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uzumajekt\Documents\DPDR\Open data\upravy\"/>
    </mc:Choice>
  </mc:AlternateContent>
  <xr:revisionPtr revIDLastSave="0" documentId="13_ncr:1_{C248AA67-D6F3-4CE1-9944-DB5CB223043E}" xr6:coauthVersionLast="47" xr6:coauthVersionMax="47" xr10:uidLastSave="{00000000-0000-0000-0000-000000000000}"/>
  <bookViews>
    <workbookView xWindow="28680" yWindow="-120" windowWidth="29040" windowHeight="15840" xr2:uid="{6B5093A0-4936-43A6-8A1F-9BEE3C78F529}"/>
  </bookViews>
  <sheets>
    <sheet name="Metodika" sheetId="4" r:id="rId1"/>
    <sheet name="2022" sheetId="3" r:id="rId2"/>
    <sheet name="2023" sheetId="2" r:id="rId3"/>
    <sheet name="2024" sheetId="1" r:id="rId4"/>
  </sheets>
  <definedNames>
    <definedName name="_xlnm._FilterDatabase" localSheetId="1" hidden="1">'2022'!$A$2:$MX$172</definedName>
    <definedName name="_xlnm._FilterDatabase" localSheetId="2" hidden="1">'2023'!$A$2:$OT$176</definedName>
    <definedName name="_xlnm._FilterDatabase" localSheetId="3" hidden="1">'2024'!$A$3:$PJ$171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O171" i="3" l="1"/>
  <c r="LV171" i="3"/>
  <c r="LU171" i="3"/>
  <c r="KQ171" i="3"/>
  <c r="II171" i="3"/>
  <c r="FQ171" i="3"/>
  <c r="BG171" i="3"/>
  <c r="BF171" i="3"/>
  <c r="CT171" i="3" s="1"/>
  <c r="AC171" i="3"/>
  <c r="AB171" i="3"/>
  <c r="AA171" i="3"/>
  <c r="Z171" i="3"/>
  <c r="Y171" i="3"/>
  <c r="X171" i="3"/>
  <c r="W171" i="3"/>
  <c r="V171" i="3"/>
  <c r="U171" i="3"/>
  <c r="T171" i="3"/>
  <c r="S171" i="3"/>
  <c r="R171" i="3"/>
  <c r="Q171" i="3"/>
  <c r="O171" i="3"/>
  <c r="N171" i="3"/>
  <c r="M171" i="3"/>
  <c r="L171" i="3"/>
  <c r="LV172" i="3" s="1"/>
  <c r="MO170" i="3"/>
  <c r="LV170" i="3"/>
  <c r="LU170" i="3"/>
  <c r="KQ170" i="3"/>
  <c r="KP170" i="3"/>
  <c r="II170" i="3"/>
  <c r="FQ170" i="3"/>
  <c r="CT170" i="3"/>
  <c r="AF170" i="3"/>
  <c r="AE170" i="3"/>
  <c r="P170" i="3"/>
  <c r="MO169" i="3"/>
  <c r="LV169" i="3"/>
  <c r="LU169" i="3"/>
  <c r="KQ169" i="3"/>
  <c r="KP169" i="3"/>
  <c r="II169" i="3"/>
  <c r="FQ169" i="3"/>
  <c r="CT169" i="3"/>
  <c r="AF169" i="3"/>
  <c r="AE169" i="3"/>
  <c r="P169" i="3"/>
  <c r="MO168" i="3"/>
  <c r="LV168" i="3"/>
  <c r="LU168" i="3"/>
  <c r="KQ168" i="3"/>
  <c r="KP168" i="3"/>
  <c r="II168" i="3"/>
  <c r="FQ168" i="3"/>
  <c r="CT168" i="3"/>
  <c r="AF168" i="3"/>
  <c r="AE168" i="3"/>
  <c r="P168" i="3"/>
  <c r="MO167" i="3"/>
  <c r="LV167" i="3"/>
  <c r="LU167" i="3"/>
  <c r="KQ167" i="3"/>
  <c r="KP167" i="3"/>
  <c r="II167" i="3"/>
  <c r="FQ167" i="3"/>
  <c r="CT167" i="3"/>
  <c r="AF167" i="3"/>
  <c r="AE167" i="3"/>
  <c r="P167" i="3"/>
  <c r="MO166" i="3"/>
  <c r="LV166" i="3"/>
  <c r="LU166" i="3"/>
  <c r="KQ166" i="3"/>
  <c r="KP166" i="3"/>
  <c r="II166" i="3"/>
  <c r="FQ166" i="3"/>
  <c r="CT166" i="3"/>
  <c r="AF166" i="3"/>
  <c r="AE166" i="3"/>
  <c r="P166" i="3"/>
  <c r="MO165" i="3"/>
  <c r="LV165" i="3"/>
  <c r="LU165" i="3"/>
  <c r="KQ165" i="3"/>
  <c r="KP165" i="3"/>
  <c r="II165" i="3"/>
  <c r="FQ165" i="3"/>
  <c r="CT165" i="3"/>
  <c r="AF165" i="3"/>
  <c r="AE165" i="3"/>
  <c r="P165" i="3"/>
  <c r="MO164" i="3"/>
  <c r="LV164" i="3"/>
  <c r="LU164" i="3"/>
  <c r="KQ164" i="3"/>
  <c r="KP164" i="3"/>
  <c r="II164" i="3"/>
  <c r="FQ164" i="3"/>
  <c r="CT164" i="3"/>
  <c r="AF164" i="3"/>
  <c r="AE164" i="3"/>
  <c r="P164" i="3"/>
  <c r="MO163" i="3"/>
  <c r="LV163" i="3"/>
  <c r="LU163" i="3"/>
  <c r="KQ163" i="3"/>
  <c r="KP163" i="3"/>
  <c r="II163" i="3"/>
  <c r="FQ163" i="3"/>
  <c r="CT163" i="3"/>
  <c r="AF163" i="3"/>
  <c r="AE163" i="3"/>
  <c r="P163" i="3"/>
  <c r="MO162" i="3"/>
  <c r="LV162" i="3"/>
  <c r="LU162" i="3"/>
  <c r="KQ162" i="3"/>
  <c r="KP162" i="3"/>
  <c r="II162" i="3"/>
  <c r="FQ162" i="3"/>
  <c r="CT162" i="3"/>
  <c r="AF162" i="3"/>
  <c r="AE162" i="3"/>
  <c r="P162" i="3"/>
  <c r="MO161" i="3"/>
  <c r="LV161" i="3"/>
  <c r="LU161" i="3"/>
  <c r="KQ161" i="3"/>
  <c r="KP161" i="3"/>
  <c r="II161" i="3"/>
  <c r="FQ161" i="3"/>
  <c r="CT161" i="3"/>
  <c r="AF161" i="3"/>
  <c r="AE161" i="3"/>
  <c r="P161" i="3"/>
  <c r="MO160" i="3"/>
  <c r="LV160" i="3"/>
  <c r="LU160" i="3"/>
  <c r="KQ160" i="3"/>
  <c r="KP160" i="3"/>
  <c r="II160" i="3"/>
  <c r="FQ160" i="3"/>
  <c r="CT160" i="3"/>
  <c r="AF160" i="3"/>
  <c r="AE160" i="3"/>
  <c r="P160" i="3"/>
  <c r="MO159" i="3"/>
  <c r="LV159" i="3"/>
  <c r="LU159" i="3"/>
  <c r="KQ159" i="3"/>
  <c r="KP159" i="3"/>
  <c r="II159" i="3"/>
  <c r="FQ159" i="3"/>
  <c r="CT159" i="3"/>
  <c r="AF159" i="3"/>
  <c r="AE159" i="3"/>
  <c r="P159" i="3"/>
  <c r="MO158" i="3"/>
  <c r="LV158" i="3"/>
  <c r="LU158" i="3"/>
  <c r="KQ158" i="3"/>
  <c r="KP158" i="3"/>
  <c r="II158" i="3"/>
  <c r="FQ158" i="3"/>
  <c r="CT158" i="3"/>
  <c r="AF158" i="3"/>
  <c r="AE158" i="3"/>
  <c r="P158" i="3"/>
  <c r="MO157" i="3"/>
  <c r="LV157" i="3"/>
  <c r="LU157" i="3"/>
  <c r="KQ157" i="3"/>
  <c r="KP157" i="3"/>
  <c r="II157" i="3"/>
  <c r="FQ157" i="3"/>
  <c r="CT157" i="3"/>
  <c r="AF157" i="3"/>
  <c r="AE157" i="3"/>
  <c r="P157" i="3"/>
  <c r="MO156" i="3"/>
  <c r="LV156" i="3"/>
  <c r="LU156" i="3"/>
  <c r="KQ156" i="3"/>
  <c r="KP156" i="3"/>
  <c r="II156" i="3"/>
  <c r="FQ156" i="3"/>
  <c r="CT156" i="3"/>
  <c r="AF156" i="3"/>
  <c r="AE156" i="3"/>
  <c r="P156" i="3"/>
  <c r="MO155" i="3"/>
  <c r="LV155" i="3"/>
  <c r="LU155" i="3"/>
  <c r="KQ155" i="3"/>
  <c r="KP155" i="3"/>
  <c r="II155" i="3"/>
  <c r="FQ155" i="3"/>
  <c r="CT155" i="3"/>
  <c r="AF155" i="3"/>
  <c r="AE155" i="3"/>
  <c r="P155" i="3"/>
  <c r="MO154" i="3"/>
  <c r="LV154" i="3"/>
  <c r="LU154" i="3"/>
  <c r="KQ154" i="3"/>
  <c r="KP154" i="3"/>
  <c r="II154" i="3"/>
  <c r="FQ154" i="3"/>
  <c r="CT154" i="3"/>
  <c r="AD154" i="3"/>
  <c r="AD171" i="3" s="1"/>
  <c r="P154" i="3"/>
  <c r="MO153" i="3"/>
  <c r="LV153" i="3"/>
  <c r="LU153" i="3"/>
  <c r="KQ153" i="3"/>
  <c r="KP153" i="3"/>
  <c r="II153" i="3"/>
  <c r="FQ153" i="3"/>
  <c r="CT153" i="3"/>
  <c r="AF153" i="3"/>
  <c r="AE153" i="3"/>
  <c r="P153" i="3"/>
  <c r="LV152" i="3"/>
  <c r="KQ152" i="3"/>
  <c r="KP152" i="3"/>
  <c r="II152" i="3"/>
  <c r="FQ152" i="3"/>
  <c r="CT152" i="3"/>
  <c r="AF152" i="3"/>
  <c r="AE152" i="3"/>
  <c r="P152" i="3"/>
  <c r="LV151" i="3"/>
  <c r="KQ151" i="3"/>
  <c r="KP151" i="3"/>
  <c r="II151" i="3"/>
  <c r="FQ151" i="3"/>
  <c r="CT151" i="3"/>
  <c r="AF151" i="3"/>
  <c r="AE151" i="3"/>
  <c r="P151" i="3"/>
  <c r="MO150" i="3"/>
  <c r="LV150" i="3"/>
  <c r="LU150" i="3"/>
  <c r="KQ150" i="3"/>
  <c r="KP150" i="3"/>
  <c r="II150" i="3"/>
  <c r="FQ150" i="3"/>
  <c r="CT150" i="3"/>
  <c r="AF150" i="3"/>
  <c r="AE150" i="3"/>
  <c r="P150" i="3"/>
  <c r="MO149" i="3"/>
  <c r="LV149" i="3"/>
  <c r="LU149" i="3"/>
  <c r="KQ149" i="3"/>
  <c r="KP149" i="3"/>
  <c r="II149" i="3"/>
  <c r="FQ149" i="3"/>
  <c r="CT149" i="3"/>
  <c r="AF149" i="3"/>
  <c r="AE149" i="3"/>
  <c r="P149" i="3"/>
  <c r="MO148" i="3"/>
  <c r="LV148" i="3"/>
  <c r="LU148" i="3"/>
  <c r="KQ148" i="3"/>
  <c r="KP148" i="3"/>
  <c r="II148" i="3"/>
  <c r="FQ148" i="3"/>
  <c r="CT148" i="3"/>
  <c r="AF148" i="3"/>
  <c r="AE148" i="3"/>
  <c r="P148" i="3"/>
  <c r="MO147" i="3"/>
  <c r="LV147" i="3"/>
  <c r="LU147" i="3"/>
  <c r="KQ147" i="3"/>
  <c r="KP147" i="3"/>
  <c r="II147" i="3"/>
  <c r="FQ147" i="3"/>
  <c r="CT147" i="3"/>
  <c r="AF147" i="3"/>
  <c r="AE147" i="3"/>
  <c r="P147" i="3"/>
  <c r="MO146" i="3"/>
  <c r="LV146" i="3"/>
  <c r="LU146" i="3"/>
  <c r="KQ146" i="3"/>
  <c r="KP146" i="3"/>
  <c r="II146" i="3"/>
  <c r="FQ146" i="3"/>
  <c r="CT146" i="3"/>
  <c r="AF146" i="3"/>
  <c r="AE146" i="3"/>
  <c r="P146" i="3"/>
  <c r="MO145" i="3"/>
  <c r="LV145" i="3"/>
  <c r="LU145" i="3"/>
  <c r="KQ145" i="3"/>
  <c r="KP145" i="3"/>
  <c r="II145" i="3"/>
  <c r="FQ145" i="3"/>
  <c r="CT145" i="3"/>
  <c r="AF145" i="3"/>
  <c r="AE145" i="3"/>
  <c r="P145" i="3"/>
  <c r="MO144" i="3"/>
  <c r="LV144" i="3"/>
  <c r="LU144" i="3"/>
  <c r="KQ144" i="3"/>
  <c r="KP144" i="3"/>
  <c r="II144" i="3"/>
  <c r="FQ144" i="3"/>
  <c r="CT144" i="3"/>
  <c r="AF144" i="3"/>
  <c r="AE144" i="3"/>
  <c r="P144" i="3"/>
  <c r="MO143" i="3"/>
  <c r="LV143" i="3"/>
  <c r="LU143" i="3"/>
  <c r="KQ143" i="3"/>
  <c r="KP143" i="3"/>
  <c r="II143" i="3"/>
  <c r="FQ143" i="3"/>
  <c r="CT143" i="3"/>
  <c r="AF143" i="3"/>
  <c r="AE143" i="3"/>
  <c r="P143" i="3"/>
  <c r="MO142" i="3"/>
  <c r="LV142" i="3"/>
  <c r="LU142" i="3"/>
  <c r="KQ142" i="3"/>
  <c r="KP142" i="3"/>
  <c r="II142" i="3"/>
  <c r="FQ142" i="3"/>
  <c r="CT142" i="3"/>
  <c r="AF142" i="3"/>
  <c r="AE142" i="3"/>
  <c r="P142" i="3"/>
  <c r="LV141" i="3"/>
  <c r="KQ141" i="3"/>
  <c r="KP141" i="3"/>
  <c r="II141" i="3"/>
  <c r="FQ141" i="3"/>
  <c r="CT141" i="3"/>
  <c r="AF141" i="3"/>
  <c r="AE141" i="3"/>
  <c r="P141" i="3"/>
  <c r="MO140" i="3"/>
  <c r="LV140" i="3"/>
  <c r="LU140" i="3"/>
  <c r="KQ140" i="3"/>
  <c r="KP140" i="3"/>
  <c r="II140" i="3"/>
  <c r="FQ140" i="3"/>
  <c r="CT140" i="3"/>
  <c r="AF140" i="3"/>
  <c r="AE140" i="3"/>
  <c r="P140" i="3"/>
  <c r="MO139" i="3"/>
  <c r="LV139" i="3"/>
  <c r="LU139" i="3"/>
  <c r="KQ139" i="3"/>
  <c r="KP139" i="3"/>
  <c r="II139" i="3"/>
  <c r="FQ139" i="3"/>
  <c r="CT139" i="3"/>
  <c r="AF139" i="3"/>
  <c r="AE139" i="3"/>
  <c r="P139" i="3"/>
  <c r="LV138" i="3"/>
  <c r="KQ138" i="3"/>
  <c r="KP138" i="3"/>
  <c r="II138" i="3"/>
  <c r="FQ138" i="3"/>
  <c r="CT138" i="3"/>
  <c r="AF138" i="3"/>
  <c r="AE138" i="3"/>
  <c r="P138" i="3"/>
  <c r="LV137" i="3"/>
  <c r="KQ137" i="3"/>
  <c r="KP137" i="3"/>
  <c r="II137" i="3"/>
  <c r="FQ137" i="3"/>
  <c r="CT137" i="3"/>
  <c r="AF137" i="3"/>
  <c r="AE137" i="3"/>
  <c r="P137" i="3"/>
  <c r="MO136" i="3"/>
  <c r="LV136" i="3"/>
  <c r="LU136" i="3"/>
  <c r="KQ136" i="3"/>
  <c r="KP136" i="3"/>
  <c r="II136" i="3"/>
  <c r="FQ136" i="3"/>
  <c r="CT136" i="3"/>
  <c r="AF136" i="3"/>
  <c r="AE136" i="3"/>
  <c r="P136" i="3"/>
  <c r="LV135" i="3"/>
  <c r="KQ135" i="3"/>
  <c r="KP135" i="3"/>
  <c r="II135" i="3"/>
  <c r="FQ135" i="3"/>
  <c r="CT135" i="3"/>
  <c r="AF135" i="3"/>
  <c r="AE135" i="3"/>
  <c r="P135" i="3"/>
  <c r="MO134" i="3"/>
  <c r="LV134" i="3"/>
  <c r="LU134" i="3"/>
  <c r="KQ134" i="3"/>
  <c r="KP134" i="3"/>
  <c r="II134" i="3"/>
  <c r="FQ134" i="3"/>
  <c r="CT134" i="3"/>
  <c r="AF134" i="3"/>
  <c r="AE134" i="3"/>
  <c r="P134" i="3"/>
  <c r="MO133" i="3"/>
  <c r="LV133" i="3"/>
  <c r="LU133" i="3"/>
  <c r="KQ133" i="3"/>
  <c r="KP133" i="3"/>
  <c r="II133" i="3"/>
  <c r="FQ133" i="3"/>
  <c r="CT133" i="3"/>
  <c r="AF133" i="3"/>
  <c r="AE133" i="3"/>
  <c r="P133" i="3"/>
  <c r="MO132" i="3"/>
  <c r="LV132" i="3"/>
  <c r="LU132" i="3"/>
  <c r="KQ132" i="3"/>
  <c r="KP132" i="3"/>
  <c r="II132" i="3"/>
  <c r="FQ132" i="3"/>
  <c r="CT132" i="3"/>
  <c r="AF132" i="3"/>
  <c r="AE132" i="3"/>
  <c r="P132" i="3"/>
  <c r="MO131" i="3"/>
  <c r="LV131" i="3"/>
  <c r="LU131" i="3"/>
  <c r="KQ131" i="3"/>
  <c r="KP131" i="3"/>
  <c r="II131" i="3"/>
  <c r="FQ131" i="3"/>
  <c r="CT131" i="3"/>
  <c r="AF131" i="3"/>
  <c r="AE131" i="3"/>
  <c r="P131" i="3"/>
  <c r="MO130" i="3"/>
  <c r="LV130" i="3"/>
  <c r="LU130" i="3"/>
  <c r="KQ130" i="3"/>
  <c r="KP130" i="3"/>
  <c r="II130" i="3"/>
  <c r="FQ130" i="3"/>
  <c r="CT130" i="3"/>
  <c r="AF130" i="3"/>
  <c r="AE130" i="3"/>
  <c r="P130" i="3"/>
  <c r="MO129" i="3"/>
  <c r="LV129" i="3"/>
  <c r="LU129" i="3"/>
  <c r="KQ129" i="3"/>
  <c r="KP129" i="3"/>
  <c r="II129" i="3"/>
  <c r="FQ129" i="3"/>
  <c r="CT129" i="3"/>
  <c r="AF129" i="3"/>
  <c r="AE129" i="3"/>
  <c r="P129" i="3"/>
  <c r="MO128" i="3"/>
  <c r="LV128" i="3"/>
  <c r="LU128" i="3"/>
  <c r="KQ128" i="3"/>
  <c r="KP128" i="3"/>
  <c r="II128" i="3"/>
  <c r="FQ128" i="3"/>
  <c r="CT128" i="3"/>
  <c r="AF128" i="3"/>
  <c r="AE128" i="3"/>
  <c r="P128" i="3"/>
  <c r="MO127" i="3"/>
  <c r="LV127" i="3"/>
  <c r="LU127" i="3"/>
  <c r="KQ127" i="3"/>
  <c r="KP127" i="3"/>
  <c r="II127" i="3"/>
  <c r="FQ127" i="3"/>
  <c r="CT127" i="3"/>
  <c r="AF127" i="3"/>
  <c r="AE127" i="3"/>
  <c r="P127" i="3"/>
  <c r="MO126" i="3"/>
  <c r="LV126" i="3"/>
  <c r="LU126" i="3"/>
  <c r="KQ126" i="3"/>
  <c r="KP126" i="3"/>
  <c r="II126" i="3"/>
  <c r="FQ126" i="3"/>
  <c r="CT126" i="3"/>
  <c r="AF126" i="3"/>
  <c r="AE126" i="3"/>
  <c r="P126" i="3"/>
  <c r="MO125" i="3"/>
  <c r="LV125" i="3"/>
  <c r="LU125" i="3"/>
  <c r="KQ125" i="3"/>
  <c r="KP125" i="3"/>
  <c r="II125" i="3"/>
  <c r="FQ125" i="3"/>
  <c r="CT125" i="3"/>
  <c r="AF125" i="3"/>
  <c r="AE125" i="3"/>
  <c r="P125" i="3"/>
  <c r="MO124" i="3"/>
  <c r="LV124" i="3"/>
  <c r="LU124" i="3"/>
  <c r="KQ124" i="3"/>
  <c r="KP124" i="3"/>
  <c r="II124" i="3"/>
  <c r="FQ124" i="3"/>
  <c r="CT124" i="3"/>
  <c r="AF124" i="3"/>
  <c r="AE124" i="3"/>
  <c r="P124" i="3"/>
  <c r="MO123" i="3"/>
  <c r="LV123" i="3"/>
  <c r="LU123" i="3"/>
  <c r="KQ123" i="3"/>
  <c r="KP123" i="3"/>
  <c r="II123" i="3"/>
  <c r="FQ123" i="3"/>
  <c r="CT123" i="3"/>
  <c r="AF123" i="3"/>
  <c r="AE123" i="3"/>
  <c r="P123" i="3"/>
  <c r="MO122" i="3"/>
  <c r="LV122" i="3"/>
  <c r="LU122" i="3"/>
  <c r="KQ122" i="3"/>
  <c r="KP122" i="3"/>
  <c r="II122" i="3"/>
  <c r="FQ122" i="3"/>
  <c r="CT122" i="3"/>
  <c r="AF122" i="3"/>
  <c r="AE122" i="3"/>
  <c r="P122" i="3"/>
  <c r="MO121" i="3"/>
  <c r="LV121" i="3"/>
  <c r="LU121" i="3"/>
  <c r="KQ121" i="3"/>
  <c r="KP121" i="3"/>
  <c r="II121" i="3"/>
  <c r="FQ121" i="3"/>
  <c r="CT121" i="3"/>
  <c r="AF121" i="3"/>
  <c r="AE121" i="3"/>
  <c r="P121" i="3"/>
  <c r="MO120" i="3"/>
  <c r="LV120" i="3"/>
  <c r="LU120" i="3"/>
  <c r="KQ120" i="3"/>
  <c r="KP120" i="3"/>
  <c r="II120" i="3"/>
  <c r="FQ120" i="3"/>
  <c r="CT120" i="3"/>
  <c r="AF120" i="3"/>
  <c r="AE120" i="3"/>
  <c r="P120" i="3"/>
  <c r="LV119" i="3"/>
  <c r="KQ119" i="3"/>
  <c r="KP119" i="3"/>
  <c r="II119" i="3"/>
  <c r="FQ119" i="3"/>
  <c r="CT119" i="3"/>
  <c r="AF119" i="3"/>
  <c r="AE119" i="3"/>
  <c r="P119" i="3"/>
  <c r="MO118" i="3"/>
  <c r="LV118" i="3"/>
  <c r="LU118" i="3"/>
  <c r="KQ118" i="3"/>
  <c r="KP118" i="3"/>
  <c r="II118" i="3"/>
  <c r="FQ118" i="3"/>
  <c r="CT118" i="3"/>
  <c r="AF118" i="3"/>
  <c r="AE118" i="3"/>
  <c r="P118" i="3"/>
  <c r="MO117" i="3"/>
  <c r="LV117" i="3"/>
  <c r="LU117" i="3"/>
  <c r="KQ117" i="3"/>
  <c r="KP117" i="3"/>
  <c r="II117" i="3"/>
  <c r="FQ117" i="3"/>
  <c r="CT117" i="3"/>
  <c r="AF117" i="3"/>
  <c r="AE117" i="3"/>
  <c r="P117" i="3"/>
  <c r="MO116" i="3"/>
  <c r="LV116" i="3"/>
  <c r="LU116" i="3"/>
  <c r="KQ116" i="3"/>
  <c r="KP116" i="3"/>
  <c r="II116" i="3"/>
  <c r="FQ116" i="3"/>
  <c r="CT116" i="3"/>
  <c r="AF116" i="3"/>
  <c r="AE116" i="3"/>
  <c r="P116" i="3"/>
  <c r="MO115" i="3"/>
  <c r="LV115" i="3"/>
  <c r="LU115" i="3"/>
  <c r="KQ115" i="3"/>
  <c r="KP115" i="3"/>
  <c r="II115" i="3"/>
  <c r="FQ115" i="3"/>
  <c r="CT115" i="3"/>
  <c r="AF115" i="3"/>
  <c r="AE115" i="3"/>
  <c r="P115" i="3"/>
  <c r="MO114" i="3"/>
  <c r="LV114" i="3"/>
  <c r="LU114" i="3"/>
  <c r="KQ114" i="3"/>
  <c r="KP114" i="3"/>
  <c r="II114" i="3"/>
  <c r="FQ114" i="3"/>
  <c r="CT114" i="3"/>
  <c r="AF114" i="3"/>
  <c r="AE114" i="3"/>
  <c r="P114" i="3"/>
  <c r="LV113" i="3"/>
  <c r="KQ113" i="3"/>
  <c r="KP113" i="3"/>
  <c r="II113" i="3"/>
  <c r="FQ113" i="3"/>
  <c r="CT113" i="3"/>
  <c r="AF113" i="3"/>
  <c r="AE113" i="3"/>
  <c r="P113" i="3"/>
  <c r="MN112" i="3"/>
  <c r="MO112" i="3" s="1"/>
  <c r="LC112" i="3"/>
  <c r="LB112" i="3"/>
  <c r="KW112" i="3"/>
  <c r="KS112" i="3"/>
  <c r="LT112" i="3" s="1"/>
  <c r="KQ112" i="3"/>
  <c r="II112" i="3"/>
  <c r="FQ112" i="3"/>
  <c r="CS112" i="3"/>
  <c r="KP112" i="3" s="1"/>
  <c r="BE112" i="3"/>
  <c r="CT112" i="3" s="1"/>
  <c r="AF112" i="3"/>
  <c r="AE112" i="3"/>
  <c r="P112" i="3"/>
  <c r="MO111" i="3"/>
  <c r="LV111" i="3"/>
  <c r="LU111" i="3"/>
  <c r="KQ111" i="3"/>
  <c r="KP111" i="3"/>
  <c r="II111" i="3"/>
  <c r="FQ111" i="3"/>
  <c r="CT111" i="3"/>
  <c r="AF111" i="3"/>
  <c r="AE111" i="3"/>
  <c r="P111" i="3"/>
  <c r="LV110" i="3"/>
  <c r="KQ110" i="3"/>
  <c r="KP110" i="3"/>
  <c r="II110" i="3"/>
  <c r="FQ110" i="3"/>
  <c r="CT110" i="3"/>
  <c r="AF110" i="3"/>
  <c r="AE110" i="3"/>
  <c r="P110" i="3"/>
  <c r="MO109" i="3"/>
  <c r="LV109" i="3"/>
  <c r="LU109" i="3"/>
  <c r="KQ109" i="3"/>
  <c r="KP109" i="3"/>
  <c r="II109" i="3"/>
  <c r="FQ109" i="3"/>
  <c r="CT109" i="3"/>
  <c r="AF109" i="3"/>
  <c r="AE109" i="3"/>
  <c r="P109" i="3"/>
  <c r="MO108" i="3"/>
  <c r="LV108" i="3"/>
  <c r="LU108" i="3"/>
  <c r="KQ108" i="3"/>
  <c r="KP108" i="3"/>
  <c r="II108" i="3"/>
  <c r="FQ108" i="3"/>
  <c r="CT108" i="3"/>
  <c r="AF108" i="3"/>
  <c r="AE108" i="3"/>
  <c r="P108" i="3"/>
  <c r="MO107" i="3"/>
  <c r="LV107" i="3"/>
  <c r="LU107" i="3"/>
  <c r="KQ107" i="3"/>
  <c r="KP107" i="3"/>
  <c r="II107" i="3"/>
  <c r="FQ107" i="3"/>
  <c r="CT107" i="3"/>
  <c r="AF107" i="3"/>
  <c r="AE107" i="3"/>
  <c r="P107" i="3"/>
  <c r="MO106" i="3"/>
  <c r="LV106" i="3"/>
  <c r="LU106" i="3"/>
  <c r="KQ106" i="3"/>
  <c r="KP106" i="3"/>
  <c r="II106" i="3"/>
  <c r="FQ106" i="3"/>
  <c r="CT106" i="3"/>
  <c r="AF106" i="3"/>
  <c r="AE106" i="3"/>
  <c r="P106" i="3"/>
  <c r="MO105" i="3"/>
  <c r="LV105" i="3"/>
  <c r="LU105" i="3"/>
  <c r="KQ105" i="3"/>
  <c r="KP105" i="3"/>
  <c r="II105" i="3"/>
  <c r="FQ105" i="3"/>
  <c r="CT105" i="3"/>
  <c r="AF105" i="3"/>
  <c r="AE105" i="3"/>
  <c r="P105" i="3"/>
  <c r="MO104" i="3"/>
  <c r="LV104" i="3"/>
  <c r="LU104" i="3"/>
  <c r="KQ104" i="3"/>
  <c r="KP104" i="3"/>
  <c r="II104" i="3"/>
  <c r="FQ104" i="3"/>
  <c r="CT104" i="3"/>
  <c r="AF104" i="3"/>
  <c r="AE104" i="3"/>
  <c r="P104" i="3"/>
  <c r="LV103" i="3"/>
  <c r="KQ103" i="3"/>
  <c r="KP103" i="3"/>
  <c r="II103" i="3"/>
  <c r="FQ103" i="3"/>
  <c r="CT103" i="3"/>
  <c r="AF103" i="3"/>
  <c r="AE103" i="3"/>
  <c r="P103" i="3"/>
  <c r="MO102" i="3"/>
  <c r="LV102" i="3"/>
  <c r="LU102" i="3"/>
  <c r="KQ102" i="3"/>
  <c r="KP102" i="3"/>
  <c r="II102" i="3"/>
  <c r="FQ102" i="3"/>
  <c r="CT102" i="3"/>
  <c r="AF102" i="3"/>
  <c r="AE102" i="3"/>
  <c r="P102" i="3"/>
  <c r="MO101" i="3"/>
  <c r="LV101" i="3"/>
  <c r="LU101" i="3"/>
  <c r="KQ101" i="3"/>
  <c r="KP101" i="3"/>
  <c r="II101" i="3"/>
  <c r="FQ101" i="3"/>
  <c r="CT101" i="3"/>
  <c r="AF101" i="3"/>
  <c r="AE101" i="3"/>
  <c r="P101" i="3"/>
  <c r="LV100" i="3"/>
  <c r="KQ100" i="3"/>
  <c r="KP100" i="3"/>
  <c r="II100" i="3"/>
  <c r="FQ100" i="3"/>
  <c r="CT100" i="3"/>
  <c r="AF100" i="3"/>
  <c r="AE100" i="3"/>
  <c r="P100" i="3"/>
  <c r="MO99" i="3"/>
  <c r="LV99" i="3"/>
  <c r="LU99" i="3"/>
  <c r="KQ99" i="3"/>
  <c r="KP99" i="3"/>
  <c r="II99" i="3"/>
  <c r="FQ99" i="3"/>
  <c r="CT99" i="3"/>
  <c r="AF99" i="3"/>
  <c r="AE99" i="3"/>
  <c r="P99" i="3"/>
  <c r="MO98" i="3"/>
  <c r="LV98" i="3"/>
  <c r="LU98" i="3"/>
  <c r="KQ98" i="3"/>
  <c r="KP98" i="3"/>
  <c r="II98" i="3"/>
  <c r="FQ98" i="3"/>
  <c r="CT98" i="3"/>
  <c r="AF98" i="3"/>
  <c r="AE98" i="3"/>
  <c r="P98" i="3"/>
  <c r="MO97" i="3"/>
  <c r="LV97" i="3"/>
  <c r="LU97" i="3"/>
  <c r="KQ97" i="3"/>
  <c r="KP97" i="3"/>
  <c r="II97" i="3"/>
  <c r="FQ97" i="3"/>
  <c r="CT97" i="3"/>
  <c r="AF97" i="3"/>
  <c r="AE97" i="3"/>
  <c r="P97" i="3"/>
  <c r="MO96" i="3"/>
  <c r="LV96" i="3"/>
  <c r="LU96" i="3"/>
  <c r="KQ96" i="3"/>
  <c r="KP96" i="3"/>
  <c r="II96" i="3"/>
  <c r="FQ96" i="3"/>
  <c r="CT96" i="3"/>
  <c r="AF96" i="3"/>
  <c r="AE96" i="3"/>
  <c r="P96" i="3"/>
  <c r="MO95" i="3"/>
  <c r="LV95" i="3"/>
  <c r="LU95" i="3"/>
  <c r="KQ95" i="3"/>
  <c r="KP95" i="3"/>
  <c r="II95" i="3"/>
  <c r="FQ95" i="3"/>
  <c r="CT95" i="3"/>
  <c r="AF95" i="3"/>
  <c r="AE95" i="3"/>
  <c r="P95" i="3"/>
  <c r="MO94" i="3"/>
  <c r="LV94" i="3"/>
  <c r="LU94" i="3"/>
  <c r="KQ94" i="3"/>
  <c r="KP94" i="3"/>
  <c r="II94" i="3"/>
  <c r="FQ94" i="3"/>
  <c r="CT94" i="3"/>
  <c r="AF94" i="3"/>
  <c r="AE94" i="3"/>
  <c r="P94" i="3"/>
  <c r="MO93" i="3"/>
  <c r="LV93" i="3"/>
  <c r="LU93" i="3"/>
  <c r="KQ93" i="3"/>
  <c r="KP93" i="3"/>
  <c r="II93" i="3"/>
  <c r="FQ93" i="3"/>
  <c r="CT93" i="3"/>
  <c r="AF93" i="3"/>
  <c r="AE93" i="3"/>
  <c r="P93" i="3"/>
  <c r="MO92" i="3"/>
  <c r="LV92" i="3"/>
  <c r="LU92" i="3"/>
  <c r="KQ92" i="3"/>
  <c r="KP92" i="3"/>
  <c r="II92" i="3"/>
  <c r="FQ92" i="3"/>
  <c r="CT92" i="3"/>
  <c r="AF92" i="3"/>
  <c r="AE92" i="3"/>
  <c r="P92" i="3"/>
  <c r="MO91" i="3"/>
  <c r="LV91" i="3"/>
  <c r="LU91" i="3"/>
  <c r="KQ91" i="3"/>
  <c r="KP91" i="3"/>
  <c r="II91" i="3"/>
  <c r="FQ91" i="3"/>
  <c r="CT91" i="3"/>
  <c r="AF91" i="3"/>
  <c r="AE91" i="3"/>
  <c r="P91" i="3"/>
  <c r="MO90" i="3"/>
  <c r="LV90" i="3"/>
  <c r="LU90" i="3"/>
  <c r="KQ90" i="3"/>
  <c r="KP90" i="3"/>
  <c r="II90" i="3"/>
  <c r="FQ90" i="3"/>
  <c r="CT90" i="3"/>
  <c r="AF90" i="3"/>
  <c r="AE90" i="3"/>
  <c r="P90" i="3"/>
  <c r="MO89" i="3"/>
  <c r="LV89" i="3"/>
  <c r="LU89" i="3"/>
  <c r="KQ89" i="3"/>
  <c r="KP89" i="3"/>
  <c r="II89" i="3"/>
  <c r="FQ89" i="3"/>
  <c r="CT89" i="3"/>
  <c r="AF89" i="3"/>
  <c r="AE89" i="3"/>
  <c r="P89" i="3"/>
  <c r="MO88" i="3"/>
  <c r="LV88" i="3"/>
  <c r="LU88" i="3"/>
  <c r="KQ88" i="3"/>
  <c r="KP88" i="3"/>
  <c r="II88" i="3"/>
  <c r="FQ88" i="3"/>
  <c r="CT88" i="3"/>
  <c r="AF88" i="3"/>
  <c r="AE88" i="3"/>
  <c r="P88" i="3"/>
  <c r="MO87" i="3"/>
  <c r="LV87" i="3"/>
  <c r="LU87" i="3"/>
  <c r="KQ87" i="3"/>
  <c r="KP87" i="3"/>
  <c r="II87" i="3"/>
  <c r="FQ87" i="3"/>
  <c r="CT87" i="3"/>
  <c r="AF87" i="3"/>
  <c r="AE87" i="3"/>
  <c r="P87" i="3"/>
  <c r="MO86" i="3"/>
  <c r="LV86" i="3"/>
  <c r="LU86" i="3"/>
  <c r="KQ86" i="3"/>
  <c r="KP86" i="3"/>
  <c r="II86" i="3"/>
  <c r="FQ86" i="3"/>
  <c r="CT86" i="3"/>
  <c r="AF86" i="3"/>
  <c r="AE86" i="3"/>
  <c r="P86" i="3"/>
  <c r="LV85" i="3"/>
  <c r="KQ85" i="3"/>
  <c r="KP85" i="3"/>
  <c r="II85" i="3"/>
  <c r="FQ85" i="3"/>
  <c r="CT85" i="3"/>
  <c r="AF85" i="3"/>
  <c r="AE85" i="3"/>
  <c r="P85" i="3"/>
  <c r="MB84" i="3"/>
  <c r="MA84" i="3"/>
  <c r="LZ84" i="3"/>
  <c r="LV84" i="3"/>
  <c r="LU84" i="3"/>
  <c r="KQ84" i="3"/>
  <c r="KP84" i="3"/>
  <c r="II84" i="3"/>
  <c r="FQ84" i="3"/>
  <c r="CT84" i="3"/>
  <c r="AF84" i="3"/>
  <c r="AE84" i="3"/>
  <c r="P84" i="3"/>
  <c r="MO83" i="3"/>
  <c r="LV83" i="3"/>
  <c r="LU83" i="3"/>
  <c r="KQ83" i="3"/>
  <c r="KP83" i="3"/>
  <c r="II83" i="3"/>
  <c r="FQ83" i="3"/>
  <c r="CT83" i="3"/>
  <c r="AF83" i="3"/>
  <c r="AE83" i="3"/>
  <c r="P83" i="3"/>
  <c r="MO82" i="3"/>
  <c r="LV82" i="3"/>
  <c r="LU82" i="3"/>
  <c r="KQ82" i="3"/>
  <c r="II82" i="3"/>
  <c r="FQ82" i="3"/>
  <c r="CT82" i="3"/>
  <c r="CS82" i="3"/>
  <c r="KP82" i="3" s="1"/>
  <c r="AF82" i="3"/>
  <c r="AE82" i="3"/>
  <c r="P82" i="3"/>
  <c r="LV81" i="3"/>
  <c r="KQ81" i="3"/>
  <c r="II81" i="3"/>
  <c r="FQ81" i="3"/>
  <c r="CT81" i="3"/>
  <c r="CS81" i="3"/>
  <c r="KP81" i="3" s="1"/>
  <c r="AF81" i="3"/>
  <c r="AE81" i="3"/>
  <c r="P81" i="3"/>
  <c r="MB80" i="3"/>
  <c r="MA80" i="3"/>
  <c r="LZ80" i="3"/>
  <c r="LY80" i="3"/>
  <c r="LL80" i="3"/>
  <c r="LK80" i="3"/>
  <c r="KS80" i="3"/>
  <c r="KQ80" i="3"/>
  <c r="II80" i="3"/>
  <c r="FQ80" i="3"/>
  <c r="CT80" i="3"/>
  <c r="CS80" i="3"/>
  <c r="KP80" i="3" s="1"/>
  <c r="AF80" i="3"/>
  <c r="AE80" i="3"/>
  <c r="P80" i="3"/>
  <c r="MB79" i="3"/>
  <c r="MA79" i="3"/>
  <c r="MN79" i="3" s="1"/>
  <c r="MO79" i="3" s="1"/>
  <c r="LZ79" i="3"/>
  <c r="LY79" i="3"/>
  <c r="LV79" i="3"/>
  <c r="LU79" i="3"/>
  <c r="KQ79" i="3"/>
  <c r="II79" i="3"/>
  <c r="FQ79" i="3"/>
  <c r="CT79" i="3"/>
  <c r="CS79" i="3"/>
  <c r="KP79" i="3" s="1"/>
  <c r="AF79" i="3"/>
  <c r="AE79" i="3"/>
  <c r="P79" i="3"/>
  <c r="LV78" i="3"/>
  <c r="KQ78" i="3"/>
  <c r="KP78" i="3"/>
  <c r="II78" i="3"/>
  <c r="FQ78" i="3"/>
  <c r="CT78" i="3"/>
  <c r="AF78" i="3"/>
  <c r="AE78" i="3"/>
  <c r="P78" i="3"/>
  <c r="MO77" i="3"/>
  <c r="LV77" i="3"/>
  <c r="LU77" i="3"/>
  <c r="KQ77" i="3"/>
  <c r="KP77" i="3"/>
  <c r="II77" i="3"/>
  <c r="FQ77" i="3"/>
  <c r="CT77" i="3"/>
  <c r="AF77" i="3"/>
  <c r="AE77" i="3"/>
  <c r="P77" i="3"/>
  <c r="MO76" i="3"/>
  <c r="LV76" i="3"/>
  <c r="LU76" i="3"/>
  <c r="KQ76" i="3"/>
  <c r="KP76" i="3"/>
  <c r="II76" i="3"/>
  <c r="FQ76" i="3"/>
  <c r="CT76" i="3"/>
  <c r="AF76" i="3"/>
  <c r="AE76" i="3"/>
  <c r="P76" i="3"/>
  <c r="MO75" i="3"/>
  <c r="LV75" i="3"/>
  <c r="LU75" i="3"/>
  <c r="KQ75" i="3"/>
  <c r="II75" i="3"/>
  <c r="FQ75" i="3"/>
  <c r="CT75" i="3"/>
  <c r="CS75" i="3"/>
  <c r="KP75" i="3" s="1"/>
  <c r="AF75" i="3"/>
  <c r="AE75" i="3"/>
  <c r="P75" i="3"/>
  <c r="MO74" i="3"/>
  <c r="LV74" i="3"/>
  <c r="LU74" i="3"/>
  <c r="KQ74" i="3"/>
  <c r="KP74" i="3"/>
  <c r="II74" i="3"/>
  <c r="FQ74" i="3"/>
  <c r="CT74" i="3"/>
  <c r="AF74" i="3"/>
  <c r="AE74" i="3"/>
  <c r="P74" i="3"/>
  <c r="MO73" i="3"/>
  <c r="LV73" i="3"/>
  <c r="LU73" i="3"/>
  <c r="KQ73" i="3"/>
  <c r="KP73" i="3"/>
  <c r="II73" i="3"/>
  <c r="FQ73" i="3"/>
  <c r="CT73" i="3"/>
  <c r="AF73" i="3"/>
  <c r="AE73" i="3"/>
  <c r="P73" i="3"/>
  <c r="MO72" i="3"/>
  <c r="LV72" i="3"/>
  <c r="LU72" i="3"/>
  <c r="KQ72" i="3"/>
  <c r="KP72" i="3"/>
  <c r="II72" i="3"/>
  <c r="FQ72" i="3"/>
  <c r="CT72" i="3"/>
  <c r="AF72" i="3"/>
  <c r="AE72" i="3"/>
  <c r="P72" i="3"/>
  <c r="MO71" i="3"/>
  <c r="LV71" i="3"/>
  <c r="LU71" i="3"/>
  <c r="KQ71" i="3"/>
  <c r="KP71" i="3"/>
  <c r="II71" i="3"/>
  <c r="FQ71" i="3"/>
  <c r="CT71" i="3"/>
  <c r="AF71" i="3"/>
  <c r="AE71" i="3"/>
  <c r="P71" i="3"/>
  <c r="MO70" i="3"/>
  <c r="LV70" i="3"/>
  <c r="LU70" i="3"/>
  <c r="KQ70" i="3"/>
  <c r="KP70" i="3"/>
  <c r="II70" i="3"/>
  <c r="FQ70" i="3"/>
  <c r="CT70" i="3"/>
  <c r="AF70" i="3"/>
  <c r="AE70" i="3"/>
  <c r="P70" i="3"/>
  <c r="MO69" i="3"/>
  <c r="LV69" i="3"/>
  <c r="LU69" i="3"/>
  <c r="KQ69" i="3"/>
  <c r="II69" i="3"/>
  <c r="FQ69" i="3"/>
  <c r="BI69" i="3"/>
  <c r="BG69" i="3"/>
  <c r="BF69" i="3"/>
  <c r="BE69" i="3"/>
  <c r="AF69" i="3"/>
  <c r="AE69" i="3"/>
  <c r="P69" i="3"/>
  <c r="MO68" i="3"/>
  <c r="LV68" i="3"/>
  <c r="LU68" i="3"/>
  <c r="KQ68" i="3"/>
  <c r="KP68" i="3"/>
  <c r="II68" i="3"/>
  <c r="FQ68" i="3"/>
  <c r="CT68" i="3"/>
  <c r="AF68" i="3"/>
  <c r="AE68" i="3"/>
  <c r="P68" i="3"/>
  <c r="MO67" i="3"/>
  <c r="LV67" i="3"/>
  <c r="LU67" i="3"/>
  <c r="KQ67" i="3"/>
  <c r="KP67" i="3"/>
  <c r="II67" i="3"/>
  <c r="FQ67" i="3"/>
  <c r="CT67" i="3"/>
  <c r="AF67" i="3"/>
  <c r="AE67" i="3"/>
  <c r="P67" i="3"/>
  <c r="MO66" i="3"/>
  <c r="LV66" i="3"/>
  <c r="LU66" i="3"/>
  <c r="KQ66" i="3"/>
  <c r="KP66" i="3"/>
  <c r="II66" i="3"/>
  <c r="FQ66" i="3"/>
  <c r="CT66" i="3"/>
  <c r="AF66" i="3"/>
  <c r="AE66" i="3"/>
  <c r="P66" i="3"/>
  <c r="MO65" i="3"/>
  <c r="LV65" i="3"/>
  <c r="LU65" i="3"/>
  <c r="KQ65" i="3"/>
  <c r="KP65" i="3"/>
  <c r="II65" i="3"/>
  <c r="FQ65" i="3"/>
  <c r="CT65" i="3"/>
  <c r="AF65" i="3"/>
  <c r="AE65" i="3"/>
  <c r="P65" i="3"/>
  <c r="MO64" i="3"/>
  <c r="LV64" i="3"/>
  <c r="LU64" i="3"/>
  <c r="KQ64" i="3"/>
  <c r="KP64" i="3"/>
  <c r="II64" i="3"/>
  <c r="FQ64" i="3"/>
  <c r="CT64" i="3"/>
  <c r="AF64" i="3"/>
  <c r="AE64" i="3"/>
  <c r="P64" i="3"/>
  <c r="MO63" i="3"/>
  <c r="LV63" i="3"/>
  <c r="LU63" i="3"/>
  <c r="KQ63" i="3"/>
  <c r="KP63" i="3"/>
  <c r="II63" i="3"/>
  <c r="FQ63" i="3"/>
  <c r="CT63" i="3"/>
  <c r="AF63" i="3"/>
  <c r="AE63" i="3"/>
  <c r="P63" i="3"/>
  <c r="MO62" i="3"/>
  <c r="LV62" i="3"/>
  <c r="LU62" i="3"/>
  <c r="KQ62" i="3"/>
  <c r="KP62" i="3"/>
  <c r="II62" i="3"/>
  <c r="FQ62" i="3"/>
  <c r="CT62" i="3"/>
  <c r="AF62" i="3"/>
  <c r="AE62" i="3"/>
  <c r="P62" i="3"/>
  <c r="MO61" i="3"/>
  <c r="LV61" i="3"/>
  <c r="LU61" i="3"/>
  <c r="KQ61" i="3"/>
  <c r="KP61" i="3"/>
  <c r="II61" i="3"/>
  <c r="FQ61" i="3"/>
  <c r="CT61" i="3"/>
  <c r="AF61" i="3"/>
  <c r="AE61" i="3"/>
  <c r="P61" i="3"/>
  <c r="MO60" i="3"/>
  <c r="LV60" i="3"/>
  <c r="LU60" i="3"/>
  <c r="KQ60" i="3"/>
  <c r="KP60" i="3"/>
  <c r="II60" i="3"/>
  <c r="FQ60" i="3"/>
  <c r="CT60" i="3"/>
  <c r="AF60" i="3"/>
  <c r="AE60" i="3"/>
  <c r="P60" i="3"/>
  <c r="MO59" i="3"/>
  <c r="LV59" i="3"/>
  <c r="LU59" i="3"/>
  <c r="KQ59" i="3"/>
  <c r="KP59" i="3"/>
  <c r="II59" i="3"/>
  <c r="FQ59" i="3"/>
  <c r="CT59" i="3"/>
  <c r="AF59" i="3"/>
  <c r="AE59" i="3"/>
  <c r="P59" i="3"/>
  <c r="LV58" i="3"/>
  <c r="KQ58" i="3"/>
  <c r="KP58" i="3"/>
  <c r="II58" i="3"/>
  <c r="FQ58" i="3"/>
  <c r="CT58" i="3"/>
  <c r="AF58" i="3"/>
  <c r="AE58" i="3"/>
  <c r="P58" i="3"/>
  <c r="MO57" i="3"/>
  <c r="LV57" i="3"/>
  <c r="LU57" i="3"/>
  <c r="KQ57" i="3"/>
  <c r="KP57" i="3"/>
  <c r="II57" i="3"/>
  <c r="FQ57" i="3"/>
  <c r="CT57" i="3"/>
  <c r="AF57" i="3"/>
  <c r="AE57" i="3"/>
  <c r="P57" i="3"/>
  <c r="MO56" i="3"/>
  <c r="LV56" i="3"/>
  <c r="LU56" i="3"/>
  <c r="KQ56" i="3"/>
  <c r="KP56" i="3"/>
  <c r="II56" i="3"/>
  <c r="FQ56" i="3"/>
  <c r="CT56" i="3"/>
  <c r="AF56" i="3"/>
  <c r="AE56" i="3"/>
  <c r="P56" i="3"/>
  <c r="MO55" i="3"/>
  <c r="LV55" i="3"/>
  <c r="LU55" i="3"/>
  <c r="KQ55" i="3"/>
  <c r="KP55" i="3"/>
  <c r="II55" i="3"/>
  <c r="FQ55" i="3"/>
  <c r="CT55" i="3"/>
  <c r="AF55" i="3"/>
  <c r="AE55" i="3"/>
  <c r="P55" i="3"/>
  <c r="MO54" i="3"/>
  <c r="LV54" i="3"/>
  <c r="LU54" i="3"/>
  <c r="KQ54" i="3"/>
  <c r="KP54" i="3"/>
  <c r="II54" i="3"/>
  <c r="FQ54" i="3"/>
  <c r="CT54" i="3"/>
  <c r="AF54" i="3"/>
  <c r="AE54" i="3"/>
  <c r="P54" i="3"/>
  <c r="LV53" i="3"/>
  <c r="KQ53" i="3"/>
  <c r="KP53" i="3"/>
  <c r="II53" i="3"/>
  <c r="FQ53" i="3"/>
  <c r="CT53" i="3"/>
  <c r="AF53" i="3"/>
  <c r="AE53" i="3"/>
  <c r="P53" i="3"/>
  <c r="MO52" i="3"/>
  <c r="LV52" i="3"/>
  <c r="LU52" i="3"/>
  <c r="KQ52" i="3"/>
  <c r="KP52" i="3"/>
  <c r="II52" i="3"/>
  <c r="FQ52" i="3"/>
  <c r="CT52" i="3"/>
  <c r="AF52" i="3"/>
  <c r="AE52" i="3"/>
  <c r="P52" i="3"/>
  <c r="MO51" i="3"/>
  <c r="LV51" i="3"/>
  <c r="LU51" i="3"/>
  <c r="KQ51" i="3"/>
  <c r="KP51" i="3"/>
  <c r="II51" i="3"/>
  <c r="FQ51" i="3"/>
  <c r="CT51" i="3"/>
  <c r="AF51" i="3"/>
  <c r="AE51" i="3"/>
  <c r="P51" i="3"/>
  <c r="LV50" i="3"/>
  <c r="KQ50" i="3"/>
  <c r="KP50" i="3"/>
  <c r="II50" i="3"/>
  <c r="FQ50" i="3"/>
  <c r="CT50" i="3"/>
  <c r="AF50" i="3"/>
  <c r="AE50" i="3"/>
  <c r="P50" i="3"/>
  <c r="MO49" i="3"/>
  <c r="LV49" i="3"/>
  <c r="LU49" i="3"/>
  <c r="KQ49" i="3"/>
  <c r="KP49" i="3"/>
  <c r="II49" i="3"/>
  <c r="FQ49" i="3"/>
  <c r="CT49" i="3"/>
  <c r="AF49" i="3"/>
  <c r="AE49" i="3"/>
  <c r="P49" i="3"/>
  <c r="LV48" i="3"/>
  <c r="KQ48" i="3"/>
  <c r="KP48" i="3"/>
  <c r="II48" i="3"/>
  <c r="FQ48" i="3"/>
  <c r="CT48" i="3"/>
  <c r="AF48" i="3"/>
  <c r="AE48" i="3"/>
  <c r="P48" i="3"/>
  <c r="MO47" i="3"/>
  <c r="LV47" i="3"/>
  <c r="LU47" i="3"/>
  <c r="KQ47" i="3"/>
  <c r="KP47" i="3"/>
  <c r="II47" i="3"/>
  <c r="FQ47" i="3"/>
  <c r="CT47" i="3"/>
  <c r="AF47" i="3"/>
  <c r="AE47" i="3"/>
  <c r="P47" i="3"/>
  <c r="MO46" i="3"/>
  <c r="LV46" i="3"/>
  <c r="LU46" i="3"/>
  <c r="KQ46" i="3"/>
  <c r="KP46" i="3"/>
  <c r="II46" i="3"/>
  <c r="FQ46" i="3"/>
  <c r="CT46" i="3"/>
  <c r="AF46" i="3"/>
  <c r="AE46" i="3"/>
  <c r="P46" i="3"/>
  <c r="MO45" i="3"/>
  <c r="LV45" i="3"/>
  <c r="LU45" i="3"/>
  <c r="KQ45" i="3"/>
  <c r="KP45" i="3"/>
  <c r="II45" i="3"/>
  <c r="FQ45" i="3"/>
  <c r="CT45" i="3"/>
  <c r="AF45" i="3"/>
  <c r="AE45" i="3"/>
  <c r="P45" i="3"/>
  <c r="MO44" i="3"/>
  <c r="LV44" i="3"/>
  <c r="LU44" i="3"/>
  <c r="KQ44" i="3"/>
  <c r="KP44" i="3"/>
  <c r="II44" i="3"/>
  <c r="FQ44" i="3"/>
  <c r="CT44" i="3"/>
  <c r="AF44" i="3"/>
  <c r="AE44" i="3"/>
  <c r="P44" i="3"/>
  <c r="LV43" i="3"/>
  <c r="KQ43" i="3"/>
  <c r="KP43" i="3"/>
  <c r="II43" i="3"/>
  <c r="FQ43" i="3"/>
  <c r="CT43" i="3"/>
  <c r="AF43" i="3"/>
  <c r="AE43" i="3"/>
  <c r="P43" i="3"/>
  <c r="MO42" i="3"/>
  <c r="LV42" i="3"/>
  <c r="LU42" i="3"/>
  <c r="KQ42" i="3"/>
  <c r="KP42" i="3"/>
  <c r="II42" i="3"/>
  <c r="FQ42" i="3"/>
  <c r="CT42" i="3"/>
  <c r="AF42" i="3"/>
  <c r="AE42" i="3"/>
  <c r="P42" i="3"/>
  <c r="LV41" i="3"/>
  <c r="KQ41" i="3"/>
  <c r="KP41" i="3"/>
  <c r="II41" i="3"/>
  <c r="FQ41" i="3"/>
  <c r="CT41" i="3"/>
  <c r="AF41" i="3"/>
  <c r="AE41" i="3"/>
  <c r="P41" i="3"/>
  <c r="MO40" i="3"/>
  <c r="LV40" i="3"/>
  <c r="LU40" i="3"/>
  <c r="KQ40" i="3"/>
  <c r="KP40" i="3"/>
  <c r="II40" i="3"/>
  <c r="FQ40" i="3"/>
  <c r="CT40" i="3"/>
  <c r="AF40" i="3"/>
  <c r="AE40" i="3"/>
  <c r="P40" i="3"/>
  <c r="LV39" i="3"/>
  <c r="KQ39" i="3"/>
  <c r="KP39" i="3"/>
  <c r="II39" i="3"/>
  <c r="FQ39" i="3"/>
  <c r="CT39" i="3"/>
  <c r="AF39" i="3"/>
  <c r="AE39" i="3"/>
  <c r="P39" i="3"/>
  <c r="LV38" i="3"/>
  <c r="KQ38" i="3"/>
  <c r="KP38" i="3"/>
  <c r="II38" i="3"/>
  <c r="FQ38" i="3"/>
  <c r="CT38" i="3"/>
  <c r="AF38" i="3"/>
  <c r="AE38" i="3"/>
  <c r="P38" i="3"/>
  <c r="MO37" i="3"/>
  <c r="LV37" i="3"/>
  <c r="LU37" i="3"/>
  <c r="KQ37" i="3"/>
  <c r="KP37" i="3"/>
  <c r="II37" i="3"/>
  <c r="FQ37" i="3"/>
  <c r="CT37" i="3"/>
  <c r="AF37" i="3"/>
  <c r="AE37" i="3"/>
  <c r="P37" i="3"/>
  <c r="MO36" i="3"/>
  <c r="LV36" i="3"/>
  <c r="LU36" i="3"/>
  <c r="KQ36" i="3"/>
  <c r="KP36" i="3"/>
  <c r="II36" i="3"/>
  <c r="FQ36" i="3"/>
  <c r="CT36" i="3"/>
  <c r="AF36" i="3"/>
  <c r="AE36" i="3"/>
  <c r="P36" i="3"/>
  <c r="MO35" i="3"/>
  <c r="LV35" i="3"/>
  <c r="LU35" i="3"/>
  <c r="KQ35" i="3"/>
  <c r="KP35" i="3"/>
  <c r="II35" i="3"/>
  <c r="FQ35" i="3"/>
  <c r="CT35" i="3"/>
  <c r="AF35" i="3"/>
  <c r="AE35" i="3"/>
  <c r="P35" i="3"/>
  <c r="MO34" i="3"/>
  <c r="LV34" i="3"/>
  <c r="LU34" i="3"/>
  <c r="KQ34" i="3"/>
  <c r="KP34" i="3"/>
  <c r="II34" i="3"/>
  <c r="FQ34" i="3"/>
  <c r="CT34" i="3"/>
  <c r="AF34" i="3"/>
  <c r="AE34" i="3"/>
  <c r="P34" i="3"/>
  <c r="MO33" i="3"/>
  <c r="LV33" i="3"/>
  <c r="LU33" i="3"/>
  <c r="KQ33" i="3"/>
  <c r="KP33" i="3"/>
  <c r="II33" i="3"/>
  <c r="FQ33" i="3"/>
  <c r="CT33" i="3"/>
  <c r="AF33" i="3"/>
  <c r="AE33" i="3"/>
  <c r="P33" i="3"/>
  <c r="MO32" i="3"/>
  <c r="LV32" i="3"/>
  <c r="LU32" i="3"/>
  <c r="KQ32" i="3"/>
  <c r="KP32" i="3"/>
  <c r="II32" i="3"/>
  <c r="FQ32" i="3"/>
  <c r="CT32" i="3"/>
  <c r="AF32" i="3"/>
  <c r="AE32" i="3"/>
  <c r="P32" i="3"/>
  <c r="MO31" i="3"/>
  <c r="LV31" i="3"/>
  <c r="LU31" i="3"/>
  <c r="KQ31" i="3"/>
  <c r="KP31" i="3"/>
  <c r="II31" i="3"/>
  <c r="FQ31" i="3"/>
  <c r="CT31" i="3"/>
  <c r="AF31" i="3"/>
  <c r="AE31" i="3"/>
  <c r="P31" i="3"/>
  <c r="MO30" i="3"/>
  <c r="LV30" i="3"/>
  <c r="LU30" i="3"/>
  <c r="KQ30" i="3"/>
  <c r="KP30" i="3"/>
  <c r="II30" i="3"/>
  <c r="FQ30" i="3"/>
  <c r="CT30" i="3"/>
  <c r="AF30" i="3"/>
  <c r="AE30" i="3"/>
  <c r="P30" i="3"/>
  <c r="LV29" i="3"/>
  <c r="KQ29" i="3"/>
  <c r="KP29" i="3"/>
  <c r="II29" i="3"/>
  <c r="FQ29" i="3"/>
  <c r="CT29" i="3"/>
  <c r="AF29" i="3"/>
  <c r="AE29" i="3"/>
  <c r="P29" i="3"/>
  <c r="LV28" i="3"/>
  <c r="KQ28" i="3"/>
  <c r="KP28" i="3"/>
  <c r="II28" i="3"/>
  <c r="FQ28" i="3"/>
  <c r="CT28" i="3"/>
  <c r="AF28" i="3"/>
  <c r="AE28" i="3"/>
  <c r="P28" i="3"/>
  <c r="MO27" i="3"/>
  <c r="LV27" i="3"/>
  <c r="LU27" i="3"/>
  <c r="KQ27" i="3"/>
  <c r="KP27" i="3"/>
  <c r="II27" i="3"/>
  <c r="FQ27" i="3"/>
  <c r="CT27" i="3"/>
  <c r="AF27" i="3"/>
  <c r="AE27" i="3"/>
  <c r="P27" i="3"/>
  <c r="MO26" i="3"/>
  <c r="LV26" i="3"/>
  <c r="LU26" i="3"/>
  <c r="KQ26" i="3"/>
  <c r="KP26" i="3"/>
  <c r="II26" i="3"/>
  <c r="FQ26" i="3"/>
  <c r="CT26" i="3"/>
  <c r="AF26" i="3"/>
  <c r="AE26" i="3"/>
  <c r="P26" i="3"/>
  <c r="MO25" i="3"/>
  <c r="LV25" i="3"/>
  <c r="LU25" i="3"/>
  <c r="KQ25" i="3"/>
  <c r="KP25" i="3"/>
  <c r="II25" i="3"/>
  <c r="FQ25" i="3"/>
  <c r="CT25" i="3"/>
  <c r="AF25" i="3"/>
  <c r="AE25" i="3"/>
  <c r="P25" i="3"/>
  <c r="LV24" i="3"/>
  <c r="KQ24" i="3"/>
  <c r="KP24" i="3"/>
  <c r="II24" i="3"/>
  <c r="FQ24" i="3"/>
  <c r="CT24" i="3"/>
  <c r="AF24" i="3"/>
  <c r="AE24" i="3"/>
  <c r="P24" i="3"/>
  <c r="MO23" i="3"/>
  <c r="LV23" i="3"/>
  <c r="LU23" i="3"/>
  <c r="KQ23" i="3"/>
  <c r="KP23" i="3"/>
  <c r="II23" i="3"/>
  <c r="FQ23" i="3"/>
  <c r="CT23" i="3"/>
  <c r="AF23" i="3"/>
  <c r="AE23" i="3"/>
  <c r="P23" i="3"/>
  <c r="MO22" i="3"/>
  <c r="LV22" i="3"/>
  <c r="LU22" i="3"/>
  <c r="KQ22" i="3"/>
  <c r="KP22" i="3"/>
  <c r="II22" i="3"/>
  <c r="FQ22" i="3"/>
  <c r="CT22" i="3"/>
  <c r="AF22" i="3"/>
  <c r="AE22" i="3"/>
  <c r="P22" i="3"/>
  <c r="LV21" i="3"/>
  <c r="KQ21" i="3"/>
  <c r="KP21" i="3"/>
  <c r="II21" i="3"/>
  <c r="FQ21" i="3"/>
  <c r="CT21" i="3"/>
  <c r="AF21" i="3"/>
  <c r="AE21" i="3"/>
  <c r="P21" i="3"/>
  <c r="LV20" i="3"/>
  <c r="KQ20" i="3"/>
  <c r="KP20" i="3"/>
  <c r="II20" i="3"/>
  <c r="FQ20" i="3"/>
  <c r="CT20" i="3"/>
  <c r="AF20" i="3"/>
  <c r="AE20" i="3"/>
  <c r="P20" i="3"/>
  <c r="MO19" i="3"/>
  <c r="LV19" i="3"/>
  <c r="LU19" i="3"/>
  <c r="KQ19" i="3"/>
  <c r="KP19" i="3"/>
  <c r="II19" i="3"/>
  <c r="FQ19" i="3"/>
  <c r="CT19" i="3"/>
  <c r="AF19" i="3"/>
  <c r="AE19" i="3"/>
  <c r="P19" i="3"/>
  <c r="MO18" i="3"/>
  <c r="LV18" i="3"/>
  <c r="LU18" i="3"/>
  <c r="KQ18" i="3"/>
  <c r="KP18" i="3"/>
  <c r="II18" i="3"/>
  <c r="FQ18" i="3"/>
  <c r="CT18" i="3"/>
  <c r="AF18" i="3"/>
  <c r="AE18" i="3"/>
  <c r="P18" i="3"/>
  <c r="MO17" i="3"/>
  <c r="LV17" i="3"/>
  <c r="LU17" i="3"/>
  <c r="KQ17" i="3"/>
  <c r="KP17" i="3"/>
  <c r="II17" i="3"/>
  <c r="FQ17" i="3"/>
  <c r="CT17" i="3"/>
  <c r="AF17" i="3"/>
  <c r="AE17" i="3"/>
  <c r="P17" i="3"/>
  <c r="MO16" i="3"/>
  <c r="LV16" i="3"/>
  <c r="LU16" i="3"/>
  <c r="KQ16" i="3"/>
  <c r="KP16" i="3"/>
  <c r="II16" i="3"/>
  <c r="FQ16" i="3"/>
  <c r="CT16" i="3"/>
  <c r="AF16" i="3"/>
  <c r="AE16" i="3"/>
  <c r="P16" i="3"/>
  <c r="LV15" i="3"/>
  <c r="KQ15" i="3"/>
  <c r="KP15" i="3"/>
  <c r="II15" i="3"/>
  <c r="FQ15" i="3"/>
  <c r="CT15" i="3"/>
  <c r="AF15" i="3"/>
  <c r="AE15" i="3"/>
  <c r="P15" i="3"/>
  <c r="LV14" i="3"/>
  <c r="KQ14" i="3"/>
  <c r="KP14" i="3"/>
  <c r="II14" i="3"/>
  <c r="FQ14" i="3"/>
  <c r="CT14" i="3"/>
  <c r="AF14" i="3"/>
  <c r="AE14" i="3"/>
  <c r="P14" i="3"/>
  <c r="MO13" i="3"/>
  <c r="LV13" i="3"/>
  <c r="LU13" i="3"/>
  <c r="KQ13" i="3"/>
  <c r="KP13" i="3"/>
  <c r="II13" i="3"/>
  <c r="FQ13" i="3"/>
  <c r="CT13" i="3"/>
  <c r="AF13" i="3"/>
  <c r="AE13" i="3"/>
  <c r="P13" i="3"/>
  <c r="MO12" i="3"/>
  <c r="MM12" i="3"/>
  <c r="LV12" i="3"/>
  <c r="LU12" i="3"/>
  <c r="KQ12" i="3"/>
  <c r="KP12" i="3"/>
  <c r="II12" i="3"/>
  <c r="FQ12" i="3"/>
  <c r="CT12" i="3"/>
  <c r="AF12" i="3"/>
  <c r="AE12" i="3"/>
  <c r="P12" i="3"/>
  <c r="MO11" i="3"/>
  <c r="LV11" i="3"/>
  <c r="LU11" i="3"/>
  <c r="KQ11" i="3"/>
  <c r="KP11" i="3"/>
  <c r="II11" i="3"/>
  <c r="FQ11" i="3"/>
  <c r="CT11" i="3"/>
  <c r="AF11" i="3"/>
  <c r="AE11" i="3"/>
  <c r="P11" i="3"/>
  <c r="MO10" i="3"/>
  <c r="LV10" i="3"/>
  <c r="LU10" i="3"/>
  <c r="KQ10" i="3"/>
  <c r="KP10" i="3"/>
  <c r="II10" i="3"/>
  <c r="FQ10" i="3"/>
  <c r="CT10" i="3"/>
  <c r="AF10" i="3"/>
  <c r="AE10" i="3"/>
  <c r="P10" i="3"/>
  <c r="MO9" i="3"/>
  <c r="LV9" i="3"/>
  <c r="LU9" i="3"/>
  <c r="KQ9" i="3"/>
  <c r="KP9" i="3"/>
  <c r="II9" i="3"/>
  <c r="FQ9" i="3"/>
  <c r="CT9" i="3"/>
  <c r="AF9" i="3"/>
  <c r="AE9" i="3"/>
  <c r="P9" i="3"/>
  <c r="MO8" i="3"/>
  <c r="LV8" i="3"/>
  <c r="LU8" i="3"/>
  <c r="KQ8" i="3"/>
  <c r="KP8" i="3"/>
  <c r="II8" i="3"/>
  <c r="FQ8" i="3"/>
  <c r="CT8" i="3"/>
  <c r="AF8" i="3"/>
  <c r="AE8" i="3"/>
  <c r="P8" i="3"/>
  <c r="LV7" i="3"/>
  <c r="KQ7" i="3"/>
  <c r="KP7" i="3"/>
  <c r="II7" i="3"/>
  <c r="FQ7" i="3"/>
  <c r="CT7" i="3"/>
  <c r="AF7" i="3"/>
  <c r="AE7" i="3"/>
  <c r="P7" i="3"/>
  <c r="MO6" i="3"/>
  <c r="LV6" i="3"/>
  <c r="LU6" i="3"/>
  <c r="KQ6" i="3"/>
  <c r="KP6" i="3"/>
  <c r="II6" i="3"/>
  <c r="FQ6" i="3"/>
  <c r="CT6" i="3"/>
  <c r="AF6" i="3"/>
  <c r="AE6" i="3"/>
  <c r="P6" i="3"/>
  <c r="LV5" i="3"/>
  <c r="KQ5" i="3"/>
  <c r="KP5" i="3"/>
  <c r="II5" i="3"/>
  <c r="FQ5" i="3"/>
  <c r="CT5" i="3"/>
  <c r="AF5" i="3"/>
  <c r="AE5" i="3"/>
  <c r="P5" i="3"/>
  <c r="MO4" i="3"/>
  <c r="LV4" i="3"/>
  <c r="LU4" i="3"/>
  <c r="KQ4" i="3"/>
  <c r="KP4" i="3"/>
  <c r="II4" i="3"/>
  <c r="FQ4" i="3"/>
  <c r="CT4" i="3"/>
  <c r="AF4" i="3"/>
  <c r="AE4" i="3"/>
  <c r="P4" i="3"/>
  <c r="MO3" i="3"/>
  <c r="LV3" i="3"/>
  <c r="LU3" i="3"/>
  <c r="KQ3" i="3"/>
  <c r="KP3" i="3"/>
  <c r="II3" i="3"/>
  <c r="FQ3" i="3"/>
  <c r="CT3" i="3"/>
  <c r="AF3" i="3"/>
  <c r="AE3" i="3"/>
  <c r="P3" i="3"/>
  <c r="CS171" i="3" l="1"/>
  <c r="KP171" i="3" s="1"/>
  <c r="CS69" i="3"/>
  <c r="KP69" i="3" s="1"/>
  <c r="P171" i="3"/>
  <c r="KO172" i="3"/>
  <c r="CT69" i="3"/>
  <c r="LT80" i="3"/>
  <c r="LV80" i="3" s="1"/>
  <c r="LU80" i="3"/>
  <c r="MN84" i="3"/>
  <c r="MO84" i="3" s="1"/>
  <c r="LT172" i="3"/>
  <c r="MN80" i="3"/>
  <c r="MO80" i="3" s="1"/>
  <c r="LU112" i="3"/>
  <c r="LV112" i="3"/>
  <c r="AE171" i="3"/>
  <c r="AF171" i="3"/>
  <c r="CT172" i="3"/>
  <c r="FQ172" i="3"/>
  <c r="IH172" i="3"/>
  <c r="II172" i="3"/>
  <c r="KQ172" i="3"/>
  <c r="OC171" i="2" l="1"/>
  <c r="OB171" i="2"/>
  <c r="OA171" i="2"/>
  <c r="NZ171" i="2"/>
  <c r="NY171" i="2"/>
  <c r="NX171" i="2"/>
  <c r="NW171" i="2"/>
  <c r="NV171" i="2"/>
  <c r="AQ171" i="2"/>
  <c r="AP171" i="2"/>
  <c r="AO171" i="2"/>
  <c r="AN171" i="2"/>
  <c r="AM171" i="2"/>
  <c r="AL171" i="2"/>
  <c r="AK171" i="2"/>
  <c r="AJ171" i="2"/>
  <c r="OS170" i="2"/>
  <c r="OR170" i="2"/>
  <c r="OQ170" i="2"/>
  <c r="OP170" i="2"/>
  <c r="OO170" i="2"/>
  <c r="ON170" i="2"/>
  <c r="OM170" i="2"/>
  <c r="OK170" i="2"/>
  <c r="OI170" i="2"/>
  <c r="OG170" i="2"/>
  <c r="OE170" i="2"/>
  <c r="OC170" i="2"/>
  <c r="OB170" i="2"/>
  <c r="OA170" i="2"/>
  <c r="NZ170" i="2"/>
  <c r="NY170" i="2"/>
  <c r="NX170" i="2"/>
  <c r="NW170" i="2"/>
  <c r="NV170" i="2"/>
  <c r="NS170" i="2"/>
  <c r="NR170" i="2"/>
  <c r="NQ170" i="2"/>
  <c r="NP170" i="2"/>
  <c r="NO170" i="2"/>
  <c r="NN170" i="2"/>
  <c r="NM170" i="2"/>
  <c r="NL170" i="2"/>
  <c r="NK170" i="2"/>
  <c r="NJ170" i="2"/>
  <c r="NI170" i="2"/>
  <c r="NH170" i="2"/>
  <c r="NG170" i="2"/>
  <c r="NF170" i="2"/>
  <c r="NE170" i="2"/>
  <c r="ND170" i="2"/>
  <c r="NC170" i="2"/>
  <c r="MW170" i="2"/>
  <c r="MV170" i="2"/>
  <c r="MU170" i="2"/>
  <c r="MT170" i="2"/>
  <c r="MS170" i="2"/>
  <c r="MR170" i="2"/>
  <c r="MQ170" i="2"/>
  <c r="MP170" i="2"/>
  <c r="MO170" i="2"/>
  <c r="MN170" i="2"/>
  <c r="MM170" i="2"/>
  <c r="ML170" i="2"/>
  <c r="MK170" i="2"/>
  <c r="MJ170" i="2"/>
  <c r="MI170" i="2"/>
  <c r="MH170" i="2"/>
  <c r="MG170" i="2"/>
  <c r="MF170" i="2"/>
  <c r="ME170" i="2"/>
  <c r="MD170" i="2"/>
  <c r="MC170" i="2"/>
  <c r="MB170" i="2"/>
  <c r="MA170" i="2"/>
  <c r="LZ170" i="2"/>
  <c r="LY170" i="2"/>
  <c r="LX170" i="2"/>
  <c r="LW170" i="2"/>
  <c r="LV170" i="2"/>
  <c r="LS170" i="2"/>
  <c r="LR170" i="2"/>
  <c r="LQ170" i="2"/>
  <c r="LP170" i="2"/>
  <c r="LO170" i="2"/>
  <c r="LN170" i="2"/>
  <c r="LM170" i="2"/>
  <c r="LL170" i="2"/>
  <c r="LK170" i="2"/>
  <c r="LJ170" i="2"/>
  <c r="LI170" i="2"/>
  <c r="LH170" i="2"/>
  <c r="LG170" i="2"/>
  <c r="LF170" i="2"/>
  <c r="LE170" i="2"/>
  <c r="LD170" i="2"/>
  <c r="LC170" i="2"/>
  <c r="LB170" i="2"/>
  <c r="LA170" i="2"/>
  <c r="KZ170" i="2"/>
  <c r="KY170" i="2"/>
  <c r="KX170" i="2"/>
  <c r="KW170" i="2"/>
  <c r="KV170" i="2"/>
  <c r="KU170" i="2"/>
  <c r="KT170" i="2"/>
  <c r="KS170" i="2"/>
  <c r="KR170" i="2"/>
  <c r="JH170" i="2"/>
  <c r="JG170" i="2"/>
  <c r="JF170" i="2"/>
  <c r="JE170" i="2"/>
  <c r="JD170" i="2"/>
  <c r="JC170" i="2"/>
  <c r="JA170" i="2"/>
  <c r="IV170" i="2"/>
  <c r="IT170" i="2"/>
  <c r="IP170" i="2"/>
  <c r="IO170" i="2"/>
  <c r="IN170" i="2"/>
  <c r="IM170" i="2"/>
  <c r="IL170" i="2"/>
  <c r="IK170" i="2"/>
  <c r="IJ170" i="2"/>
  <c r="II170" i="2"/>
  <c r="IH170" i="2"/>
  <c r="IG170" i="2"/>
  <c r="IF170" i="2"/>
  <c r="IE170" i="2"/>
  <c r="ID170" i="2"/>
  <c r="IC170" i="2"/>
  <c r="IB170" i="2"/>
  <c r="IA170" i="2"/>
  <c r="HZ170" i="2"/>
  <c r="HY170" i="2"/>
  <c r="HX170" i="2"/>
  <c r="HW170" i="2"/>
  <c r="HV170" i="2"/>
  <c r="HU170" i="2"/>
  <c r="HT170" i="2"/>
  <c r="HS170" i="2"/>
  <c r="HR170" i="2"/>
  <c r="HQ170" i="2"/>
  <c r="HP170" i="2"/>
  <c r="HO170" i="2"/>
  <c r="HM170" i="2"/>
  <c r="HJ170" i="2"/>
  <c r="HI170" i="2"/>
  <c r="HH170" i="2"/>
  <c r="FW170" i="2"/>
  <c r="FV170" i="2"/>
  <c r="FU170" i="2"/>
  <c r="FT170" i="2"/>
  <c r="FS170" i="2"/>
  <c r="FR170" i="2"/>
  <c r="FQ170" i="2"/>
  <c r="FP170" i="2"/>
  <c r="FO170" i="2"/>
  <c r="FN170" i="2"/>
  <c r="FM170" i="2"/>
  <c r="FL170" i="2"/>
  <c r="FK170" i="2"/>
  <c r="FJ170" i="2"/>
  <c r="FI170" i="2"/>
  <c r="FH170" i="2"/>
  <c r="FG170" i="2"/>
  <c r="FF170" i="2"/>
  <c r="FE170" i="2"/>
  <c r="FD170" i="2"/>
  <c r="FC170" i="2"/>
  <c r="FB170" i="2"/>
  <c r="FA170" i="2"/>
  <c r="EZ170" i="2"/>
  <c r="EY170" i="2"/>
  <c r="EX170" i="2"/>
  <c r="EW170" i="2"/>
  <c r="EV170" i="2"/>
  <c r="EU170" i="2"/>
  <c r="ET170" i="2"/>
  <c r="ES170" i="2"/>
  <c r="ER170" i="2"/>
  <c r="CZ170" i="2"/>
  <c r="CY170" i="2"/>
  <c r="CX170" i="2"/>
  <c r="CW170" i="2"/>
  <c r="CV170" i="2"/>
  <c r="CU170" i="2"/>
  <c r="CT170" i="2"/>
  <c r="CS170" i="2"/>
  <c r="CR170" i="2"/>
  <c r="CQ170" i="2"/>
  <c r="CP170" i="2"/>
  <c r="CO170" i="2"/>
  <c r="CN170" i="2"/>
  <c r="CM170" i="2"/>
  <c r="CL170" i="2"/>
  <c r="CK170" i="2"/>
  <c r="CJ170" i="2"/>
  <c r="CI170" i="2"/>
  <c r="CH170" i="2"/>
  <c r="CG170" i="2"/>
  <c r="CF170" i="2"/>
  <c r="CE170" i="2"/>
  <c r="CD170" i="2"/>
  <c r="CC170" i="2"/>
  <c r="CB170" i="2"/>
  <c r="CA170" i="2"/>
  <c r="BZ170" i="2"/>
  <c r="BY170" i="2"/>
  <c r="BX170" i="2"/>
  <c r="BW170" i="2"/>
  <c r="BV170" i="2"/>
  <c r="BU170" i="2"/>
  <c r="BT170" i="2"/>
  <c r="BS170" i="2"/>
  <c r="BR170" i="2"/>
  <c r="BQ170" i="2"/>
  <c r="BP170" i="2"/>
  <c r="BO170" i="2"/>
  <c r="BN170" i="2"/>
  <c r="BN171" i="2" s="1"/>
  <c r="BM170" i="2"/>
  <c r="BK170" i="2"/>
  <c r="BJ170" i="2"/>
  <c r="BI170" i="2"/>
  <c r="BH170" i="2"/>
  <c r="BG170" i="2"/>
  <c r="BF170" i="2"/>
  <c r="BE170" i="2"/>
  <c r="BD170" i="2"/>
  <c r="BC170" i="2"/>
  <c r="BB170" i="2"/>
  <c r="BA170" i="2"/>
  <c r="AZ170" i="2"/>
  <c r="AY170" i="2"/>
  <c r="AX170" i="2"/>
  <c r="AW170" i="2"/>
  <c r="AV170" i="2"/>
  <c r="AU170" i="2"/>
  <c r="AT170" i="2"/>
  <c r="AS170" i="2"/>
  <c r="AR170" i="2"/>
  <c r="AQ170" i="2"/>
  <c r="AP170" i="2"/>
  <c r="AO170" i="2"/>
  <c r="AN170" i="2"/>
  <c r="AM170" i="2"/>
  <c r="AL170" i="2"/>
  <c r="AK170" i="2"/>
  <c r="AJ170" i="2"/>
  <c r="AG170" i="2"/>
  <c r="AF170" i="2"/>
  <c r="AE170" i="2"/>
  <c r="AD170" i="2"/>
  <c r="AC170" i="2"/>
  <c r="AB170" i="2"/>
  <c r="AA170" i="2"/>
  <c r="Z170" i="2"/>
  <c r="Y170" i="2"/>
  <c r="X170" i="2"/>
  <c r="V170" i="2"/>
  <c r="U170" i="2"/>
  <c r="T170" i="2"/>
  <c r="S170" i="2"/>
  <c r="P170" i="2"/>
  <c r="O170" i="2"/>
  <c r="N170" i="2"/>
  <c r="M170" i="2"/>
  <c r="L170" i="2"/>
  <c r="OD169" i="2"/>
  <c r="NT169" i="2"/>
  <c r="NU169" i="2" s="1"/>
  <c r="MX169" i="2"/>
  <c r="MY169" i="2" s="1"/>
  <c r="LT169" i="2"/>
  <c r="JA169" i="2"/>
  <c r="IQ169" i="2"/>
  <c r="DB169" i="2"/>
  <c r="DA169" i="2"/>
  <c r="AI169" i="2"/>
  <c r="AH169" i="2"/>
  <c r="W169" i="2"/>
  <c r="R169" i="2"/>
  <c r="Q169" i="2"/>
  <c r="OD168" i="2"/>
  <c r="NT168" i="2"/>
  <c r="NU168" i="2" s="1"/>
  <c r="MX168" i="2"/>
  <c r="LT168" i="2"/>
  <c r="JA168" i="2"/>
  <c r="IQ168" i="2"/>
  <c r="JK168" i="2" s="1"/>
  <c r="FY168" i="2"/>
  <c r="FX168" i="2"/>
  <c r="DB168" i="2"/>
  <c r="DA168" i="2"/>
  <c r="AI168" i="2"/>
  <c r="AH168" i="2"/>
  <c r="W168" i="2"/>
  <c r="R168" i="2"/>
  <c r="Q168" i="2"/>
  <c r="NT167" i="2"/>
  <c r="NU167" i="2" s="1"/>
  <c r="MX167" i="2"/>
  <c r="MY167" i="2" s="1"/>
  <c r="LT167" i="2"/>
  <c r="JM167" i="2"/>
  <c r="JA167" i="2"/>
  <c r="IQ167" i="2"/>
  <c r="IW167" i="2" s="1"/>
  <c r="FY167" i="2"/>
  <c r="FX167" i="2"/>
  <c r="DB167" i="2"/>
  <c r="DA167" i="2"/>
  <c r="AI167" i="2"/>
  <c r="AH167" i="2"/>
  <c r="W167" i="2"/>
  <c r="R167" i="2"/>
  <c r="Q167" i="2"/>
  <c r="OD166" i="2"/>
  <c r="NT166" i="2"/>
  <c r="NU166" i="2" s="1"/>
  <c r="MX166" i="2"/>
  <c r="LT166" i="2"/>
  <c r="LU166" i="2" s="1"/>
  <c r="JA166" i="2"/>
  <c r="IQ166" i="2"/>
  <c r="JM166" i="2" s="1"/>
  <c r="FY166" i="2"/>
  <c r="FX166" i="2"/>
  <c r="DB166" i="2"/>
  <c r="DA166" i="2"/>
  <c r="BL166" i="2"/>
  <c r="AI166" i="2"/>
  <c r="AH166" i="2"/>
  <c r="W166" i="2"/>
  <c r="R166" i="2"/>
  <c r="Q166" i="2"/>
  <c r="OD165" i="2"/>
  <c r="NT165" i="2"/>
  <c r="NU165" i="2" s="1"/>
  <c r="NA165" i="2"/>
  <c r="MX165" i="2"/>
  <c r="MY165" i="2" s="1"/>
  <c r="LT165" i="2"/>
  <c r="LU165" i="2" s="1"/>
  <c r="JA165" i="2"/>
  <c r="IQ165" i="2"/>
  <c r="FY165" i="2"/>
  <c r="FX165" i="2"/>
  <c r="DB165" i="2"/>
  <c r="DA165" i="2"/>
  <c r="AI165" i="2"/>
  <c r="AH165" i="2"/>
  <c r="W165" i="2"/>
  <c r="R165" i="2"/>
  <c r="Q165" i="2"/>
  <c r="OD164" i="2"/>
  <c r="NT164" i="2"/>
  <c r="NU164" i="2" s="1"/>
  <c r="MX164" i="2"/>
  <c r="MY164" i="2" s="1"/>
  <c r="LT164" i="2"/>
  <c r="JA164" i="2"/>
  <c r="IQ164" i="2"/>
  <c r="JL164" i="2" s="1"/>
  <c r="FY164" i="2"/>
  <c r="FX164" i="2"/>
  <c r="DB164" i="2"/>
  <c r="DA164" i="2"/>
  <c r="AI164" i="2"/>
  <c r="AH164" i="2"/>
  <c r="W164" i="2"/>
  <c r="R164" i="2"/>
  <c r="Q164" i="2"/>
  <c r="OT163" i="2"/>
  <c r="NT163" i="2"/>
  <c r="NU163" i="2" s="1"/>
  <c r="MX163" i="2"/>
  <c r="MY163" i="2" s="1"/>
  <c r="LT163" i="2"/>
  <c r="LU163" i="2" s="1"/>
  <c r="JA163" i="2"/>
  <c r="IQ163" i="2"/>
  <c r="FY163" i="2"/>
  <c r="FX163" i="2"/>
  <c r="DB163" i="2"/>
  <c r="DA163" i="2"/>
  <c r="AI163" i="2"/>
  <c r="AH163" i="2"/>
  <c r="W163" i="2"/>
  <c r="R163" i="2"/>
  <c r="Q163" i="2"/>
  <c r="OT162" i="2"/>
  <c r="NT162" i="2"/>
  <c r="NU162" i="2" s="1"/>
  <c r="MX162" i="2"/>
  <c r="NA162" i="2" s="1"/>
  <c r="LT162" i="2"/>
  <c r="LU162" i="2" s="1"/>
  <c r="JA162" i="2"/>
  <c r="IQ162" i="2"/>
  <c r="DB162" i="2"/>
  <c r="DA162" i="2"/>
  <c r="AI162" i="2"/>
  <c r="AH162" i="2"/>
  <c r="W162" i="2"/>
  <c r="R162" i="2"/>
  <c r="Q162" i="2"/>
  <c r="OD161" i="2"/>
  <c r="NT161" i="2"/>
  <c r="NU161" i="2" s="1"/>
  <c r="MX161" i="2"/>
  <c r="NA161" i="2" s="1"/>
  <c r="LT161" i="2"/>
  <c r="LU161" i="2" s="1"/>
  <c r="JA161" i="2"/>
  <c r="IQ161" i="2"/>
  <c r="JM161" i="2" s="1"/>
  <c r="FY161" i="2"/>
  <c r="FX161" i="2"/>
  <c r="DB161" i="2"/>
  <c r="DA161" i="2"/>
  <c r="BL161" i="2"/>
  <c r="AI161" i="2"/>
  <c r="AH161" i="2"/>
  <c r="W161" i="2"/>
  <c r="R161" i="2"/>
  <c r="Q161" i="2"/>
  <c r="OD160" i="2"/>
  <c r="NT160" i="2"/>
  <c r="NU160" i="2" s="1"/>
  <c r="MX160" i="2"/>
  <c r="NA160" i="2" s="1"/>
  <c r="LT160" i="2"/>
  <c r="MZ160" i="2" s="1"/>
  <c r="JA160" i="2"/>
  <c r="IQ160" i="2"/>
  <c r="JM160" i="2" s="1"/>
  <c r="FY160" i="2"/>
  <c r="FX160" i="2"/>
  <c r="DB160" i="2"/>
  <c r="DA160" i="2"/>
  <c r="AI160" i="2"/>
  <c r="AH160" i="2"/>
  <c r="W160" i="2"/>
  <c r="R160" i="2"/>
  <c r="Q160" i="2"/>
  <c r="OD159" i="2"/>
  <c r="NT159" i="2"/>
  <c r="NU159" i="2" s="1"/>
  <c r="MX159" i="2"/>
  <c r="NA159" i="2" s="1"/>
  <c r="LT159" i="2"/>
  <c r="MZ159" i="2" s="1"/>
  <c r="JA159" i="2"/>
  <c r="IQ159" i="2"/>
  <c r="FY159" i="2"/>
  <c r="FX159" i="2"/>
  <c r="DB159" i="2"/>
  <c r="DA159" i="2"/>
  <c r="BL159" i="2"/>
  <c r="AI159" i="2"/>
  <c r="AH159" i="2"/>
  <c r="W159" i="2"/>
  <c r="R159" i="2"/>
  <c r="Q159" i="2"/>
  <c r="OT158" i="2"/>
  <c r="OD158" i="2"/>
  <c r="NT158" i="2"/>
  <c r="NU158" i="2" s="1"/>
  <c r="MX158" i="2"/>
  <c r="NA158" i="2" s="1"/>
  <c r="LT158" i="2"/>
  <c r="JA158" i="2"/>
  <c r="IQ158" i="2"/>
  <c r="JN158" i="2" s="1"/>
  <c r="FY158" i="2"/>
  <c r="FX158" i="2"/>
  <c r="DB158" i="2"/>
  <c r="DA158" i="2"/>
  <c r="BL158" i="2"/>
  <c r="AI158" i="2"/>
  <c r="AH158" i="2"/>
  <c r="W158" i="2"/>
  <c r="R158" i="2"/>
  <c r="Q158" i="2"/>
  <c r="OT157" i="2"/>
  <c r="NT157" i="2"/>
  <c r="NU157" i="2" s="1"/>
  <c r="MX157" i="2"/>
  <c r="NA157" i="2" s="1"/>
  <c r="LT157" i="2"/>
  <c r="MZ157" i="2" s="1"/>
  <c r="JA157" i="2"/>
  <c r="IQ157" i="2"/>
  <c r="JK157" i="2" s="1"/>
  <c r="FY157" i="2"/>
  <c r="FX157" i="2"/>
  <c r="DB157" i="2"/>
  <c r="DA157" i="2"/>
  <c r="AI157" i="2"/>
  <c r="AH157" i="2"/>
  <c r="W157" i="2"/>
  <c r="R157" i="2"/>
  <c r="Q157" i="2"/>
  <c r="OT156" i="2"/>
  <c r="NT156" i="2"/>
  <c r="NU156" i="2" s="1"/>
  <c r="MX156" i="2"/>
  <c r="NA156" i="2" s="1"/>
  <c r="LT156" i="2"/>
  <c r="LU156" i="2" s="1"/>
  <c r="JA156" i="2"/>
  <c r="IQ156" i="2"/>
  <c r="FY156" i="2"/>
  <c r="FX156" i="2"/>
  <c r="DB156" i="2"/>
  <c r="DA156" i="2"/>
  <c r="AI156" i="2"/>
  <c r="AH156" i="2"/>
  <c r="W156" i="2"/>
  <c r="R156" i="2"/>
  <c r="Q156" i="2"/>
  <c r="OD155" i="2"/>
  <c r="NT155" i="2"/>
  <c r="NU155" i="2" s="1"/>
  <c r="MX155" i="2"/>
  <c r="NA155" i="2" s="1"/>
  <c r="LT155" i="2"/>
  <c r="LU155" i="2" s="1"/>
  <c r="JA155" i="2"/>
  <c r="IQ155" i="2"/>
  <c r="JN155" i="2" s="1"/>
  <c r="FY155" i="2"/>
  <c r="FX155" i="2"/>
  <c r="DB155" i="2"/>
  <c r="DA155" i="2"/>
  <c r="AI155" i="2"/>
  <c r="AH155" i="2"/>
  <c r="W155" i="2"/>
  <c r="R155" i="2"/>
  <c r="Q155" i="2"/>
  <c r="OT154" i="2"/>
  <c r="NT154" i="2"/>
  <c r="NU154" i="2" s="1"/>
  <c r="MX154" i="2"/>
  <c r="LT154" i="2"/>
  <c r="LU154" i="2" s="1"/>
  <c r="JA154" i="2"/>
  <c r="IQ154" i="2"/>
  <c r="FY154" i="2"/>
  <c r="FX154" i="2"/>
  <c r="DB154" i="2"/>
  <c r="DA154" i="2"/>
  <c r="AI154" i="2"/>
  <c r="AH154" i="2"/>
  <c r="W154" i="2"/>
  <c r="R154" i="2"/>
  <c r="Q154" i="2"/>
  <c r="NT153" i="2"/>
  <c r="NU153" i="2" s="1"/>
  <c r="MX153" i="2"/>
  <c r="NA153" i="2" s="1"/>
  <c r="LT153" i="2"/>
  <c r="MZ153" i="2" s="1"/>
  <c r="JA153" i="2"/>
  <c r="IQ153" i="2"/>
  <c r="JN153" i="2" s="1"/>
  <c r="FY153" i="2"/>
  <c r="FX153" i="2"/>
  <c r="DB153" i="2"/>
  <c r="DA153" i="2"/>
  <c r="R153" i="2"/>
  <c r="OT152" i="2"/>
  <c r="NT152" i="2"/>
  <c r="NU152" i="2" s="1"/>
  <c r="MX152" i="2"/>
  <c r="MY152" i="2" s="1"/>
  <c r="LT152" i="2"/>
  <c r="LU152" i="2" s="1"/>
  <c r="JA152" i="2"/>
  <c r="IQ152" i="2"/>
  <c r="FY152" i="2"/>
  <c r="FX152" i="2"/>
  <c r="DB152" i="2"/>
  <c r="DA152" i="2"/>
  <c r="AI152" i="2"/>
  <c r="AH152" i="2"/>
  <c r="W152" i="2"/>
  <c r="R152" i="2"/>
  <c r="Q152" i="2"/>
  <c r="NT151" i="2"/>
  <c r="MX151" i="2"/>
  <c r="LT151" i="2"/>
  <c r="MZ151" i="2" s="1"/>
  <c r="JA151" i="2"/>
  <c r="IQ151" i="2"/>
  <c r="JM151" i="2" s="1"/>
  <c r="DB151" i="2"/>
  <c r="DA151" i="2"/>
  <c r="BL151" i="2"/>
  <c r="AI151" i="2"/>
  <c r="AH151" i="2"/>
  <c r="R151" i="2"/>
  <c r="OT150" i="2"/>
  <c r="NT150" i="2"/>
  <c r="MX150" i="2"/>
  <c r="MY150" i="2" s="1"/>
  <c r="LT150" i="2"/>
  <c r="JA150" i="2"/>
  <c r="IQ150" i="2"/>
  <c r="DB150" i="2"/>
  <c r="DA150" i="2"/>
  <c r="AI150" i="2"/>
  <c r="AH150" i="2"/>
  <c r="R150" i="2"/>
  <c r="Q150" i="2"/>
  <c r="OD149" i="2"/>
  <c r="NT149" i="2"/>
  <c r="NU149" i="2" s="1"/>
  <c r="MX149" i="2"/>
  <c r="LT149" i="2"/>
  <c r="JA149" i="2"/>
  <c r="IQ149" i="2"/>
  <c r="JM149" i="2" s="1"/>
  <c r="FY149" i="2"/>
  <c r="FX149" i="2"/>
  <c r="DB149" i="2"/>
  <c r="DA149" i="2"/>
  <c r="AI149" i="2"/>
  <c r="AH149" i="2"/>
  <c r="W149" i="2"/>
  <c r="R149" i="2"/>
  <c r="Q149" i="2"/>
  <c r="OT148" i="2"/>
  <c r="OD148" i="2"/>
  <c r="NT148" i="2"/>
  <c r="NU148" i="2" s="1"/>
  <c r="MX148" i="2"/>
  <c r="NA148" i="2" s="1"/>
  <c r="LT148" i="2"/>
  <c r="LU148" i="2" s="1"/>
  <c r="JA148" i="2"/>
  <c r="IQ148" i="2"/>
  <c r="IR148" i="2" s="1"/>
  <c r="FY148" i="2"/>
  <c r="FX148" i="2"/>
  <c r="DB148" i="2"/>
  <c r="DA148" i="2"/>
  <c r="BL148" i="2"/>
  <c r="AI148" i="2"/>
  <c r="AH148" i="2"/>
  <c r="W148" i="2"/>
  <c r="R148" i="2"/>
  <c r="Q148" i="2"/>
  <c r="OT147" i="2"/>
  <c r="OD147" i="2"/>
  <c r="NT147" i="2"/>
  <c r="NU147" i="2" s="1"/>
  <c r="MX147" i="2"/>
  <c r="NA147" i="2" s="1"/>
  <c r="LT147" i="2"/>
  <c r="LU147" i="2" s="1"/>
  <c r="JA147" i="2"/>
  <c r="IQ147" i="2"/>
  <c r="FY147" i="2"/>
  <c r="FX147" i="2"/>
  <c r="DB147" i="2"/>
  <c r="DA147" i="2"/>
  <c r="AI147" i="2"/>
  <c r="AH147" i="2"/>
  <c r="W147" i="2"/>
  <c r="R147" i="2"/>
  <c r="Q147" i="2"/>
  <c r="OD146" i="2"/>
  <c r="NT146" i="2"/>
  <c r="NU146" i="2" s="1"/>
  <c r="MX146" i="2"/>
  <c r="MY146" i="2" s="1"/>
  <c r="LT146" i="2"/>
  <c r="MZ146" i="2" s="1"/>
  <c r="JA146" i="2"/>
  <c r="IQ146" i="2"/>
  <c r="JL146" i="2" s="1"/>
  <c r="FY146" i="2"/>
  <c r="FX146" i="2"/>
  <c r="DB146" i="2"/>
  <c r="DA146" i="2"/>
  <c r="AI146" i="2"/>
  <c r="AH146" i="2"/>
  <c r="W146" i="2"/>
  <c r="R146" i="2"/>
  <c r="Q146" i="2"/>
  <c r="OT145" i="2"/>
  <c r="OD145" i="2"/>
  <c r="NT145" i="2"/>
  <c r="NU145" i="2" s="1"/>
  <c r="MX145" i="2"/>
  <c r="MY145" i="2" s="1"/>
  <c r="LT145" i="2"/>
  <c r="JA145" i="2"/>
  <c r="IQ145" i="2"/>
  <c r="IW145" i="2" s="1"/>
  <c r="HK145" i="2"/>
  <c r="FY145" i="2"/>
  <c r="FX145" i="2"/>
  <c r="DB145" i="2"/>
  <c r="DA145" i="2"/>
  <c r="AI145" i="2"/>
  <c r="AH145" i="2"/>
  <c r="W145" i="2"/>
  <c r="R145" i="2"/>
  <c r="Q145" i="2"/>
  <c r="OD144" i="2"/>
  <c r="NT144" i="2"/>
  <c r="NU144" i="2" s="1"/>
  <c r="MX144" i="2"/>
  <c r="NA144" i="2" s="1"/>
  <c r="LT144" i="2"/>
  <c r="JA144" i="2"/>
  <c r="IQ144" i="2"/>
  <c r="IW144" i="2" s="1"/>
  <c r="FY144" i="2"/>
  <c r="FX144" i="2"/>
  <c r="DB144" i="2"/>
  <c r="DA144" i="2"/>
  <c r="AI144" i="2"/>
  <c r="AH144" i="2"/>
  <c r="W144" i="2"/>
  <c r="R144" i="2"/>
  <c r="Q144" i="2"/>
  <c r="OT143" i="2"/>
  <c r="OD143" i="2"/>
  <c r="NT143" i="2"/>
  <c r="NU143" i="2" s="1"/>
  <c r="MX143" i="2"/>
  <c r="NA143" i="2" s="1"/>
  <c r="LT143" i="2"/>
  <c r="LU143" i="2" s="1"/>
  <c r="JA143" i="2"/>
  <c r="IQ143" i="2"/>
  <c r="JI143" i="2" s="1"/>
  <c r="FY143" i="2"/>
  <c r="FX143" i="2"/>
  <c r="DB143" i="2"/>
  <c r="DA143" i="2"/>
  <c r="AI143" i="2"/>
  <c r="AH143" i="2"/>
  <c r="W143" i="2"/>
  <c r="R143" i="2"/>
  <c r="Q143" i="2"/>
  <c r="OD142" i="2"/>
  <c r="NT142" i="2"/>
  <c r="NU142" i="2" s="1"/>
  <c r="MX142" i="2"/>
  <c r="NA142" i="2" s="1"/>
  <c r="LT142" i="2"/>
  <c r="LU142" i="2" s="1"/>
  <c r="JA142" i="2"/>
  <c r="IQ142" i="2"/>
  <c r="JK142" i="2" s="1"/>
  <c r="FY142" i="2"/>
  <c r="FX142" i="2"/>
  <c r="DB142" i="2"/>
  <c r="DA142" i="2"/>
  <c r="AI142" i="2"/>
  <c r="AH142" i="2"/>
  <c r="W142" i="2"/>
  <c r="R142" i="2"/>
  <c r="Q142" i="2"/>
  <c r="OT141" i="2"/>
  <c r="NT141" i="2"/>
  <c r="NU141" i="2" s="1"/>
  <c r="MX141" i="2"/>
  <c r="LT141" i="2"/>
  <c r="LU141" i="2" s="1"/>
  <c r="JA141" i="2"/>
  <c r="IQ141" i="2"/>
  <c r="JK141" i="2" s="1"/>
  <c r="FY141" i="2"/>
  <c r="FX141" i="2"/>
  <c r="DB141" i="2"/>
  <c r="DA141" i="2"/>
  <c r="AI141" i="2"/>
  <c r="AH141" i="2"/>
  <c r="W141" i="2"/>
  <c r="R141" i="2"/>
  <c r="Q141" i="2"/>
  <c r="OD140" i="2"/>
  <c r="NT140" i="2"/>
  <c r="NU140" i="2" s="1"/>
  <c r="MX140" i="2"/>
  <c r="NA140" i="2" s="1"/>
  <c r="LT140" i="2"/>
  <c r="MZ140" i="2" s="1"/>
  <c r="JA140" i="2"/>
  <c r="IQ140" i="2"/>
  <c r="FY140" i="2"/>
  <c r="FX140" i="2"/>
  <c r="DB140" i="2"/>
  <c r="DA140" i="2"/>
  <c r="AI140" i="2"/>
  <c r="AH140" i="2"/>
  <c r="W140" i="2"/>
  <c r="R140" i="2"/>
  <c r="Q140" i="2"/>
  <c r="OT139" i="2"/>
  <c r="OD139" i="2"/>
  <c r="NT139" i="2"/>
  <c r="NU139" i="2" s="1"/>
  <c r="MX139" i="2"/>
  <c r="NA139" i="2" s="1"/>
  <c r="LT139" i="2"/>
  <c r="LU139" i="2" s="1"/>
  <c r="JA139" i="2"/>
  <c r="IQ139" i="2"/>
  <c r="JK139" i="2" s="1"/>
  <c r="FY139" i="2"/>
  <c r="FX139" i="2"/>
  <c r="DB139" i="2"/>
  <c r="DA139" i="2"/>
  <c r="AI139" i="2"/>
  <c r="AH139" i="2"/>
  <c r="W139" i="2"/>
  <c r="R139" i="2"/>
  <c r="Q139" i="2"/>
  <c r="NT138" i="2"/>
  <c r="MX138" i="2"/>
  <c r="MY138" i="2" s="1"/>
  <c r="LT138" i="2"/>
  <c r="LU138" i="2" s="1"/>
  <c r="JA138" i="2"/>
  <c r="IQ138" i="2"/>
  <c r="JM138" i="2" s="1"/>
  <c r="DB138" i="2"/>
  <c r="DA138" i="2"/>
  <c r="AI138" i="2"/>
  <c r="AH138" i="2"/>
  <c r="W138" i="2"/>
  <c r="R138" i="2"/>
  <c r="Q138" i="2"/>
  <c r="NT137" i="2"/>
  <c r="MX137" i="2"/>
  <c r="NA137" i="2" s="1"/>
  <c r="LT137" i="2"/>
  <c r="LU137" i="2" s="1"/>
  <c r="JA137" i="2"/>
  <c r="IQ137" i="2"/>
  <c r="JL137" i="2" s="1"/>
  <c r="DB137" i="2"/>
  <c r="DA137" i="2"/>
  <c r="AI137" i="2"/>
  <c r="AH137" i="2"/>
  <c r="W137" i="2"/>
  <c r="R137" i="2"/>
  <c r="Q137" i="2"/>
  <c r="OT136" i="2"/>
  <c r="NT136" i="2"/>
  <c r="NU136" i="2" s="1"/>
  <c r="MX136" i="2"/>
  <c r="NA136" i="2" s="1"/>
  <c r="LT136" i="2"/>
  <c r="MZ136" i="2" s="1"/>
  <c r="JA136" i="2"/>
  <c r="IQ136" i="2"/>
  <c r="IW136" i="2" s="1"/>
  <c r="FY136" i="2"/>
  <c r="FX136" i="2"/>
  <c r="DB136" i="2"/>
  <c r="DA136" i="2"/>
  <c r="AI136" i="2"/>
  <c r="AH136" i="2"/>
  <c r="W136" i="2"/>
  <c r="R136" i="2"/>
  <c r="Q136" i="2"/>
  <c r="OT135" i="2"/>
  <c r="NT135" i="2"/>
  <c r="MX135" i="2"/>
  <c r="MY135" i="2" s="1"/>
  <c r="LT135" i="2"/>
  <c r="MZ135" i="2" s="1"/>
  <c r="JA135" i="2"/>
  <c r="IQ135" i="2"/>
  <c r="JM135" i="2" s="1"/>
  <c r="DB135" i="2"/>
  <c r="DA135" i="2"/>
  <c r="AI135" i="2"/>
  <c r="AH135" i="2"/>
  <c r="W135" i="2"/>
  <c r="R135" i="2"/>
  <c r="Q135" i="2"/>
  <c r="OD134" i="2"/>
  <c r="NT134" i="2"/>
  <c r="NU134" i="2" s="1"/>
  <c r="MX134" i="2"/>
  <c r="MY134" i="2" s="1"/>
  <c r="LT134" i="2"/>
  <c r="MZ134" i="2" s="1"/>
  <c r="JA134" i="2"/>
  <c r="IQ134" i="2"/>
  <c r="JI134" i="2" s="1"/>
  <c r="FY134" i="2"/>
  <c r="FX134" i="2"/>
  <c r="DB134" i="2"/>
  <c r="DA134" i="2"/>
  <c r="AI134" i="2"/>
  <c r="AH134" i="2"/>
  <c r="W134" i="2"/>
  <c r="R134" i="2"/>
  <c r="Q134" i="2"/>
  <c r="OT133" i="2"/>
  <c r="OD133" i="2"/>
  <c r="NT133" i="2"/>
  <c r="NU133" i="2" s="1"/>
  <c r="MX133" i="2"/>
  <c r="LT133" i="2"/>
  <c r="MZ133" i="2" s="1"/>
  <c r="JA133" i="2"/>
  <c r="IQ133" i="2"/>
  <c r="FY133" i="2"/>
  <c r="FX133" i="2"/>
  <c r="DB133" i="2"/>
  <c r="DA133" i="2"/>
  <c r="AI133" i="2"/>
  <c r="AH133" i="2"/>
  <c r="W133" i="2"/>
  <c r="R133" i="2"/>
  <c r="Q133" i="2"/>
  <c r="OD132" i="2"/>
  <c r="NT132" i="2"/>
  <c r="NU132" i="2" s="1"/>
  <c r="MX132" i="2"/>
  <c r="MY132" i="2" s="1"/>
  <c r="LT132" i="2"/>
  <c r="MZ132" i="2" s="1"/>
  <c r="JA132" i="2"/>
  <c r="IQ132" i="2"/>
  <c r="IW132" i="2" s="1"/>
  <c r="FY132" i="2"/>
  <c r="FX132" i="2"/>
  <c r="DB132" i="2"/>
  <c r="DA132" i="2"/>
  <c r="BL132" i="2"/>
  <c r="AI132" i="2"/>
  <c r="AH132" i="2"/>
  <c r="W132" i="2"/>
  <c r="R132" i="2"/>
  <c r="Q132" i="2"/>
  <c r="OD131" i="2"/>
  <c r="NT131" i="2"/>
  <c r="NU131" i="2" s="1"/>
  <c r="MX131" i="2"/>
  <c r="MY131" i="2" s="1"/>
  <c r="LT131" i="2"/>
  <c r="JA131" i="2"/>
  <c r="IQ131" i="2"/>
  <c r="FY131" i="2"/>
  <c r="FX131" i="2"/>
  <c r="DB131" i="2"/>
  <c r="DA131" i="2"/>
  <c r="BL131" i="2"/>
  <c r="AI131" i="2"/>
  <c r="AH131" i="2"/>
  <c r="R131" i="2"/>
  <c r="OD130" i="2"/>
  <c r="NT130" i="2"/>
  <c r="NU130" i="2" s="1"/>
  <c r="MX130" i="2"/>
  <c r="NA130" i="2" s="1"/>
  <c r="LT130" i="2"/>
  <c r="LU130" i="2" s="1"/>
  <c r="JA130" i="2"/>
  <c r="IQ130" i="2"/>
  <c r="JL130" i="2" s="1"/>
  <c r="FY130" i="2"/>
  <c r="FX130" i="2"/>
  <c r="DB130" i="2"/>
  <c r="DA130" i="2"/>
  <c r="AI130" i="2"/>
  <c r="AH130" i="2"/>
  <c r="R130" i="2"/>
  <c r="OD129" i="2"/>
  <c r="NT129" i="2"/>
  <c r="NU129" i="2" s="1"/>
  <c r="MX129" i="2"/>
  <c r="LT129" i="2"/>
  <c r="MZ129" i="2" s="1"/>
  <c r="JA129" i="2"/>
  <c r="IQ129" i="2"/>
  <c r="FY129" i="2"/>
  <c r="FX129" i="2"/>
  <c r="DB129" i="2"/>
  <c r="DA129" i="2"/>
  <c r="AI129" i="2"/>
  <c r="AH129" i="2"/>
  <c r="R129" i="2"/>
  <c r="OD128" i="2"/>
  <c r="NT128" i="2"/>
  <c r="NU128" i="2" s="1"/>
  <c r="MX128" i="2"/>
  <c r="LT128" i="2"/>
  <c r="MZ128" i="2" s="1"/>
  <c r="JA128" i="2"/>
  <c r="IQ128" i="2"/>
  <c r="FY128" i="2"/>
  <c r="FX128" i="2"/>
  <c r="DB128" i="2"/>
  <c r="DA128" i="2"/>
  <c r="BL128" i="2"/>
  <c r="AI128" i="2"/>
  <c r="AH128" i="2"/>
  <c r="W128" i="2"/>
  <c r="R128" i="2"/>
  <c r="Q128" i="2"/>
  <c r="OT127" i="2"/>
  <c r="OD127" i="2"/>
  <c r="NT127" i="2"/>
  <c r="NU127" i="2" s="1"/>
  <c r="MX127" i="2"/>
  <c r="MY127" i="2" s="1"/>
  <c r="LT127" i="2"/>
  <c r="MZ127" i="2" s="1"/>
  <c r="JA127" i="2"/>
  <c r="IQ127" i="2"/>
  <c r="FY127" i="2"/>
  <c r="FX127" i="2"/>
  <c r="DB127" i="2"/>
  <c r="DA127" i="2"/>
  <c r="BL127" i="2"/>
  <c r="AI127" i="2"/>
  <c r="AH127" i="2"/>
  <c r="W127" i="2"/>
  <c r="R127" i="2"/>
  <c r="Q127" i="2"/>
  <c r="OD126" i="2"/>
  <c r="NT126" i="2"/>
  <c r="NU126" i="2" s="1"/>
  <c r="MX126" i="2"/>
  <c r="MY126" i="2" s="1"/>
  <c r="LT126" i="2"/>
  <c r="MZ126" i="2" s="1"/>
  <c r="JA126" i="2"/>
  <c r="IQ126" i="2"/>
  <c r="JN126" i="2" s="1"/>
  <c r="FY126" i="2"/>
  <c r="FX126" i="2"/>
  <c r="DB126" i="2"/>
  <c r="DA126" i="2"/>
  <c r="AI126" i="2"/>
  <c r="AH126" i="2"/>
  <c r="W126" i="2"/>
  <c r="R126" i="2"/>
  <c r="Q126" i="2"/>
  <c r="OD125" i="2"/>
  <c r="NT125" i="2"/>
  <c r="NU125" i="2" s="1"/>
  <c r="MX125" i="2"/>
  <c r="LT125" i="2"/>
  <c r="JA125" i="2"/>
  <c r="IQ125" i="2"/>
  <c r="JJ125" i="2" s="1"/>
  <c r="FY125" i="2"/>
  <c r="FX125" i="2"/>
  <c r="DB125" i="2"/>
  <c r="DA125" i="2"/>
  <c r="AI125" i="2"/>
  <c r="AH125" i="2"/>
  <c r="R125" i="2"/>
  <c r="OD124" i="2"/>
  <c r="NT124" i="2"/>
  <c r="NU124" i="2" s="1"/>
  <c r="MX124" i="2"/>
  <c r="NA124" i="2" s="1"/>
  <c r="LT124" i="2"/>
  <c r="LU124" i="2" s="1"/>
  <c r="JA124" i="2"/>
  <c r="IQ124" i="2"/>
  <c r="IS124" i="2" s="1"/>
  <c r="FY124" i="2"/>
  <c r="FX124" i="2"/>
  <c r="DB124" i="2"/>
  <c r="DA124" i="2"/>
  <c r="BL124" i="2"/>
  <c r="AI124" i="2"/>
  <c r="AH124" i="2"/>
  <c r="R124" i="2"/>
  <c r="OD123" i="2"/>
  <c r="NT123" i="2"/>
  <c r="NU123" i="2" s="1"/>
  <c r="MX123" i="2"/>
  <c r="MY123" i="2" s="1"/>
  <c r="LT123" i="2"/>
  <c r="MZ123" i="2" s="1"/>
  <c r="JA123" i="2"/>
  <c r="IQ123" i="2"/>
  <c r="JN123" i="2" s="1"/>
  <c r="FY123" i="2"/>
  <c r="FX123" i="2"/>
  <c r="DB123" i="2"/>
  <c r="DA123" i="2"/>
  <c r="AI123" i="2"/>
  <c r="AH123" i="2"/>
  <c r="R123" i="2"/>
  <c r="OD122" i="2"/>
  <c r="NT122" i="2"/>
  <c r="NU122" i="2" s="1"/>
  <c r="MX122" i="2"/>
  <c r="LT122" i="2"/>
  <c r="MZ122" i="2" s="1"/>
  <c r="JA122" i="2"/>
  <c r="IQ122" i="2"/>
  <c r="JL122" i="2" s="1"/>
  <c r="FY122" i="2"/>
  <c r="FX122" i="2"/>
  <c r="DB122" i="2"/>
  <c r="DA122" i="2"/>
  <c r="AI122" i="2"/>
  <c r="AH122" i="2"/>
  <c r="R122" i="2"/>
  <c r="OT121" i="2"/>
  <c r="OD121" i="2"/>
  <c r="NT121" i="2"/>
  <c r="NU121" i="2" s="1"/>
  <c r="MX121" i="2"/>
  <c r="MY121" i="2" s="1"/>
  <c r="LT121" i="2"/>
  <c r="LU121" i="2" s="1"/>
  <c r="JA121" i="2"/>
  <c r="IQ121" i="2"/>
  <c r="FY121" i="2"/>
  <c r="FX121" i="2"/>
  <c r="DB121" i="2"/>
  <c r="DA121" i="2"/>
  <c r="BL121" i="2"/>
  <c r="AI121" i="2"/>
  <c r="AH121" i="2"/>
  <c r="W121" i="2"/>
  <c r="R121" i="2"/>
  <c r="Q121" i="2"/>
  <c r="OT120" i="2"/>
  <c r="OD120" i="2"/>
  <c r="NT120" i="2"/>
  <c r="NU120" i="2" s="1"/>
  <c r="MX120" i="2"/>
  <c r="NA120" i="2" s="1"/>
  <c r="LT120" i="2"/>
  <c r="JA120" i="2"/>
  <c r="IQ120" i="2"/>
  <c r="JL120" i="2" s="1"/>
  <c r="FY120" i="2"/>
  <c r="FX120" i="2"/>
  <c r="DB120" i="2"/>
  <c r="DA120" i="2"/>
  <c r="AI120" i="2"/>
  <c r="AH120" i="2"/>
  <c r="W120" i="2"/>
  <c r="R120" i="2"/>
  <c r="Q120" i="2"/>
  <c r="NT119" i="2"/>
  <c r="MX119" i="2"/>
  <c r="LT119" i="2"/>
  <c r="MZ119" i="2" s="1"/>
  <c r="JA119" i="2"/>
  <c r="IQ119" i="2"/>
  <c r="JI119" i="2" s="1"/>
  <c r="DB119" i="2"/>
  <c r="DA119" i="2"/>
  <c r="AI119" i="2"/>
  <c r="AH119" i="2"/>
  <c r="R119" i="2"/>
  <c r="OD118" i="2"/>
  <c r="NT118" i="2"/>
  <c r="NU118" i="2" s="1"/>
  <c r="MX118" i="2"/>
  <c r="NA118" i="2" s="1"/>
  <c r="LT118" i="2"/>
  <c r="JA118" i="2"/>
  <c r="IQ118" i="2"/>
  <c r="JL118" i="2" s="1"/>
  <c r="FY118" i="2"/>
  <c r="FX118" i="2"/>
  <c r="DB118" i="2"/>
  <c r="DA118" i="2"/>
  <c r="AI118" i="2"/>
  <c r="AH118" i="2"/>
  <c r="R118" i="2"/>
  <c r="OD117" i="2"/>
  <c r="NT117" i="2"/>
  <c r="NU117" i="2" s="1"/>
  <c r="MX117" i="2"/>
  <c r="MY117" i="2" s="1"/>
  <c r="LT117" i="2"/>
  <c r="MZ117" i="2" s="1"/>
  <c r="JA117" i="2"/>
  <c r="IQ117" i="2"/>
  <c r="JI117" i="2" s="1"/>
  <c r="FY117" i="2"/>
  <c r="FX117" i="2"/>
  <c r="DB117" i="2"/>
  <c r="DA117" i="2"/>
  <c r="BL117" i="2"/>
  <c r="AI117" i="2"/>
  <c r="AH117" i="2"/>
  <c r="W117" i="2"/>
  <c r="R117" i="2"/>
  <c r="Q117" i="2"/>
  <c r="OD116" i="2"/>
  <c r="NT116" i="2"/>
  <c r="NU116" i="2" s="1"/>
  <c r="MX116" i="2"/>
  <c r="MY116" i="2" s="1"/>
  <c r="LT116" i="2"/>
  <c r="LU116" i="2" s="1"/>
  <c r="JA116" i="2"/>
  <c r="IQ116" i="2"/>
  <c r="JI116" i="2" s="1"/>
  <c r="FY116" i="2"/>
  <c r="FX116" i="2"/>
  <c r="DB116" i="2"/>
  <c r="DA116" i="2"/>
  <c r="BL116" i="2"/>
  <c r="AI116" i="2"/>
  <c r="AH116" i="2"/>
  <c r="W116" i="2"/>
  <c r="R116" i="2"/>
  <c r="Q116" i="2"/>
  <c r="OD115" i="2"/>
  <c r="NT115" i="2"/>
  <c r="NU115" i="2" s="1"/>
  <c r="MX115" i="2"/>
  <c r="NA115" i="2" s="1"/>
  <c r="LT115" i="2"/>
  <c r="JA115" i="2"/>
  <c r="IQ115" i="2"/>
  <c r="JI115" i="2" s="1"/>
  <c r="FY115" i="2"/>
  <c r="FX115" i="2"/>
  <c r="DB115" i="2"/>
  <c r="DA115" i="2"/>
  <c r="BL115" i="2"/>
  <c r="AI115" i="2"/>
  <c r="AH115" i="2"/>
  <c r="W115" i="2"/>
  <c r="R115" i="2"/>
  <c r="Q115" i="2"/>
  <c r="OD114" i="2"/>
  <c r="NT114" i="2"/>
  <c r="NU114" i="2" s="1"/>
  <c r="MX114" i="2"/>
  <c r="MY114" i="2" s="1"/>
  <c r="LT114" i="2"/>
  <c r="LU114" i="2" s="1"/>
  <c r="JA114" i="2"/>
  <c r="IQ114" i="2"/>
  <c r="JI114" i="2" s="1"/>
  <c r="FY114" i="2"/>
  <c r="FX114" i="2"/>
  <c r="DB114" i="2"/>
  <c r="DA114" i="2"/>
  <c r="BL114" i="2"/>
  <c r="AI114" i="2"/>
  <c r="AH114" i="2"/>
  <c r="W114" i="2"/>
  <c r="R114" i="2"/>
  <c r="Q114" i="2"/>
  <c r="OD113" i="2"/>
  <c r="NT113" i="2"/>
  <c r="NU113" i="2" s="1"/>
  <c r="MX113" i="2"/>
  <c r="NA113" i="2" s="1"/>
  <c r="LT113" i="2"/>
  <c r="LU113" i="2" s="1"/>
  <c r="JA113" i="2"/>
  <c r="IQ113" i="2"/>
  <c r="JI113" i="2" s="1"/>
  <c r="DB113" i="2"/>
  <c r="DA113" i="2"/>
  <c r="AI113" i="2"/>
  <c r="AH113" i="2"/>
  <c r="R113" i="2"/>
  <c r="OT112" i="2"/>
  <c r="OD112" i="2"/>
  <c r="NT112" i="2"/>
  <c r="NU112" i="2" s="1"/>
  <c r="MX112" i="2"/>
  <c r="MY112" i="2" s="1"/>
  <c r="LT112" i="2"/>
  <c r="MZ112" i="2" s="1"/>
  <c r="JA112" i="2"/>
  <c r="IQ112" i="2"/>
  <c r="JN112" i="2" s="1"/>
  <c r="FY112" i="2"/>
  <c r="FX112" i="2"/>
  <c r="DB112" i="2"/>
  <c r="DA112" i="2"/>
  <c r="BL112" i="2"/>
  <c r="AI112" i="2"/>
  <c r="AH112" i="2"/>
  <c r="W112" i="2"/>
  <c r="R112" i="2"/>
  <c r="Q112" i="2"/>
  <c r="OD111" i="2"/>
  <c r="NT111" i="2"/>
  <c r="NU111" i="2" s="1"/>
  <c r="MX111" i="2"/>
  <c r="MY111" i="2" s="1"/>
  <c r="LT111" i="2"/>
  <c r="LU111" i="2" s="1"/>
  <c r="JA111" i="2"/>
  <c r="IQ111" i="2"/>
  <c r="JN111" i="2" s="1"/>
  <c r="FY111" i="2"/>
  <c r="FX111" i="2"/>
  <c r="DB111" i="2"/>
  <c r="DA111" i="2"/>
  <c r="AI111" i="2"/>
  <c r="AH111" i="2"/>
  <c r="W111" i="2"/>
  <c r="R111" i="2"/>
  <c r="Q111" i="2"/>
  <c r="NT110" i="2"/>
  <c r="MX110" i="2"/>
  <c r="MY110" i="2" s="1"/>
  <c r="LT110" i="2"/>
  <c r="MZ110" i="2" s="1"/>
  <c r="JA110" i="2"/>
  <c r="IU110" i="2"/>
  <c r="IQ110" i="2"/>
  <c r="DB110" i="2"/>
  <c r="DA110" i="2"/>
  <c r="AI110" i="2"/>
  <c r="AH110" i="2"/>
  <c r="W110" i="2"/>
  <c r="R110" i="2"/>
  <c r="Q110" i="2"/>
  <c r="OD109" i="2"/>
  <c r="NT109" i="2"/>
  <c r="NU109" i="2" s="1"/>
  <c r="MX109" i="2"/>
  <c r="LT109" i="2"/>
  <c r="LU109" i="2" s="1"/>
  <c r="JA109" i="2"/>
  <c r="IQ109" i="2"/>
  <c r="JL109" i="2" s="1"/>
  <c r="FY109" i="2"/>
  <c r="FX109" i="2"/>
  <c r="DB109" i="2"/>
  <c r="DA109" i="2"/>
  <c r="BL109" i="2"/>
  <c r="AI109" i="2"/>
  <c r="AH109" i="2"/>
  <c r="W109" i="2"/>
  <c r="R109" i="2"/>
  <c r="Q109" i="2"/>
  <c r="OD108" i="2"/>
  <c r="NT108" i="2"/>
  <c r="NU108" i="2" s="1"/>
  <c r="MX108" i="2"/>
  <c r="LT108" i="2"/>
  <c r="LU108" i="2" s="1"/>
  <c r="JA108" i="2"/>
  <c r="IQ108" i="2"/>
  <c r="IW108" i="2" s="1"/>
  <c r="FY108" i="2"/>
  <c r="FX108" i="2"/>
  <c r="DB108" i="2"/>
  <c r="DA108" i="2"/>
  <c r="AI108" i="2"/>
  <c r="AH108" i="2"/>
  <c r="W108" i="2"/>
  <c r="R108" i="2"/>
  <c r="Q108" i="2"/>
  <c r="OD107" i="2"/>
  <c r="NT107" i="2"/>
  <c r="NU107" i="2" s="1"/>
  <c r="MX107" i="2"/>
  <c r="MY107" i="2" s="1"/>
  <c r="LT107" i="2"/>
  <c r="MZ107" i="2" s="1"/>
  <c r="JA107" i="2"/>
  <c r="IQ107" i="2"/>
  <c r="FY107" i="2"/>
  <c r="FX107" i="2"/>
  <c r="DB107" i="2"/>
  <c r="DA107" i="2"/>
  <c r="AI107" i="2"/>
  <c r="AH107" i="2"/>
  <c r="W107" i="2"/>
  <c r="R107" i="2"/>
  <c r="Q107" i="2"/>
  <c r="OT106" i="2"/>
  <c r="NT106" i="2"/>
  <c r="NU106" i="2" s="1"/>
  <c r="MX106" i="2"/>
  <c r="MY106" i="2" s="1"/>
  <c r="LT106" i="2"/>
  <c r="MZ106" i="2" s="1"/>
  <c r="JJ106" i="2"/>
  <c r="JA106" i="2"/>
  <c r="IQ106" i="2"/>
  <c r="IW106" i="2" s="1"/>
  <c r="FY106" i="2"/>
  <c r="FX106" i="2"/>
  <c r="DB106" i="2"/>
  <c r="DA106" i="2"/>
  <c r="AI106" i="2"/>
  <c r="AH106" i="2"/>
  <c r="W106" i="2"/>
  <c r="R106" i="2"/>
  <c r="Q106" i="2"/>
  <c r="OT105" i="2"/>
  <c r="OD105" i="2"/>
  <c r="NT105" i="2"/>
  <c r="NU105" i="2" s="1"/>
  <c r="MX105" i="2"/>
  <c r="LT105" i="2"/>
  <c r="LU105" i="2" s="1"/>
  <c r="JA105" i="2"/>
  <c r="IQ105" i="2"/>
  <c r="JL105" i="2" s="1"/>
  <c r="FY105" i="2"/>
  <c r="FX105" i="2"/>
  <c r="DB105" i="2"/>
  <c r="DA105" i="2"/>
  <c r="AI105" i="2"/>
  <c r="AH105" i="2"/>
  <c r="W105" i="2"/>
  <c r="R105" i="2"/>
  <c r="Q105" i="2"/>
  <c r="OT104" i="2"/>
  <c r="OD104" i="2"/>
  <c r="NT104" i="2"/>
  <c r="NU104" i="2" s="1"/>
  <c r="MX104" i="2"/>
  <c r="MY104" i="2" s="1"/>
  <c r="LT104" i="2"/>
  <c r="LU104" i="2" s="1"/>
  <c r="JA104" i="2"/>
  <c r="IQ104" i="2"/>
  <c r="FY104" i="2"/>
  <c r="FX104" i="2"/>
  <c r="DB104" i="2"/>
  <c r="DA104" i="2"/>
  <c r="AI104" i="2"/>
  <c r="AH104" i="2"/>
  <c r="W104" i="2"/>
  <c r="R104" i="2"/>
  <c r="Q104" i="2"/>
  <c r="NT103" i="2"/>
  <c r="MX103" i="2"/>
  <c r="NA103" i="2" s="1"/>
  <c r="LT103" i="2"/>
  <c r="MZ103" i="2" s="1"/>
  <c r="JA103" i="2"/>
  <c r="IQ103" i="2"/>
  <c r="DB103" i="2"/>
  <c r="DA103" i="2"/>
  <c r="AI103" i="2"/>
  <c r="AH103" i="2"/>
  <c r="W103" i="2"/>
  <c r="R103" i="2"/>
  <c r="Q103" i="2"/>
  <c r="OT102" i="2"/>
  <c r="OD102" i="2"/>
  <c r="NT102" i="2"/>
  <c r="NU102" i="2" s="1"/>
  <c r="MX102" i="2"/>
  <c r="NA102" i="2" s="1"/>
  <c r="LT102" i="2"/>
  <c r="MZ102" i="2" s="1"/>
  <c r="JA102" i="2"/>
  <c r="IQ102" i="2"/>
  <c r="JL102" i="2" s="1"/>
  <c r="FY102" i="2"/>
  <c r="FX102" i="2"/>
  <c r="DB102" i="2"/>
  <c r="DA102" i="2"/>
  <c r="AI102" i="2"/>
  <c r="AH102" i="2"/>
  <c r="W102" i="2"/>
  <c r="R102" i="2"/>
  <c r="Q102" i="2"/>
  <c r="OT101" i="2"/>
  <c r="OD101" i="2"/>
  <c r="NT101" i="2"/>
  <c r="NU101" i="2" s="1"/>
  <c r="MX101" i="2"/>
  <c r="NA101" i="2" s="1"/>
  <c r="LT101" i="2"/>
  <c r="LU101" i="2" s="1"/>
  <c r="JA101" i="2"/>
  <c r="IQ101" i="2"/>
  <c r="JM101" i="2" s="1"/>
  <c r="FY101" i="2"/>
  <c r="FX101" i="2"/>
  <c r="DB101" i="2"/>
  <c r="DA101" i="2"/>
  <c r="AI101" i="2"/>
  <c r="AH101" i="2"/>
  <c r="W101" i="2"/>
  <c r="R101" i="2"/>
  <c r="Q101" i="2"/>
  <c r="NT100" i="2"/>
  <c r="MX100" i="2"/>
  <c r="LT100" i="2"/>
  <c r="LU100" i="2" s="1"/>
  <c r="JA100" i="2"/>
  <c r="IQ100" i="2"/>
  <c r="JJ100" i="2" s="1"/>
  <c r="DB100" i="2"/>
  <c r="DA100" i="2"/>
  <c r="AI100" i="2"/>
  <c r="AH100" i="2"/>
  <c r="W100" i="2"/>
  <c r="R100" i="2"/>
  <c r="Q100" i="2"/>
  <c r="OD99" i="2"/>
  <c r="NT99" i="2"/>
  <c r="NU99" i="2" s="1"/>
  <c r="MX99" i="2"/>
  <c r="MY99" i="2" s="1"/>
  <c r="LT99" i="2"/>
  <c r="LU99" i="2" s="1"/>
  <c r="JA99" i="2"/>
  <c r="IQ99" i="2"/>
  <c r="IW99" i="2" s="1"/>
  <c r="FY99" i="2"/>
  <c r="FX99" i="2"/>
  <c r="DB99" i="2"/>
  <c r="DA99" i="2"/>
  <c r="AI99" i="2"/>
  <c r="AH99" i="2"/>
  <c r="R99" i="2"/>
  <c r="OD98" i="2"/>
  <c r="NT98" i="2"/>
  <c r="NU98" i="2" s="1"/>
  <c r="MX98" i="2"/>
  <c r="NA98" i="2" s="1"/>
  <c r="LT98" i="2"/>
  <c r="MZ98" i="2" s="1"/>
  <c r="JA98" i="2"/>
  <c r="IQ98" i="2"/>
  <c r="JL98" i="2" s="1"/>
  <c r="FY98" i="2"/>
  <c r="FX98" i="2"/>
  <c r="DB98" i="2"/>
  <c r="DA98" i="2"/>
  <c r="BL98" i="2"/>
  <c r="AI98" i="2"/>
  <c r="AH98" i="2"/>
  <c r="W98" i="2"/>
  <c r="R98" i="2"/>
  <c r="Q98" i="2"/>
  <c r="OT97" i="2"/>
  <c r="OD97" i="2"/>
  <c r="NT97" i="2"/>
  <c r="NU97" i="2" s="1"/>
  <c r="MX97" i="2"/>
  <c r="NA97" i="2" s="1"/>
  <c r="LT97" i="2"/>
  <c r="LU97" i="2" s="1"/>
  <c r="JA97" i="2"/>
  <c r="IQ97" i="2"/>
  <c r="FY97" i="2"/>
  <c r="FX97" i="2"/>
  <c r="DB97" i="2"/>
  <c r="DA97" i="2"/>
  <c r="AI97" i="2"/>
  <c r="AH97" i="2"/>
  <c r="W97" i="2"/>
  <c r="R97" i="2"/>
  <c r="Q97" i="2"/>
  <c r="OD96" i="2"/>
  <c r="NT96" i="2"/>
  <c r="NU96" i="2" s="1"/>
  <c r="MX96" i="2"/>
  <c r="NA96" i="2" s="1"/>
  <c r="LT96" i="2"/>
  <c r="MZ96" i="2" s="1"/>
  <c r="JA96" i="2"/>
  <c r="IQ96" i="2"/>
  <c r="FY96" i="2"/>
  <c r="FX96" i="2"/>
  <c r="DB96" i="2"/>
  <c r="DA96" i="2"/>
  <c r="AI96" i="2"/>
  <c r="AH96" i="2"/>
  <c r="W96" i="2"/>
  <c r="R96" i="2"/>
  <c r="Q96" i="2"/>
  <c r="OT95" i="2"/>
  <c r="OD95" i="2"/>
  <c r="NT95" i="2"/>
  <c r="NU95" i="2" s="1"/>
  <c r="MX95" i="2"/>
  <c r="NA95" i="2" s="1"/>
  <c r="LT95" i="2"/>
  <c r="MZ95" i="2" s="1"/>
  <c r="JA95" i="2"/>
  <c r="IQ95" i="2"/>
  <c r="JN95" i="2" s="1"/>
  <c r="FY95" i="2"/>
  <c r="FX95" i="2"/>
  <c r="DB95" i="2"/>
  <c r="DA95" i="2"/>
  <c r="AI95" i="2"/>
  <c r="AH95" i="2"/>
  <c r="W95" i="2"/>
  <c r="R95" i="2"/>
  <c r="Q95" i="2"/>
  <c r="OD94" i="2"/>
  <c r="NT94" i="2"/>
  <c r="NU94" i="2" s="1"/>
  <c r="MX94" i="2"/>
  <c r="NA94" i="2" s="1"/>
  <c r="LT94" i="2"/>
  <c r="MZ94" i="2" s="1"/>
  <c r="JA94" i="2"/>
  <c r="IQ94" i="2"/>
  <c r="JM94" i="2" s="1"/>
  <c r="FY94" i="2"/>
  <c r="FX94" i="2"/>
  <c r="DB94" i="2"/>
  <c r="DA94" i="2"/>
  <c r="AI94" i="2"/>
  <c r="AH94" i="2"/>
  <c r="W94" i="2"/>
  <c r="R94" i="2"/>
  <c r="Q94" i="2"/>
  <c r="OD93" i="2"/>
  <c r="NT93" i="2"/>
  <c r="NU93" i="2" s="1"/>
  <c r="MX93" i="2"/>
  <c r="LT93" i="2"/>
  <c r="MZ93" i="2" s="1"/>
  <c r="JA93" i="2"/>
  <c r="IQ93" i="2"/>
  <c r="JL93" i="2" s="1"/>
  <c r="FY93" i="2"/>
  <c r="FX93" i="2"/>
  <c r="DB93" i="2"/>
  <c r="DA93" i="2"/>
  <c r="AI93" i="2"/>
  <c r="AH93" i="2"/>
  <c r="W93" i="2"/>
  <c r="R93" i="2"/>
  <c r="Q93" i="2"/>
  <c r="OT92" i="2"/>
  <c r="OD92" i="2"/>
  <c r="NT92" i="2"/>
  <c r="NU92" i="2" s="1"/>
  <c r="MX92" i="2"/>
  <c r="NA92" i="2" s="1"/>
  <c r="LT92" i="2"/>
  <c r="LU92" i="2" s="1"/>
  <c r="JA92" i="2"/>
  <c r="IQ92" i="2"/>
  <c r="IU92" i="2" s="1"/>
  <c r="FY92" i="2"/>
  <c r="FX92" i="2"/>
  <c r="DB92" i="2"/>
  <c r="DA92" i="2"/>
  <c r="BL92" i="2"/>
  <c r="AI92" i="2"/>
  <c r="AH92" i="2"/>
  <c r="W92" i="2"/>
  <c r="R92" i="2"/>
  <c r="Q92" i="2"/>
  <c r="OT91" i="2"/>
  <c r="OD91" i="2"/>
  <c r="NT91" i="2"/>
  <c r="NU91" i="2" s="1"/>
  <c r="MX91" i="2"/>
  <c r="LT91" i="2"/>
  <c r="MZ91" i="2" s="1"/>
  <c r="JA91" i="2"/>
  <c r="IQ91" i="2"/>
  <c r="IW91" i="2" s="1"/>
  <c r="FY91" i="2"/>
  <c r="FX91" i="2"/>
  <c r="DB91" i="2"/>
  <c r="DA91" i="2"/>
  <c r="AI91" i="2"/>
  <c r="AH91" i="2"/>
  <c r="W91" i="2"/>
  <c r="R91" i="2"/>
  <c r="Q91" i="2"/>
  <c r="OD90" i="2"/>
  <c r="NT90" i="2"/>
  <c r="NU90" i="2" s="1"/>
  <c r="MX90" i="2"/>
  <c r="NA90" i="2" s="1"/>
  <c r="LT90" i="2"/>
  <c r="MZ90" i="2" s="1"/>
  <c r="JA90" i="2"/>
  <c r="IQ90" i="2"/>
  <c r="FY90" i="2"/>
  <c r="FX90" i="2"/>
  <c r="DB90" i="2"/>
  <c r="DA90" i="2"/>
  <c r="AI90" i="2"/>
  <c r="AH90" i="2"/>
  <c r="W90" i="2"/>
  <c r="R90" i="2"/>
  <c r="Q90" i="2"/>
  <c r="OD89" i="2"/>
  <c r="NT89" i="2"/>
  <c r="NU89" i="2" s="1"/>
  <c r="MX89" i="2"/>
  <c r="NA89" i="2" s="1"/>
  <c r="LT89" i="2"/>
  <c r="MZ89" i="2" s="1"/>
  <c r="JA89" i="2"/>
  <c r="IQ89" i="2"/>
  <c r="FY89" i="2"/>
  <c r="FX89" i="2"/>
  <c r="DB89" i="2"/>
  <c r="DA89" i="2"/>
  <c r="BL89" i="2"/>
  <c r="AI89" i="2"/>
  <c r="AH89" i="2"/>
  <c r="W89" i="2"/>
  <c r="R89" i="2"/>
  <c r="Q89" i="2"/>
  <c r="OD88" i="2"/>
  <c r="NT88" i="2"/>
  <c r="NU88" i="2" s="1"/>
  <c r="MX88" i="2"/>
  <c r="NA88" i="2" s="1"/>
  <c r="LT88" i="2"/>
  <c r="MZ88" i="2" s="1"/>
  <c r="JA88" i="2"/>
  <c r="IQ88" i="2"/>
  <c r="JM88" i="2" s="1"/>
  <c r="FY88" i="2"/>
  <c r="FX88" i="2"/>
  <c r="DB88" i="2"/>
  <c r="DA88" i="2"/>
  <c r="AI88" i="2"/>
  <c r="AH88" i="2"/>
  <c r="W88" i="2"/>
  <c r="R88" i="2"/>
  <c r="Q88" i="2"/>
  <c r="OT87" i="2"/>
  <c r="OD87" i="2"/>
  <c r="NT87" i="2"/>
  <c r="NU87" i="2" s="1"/>
  <c r="MX87" i="2"/>
  <c r="NA87" i="2" s="1"/>
  <c r="LT87" i="2"/>
  <c r="MZ87" i="2" s="1"/>
  <c r="JA87" i="2"/>
  <c r="IQ87" i="2"/>
  <c r="FY87" i="2"/>
  <c r="FX87" i="2"/>
  <c r="DB87" i="2"/>
  <c r="DA87" i="2"/>
  <c r="AI87" i="2"/>
  <c r="AH87" i="2"/>
  <c r="W87" i="2"/>
  <c r="R87" i="2"/>
  <c r="Q87" i="2"/>
  <c r="OD86" i="2"/>
  <c r="NT86" i="2"/>
  <c r="NU86" i="2" s="1"/>
  <c r="MX86" i="2"/>
  <c r="NA86" i="2" s="1"/>
  <c r="LT86" i="2"/>
  <c r="LU86" i="2" s="1"/>
  <c r="JA86" i="2"/>
  <c r="IQ86" i="2"/>
  <c r="JN86" i="2" s="1"/>
  <c r="FY86" i="2"/>
  <c r="FX86" i="2"/>
  <c r="DB86" i="2"/>
  <c r="DA86" i="2"/>
  <c r="BL86" i="2"/>
  <c r="AI86" i="2"/>
  <c r="AH86" i="2"/>
  <c r="W86" i="2"/>
  <c r="R86" i="2"/>
  <c r="Q86" i="2"/>
  <c r="NT85" i="2"/>
  <c r="NU85" i="2" s="1"/>
  <c r="MX85" i="2"/>
  <c r="NA85" i="2" s="1"/>
  <c r="LT85" i="2"/>
  <c r="JA85" i="2"/>
  <c r="IQ85" i="2"/>
  <c r="JN85" i="2" s="1"/>
  <c r="DB85" i="2"/>
  <c r="DA85" i="2"/>
  <c r="AI85" i="2"/>
  <c r="AH85" i="2"/>
  <c r="R85" i="2"/>
  <c r="OD84" i="2"/>
  <c r="NT84" i="2"/>
  <c r="NU84" i="2" s="1"/>
  <c r="MX84" i="2"/>
  <c r="NA84" i="2" s="1"/>
  <c r="LT84" i="2"/>
  <c r="JA84" i="2"/>
  <c r="IQ84" i="2"/>
  <c r="JK84" i="2" s="1"/>
  <c r="FY84" i="2"/>
  <c r="FX84" i="2"/>
  <c r="DB84" i="2"/>
  <c r="DA84" i="2"/>
  <c r="AI84" i="2"/>
  <c r="AH84" i="2"/>
  <c r="W84" i="2"/>
  <c r="R84" i="2"/>
  <c r="Q84" i="2"/>
  <c r="OD83" i="2"/>
  <c r="NT83" i="2"/>
  <c r="NU83" i="2" s="1"/>
  <c r="MX83" i="2"/>
  <c r="LT83" i="2"/>
  <c r="MZ83" i="2" s="1"/>
  <c r="JA83" i="2"/>
  <c r="IQ83" i="2"/>
  <c r="JN83" i="2" s="1"/>
  <c r="FY83" i="2"/>
  <c r="FX83" i="2"/>
  <c r="DB83" i="2"/>
  <c r="DA83" i="2"/>
  <c r="BL83" i="2"/>
  <c r="AI83" i="2"/>
  <c r="AH83" i="2"/>
  <c r="W83" i="2"/>
  <c r="R83" i="2"/>
  <c r="Q83" i="2"/>
  <c r="NT82" i="2"/>
  <c r="NU82" i="2" s="1"/>
  <c r="MX82" i="2"/>
  <c r="LT82" i="2"/>
  <c r="LU82" i="2" s="1"/>
  <c r="JA82" i="2"/>
  <c r="IQ82" i="2"/>
  <c r="IU82" i="2" s="1"/>
  <c r="FY82" i="2"/>
  <c r="FX82" i="2"/>
  <c r="DB82" i="2"/>
  <c r="DA82" i="2"/>
  <c r="AI82" i="2"/>
  <c r="AH82" i="2"/>
  <c r="R82" i="2"/>
  <c r="NT81" i="2"/>
  <c r="NU81" i="2" s="1"/>
  <c r="MX81" i="2"/>
  <c r="LT81" i="2"/>
  <c r="LU81" i="2" s="1"/>
  <c r="JA81" i="2"/>
  <c r="IU81" i="2"/>
  <c r="IQ81" i="2"/>
  <c r="JM81" i="2" s="1"/>
  <c r="DB81" i="2"/>
  <c r="DA81" i="2"/>
  <c r="AI81" i="2"/>
  <c r="AH81" i="2"/>
  <c r="R81" i="2"/>
  <c r="OD80" i="2"/>
  <c r="NT80" i="2"/>
  <c r="NU80" i="2" s="1"/>
  <c r="MX80" i="2"/>
  <c r="NA80" i="2" s="1"/>
  <c r="LT80" i="2"/>
  <c r="MZ80" i="2" s="1"/>
  <c r="JA80" i="2"/>
  <c r="IQ80" i="2"/>
  <c r="FY80" i="2"/>
  <c r="FX80" i="2"/>
  <c r="DB80" i="2"/>
  <c r="DA80" i="2"/>
  <c r="AI80" i="2"/>
  <c r="AH80" i="2"/>
  <c r="R80" i="2"/>
  <c r="OD79" i="2"/>
  <c r="NT79" i="2"/>
  <c r="NU79" i="2" s="1"/>
  <c r="NA79" i="2"/>
  <c r="MX79" i="2"/>
  <c r="MY79" i="2" s="1"/>
  <c r="LT79" i="2"/>
  <c r="JA79" i="2"/>
  <c r="IQ79" i="2"/>
  <c r="FY79" i="2"/>
  <c r="FX79" i="2"/>
  <c r="DB79" i="2"/>
  <c r="DA79" i="2"/>
  <c r="BL79" i="2"/>
  <c r="AI79" i="2"/>
  <c r="AH79" i="2"/>
  <c r="W79" i="2"/>
  <c r="R79" i="2"/>
  <c r="Q79" i="2"/>
  <c r="NT78" i="2"/>
  <c r="MX78" i="2"/>
  <c r="MY78" i="2" s="1"/>
  <c r="LT78" i="2"/>
  <c r="JA78" i="2"/>
  <c r="IQ78" i="2"/>
  <c r="JM78" i="2" s="1"/>
  <c r="DB78" i="2"/>
  <c r="DA78" i="2"/>
  <c r="AI78" i="2"/>
  <c r="AH78" i="2"/>
  <c r="W78" i="2"/>
  <c r="R78" i="2"/>
  <c r="Q78" i="2"/>
  <c r="OD77" i="2"/>
  <c r="NT77" i="2"/>
  <c r="NU77" i="2" s="1"/>
  <c r="MX77" i="2"/>
  <c r="LT77" i="2"/>
  <c r="MZ77" i="2" s="1"/>
  <c r="JA77" i="2"/>
  <c r="IQ77" i="2"/>
  <c r="JL77" i="2" s="1"/>
  <c r="FY77" i="2"/>
  <c r="FX77" i="2"/>
  <c r="DB77" i="2"/>
  <c r="DA77" i="2"/>
  <c r="BL77" i="2"/>
  <c r="AI77" i="2"/>
  <c r="AH77" i="2"/>
  <c r="W77" i="2"/>
  <c r="R77" i="2"/>
  <c r="Q77" i="2"/>
  <c r="OD76" i="2"/>
  <c r="NT76" i="2"/>
  <c r="NU76" i="2" s="1"/>
  <c r="MX76" i="2"/>
  <c r="LT76" i="2"/>
  <c r="MZ76" i="2" s="1"/>
  <c r="JA76" i="2"/>
  <c r="IQ76" i="2"/>
  <c r="FY76" i="2"/>
  <c r="FX76" i="2"/>
  <c r="DB76" i="2"/>
  <c r="DA76" i="2"/>
  <c r="AI76" i="2"/>
  <c r="AH76" i="2"/>
  <c r="W76" i="2"/>
  <c r="R76" i="2"/>
  <c r="Q76" i="2"/>
  <c r="OD75" i="2"/>
  <c r="NT75" i="2"/>
  <c r="NU75" i="2" s="1"/>
  <c r="MX75" i="2"/>
  <c r="LT75" i="2"/>
  <c r="MZ75" i="2" s="1"/>
  <c r="JA75" i="2"/>
  <c r="IQ75" i="2"/>
  <c r="JK75" i="2" s="1"/>
  <c r="FY75" i="2"/>
  <c r="FX75" i="2"/>
  <c r="DB75" i="2"/>
  <c r="DA75" i="2"/>
  <c r="AI75" i="2"/>
  <c r="AH75" i="2"/>
  <c r="R75" i="2"/>
  <c r="OD74" i="2"/>
  <c r="NT74" i="2"/>
  <c r="NU74" i="2" s="1"/>
  <c r="MX74" i="2"/>
  <c r="LT74" i="2"/>
  <c r="LU74" i="2" s="1"/>
  <c r="JA74" i="2"/>
  <c r="IQ74" i="2"/>
  <c r="JM74" i="2" s="1"/>
  <c r="FY74" i="2"/>
  <c r="FX74" i="2"/>
  <c r="DB74" i="2"/>
  <c r="DA74" i="2"/>
  <c r="BL74" i="2"/>
  <c r="AI74" i="2"/>
  <c r="AH74" i="2"/>
  <c r="R74" i="2"/>
  <c r="OD73" i="2"/>
  <c r="NT73" i="2"/>
  <c r="NU73" i="2" s="1"/>
  <c r="MX73" i="2"/>
  <c r="NA73" i="2" s="1"/>
  <c r="LT73" i="2"/>
  <c r="MZ73" i="2" s="1"/>
  <c r="JA73" i="2"/>
  <c r="IQ73" i="2"/>
  <c r="FY73" i="2"/>
  <c r="FX73" i="2"/>
  <c r="DB73" i="2"/>
  <c r="DA73" i="2"/>
  <c r="BL73" i="2"/>
  <c r="AI73" i="2"/>
  <c r="AH73" i="2"/>
  <c r="R73" i="2"/>
  <c r="OD72" i="2"/>
  <c r="NT72" i="2"/>
  <c r="NU72" i="2" s="1"/>
  <c r="MX72" i="2"/>
  <c r="LT72" i="2"/>
  <c r="LU72" i="2" s="1"/>
  <c r="JA72" i="2"/>
  <c r="IQ72" i="2"/>
  <c r="FY72" i="2"/>
  <c r="FX72" i="2"/>
  <c r="DB72" i="2"/>
  <c r="DA72" i="2"/>
  <c r="BL72" i="2"/>
  <c r="AI72" i="2"/>
  <c r="AH72" i="2"/>
  <c r="R72" i="2"/>
  <c r="OD71" i="2"/>
  <c r="NT71" i="2"/>
  <c r="NU71" i="2" s="1"/>
  <c r="MX71" i="2"/>
  <c r="NA71" i="2" s="1"/>
  <c r="LT71" i="2"/>
  <c r="LU71" i="2" s="1"/>
  <c r="JA71" i="2"/>
  <c r="IQ71" i="2"/>
  <c r="IW71" i="2" s="1"/>
  <c r="FY71" i="2"/>
  <c r="FX71" i="2"/>
  <c r="DB71" i="2"/>
  <c r="DA71" i="2"/>
  <c r="BL71" i="2"/>
  <c r="AI71" i="2"/>
  <c r="AH71" i="2"/>
  <c r="R71" i="2"/>
  <c r="OD70" i="2"/>
  <c r="NT70" i="2"/>
  <c r="NU70" i="2" s="1"/>
  <c r="MX70" i="2"/>
  <c r="MY70" i="2" s="1"/>
  <c r="LT70" i="2"/>
  <c r="LU70" i="2" s="1"/>
  <c r="JA70" i="2"/>
  <c r="IQ70" i="2"/>
  <c r="JM70" i="2" s="1"/>
  <c r="FY70" i="2"/>
  <c r="FX70" i="2"/>
  <c r="DB70" i="2"/>
  <c r="DA70" i="2"/>
  <c r="BL70" i="2"/>
  <c r="AI70" i="2"/>
  <c r="AH70" i="2"/>
  <c r="R70" i="2"/>
  <c r="OD69" i="2"/>
  <c r="NT69" i="2"/>
  <c r="NU69" i="2" s="1"/>
  <c r="MX69" i="2"/>
  <c r="MY69" i="2" s="1"/>
  <c r="LT69" i="2"/>
  <c r="MZ69" i="2" s="1"/>
  <c r="JA69" i="2"/>
  <c r="IQ69" i="2"/>
  <c r="JL69" i="2" s="1"/>
  <c r="FY69" i="2"/>
  <c r="FX69" i="2"/>
  <c r="DB69" i="2"/>
  <c r="DA69" i="2"/>
  <c r="BL69" i="2"/>
  <c r="AI69" i="2"/>
  <c r="AH69" i="2"/>
  <c r="W69" i="2"/>
  <c r="R69" i="2"/>
  <c r="Q69" i="2"/>
  <c r="OT68" i="2"/>
  <c r="OD68" i="2"/>
  <c r="NT68" i="2"/>
  <c r="NU68" i="2" s="1"/>
  <c r="MX68" i="2"/>
  <c r="MY68" i="2" s="1"/>
  <c r="LT68" i="2"/>
  <c r="LU68" i="2" s="1"/>
  <c r="JA68" i="2"/>
  <c r="IQ68" i="2"/>
  <c r="JM68" i="2" s="1"/>
  <c r="FY68" i="2"/>
  <c r="FX68" i="2"/>
  <c r="DB68" i="2"/>
  <c r="DA68" i="2"/>
  <c r="AI68" i="2"/>
  <c r="AH68" i="2"/>
  <c r="W68" i="2"/>
  <c r="R68" i="2"/>
  <c r="Q68" i="2"/>
  <c r="OD67" i="2"/>
  <c r="NT67" i="2"/>
  <c r="NU67" i="2" s="1"/>
  <c r="MX67" i="2"/>
  <c r="NA67" i="2" s="1"/>
  <c r="LT67" i="2"/>
  <c r="LU67" i="2" s="1"/>
  <c r="JA67" i="2"/>
  <c r="IQ67" i="2"/>
  <c r="JL67" i="2" s="1"/>
  <c r="FY67" i="2"/>
  <c r="FX67" i="2"/>
  <c r="DB67" i="2"/>
  <c r="DA67" i="2"/>
  <c r="AI67" i="2"/>
  <c r="AH67" i="2"/>
  <c r="W67" i="2"/>
  <c r="R67" i="2"/>
  <c r="Q67" i="2"/>
  <c r="OD66" i="2"/>
  <c r="NT66" i="2"/>
  <c r="NU66" i="2" s="1"/>
  <c r="MX66" i="2"/>
  <c r="MY66" i="2" s="1"/>
  <c r="LT66" i="2"/>
  <c r="MZ66" i="2" s="1"/>
  <c r="JA66" i="2"/>
  <c r="IQ66" i="2"/>
  <c r="FY66" i="2"/>
  <c r="FX66" i="2"/>
  <c r="DB66" i="2"/>
  <c r="DA66" i="2"/>
  <c r="AI66" i="2"/>
  <c r="AH66" i="2"/>
  <c r="W66" i="2"/>
  <c r="R66" i="2"/>
  <c r="Q66" i="2"/>
  <c r="OD65" i="2"/>
  <c r="NT65" i="2"/>
  <c r="NU65" i="2" s="1"/>
  <c r="MX65" i="2"/>
  <c r="MY65" i="2" s="1"/>
  <c r="LT65" i="2"/>
  <c r="LU65" i="2" s="1"/>
  <c r="JA65" i="2"/>
  <c r="IQ65" i="2"/>
  <c r="FY65" i="2"/>
  <c r="FX65" i="2"/>
  <c r="DB65" i="2"/>
  <c r="DA65" i="2"/>
  <c r="AI65" i="2"/>
  <c r="AH65" i="2"/>
  <c r="W65" i="2"/>
  <c r="R65" i="2"/>
  <c r="Q65" i="2"/>
  <c r="OD64" i="2"/>
  <c r="NT64" i="2"/>
  <c r="NU64" i="2" s="1"/>
  <c r="MX64" i="2"/>
  <c r="NA64" i="2" s="1"/>
  <c r="LT64" i="2"/>
  <c r="LU64" i="2" s="1"/>
  <c r="JA64" i="2"/>
  <c r="IQ64" i="2"/>
  <c r="JI64" i="2" s="1"/>
  <c r="FY64" i="2"/>
  <c r="FX64" i="2"/>
  <c r="DB64" i="2"/>
  <c r="DA64" i="2"/>
  <c r="AI64" i="2"/>
  <c r="AH64" i="2"/>
  <c r="W64" i="2"/>
  <c r="R64" i="2"/>
  <c r="Q64" i="2"/>
  <c r="OD63" i="2"/>
  <c r="NT63" i="2"/>
  <c r="NU63" i="2" s="1"/>
  <c r="MX63" i="2"/>
  <c r="NA63" i="2" s="1"/>
  <c r="LT63" i="2"/>
  <c r="LU63" i="2" s="1"/>
  <c r="JA63" i="2"/>
  <c r="IQ63" i="2"/>
  <c r="JL63" i="2" s="1"/>
  <c r="FY63" i="2"/>
  <c r="FX63" i="2"/>
  <c r="DB63" i="2"/>
  <c r="DA63" i="2"/>
  <c r="AI63" i="2"/>
  <c r="AH63" i="2"/>
  <c r="W63" i="2"/>
  <c r="R63" i="2"/>
  <c r="Q63" i="2"/>
  <c r="OT62" i="2"/>
  <c r="OD62" i="2"/>
  <c r="NT62" i="2"/>
  <c r="NU62" i="2" s="1"/>
  <c r="MX62" i="2"/>
  <c r="MY62" i="2" s="1"/>
  <c r="LT62" i="2"/>
  <c r="LU62" i="2" s="1"/>
  <c r="JA62" i="2"/>
  <c r="IQ62" i="2"/>
  <c r="JI62" i="2" s="1"/>
  <c r="FY62" i="2"/>
  <c r="FX62" i="2"/>
  <c r="DB62" i="2"/>
  <c r="DA62" i="2"/>
  <c r="BL62" i="2"/>
  <c r="AI62" i="2"/>
  <c r="AH62" i="2"/>
  <c r="W62" i="2"/>
  <c r="R62" i="2"/>
  <c r="Q62" i="2"/>
  <c r="NT61" i="2"/>
  <c r="NU61" i="2" s="1"/>
  <c r="MX61" i="2"/>
  <c r="NA61" i="2" s="1"/>
  <c r="LT61" i="2"/>
  <c r="LU61" i="2" s="1"/>
  <c r="JA61" i="2"/>
  <c r="IQ61" i="2"/>
  <c r="JN61" i="2" s="1"/>
  <c r="FY61" i="2"/>
  <c r="FX61" i="2"/>
  <c r="DB61" i="2"/>
  <c r="DA61" i="2"/>
  <c r="AI61" i="2"/>
  <c r="AH61" i="2"/>
  <c r="R61" i="2"/>
  <c r="OD60" i="2"/>
  <c r="NT60" i="2"/>
  <c r="NU60" i="2" s="1"/>
  <c r="MX60" i="2"/>
  <c r="MY60" i="2" s="1"/>
  <c r="LT60" i="2"/>
  <c r="LU60" i="2" s="1"/>
  <c r="JA60" i="2"/>
  <c r="IQ60" i="2"/>
  <c r="JM60" i="2" s="1"/>
  <c r="FY60" i="2"/>
  <c r="FX60" i="2"/>
  <c r="DB60" i="2"/>
  <c r="DA60" i="2"/>
  <c r="AI60" i="2"/>
  <c r="AH60" i="2"/>
  <c r="W60" i="2"/>
  <c r="R60" i="2"/>
  <c r="Q60" i="2"/>
  <c r="OT59" i="2"/>
  <c r="OD59" i="2"/>
  <c r="NT59" i="2"/>
  <c r="NU59" i="2" s="1"/>
  <c r="MX59" i="2"/>
  <c r="LT59" i="2"/>
  <c r="MZ59" i="2" s="1"/>
  <c r="JA59" i="2"/>
  <c r="IQ59" i="2"/>
  <c r="JM59" i="2" s="1"/>
  <c r="FY59" i="2"/>
  <c r="FX59" i="2"/>
  <c r="DB59" i="2"/>
  <c r="DA59" i="2"/>
  <c r="AI59" i="2"/>
  <c r="AH59" i="2"/>
  <c r="W59" i="2"/>
  <c r="R59" i="2"/>
  <c r="Q59" i="2"/>
  <c r="NT58" i="2"/>
  <c r="MX58" i="2"/>
  <c r="MY58" i="2" s="1"/>
  <c r="LT58" i="2"/>
  <c r="MZ58" i="2" s="1"/>
  <c r="JA58" i="2"/>
  <c r="IQ58" i="2"/>
  <c r="JK58" i="2" s="1"/>
  <c r="DB58" i="2"/>
  <c r="DA58" i="2"/>
  <c r="AI58" i="2"/>
  <c r="AH58" i="2"/>
  <c r="W58" i="2"/>
  <c r="R58" i="2"/>
  <c r="Q58" i="2"/>
  <c r="OT57" i="2"/>
  <c r="OD57" i="2"/>
  <c r="NT57" i="2"/>
  <c r="NU57" i="2" s="1"/>
  <c r="MX57" i="2"/>
  <c r="MY57" i="2" s="1"/>
  <c r="LU57" i="2"/>
  <c r="LT57" i="2"/>
  <c r="MZ57" i="2" s="1"/>
  <c r="JA57" i="2"/>
  <c r="IQ57" i="2"/>
  <c r="FY57" i="2"/>
  <c r="FX57" i="2"/>
  <c r="DB57" i="2"/>
  <c r="DA57" i="2"/>
  <c r="AI57" i="2"/>
  <c r="AH57" i="2"/>
  <c r="R57" i="2"/>
  <c r="OD56" i="2"/>
  <c r="NT56" i="2"/>
  <c r="NU56" i="2" s="1"/>
  <c r="MX56" i="2"/>
  <c r="NA56" i="2" s="1"/>
  <c r="LT56" i="2"/>
  <c r="JA56" i="2"/>
  <c r="IQ56" i="2"/>
  <c r="IU56" i="2" s="1"/>
  <c r="FY56" i="2"/>
  <c r="FX56" i="2"/>
  <c r="DB56" i="2"/>
  <c r="DA56" i="2"/>
  <c r="AI56" i="2"/>
  <c r="AH56" i="2"/>
  <c r="W56" i="2"/>
  <c r="R56" i="2"/>
  <c r="Q56" i="2"/>
  <c r="OD55" i="2"/>
  <c r="NT55" i="2"/>
  <c r="NU55" i="2" s="1"/>
  <c r="MX55" i="2"/>
  <c r="NA55" i="2" s="1"/>
  <c r="LT55" i="2"/>
  <c r="MZ55" i="2" s="1"/>
  <c r="JA55" i="2"/>
  <c r="IQ55" i="2"/>
  <c r="FY55" i="2"/>
  <c r="FX55" i="2"/>
  <c r="DB55" i="2"/>
  <c r="DA55" i="2"/>
  <c r="AI55" i="2"/>
  <c r="AH55" i="2"/>
  <c r="W55" i="2"/>
  <c r="R55" i="2"/>
  <c r="Q55" i="2"/>
  <c r="OD54" i="2"/>
  <c r="NT54" i="2"/>
  <c r="NU54" i="2" s="1"/>
  <c r="MX54" i="2"/>
  <c r="MY54" i="2" s="1"/>
  <c r="LT54" i="2"/>
  <c r="LU54" i="2" s="1"/>
  <c r="JA54" i="2"/>
  <c r="IQ54" i="2"/>
  <c r="JM54" i="2" s="1"/>
  <c r="FY54" i="2"/>
  <c r="FX54" i="2"/>
  <c r="DB54" i="2"/>
  <c r="DA54" i="2"/>
  <c r="AI54" i="2"/>
  <c r="AH54" i="2"/>
  <c r="W54" i="2"/>
  <c r="R54" i="2"/>
  <c r="Q54" i="2"/>
  <c r="NT53" i="2"/>
  <c r="MX53" i="2"/>
  <c r="MY53" i="2" s="1"/>
  <c r="LT53" i="2"/>
  <c r="LU53" i="2" s="1"/>
  <c r="JA53" i="2"/>
  <c r="IQ53" i="2"/>
  <c r="JJ53" i="2" s="1"/>
  <c r="DB53" i="2"/>
  <c r="DA53" i="2"/>
  <c r="AI53" i="2"/>
  <c r="AH53" i="2"/>
  <c r="R53" i="2"/>
  <c r="OT52" i="2"/>
  <c r="OD52" i="2"/>
  <c r="NT52" i="2"/>
  <c r="NU52" i="2" s="1"/>
  <c r="MX52" i="2"/>
  <c r="NA52" i="2" s="1"/>
  <c r="LT52" i="2"/>
  <c r="JA52" i="2"/>
  <c r="IQ52" i="2"/>
  <c r="IW52" i="2" s="1"/>
  <c r="HG52" i="2"/>
  <c r="FY52" i="2"/>
  <c r="FX52" i="2"/>
  <c r="DB52" i="2"/>
  <c r="DA52" i="2"/>
  <c r="AI52" i="2"/>
  <c r="AH52" i="2"/>
  <c r="W52" i="2"/>
  <c r="R52" i="2"/>
  <c r="Q52" i="2"/>
  <c r="OD51" i="2"/>
  <c r="NT51" i="2"/>
  <c r="NU51" i="2" s="1"/>
  <c r="MX51" i="2"/>
  <c r="NA51" i="2" s="1"/>
  <c r="LT51" i="2"/>
  <c r="MZ51" i="2" s="1"/>
  <c r="JA51" i="2"/>
  <c r="IQ51" i="2"/>
  <c r="FY51" i="2"/>
  <c r="FX51" i="2"/>
  <c r="DB51" i="2"/>
  <c r="DA51" i="2"/>
  <c r="BL51" i="2"/>
  <c r="AI51" i="2"/>
  <c r="AH51" i="2"/>
  <c r="W51" i="2"/>
  <c r="R51" i="2"/>
  <c r="Q51" i="2"/>
  <c r="NT50" i="2"/>
  <c r="MX50" i="2"/>
  <c r="LT50" i="2"/>
  <c r="LU50" i="2" s="1"/>
  <c r="JA50" i="2"/>
  <c r="IQ50" i="2"/>
  <c r="JM50" i="2" s="1"/>
  <c r="DB50" i="2"/>
  <c r="DA50" i="2"/>
  <c r="AI50" i="2"/>
  <c r="AH50" i="2"/>
  <c r="W50" i="2"/>
  <c r="R50" i="2"/>
  <c r="Q50" i="2"/>
  <c r="OD49" i="2"/>
  <c r="NT49" i="2"/>
  <c r="NU49" i="2" s="1"/>
  <c r="MX49" i="2"/>
  <c r="MY49" i="2" s="1"/>
  <c r="LT49" i="2"/>
  <c r="MZ49" i="2" s="1"/>
  <c r="JA49" i="2"/>
  <c r="IQ49" i="2"/>
  <c r="JJ49" i="2" s="1"/>
  <c r="FY49" i="2"/>
  <c r="FX49" i="2"/>
  <c r="DB49" i="2"/>
  <c r="DA49" i="2"/>
  <c r="BL49" i="2"/>
  <c r="AI49" i="2"/>
  <c r="AH49" i="2"/>
  <c r="W49" i="2"/>
  <c r="R49" i="2"/>
  <c r="Q49" i="2"/>
  <c r="NT48" i="2"/>
  <c r="MX48" i="2"/>
  <c r="NA48" i="2" s="1"/>
  <c r="LT48" i="2"/>
  <c r="JA48" i="2"/>
  <c r="IQ48" i="2"/>
  <c r="JM48" i="2" s="1"/>
  <c r="DB48" i="2"/>
  <c r="DA48" i="2"/>
  <c r="AI48" i="2"/>
  <c r="AH48" i="2"/>
  <c r="W48" i="2"/>
  <c r="R48" i="2"/>
  <c r="Q48" i="2"/>
  <c r="OT47" i="2"/>
  <c r="OD47" i="2"/>
  <c r="NT47" i="2"/>
  <c r="NU47" i="2" s="1"/>
  <c r="MX47" i="2"/>
  <c r="NA47" i="2" s="1"/>
  <c r="LT47" i="2"/>
  <c r="JA47" i="2"/>
  <c r="IQ47" i="2"/>
  <c r="FY47" i="2"/>
  <c r="FX47" i="2"/>
  <c r="DB47" i="2"/>
  <c r="DA47" i="2"/>
  <c r="BL47" i="2"/>
  <c r="AI47" i="2"/>
  <c r="AH47" i="2"/>
  <c r="W47" i="2"/>
  <c r="R47" i="2"/>
  <c r="Q47" i="2"/>
  <c r="OD46" i="2"/>
  <c r="NT46" i="2"/>
  <c r="NU46" i="2" s="1"/>
  <c r="MX46" i="2"/>
  <c r="NA46" i="2" s="1"/>
  <c r="LT46" i="2"/>
  <c r="LU46" i="2" s="1"/>
  <c r="JA46" i="2"/>
  <c r="IQ46" i="2"/>
  <c r="IW46" i="2" s="1"/>
  <c r="FY46" i="2"/>
  <c r="FX46" i="2"/>
  <c r="DB46" i="2"/>
  <c r="DA46" i="2"/>
  <c r="AI46" i="2"/>
  <c r="AH46" i="2"/>
  <c r="W46" i="2"/>
  <c r="R46" i="2"/>
  <c r="Q46" i="2"/>
  <c r="OT45" i="2"/>
  <c r="OD45" i="2"/>
  <c r="NT45" i="2"/>
  <c r="NU45" i="2" s="1"/>
  <c r="MX45" i="2"/>
  <c r="NA45" i="2" s="1"/>
  <c r="LT45" i="2"/>
  <c r="JA45" i="2"/>
  <c r="IQ45" i="2"/>
  <c r="JM45" i="2" s="1"/>
  <c r="FY45" i="2"/>
  <c r="FX45" i="2"/>
  <c r="DB45" i="2"/>
  <c r="DA45" i="2"/>
  <c r="BL45" i="2"/>
  <c r="AI45" i="2"/>
  <c r="AH45" i="2"/>
  <c r="W45" i="2"/>
  <c r="R45" i="2"/>
  <c r="Q45" i="2"/>
  <c r="OD44" i="2"/>
  <c r="NT44" i="2"/>
  <c r="NU44" i="2" s="1"/>
  <c r="MX44" i="2"/>
  <c r="NA44" i="2" s="1"/>
  <c r="LT44" i="2"/>
  <c r="JA44" i="2"/>
  <c r="IQ44" i="2"/>
  <c r="JJ44" i="2" s="1"/>
  <c r="FY44" i="2"/>
  <c r="FX44" i="2"/>
  <c r="DB44" i="2"/>
  <c r="DA44" i="2"/>
  <c r="AI44" i="2"/>
  <c r="AH44" i="2"/>
  <c r="W44" i="2"/>
  <c r="R44" i="2"/>
  <c r="Q44" i="2"/>
  <c r="NT43" i="2"/>
  <c r="MX43" i="2"/>
  <c r="LT43" i="2"/>
  <c r="LU43" i="2" s="1"/>
  <c r="JA43" i="2"/>
  <c r="IQ43" i="2"/>
  <c r="DB43" i="2"/>
  <c r="DA43" i="2"/>
  <c r="AI43" i="2"/>
  <c r="AH43" i="2"/>
  <c r="W43" i="2"/>
  <c r="R43" i="2"/>
  <c r="Q43" i="2"/>
  <c r="OD42" i="2"/>
  <c r="NT42" i="2"/>
  <c r="NU42" i="2" s="1"/>
  <c r="MX42" i="2"/>
  <c r="MY42" i="2" s="1"/>
  <c r="LT42" i="2"/>
  <c r="MZ42" i="2" s="1"/>
  <c r="JA42" i="2"/>
  <c r="IQ42" i="2"/>
  <c r="JL42" i="2" s="1"/>
  <c r="FY42" i="2"/>
  <c r="FX42" i="2"/>
  <c r="DB42" i="2"/>
  <c r="DA42" i="2"/>
  <c r="BL42" i="2"/>
  <c r="AI42" i="2"/>
  <c r="AH42" i="2"/>
  <c r="W42" i="2"/>
  <c r="R42" i="2"/>
  <c r="Q42" i="2"/>
  <c r="NT41" i="2"/>
  <c r="MX41" i="2"/>
  <c r="NA41" i="2" s="1"/>
  <c r="LT41" i="2"/>
  <c r="JA41" i="2"/>
  <c r="IQ41" i="2"/>
  <c r="JM41" i="2" s="1"/>
  <c r="DB41" i="2"/>
  <c r="DA41" i="2"/>
  <c r="AI41" i="2"/>
  <c r="AH41" i="2"/>
  <c r="W41" i="2"/>
  <c r="R41" i="2"/>
  <c r="Q41" i="2"/>
  <c r="OD40" i="2"/>
  <c r="NT40" i="2"/>
  <c r="NU40" i="2" s="1"/>
  <c r="MX40" i="2"/>
  <c r="LT40" i="2"/>
  <c r="LU40" i="2" s="1"/>
  <c r="JA40" i="2"/>
  <c r="IQ40" i="2"/>
  <c r="JN40" i="2" s="1"/>
  <c r="FY40" i="2"/>
  <c r="FX40" i="2"/>
  <c r="DB40" i="2"/>
  <c r="DA40" i="2"/>
  <c r="BL40" i="2"/>
  <c r="AI40" i="2"/>
  <c r="AH40" i="2"/>
  <c r="W40" i="2"/>
  <c r="R40" i="2"/>
  <c r="Q40" i="2"/>
  <c r="NT39" i="2"/>
  <c r="MX39" i="2"/>
  <c r="NA39" i="2" s="1"/>
  <c r="NB39" i="2" s="1"/>
  <c r="LT39" i="2"/>
  <c r="MZ39" i="2" s="1"/>
  <c r="JA39" i="2"/>
  <c r="IQ39" i="2"/>
  <c r="JK39" i="2" s="1"/>
  <c r="DB39" i="2"/>
  <c r="DA39" i="2"/>
  <c r="AI39" i="2"/>
  <c r="AH39" i="2"/>
  <c r="W39" i="2"/>
  <c r="R39" i="2"/>
  <c r="Q39" i="2"/>
  <c r="NT38" i="2"/>
  <c r="MX38" i="2"/>
  <c r="MY38" i="2" s="1"/>
  <c r="LT38" i="2"/>
  <c r="MZ38" i="2" s="1"/>
  <c r="JA38" i="2"/>
  <c r="IQ38" i="2"/>
  <c r="JN38" i="2" s="1"/>
  <c r="DB38" i="2"/>
  <c r="DA38" i="2"/>
  <c r="AI38" i="2"/>
  <c r="AH38" i="2"/>
  <c r="W38" i="2"/>
  <c r="R38" i="2"/>
  <c r="Q38" i="2"/>
  <c r="OD37" i="2"/>
  <c r="NT37" i="2"/>
  <c r="NU37" i="2" s="1"/>
  <c r="MX37" i="2"/>
  <c r="MY37" i="2" s="1"/>
  <c r="LT37" i="2"/>
  <c r="MZ37" i="2" s="1"/>
  <c r="JA37" i="2"/>
  <c r="IQ37" i="2"/>
  <c r="JK37" i="2" s="1"/>
  <c r="FY37" i="2"/>
  <c r="FX37" i="2"/>
  <c r="DB37" i="2"/>
  <c r="DA37" i="2"/>
  <c r="BL37" i="2"/>
  <c r="AI37" i="2"/>
  <c r="AH37" i="2"/>
  <c r="W37" i="2"/>
  <c r="R37" i="2"/>
  <c r="Q37" i="2"/>
  <c r="OT36" i="2"/>
  <c r="OD36" i="2"/>
  <c r="NT36" i="2"/>
  <c r="NU36" i="2" s="1"/>
  <c r="MX36" i="2"/>
  <c r="MY36" i="2" s="1"/>
  <c r="LT36" i="2"/>
  <c r="LU36" i="2" s="1"/>
  <c r="JA36" i="2"/>
  <c r="IQ36" i="2"/>
  <c r="JN36" i="2" s="1"/>
  <c r="FY36" i="2"/>
  <c r="FX36" i="2"/>
  <c r="DB36" i="2"/>
  <c r="DA36" i="2"/>
  <c r="AI36" i="2"/>
  <c r="AH36" i="2"/>
  <c r="W36" i="2"/>
  <c r="R36" i="2"/>
  <c r="Q36" i="2"/>
  <c r="OT35" i="2"/>
  <c r="OD35" i="2"/>
  <c r="NT35" i="2"/>
  <c r="NU35" i="2" s="1"/>
  <c r="MX35" i="2"/>
  <c r="NA35" i="2" s="1"/>
  <c r="LT35" i="2"/>
  <c r="JA35" i="2"/>
  <c r="IQ35" i="2"/>
  <c r="JJ35" i="2" s="1"/>
  <c r="FY35" i="2"/>
  <c r="FX35" i="2"/>
  <c r="DB35" i="2"/>
  <c r="DA35" i="2"/>
  <c r="AI35" i="2"/>
  <c r="AH35" i="2"/>
  <c r="W35" i="2"/>
  <c r="R35" i="2"/>
  <c r="Q35" i="2"/>
  <c r="OD34" i="2"/>
  <c r="NT34" i="2"/>
  <c r="NU34" i="2" s="1"/>
  <c r="MX34" i="2"/>
  <c r="MY34" i="2" s="1"/>
  <c r="LT34" i="2"/>
  <c r="MZ34" i="2" s="1"/>
  <c r="JA34" i="2"/>
  <c r="IQ34" i="2"/>
  <c r="JK34" i="2" s="1"/>
  <c r="FY34" i="2"/>
  <c r="FX34" i="2"/>
  <c r="DB34" i="2"/>
  <c r="DA34" i="2"/>
  <c r="BL34" i="2"/>
  <c r="AI34" i="2"/>
  <c r="AH34" i="2"/>
  <c r="W34" i="2"/>
  <c r="R34" i="2"/>
  <c r="Q34" i="2"/>
  <c r="OT33" i="2"/>
  <c r="OD33" i="2"/>
  <c r="NT33" i="2"/>
  <c r="NU33" i="2" s="1"/>
  <c r="MX33" i="2"/>
  <c r="MY33" i="2" s="1"/>
  <c r="LT33" i="2"/>
  <c r="MZ33" i="2" s="1"/>
  <c r="JA33" i="2"/>
  <c r="IQ33" i="2"/>
  <c r="FY33" i="2"/>
  <c r="FX33" i="2"/>
  <c r="DB33" i="2"/>
  <c r="DA33" i="2"/>
  <c r="BL33" i="2"/>
  <c r="AI33" i="2"/>
  <c r="AH33" i="2"/>
  <c r="W33" i="2"/>
  <c r="R33" i="2"/>
  <c r="Q33" i="2"/>
  <c r="OD32" i="2"/>
  <c r="NT32" i="2"/>
  <c r="NU32" i="2" s="1"/>
  <c r="MX32" i="2"/>
  <c r="MY32" i="2" s="1"/>
  <c r="LT32" i="2"/>
  <c r="MZ32" i="2" s="1"/>
  <c r="JA32" i="2"/>
  <c r="IQ32" i="2"/>
  <c r="JM32" i="2" s="1"/>
  <c r="FY32" i="2"/>
  <c r="FX32" i="2"/>
  <c r="DB32" i="2"/>
  <c r="DA32" i="2"/>
  <c r="AI32" i="2"/>
  <c r="AH32" i="2"/>
  <c r="W32" i="2"/>
  <c r="R32" i="2"/>
  <c r="Q32" i="2"/>
  <c r="OD31" i="2"/>
  <c r="NT31" i="2"/>
  <c r="NU31" i="2" s="1"/>
  <c r="MX31" i="2"/>
  <c r="NA31" i="2" s="1"/>
  <c r="LT31" i="2"/>
  <c r="LU31" i="2" s="1"/>
  <c r="JA31" i="2"/>
  <c r="IQ31" i="2"/>
  <c r="JL31" i="2" s="1"/>
  <c r="FY31" i="2"/>
  <c r="FX31" i="2"/>
  <c r="DB31" i="2"/>
  <c r="DA31" i="2"/>
  <c r="AI31" i="2"/>
  <c r="AH31" i="2"/>
  <c r="W31" i="2"/>
  <c r="R31" i="2"/>
  <c r="Q31" i="2"/>
  <c r="OD30" i="2"/>
  <c r="NT30" i="2"/>
  <c r="NU30" i="2" s="1"/>
  <c r="MX30" i="2"/>
  <c r="NA30" i="2" s="1"/>
  <c r="LT30" i="2"/>
  <c r="MZ30" i="2" s="1"/>
  <c r="JA30" i="2"/>
  <c r="IQ30" i="2"/>
  <c r="JK30" i="2" s="1"/>
  <c r="FY30" i="2"/>
  <c r="FX30" i="2"/>
  <c r="DB30" i="2"/>
  <c r="DA30" i="2"/>
  <c r="AI30" i="2"/>
  <c r="AH30" i="2"/>
  <c r="W30" i="2"/>
  <c r="R30" i="2"/>
  <c r="Q30" i="2"/>
  <c r="NT29" i="2"/>
  <c r="MX29" i="2"/>
  <c r="NA29" i="2" s="1"/>
  <c r="LT29" i="2"/>
  <c r="LU29" i="2" s="1"/>
  <c r="JA29" i="2"/>
  <c r="IQ29" i="2"/>
  <c r="DB29" i="2"/>
  <c r="DA29" i="2"/>
  <c r="AI29" i="2"/>
  <c r="AH29" i="2"/>
  <c r="NT28" i="2"/>
  <c r="MX28" i="2"/>
  <c r="MY28" i="2" s="1"/>
  <c r="LT28" i="2"/>
  <c r="LU28" i="2" s="1"/>
  <c r="JA28" i="2"/>
  <c r="IQ28" i="2"/>
  <c r="JN28" i="2" s="1"/>
  <c r="DB28" i="2"/>
  <c r="DA28" i="2"/>
  <c r="AI28" i="2"/>
  <c r="AH28" i="2"/>
  <c r="OD27" i="2"/>
  <c r="NT27" i="2"/>
  <c r="NU27" i="2" s="1"/>
  <c r="MX27" i="2"/>
  <c r="MY27" i="2" s="1"/>
  <c r="LT27" i="2"/>
  <c r="LU27" i="2" s="1"/>
  <c r="JA27" i="2"/>
  <c r="IQ27" i="2"/>
  <c r="JJ27" i="2" s="1"/>
  <c r="FY27" i="2"/>
  <c r="FX27" i="2"/>
  <c r="DB27" i="2"/>
  <c r="DA27" i="2"/>
  <c r="BL27" i="2"/>
  <c r="AI27" i="2"/>
  <c r="AH27" i="2"/>
  <c r="W27" i="2"/>
  <c r="R27" i="2"/>
  <c r="Q27" i="2"/>
  <c r="OD26" i="2"/>
  <c r="NT26" i="2"/>
  <c r="NU26" i="2" s="1"/>
  <c r="MX26" i="2"/>
  <c r="MY26" i="2" s="1"/>
  <c r="LT26" i="2"/>
  <c r="LU26" i="2" s="1"/>
  <c r="JA26" i="2"/>
  <c r="IQ26" i="2"/>
  <c r="JJ26" i="2" s="1"/>
  <c r="FY26" i="2"/>
  <c r="FX26" i="2"/>
  <c r="DB26" i="2"/>
  <c r="DA26" i="2"/>
  <c r="BL26" i="2"/>
  <c r="AI26" i="2"/>
  <c r="AH26" i="2"/>
  <c r="W26" i="2"/>
  <c r="R26" i="2"/>
  <c r="Q26" i="2"/>
  <c r="OD25" i="2"/>
  <c r="NT25" i="2"/>
  <c r="NU25" i="2" s="1"/>
  <c r="MX25" i="2"/>
  <c r="MY25" i="2" s="1"/>
  <c r="LT25" i="2"/>
  <c r="LU25" i="2" s="1"/>
  <c r="JA25" i="2"/>
  <c r="IQ25" i="2"/>
  <c r="JJ25" i="2" s="1"/>
  <c r="FY25" i="2"/>
  <c r="FX25" i="2"/>
  <c r="DB25" i="2"/>
  <c r="DA25" i="2"/>
  <c r="BL25" i="2"/>
  <c r="AI25" i="2"/>
  <c r="AH25" i="2"/>
  <c r="W25" i="2"/>
  <c r="R25" i="2"/>
  <c r="Q25" i="2"/>
  <c r="NT24" i="2"/>
  <c r="MX24" i="2"/>
  <c r="NA24" i="2" s="1"/>
  <c r="LT24" i="2"/>
  <c r="JA24" i="2"/>
  <c r="IQ24" i="2"/>
  <c r="JN24" i="2" s="1"/>
  <c r="DB24" i="2"/>
  <c r="DA24" i="2"/>
  <c r="AI24" i="2"/>
  <c r="AH24" i="2"/>
  <c r="W24" i="2"/>
  <c r="R24" i="2"/>
  <c r="Q24" i="2"/>
  <c r="OD23" i="2"/>
  <c r="NT23" i="2"/>
  <c r="NU23" i="2" s="1"/>
  <c r="MX23" i="2"/>
  <c r="LT23" i="2"/>
  <c r="MZ23" i="2" s="1"/>
  <c r="JA23" i="2"/>
  <c r="IQ23" i="2"/>
  <c r="JM23" i="2" s="1"/>
  <c r="FY23" i="2"/>
  <c r="FX23" i="2"/>
  <c r="DB23" i="2"/>
  <c r="DA23" i="2"/>
  <c r="BL23" i="2"/>
  <c r="AI23" i="2"/>
  <c r="AH23" i="2"/>
  <c r="W23" i="2"/>
  <c r="R23" i="2"/>
  <c r="Q23" i="2"/>
  <c r="OT22" i="2"/>
  <c r="OD22" i="2"/>
  <c r="NT22" i="2"/>
  <c r="NU22" i="2" s="1"/>
  <c r="MX22" i="2"/>
  <c r="NA22" i="2" s="1"/>
  <c r="LT22" i="2"/>
  <c r="MZ22" i="2" s="1"/>
  <c r="JA22" i="2"/>
  <c r="IQ22" i="2"/>
  <c r="FY22" i="2"/>
  <c r="FX22" i="2"/>
  <c r="DB22" i="2"/>
  <c r="DA22" i="2"/>
  <c r="BL22" i="2"/>
  <c r="AI22" i="2"/>
  <c r="AH22" i="2"/>
  <c r="W22" i="2"/>
  <c r="R22" i="2"/>
  <c r="Q22" i="2"/>
  <c r="NT21" i="2"/>
  <c r="MX21" i="2"/>
  <c r="MY21" i="2" s="1"/>
  <c r="LT21" i="2"/>
  <c r="MZ21" i="2" s="1"/>
  <c r="JA21" i="2"/>
  <c r="IQ21" i="2"/>
  <c r="JM21" i="2" s="1"/>
  <c r="DB21" i="2"/>
  <c r="DA21" i="2"/>
  <c r="AI21" i="2"/>
  <c r="AH21" i="2"/>
  <c r="W21" i="2"/>
  <c r="R21" i="2"/>
  <c r="Q21" i="2"/>
  <c r="NT20" i="2"/>
  <c r="MX20" i="2"/>
  <c r="NA20" i="2" s="1"/>
  <c r="LT20" i="2"/>
  <c r="LU20" i="2" s="1"/>
  <c r="JA20" i="2"/>
  <c r="IQ20" i="2"/>
  <c r="JK20" i="2" s="1"/>
  <c r="DB20" i="2"/>
  <c r="DA20" i="2"/>
  <c r="AI20" i="2"/>
  <c r="AH20" i="2"/>
  <c r="W20" i="2"/>
  <c r="R20" i="2"/>
  <c r="Q20" i="2"/>
  <c r="OD19" i="2"/>
  <c r="NT19" i="2"/>
  <c r="NU19" i="2" s="1"/>
  <c r="MX19" i="2"/>
  <c r="MY19" i="2" s="1"/>
  <c r="LT19" i="2"/>
  <c r="MZ19" i="2" s="1"/>
  <c r="JA19" i="2"/>
  <c r="IQ19" i="2"/>
  <c r="JM19" i="2" s="1"/>
  <c r="FY19" i="2"/>
  <c r="FX19" i="2"/>
  <c r="DB19" i="2"/>
  <c r="DA19" i="2"/>
  <c r="BL19" i="2"/>
  <c r="AI19" i="2"/>
  <c r="AH19" i="2"/>
  <c r="W19" i="2"/>
  <c r="R19" i="2"/>
  <c r="Q19" i="2"/>
  <c r="OD18" i="2"/>
  <c r="NT18" i="2"/>
  <c r="NU18" i="2" s="1"/>
  <c r="MX18" i="2"/>
  <c r="LT18" i="2"/>
  <c r="JA18" i="2"/>
  <c r="IQ18" i="2"/>
  <c r="JL18" i="2" s="1"/>
  <c r="FY18" i="2"/>
  <c r="FX18" i="2"/>
  <c r="DB18" i="2"/>
  <c r="DA18" i="2"/>
  <c r="BL18" i="2"/>
  <c r="AI18" i="2"/>
  <c r="AH18" i="2"/>
  <c r="W18" i="2"/>
  <c r="R18" i="2"/>
  <c r="Q18" i="2"/>
  <c r="OD17" i="2"/>
  <c r="NT17" i="2"/>
  <c r="NU17" i="2" s="1"/>
  <c r="MX17" i="2"/>
  <c r="NA17" i="2" s="1"/>
  <c r="LT17" i="2"/>
  <c r="LU17" i="2" s="1"/>
  <c r="JA17" i="2"/>
  <c r="IQ17" i="2"/>
  <c r="IR17" i="2" s="1"/>
  <c r="FY17" i="2"/>
  <c r="FX17" i="2"/>
  <c r="DB17" i="2"/>
  <c r="DA17" i="2"/>
  <c r="BL17" i="2"/>
  <c r="AI17" i="2"/>
  <c r="AH17" i="2"/>
  <c r="W17" i="2"/>
  <c r="R17" i="2"/>
  <c r="Q17" i="2"/>
  <c r="OT16" i="2"/>
  <c r="OD16" i="2"/>
  <c r="NT16" i="2"/>
  <c r="NU16" i="2" s="1"/>
  <c r="MX16" i="2"/>
  <c r="NA16" i="2" s="1"/>
  <c r="LT16" i="2"/>
  <c r="MZ16" i="2" s="1"/>
  <c r="JA16" i="2"/>
  <c r="IQ16" i="2"/>
  <c r="JK16" i="2" s="1"/>
  <c r="FY16" i="2"/>
  <c r="FX16" i="2"/>
  <c r="DB16" i="2"/>
  <c r="DA16" i="2"/>
  <c r="BL16" i="2"/>
  <c r="AI16" i="2"/>
  <c r="AH16" i="2"/>
  <c r="W16" i="2"/>
  <c r="R16" i="2"/>
  <c r="Q16" i="2"/>
  <c r="NT15" i="2"/>
  <c r="MX15" i="2"/>
  <c r="LT15" i="2"/>
  <c r="MZ15" i="2" s="1"/>
  <c r="JA15" i="2"/>
  <c r="IQ15" i="2"/>
  <c r="JN15" i="2" s="1"/>
  <c r="DB15" i="2"/>
  <c r="DA15" i="2"/>
  <c r="AI15" i="2"/>
  <c r="AH15" i="2"/>
  <c r="W15" i="2"/>
  <c r="R15" i="2"/>
  <c r="Q15" i="2"/>
  <c r="NT14" i="2"/>
  <c r="MX14" i="2"/>
  <c r="NA14" i="2" s="1"/>
  <c r="LT14" i="2"/>
  <c r="LU14" i="2" s="1"/>
  <c r="JA14" i="2"/>
  <c r="IQ14" i="2"/>
  <c r="JJ14" i="2" s="1"/>
  <c r="DB14" i="2"/>
  <c r="DA14" i="2"/>
  <c r="AI14" i="2"/>
  <c r="AH14" i="2"/>
  <c r="W14" i="2"/>
  <c r="R14" i="2"/>
  <c r="Q14" i="2"/>
  <c r="OD13" i="2"/>
  <c r="NT13" i="2"/>
  <c r="NU13" i="2" s="1"/>
  <c r="MX13" i="2"/>
  <c r="NA13" i="2" s="1"/>
  <c r="LT13" i="2"/>
  <c r="MZ13" i="2" s="1"/>
  <c r="JA13" i="2"/>
  <c r="IQ13" i="2"/>
  <c r="JM13" i="2" s="1"/>
  <c r="FY13" i="2"/>
  <c r="FX13" i="2"/>
  <c r="DB13" i="2"/>
  <c r="DA13" i="2"/>
  <c r="BL13" i="2"/>
  <c r="AI13" i="2"/>
  <c r="AH13" i="2"/>
  <c r="W13" i="2"/>
  <c r="R13" i="2"/>
  <c r="Q13" i="2"/>
  <c r="OD12" i="2"/>
  <c r="NT12" i="2"/>
  <c r="NU12" i="2" s="1"/>
  <c r="MX12" i="2"/>
  <c r="NA12" i="2" s="1"/>
  <c r="LT12" i="2"/>
  <c r="JA12" i="2"/>
  <c r="IQ12" i="2"/>
  <c r="JN12" i="2" s="1"/>
  <c r="FY12" i="2"/>
  <c r="FX12" i="2"/>
  <c r="DB12" i="2"/>
  <c r="DA12" i="2"/>
  <c r="BL12" i="2"/>
  <c r="AI12" i="2"/>
  <c r="AH12" i="2"/>
  <c r="W12" i="2"/>
  <c r="R12" i="2"/>
  <c r="Q12" i="2"/>
  <c r="OD11" i="2"/>
  <c r="NT11" i="2"/>
  <c r="NU11" i="2" s="1"/>
  <c r="MX11" i="2"/>
  <c r="LT11" i="2"/>
  <c r="MZ11" i="2" s="1"/>
  <c r="JA11" i="2"/>
  <c r="IQ11" i="2"/>
  <c r="JL11" i="2" s="1"/>
  <c r="FY11" i="2"/>
  <c r="FX11" i="2"/>
  <c r="DB11" i="2"/>
  <c r="DA11" i="2"/>
  <c r="BL11" i="2"/>
  <c r="AI11" i="2"/>
  <c r="AH11" i="2"/>
  <c r="W11" i="2"/>
  <c r="R11" i="2"/>
  <c r="Q11" i="2"/>
  <c r="OD10" i="2"/>
  <c r="NT10" i="2"/>
  <c r="NU10" i="2" s="1"/>
  <c r="MX10" i="2"/>
  <c r="NA10" i="2" s="1"/>
  <c r="LT10" i="2"/>
  <c r="MZ10" i="2" s="1"/>
  <c r="JA10" i="2"/>
  <c r="IQ10" i="2"/>
  <c r="JJ10" i="2" s="1"/>
  <c r="FY10" i="2"/>
  <c r="FX10" i="2"/>
  <c r="DB10" i="2"/>
  <c r="DA10" i="2"/>
  <c r="BL10" i="2"/>
  <c r="AI10" i="2"/>
  <c r="AH10" i="2"/>
  <c r="W10" i="2"/>
  <c r="R10" i="2"/>
  <c r="Q10" i="2"/>
  <c r="OD9" i="2"/>
  <c r="NT9" i="2"/>
  <c r="NU9" i="2" s="1"/>
  <c r="MX9" i="2"/>
  <c r="NA9" i="2" s="1"/>
  <c r="LT9" i="2"/>
  <c r="LU9" i="2" s="1"/>
  <c r="JA9" i="2"/>
  <c r="IQ9" i="2"/>
  <c r="JL9" i="2" s="1"/>
  <c r="FY9" i="2"/>
  <c r="FX9" i="2"/>
  <c r="DB9" i="2"/>
  <c r="DA9" i="2"/>
  <c r="BL9" i="2"/>
  <c r="AI9" i="2"/>
  <c r="AH9" i="2"/>
  <c r="W9" i="2"/>
  <c r="R9" i="2"/>
  <c r="Q9" i="2"/>
  <c r="OD8" i="2"/>
  <c r="NT8" i="2"/>
  <c r="NU8" i="2" s="1"/>
  <c r="MX8" i="2"/>
  <c r="NA8" i="2" s="1"/>
  <c r="LT8" i="2"/>
  <c r="LU8" i="2" s="1"/>
  <c r="JA8" i="2"/>
  <c r="IQ8" i="2"/>
  <c r="JL8" i="2" s="1"/>
  <c r="FY8" i="2"/>
  <c r="FX8" i="2"/>
  <c r="DB8" i="2"/>
  <c r="DA8" i="2"/>
  <c r="BL8" i="2"/>
  <c r="AI8" i="2"/>
  <c r="AH8" i="2"/>
  <c r="W8" i="2"/>
  <c r="R8" i="2"/>
  <c r="Q8" i="2"/>
  <c r="NT7" i="2"/>
  <c r="MX7" i="2"/>
  <c r="NA7" i="2" s="1"/>
  <c r="LT7" i="2"/>
  <c r="LU7" i="2" s="1"/>
  <c r="JA7" i="2"/>
  <c r="IQ7" i="2"/>
  <c r="JL7" i="2" s="1"/>
  <c r="DB7" i="2"/>
  <c r="DA7" i="2"/>
  <c r="AI7" i="2"/>
  <c r="AH7" i="2"/>
  <c r="W7" i="2"/>
  <c r="R7" i="2"/>
  <c r="Q7" i="2"/>
  <c r="OD6" i="2"/>
  <c r="NT6" i="2"/>
  <c r="NU6" i="2" s="1"/>
  <c r="MX6" i="2"/>
  <c r="NA6" i="2" s="1"/>
  <c r="LT6" i="2"/>
  <c r="LU6" i="2" s="1"/>
  <c r="JA6" i="2"/>
  <c r="IQ6" i="2"/>
  <c r="JL6" i="2" s="1"/>
  <c r="FY6" i="2"/>
  <c r="FX6" i="2"/>
  <c r="DB6" i="2"/>
  <c r="DA6" i="2"/>
  <c r="BL6" i="2"/>
  <c r="AI6" i="2"/>
  <c r="AH6" i="2"/>
  <c r="W6" i="2"/>
  <c r="R6" i="2"/>
  <c r="Q6" i="2"/>
  <c r="NT5" i="2"/>
  <c r="MX5" i="2"/>
  <c r="MY5" i="2" s="1"/>
  <c r="LT5" i="2"/>
  <c r="MZ5" i="2" s="1"/>
  <c r="JA5" i="2"/>
  <c r="IQ5" i="2"/>
  <c r="JJ5" i="2" s="1"/>
  <c r="DB5" i="2"/>
  <c r="DA5" i="2"/>
  <c r="AI5" i="2"/>
  <c r="AH5" i="2"/>
  <c r="W5" i="2"/>
  <c r="R5" i="2"/>
  <c r="Q5" i="2"/>
  <c r="OD4" i="2"/>
  <c r="NT4" i="2"/>
  <c r="NU4" i="2" s="1"/>
  <c r="MX4" i="2"/>
  <c r="NA4" i="2" s="1"/>
  <c r="LT4" i="2"/>
  <c r="MZ4" i="2" s="1"/>
  <c r="JA4" i="2"/>
  <c r="IQ4" i="2"/>
  <c r="JK4" i="2" s="1"/>
  <c r="FY4" i="2"/>
  <c r="FX4" i="2"/>
  <c r="DB4" i="2"/>
  <c r="DA4" i="2"/>
  <c r="BL4" i="2"/>
  <c r="AI4" i="2"/>
  <c r="AH4" i="2"/>
  <c r="W4" i="2"/>
  <c r="R4" i="2"/>
  <c r="Q4" i="2"/>
  <c r="OD3" i="2"/>
  <c r="NT3" i="2"/>
  <c r="MX3" i="2"/>
  <c r="MY3" i="2" s="1"/>
  <c r="LT3" i="2"/>
  <c r="MZ3" i="2" s="1"/>
  <c r="JA3" i="2"/>
  <c r="IQ3" i="2"/>
  <c r="JJ3" i="2" s="1"/>
  <c r="FY3" i="2"/>
  <c r="FX3" i="2"/>
  <c r="DB3" i="2"/>
  <c r="DA3" i="2"/>
  <c r="BL3" i="2"/>
  <c r="AI3" i="2"/>
  <c r="AH3" i="2"/>
  <c r="W3" i="2"/>
  <c r="R3" i="2"/>
  <c r="Q3" i="2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3" i="1"/>
  <c r="U152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29" i="1"/>
  <c r="U128" i="1"/>
  <c r="U127" i="1"/>
  <c r="U122" i="1"/>
  <c r="U121" i="1"/>
  <c r="U118" i="1"/>
  <c r="U117" i="1"/>
  <c r="U116" i="1"/>
  <c r="U115" i="1"/>
  <c r="U113" i="1"/>
  <c r="U112" i="1"/>
  <c r="U111" i="1"/>
  <c r="U110" i="1"/>
  <c r="U108" i="1"/>
  <c r="U107" i="1"/>
  <c r="U106" i="1"/>
  <c r="U105" i="1"/>
  <c r="U104" i="1"/>
  <c r="U103" i="1"/>
  <c r="U102" i="1"/>
  <c r="U101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5" i="1"/>
  <c r="U84" i="1"/>
  <c r="U80" i="1"/>
  <c r="U79" i="1"/>
  <c r="U78" i="1"/>
  <c r="U77" i="1"/>
  <c r="U70" i="1"/>
  <c r="U69" i="1"/>
  <c r="U68" i="1"/>
  <c r="U67" i="1"/>
  <c r="U66" i="1"/>
  <c r="U64" i="1"/>
  <c r="U63" i="1"/>
  <c r="U61" i="1"/>
  <c r="U59" i="1"/>
  <c r="U58" i="1"/>
  <c r="U57" i="1"/>
  <c r="U56" i="1"/>
  <c r="U55" i="1"/>
  <c r="U54" i="1"/>
  <c r="U53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5" i="1"/>
  <c r="U4" i="1"/>
  <c r="Q171" i="1"/>
  <c r="KH170" i="1"/>
  <c r="KH169" i="1"/>
  <c r="KH168" i="1"/>
  <c r="KH167" i="1"/>
  <c r="KH166" i="1"/>
  <c r="KH165" i="1"/>
  <c r="KH164" i="1"/>
  <c r="KH163" i="1"/>
  <c r="KH162" i="1"/>
  <c r="KH161" i="1"/>
  <c r="KH160" i="1"/>
  <c r="KH159" i="1"/>
  <c r="KH158" i="1"/>
  <c r="KH157" i="1"/>
  <c r="KH156" i="1"/>
  <c r="KH155" i="1"/>
  <c r="KH154" i="1"/>
  <c r="KH153" i="1"/>
  <c r="KH152" i="1"/>
  <c r="KH151" i="1"/>
  <c r="KH150" i="1"/>
  <c r="KH149" i="1"/>
  <c r="KH148" i="1"/>
  <c r="KH147" i="1"/>
  <c r="KH146" i="1"/>
  <c r="KH145" i="1"/>
  <c r="KH144" i="1"/>
  <c r="KH143" i="1"/>
  <c r="KH142" i="1"/>
  <c r="KH141" i="1"/>
  <c r="KH140" i="1"/>
  <c r="KH139" i="1"/>
  <c r="KH138" i="1"/>
  <c r="KH137" i="1"/>
  <c r="KH136" i="1"/>
  <c r="KH135" i="1"/>
  <c r="KH134" i="1"/>
  <c r="KH133" i="1"/>
  <c r="KH132" i="1"/>
  <c r="KH131" i="1"/>
  <c r="KH130" i="1"/>
  <c r="KH129" i="1"/>
  <c r="KH128" i="1"/>
  <c r="KH127" i="1"/>
  <c r="KH126" i="1"/>
  <c r="KH125" i="1"/>
  <c r="KH124" i="1"/>
  <c r="KH123" i="1"/>
  <c r="KH122" i="1"/>
  <c r="KH121" i="1"/>
  <c r="KH120" i="1"/>
  <c r="KH119" i="1"/>
  <c r="KH118" i="1"/>
  <c r="KH117" i="1"/>
  <c r="KH116" i="1"/>
  <c r="KH115" i="1"/>
  <c r="KH114" i="1"/>
  <c r="KH113" i="1"/>
  <c r="KH112" i="1"/>
  <c r="KH111" i="1"/>
  <c r="KH110" i="1"/>
  <c r="KH109" i="1"/>
  <c r="KH108" i="1"/>
  <c r="KH107" i="1"/>
  <c r="KH106" i="1"/>
  <c r="KH105" i="1"/>
  <c r="KH104" i="1"/>
  <c r="KH103" i="1"/>
  <c r="KH102" i="1"/>
  <c r="KH101" i="1"/>
  <c r="KH100" i="1"/>
  <c r="KH99" i="1"/>
  <c r="KH98" i="1"/>
  <c r="KH97" i="1"/>
  <c r="KH96" i="1"/>
  <c r="KH95" i="1"/>
  <c r="KH94" i="1"/>
  <c r="KH93" i="1"/>
  <c r="KH92" i="1"/>
  <c r="KH91" i="1"/>
  <c r="KH90" i="1"/>
  <c r="KH89" i="1"/>
  <c r="KH88" i="1"/>
  <c r="KH87" i="1"/>
  <c r="KH86" i="1"/>
  <c r="KH85" i="1"/>
  <c r="KH84" i="1"/>
  <c r="KH83" i="1"/>
  <c r="KH82" i="1"/>
  <c r="KH81" i="1"/>
  <c r="KH80" i="1"/>
  <c r="KH79" i="1"/>
  <c r="KH78" i="1"/>
  <c r="KH77" i="1"/>
  <c r="KH76" i="1"/>
  <c r="KH75" i="1"/>
  <c r="KH74" i="1"/>
  <c r="KH73" i="1"/>
  <c r="KH72" i="1"/>
  <c r="KH71" i="1"/>
  <c r="KH70" i="1"/>
  <c r="KH69" i="1"/>
  <c r="KH68" i="1"/>
  <c r="KH67" i="1"/>
  <c r="KH66" i="1"/>
  <c r="KH65" i="1"/>
  <c r="KH64" i="1"/>
  <c r="KH63" i="1"/>
  <c r="KH62" i="1"/>
  <c r="KH61" i="1"/>
  <c r="KH60" i="1"/>
  <c r="KH59" i="1"/>
  <c r="KH58" i="1"/>
  <c r="KH57" i="1"/>
  <c r="KH56" i="1"/>
  <c r="KH55" i="1"/>
  <c r="KH54" i="1"/>
  <c r="KH53" i="1"/>
  <c r="KH52" i="1"/>
  <c r="KH51" i="1"/>
  <c r="KH50" i="1"/>
  <c r="KH49" i="1"/>
  <c r="KH48" i="1"/>
  <c r="KH47" i="1"/>
  <c r="KH46" i="1"/>
  <c r="KH45" i="1"/>
  <c r="KH44" i="1"/>
  <c r="KH43" i="1"/>
  <c r="KH42" i="1"/>
  <c r="KH41" i="1"/>
  <c r="KH40" i="1"/>
  <c r="KH39" i="1"/>
  <c r="KH38" i="1"/>
  <c r="KH37" i="1"/>
  <c r="KH36" i="1"/>
  <c r="KH35" i="1"/>
  <c r="KH34" i="1"/>
  <c r="KH33" i="1"/>
  <c r="KH32" i="1"/>
  <c r="KH31" i="1"/>
  <c r="KH30" i="1"/>
  <c r="KH29" i="1"/>
  <c r="KH28" i="1"/>
  <c r="KH27" i="1"/>
  <c r="KH26" i="1"/>
  <c r="KH25" i="1"/>
  <c r="KH24" i="1"/>
  <c r="KH23" i="1"/>
  <c r="KH22" i="1"/>
  <c r="KH21" i="1"/>
  <c r="KH20" i="1"/>
  <c r="KH19" i="1"/>
  <c r="KH18" i="1"/>
  <c r="KH17" i="1"/>
  <c r="KH16" i="1"/>
  <c r="KH15" i="1"/>
  <c r="KH14" i="1"/>
  <c r="KH13" i="1"/>
  <c r="KH12" i="1"/>
  <c r="KH11" i="1"/>
  <c r="KH10" i="1"/>
  <c r="KH9" i="1"/>
  <c r="KH8" i="1"/>
  <c r="KH7" i="1"/>
  <c r="KH6" i="1"/>
  <c r="KH5" i="1"/>
  <c r="KH4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I171" i="1"/>
  <c r="AH171" i="1"/>
  <c r="AG171" i="1"/>
  <c r="AF171" i="1"/>
  <c r="O171" i="1"/>
  <c r="PJ171" i="1"/>
  <c r="PI171" i="1"/>
  <c r="PH171" i="1"/>
  <c r="PG171" i="1"/>
  <c r="PF171" i="1"/>
  <c r="PE171" i="1"/>
  <c r="PD171" i="1"/>
  <c r="PC171" i="1"/>
  <c r="PB171" i="1"/>
  <c r="PA171" i="1"/>
  <c r="OZ171" i="1"/>
  <c r="OY171" i="1"/>
  <c r="OX171" i="1"/>
  <c r="OW171" i="1"/>
  <c r="OV171" i="1"/>
  <c r="OU171" i="1"/>
  <c r="OT171" i="1"/>
  <c r="OS171" i="1"/>
  <c r="OR171" i="1"/>
  <c r="OQ171" i="1"/>
  <c r="OP171" i="1"/>
  <c r="OO171" i="1"/>
  <c r="ON171" i="1"/>
  <c r="OM171" i="1"/>
  <c r="OL171" i="1"/>
  <c r="OK171" i="1"/>
  <c r="OJ171" i="1"/>
  <c r="OI171" i="1"/>
  <c r="OH171" i="1"/>
  <c r="OE171" i="1"/>
  <c r="OD171" i="1"/>
  <c r="OC171" i="1"/>
  <c r="OB171" i="1"/>
  <c r="OA171" i="1"/>
  <c r="NZ171" i="1"/>
  <c r="NY171" i="1"/>
  <c r="NX171" i="1"/>
  <c r="NW171" i="1"/>
  <c r="NV171" i="1"/>
  <c r="NU171" i="1"/>
  <c r="NT171" i="1"/>
  <c r="NS171" i="1"/>
  <c r="NR171" i="1"/>
  <c r="NQ171" i="1"/>
  <c r="NP171" i="1"/>
  <c r="NO171" i="1"/>
  <c r="NI171" i="1"/>
  <c r="NH171" i="1"/>
  <c r="NG171" i="1"/>
  <c r="NF171" i="1"/>
  <c r="NE171" i="1"/>
  <c r="ND171" i="1"/>
  <c r="NC171" i="1"/>
  <c r="NB171" i="1"/>
  <c r="NA171" i="1"/>
  <c r="MZ171" i="1"/>
  <c r="MY171" i="1"/>
  <c r="MX171" i="1"/>
  <c r="MW171" i="1"/>
  <c r="MV171" i="1"/>
  <c r="MU171" i="1"/>
  <c r="MT171" i="1"/>
  <c r="MS171" i="1"/>
  <c r="MR171" i="1"/>
  <c r="MQ171" i="1"/>
  <c r="MP171" i="1"/>
  <c r="MO171" i="1"/>
  <c r="MN171" i="1"/>
  <c r="MM171" i="1"/>
  <c r="ML171" i="1"/>
  <c r="MK171" i="1"/>
  <c r="MJ171" i="1"/>
  <c r="MI171" i="1"/>
  <c r="MH171" i="1"/>
  <c r="ME171" i="1"/>
  <c r="MD171" i="1"/>
  <c r="MC171" i="1"/>
  <c r="MB171" i="1"/>
  <c r="MA171" i="1"/>
  <c r="LZ171" i="1"/>
  <c r="LY171" i="1"/>
  <c r="LX171" i="1"/>
  <c r="LW171" i="1"/>
  <c r="LV171" i="1"/>
  <c r="LU171" i="1"/>
  <c r="LT171" i="1"/>
  <c r="LS171" i="1"/>
  <c r="LR171" i="1"/>
  <c r="LQ171" i="1"/>
  <c r="LP171" i="1"/>
  <c r="LO171" i="1"/>
  <c r="LN171" i="1"/>
  <c r="LM171" i="1"/>
  <c r="LL171" i="1"/>
  <c r="LK171" i="1"/>
  <c r="LJ171" i="1"/>
  <c r="LI171" i="1"/>
  <c r="LH171" i="1"/>
  <c r="LG171" i="1"/>
  <c r="LF171" i="1"/>
  <c r="LE171" i="1"/>
  <c r="LD171" i="1"/>
  <c r="LC171" i="1"/>
  <c r="LB171" i="1"/>
  <c r="LA171" i="1"/>
  <c r="KZ171" i="1"/>
  <c r="KW171" i="1"/>
  <c r="KV171" i="1"/>
  <c r="KU171" i="1"/>
  <c r="KT171" i="1"/>
  <c r="KN171" i="1"/>
  <c r="KM171" i="1"/>
  <c r="KL171" i="1"/>
  <c r="KK171" i="1"/>
  <c r="KJ171" i="1"/>
  <c r="KI171" i="1"/>
  <c r="KG171" i="1"/>
  <c r="KF171" i="1"/>
  <c r="KE171" i="1"/>
  <c r="KD171" i="1"/>
  <c r="KC171" i="1"/>
  <c r="KB171" i="1"/>
  <c r="KA171" i="1"/>
  <c r="JZ171" i="1"/>
  <c r="JY171" i="1"/>
  <c r="JX171" i="1"/>
  <c r="JW171" i="1"/>
  <c r="JV171" i="1"/>
  <c r="JU171" i="1"/>
  <c r="JT171" i="1"/>
  <c r="JS171" i="1"/>
  <c r="JR171" i="1"/>
  <c r="JQ171" i="1"/>
  <c r="JP171" i="1"/>
  <c r="JO171" i="1"/>
  <c r="JN171" i="1"/>
  <c r="JM171" i="1"/>
  <c r="JL171" i="1"/>
  <c r="JK171" i="1"/>
  <c r="JJ171" i="1"/>
  <c r="JI171" i="1"/>
  <c r="JH171" i="1"/>
  <c r="JG171" i="1"/>
  <c r="JF171" i="1"/>
  <c r="JE171" i="1"/>
  <c r="JD171" i="1"/>
  <c r="JC171" i="1"/>
  <c r="JB171" i="1"/>
  <c r="IY171" i="1"/>
  <c r="IX171" i="1"/>
  <c r="IW171" i="1"/>
  <c r="IV171" i="1"/>
  <c r="IU171" i="1"/>
  <c r="IT171" i="1"/>
  <c r="IS171" i="1"/>
  <c r="IR171" i="1"/>
  <c r="IQ171" i="1"/>
  <c r="IP171" i="1"/>
  <c r="IO171" i="1"/>
  <c r="IN171" i="1"/>
  <c r="IM171" i="1"/>
  <c r="IL171" i="1"/>
  <c r="IK171" i="1"/>
  <c r="IJ171" i="1"/>
  <c r="II171" i="1"/>
  <c r="IH171" i="1"/>
  <c r="IG171" i="1"/>
  <c r="IF171" i="1"/>
  <c r="IE171" i="1"/>
  <c r="ID171" i="1"/>
  <c r="IC171" i="1"/>
  <c r="IB171" i="1"/>
  <c r="IA171" i="1"/>
  <c r="HZ171" i="1"/>
  <c r="HY171" i="1"/>
  <c r="HX171" i="1"/>
  <c r="HW171" i="1"/>
  <c r="HV171" i="1"/>
  <c r="HU171" i="1"/>
  <c r="HT171" i="1"/>
  <c r="HS171" i="1"/>
  <c r="HR171" i="1"/>
  <c r="HQ171" i="1"/>
  <c r="HP171" i="1"/>
  <c r="HO171" i="1"/>
  <c r="HN171" i="1"/>
  <c r="HM171" i="1"/>
  <c r="HL171" i="1"/>
  <c r="HK171" i="1"/>
  <c r="HJ171" i="1"/>
  <c r="HI171" i="1"/>
  <c r="HH171" i="1"/>
  <c r="HG171" i="1"/>
  <c r="HF171" i="1"/>
  <c r="HE171" i="1"/>
  <c r="HD171" i="1"/>
  <c r="HC171" i="1"/>
  <c r="HB171" i="1"/>
  <c r="HA171" i="1"/>
  <c r="GZ171" i="1"/>
  <c r="GY171" i="1"/>
  <c r="GX171" i="1"/>
  <c r="GW171" i="1"/>
  <c r="GV171" i="1"/>
  <c r="GU171" i="1"/>
  <c r="GT171" i="1"/>
  <c r="GS171" i="1"/>
  <c r="GR171" i="1"/>
  <c r="GQ171" i="1"/>
  <c r="GP171" i="1"/>
  <c r="GO171" i="1"/>
  <c r="GN171" i="1"/>
  <c r="GM171" i="1"/>
  <c r="GL171" i="1"/>
  <c r="GK171" i="1"/>
  <c r="GJ171" i="1"/>
  <c r="GI171" i="1"/>
  <c r="GH171" i="1"/>
  <c r="GG171" i="1"/>
  <c r="GE171" i="1"/>
  <c r="GD171" i="1"/>
  <c r="GC171" i="1"/>
  <c r="GB171" i="1"/>
  <c r="GA171" i="1"/>
  <c r="FZ171" i="1"/>
  <c r="FY171" i="1"/>
  <c r="FX171" i="1"/>
  <c r="FW171" i="1"/>
  <c r="FV171" i="1"/>
  <c r="FU171" i="1"/>
  <c r="FT171" i="1"/>
  <c r="FS171" i="1"/>
  <c r="FR171" i="1"/>
  <c r="FQ171" i="1"/>
  <c r="FP171" i="1"/>
  <c r="FO171" i="1"/>
  <c r="FN171" i="1"/>
  <c r="FM171" i="1"/>
  <c r="FL171" i="1"/>
  <c r="FK171" i="1"/>
  <c r="FJ171" i="1"/>
  <c r="FI171" i="1"/>
  <c r="FH171" i="1"/>
  <c r="FG171" i="1"/>
  <c r="FF171" i="1"/>
  <c r="FE171" i="1"/>
  <c r="FD171" i="1"/>
  <c r="FC171" i="1"/>
  <c r="FB171" i="1"/>
  <c r="FA171" i="1"/>
  <c r="EZ171" i="1"/>
  <c r="EY171" i="1"/>
  <c r="EX171" i="1"/>
  <c r="EW171" i="1"/>
  <c r="EV171" i="1"/>
  <c r="EU171" i="1"/>
  <c r="ET171" i="1"/>
  <c r="ES171" i="1"/>
  <c r="ER171" i="1"/>
  <c r="EQ171" i="1"/>
  <c r="EP171" i="1"/>
  <c r="EO171" i="1"/>
  <c r="EN171" i="1"/>
  <c r="EM171" i="1"/>
  <c r="EL171" i="1"/>
  <c r="EK171" i="1"/>
  <c r="EJ171" i="1"/>
  <c r="EI171" i="1"/>
  <c r="EH171" i="1"/>
  <c r="EG171" i="1"/>
  <c r="EF171" i="1"/>
  <c r="EE171" i="1"/>
  <c r="ED171" i="1"/>
  <c r="EC171" i="1"/>
  <c r="EB171" i="1"/>
  <c r="EA171" i="1"/>
  <c r="DZ171" i="1"/>
  <c r="DY171" i="1"/>
  <c r="DX171" i="1"/>
  <c r="DW171" i="1"/>
  <c r="DV171" i="1"/>
  <c r="DU171" i="1"/>
  <c r="DT171" i="1"/>
  <c r="DS171" i="1"/>
  <c r="DR171" i="1"/>
  <c r="DQ171" i="1"/>
  <c r="DP171" i="1"/>
  <c r="DO171" i="1"/>
  <c r="DN171" i="1"/>
  <c r="DM171" i="1"/>
  <c r="DL171" i="1"/>
  <c r="DK171" i="1"/>
  <c r="DJ171" i="1"/>
  <c r="BX171" i="1"/>
  <c r="BY171" i="1"/>
  <c r="BZ171" i="1"/>
  <c r="CA171" i="1"/>
  <c r="CB171" i="1"/>
  <c r="CC171" i="1"/>
  <c r="CD171" i="1"/>
  <c r="CE171" i="1"/>
  <c r="CF171" i="1"/>
  <c r="CG171" i="1"/>
  <c r="CH171" i="1"/>
  <c r="CI171" i="1"/>
  <c r="CJ171" i="1"/>
  <c r="CK171" i="1"/>
  <c r="CL171" i="1"/>
  <c r="CM171" i="1"/>
  <c r="CN171" i="1"/>
  <c r="CO171" i="1"/>
  <c r="CP171" i="1"/>
  <c r="CQ171" i="1"/>
  <c r="CR171" i="1"/>
  <c r="CS171" i="1"/>
  <c r="CT171" i="1"/>
  <c r="CU171" i="1"/>
  <c r="CV171" i="1"/>
  <c r="CW171" i="1"/>
  <c r="CX171" i="1"/>
  <c r="CY171" i="1"/>
  <c r="CZ171" i="1"/>
  <c r="DA171" i="1"/>
  <c r="DB171" i="1"/>
  <c r="DC171" i="1"/>
  <c r="DD171" i="1"/>
  <c r="DE171" i="1"/>
  <c r="DF171" i="1"/>
  <c r="DG171" i="1"/>
  <c r="DH171" i="1"/>
  <c r="BW171" i="1"/>
  <c r="BV171" i="1"/>
  <c r="BU171" i="1"/>
  <c r="BT171" i="1"/>
  <c r="AQ171" i="1"/>
  <c r="AP171" i="1"/>
  <c r="AO171" i="1"/>
  <c r="AN171" i="1"/>
  <c r="AM171" i="1"/>
  <c r="AL171" i="1"/>
  <c r="AK171" i="1"/>
  <c r="AJ171" i="1"/>
  <c r="P171" i="1"/>
  <c r="N171" i="1"/>
  <c r="M171" i="1"/>
  <c r="L171" i="1"/>
  <c r="K171" i="1"/>
  <c r="AE171" i="1"/>
  <c r="AD171" i="1"/>
  <c r="AC171" i="1"/>
  <c r="AB171" i="1"/>
  <c r="AA171" i="1"/>
  <c r="Z171" i="1"/>
  <c r="Y171" i="1"/>
  <c r="X171" i="1"/>
  <c r="W171" i="1"/>
  <c r="V171" i="1"/>
  <c r="IW93" i="2" l="1"/>
  <c r="JI120" i="2"/>
  <c r="IS142" i="2"/>
  <c r="NA164" i="2"/>
  <c r="MZ99" i="2"/>
  <c r="IW100" i="2"/>
  <c r="JJ155" i="2"/>
  <c r="JI158" i="2"/>
  <c r="IR142" i="2"/>
  <c r="IS27" i="2"/>
  <c r="JN46" i="2"/>
  <c r="NA99" i="2"/>
  <c r="NB99" i="2" s="1"/>
  <c r="JJ158" i="2"/>
  <c r="IR7" i="2"/>
  <c r="MZ70" i="2"/>
  <c r="MY139" i="2"/>
  <c r="MZ67" i="2"/>
  <c r="NA70" i="2"/>
  <c r="IR134" i="2"/>
  <c r="MZ155" i="2"/>
  <c r="MZ27" i="2"/>
  <c r="MY73" i="2"/>
  <c r="IR95" i="2"/>
  <c r="IR74" i="2"/>
  <c r="IR155" i="2"/>
  <c r="MY39" i="2"/>
  <c r="IU48" i="2"/>
  <c r="IW95" i="2"/>
  <c r="MZ105" i="2"/>
  <c r="JN52" i="2"/>
  <c r="IU58" i="2"/>
  <c r="JJ102" i="2"/>
  <c r="JI144" i="2"/>
  <c r="JL13" i="2"/>
  <c r="IU17" i="2"/>
  <c r="LU49" i="2"/>
  <c r="JI53" i="2"/>
  <c r="IU63" i="2"/>
  <c r="IU71" i="2"/>
  <c r="JL74" i="2"/>
  <c r="JL81" i="2"/>
  <c r="JN88" i="2"/>
  <c r="JJ93" i="2"/>
  <c r="IU108" i="2"/>
  <c r="MY113" i="2"/>
  <c r="IR124" i="2"/>
  <c r="IU142" i="2"/>
  <c r="MZ163" i="2"/>
  <c r="NB163" i="2" s="1"/>
  <c r="IS166" i="2"/>
  <c r="JI168" i="2"/>
  <c r="MY6" i="2"/>
  <c r="IW17" i="2"/>
  <c r="JL19" i="2"/>
  <c r="IW23" i="2"/>
  <c r="IU45" i="2"/>
  <c r="MZ46" i="2"/>
  <c r="NB46" i="2" s="1"/>
  <c r="JI95" i="2"/>
  <c r="JM136" i="2"/>
  <c r="IR144" i="2"/>
  <c r="MZ152" i="2"/>
  <c r="NA163" i="2"/>
  <c r="IU166" i="2"/>
  <c r="IU31" i="2"/>
  <c r="IS71" i="2"/>
  <c r="NB90" i="2"/>
  <c r="LU132" i="2"/>
  <c r="MZ6" i="2"/>
  <c r="NB6" i="2" s="1"/>
  <c r="IS7" i="2"/>
  <c r="LU13" i="2"/>
  <c r="IW15" i="2"/>
  <c r="JI41" i="2"/>
  <c r="JI63" i="2"/>
  <c r="NA68" i="2"/>
  <c r="JM71" i="2"/>
  <c r="IU75" i="2"/>
  <c r="JJ77" i="2"/>
  <c r="MY84" i="2"/>
  <c r="LU88" i="2"/>
  <c r="JJ95" i="2"/>
  <c r="JI101" i="2"/>
  <c r="IR106" i="2"/>
  <c r="JM108" i="2"/>
  <c r="NA110" i="2"/>
  <c r="NB110" i="2" s="1"/>
  <c r="IR138" i="2"/>
  <c r="LU140" i="2"/>
  <c r="JI142" i="2"/>
  <c r="IS144" i="2"/>
  <c r="NA152" i="2"/>
  <c r="JI161" i="2"/>
  <c r="W170" i="2"/>
  <c r="IS4" i="2"/>
  <c r="IW7" i="2"/>
  <c r="JL17" i="2"/>
  <c r="JI23" i="2"/>
  <c r="MZ26" i="2"/>
  <c r="MZ31" i="2"/>
  <c r="NB31" i="2" s="1"/>
  <c r="IU34" i="2"/>
  <c r="MZ53" i="2"/>
  <c r="JJ63" i="2"/>
  <c r="MZ74" i="2"/>
  <c r="IW75" i="2"/>
  <c r="IS78" i="2"/>
  <c r="IU86" i="2"/>
  <c r="JJ101" i="2"/>
  <c r="LU127" i="2"/>
  <c r="MY130" i="2"/>
  <c r="JJ142" i="2"/>
  <c r="IU144" i="2"/>
  <c r="LU10" i="2"/>
  <c r="NB70" i="2"/>
  <c r="IU4" i="2"/>
  <c r="LU21" i="2"/>
  <c r="IR32" i="2"/>
  <c r="IS58" i="2"/>
  <c r="JN63" i="2"/>
  <c r="IR83" i="2"/>
  <c r="IW98" i="2"/>
  <c r="JI106" i="2"/>
  <c r="IS118" i="2"/>
  <c r="IS125" i="2"/>
  <c r="JL138" i="2"/>
  <c r="IU141" i="2"/>
  <c r="JN142" i="2"/>
  <c r="MZ148" i="2"/>
  <c r="NB148" i="2" s="1"/>
  <c r="MZ154" i="2"/>
  <c r="NA126" i="2"/>
  <c r="JI7" i="2"/>
  <c r="JJ24" i="2"/>
  <c r="MZ71" i="2"/>
  <c r="NB71" i="2" s="1"/>
  <c r="IW83" i="2"/>
  <c r="JI94" i="2"/>
  <c r="MZ111" i="2"/>
  <c r="NA114" i="2"/>
  <c r="IU118" i="2"/>
  <c r="IW141" i="2"/>
  <c r="MZ166" i="2"/>
  <c r="LU3" i="2"/>
  <c r="JJ7" i="2"/>
  <c r="IR12" i="2"/>
  <c r="JI32" i="2"/>
  <c r="JJ39" i="2"/>
  <c r="IS46" i="2"/>
  <c r="LU51" i="2"/>
  <c r="MZ54" i="2"/>
  <c r="MZ101" i="2"/>
  <c r="MZ104" i="2"/>
  <c r="IS109" i="2"/>
  <c r="NA121" i="2"/>
  <c r="IS139" i="2"/>
  <c r="JJ144" i="2"/>
  <c r="MY162" i="2"/>
  <c r="JM7" i="2"/>
  <c r="JI22" i="2"/>
  <c r="JI27" i="2"/>
  <c r="JJ28" i="2"/>
  <c r="JJ30" i="2"/>
  <c r="JN39" i="2"/>
  <c r="IU46" i="2"/>
  <c r="JI48" i="2"/>
  <c r="JN58" i="2"/>
  <c r="IW64" i="2"/>
  <c r="JJ83" i="2"/>
  <c r="LU89" i="2"/>
  <c r="LU94" i="2"/>
  <c r="IS120" i="2"/>
  <c r="IR132" i="2"/>
  <c r="IR135" i="2"/>
  <c r="JJ141" i="2"/>
  <c r="MY142" i="2"/>
  <c r="JK144" i="2"/>
  <c r="NA146" i="2"/>
  <c r="JI155" i="2"/>
  <c r="NA112" i="2"/>
  <c r="NB112" i="2" s="1"/>
  <c r="NA167" i="2"/>
  <c r="LU5" i="2"/>
  <c r="JN7" i="2"/>
  <c r="IU10" i="2"/>
  <c r="JJ22" i="2"/>
  <c r="JL83" i="2"/>
  <c r="NB94" i="2"/>
  <c r="NA106" i="2"/>
  <c r="JI109" i="2"/>
  <c r="IU120" i="2"/>
  <c r="IU132" i="2"/>
  <c r="IW143" i="2"/>
  <c r="JN144" i="2"/>
  <c r="JI151" i="2"/>
  <c r="JI160" i="2"/>
  <c r="IW130" i="2"/>
  <c r="JM46" i="2"/>
  <c r="IU52" i="2"/>
  <c r="NA62" i="2"/>
  <c r="MY67" i="2"/>
  <c r="LU76" i="2"/>
  <c r="IU93" i="2"/>
  <c r="LU96" i="2"/>
  <c r="JI102" i="2"/>
  <c r="JJ109" i="2"/>
  <c r="LU122" i="2"/>
  <c r="IW123" i="2"/>
  <c r="MZ165" i="2"/>
  <c r="NB165" i="2" s="1"/>
  <c r="JN87" i="2"/>
  <c r="JL87" i="2"/>
  <c r="JJ87" i="2"/>
  <c r="IW87" i="2"/>
  <c r="IR87" i="2"/>
  <c r="JN90" i="2"/>
  <c r="JL90" i="2"/>
  <c r="JJ90" i="2"/>
  <c r="IW90" i="2"/>
  <c r="IR90" i="2"/>
  <c r="MZ168" i="2"/>
  <c r="LU168" i="2"/>
  <c r="LU11" i="2"/>
  <c r="IW21" i="2"/>
  <c r="JN30" i="2"/>
  <c r="NA33" i="2"/>
  <c r="JM39" i="2"/>
  <c r="JI72" i="2"/>
  <c r="IW72" i="2"/>
  <c r="JL80" i="2"/>
  <c r="JJ80" i="2"/>
  <c r="JI80" i="2"/>
  <c r="IW80" i="2"/>
  <c r="IU80" i="2"/>
  <c r="IS80" i="2"/>
  <c r="MY9" i="2"/>
  <c r="MY14" i="2"/>
  <c r="IR16" i="2"/>
  <c r="MY20" i="2"/>
  <c r="JI21" i="2"/>
  <c r="IR25" i="2"/>
  <c r="NB30" i="2"/>
  <c r="IU37" i="2"/>
  <c r="IR38" i="2"/>
  <c r="IU44" i="2"/>
  <c r="NA59" i="2"/>
  <c r="MY59" i="2"/>
  <c r="NB88" i="2"/>
  <c r="JM129" i="2"/>
  <c r="IW129" i="2"/>
  <c r="IR129" i="2"/>
  <c r="MZ158" i="2"/>
  <c r="LU158" i="2"/>
  <c r="JN10" i="2"/>
  <c r="JJ12" i="2"/>
  <c r="MY13" i="2"/>
  <c r="MZ14" i="2"/>
  <c r="NB14" i="2" s="1"/>
  <c r="LU15" i="2"/>
  <c r="JN17" i="2"/>
  <c r="MZ20" i="2"/>
  <c r="NB20" i="2" s="1"/>
  <c r="IU22" i="2"/>
  <c r="MY24" i="2"/>
  <c r="IU25" i="2"/>
  <c r="NA28" i="2"/>
  <c r="JN31" i="2"/>
  <c r="NA34" i="2"/>
  <c r="IS38" i="2"/>
  <c r="IR40" i="2"/>
  <c r="IU41" i="2"/>
  <c r="JN55" i="2"/>
  <c r="JL55" i="2"/>
  <c r="JJ55" i="2"/>
  <c r="IW55" i="2"/>
  <c r="IS55" i="2"/>
  <c r="MY85" i="2"/>
  <c r="IU122" i="2"/>
  <c r="LU157" i="2"/>
  <c r="JI16" i="2"/>
  <c r="IW38" i="2"/>
  <c r="JI44" i="2"/>
  <c r="IW56" i="2"/>
  <c r="JN56" i="2"/>
  <c r="JI56" i="2"/>
  <c r="MZ78" i="2"/>
  <c r="LU78" i="2"/>
  <c r="JI57" i="2"/>
  <c r="NA119" i="2"/>
  <c r="MY119" i="2"/>
  <c r="LU16" i="2"/>
  <c r="IR26" i="2"/>
  <c r="IS30" i="2"/>
  <c r="MY31" i="2"/>
  <c r="JI38" i="2"/>
  <c r="IR39" i="2"/>
  <c r="IW104" i="2"/>
  <c r="JM104" i="2"/>
  <c r="JM44" i="2"/>
  <c r="IW44" i="2"/>
  <c r="MZ47" i="2"/>
  <c r="NB47" i="2" s="1"/>
  <c r="LU47" i="2"/>
  <c r="MY10" i="2"/>
  <c r="MY12" i="2"/>
  <c r="IU13" i="2"/>
  <c r="IR19" i="2"/>
  <c r="MZ25" i="2"/>
  <c r="IU26" i="2"/>
  <c r="IU30" i="2"/>
  <c r="JJ38" i="2"/>
  <c r="IS39" i="2"/>
  <c r="LU42" i="2"/>
  <c r="IW51" i="2"/>
  <c r="JI51" i="2"/>
  <c r="MY55" i="2"/>
  <c r="JJ65" i="2"/>
  <c r="JI65" i="2"/>
  <c r="NA83" i="2"/>
  <c r="MY83" i="2"/>
  <c r="LU136" i="2"/>
  <c r="JJ4" i="2"/>
  <c r="MY8" i="2"/>
  <c r="IW9" i="2"/>
  <c r="IU11" i="2"/>
  <c r="IW13" i="2"/>
  <c r="MY16" i="2"/>
  <c r="IW19" i="2"/>
  <c r="LU22" i="2"/>
  <c r="IW30" i="2"/>
  <c r="JL38" i="2"/>
  <c r="IU39" i="2"/>
  <c r="IS51" i="2"/>
  <c r="JK73" i="2"/>
  <c r="JN73" i="2"/>
  <c r="JM73" i="2"/>
  <c r="JI73" i="2"/>
  <c r="IU73" i="2"/>
  <c r="IS73" i="2"/>
  <c r="IR73" i="2"/>
  <c r="NA77" i="2"/>
  <c r="MY77" i="2"/>
  <c r="LU117" i="2"/>
  <c r="JL124" i="2"/>
  <c r="JN124" i="2"/>
  <c r="JJ124" i="2"/>
  <c r="JI124" i="2"/>
  <c r="IU124" i="2"/>
  <c r="JM165" i="2"/>
  <c r="JL165" i="2"/>
  <c r="JK165" i="2"/>
  <c r="IS165" i="2"/>
  <c r="IR165" i="2"/>
  <c r="NB34" i="2"/>
  <c r="JN4" i="2"/>
  <c r="JN11" i="2"/>
  <c r="JJ13" i="2"/>
  <c r="JI19" i="2"/>
  <c r="IR20" i="2"/>
  <c r="MY22" i="2"/>
  <c r="IW24" i="2"/>
  <c r="IR27" i="2"/>
  <c r="IW28" i="2"/>
  <c r="JI30" i="2"/>
  <c r="NA32" i="2"/>
  <c r="LU38" i="2"/>
  <c r="JI39" i="2"/>
  <c r="JK110" i="2"/>
  <c r="JL110" i="2"/>
  <c r="JJ110" i="2"/>
  <c r="JN71" i="2"/>
  <c r="JI75" i="2"/>
  <c r="JM93" i="2"/>
  <c r="JM102" i="2"/>
  <c r="JN106" i="2"/>
  <c r="JM109" i="2"/>
  <c r="JI118" i="2"/>
  <c r="JM120" i="2"/>
  <c r="JJ132" i="2"/>
  <c r="IR58" i="2"/>
  <c r="MY64" i="2"/>
  <c r="JN75" i="2"/>
  <c r="NB106" i="2"/>
  <c r="JM118" i="2"/>
  <c r="JN120" i="2"/>
  <c r="JL132" i="2"/>
  <c r="JL155" i="2"/>
  <c r="IR164" i="2"/>
  <c r="IR63" i="2"/>
  <c r="IS81" i="2"/>
  <c r="MZ86" i="2"/>
  <c r="LU93" i="2"/>
  <c r="LU102" i="2"/>
  <c r="LU103" i="2"/>
  <c r="IS108" i="2"/>
  <c r="JN118" i="2"/>
  <c r="NA123" i="2"/>
  <c r="IW125" i="2"/>
  <c r="JJ126" i="2"/>
  <c r="IR139" i="2"/>
  <c r="JM142" i="2"/>
  <c r="MZ156" i="2"/>
  <c r="MY159" i="2"/>
  <c r="IS77" i="2"/>
  <c r="LU98" i="2"/>
  <c r="NA107" i="2"/>
  <c r="NB107" i="2" s="1"/>
  <c r="LU110" i="2"/>
  <c r="LU126" i="2"/>
  <c r="IU137" i="2"/>
  <c r="IW139" i="2"/>
  <c r="MY155" i="2"/>
  <c r="JI46" i="2"/>
  <c r="JI52" i="2"/>
  <c r="JI58" i="2"/>
  <c r="IU77" i="2"/>
  <c r="JJ81" i="2"/>
  <c r="NB98" i="2"/>
  <c r="NA104" i="2"/>
  <c r="NB104" i="2" s="1"/>
  <c r="JJ108" i="2"/>
  <c r="MY153" i="2"/>
  <c r="JJ58" i="2"/>
  <c r="IW77" i="2"/>
  <c r="MZ113" i="2"/>
  <c r="NB113" i="2" s="1"/>
  <c r="MZ138" i="2"/>
  <c r="JI139" i="2"/>
  <c r="IW149" i="2"/>
  <c r="JM58" i="2"/>
  <c r="IR75" i="2"/>
  <c r="MY87" i="2"/>
  <c r="JI88" i="2"/>
  <c r="MY90" i="2"/>
  <c r="LU91" i="2"/>
  <c r="IS102" i="2"/>
  <c r="IS106" i="2"/>
  <c r="IU109" i="2"/>
  <c r="LU112" i="2"/>
  <c r="NA138" i="2"/>
  <c r="JM139" i="2"/>
  <c r="MY143" i="2"/>
  <c r="MZ68" i="2"/>
  <c r="NB68" i="2" s="1"/>
  <c r="IS75" i="2"/>
  <c r="JI77" i="2"/>
  <c r="NB101" i="2"/>
  <c r="IU102" i="2"/>
  <c r="IU106" i="2"/>
  <c r="IW109" i="2"/>
  <c r="MZ114" i="2"/>
  <c r="JN139" i="2"/>
  <c r="JI149" i="2"/>
  <c r="R170" i="1"/>
  <c r="S170" i="1"/>
  <c r="KH171" i="1"/>
  <c r="U171" i="1"/>
  <c r="T171" i="1"/>
  <c r="S171" i="1"/>
  <c r="Q170" i="1"/>
  <c r="R171" i="1"/>
  <c r="T170" i="1"/>
  <c r="U170" i="1" s="1"/>
  <c r="JL3" i="2"/>
  <c r="JN8" i="2"/>
  <c r="NA15" i="2"/>
  <c r="NB15" i="2" s="1"/>
  <c r="MY15" i="2"/>
  <c r="MZ84" i="2"/>
  <c r="NB84" i="2" s="1"/>
  <c r="LU84" i="2"/>
  <c r="IR3" i="2"/>
  <c r="JM3" i="2"/>
  <c r="JL4" i="2"/>
  <c r="JI5" i="2"/>
  <c r="IR8" i="2"/>
  <c r="JI9" i="2"/>
  <c r="IR9" i="2"/>
  <c r="NB10" i="2"/>
  <c r="JJ11" i="2"/>
  <c r="JM12" i="2"/>
  <c r="JL12" i="2"/>
  <c r="JI12" i="2"/>
  <c r="IW12" i="2"/>
  <c r="IU12" i="2"/>
  <c r="JM15" i="2"/>
  <c r="IR15" i="2"/>
  <c r="JL15" i="2"/>
  <c r="JJ15" i="2"/>
  <c r="JI15" i="2"/>
  <c r="JM33" i="2"/>
  <c r="JL33" i="2"/>
  <c r="JI33" i="2"/>
  <c r="IW33" i="2"/>
  <c r="IR33" i="2"/>
  <c r="MY43" i="2"/>
  <c r="NA43" i="2"/>
  <c r="JL76" i="2"/>
  <c r="IU76" i="2"/>
  <c r="IS76" i="2"/>
  <c r="JJ76" i="2"/>
  <c r="JN76" i="2"/>
  <c r="JM76" i="2"/>
  <c r="JI76" i="2"/>
  <c r="IW76" i="2"/>
  <c r="IS3" i="2"/>
  <c r="JN3" i="2"/>
  <c r="IR4" i="2"/>
  <c r="JM4" i="2"/>
  <c r="IU7" i="2"/>
  <c r="IU8" i="2"/>
  <c r="IU9" i="2"/>
  <c r="JI10" i="2"/>
  <c r="IU15" i="2"/>
  <c r="MZ52" i="2"/>
  <c r="NB52" i="2" s="1"/>
  <c r="LU52" i="2"/>
  <c r="MZ56" i="2"/>
  <c r="NB56" i="2" s="1"/>
  <c r="LU56" i="2"/>
  <c r="JN59" i="2"/>
  <c r="JL59" i="2"/>
  <c r="JJ59" i="2"/>
  <c r="JI59" i="2"/>
  <c r="IW59" i="2"/>
  <c r="IS59" i="2"/>
  <c r="IR59" i="2"/>
  <c r="MZ131" i="2"/>
  <c r="LU131" i="2"/>
  <c r="IW140" i="2"/>
  <c r="JN140" i="2"/>
  <c r="JM140" i="2"/>
  <c r="IU140" i="2"/>
  <c r="IS140" i="2"/>
  <c r="IU3" i="2"/>
  <c r="IW8" i="2"/>
  <c r="JN29" i="2"/>
  <c r="JJ29" i="2"/>
  <c r="IW29" i="2"/>
  <c r="IW3" i="2"/>
  <c r="MY23" i="2"/>
  <c r="NA23" i="2"/>
  <c r="NB23" i="2" s="1"/>
  <c r="MY40" i="2"/>
  <c r="NA40" i="2"/>
  <c r="IW47" i="2"/>
  <c r="JN47" i="2"/>
  <c r="JM47" i="2"/>
  <c r="JI47" i="2"/>
  <c r="IU47" i="2"/>
  <c r="IS47" i="2"/>
  <c r="MY50" i="2"/>
  <c r="NA50" i="2"/>
  <c r="IW4" i="2"/>
  <c r="LU4" i="2"/>
  <c r="MY7" i="2"/>
  <c r="JI8" i="2"/>
  <c r="JJ9" i="2"/>
  <c r="JM11" i="2"/>
  <c r="IR11" i="2"/>
  <c r="JI11" i="2"/>
  <c r="LU18" i="2"/>
  <c r="MZ18" i="2"/>
  <c r="JM61" i="2"/>
  <c r="JL61" i="2"/>
  <c r="JJ61" i="2"/>
  <c r="JI61" i="2"/>
  <c r="IW61" i="2"/>
  <c r="IU61" i="2"/>
  <c r="IR61" i="2"/>
  <c r="NA76" i="2"/>
  <c r="NB76" i="2" s="1"/>
  <c r="MY76" i="2"/>
  <c r="JI3" i="2"/>
  <c r="NB4" i="2"/>
  <c r="JJ8" i="2"/>
  <c r="JM10" i="2"/>
  <c r="IW10" i="2"/>
  <c r="JL10" i="2"/>
  <c r="NA11" i="2"/>
  <c r="NB11" i="2" s="1"/>
  <c r="MY11" i="2"/>
  <c r="MZ12" i="2"/>
  <c r="NB12" i="2" s="1"/>
  <c r="LU12" i="2"/>
  <c r="MY18" i="2"/>
  <c r="NA18" i="2"/>
  <c r="NB18" i="2" s="1"/>
  <c r="JK66" i="2"/>
  <c r="IW66" i="2"/>
  <c r="JM66" i="2"/>
  <c r="IR66" i="2"/>
  <c r="JN66" i="2"/>
  <c r="JL66" i="2"/>
  <c r="JJ66" i="2"/>
  <c r="JI66" i="2"/>
  <c r="IU66" i="2"/>
  <c r="IS66" i="2"/>
  <c r="MY72" i="2"/>
  <c r="NA72" i="2"/>
  <c r="JM103" i="2"/>
  <c r="JJ103" i="2"/>
  <c r="JI103" i="2"/>
  <c r="JI4" i="2"/>
  <c r="MY4" i="2"/>
  <c r="JN9" i="2"/>
  <c r="IR10" i="2"/>
  <c r="IW11" i="2"/>
  <c r="MY17" i="2"/>
  <c r="MZ35" i="2"/>
  <c r="NB35" i="2" s="1"/>
  <c r="LU35" i="2"/>
  <c r="JI79" i="2"/>
  <c r="JL79" i="2"/>
  <c r="JJ79" i="2"/>
  <c r="IU79" i="2"/>
  <c r="JN79" i="2"/>
  <c r="JM79" i="2"/>
  <c r="IW79" i="2"/>
  <c r="IS79" i="2"/>
  <c r="IR79" i="2"/>
  <c r="JN13" i="2"/>
  <c r="JJ16" i="2"/>
  <c r="NB16" i="2"/>
  <c r="IW20" i="2"/>
  <c r="JN22" i="2"/>
  <c r="JI25" i="2"/>
  <c r="NA25" i="2"/>
  <c r="JI26" i="2"/>
  <c r="JL27" i="2"/>
  <c r="JL30" i="2"/>
  <c r="JL32" i="2"/>
  <c r="IW34" i="2"/>
  <c r="IW37" i="2"/>
  <c r="IU40" i="2"/>
  <c r="MZ40" i="2"/>
  <c r="JJ41" i="2"/>
  <c r="JI42" i="2"/>
  <c r="MZ43" i="2"/>
  <c r="JN44" i="2"/>
  <c r="IW45" i="2"/>
  <c r="JJ48" i="2"/>
  <c r="JI49" i="2"/>
  <c r="MZ50" i="2"/>
  <c r="JM51" i="2"/>
  <c r="JM55" i="2"/>
  <c r="JJ69" i="2"/>
  <c r="MZ82" i="2"/>
  <c r="JM85" i="2"/>
  <c r="NA91" i="2"/>
  <c r="NB91" i="2" s="1"/>
  <c r="MY91" i="2"/>
  <c r="MZ92" i="2"/>
  <c r="NB92" i="2" s="1"/>
  <c r="LU150" i="2"/>
  <c r="MZ150" i="2"/>
  <c r="MZ164" i="2"/>
  <c r="NB164" i="2" s="1"/>
  <c r="LU164" i="2"/>
  <c r="IR13" i="2"/>
  <c r="JL16" i="2"/>
  <c r="IR21" i="2"/>
  <c r="IR23" i="2"/>
  <c r="JL25" i="2"/>
  <c r="JL26" i="2"/>
  <c r="JM27" i="2"/>
  <c r="IR30" i="2"/>
  <c r="JM30" i="2"/>
  <c r="NA36" i="2"/>
  <c r="JM38" i="2"/>
  <c r="IW39" i="2"/>
  <c r="IW40" i="2"/>
  <c r="JN41" i="2"/>
  <c r="JN48" i="2"/>
  <c r="JN51" i="2"/>
  <c r="IS52" i="2"/>
  <c r="IR55" i="2"/>
  <c r="NB55" i="2"/>
  <c r="IS56" i="2"/>
  <c r="JL58" i="2"/>
  <c r="NB80" i="2"/>
  <c r="IU88" i="2"/>
  <c r="NA93" i="2"/>
  <c r="NB93" i="2" s="1"/>
  <c r="MY93" i="2"/>
  <c r="NA108" i="2"/>
  <c r="MY108" i="2"/>
  <c r="JK169" i="2"/>
  <c r="JL169" i="2"/>
  <c r="JN16" i="2"/>
  <c r="JJ20" i="2"/>
  <c r="JM25" i="2"/>
  <c r="JM26" i="2"/>
  <c r="JN27" i="2"/>
  <c r="JI34" i="2"/>
  <c r="JI37" i="2"/>
  <c r="JI45" i="2"/>
  <c r="JI81" i="2"/>
  <c r="IW81" i="2"/>
  <c r="JN81" i="2"/>
  <c r="IR81" i="2"/>
  <c r="NA81" i="2"/>
  <c r="MY81" i="2"/>
  <c r="JM82" i="2"/>
  <c r="JI82" i="2"/>
  <c r="MZ85" i="2"/>
  <c r="NB85" i="2" s="1"/>
  <c r="LU85" i="2"/>
  <c r="JM89" i="2"/>
  <c r="JI89" i="2"/>
  <c r="JN97" i="2"/>
  <c r="JJ97" i="2"/>
  <c r="JI97" i="2"/>
  <c r="JL20" i="2"/>
  <c r="JN25" i="2"/>
  <c r="JN26" i="2"/>
  <c r="JJ34" i="2"/>
  <c r="JJ37" i="2"/>
  <c r="JK40" i="2"/>
  <c r="JJ45" i="2"/>
  <c r="MY74" i="2"/>
  <c r="NA74" i="2"/>
  <c r="MY80" i="2"/>
  <c r="IU89" i="2"/>
  <c r="JM92" i="2"/>
  <c r="JN92" i="2"/>
  <c r="JI92" i="2"/>
  <c r="JL163" i="2"/>
  <c r="JK163" i="2"/>
  <c r="JL34" i="2"/>
  <c r="JL37" i="2"/>
  <c r="JL40" i="2"/>
  <c r="JN45" i="2"/>
  <c r="NB51" i="2"/>
  <c r="JK69" i="2"/>
  <c r="JN69" i="2"/>
  <c r="IS69" i="2"/>
  <c r="JM69" i="2"/>
  <c r="IR69" i="2"/>
  <c r="JI69" i="2"/>
  <c r="JL85" i="2"/>
  <c r="JJ85" i="2"/>
  <c r="JI85" i="2"/>
  <c r="IU85" i="2"/>
  <c r="IW107" i="2"/>
  <c r="JL107" i="2"/>
  <c r="JJ107" i="2"/>
  <c r="JI107" i="2"/>
  <c r="IU107" i="2"/>
  <c r="IS107" i="2"/>
  <c r="JN107" i="2"/>
  <c r="IR107" i="2"/>
  <c r="NA109" i="2"/>
  <c r="MY109" i="2"/>
  <c r="LU115" i="2"/>
  <c r="MZ115" i="2"/>
  <c r="JL159" i="2"/>
  <c r="IW159" i="2"/>
  <c r="IU159" i="2"/>
  <c r="IS159" i="2"/>
  <c r="JM159" i="2"/>
  <c r="JJ159" i="2"/>
  <c r="JN159" i="2"/>
  <c r="JI159" i="2"/>
  <c r="JI13" i="2"/>
  <c r="IU16" i="2"/>
  <c r="NA19" i="2"/>
  <c r="NB19" i="2" s="1"/>
  <c r="JL21" i="2"/>
  <c r="JL23" i="2"/>
  <c r="IS25" i="2"/>
  <c r="IS26" i="2"/>
  <c r="IU27" i="2"/>
  <c r="MY29" i="2"/>
  <c r="MY30" i="2"/>
  <c r="IW32" i="2"/>
  <c r="IR34" i="2"/>
  <c r="JM34" i="2"/>
  <c r="IU35" i="2"/>
  <c r="IW36" i="2"/>
  <c r="IR37" i="2"/>
  <c r="JM37" i="2"/>
  <c r="NA38" i="2"/>
  <c r="NB38" i="2" s="1"/>
  <c r="JL39" i="2"/>
  <c r="IW41" i="2"/>
  <c r="IW48" i="2"/>
  <c r="IU51" i="2"/>
  <c r="JM52" i="2"/>
  <c r="NA54" i="2"/>
  <c r="JI55" i="2"/>
  <c r="JM56" i="2"/>
  <c r="IW58" i="2"/>
  <c r="MZ60" i="2"/>
  <c r="IW62" i="2"/>
  <c r="JM63" i="2"/>
  <c r="IW63" i="2"/>
  <c r="IU69" i="2"/>
  <c r="MY75" i="2"/>
  <c r="NA75" i="2"/>
  <c r="NB75" i="2" s="1"/>
  <c r="NB77" i="2"/>
  <c r="JN82" i="2"/>
  <c r="IS85" i="2"/>
  <c r="JN89" i="2"/>
  <c r="JM96" i="2"/>
  <c r="JI96" i="2"/>
  <c r="MY100" i="2"/>
  <c r="NA100" i="2"/>
  <c r="NA105" i="2"/>
  <c r="NB105" i="2" s="1"/>
  <c r="MY105" i="2"/>
  <c r="NB115" i="2"/>
  <c r="IS34" i="2"/>
  <c r="JN34" i="2"/>
  <c r="IS37" i="2"/>
  <c r="JN37" i="2"/>
  <c r="NA60" i="2"/>
  <c r="NB60" i="2" s="1"/>
  <c r="MZ65" i="2"/>
  <c r="IW69" i="2"/>
  <c r="NA78" i="2"/>
  <c r="NB78" i="2" s="1"/>
  <c r="IW85" i="2"/>
  <c r="JM86" i="2"/>
  <c r="JI86" i="2"/>
  <c r="JM107" i="2"/>
  <c r="LU118" i="2"/>
  <c r="MZ118" i="2"/>
  <c r="JN104" i="2"/>
  <c r="NB114" i="2"/>
  <c r="LU125" i="2"/>
  <c r="MZ125" i="2"/>
  <c r="IW128" i="2"/>
  <c r="JN128" i="2"/>
  <c r="JL128" i="2"/>
  <c r="JJ128" i="2"/>
  <c r="IU128" i="2"/>
  <c r="MY129" i="2"/>
  <c r="NA129" i="2"/>
  <c r="JK133" i="2"/>
  <c r="JM133" i="2"/>
  <c r="JJ133" i="2"/>
  <c r="JI133" i="2"/>
  <c r="IW133" i="2"/>
  <c r="IS133" i="2"/>
  <c r="JN154" i="2"/>
  <c r="JL154" i="2"/>
  <c r="JJ154" i="2"/>
  <c r="IR154" i="2"/>
  <c r="JJ162" i="2"/>
  <c r="JM162" i="2"/>
  <c r="JK162" i="2"/>
  <c r="IS162" i="2"/>
  <c r="IR162" i="2"/>
  <c r="JN93" i="2"/>
  <c r="NB95" i="2"/>
  <c r="JI98" i="2"/>
  <c r="IR104" i="2"/>
  <c r="IR105" i="2"/>
  <c r="LU106" i="2"/>
  <c r="JM110" i="2"/>
  <c r="MY115" i="2"/>
  <c r="NA122" i="2"/>
  <c r="NB122" i="2" s="1"/>
  <c r="MY122" i="2"/>
  <c r="NA125" i="2"/>
  <c r="MY125" i="2"/>
  <c r="IR128" i="2"/>
  <c r="LU146" i="2"/>
  <c r="NA150" i="2"/>
  <c r="IW152" i="2"/>
  <c r="JJ152" i="2"/>
  <c r="IR152" i="2"/>
  <c r="IU162" i="2"/>
  <c r="LU169" i="2"/>
  <c r="MZ169" i="2"/>
  <c r="IW73" i="2"/>
  <c r="NB73" i="2"/>
  <c r="NB83" i="2"/>
  <c r="NB89" i="2"/>
  <c r="JI90" i="2"/>
  <c r="IS93" i="2"/>
  <c r="IU94" i="2"/>
  <c r="MY95" i="2"/>
  <c r="JJ98" i="2"/>
  <c r="IU100" i="2"/>
  <c r="JN102" i="2"/>
  <c r="IS104" i="2"/>
  <c r="IS105" i="2"/>
  <c r="LU107" i="2"/>
  <c r="JI108" i="2"/>
  <c r="IR110" i="2"/>
  <c r="JN110" i="2"/>
  <c r="MZ116" i="2"/>
  <c r="LU119" i="2"/>
  <c r="JK122" i="2"/>
  <c r="JJ122" i="2"/>
  <c r="JI122" i="2"/>
  <c r="IS122" i="2"/>
  <c r="IR122" i="2"/>
  <c r="LU134" i="2"/>
  <c r="NA141" i="2"/>
  <c r="MY141" i="2"/>
  <c r="LU144" i="2"/>
  <c r="MZ144" i="2"/>
  <c r="NB144" i="2" s="1"/>
  <c r="MY147" i="2"/>
  <c r="JI154" i="2"/>
  <c r="JM98" i="2"/>
  <c r="IU104" i="2"/>
  <c r="IS110" i="2"/>
  <c r="NA116" i="2"/>
  <c r="LU120" i="2"/>
  <c r="MZ120" i="2"/>
  <c r="NB120" i="2" s="1"/>
  <c r="JI128" i="2"/>
  <c r="IW131" i="2"/>
  <c r="IU131" i="2"/>
  <c r="IR131" i="2"/>
  <c r="JN131" i="2"/>
  <c r="JL131" i="2"/>
  <c r="NA133" i="2"/>
  <c r="NB133" i="2" s="1"/>
  <c r="MY133" i="2"/>
  <c r="JK137" i="2"/>
  <c r="JI137" i="2"/>
  <c r="IW137" i="2"/>
  <c r="JN137" i="2"/>
  <c r="IS137" i="2"/>
  <c r="JM137" i="2"/>
  <c r="IR137" i="2"/>
  <c r="NB140" i="2"/>
  <c r="JN148" i="2"/>
  <c r="JL148" i="2"/>
  <c r="JI148" i="2"/>
  <c r="JL152" i="2"/>
  <c r="JN162" i="2"/>
  <c r="NB96" i="2"/>
  <c r="JN98" i="2"/>
  <c r="JM105" i="2"/>
  <c r="JL153" i="2"/>
  <c r="IW153" i="2"/>
  <c r="IU153" i="2"/>
  <c r="IS153" i="2"/>
  <c r="JM153" i="2"/>
  <c r="JJ153" i="2"/>
  <c r="OF170" i="2"/>
  <c r="OJ170" i="2"/>
  <c r="NT170" i="2"/>
  <c r="NB67" i="2"/>
  <c r="JJ73" i="2"/>
  <c r="JL75" i="2"/>
  <c r="JM77" i="2"/>
  <c r="JJ78" i="2"/>
  <c r="JM80" i="2"/>
  <c r="MY97" i="2"/>
  <c r="IS98" i="2"/>
  <c r="JN100" i="2"/>
  <c r="IW102" i="2"/>
  <c r="NB103" i="2"/>
  <c r="JI104" i="2"/>
  <c r="JN105" i="2"/>
  <c r="JL106" i="2"/>
  <c r="JN108" i="2"/>
  <c r="JN109" i="2"/>
  <c r="NA111" i="2"/>
  <c r="LU128" i="2"/>
  <c r="JI131" i="2"/>
  <c r="IW134" i="2"/>
  <c r="JN134" i="2"/>
  <c r="JL134" i="2"/>
  <c r="JJ134" i="2"/>
  <c r="IU134" i="2"/>
  <c r="NA135" i="2"/>
  <c r="NB135" i="2" s="1"/>
  <c r="MY136" i="2"/>
  <c r="LU145" i="2"/>
  <c r="MZ145" i="2"/>
  <c r="JI150" i="2"/>
  <c r="JM150" i="2"/>
  <c r="IS150" i="2"/>
  <c r="NA154" i="2"/>
  <c r="MY154" i="2"/>
  <c r="JI71" i="2"/>
  <c r="JL73" i="2"/>
  <c r="JM75" i="2"/>
  <c r="JN77" i="2"/>
  <c r="JK78" i="2"/>
  <c r="JN80" i="2"/>
  <c r="JI83" i="2"/>
  <c r="NB86" i="2"/>
  <c r="JI87" i="2"/>
  <c r="JI93" i="2"/>
  <c r="MZ97" i="2"/>
  <c r="NB97" i="2" s="1"/>
  <c r="IU98" i="2"/>
  <c r="JL104" i="2"/>
  <c r="JM106" i="2"/>
  <c r="JI110" i="2"/>
  <c r="NA117" i="2"/>
  <c r="NB117" i="2" s="1"/>
  <c r="NB119" i="2"/>
  <c r="JM122" i="2"/>
  <c r="NA127" i="2"/>
  <c r="NB127" i="2" s="1"/>
  <c r="JK130" i="2"/>
  <c r="IU130" i="2"/>
  <c r="JN130" i="2"/>
  <c r="IS130" i="2"/>
  <c r="JM130" i="2"/>
  <c r="IR130" i="2"/>
  <c r="JJ130" i="2"/>
  <c r="JI130" i="2"/>
  <c r="JJ131" i="2"/>
  <c r="JK136" i="2"/>
  <c r="IU136" i="2"/>
  <c r="IS136" i="2"/>
  <c r="JN136" i="2"/>
  <c r="IR136" i="2"/>
  <c r="JL136" i="2"/>
  <c r="JJ136" i="2"/>
  <c r="JJ137" i="2"/>
  <c r="JK147" i="2"/>
  <c r="JL147" i="2"/>
  <c r="JJ147" i="2"/>
  <c r="IS147" i="2"/>
  <c r="IR147" i="2"/>
  <c r="JJ148" i="2"/>
  <c r="JI153" i="2"/>
  <c r="MY166" i="2"/>
  <c r="NA166" i="2"/>
  <c r="JK167" i="2"/>
  <c r="IU167" i="2"/>
  <c r="IS167" i="2"/>
  <c r="JN167" i="2"/>
  <c r="IR167" i="2"/>
  <c r="JL167" i="2"/>
  <c r="JI167" i="2"/>
  <c r="NB123" i="2"/>
  <c r="IW124" i="2"/>
  <c r="JK126" i="2"/>
  <c r="JN132" i="2"/>
  <c r="IU139" i="2"/>
  <c r="IW142" i="2"/>
  <c r="MZ147" i="2"/>
  <c r="NB147" i="2" s="1"/>
  <c r="JL158" i="2"/>
  <c r="IU165" i="2"/>
  <c r="JN168" i="2"/>
  <c r="DA170" i="2"/>
  <c r="OT170" i="2"/>
  <c r="JI141" i="2"/>
  <c r="AI170" i="2"/>
  <c r="LT170" i="2"/>
  <c r="LU170" i="2" s="1"/>
  <c r="OD170" i="2"/>
  <c r="NB138" i="2"/>
  <c r="JL141" i="2"/>
  <c r="NB146" i="2"/>
  <c r="NB158" i="2"/>
  <c r="NB118" i="2"/>
  <c r="JM124" i="2"/>
  <c r="JL135" i="2"/>
  <c r="NB136" i="2"/>
  <c r="MY137" i="2"/>
  <c r="JJ139" i="2"/>
  <c r="IR141" i="2"/>
  <c r="JM141" i="2"/>
  <c r="JL142" i="2"/>
  <c r="JM144" i="2"/>
  <c r="IW151" i="2"/>
  <c r="LU153" i="2"/>
  <c r="NB155" i="2"/>
  <c r="IR158" i="2"/>
  <c r="MY158" i="2"/>
  <c r="LU159" i="2"/>
  <c r="JK164" i="2"/>
  <c r="IU168" i="2"/>
  <c r="JK125" i="2"/>
  <c r="JL129" i="2"/>
  <c r="JI132" i="2"/>
  <c r="JL139" i="2"/>
  <c r="IS141" i="2"/>
  <c r="JN141" i="2"/>
  <c r="NB156" i="2"/>
  <c r="MZ161" i="2"/>
  <c r="NB161" i="2" s="1"/>
  <c r="JM164" i="2"/>
  <c r="IW168" i="2"/>
  <c r="NB13" i="2"/>
  <c r="DB170" i="2"/>
  <c r="JK5" i="2"/>
  <c r="IS6" i="2"/>
  <c r="JM6" i="2"/>
  <c r="IS14" i="2"/>
  <c r="JM14" i="2"/>
  <c r="JJ17" i="2"/>
  <c r="NB22" i="2"/>
  <c r="IR5" i="2"/>
  <c r="JL5" i="2"/>
  <c r="NA5" i="2"/>
  <c r="NB5" i="2" s="1"/>
  <c r="IU6" i="2"/>
  <c r="JN6" i="2"/>
  <c r="JK8" i="2"/>
  <c r="MZ8" i="2"/>
  <c r="NB8" i="2" s="1"/>
  <c r="JK9" i="2"/>
  <c r="MZ9" i="2"/>
  <c r="NB9" i="2" s="1"/>
  <c r="JK10" i="2"/>
  <c r="JK11" i="2"/>
  <c r="JK12" i="2"/>
  <c r="JK13" i="2"/>
  <c r="IU14" i="2"/>
  <c r="JN14" i="2"/>
  <c r="JK15" i="2"/>
  <c r="IS16" i="2"/>
  <c r="JM16" i="2"/>
  <c r="JK17" i="2"/>
  <c r="MZ17" i="2"/>
  <c r="NB17" i="2" s="1"/>
  <c r="JM18" i="2"/>
  <c r="IS18" i="2"/>
  <c r="JJ18" i="2"/>
  <c r="JN18" i="2"/>
  <c r="FY170" i="2"/>
  <c r="IS5" i="2"/>
  <c r="JM5" i="2"/>
  <c r="IW6" i="2"/>
  <c r="IW14" i="2"/>
  <c r="IR18" i="2"/>
  <c r="IQ170" i="2"/>
  <c r="IW170" i="2" s="1"/>
  <c r="JK3" i="2"/>
  <c r="IU5" i="2"/>
  <c r="JN5" i="2"/>
  <c r="JK7" i="2"/>
  <c r="MZ7" i="2"/>
  <c r="IS8" i="2"/>
  <c r="JM8" i="2"/>
  <c r="IS9" i="2"/>
  <c r="JM9" i="2"/>
  <c r="IS10" i="2"/>
  <c r="IS11" i="2"/>
  <c r="IS12" i="2"/>
  <c r="IS13" i="2"/>
  <c r="IS15" i="2"/>
  <c r="IW16" i="2"/>
  <c r="IS17" i="2"/>
  <c r="JM17" i="2"/>
  <c r="IU18" i="2"/>
  <c r="LU23" i="2"/>
  <c r="NB33" i="2"/>
  <c r="NA3" i="2"/>
  <c r="IW5" i="2"/>
  <c r="JI6" i="2"/>
  <c r="JI14" i="2"/>
  <c r="IW18" i="2"/>
  <c r="JK22" i="2"/>
  <c r="JJ6" i="2"/>
  <c r="BL171" i="2"/>
  <c r="JK6" i="2"/>
  <c r="JK14" i="2"/>
  <c r="JI18" i="2"/>
  <c r="NU3" i="2"/>
  <c r="IR6" i="2"/>
  <c r="IR14" i="2"/>
  <c r="JL14" i="2"/>
  <c r="JI17" i="2"/>
  <c r="JK18" i="2"/>
  <c r="LU19" i="2"/>
  <c r="JN20" i="2"/>
  <c r="IU20" i="2"/>
  <c r="JM20" i="2"/>
  <c r="IS20" i="2"/>
  <c r="JI20" i="2"/>
  <c r="NA21" i="2"/>
  <c r="NB21" i="2" s="1"/>
  <c r="IW22" i="2"/>
  <c r="JM22" i="2"/>
  <c r="IS22" i="2"/>
  <c r="JL22" i="2"/>
  <c r="IR22" i="2"/>
  <c r="LU24" i="2"/>
  <c r="MZ24" i="2"/>
  <c r="NB24" i="2" s="1"/>
  <c r="NB32" i="2"/>
  <c r="IU19" i="2"/>
  <c r="JN19" i="2"/>
  <c r="IU21" i="2"/>
  <c r="JN21" i="2"/>
  <c r="IU23" i="2"/>
  <c r="JN23" i="2"/>
  <c r="JI24" i="2"/>
  <c r="JK25" i="2"/>
  <c r="JK26" i="2"/>
  <c r="JK27" i="2"/>
  <c r="JI28" i="2"/>
  <c r="JI29" i="2"/>
  <c r="IS31" i="2"/>
  <c r="JM31" i="2"/>
  <c r="IU32" i="2"/>
  <c r="JN32" i="2"/>
  <c r="IU33" i="2"/>
  <c r="JN33" i="2"/>
  <c r="IS35" i="2"/>
  <c r="IU36" i="2"/>
  <c r="MZ36" i="2"/>
  <c r="NA37" i="2"/>
  <c r="NB37" i="2" s="1"/>
  <c r="NA26" i="2"/>
  <c r="NB26" i="2" s="1"/>
  <c r="NA27" i="2"/>
  <c r="NB27" i="2" s="1"/>
  <c r="JM43" i="2"/>
  <c r="IS43" i="2"/>
  <c r="JJ43" i="2"/>
  <c r="JI43" i="2"/>
  <c r="IW43" i="2"/>
  <c r="JN43" i="2"/>
  <c r="IU43" i="2"/>
  <c r="LU45" i="2"/>
  <c r="MZ45" i="2"/>
  <c r="NB45" i="2" s="1"/>
  <c r="JK24" i="2"/>
  <c r="JK28" i="2"/>
  <c r="MZ28" i="2"/>
  <c r="NB28" i="2" s="1"/>
  <c r="JK29" i="2"/>
  <c r="MZ29" i="2"/>
  <c r="NB29" i="2" s="1"/>
  <c r="IW31" i="2"/>
  <c r="LU32" i="2"/>
  <c r="LU33" i="2"/>
  <c r="IW35" i="2"/>
  <c r="LU41" i="2"/>
  <c r="MZ41" i="2"/>
  <c r="NB41" i="2" s="1"/>
  <c r="IR43" i="2"/>
  <c r="LU48" i="2"/>
  <c r="MZ48" i="2"/>
  <c r="NB48" i="2" s="1"/>
  <c r="IR24" i="2"/>
  <c r="JL24" i="2"/>
  <c r="IR28" i="2"/>
  <c r="JL28" i="2"/>
  <c r="IR29" i="2"/>
  <c r="JL29" i="2"/>
  <c r="MY35" i="2"/>
  <c r="JK36" i="2"/>
  <c r="JJ42" i="2"/>
  <c r="IW42" i="2"/>
  <c r="JN42" i="2"/>
  <c r="IU42" i="2"/>
  <c r="JM42" i="2"/>
  <c r="IS42" i="2"/>
  <c r="LU44" i="2"/>
  <c r="MZ44" i="2"/>
  <c r="NB44" i="2" s="1"/>
  <c r="JJ19" i="2"/>
  <c r="JJ21" i="2"/>
  <c r="JJ23" i="2"/>
  <c r="IS24" i="2"/>
  <c r="JM24" i="2"/>
  <c r="IW25" i="2"/>
  <c r="IW26" i="2"/>
  <c r="IW27" i="2"/>
  <c r="IS28" i="2"/>
  <c r="JM28" i="2"/>
  <c r="IS29" i="2"/>
  <c r="JM29" i="2"/>
  <c r="LU30" i="2"/>
  <c r="JI31" i="2"/>
  <c r="JJ32" i="2"/>
  <c r="JJ33" i="2"/>
  <c r="LU34" i="2"/>
  <c r="JI35" i="2"/>
  <c r="JL36" i="2"/>
  <c r="JM40" i="2"/>
  <c r="IS40" i="2"/>
  <c r="JJ40" i="2"/>
  <c r="JI40" i="2"/>
  <c r="MY41" i="2"/>
  <c r="IR42" i="2"/>
  <c r="JK43" i="2"/>
  <c r="JK19" i="2"/>
  <c r="JK21" i="2"/>
  <c r="JK23" i="2"/>
  <c r="IU24" i="2"/>
  <c r="IU28" i="2"/>
  <c r="IU29" i="2"/>
  <c r="JJ31" i="2"/>
  <c r="JK32" i="2"/>
  <c r="JK33" i="2"/>
  <c r="NA42" i="2"/>
  <c r="NB42" i="2" s="1"/>
  <c r="JL43" i="2"/>
  <c r="JK31" i="2"/>
  <c r="JN35" i="2"/>
  <c r="JK35" i="2"/>
  <c r="JL35" i="2"/>
  <c r="JM36" i="2"/>
  <c r="IS36" i="2"/>
  <c r="JJ36" i="2"/>
  <c r="JI36" i="2"/>
  <c r="IS19" i="2"/>
  <c r="IS21" i="2"/>
  <c r="IS23" i="2"/>
  <c r="IR31" i="2"/>
  <c r="IS32" i="2"/>
  <c r="IS33" i="2"/>
  <c r="IR35" i="2"/>
  <c r="JM35" i="2"/>
  <c r="IR36" i="2"/>
  <c r="JK42" i="2"/>
  <c r="NB59" i="2"/>
  <c r="JK49" i="2"/>
  <c r="IU50" i="2"/>
  <c r="JN50" i="2"/>
  <c r="JK53" i="2"/>
  <c r="IU54" i="2"/>
  <c r="JN54" i="2"/>
  <c r="JK57" i="2"/>
  <c r="NA58" i="2"/>
  <c r="NB58" i="2" s="1"/>
  <c r="IU60" i="2"/>
  <c r="JN60" i="2"/>
  <c r="JJ62" i="2"/>
  <c r="JJ64" i="2"/>
  <c r="JK65" i="2"/>
  <c r="NA66" i="2"/>
  <c r="NB66" i="2" s="1"/>
  <c r="IS67" i="2"/>
  <c r="JM67" i="2"/>
  <c r="IU68" i="2"/>
  <c r="JN68" i="2"/>
  <c r="NA69" i="2"/>
  <c r="NB69" i="2" s="1"/>
  <c r="IU70" i="2"/>
  <c r="JN70" i="2"/>
  <c r="JJ72" i="2"/>
  <c r="IU74" i="2"/>
  <c r="JN74" i="2"/>
  <c r="MY44" i="2"/>
  <c r="MY45" i="2"/>
  <c r="MY48" i="2"/>
  <c r="IR49" i="2"/>
  <c r="JL49" i="2"/>
  <c r="NA49" i="2"/>
  <c r="NB49" i="2" s="1"/>
  <c r="IW50" i="2"/>
  <c r="IR53" i="2"/>
  <c r="JL53" i="2"/>
  <c r="NA53" i="2"/>
  <c r="NB53" i="2" s="1"/>
  <c r="IW54" i="2"/>
  <c r="LU55" i="2"/>
  <c r="IR57" i="2"/>
  <c r="JL57" i="2"/>
  <c r="NA57" i="2"/>
  <c r="NB57" i="2" s="1"/>
  <c r="LU59" i="2"/>
  <c r="IW60" i="2"/>
  <c r="MY61" i="2"/>
  <c r="JK62" i="2"/>
  <c r="MZ62" i="2"/>
  <c r="NB62" i="2" s="1"/>
  <c r="MY63" i="2"/>
  <c r="JK64" i="2"/>
  <c r="MZ64" i="2"/>
  <c r="NB64" i="2" s="1"/>
  <c r="IR65" i="2"/>
  <c r="JL65" i="2"/>
  <c r="NA65" i="2"/>
  <c r="IU67" i="2"/>
  <c r="JN67" i="2"/>
  <c r="IW68" i="2"/>
  <c r="IW70" i="2"/>
  <c r="JK72" i="2"/>
  <c r="MZ72" i="2"/>
  <c r="IW74" i="2"/>
  <c r="NB87" i="2"/>
  <c r="JK41" i="2"/>
  <c r="JK44" i="2"/>
  <c r="JK45" i="2"/>
  <c r="JJ46" i="2"/>
  <c r="MY46" i="2"/>
  <c r="JJ47" i="2"/>
  <c r="MY47" i="2"/>
  <c r="JK48" i="2"/>
  <c r="IS49" i="2"/>
  <c r="JM49" i="2"/>
  <c r="JJ51" i="2"/>
  <c r="MY51" i="2"/>
  <c r="HG170" i="2"/>
  <c r="JJ52" i="2"/>
  <c r="MY52" i="2"/>
  <c r="IS53" i="2"/>
  <c r="JM53" i="2"/>
  <c r="JJ56" i="2"/>
  <c r="MY56" i="2"/>
  <c r="IS57" i="2"/>
  <c r="JM57" i="2"/>
  <c r="JK61" i="2"/>
  <c r="MZ61" i="2"/>
  <c r="NB61" i="2" s="1"/>
  <c r="IR62" i="2"/>
  <c r="JL62" i="2"/>
  <c r="JK63" i="2"/>
  <c r="MZ63" i="2"/>
  <c r="NB63" i="2" s="1"/>
  <c r="IR64" i="2"/>
  <c r="JL64" i="2"/>
  <c r="IS65" i="2"/>
  <c r="JM65" i="2"/>
  <c r="IW67" i="2"/>
  <c r="JJ71" i="2"/>
  <c r="MY71" i="2"/>
  <c r="IR72" i="2"/>
  <c r="JL72" i="2"/>
  <c r="IR41" i="2"/>
  <c r="JL41" i="2"/>
  <c r="IR44" i="2"/>
  <c r="JL44" i="2"/>
  <c r="IR45" i="2"/>
  <c r="JL45" i="2"/>
  <c r="JK46" i="2"/>
  <c r="JK47" i="2"/>
  <c r="IR48" i="2"/>
  <c r="JL48" i="2"/>
  <c r="IU49" i="2"/>
  <c r="JN49" i="2"/>
  <c r="JI50" i="2"/>
  <c r="JK51" i="2"/>
  <c r="JK52" i="2"/>
  <c r="IU53" i="2"/>
  <c r="JN53" i="2"/>
  <c r="JI54" i="2"/>
  <c r="JK56" i="2"/>
  <c r="IU57" i="2"/>
  <c r="JN57" i="2"/>
  <c r="JI60" i="2"/>
  <c r="IS62" i="2"/>
  <c r="JM62" i="2"/>
  <c r="IS64" i="2"/>
  <c r="JM64" i="2"/>
  <c r="IU65" i="2"/>
  <c r="JN65" i="2"/>
  <c r="JI68" i="2"/>
  <c r="JI70" i="2"/>
  <c r="JK71" i="2"/>
  <c r="IS72" i="2"/>
  <c r="JM72" i="2"/>
  <c r="JI74" i="2"/>
  <c r="LU79" i="2"/>
  <c r="MZ79" i="2"/>
  <c r="NB79" i="2" s="1"/>
  <c r="NA82" i="2"/>
  <c r="MY82" i="2"/>
  <c r="LU37" i="2"/>
  <c r="JK38" i="2"/>
  <c r="LU39" i="2"/>
  <c r="IS41" i="2"/>
  <c r="IS44" i="2"/>
  <c r="IS45" i="2"/>
  <c r="IR46" i="2"/>
  <c r="JL46" i="2"/>
  <c r="IR47" i="2"/>
  <c r="JL47" i="2"/>
  <c r="IS48" i="2"/>
  <c r="IW49" i="2"/>
  <c r="JJ50" i="2"/>
  <c r="IR51" i="2"/>
  <c r="JL51" i="2"/>
  <c r="IR52" i="2"/>
  <c r="JL52" i="2"/>
  <c r="IW53" i="2"/>
  <c r="JJ54" i="2"/>
  <c r="JK55" i="2"/>
  <c r="IR56" i="2"/>
  <c r="JL56" i="2"/>
  <c r="IW57" i="2"/>
  <c r="LU58" i="2"/>
  <c r="JK59" i="2"/>
  <c r="JJ60" i="2"/>
  <c r="IS61" i="2"/>
  <c r="IU62" i="2"/>
  <c r="JN62" i="2"/>
  <c r="IS63" i="2"/>
  <c r="IU64" i="2"/>
  <c r="JN64" i="2"/>
  <c r="IW65" i="2"/>
  <c r="LU66" i="2"/>
  <c r="JI67" i="2"/>
  <c r="JJ68" i="2"/>
  <c r="LU69" i="2"/>
  <c r="JJ70" i="2"/>
  <c r="IR71" i="2"/>
  <c r="JL71" i="2"/>
  <c r="IU72" i="2"/>
  <c r="JN72" i="2"/>
  <c r="LU73" i="2"/>
  <c r="JJ74" i="2"/>
  <c r="LU75" i="2"/>
  <c r="LU77" i="2"/>
  <c r="NB102" i="2"/>
  <c r="JK50" i="2"/>
  <c r="JK54" i="2"/>
  <c r="JK60" i="2"/>
  <c r="JJ67" i="2"/>
  <c r="JK68" i="2"/>
  <c r="JK70" i="2"/>
  <c r="JK74" i="2"/>
  <c r="IR50" i="2"/>
  <c r="JL50" i="2"/>
  <c r="IR54" i="2"/>
  <c r="JL54" i="2"/>
  <c r="IR60" i="2"/>
  <c r="JL60" i="2"/>
  <c r="JK67" i="2"/>
  <c r="IR68" i="2"/>
  <c r="JL68" i="2"/>
  <c r="IR70" i="2"/>
  <c r="JL70" i="2"/>
  <c r="LU80" i="2"/>
  <c r="IU38" i="2"/>
  <c r="IS50" i="2"/>
  <c r="IS54" i="2"/>
  <c r="IU55" i="2"/>
  <c r="JJ57" i="2"/>
  <c r="IU59" i="2"/>
  <c r="IS60" i="2"/>
  <c r="IR67" i="2"/>
  <c r="IS68" i="2"/>
  <c r="IS70" i="2"/>
  <c r="IS74" i="2"/>
  <c r="IW78" i="2"/>
  <c r="JN78" i="2"/>
  <c r="IU78" i="2"/>
  <c r="JL78" i="2"/>
  <c r="IR78" i="2"/>
  <c r="JI78" i="2"/>
  <c r="IW84" i="2"/>
  <c r="JN84" i="2"/>
  <c r="IU84" i="2"/>
  <c r="JM84" i="2"/>
  <c r="IS84" i="2"/>
  <c r="JL84" i="2"/>
  <c r="IR84" i="2"/>
  <c r="JJ84" i="2"/>
  <c r="JI84" i="2"/>
  <c r="JN94" i="2"/>
  <c r="IU96" i="2"/>
  <c r="JN96" i="2"/>
  <c r="IW97" i="2"/>
  <c r="JK100" i="2"/>
  <c r="MZ100" i="2"/>
  <c r="NB100" i="2" s="1"/>
  <c r="IU101" i="2"/>
  <c r="JN101" i="2"/>
  <c r="IU103" i="2"/>
  <c r="JN103" i="2"/>
  <c r="JK79" i="2"/>
  <c r="JK81" i="2"/>
  <c r="MZ81" i="2"/>
  <c r="IW82" i="2"/>
  <c r="LU83" i="2"/>
  <c r="IW86" i="2"/>
  <c r="LU87" i="2"/>
  <c r="IW88" i="2"/>
  <c r="IW89" i="2"/>
  <c r="LU90" i="2"/>
  <c r="JI91" i="2"/>
  <c r="IW92" i="2"/>
  <c r="IW94" i="2"/>
  <c r="LU95" i="2"/>
  <c r="IW96" i="2"/>
  <c r="JI99" i="2"/>
  <c r="IR100" i="2"/>
  <c r="JL100" i="2"/>
  <c r="IW101" i="2"/>
  <c r="IW103" i="2"/>
  <c r="JJ104" i="2"/>
  <c r="JI105" i="2"/>
  <c r="JJ91" i="2"/>
  <c r="JJ99" i="2"/>
  <c r="IS100" i="2"/>
  <c r="JM100" i="2"/>
  <c r="JK104" i="2"/>
  <c r="JJ105" i="2"/>
  <c r="JK91" i="2"/>
  <c r="JK99" i="2"/>
  <c r="JK105" i="2"/>
  <c r="JJ82" i="2"/>
  <c r="JK83" i="2"/>
  <c r="JJ86" i="2"/>
  <c r="MY86" i="2"/>
  <c r="JK87" i="2"/>
  <c r="JJ88" i="2"/>
  <c r="MY88" i="2"/>
  <c r="JJ89" i="2"/>
  <c r="MY89" i="2"/>
  <c r="JK90" i="2"/>
  <c r="IR91" i="2"/>
  <c r="JL91" i="2"/>
  <c r="JJ92" i="2"/>
  <c r="MY92" i="2"/>
  <c r="JJ94" i="2"/>
  <c r="MY94" i="2"/>
  <c r="JK95" i="2"/>
  <c r="JJ96" i="2"/>
  <c r="MY96" i="2"/>
  <c r="JK97" i="2"/>
  <c r="IR99" i="2"/>
  <c r="JL99" i="2"/>
  <c r="MY101" i="2"/>
  <c r="MY103" i="2"/>
  <c r="JK82" i="2"/>
  <c r="JK86" i="2"/>
  <c r="JK88" i="2"/>
  <c r="JK89" i="2"/>
  <c r="IS91" i="2"/>
  <c r="JM91" i="2"/>
  <c r="JK92" i="2"/>
  <c r="JK94" i="2"/>
  <c r="JL95" i="2"/>
  <c r="JK96" i="2"/>
  <c r="IR97" i="2"/>
  <c r="JL97" i="2"/>
  <c r="MY98" i="2"/>
  <c r="IS99" i="2"/>
  <c r="JM99" i="2"/>
  <c r="JK101" i="2"/>
  <c r="MY102" i="2"/>
  <c r="JK103" i="2"/>
  <c r="JJ75" i="2"/>
  <c r="JK76" i="2"/>
  <c r="JK77" i="2"/>
  <c r="JK80" i="2"/>
  <c r="IR82" i="2"/>
  <c r="JL82" i="2"/>
  <c r="IS83" i="2"/>
  <c r="JM83" i="2"/>
  <c r="JK85" i="2"/>
  <c r="IR86" i="2"/>
  <c r="JL86" i="2"/>
  <c r="IS87" i="2"/>
  <c r="JM87" i="2"/>
  <c r="IR88" i="2"/>
  <c r="JL88" i="2"/>
  <c r="IR89" i="2"/>
  <c r="JL89" i="2"/>
  <c r="IS90" i="2"/>
  <c r="JM90" i="2"/>
  <c r="IU91" i="2"/>
  <c r="JN91" i="2"/>
  <c r="IR92" i="2"/>
  <c r="JL92" i="2"/>
  <c r="JK93" i="2"/>
  <c r="IR94" i="2"/>
  <c r="JL94" i="2"/>
  <c r="IS95" i="2"/>
  <c r="JM95" i="2"/>
  <c r="IR96" i="2"/>
  <c r="JL96" i="2"/>
  <c r="IS97" i="2"/>
  <c r="JM97" i="2"/>
  <c r="JK98" i="2"/>
  <c r="IU99" i="2"/>
  <c r="JN99" i="2"/>
  <c r="JI100" i="2"/>
  <c r="IR101" i="2"/>
  <c r="JL101" i="2"/>
  <c r="JK102" i="2"/>
  <c r="IR103" i="2"/>
  <c r="JL103" i="2"/>
  <c r="IU105" i="2"/>
  <c r="IR76" i="2"/>
  <c r="IR77" i="2"/>
  <c r="IR80" i="2"/>
  <c r="IS82" i="2"/>
  <c r="IU83" i="2"/>
  <c r="IR85" i="2"/>
  <c r="IS86" i="2"/>
  <c r="IU87" i="2"/>
  <c r="IS88" i="2"/>
  <c r="IS89" i="2"/>
  <c r="IU90" i="2"/>
  <c r="IS92" i="2"/>
  <c r="IR93" i="2"/>
  <c r="IS94" i="2"/>
  <c r="IU95" i="2"/>
  <c r="IS96" i="2"/>
  <c r="IU97" i="2"/>
  <c r="IR98" i="2"/>
  <c r="IS101" i="2"/>
  <c r="IR102" i="2"/>
  <c r="IS103" i="2"/>
  <c r="IW105" i="2"/>
  <c r="IW111" i="2"/>
  <c r="IW112" i="2"/>
  <c r="JJ113" i="2"/>
  <c r="JJ114" i="2"/>
  <c r="JJ115" i="2"/>
  <c r="JJ116" i="2"/>
  <c r="JJ117" i="2"/>
  <c r="JJ119" i="2"/>
  <c r="JK121" i="2"/>
  <c r="MZ121" i="2"/>
  <c r="JL127" i="2"/>
  <c r="IR127" i="2"/>
  <c r="JI127" i="2"/>
  <c r="IW127" i="2"/>
  <c r="JM127" i="2"/>
  <c r="IS127" i="2"/>
  <c r="JK113" i="2"/>
  <c r="JK114" i="2"/>
  <c r="JK115" i="2"/>
  <c r="JK116" i="2"/>
  <c r="JK117" i="2"/>
  <c r="JK119" i="2"/>
  <c r="IR121" i="2"/>
  <c r="JL121" i="2"/>
  <c r="LU123" i="2"/>
  <c r="MY124" i="2"/>
  <c r="NB126" i="2"/>
  <c r="IU127" i="2"/>
  <c r="JK108" i="2"/>
  <c r="MZ108" i="2"/>
  <c r="JK109" i="2"/>
  <c r="MZ109" i="2"/>
  <c r="NB109" i="2" s="1"/>
  <c r="JI111" i="2"/>
  <c r="JI112" i="2"/>
  <c r="IR113" i="2"/>
  <c r="JL113" i="2"/>
  <c r="IR114" i="2"/>
  <c r="JL114" i="2"/>
  <c r="IR115" i="2"/>
  <c r="JL115" i="2"/>
  <c r="IR116" i="2"/>
  <c r="JL116" i="2"/>
  <c r="IR117" i="2"/>
  <c r="JL117" i="2"/>
  <c r="IW118" i="2"/>
  <c r="IR119" i="2"/>
  <c r="JL119" i="2"/>
  <c r="IW120" i="2"/>
  <c r="IS121" i="2"/>
  <c r="JM121" i="2"/>
  <c r="JN122" i="2"/>
  <c r="JI123" i="2"/>
  <c r="JK124" i="2"/>
  <c r="MZ124" i="2"/>
  <c r="NB124" i="2" s="1"/>
  <c r="JI125" i="2"/>
  <c r="JL126" i="2"/>
  <c r="JK106" i="2"/>
  <c r="JK107" i="2"/>
  <c r="IR108" i="2"/>
  <c r="JL108" i="2"/>
  <c r="IR109" i="2"/>
  <c r="IW110" i="2"/>
  <c r="JJ111" i="2"/>
  <c r="JJ112" i="2"/>
  <c r="IS113" i="2"/>
  <c r="JM113" i="2"/>
  <c r="IS114" i="2"/>
  <c r="JM114" i="2"/>
  <c r="IS115" i="2"/>
  <c r="JM115" i="2"/>
  <c r="IS116" i="2"/>
  <c r="JM116" i="2"/>
  <c r="IS117" i="2"/>
  <c r="JM117" i="2"/>
  <c r="IS119" i="2"/>
  <c r="JM119" i="2"/>
  <c r="IU121" i="2"/>
  <c r="JN121" i="2"/>
  <c r="IW122" i="2"/>
  <c r="JJ123" i="2"/>
  <c r="JJ127" i="2"/>
  <c r="JK111" i="2"/>
  <c r="JK112" i="2"/>
  <c r="IU113" i="2"/>
  <c r="JN113" i="2"/>
  <c r="IU114" i="2"/>
  <c r="JN114" i="2"/>
  <c r="IU115" i="2"/>
  <c r="JN115" i="2"/>
  <c r="IU116" i="2"/>
  <c r="JN116" i="2"/>
  <c r="IU117" i="2"/>
  <c r="JN117" i="2"/>
  <c r="IU119" i="2"/>
  <c r="JN119" i="2"/>
  <c r="IW121" i="2"/>
  <c r="JK123" i="2"/>
  <c r="JI126" i="2"/>
  <c r="IW126" i="2"/>
  <c r="JM126" i="2"/>
  <c r="IS126" i="2"/>
  <c r="JK127" i="2"/>
  <c r="IR111" i="2"/>
  <c r="JL111" i="2"/>
  <c r="IR112" i="2"/>
  <c r="JL112" i="2"/>
  <c r="IW113" i="2"/>
  <c r="IW114" i="2"/>
  <c r="IW115" i="2"/>
  <c r="IW116" i="2"/>
  <c r="IW117" i="2"/>
  <c r="JJ118" i="2"/>
  <c r="MY118" i="2"/>
  <c r="IW119" i="2"/>
  <c r="JJ120" i="2"/>
  <c r="MY120" i="2"/>
  <c r="IR123" i="2"/>
  <c r="JL123" i="2"/>
  <c r="JN125" i="2"/>
  <c r="JL125" i="2"/>
  <c r="IR125" i="2"/>
  <c r="JM125" i="2"/>
  <c r="IR126" i="2"/>
  <c r="JN127" i="2"/>
  <c r="MY128" i="2"/>
  <c r="NA128" i="2"/>
  <c r="NB128" i="2" s="1"/>
  <c r="IS111" i="2"/>
  <c r="JM111" i="2"/>
  <c r="IS112" i="2"/>
  <c r="JM112" i="2"/>
  <c r="JK118" i="2"/>
  <c r="JK120" i="2"/>
  <c r="JI121" i="2"/>
  <c r="IS123" i="2"/>
  <c r="JM123" i="2"/>
  <c r="IU126" i="2"/>
  <c r="IU111" i="2"/>
  <c r="IU112" i="2"/>
  <c r="IR118" i="2"/>
  <c r="IR120" i="2"/>
  <c r="JJ121" i="2"/>
  <c r="IU123" i="2"/>
  <c r="IU125" i="2"/>
  <c r="NB129" i="2"/>
  <c r="JK128" i="2"/>
  <c r="IU129" i="2"/>
  <c r="JN129" i="2"/>
  <c r="JK131" i="2"/>
  <c r="JK132" i="2"/>
  <c r="IR133" i="2"/>
  <c r="JL133" i="2"/>
  <c r="JK134" i="2"/>
  <c r="IU135" i="2"/>
  <c r="JN135" i="2"/>
  <c r="IU138" i="2"/>
  <c r="JN138" i="2"/>
  <c r="JJ143" i="2"/>
  <c r="HK170" i="2"/>
  <c r="JK145" i="2"/>
  <c r="NA145" i="2"/>
  <c r="NB145" i="2" s="1"/>
  <c r="NA131" i="2"/>
  <c r="NB131" i="2" s="1"/>
  <c r="NA132" i="2"/>
  <c r="NB132" i="2" s="1"/>
  <c r="NA134" i="2"/>
  <c r="NB134" i="2" s="1"/>
  <c r="IW135" i="2"/>
  <c r="IW138" i="2"/>
  <c r="JI140" i="2"/>
  <c r="JK143" i="2"/>
  <c r="MZ143" i="2"/>
  <c r="NB143" i="2" s="1"/>
  <c r="JL145" i="2"/>
  <c r="JI146" i="2"/>
  <c r="IS128" i="2"/>
  <c r="JM128" i="2"/>
  <c r="LU129" i="2"/>
  <c r="MZ130" i="2"/>
  <c r="NB130" i="2" s="1"/>
  <c r="IS131" i="2"/>
  <c r="JM131" i="2"/>
  <c r="IS132" i="2"/>
  <c r="JM132" i="2"/>
  <c r="IU133" i="2"/>
  <c r="JN133" i="2"/>
  <c r="IS134" i="2"/>
  <c r="JM134" i="2"/>
  <c r="LU135" i="2"/>
  <c r="JI136" i="2"/>
  <c r="MZ137" i="2"/>
  <c r="NB137" i="2" s="1"/>
  <c r="MZ139" i="2"/>
  <c r="NB139" i="2" s="1"/>
  <c r="JJ140" i="2"/>
  <c r="MY140" i="2"/>
  <c r="MZ141" i="2"/>
  <c r="NB141" i="2" s="1"/>
  <c r="MZ142" i="2"/>
  <c r="NB142" i="2" s="1"/>
  <c r="IR143" i="2"/>
  <c r="JL143" i="2"/>
  <c r="IR145" i="2"/>
  <c r="JM145" i="2"/>
  <c r="JJ146" i="2"/>
  <c r="JI129" i="2"/>
  <c r="JI135" i="2"/>
  <c r="JI138" i="2"/>
  <c r="JK140" i="2"/>
  <c r="IS143" i="2"/>
  <c r="JM143" i="2"/>
  <c r="IS145" i="2"/>
  <c r="JN145" i="2"/>
  <c r="JK146" i="2"/>
  <c r="NB160" i="2"/>
  <c r="JJ129" i="2"/>
  <c r="LU133" i="2"/>
  <c r="JJ135" i="2"/>
  <c r="JJ138" i="2"/>
  <c r="IR140" i="2"/>
  <c r="JL140" i="2"/>
  <c r="IU143" i="2"/>
  <c r="JN143" i="2"/>
  <c r="MY144" i="2"/>
  <c r="IU145" i="2"/>
  <c r="IW147" i="2"/>
  <c r="JI147" i="2"/>
  <c r="JM147" i="2"/>
  <c r="MZ149" i="2"/>
  <c r="LU149" i="2"/>
  <c r="NB153" i="2"/>
  <c r="NB157" i="2"/>
  <c r="NB159" i="2"/>
  <c r="JK129" i="2"/>
  <c r="JK135" i="2"/>
  <c r="JK138" i="2"/>
  <c r="IW146" i="2"/>
  <c r="JN146" i="2"/>
  <c r="IU146" i="2"/>
  <c r="JM146" i="2"/>
  <c r="JN147" i="2"/>
  <c r="NA149" i="2"/>
  <c r="MY149" i="2"/>
  <c r="IW156" i="2"/>
  <c r="JN156" i="2"/>
  <c r="IU156" i="2"/>
  <c r="JM156" i="2"/>
  <c r="IS156" i="2"/>
  <c r="JL156" i="2"/>
  <c r="IR156" i="2"/>
  <c r="JJ156" i="2"/>
  <c r="JI156" i="2"/>
  <c r="JI145" i="2"/>
  <c r="IR146" i="2"/>
  <c r="IS129" i="2"/>
  <c r="IS135" i="2"/>
  <c r="IS138" i="2"/>
  <c r="JL144" i="2"/>
  <c r="JJ145" i="2"/>
  <c r="IS146" i="2"/>
  <c r="IU147" i="2"/>
  <c r="MY148" i="2"/>
  <c r="NA151" i="2"/>
  <c r="NB151" i="2" s="1"/>
  <c r="MY151" i="2"/>
  <c r="JK156" i="2"/>
  <c r="IW157" i="2"/>
  <c r="JN157" i="2"/>
  <c r="IU157" i="2"/>
  <c r="JM157" i="2"/>
  <c r="IS157" i="2"/>
  <c r="JL157" i="2"/>
  <c r="IR157" i="2"/>
  <c r="JJ157" i="2"/>
  <c r="JI157" i="2"/>
  <c r="IW148" i="2"/>
  <c r="IU149" i="2"/>
  <c r="JN149" i="2"/>
  <c r="JJ150" i="2"/>
  <c r="IU151" i="2"/>
  <c r="JN151" i="2"/>
  <c r="JI152" i="2"/>
  <c r="IW154" i="2"/>
  <c r="IW155" i="2"/>
  <c r="IW158" i="2"/>
  <c r="IU160" i="2"/>
  <c r="JN160" i="2"/>
  <c r="IU161" i="2"/>
  <c r="JN161" i="2"/>
  <c r="IU163" i="2"/>
  <c r="JJ164" i="2"/>
  <c r="JI169" i="2"/>
  <c r="NA169" i="2"/>
  <c r="NB169" i="2" s="1"/>
  <c r="FX170" i="2"/>
  <c r="OL170" i="2" s="1"/>
  <c r="JK150" i="2"/>
  <c r="IW160" i="2"/>
  <c r="IW161" i="2"/>
  <c r="MZ162" i="2"/>
  <c r="NB162" i="2" s="1"/>
  <c r="IW166" i="2"/>
  <c r="JJ166" i="2"/>
  <c r="JI166" i="2"/>
  <c r="JN166" i="2"/>
  <c r="JJ169" i="2"/>
  <c r="Q170" i="2"/>
  <c r="JM170" i="2"/>
  <c r="IR150" i="2"/>
  <c r="JL150" i="2"/>
  <c r="LU151" i="2"/>
  <c r="JK152" i="2"/>
  <c r="MY156" i="2"/>
  <c r="MY157" i="2"/>
  <c r="LU160" i="2"/>
  <c r="JI162" i="2"/>
  <c r="JL162" i="2"/>
  <c r="JJ163" i="2"/>
  <c r="IR166" i="2"/>
  <c r="MY168" i="2"/>
  <c r="NA168" i="2"/>
  <c r="NB168" i="2" s="1"/>
  <c r="JN170" i="2"/>
  <c r="NU170" i="2"/>
  <c r="JK148" i="2"/>
  <c r="JJ149" i="2"/>
  <c r="IU150" i="2"/>
  <c r="JN150" i="2"/>
  <c r="JJ151" i="2"/>
  <c r="IS152" i="2"/>
  <c r="JM152" i="2"/>
  <c r="JK154" i="2"/>
  <c r="JK155" i="2"/>
  <c r="JK158" i="2"/>
  <c r="JJ160" i="2"/>
  <c r="MY160" i="2"/>
  <c r="JJ161" i="2"/>
  <c r="MY161" i="2"/>
  <c r="IW164" i="2"/>
  <c r="JN164" i="2"/>
  <c r="IU164" i="2"/>
  <c r="JI164" i="2"/>
  <c r="LU167" i="2"/>
  <c r="MZ167" i="2"/>
  <c r="NB167" i="2" s="1"/>
  <c r="BL170" i="2"/>
  <c r="JK149" i="2"/>
  <c r="IW150" i="2"/>
  <c r="JK151" i="2"/>
  <c r="IU152" i="2"/>
  <c r="JN152" i="2"/>
  <c r="JK160" i="2"/>
  <c r="JK161" i="2"/>
  <c r="IW163" i="2"/>
  <c r="JI163" i="2"/>
  <c r="JM163" i="2"/>
  <c r="JN169" i="2"/>
  <c r="IU169" i="2"/>
  <c r="JM169" i="2"/>
  <c r="IS169" i="2"/>
  <c r="IW169" i="2"/>
  <c r="IS148" i="2"/>
  <c r="JM148" i="2"/>
  <c r="IR149" i="2"/>
  <c r="JL149" i="2"/>
  <c r="IR151" i="2"/>
  <c r="JL151" i="2"/>
  <c r="JK153" i="2"/>
  <c r="IS154" i="2"/>
  <c r="JM154" i="2"/>
  <c r="IS155" i="2"/>
  <c r="JM155" i="2"/>
  <c r="IS158" i="2"/>
  <c r="JM158" i="2"/>
  <c r="JK159" i="2"/>
  <c r="IR160" i="2"/>
  <c r="JL160" i="2"/>
  <c r="IR161" i="2"/>
  <c r="JL161" i="2"/>
  <c r="IW162" i="2"/>
  <c r="IR163" i="2"/>
  <c r="JN163" i="2"/>
  <c r="IS164" i="2"/>
  <c r="JK166" i="2"/>
  <c r="IR169" i="2"/>
  <c r="R170" i="2"/>
  <c r="IU148" i="2"/>
  <c r="IS149" i="2"/>
  <c r="IS151" i="2"/>
  <c r="IR153" i="2"/>
  <c r="IU154" i="2"/>
  <c r="IU155" i="2"/>
  <c r="IU158" i="2"/>
  <c r="IR159" i="2"/>
  <c r="IS160" i="2"/>
  <c r="IS161" i="2"/>
  <c r="IS163" i="2"/>
  <c r="IW165" i="2"/>
  <c r="JJ165" i="2"/>
  <c r="JI165" i="2"/>
  <c r="JN165" i="2"/>
  <c r="JL166" i="2"/>
  <c r="AH170" i="2"/>
  <c r="MX170" i="2"/>
  <c r="JJ167" i="2"/>
  <c r="IR168" i="2"/>
  <c r="JL168" i="2"/>
  <c r="IS168" i="2"/>
  <c r="JM168" i="2"/>
  <c r="JJ168" i="2"/>
  <c r="JD170" i="1"/>
  <c r="JE170" i="1" s="1"/>
  <c r="JB170" i="1"/>
  <c r="OS170" i="1"/>
  <c r="OR170" i="1"/>
  <c r="OQ170" i="1"/>
  <c r="OP170" i="1"/>
  <c r="OO170" i="1"/>
  <c r="ON170" i="1"/>
  <c r="OM170" i="1"/>
  <c r="OL170" i="1"/>
  <c r="OK170" i="1"/>
  <c r="OJ170" i="1"/>
  <c r="OI170" i="1"/>
  <c r="OH170" i="1"/>
  <c r="JL170" i="2" l="1"/>
  <c r="NB108" i="2"/>
  <c r="NB111" i="2"/>
  <c r="NB54" i="2"/>
  <c r="NB72" i="2"/>
  <c r="JJ170" i="2"/>
  <c r="NB65" i="2"/>
  <c r="NB25" i="2"/>
  <c r="NB152" i="2"/>
  <c r="JI170" i="2"/>
  <c r="IR170" i="2"/>
  <c r="NB82" i="2"/>
  <c r="NB154" i="2"/>
  <c r="NB166" i="2"/>
  <c r="NB74" i="2"/>
  <c r="NB36" i="2"/>
  <c r="NB40" i="2"/>
  <c r="NB121" i="2"/>
  <c r="NB116" i="2"/>
  <c r="IS171" i="2"/>
  <c r="NB150" i="2"/>
  <c r="NB149" i="2"/>
  <c r="NB81" i="2"/>
  <c r="NB43" i="2"/>
  <c r="MZ170" i="2"/>
  <c r="NB125" i="2"/>
  <c r="NB50" i="2"/>
  <c r="MY170" i="2"/>
  <c r="NA170" i="2"/>
  <c r="NB170" i="2" s="1"/>
  <c r="OH170" i="2"/>
  <c r="NB3" i="2"/>
  <c r="IS170" i="2"/>
  <c r="JK170" i="2"/>
  <c r="IU170" i="2"/>
  <c r="NB7" i="2"/>
  <c r="JC170" i="1"/>
  <c r="OF170" i="1"/>
  <c r="OG170" i="1" s="1"/>
  <c r="OF169" i="1"/>
  <c r="OG169" i="1" s="1"/>
  <c r="OF168" i="1"/>
  <c r="OG168" i="1" s="1"/>
  <c r="OF167" i="1"/>
  <c r="OG167" i="1" s="1"/>
  <c r="OF166" i="1"/>
  <c r="OG166" i="1" s="1"/>
  <c r="OF165" i="1"/>
  <c r="OG165" i="1" s="1"/>
  <c r="OF164" i="1"/>
  <c r="OG164" i="1" s="1"/>
  <c r="OF162" i="1"/>
  <c r="OG162" i="1" s="1"/>
  <c r="OF161" i="1"/>
  <c r="OG161" i="1" s="1"/>
  <c r="OF160" i="1"/>
  <c r="OG160" i="1" s="1"/>
  <c r="OF159" i="1"/>
  <c r="OG159" i="1" s="1"/>
  <c r="OF158" i="1"/>
  <c r="OG158" i="1" s="1"/>
  <c r="OF157" i="1"/>
  <c r="OG157" i="1" s="1"/>
  <c r="OF156" i="1"/>
  <c r="OG156" i="1" s="1"/>
  <c r="OF155" i="1"/>
  <c r="OG155" i="1" s="1"/>
  <c r="OF154" i="1"/>
  <c r="OG154" i="1" s="1"/>
  <c r="OF153" i="1"/>
  <c r="OG153" i="1" s="1"/>
  <c r="OF150" i="1"/>
  <c r="OG150" i="1" s="1"/>
  <c r="OF149" i="1"/>
  <c r="OG149" i="1" s="1"/>
  <c r="OF148" i="1"/>
  <c r="OG148" i="1" s="1"/>
  <c r="OF147" i="1"/>
  <c r="OG147" i="1" s="1"/>
  <c r="OF146" i="1"/>
  <c r="OG146" i="1" s="1"/>
  <c r="OF145" i="1"/>
  <c r="OG145" i="1" s="1"/>
  <c r="OF144" i="1"/>
  <c r="OG144" i="1" s="1"/>
  <c r="OF143" i="1"/>
  <c r="OG143" i="1" s="1"/>
  <c r="OF142" i="1"/>
  <c r="OG142" i="1" s="1"/>
  <c r="OF141" i="1"/>
  <c r="OG141" i="1" s="1"/>
  <c r="OF140" i="1"/>
  <c r="OG140" i="1" s="1"/>
  <c r="OF137" i="1"/>
  <c r="OG137" i="1" s="1"/>
  <c r="OF135" i="1"/>
  <c r="OG135" i="1" s="1"/>
  <c r="OF134" i="1"/>
  <c r="OG134" i="1" s="1"/>
  <c r="OF133" i="1"/>
  <c r="OG133" i="1" s="1"/>
  <c r="OF132" i="1"/>
  <c r="OG132" i="1" s="1"/>
  <c r="OF131" i="1"/>
  <c r="OG131" i="1" s="1"/>
  <c r="OF130" i="1"/>
  <c r="OG130" i="1" s="1"/>
  <c r="OF129" i="1"/>
  <c r="OG129" i="1" s="1"/>
  <c r="OF128" i="1"/>
  <c r="OG128" i="1" s="1"/>
  <c r="OF127" i="1"/>
  <c r="OG127" i="1" s="1"/>
  <c r="OF126" i="1"/>
  <c r="OG126" i="1" s="1"/>
  <c r="OF125" i="1"/>
  <c r="OG125" i="1" s="1"/>
  <c r="OF124" i="1"/>
  <c r="OG124" i="1" s="1"/>
  <c r="OF123" i="1"/>
  <c r="OG123" i="1" s="1"/>
  <c r="OF122" i="1"/>
  <c r="OG122" i="1" s="1"/>
  <c r="OF121" i="1"/>
  <c r="OG121" i="1" s="1"/>
  <c r="OF119" i="1"/>
  <c r="OG119" i="1" s="1"/>
  <c r="OF118" i="1"/>
  <c r="OG118" i="1" s="1"/>
  <c r="OF117" i="1"/>
  <c r="OG117" i="1" s="1"/>
  <c r="OF116" i="1"/>
  <c r="OG116" i="1" s="1"/>
  <c r="OF115" i="1"/>
  <c r="OG115" i="1" s="1"/>
  <c r="OF114" i="1"/>
  <c r="OG114" i="1" s="1"/>
  <c r="OF113" i="1"/>
  <c r="OG113" i="1" s="1"/>
  <c r="OF112" i="1"/>
  <c r="OG112" i="1" s="1"/>
  <c r="OF110" i="1"/>
  <c r="OG110" i="1" s="1"/>
  <c r="OF109" i="1"/>
  <c r="OG109" i="1" s="1"/>
  <c r="OF108" i="1"/>
  <c r="OG108" i="1" s="1"/>
  <c r="OF107" i="1"/>
  <c r="OG107" i="1" s="1"/>
  <c r="OF106" i="1"/>
  <c r="OG106" i="1" s="1"/>
  <c r="OF105" i="1"/>
  <c r="OG105" i="1" s="1"/>
  <c r="OF103" i="1"/>
  <c r="OG103" i="1" s="1"/>
  <c r="OF102" i="1"/>
  <c r="OG102" i="1" s="1"/>
  <c r="OF100" i="1"/>
  <c r="OG100" i="1" s="1"/>
  <c r="OF99" i="1"/>
  <c r="OG99" i="1" s="1"/>
  <c r="OF98" i="1"/>
  <c r="OG98" i="1" s="1"/>
  <c r="OF97" i="1"/>
  <c r="OG97" i="1" s="1"/>
  <c r="OF96" i="1"/>
  <c r="OG96" i="1" s="1"/>
  <c r="OF95" i="1"/>
  <c r="OG95" i="1" s="1"/>
  <c r="OF94" i="1"/>
  <c r="OG94" i="1" s="1"/>
  <c r="OF93" i="1"/>
  <c r="OG93" i="1" s="1"/>
  <c r="OF92" i="1"/>
  <c r="OG92" i="1" s="1"/>
  <c r="OF91" i="1"/>
  <c r="OG91" i="1" s="1"/>
  <c r="OF90" i="1"/>
  <c r="OG90" i="1" s="1"/>
  <c r="OF89" i="1"/>
  <c r="OG89" i="1" s="1"/>
  <c r="OF88" i="1"/>
  <c r="OG88" i="1" s="1"/>
  <c r="OF87" i="1"/>
  <c r="OG87" i="1" s="1"/>
  <c r="OF86" i="1"/>
  <c r="OG86" i="1" s="1"/>
  <c r="OF85" i="1"/>
  <c r="OG85" i="1" s="1"/>
  <c r="OF84" i="1"/>
  <c r="OG84" i="1" s="1"/>
  <c r="OF83" i="1"/>
  <c r="OG83" i="1" s="1"/>
  <c r="OF82" i="1"/>
  <c r="OG82" i="1" s="1"/>
  <c r="OF81" i="1"/>
  <c r="OG81" i="1" s="1"/>
  <c r="OF80" i="1"/>
  <c r="OG80" i="1" s="1"/>
  <c r="OF78" i="1"/>
  <c r="OG78" i="1" s="1"/>
  <c r="OF77" i="1"/>
  <c r="OG77" i="1" s="1"/>
  <c r="OF76" i="1"/>
  <c r="OG76" i="1" s="1"/>
  <c r="OF75" i="1"/>
  <c r="OG75" i="1" s="1"/>
  <c r="OF74" i="1"/>
  <c r="OG74" i="1" s="1"/>
  <c r="OF73" i="1"/>
  <c r="OG73" i="1" s="1"/>
  <c r="OF72" i="1"/>
  <c r="OG72" i="1" s="1"/>
  <c r="OF71" i="1"/>
  <c r="OG71" i="1" s="1"/>
  <c r="OF70" i="1"/>
  <c r="OG70" i="1" s="1"/>
  <c r="OF69" i="1"/>
  <c r="OG69" i="1" s="1"/>
  <c r="OF68" i="1"/>
  <c r="OG68" i="1" s="1"/>
  <c r="OF67" i="1"/>
  <c r="OG67" i="1" s="1"/>
  <c r="OF66" i="1"/>
  <c r="OG66" i="1" s="1"/>
  <c r="OF65" i="1"/>
  <c r="OG65" i="1" s="1"/>
  <c r="OF64" i="1"/>
  <c r="OG64" i="1" s="1"/>
  <c r="OF63" i="1"/>
  <c r="OG63" i="1" s="1"/>
  <c r="OF60" i="1"/>
  <c r="OG60" i="1" s="1"/>
  <c r="OF59" i="1"/>
  <c r="OG59" i="1" s="1"/>
  <c r="OF58" i="1"/>
  <c r="OG58" i="1" s="1"/>
  <c r="OF56" i="1"/>
  <c r="OG56" i="1" s="1"/>
  <c r="OF55" i="1"/>
  <c r="OG55" i="1" s="1"/>
  <c r="OF54" i="1"/>
  <c r="OG54" i="1" s="1"/>
  <c r="OF53" i="1"/>
  <c r="OG53" i="1" s="1"/>
  <c r="OF51" i="1"/>
  <c r="OG51" i="1" s="1"/>
  <c r="OF50" i="1"/>
  <c r="OG50" i="1" s="1"/>
  <c r="OF48" i="1"/>
  <c r="OG48" i="1" s="1"/>
  <c r="OF46" i="1"/>
  <c r="OG46" i="1" s="1"/>
  <c r="OF45" i="1"/>
  <c r="OG45" i="1" s="1"/>
  <c r="OF44" i="1"/>
  <c r="OG44" i="1" s="1"/>
  <c r="OF43" i="1"/>
  <c r="OG43" i="1" s="1"/>
  <c r="OF41" i="1"/>
  <c r="OG41" i="1" s="1"/>
  <c r="OF39" i="1"/>
  <c r="OG39" i="1" s="1"/>
  <c r="OF36" i="1"/>
  <c r="OG36" i="1" s="1"/>
  <c r="OF35" i="1"/>
  <c r="OG35" i="1" s="1"/>
  <c r="OF34" i="1"/>
  <c r="OG34" i="1" s="1"/>
  <c r="OF33" i="1"/>
  <c r="OG33" i="1" s="1"/>
  <c r="OF32" i="1"/>
  <c r="OG32" i="1" s="1"/>
  <c r="OF31" i="1"/>
  <c r="OG31" i="1" s="1"/>
  <c r="OF30" i="1"/>
  <c r="OG30" i="1" s="1"/>
  <c r="OF29" i="1"/>
  <c r="OG29" i="1" s="1"/>
  <c r="OF28" i="1"/>
  <c r="OG28" i="1" s="1"/>
  <c r="OF27" i="1"/>
  <c r="OG27" i="1" s="1"/>
  <c r="OF26" i="1"/>
  <c r="OG26" i="1" s="1"/>
  <c r="OF24" i="1"/>
  <c r="OG24" i="1" s="1"/>
  <c r="OF23" i="1"/>
  <c r="OG23" i="1" s="1"/>
  <c r="OF20" i="1"/>
  <c r="OG20" i="1" s="1"/>
  <c r="OF19" i="1"/>
  <c r="OG19" i="1" s="1"/>
  <c r="OF18" i="1"/>
  <c r="OG18" i="1" s="1"/>
  <c r="OF17" i="1"/>
  <c r="OG17" i="1" s="1"/>
  <c r="OF14" i="1"/>
  <c r="OG14" i="1" s="1"/>
  <c r="OF13" i="1"/>
  <c r="OG13" i="1" s="1"/>
  <c r="OF12" i="1"/>
  <c r="OG12" i="1" s="1"/>
  <c r="OF11" i="1"/>
  <c r="OG11" i="1" s="1"/>
  <c r="OF10" i="1"/>
  <c r="OG10" i="1" s="1"/>
  <c r="OF9" i="1"/>
  <c r="OG9" i="1" s="1"/>
  <c r="OF7" i="1"/>
  <c r="OG7" i="1" s="1"/>
  <c r="OF5" i="1"/>
  <c r="OG5" i="1" s="1"/>
  <c r="OF4" i="1"/>
  <c r="NJ170" i="1"/>
  <c r="NM170" i="1" s="1"/>
  <c r="NJ169" i="1"/>
  <c r="NK169" i="1" s="1"/>
  <c r="NJ168" i="1"/>
  <c r="NK168" i="1" s="1"/>
  <c r="NJ167" i="1"/>
  <c r="NK167" i="1" s="1"/>
  <c r="NJ166" i="1"/>
  <c r="NK166" i="1" s="1"/>
  <c r="NJ165" i="1"/>
  <c r="NK165" i="1" s="1"/>
  <c r="NJ164" i="1"/>
  <c r="NK164" i="1" s="1"/>
  <c r="NJ163" i="1"/>
  <c r="NM163" i="1" s="1"/>
  <c r="NJ162" i="1"/>
  <c r="NK162" i="1" s="1"/>
  <c r="NJ161" i="1"/>
  <c r="NK161" i="1" s="1"/>
  <c r="NJ160" i="1"/>
  <c r="NK160" i="1" s="1"/>
  <c r="NJ159" i="1"/>
  <c r="NK159" i="1" s="1"/>
  <c r="NJ158" i="1"/>
  <c r="NK158" i="1" s="1"/>
  <c r="NJ157" i="1"/>
  <c r="NK157" i="1" s="1"/>
  <c r="NJ156" i="1"/>
  <c r="NK156" i="1" s="1"/>
  <c r="NJ155" i="1"/>
  <c r="NK155" i="1" s="1"/>
  <c r="NJ154" i="1"/>
  <c r="NK154" i="1" s="1"/>
  <c r="NJ153" i="1"/>
  <c r="NK153" i="1" s="1"/>
  <c r="NJ152" i="1"/>
  <c r="NM152" i="1" s="1"/>
  <c r="NJ151" i="1"/>
  <c r="NM151" i="1" s="1"/>
  <c r="NJ150" i="1"/>
  <c r="NK150" i="1" s="1"/>
  <c r="NJ149" i="1"/>
  <c r="NK149" i="1" s="1"/>
  <c r="NJ148" i="1"/>
  <c r="NK148" i="1" s="1"/>
  <c r="NJ147" i="1"/>
  <c r="NK147" i="1" s="1"/>
  <c r="NJ146" i="1"/>
  <c r="NK146" i="1" s="1"/>
  <c r="NJ145" i="1"/>
  <c r="NK145" i="1" s="1"/>
  <c r="NJ144" i="1"/>
  <c r="NK144" i="1" s="1"/>
  <c r="NJ143" i="1"/>
  <c r="NK143" i="1" s="1"/>
  <c r="NJ142" i="1"/>
  <c r="NK142" i="1" s="1"/>
  <c r="NJ141" i="1"/>
  <c r="NK141" i="1" s="1"/>
  <c r="NJ140" i="1"/>
  <c r="NK140" i="1" s="1"/>
  <c r="NJ139" i="1"/>
  <c r="NM139" i="1" s="1"/>
  <c r="NJ138" i="1"/>
  <c r="NM138" i="1" s="1"/>
  <c r="NJ137" i="1"/>
  <c r="NK137" i="1" s="1"/>
  <c r="NJ136" i="1"/>
  <c r="NM136" i="1" s="1"/>
  <c r="NJ135" i="1"/>
  <c r="NK135" i="1" s="1"/>
  <c r="NJ134" i="1"/>
  <c r="NK134" i="1" s="1"/>
  <c r="NJ133" i="1"/>
  <c r="NK133" i="1" s="1"/>
  <c r="NJ132" i="1"/>
  <c r="NK132" i="1" s="1"/>
  <c r="NJ131" i="1"/>
  <c r="NK131" i="1" s="1"/>
  <c r="NJ130" i="1"/>
  <c r="NK130" i="1" s="1"/>
  <c r="NJ129" i="1"/>
  <c r="NK129" i="1" s="1"/>
  <c r="NJ128" i="1"/>
  <c r="NK128" i="1" s="1"/>
  <c r="NJ127" i="1"/>
  <c r="NK127" i="1" s="1"/>
  <c r="NJ126" i="1"/>
  <c r="NK126" i="1" s="1"/>
  <c r="NJ125" i="1"/>
  <c r="NK125" i="1" s="1"/>
  <c r="NJ124" i="1"/>
  <c r="NK124" i="1" s="1"/>
  <c r="NJ123" i="1"/>
  <c r="NK123" i="1" s="1"/>
  <c r="NJ122" i="1"/>
  <c r="NK122" i="1" s="1"/>
  <c r="NJ121" i="1"/>
  <c r="NK121" i="1" s="1"/>
  <c r="NJ120" i="1"/>
  <c r="NM120" i="1" s="1"/>
  <c r="NJ119" i="1"/>
  <c r="NK119" i="1" s="1"/>
  <c r="NJ118" i="1"/>
  <c r="NK118" i="1" s="1"/>
  <c r="NJ117" i="1"/>
  <c r="NK117" i="1" s="1"/>
  <c r="NJ116" i="1"/>
  <c r="NK116" i="1" s="1"/>
  <c r="NJ115" i="1"/>
  <c r="NK115" i="1" s="1"/>
  <c r="NJ114" i="1"/>
  <c r="NK114" i="1" s="1"/>
  <c r="NJ113" i="1"/>
  <c r="NK113" i="1" s="1"/>
  <c r="NJ112" i="1"/>
  <c r="NK112" i="1" s="1"/>
  <c r="NJ111" i="1"/>
  <c r="NM111" i="1" s="1"/>
  <c r="NJ110" i="1"/>
  <c r="NK110" i="1" s="1"/>
  <c r="NJ109" i="1"/>
  <c r="NK109" i="1" s="1"/>
  <c r="NJ108" i="1"/>
  <c r="NK108" i="1" s="1"/>
  <c r="NJ107" i="1"/>
  <c r="NK107" i="1" s="1"/>
  <c r="NJ106" i="1"/>
  <c r="NK106" i="1" s="1"/>
  <c r="NJ105" i="1"/>
  <c r="NK105" i="1" s="1"/>
  <c r="NJ104" i="1"/>
  <c r="NM104" i="1" s="1"/>
  <c r="NJ103" i="1"/>
  <c r="NK103" i="1" s="1"/>
  <c r="NJ102" i="1"/>
  <c r="NK102" i="1" s="1"/>
  <c r="NJ101" i="1"/>
  <c r="NM101" i="1" s="1"/>
  <c r="NJ100" i="1"/>
  <c r="NK100" i="1" s="1"/>
  <c r="NJ99" i="1"/>
  <c r="NK99" i="1" s="1"/>
  <c r="NJ98" i="1"/>
  <c r="NK98" i="1" s="1"/>
  <c r="NJ97" i="1"/>
  <c r="NK97" i="1" s="1"/>
  <c r="NJ96" i="1"/>
  <c r="NK96" i="1" s="1"/>
  <c r="NJ95" i="1"/>
  <c r="NK95" i="1" s="1"/>
  <c r="NJ94" i="1"/>
  <c r="NK94" i="1" s="1"/>
  <c r="NJ93" i="1"/>
  <c r="NK93" i="1" s="1"/>
  <c r="NJ92" i="1"/>
  <c r="NK92" i="1" s="1"/>
  <c r="NJ91" i="1"/>
  <c r="NK91" i="1" s="1"/>
  <c r="NJ90" i="1"/>
  <c r="NK90" i="1" s="1"/>
  <c r="NJ89" i="1"/>
  <c r="NK89" i="1" s="1"/>
  <c r="NJ88" i="1"/>
  <c r="NK88" i="1" s="1"/>
  <c r="NJ87" i="1"/>
  <c r="NK87" i="1" s="1"/>
  <c r="NJ86" i="1"/>
  <c r="NK86" i="1" s="1"/>
  <c r="NJ85" i="1"/>
  <c r="NK85" i="1" s="1"/>
  <c r="NJ84" i="1"/>
  <c r="NK84" i="1" s="1"/>
  <c r="NJ83" i="1"/>
  <c r="NK83" i="1" s="1"/>
  <c r="NJ82" i="1"/>
  <c r="NK82" i="1" s="1"/>
  <c r="NJ81" i="1"/>
  <c r="NK81" i="1" s="1"/>
  <c r="NJ80" i="1"/>
  <c r="NK80" i="1" s="1"/>
  <c r="NJ79" i="1"/>
  <c r="NM79" i="1" s="1"/>
  <c r="NJ78" i="1"/>
  <c r="NK78" i="1" s="1"/>
  <c r="NJ77" i="1"/>
  <c r="NK77" i="1" s="1"/>
  <c r="NJ76" i="1"/>
  <c r="NK76" i="1" s="1"/>
  <c r="NJ75" i="1"/>
  <c r="NK75" i="1" s="1"/>
  <c r="NJ74" i="1"/>
  <c r="NK74" i="1" s="1"/>
  <c r="NJ73" i="1"/>
  <c r="NK73" i="1" s="1"/>
  <c r="NJ72" i="1"/>
  <c r="NK72" i="1" s="1"/>
  <c r="NJ71" i="1"/>
  <c r="NK71" i="1" s="1"/>
  <c r="NJ70" i="1"/>
  <c r="NK70" i="1" s="1"/>
  <c r="NJ69" i="1"/>
  <c r="NK69" i="1" s="1"/>
  <c r="NJ68" i="1"/>
  <c r="NK68" i="1" s="1"/>
  <c r="NJ67" i="1"/>
  <c r="NK67" i="1" s="1"/>
  <c r="NJ66" i="1"/>
  <c r="NK66" i="1" s="1"/>
  <c r="NJ65" i="1"/>
  <c r="NK65" i="1" s="1"/>
  <c r="NJ64" i="1"/>
  <c r="NK64" i="1" s="1"/>
  <c r="NJ63" i="1"/>
  <c r="NK63" i="1" s="1"/>
  <c r="NJ62" i="1"/>
  <c r="NM62" i="1" s="1"/>
  <c r="NJ61" i="1"/>
  <c r="NM61" i="1" s="1"/>
  <c r="NJ60" i="1"/>
  <c r="NK60" i="1" s="1"/>
  <c r="NJ59" i="1"/>
  <c r="NK59" i="1" s="1"/>
  <c r="NJ58" i="1"/>
  <c r="NK58" i="1" s="1"/>
  <c r="NJ57" i="1"/>
  <c r="NM57" i="1" s="1"/>
  <c r="NJ56" i="1"/>
  <c r="NK56" i="1" s="1"/>
  <c r="NJ55" i="1"/>
  <c r="NK55" i="1" s="1"/>
  <c r="NJ54" i="1"/>
  <c r="NK54" i="1" s="1"/>
  <c r="NJ53" i="1"/>
  <c r="NK53" i="1" s="1"/>
  <c r="NJ52" i="1"/>
  <c r="NM52" i="1" s="1"/>
  <c r="NJ51" i="1"/>
  <c r="NK51" i="1" s="1"/>
  <c r="NJ50" i="1"/>
  <c r="NK50" i="1" s="1"/>
  <c r="NJ49" i="1"/>
  <c r="NM49" i="1" s="1"/>
  <c r="NJ48" i="1"/>
  <c r="NK48" i="1" s="1"/>
  <c r="NJ47" i="1"/>
  <c r="NM47" i="1" s="1"/>
  <c r="NJ46" i="1"/>
  <c r="NK46" i="1" s="1"/>
  <c r="NJ45" i="1"/>
  <c r="NK45" i="1" s="1"/>
  <c r="NJ44" i="1"/>
  <c r="NK44" i="1" s="1"/>
  <c r="NJ43" i="1"/>
  <c r="NK43" i="1" s="1"/>
  <c r="NJ42" i="1"/>
  <c r="NM42" i="1" s="1"/>
  <c r="NJ41" i="1"/>
  <c r="NK41" i="1" s="1"/>
  <c r="NJ40" i="1"/>
  <c r="NM40" i="1" s="1"/>
  <c r="NJ39" i="1"/>
  <c r="NK39" i="1" s="1"/>
  <c r="NJ38" i="1"/>
  <c r="NM38" i="1" s="1"/>
  <c r="NJ37" i="1"/>
  <c r="NM37" i="1" s="1"/>
  <c r="NJ36" i="1"/>
  <c r="NK36" i="1" s="1"/>
  <c r="NJ35" i="1"/>
  <c r="NK35" i="1" s="1"/>
  <c r="NJ34" i="1"/>
  <c r="NK34" i="1" s="1"/>
  <c r="NJ33" i="1"/>
  <c r="NK33" i="1" s="1"/>
  <c r="NJ32" i="1"/>
  <c r="NK32" i="1" s="1"/>
  <c r="NJ31" i="1"/>
  <c r="NK31" i="1" s="1"/>
  <c r="NJ30" i="1"/>
  <c r="NK30" i="1" s="1"/>
  <c r="NJ29" i="1"/>
  <c r="NK29" i="1" s="1"/>
  <c r="NJ28" i="1"/>
  <c r="NK28" i="1" s="1"/>
  <c r="NJ27" i="1"/>
  <c r="NK27" i="1" s="1"/>
  <c r="NJ26" i="1"/>
  <c r="NK26" i="1" s="1"/>
  <c r="NJ25" i="1"/>
  <c r="NM25" i="1" s="1"/>
  <c r="NJ24" i="1"/>
  <c r="NK24" i="1" s="1"/>
  <c r="NJ23" i="1"/>
  <c r="NK23" i="1" s="1"/>
  <c r="NJ22" i="1"/>
  <c r="NM22" i="1" s="1"/>
  <c r="NJ21" i="1"/>
  <c r="NM21" i="1" s="1"/>
  <c r="NJ20" i="1"/>
  <c r="NK20" i="1" s="1"/>
  <c r="NJ19" i="1"/>
  <c r="NK19" i="1" s="1"/>
  <c r="NJ18" i="1"/>
  <c r="NK18" i="1" s="1"/>
  <c r="NJ17" i="1"/>
  <c r="NK17" i="1" s="1"/>
  <c r="NJ16" i="1"/>
  <c r="NM16" i="1" s="1"/>
  <c r="NJ15" i="1"/>
  <c r="NM15" i="1" s="1"/>
  <c r="NJ14" i="1"/>
  <c r="NK14" i="1" s="1"/>
  <c r="NJ13" i="1"/>
  <c r="NK13" i="1" s="1"/>
  <c r="NJ12" i="1"/>
  <c r="NK12" i="1" s="1"/>
  <c r="NJ11" i="1"/>
  <c r="NK11" i="1" s="1"/>
  <c r="NJ10" i="1"/>
  <c r="NK10" i="1" s="1"/>
  <c r="NJ9" i="1"/>
  <c r="NK9" i="1" s="1"/>
  <c r="NJ8" i="1"/>
  <c r="NM8" i="1" s="1"/>
  <c r="NJ7" i="1"/>
  <c r="NK7" i="1" s="1"/>
  <c r="NJ6" i="1"/>
  <c r="NM6" i="1" s="1"/>
  <c r="NJ5" i="1"/>
  <c r="NK5" i="1" s="1"/>
  <c r="NJ4" i="1"/>
  <c r="MF170" i="1"/>
  <c r="NL170" i="1" s="1"/>
  <c r="MF169" i="1"/>
  <c r="MG169" i="1" s="1"/>
  <c r="MF168" i="1"/>
  <c r="MG168" i="1" s="1"/>
  <c r="MF167" i="1"/>
  <c r="MG167" i="1" s="1"/>
  <c r="MF166" i="1"/>
  <c r="MG166" i="1" s="1"/>
  <c r="MF165" i="1"/>
  <c r="MG165" i="1" s="1"/>
  <c r="MF164" i="1"/>
  <c r="MG164" i="1" s="1"/>
  <c r="MF163" i="1"/>
  <c r="MG163" i="1" s="1"/>
  <c r="MF162" i="1"/>
  <c r="MG162" i="1" s="1"/>
  <c r="MF161" i="1"/>
  <c r="MG161" i="1" s="1"/>
  <c r="MF160" i="1"/>
  <c r="MG160" i="1" s="1"/>
  <c r="MF159" i="1"/>
  <c r="MG159" i="1" s="1"/>
  <c r="MF158" i="1"/>
  <c r="MG158" i="1" s="1"/>
  <c r="MF157" i="1"/>
  <c r="MG157" i="1" s="1"/>
  <c r="MF156" i="1"/>
  <c r="MG156" i="1" s="1"/>
  <c r="MF155" i="1"/>
  <c r="MG155" i="1" s="1"/>
  <c r="MF154" i="1"/>
  <c r="MG154" i="1" s="1"/>
  <c r="MF153" i="1"/>
  <c r="MG153" i="1" s="1"/>
  <c r="MF152" i="1"/>
  <c r="MG152" i="1" s="1"/>
  <c r="MF151" i="1"/>
  <c r="MG151" i="1" s="1"/>
  <c r="MF150" i="1"/>
  <c r="MG150" i="1" s="1"/>
  <c r="MF149" i="1"/>
  <c r="NL149" i="1" s="1"/>
  <c r="MF148" i="1"/>
  <c r="NL148" i="1" s="1"/>
  <c r="MF147" i="1"/>
  <c r="MG147" i="1" s="1"/>
  <c r="MF146" i="1"/>
  <c r="MG146" i="1" s="1"/>
  <c r="MF145" i="1"/>
  <c r="MG145" i="1" s="1"/>
  <c r="MF144" i="1"/>
  <c r="MG144" i="1" s="1"/>
  <c r="MF143" i="1"/>
  <c r="MG143" i="1" s="1"/>
  <c r="MF142" i="1"/>
  <c r="MG142" i="1" s="1"/>
  <c r="MF141" i="1"/>
  <c r="MG141" i="1" s="1"/>
  <c r="MF140" i="1"/>
  <c r="MG140" i="1" s="1"/>
  <c r="MF139" i="1"/>
  <c r="MG139" i="1" s="1"/>
  <c r="MF138" i="1"/>
  <c r="MG138" i="1" s="1"/>
  <c r="MF137" i="1"/>
  <c r="MG137" i="1" s="1"/>
  <c r="MF136" i="1"/>
  <c r="MG136" i="1" s="1"/>
  <c r="MF135" i="1"/>
  <c r="MG135" i="1" s="1"/>
  <c r="MF134" i="1"/>
  <c r="MG134" i="1" s="1"/>
  <c r="MF133" i="1"/>
  <c r="MG133" i="1" s="1"/>
  <c r="MF132" i="1"/>
  <c r="MG132" i="1" s="1"/>
  <c r="MF131" i="1"/>
  <c r="NL131" i="1" s="1"/>
  <c r="MF130" i="1"/>
  <c r="MG130" i="1" s="1"/>
  <c r="MF129" i="1"/>
  <c r="MG129" i="1" s="1"/>
  <c r="MF128" i="1"/>
  <c r="MG128" i="1" s="1"/>
  <c r="MF127" i="1"/>
  <c r="MG127" i="1" s="1"/>
  <c r="MF126" i="1"/>
  <c r="MG126" i="1" s="1"/>
  <c r="MF125" i="1"/>
  <c r="NL125" i="1" s="1"/>
  <c r="MF124" i="1"/>
  <c r="MG124" i="1" s="1"/>
  <c r="MF123" i="1"/>
  <c r="MG123" i="1" s="1"/>
  <c r="MF122" i="1"/>
  <c r="MG122" i="1" s="1"/>
  <c r="MF121" i="1"/>
  <c r="MG121" i="1" s="1"/>
  <c r="MF120" i="1"/>
  <c r="MG120" i="1" s="1"/>
  <c r="MF119" i="1"/>
  <c r="MG119" i="1" s="1"/>
  <c r="MF118" i="1"/>
  <c r="MG118" i="1" s="1"/>
  <c r="MF117" i="1"/>
  <c r="MG117" i="1" s="1"/>
  <c r="MF116" i="1"/>
  <c r="MG116" i="1" s="1"/>
  <c r="MF115" i="1"/>
  <c r="MG115" i="1" s="1"/>
  <c r="MF114" i="1"/>
  <c r="MG114" i="1" s="1"/>
  <c r="MF113" i="1"/>
  <c r="MG113" i="1" s="1"/>
  <c r="MF112" i="1"/>
  <c r="MG112" i="1" s="1"/>
  <c r="MF111" i="1"/>
  <c r="MG111" i="1" s="1"/>
  <c r="MF110" i="1"/>
  <c r="MG110" i="1" s="1"/>
  <c r="MF109" i="1"/>
  <c r="MG109" i="1" s="1"/>
  <c r="MF108" i="1"/>
  <c r="MG108" i="1" s="1"/>
  <c r="MF107" i="1"/>
  <c r="MG107" i="1" s="1"/>
  <c r="MF106" i="1"/>
  <c r="MG106" i="1" s="1"/>
  <c r="MF105" i="1"/>
  <c r="MG105" i="1" s="1"/>
  <c r="MF104" i="1"/>
  <c r="MG104" i="1" s="1"/>
  <c r="MF103" i="1"/>
  <c r="MG103" i="1" s="1"/>
  <c r="MF102" i="1"/>
  <c r="MG102" i="1" s="1"/>
  <c r="MF101" i="1"/>
  <c r="MG101" i="1" s="1"/>
  <c r="MF100" i="1"/>
  <c r="MG100" i="1" s="1"/>
  <c r="MF99" i="1"/>
  <c r="MG99" i="1" s="1"/>
  <c r="MF98" i="1"/>
  <c r="MG98" i="1" s="1"/>
  <c r="MF97" i="1"/>
  <c r="MG97" i="1" s="1"/>
  <c r="MF96" i="1"/>
  <c r="MG96" i="1" s="1"/>
  <c r="MF95" i="1"/>
  <c r="MG95" i="1" s="1"/>
  <c r="MF94" i="1"/>
  <c r="MG94" i="1" s="1"/>
  <c r="MF93" i="1"/>
  <c r="MG93" i="1" s="1"/>
  <c r="MF92" i="1"/>
  <c r="MG92" i="1" s="1"/>
  <c r="MF91" i="1"/>
  <c r="MG91" i="1" s="1"/>
  <c r="MF90" i="1"/>
  <c r="MG90" i="1" s="1"/>
  <c r="MF89" i="1"/>
  <c r="MG89" i="1" s="1"/>
  <c r="MF88" i="1"/>
  <c r="MG88" i="1" s="1"/>
  <c r="MF87" i="1"/>
  <c r="MG87" i="1" s="1"/>
  <c r="MF86" i="1"/>
  <c r="MG86" i="1" s="1"/>
  <c r="MF85" i="1"/>
  <c r="NL85" i="1" s="1"/>
  <c r="MF84" i="1"/>
  <c r="NL84" i="1" s="1"/>
  <c r="MF83" i="1"/>
  <c r="MG83" i="1" s="1"/>
  <c r="MF82" i="1"/>
  <c r="MG82" i="1" s="1"/>
  <c r="MF81" i="1"/>
  <c r="MG81" i="1" s="1"/>
  <c r="MF80" i="1"/>
  <c r="MG80" i="1" s="1"/>
  <c r="MF79" i="1"/>
  <c r="MG79" i="1" s="1"/>
  <c r="MF78" i="1"/>
  <c r="MG78" i="1" s="1"/>
  <c r="MF77" i="1"/>
  <c r="MG77" i="1" s="1"/>
  <c r="MF76" i="1"/>
  <c r="MG76" i="1" s="1"/>
  <c r="MF75" i="1"/>
  <c r="MG75" i="1" s="1"/>
  <c r="MF74" i="1"/>
  <c r="MG74" i="1" s="1"/>
  <c r="MF73" i="1"/>
  <c r="MG73" i="1" s="1"/>
  <c r="MF72" i="1"/>
  <c r="MG72" i="1" s="1"/>
  <c r="MF71" i="1"/>
  <c r="MG71" i="1" s="1"/>
  <c r="MF70" i="1"/>
  <c r="MG70" i="1" s="1"/>
  <c r="MF69" i="1"/>
  <c r="MG69" i="1" s="1"/>
  <c r="MF68" i="1"/>
  <c r="MG68" i="1" s="1"/>
  <c r="MF67" i="1"/>
  <c r="NL67" i="1" s="1"/>
  <c r="MF66" i="1"/>
  <c r="MG66" i="1" s="1"/>
  <c r="MF65" i="1"/>
  <c r="MG65" i="1" s="1"/>
  <c r="MF64" i="1"/>
  <c r="MG64" i="1" s="1"/>
  <c r="MF63" i="1"/>
  <c r="MG63" i="1" s="1"/>
  <c r="MF62" i="1"/>
  <c r="MG62" i="1" s="1"/>
  <c r="MF61" i="1"/>
  <c r="MG61" i="1" s="1"/>
  <c r="MF60" i="1"/>
  <c r="MG60" i="1" s="1"/>
  <c r="MF59" i="1"/>
  <c r="MG59" i="1" s="1"/>
  <c r="MF58" i="1"/>
  <c r="MG58" i="1" s="1"/>
  <c r="MF57" i="1"/>
  <c r="MG57" i="1" s="1"/>
  <c r="MF56" i="1"/>
  <c r="MG56" i="1" s="1"/>
  <c r="MF55" i="1"/>
  <c r="MG55" i="1" s="1"/>
  <c r="MF54" i="1"/>
  <c r="MG54" i="1" s="1"/>
  <c r="MF53" i="1"/>
  <c r="MG53" i="1" s="1"/>
  <c r="MF52" i="1"/>
  <c r="MG52" i="1" s="1"/>
  <c r="MF51" i="1"/>
  <c r="MG51" i="1" s="1"/>
  <c r="MF50" i="1"/>
  <c r="MG50" i="1" s="1"/>
  <c r="MF49" i="1"/>
  <c r="MG49" i="1" s="1"/>
  <c r="MF48" i="1"/>
  <c r="MG48" i="1" s="1"/>
  <c r="MF47" i="1"/>
  <c r="MG47" i="1" s="1"/>
  <c r="MF46" i="1"/>
  <c r="MG46" i="1" s="1"/>
  <c r="MF45" i="1"/>
  <c r="MG45" i="1" s="1"/>
  <c r="MF44" i="1"/>
  <c r="NL44" i="1" s="1"/>
  <c r="MF43" i="1"/>
  <c r="MG43" i="1" s="1"/>
  <c r="MF42" i="1"/>
  <c r="MG42" i="1" s="1"/>
  <c r="MF41" i="1"/>
  <c r="MG41" i="1" s="1"/>
  <c r="MF40" i="1"/>
  <c r="MG40" i="1" s="1"/>
  <c r="MF39" i="1"/>
  <c r="MG39" i="1" s="1"/>
  <c r="MF38" i="1"/>
  <c r="MG38" i="1" s="1"/>
  <c r="MF37" i="1"/>
  <c r="MG37" i="1" s="1"/>
  <c r="MF36" i="1"/>
  <c r="MG36" i="1" s="1"/>
  <c r="MF35" i="1"/>
  <c r="MG35" i="1" s="1"/>
  <c r="MF34" i="1"/>
  <c r="MG34" i="1" s="1"/>
  <c r="MF33" i="1"/>
  <c r="MG33" i="1" s="1"/>
  <c r="MF32" i="1"/>
  <c r="MG32" i="1" s="1"/>
  <c r="MF31" i="1"/>
  <c r="MG31" i="1" s="1"/>
  <c r="MF30" i="1"/>
  <c r="MG30" i="1" s="1"/>
  <c r="MF29" i="1"/>
  <c r="MG29" i="1" s="1"/>
  <c r="MF28" i="1"/>
  <c r="MG28" i="1" s="1"/>
  <c r="MF27" i="1"/>
  <c r="MG27" i="1" s="1"/>
  <c r="MF26" i="1"/>
  <c r="MG26" i="1" s="1"/>
  <c r="MF25" i="1"/>
  <c r="MG25" i="1" s="1"/>
  <c r="MF24" i="1"/>
  <c r="MG24" i="1" s="1"/>
  <c r="MF23" i="1"/>
  <c r="MG23" i="1" s="1"/>
  <c r="MF22" i="1"/>
  <c r="MG22" i="1" s="1"/>
  <c r="MF21" i="1"/>
  <c r="MG21" i="1" s="1"/>
  <c r="MF20" i="1"/>
  <c r="MG20" i="1" s="1"/>
  <c r="MF19" i="1"/>
  <c r="MG19" i="1" s="1"/>
  <c r="MF18" i="1"/>
  <c r="MG18" i="1" s="1"/>
  <c r="MF17" i="1"/>
  <c r="MG17" i="1" s="1"/>
  <c r="MF16" i="1"/>
  <c r="MG16" i="1" s="1"/>
  <c r="MF15" i="1"/>
  <c r="MG15" i="1" s="1"/>
  <c r="MF14" i="1"/>
  <c r="MG14" i="1" s="1"/>
  <c r="MF13" i="1"/>
  <c r="MG13" i="1" s="1"/>
  <c r="MF12" i="1"/>
  <c r="MG12" i="1" s="1"/>
  <c r="MF11" i="1"/>
  <c r="MG11" i="1" s="1"/>
  <c r="MF10" i="1"/>
  <c r="MG10" i="1" s="1"/>
  <c r="MF9" i="1"/>
  <c r="MG9" i="1" s="1"/>
  <c r="MF8" i="1"/>
  <c r="MG8" i="1" s="1"/>
  <c r="MF7" i="1"/>
  <c r="MG7" i="1" s="1"/>
  <c r="MF6" i="1"/>
  <c r="MG6" i="1" s="1"/>
  <c r="MF5" i="1"/>
  <c r="MG5" i="1" s="1"/>
  <c r="MF4" i="1"/>
  <c r="KY170" i="1"/>
  <c r="KY169" i="1"/>
  <c r="KY168" i="1"/>
  <c r="KY167" i="1"/>
  <c r="KY166" i="1"/>
  <c r="KY165" i="1"/>
  <c r="KY164" i="1"/>
  <c r="KY163" i="1"/>
  <c r="KY162" i="1"/>
  <c r="KY161" i="1"/>
  <c r="KY160" i="1"/>
  <c r="KY159" i="1"/>
  <c r="KY158" i="1"/>
  <c r="KY157" i="1"/>
  <c r="KY156" i="1"/>
  <c r="KY155" i="1"/>
  <c r="KY154" i="1"/>
  <c r="KY153" i="1"/>
  <c r="KY152" i="1"/>
  <c r="KY151" i="1"/>
  <c r="KY150" i="1"/>
  <c r="KY149" i="1"/>
  <c r="KY148" i="1"/>
  <c r="KY147" i="1"/>
  <c r="KY146" i="1"/>
  <c r="KY145" i="1"/>
  <c r="KY144" i="1"/>
  <c r="KY143" i="1"/>
  <c r="KY142" i="1"/>
  <c r="KY141" i="1"/>
  <c r="KY140" i="1"/>
  <c r="KY139" i="1"/>
  <c r="KY138" i="1"/>
  <c r="KY137" i="1"/>
  <c r="KY136" i="1"/>
  <c r="KY135" i="1"/>
  <c r="KY134" i="1"/>
  <c r="KY133" i="1"/>
  <c r="KY132" i="1"/>
  <c r="KY131" i="1"/>
  <c r="KY130" i="1"/>
  <c r="KY129" i="1"/>
  <c r="KY128" i="1"/>
  <c r="KY127" i="1"/>
  <c r="KY126" i="1"/>
  <c r="KY125" i="1"/>
  <c r="KY124" i="1"/>
  <c r="KY123" i="1"/>
  <c r="KY122" i="1"/>
  <c r="KY121" i="1"/>
  <c r="KY120" i="1"/>
  <c r="KY119" i="1"/>
  <c r="KY118" i="1"/>
  <c r="KY117" i="1"/>
  <c r="KY116" i="1"/>
  <c r="KY115" i="1"/>
  <c r="KY114" i="1"/>
  <c r="KY113" i="1"/>
  <c r="KY112" i="1"/>
  <c r="KY111" i="1"/>
  <c r="KY110" i="1"/>
  <c r="KY109" i="1"/>
  <c r="KY108" i="1"/>
  <c r="KY107" i="1"/>
  <c r="KY106" i="1"/>
  <c r="KY105" i="1"/>
  <c r="KY104" i="1"/>
  <c r="KY103" i="1"/>
  <c r="KY102" i="1"/>
  <c r="KY101" i="1"/>
  <c r="KY100" i="1"/>
  <c r="KY99" i="1"/>
  <c r="KY98" i="1"/>
  <c r="KY97" i="1"/>
  <c r="KY96" i="1"/>
  <c r="KY95" i="1"/>
  <c r="KY94" i="1"/>
  <c r="KY93" i="1"/>
  <c r="KY92" i="1"/>
  <c r="KY91" i="1"/>
  <c r="KY90" i="1"/>
  <c r="KY89" i="1"/>
  <c r="KY88" i="1"/>
  <c r="KY87" i="1"/>
  <c r="KY86" i="1"/>
  <c r="KY85" i="1"/>
  <c r="KY84" i="1"/>
  <c r="KY83" i="1"/>
  <c r="KY82" i="1"/>
  <c r="KY81" i="1"/>
  <c r="KY80" i="1"/>
  <c r="KY79" i="1"/>
  <c r="KY78" i="1"/>
  <c r="KY77" i="1"/>
  <c r="KY76" i="1"/>
  <c r="KY75" i="1"/>
  <c r="KY74" i="1"/>
  <c r="KY73" i="1"/>
  <c r="KY72" i="1"/>
  <c r="KY71" i="1"/>
  <c r="KY70" i="1"/>
  <c r="KY69" i="1"/>
  <c r="KY68" i="1"/>
  <c r="KY67" i="1"/>
  <c r="KY66" i="1"/>
  <c r="KY65" i="1"/>
  <c r="KY64" i="1"/>
  <c r="KY63" i="1"/>
  <c r="KY62" i="1"/>
  <c r="KY61" i="1"/>
  <c r="KY60" i="1"/>
  <c r="KY59" i="1"/>
  <c r="KY58" i="1"/>
  <c r="KY57" i="1"/>
  <c r="KY56" i="1"/>
  <c r="KY55" i="1"/>
  <c r="KY54" i="1"/>
  <c r="KY53" i="1"/>
  <c r="KY52" i="1"/>
  <c r="KY51" i="1"/>
  <c r="KY50" i="1"/>
  <c r="KY49" i="1"/>
  <c r="KY48" i="1"/>
  <c r="KY47" i="1"/>
  <c r="KY46" i="1"/>
  <c r="KY45" i="1"/>
  <c r="KY44" i="1"/>
  <c r="KY43" i="1"/>
  <c r="KY42" i="1"/>
  <c r="KY41" i="1"/>
  <c r="KY40" i="1"/>
  <c r="KY39" i="1"/>
  <c r="KY38" i="1"/>
  <c r="KY37" i="1"/>
  <c r="KY36" i="1"/>
  <c r="KY35" i="1"/>
  <c r="KY34" i="1"/>
  <c r="KY33" i="1"/>
  <c r="KY32" i="1"/>
  <c r="KY31" i="1"/>
  <c r="KY30" i="1"/>
  <c r="KY29" i="1"/>
  <c r="KY28" i="1"/>
  <c r="KY27" i="1"/>
  <c r="KY26" i="1"/>
  <c r="KY25" i="1"/>
  <c r="KY24" i="1"/>
  <c r="KY23" i="1"/>
  <c r="KY22" i="1"/>
  <c r="KY21" i="1"/>
  <c r="KY20" i="1"/>
  <c r="KY19" i="1"/>
  <c r="KY18" i="1"/>
  <c r="KY17" i="1"/>
  <c r="KY16" i="1"/>
  <c r="KY15" i="1"/>
  <c r="KY14" i="1"/>
  <c r="KY13" i="1"/>
  <c r="KY12" i="1"/>
  <c r="KY11" i="1"/>
  <c r="KY10" i="1"/>
  <c r="KY9" i="1"/>
  <c r="KY8" i="1"/>
  <c r="KY7" i="1"/>
  <c r="KY6" i="1"/>
  <c r="KY5" i="1"/>
  <c r="KY4" i="1"/>
  <c r="KX170" i="1"/>
  <c r="KX169" i="1"/>
  <c r="KX168" i="1"/>
  <c r="KX167" i="1"/>
  <c r="KX166" i="1"/>
  <c r="KX165" i="1"/>
  <c r="KX164" i="1"/>
  <c r="KX163" i="1"/>
  <c r="KX162" i="1"/>
  <c r="KX161" i="1"/>
  <c r="KX160" i="1"/>
  <c r="KX159" i="1"/>
  <c r="KX158" i="1"/>
  <c r="KX157" i="1"/>
  <c r="KX156" i="1"/>
  <c r="KX155" i="1"/>
  <c r="KX154" i="1"/>
  <c r="KX153" i="1"/>
  <c r="KX152" i="1"/>
  <c r="KX151" i="1"/>
  <c r="KX150" i="1"/>
  <c r="KX149" i="1"/>
  <c r="KX148" i="1"/>
  <c r="KX147" i="1"/>
  <c r="KX146" i="1"/>
  <c r="KX145" i="1"/>
  <c r="KX144" i="1"/>
  <c r="KX143" i="1"/>
  <c r="KX142" i="1"/>
  <c r="KX141" i="1"/>
  <c r="KX140" i="1"/>
  <c r="KX139" i="1"/>
  <c r="KX138" i="1"/>
  <c r="KX137" i="1"/>
  <c r="KX136" i="1"/>
  <c r="KX135" i="1"/>
  <c r="KX134" i="1"/>
  <c r="KX133" i="1"/>
  <c r="KX132" i="1"/>
  <c r="KX131" i="1"/>
  <c r="KX130" i="1"/>
  <c r="KX129" i="1"/>
  <c r="KX128" i="1"/>
  <c r="KX127" i="1"/>
  <c r="KX126" i="1"/>
  <c r="KX125" i="1"/>
  <c r="KX124" i="1"/>
  <c r="KX123" i="1"/>
  <c r="KX122" i="1"/>
  <c r="KX121" i="1"/>
  <c r="KX120" i="1"/>
  <c r="KX119" i="1"/>
  <c r="KX118" i="1"/>
  <c r="KX117" i="1"/>
  <c r="KX116" i="1"/>
  <c r="KX115" i="1"/>
  <c r="KX114" i="1"/>
  <c r="KX113" i="1"/>
  <c r="KX112" i="1"/>
  <c r="KX111" i="1"/>
  <c r="KX110" i="1"/>
  <c r="KX109" i="1"/>
  <c r="KX108" i="1"/>
  <c r="KX107" i="1"/>
  <c r="KX106" i="1"/>
  <c r="KX105" i="1"/>
  <c r="KX104" i="1"/>
  <c r="KX103" i="1"/>
  <c r="KX102" i="1"/>
  <c r="KX101" i="1"/>
  <c r="KX100" i="1"/>
  <c r="KX99" i="1"/>
  <c r="KX98" i="1"/>
  <c r="KX97" i="1"/>
  <c r="KX96" i="1"/>
  <c r="KX95" i="1"/>
  <c r="KX94" i="1"/>
  <c r="KX93" i="1"/>
  <c r="KX92" i="1"/>
  <c r="KX91" i="1"/>
  <c r="KX90" i="1"/>
  <c r="KX89" i="1"/>
  <c r="KX88" i="1"/>
  <c r="KX87" i="1"/>
  <c r="KX86" i="1"/>
  <c r="KX85" i="1"/>
  <c r="KX84" i="1"/>
  <c r="KX83" i="1"/>
  <c r="KX82" i="1"/>
  <c r="KX81" i="1"/>
  <c r="KX80" i="1"/>
  <c r="KX79" i="1"/>
  <c r="KX78" i="1"/>
  <c r="KX77" i="1"/>
  <c r="KX76" i="1"/>
  <c r="KX75" i="1"/>
  <c r="KX74" i="1"/>
  <c r="KX73" i="1"/>
  <c r="KX72" i="1"/>
  <c r="KX71" i="1"/>
  <c r="KX70" i="1"/>
  <c r="KX69" i="1"/>
  <c r="KX68" i="1"/>
  <c r="KX67" i="1"/>
  <c r="KX66" i="1"/>
  <c r="KX65" i="1"/>
  <c r="KX64" i="1"/>
  <c r="KX63" i="1"/>
  <c r="KX62" i="1"/>
  <c r="KX61" i="1"/>
  <c r="KX60" i="1"/>
  <c r="KX59" i="1"/>
  <c r="KX58" i="1"/>
  <c r="KX57" i="1"/>
  <c r="KX56" i="1"/>
  <c r="KX55" i="1"/>
  <c r="KX54" i="1"/>
  <c r="KX53" i="1"/>
  <c r="KX52" i="1"/>
  <c r="KX51" i="1"/>
  <c r="KX50" i="1"/>
  <c r="KX49" i="1"/>
  <c r="KX48" i="1"/>
  <c r="KX47" i="1"/>
  <c r="KX46" i="1"/>
  <c r="KX45" i="1"/>
  <c r="KX44" i="1"/>
  <c r="KX43" i="1"/>
  <c r="KX42" i="1"/>
  <c r="KX41" i="1"/>
  <c r="KX40" i="1"/>
  <c r="KX39" i="1"/>
  <c r="KX38" i="1"/>
  <c r="KX37" i="1"/>
  <c r="KX36" i="1"/>
  <c r="KX35" i="1"/>
  <c r="KX34" i="1"/>
  <c r="KX33" i="1"/>
  <c r="KX32" i="1"/>
  <c r="KX31" i="1"/>
  <c r="KX30" i="1"/>
  <c r="KX29" i="1"/>
  <c r="KX28" i="1"/>
  <c r="KX27" i="1"/>
  <c r="KX26" i="1"/>
  <c r="KX25" i="1"/>
  <c r="KX24" i="1"/>
  <c r="KX23" i="1"/>
  <c r="KX22" i="1"/>
  <c r="KX21" i="1"/>
  <c r="KX20" i="1"/>
  <c r="KX19" i="1"/>
  <c r="KX18" i="1"/>
  <c r="KX17" i="1"/>
  <c r="KX16" i="1"/>
  <c r="KX15" i="1"/>
  <c r="KX14" i="1"/>
  <c r="KX13" i="1"/>
  <c r="KX12" i="1"/>
  <c r="KX11" i="1"/>
  <c r="KX10" i="1"/>
  <c r="KX9" i="1"/>
  <c r="KX8" i="1"/>
  <c r="KX7" i="1"/>
  <c r="KX6" i="1"/>
  <c r="KX5" i="1"/>
  <c r="KX4" i="1"/>
  <c r="KS170" i="1"/>
  <c r="KR170" i="1"/>
  <c r="KQ170" i="1"/>
  <c r="KP170" i="1"/>
  <c r="KO170" i="1"/>
  <c r="KS169" i="1"/>
  <c r="KR169" i="1"/>
  <c r="KQ169" i="1"/>
  <c r="KP169" i="1"/>
  <c r="KO169" i="1"/>
  <c r="KS168" i="1"/>
  <c r="KR168" i="1"/>
  <c r="KQ168" i="1"/>
  <c r="KP168" i="1"/>
  <c r="KO168" i="1"/>
  <c r="KS167" i="1"/>
  <c r="KR167" i="1"/>
  <c r="KQ167" i="1"/>
  <c r="KP167" i="1"/>
  <c r="KO167" i="1"/>
  <c r="KS166" i="1"/>
  <c r="KR166" i="1"/>
  <c r="KQ166" i="1"/>
  <c r="KP166" i="1"/>
  <c r="KO166" i="1"/>
  <c r="KS165" i="1"/>
  <c r="KR165" i="1"/>
  <c r="KQ165" i="1"/>
  <c r="KP165" i="1"/>
  <c r="KO165" i="1"/>
  <c r="KS164" i="1"/>
  <c r="KR164" i="1"/>
  <c r="KQ164" i="1"/>
  <c r="KP164" i="1"/>
  <c r="KO164" i="1"/>
  <c r="KS163" i="1"/>
  <c r="KR163" i="1"/>
  <c r="KQ163" i="1"/>
  <c r="KP163" i="1"/>
  <c r="KO163" i="1"/>
  <c r="KS162" i="1"/>
  <c r="KR162" i="1"/>
  <c r="KQ162" i="1"/>
  <c r="KP162" i="1"/>
  <c r="KO162" i="1"/>
  <c r="KS161" i="1"/>
  <c r="KR161" i="1"/>
  <c r="KQ161" i="1"/>
  <c r="KP161" i="1"/>
  <c r="KO161" i="1"/>
  <c r="KS160" i="1"/>
  <c r="KR160" i="1"/>
  <c r="KQ160" i="1"/>
  <c r="KP160" i="1"/>
  <c r="KO160" i="1"/>
  <c r="KS159" i="1"/>
  <c r="KR159" i="1"/>
  <c r="KQ159" i="1"/>
  <c r="KP159" i="1"/>
  <c r="KO159" i="1"/>
  <c r="KS158" i="1"/>
  <c r="KR158" i="1"/>
  <c r="KQ158" i="1"/>
  <c r="KP158" i="1"/>
  <c r="KO158" i="1"/>
  <c r="KS157" i="1"/>
  <c r="KR157" i="1"/>
  <c r="KQ157" i="1"/>
  <c r="KP157" i="1"/>
  <c r="KO157" i="1"/>
  <c r="KS156" i="1"/>
  <c r="KR156" i="1"/>
  <c r="KQ156" i="1"/>
  <c r="KP156" i="1"/>
  <c r="KO156" i="1"/>
  <c r="KS155" i="1"/>
  <c r="KR155" i="1"/>
  <c r="KQ155" i="1"/>
  <c r="KP155" i="1"/>
  <c r="KO155" i="1"/>
  <c r="KS154" i="1"/>
  <c r="KR154" i="1"/>
  <c r="KQ154" i="1"/>
  <c r="KP154" i="1"/>
  <c r="KO154" i="1"/>
  <c r="KS153" i="1"/>
  <c r="KR153" i="1"/>
  <c r="KQ153" i="1"/>
  <c r="KP153" i="1"/>
  <c r="KO153" i="1"/>
  <c r="KS152" i="1"/>
  <c r="KR152" i="1"/>
  <c r="KQ152" i="1"/>
  <c r="KP152" i="1"/>
  <c r="KO152" i="1"/>
  <c r="KS151" i="1"/>
  <c r="KR151" i="1"/>
  <c r="KQ151" i="1"/>
  <c r="KP151" i="1"/>
  <c r="KO151" i="1"/>
  <c r="KS150" i="1"/>
  <c r="KR150" i="1"/>
  <c r="KQ150" i="1"/>
  <c r="KP150" i="1"/>
  <c r="KO150" i="1"/>
  <c r="KS149" i="1"/>
  <c r="KR149" i="1"/>
  <c r="KQ149" i="1"/>
  <c r="KP149" i="1"/>
  <c r="KO149" i="1"/>
  <c r="KS148" i="1"/>
  <c r="KR148" i="1"/>
  <c r="KQ148" i="1"/>
  <c r="KP148" i="1"/>
  <c r="KO148" i="1"/>
  <c r="KS147" i="1"/>
  <c r="KR147" i="1"/>
  <c r="KQ147" i="1"/>
  <c r="KP147" i="1"/>
  <c r="KO147" i="1"/>
  <c r="KS146" i="1"/>
  <c r="KR146" i="1"/>
  <c r="KQ146" i="1"/>
  <c r="KP146" i="1"/>
  <c r="KO146" i="1"/>
  <c r="KS145" i="1"/>
  <c r="KR145" i="1"/>
  <c r="KQ145" i="1"/>
  <c r="KP145" i="1"/>
  <c r="KO145" i="1"/>
  <c r="KS144" i="1"/>
  <c r="KR144" i="1"/>
  <c r="KQ144" i="1"/>
  <c r="KP144" i="1"/>
  <c r="KO144" i="1"/>
  <c r="KS143" i="1"/>
  <c r="KR143" i="1"/>
  <c r="KQ143" i="1"/>
  <c r="KP143" i="1"/>
  <c r="KO143" i="1"/>
  <c r="KS142" i="1"/>
  <c r="KR142" i="1"/>
  <c r="KQ142" i="1"/>
  <c r="KP142" i="1"/>
  <c r="KO142" i="1"/>
  <c r="KS141" i="1"/>
  <c r="KR141" i="1"/>
  <c r="KQ141" i="1"/>
  <c r="KP141" i="1"/>
  <c r="KO141" i="1"/>
  <c r="KS140" i="1"/>
  <c r="KR140" i="1"/>
  <c r="KQ140" i="1"/>
  <c r="KP140" i="1"/>
  <c r="KO140" i="1"/>
  <c r="KS139" i="1"/>
  <c r="KR139" i="1"/>
  <c r="KQ139" i="1"/>
  <c r="KP139" i="1"/>
  <c r="KO139" i="1"/>
  <c r="KS138" i="1"/>
  <c r="KR138" i="1"/>
  <c r="KQ138" i="1"/>
  <c r="KP138" i="1"/>
  <c r="KO138" i="1"/>
  <c r="KS137" i="1"/>
  <c r="KR137" i="1"/>
  <c r="KQ137" i="1"/>
  <c r="KP137" i="1"/>
  <c r="KO137" i="1"/>
  <c r="KS136" i="1"/>
  <c r="KR136" i="1"/>
  <c r="KQ136" i="1"/>
  <c r="KP136" i="1"/>
  <c r="KO136" i="1"/>
  <c r="KS135" i="1"/>
  <c r="KR135" i="1"/>
  <c r="KQ135" i="1"/>
  <c r="KP135" i="1"/>
  <c r="KO135" i="1"/>
  <c r="KS134" i="1"/>
  <c r="KR134" i="1"/>
  <c r="KQ134" i="1"/>
  <c r="KP134" i="1"/>
  <c r="KO134" i="1"/>
  <c r="KS133" i="1"/>
  <c r="KR133" i="1"/>
  <c r="KQ133" i="1"/>
  <c r="KP133" i="1"/>
  <c r="KO133" i="1"/>
  <c r="KS132" i="1"/>
  <c r="KR132" i="1"/>
  <c r="KQ132" i="1"/>
  <c r="KP132" i="1"/>
  <c r="KO132" i="1"/>
  <c r="KS131" i="1"/>
  <c r="KR131" i="1"/>
  <c r="KQ131" i="1"/>
  <c r="KP131" i="1"/>
  <c r="KO131" i="1"/>
  <c r="KS130" i="1"/>
  <c r="KR130" i="1"/>
  <c r="KQ130" i="1"/>
  <c r="KP130" i="1"/>
  <c r="KO130" i="1"/>
  <c r="KS129" i="1"/>
  <c r="KR129" i="1"/>
  <c r="KQ129" i="1"/>
  <c r="KP129" i="1"/>
  <c r="KO129" i="1"/>
  <c r="KS128" i="1"/>
  <c r="KR128" i="1"/>
  <c r="KQ128" i="1"/>
  <c r="KP128" i="1"/>
  <c r="KO128" i="1"/>
  <c r="KS127" i="1"/>
  <c r="KR127" i="1"/>
  <c r="KQ127" i="1"/>
  <c r="KP127" i="1"/>
  <c r="KO127" i="1"/>
  <c r="KS126" i="1"/>
  <c r="KR126" i="1"/>
  <c r="KQ126" i="1"/>
  <c r="KP126" i="1"/>
  <c r="KO126" i="1"/>
  <c r="KS125" i="1"/>
  <c r="KR125" i="1"/>
  <c r="KQ125" i="1"/>
  <c r="KP125" i="1"/>
  <c r="KO125" i="1"/>
  <c r="KS124" i="1"/>
  <c r="KR124" i="1"/>
  <c r="KQ124" i="1"/>
  <c r="KP124" i="1"/>
  <c r="KO124" i="1"/>
  <c r="KS123" i="1"/>
  <c r="KR123" i="1"/>
  <c r="KQ123" i="1"/>
  <c r="KP123" i="1"/>
  <c r="KO123" i="1"/>
  <c r="KS122" i="1"/>
  <c r="KR122" i="1"/>
  <c r="KQ122" i="1"/>
  <c r="KP122" i="1"/>
  <c r="KO122" i="1"/>
  <c r="KS121" i="1"/>
  <c r="KR121" i="1"/>
  <c r="KQ121" i="1"/>
  <c r="KP121" i="1"/>
  <c r="KO121" i="1"/>
  <c r="KS120" i="1"/>
  <c r="KR120" i="1"/>
  <c r="KQ120" i="1"/>
  <c r="KP120" i="1"/>
  <c r="KO120" i="1"/>
  <c r="KS119" i="1"/>
  <c r="KR119" i="1"/>
  <c r="KQ119" i="1"/>
  <c r="KP119" i="1"/>
  <c r="KO119" i="1"/>
  <c r="KS118" i="1"/>
  <c r="KR118" i="1"/>
  <c r="KQ118" i="1"/>
  <c r="KP118" i="1"/>
  <c r="KO118" i="1"/>
  <c r="KS117" i="1"/>
  <c r="KR117" i="1"/>
  <c r="KQ117" i="1"/>
  <c r="KP117" i="1"/>
  <c r="KO117" i="1"/>
  <c r="KS116" i="1"/>
  <c r="KR116" i="1"/>
  <c r="KQ116" i="1"/>
  <c r="KP116" i="1"/>
  <c r="KO116" i="1"/>
  <c r="KS115" i="1"/>
  <c r="KR115" i="1"/>
  <c r="KQ115" i="1"/>
  <c r="KP115" i="1"/>
  <c r="KO115" i="1"/>
  <c r="KS114" i="1"/>
  <c r="KR114" i="1"/>
  <c r="KQ114" i="1"/>
  <c r="KP114" i="1"/>
  <c r="KO114" i="1"/>
  <c r="KS113" i="1"/>
  <c r="KR113" i="1"/>
  <c r="KQ113" i="1"/>
  <c r="KP113" i="1"/>
  <c r="KO113" i="1"/>
  <c r="KS112" i="1"/>
  <c r="KR112" i="1"/>
  <c r="KQ112" i="1"/>
  <c r="KP112" i="1"/>
  <c r="KO112" i="1"/>
  <c r="KS111" i="1"/>
  <c r="KR111" i="1"/>
  <c r="KQ111" i="1"/>
  <c r="KP111" i="1"/>
  <c r="KO111" i="1"/>
  <c r="KS110" i="1"/>
  <c r="KR110" i="1"/>
  <c r="KQ110" i="1"/>
  <c r="KP110" i="1"/>
  <c r="KO110" i="1"/>
  <c r="KS109" i="1"/>
  <c r="KR109" i="1"/>
  <c r="KQ109" i="1"/>
  <c r="KP109" i="1"/>
  <c r="KO109" i="1"/>
  <c r="KS108" i="1"/>
  <c r="KR108" i="1"/>
  <c r="KQ108" i="1"/>
  <c r="KP108" i="1"/>
  <c r="KO108" i="1"/>
  <c r="KS107" i="1"/>
  <c r="KR107" i="1"/>
  <c r="KQ107" i="1"/>
  <c r="KP107" i="1"/>
  <c r="KO107" i="1"/>
  <c r="KS106" i="1"/>
  <c r="KR106" i="1"/>
  <c r="KQ106" i="1"/>
  <c r="KP106" i="1"/>
  <c r="KO106" i="1"/>
  <c r="KS105" i="1"/>
  <c r="KR105" i="1"/>
  <c r="KQ105" i="1"/>
  <c r="KP105" i="1"/>
  <c r="KO105" i="1"/>
  <c r="KS104" i="1"/>
  <c r="KR104" i="1"/>
  <c r="KQ104" i="1"/>
  <c r="KP104" i="1"/>
  <c r="KO104" i="1"/>
  <c r="KS103" i="1"/>
  <c r="KR103" i="1"/>
  <c r="KQ103" i="1"/>
  <c r="KP103" i="1"/>
  <c r="KO103" i="1"/>
  <c r="KS102" i="1"/>
  <c r="KR102" i="1"/>
  <c r="KQ102" i="1"/>
  <c r="KP102" i="1"/>
  <c r="KO102" i="1"/>
  <c r="KS101" i="1"/>
  <c r="KR101" i="1"/>
  <c r="KQ101" i="1"/>
  <c r="KP101" i="1"/>
  <c r="KO101" i="1"/>
  <c r="KS100" i="1"/>
  <c r="KR100" i="1"/>
  <c r="KQ100" i="1"/>
  <c r="KP100" i="1"/>
  <c r="KO100" i="1"/>
  <c r="KS99" i="1"/>
  <c r="KR99" i="1"/>
  <c r="KQ99" i="1"/>
  <c r="KP99" i="1"/>
  <c r="KO99" i="1"/>
  <c r="KS98" i="1"/>
  <c r="KR98" i="1"/>
  <c r="KQ98" i="1"/>
  <c r="KP98" i="1"/>
  <c r="KO98" i="1"/>
  <c r="KS97" i="1"/>
  <c r="KR97" i="1"/>
  <c r="KQ97" i="1"/>
  <c r="KP97" i="1"/>
  <c r="KO97" i="1"/>
  <c r="KS96" i="1"/>
  <c r="KR96" i="1"/>
  <c r="KQ96" i="1"/>
  <c r="KP96" i="1"/>
  <c r="KO96" i="1"/>
  <c r="KS95" i="1"/>
  <c r="KR95" i="1"/>
  <c r="KQ95" i="1"/>
  <c r="KP95" i="1"/>
  <c r="KO95" i="1"/>
  <c r="KS94" i="1"/>
  <c r="KR94" i="1"/>
  <c r="KQ94" i="1"/>
  <c r="KP94" i="1"/>
  <c r="KO94" i="1"/>
  <c r="KS93" i="1"/>
  <c r="KR93" i="1"/>
  <c r="KQ93" i="1"/>
  <c r="KP93" i="1"/>
  <c r="KO93" i="1"/>
  <c r="KS92" i="1"/>
  <c r="KR92" i="1"/>
  <c r="KQ92" i="1"/>
  <c r="KP92" i="1"/>
  <c r="KO92" i="1"/>
  <c r="KS91" i="1"/>
  <c r="KR91" i="1"/>
  <c r="KQ91" i="1"/>
  <c r="KP91" i="1"/>
  <c r="KO91" i="1"/>
  <c r="KS90" i="1"/>
  <c r="KR90" i="1"/>
  <c r="KQ90" i="1"/>
  <c r="KP90" i="1"/>
  <c r="KO90" i="1"/>
  <c r="KS89" i="1"/>
  <c r="KR89" i="1"/>
  <c r="KQ89" i="1"/>
  <c r="KP89" i="1"/>
  <c r="KO89" i="1"/>
  <c r="KS88" i="1"/>
  <c r="KR88" i="1"/>
  <c r="KQ88" i="1"/>
  <c r="KP88" i="1"/>
  <c r="KO88" i="1"/>
  <c r="KS87" i="1"/>
  <c r="KR87" i="1"/>
  <c r="KQ87" i="1"/>
  <c r="KP87" i="1"/>
  <c r="KO87" i="1"/>
  <c r="KS86" i="1"/>
  <c r="KR86" i="1"/>
  <c r="KQ86" i="1"/>
  <c r="KP86" i="1"/>
  <c r="KO86" i="1"/>
  <c r="KS85" i="1"/>
  <c r="KR85" i="1"/>
  <c r="KQ85" i="1"/>
  <c r="KP85" i="1"/>
  <c r="KO85" i="1"/>
  <c r="KS84" i="1"/>
  <c r="KR84" i="1"/>
  <c r="KQ84" i="1"/>
  <c r="KP84" i="1"/>
  <c r="KO84" i="1"/>
  <c r="KS83" i="1"/>
  <c r="KR83" i="1"/>
  <c r="KQ83" i="1"/>
  <c r="KP83" i="1"/>
  <c r="KO83" i="1"/>
  <c r="KS82" i="1"/>
  <c r="KR82" i="1"/>
  <c r="KQ82" i="1"/>
  <c r="KP82" i="1"/>
  <c r="KO82" i="1"/>
  <c r="KS81" i="1"/>
  <c r="KR81" i="1"/>
  <c r="KQ81" i="1"/>
  <c r="KP81" i="1"/>
  <c r="KO81" i="1"/>
  <c r="KS80" i="1"/>
  <c r="KR80" i="1"/>
  <c r="KQ80" i="1"/>
  <c r="KP80" i="1"/>
  <c r="KO80" i="1"/>
  <c r="KS79" i="1"/>
  <c r="KR79" i="1"/>
  <c r="KQ79" i="1"/>
  <c r="KP79" i="1"/>
  <c r="KO79" i="1"/>
  <c r="KS78" i="1"/>
  <c r="KR78" i="1"/>
  <c r="KQ78" i="1"/>
  <c r="KP78" i="1"/>
  <c r="KO78" i="1"/>
  <c r="KS77" i="1"/>
  <c r="KR77" i="1"/>
  <c r="KQ77" i="1"/>
  <c r="KP77" i="1"/>
  <c r="KO77" i="1"/>
  <c r="KS76" i="1"/>
  <c r="KR76" i="1"/>
  <c r="KQ76" i="1"/>
  <c r="KP76" i="1"/>
  <c r="KO76" i="1"/>
  <c r="KS75" i="1"/>
  <c r="KR75" i="1"/>
  <c r="KQ75" i="1"/>
  <c r="KP75" i="1"/>
  <c r="KO75" i="1"/>
  <c r="KS74" i="1"/>
  <c r="KR74" i="1"/>
  <c r="KQ74" i="1"/>
  <c r="KP74" i="1"/>
  <c r="KO74" i="1"/>
  <c r="KS73" i="1"/>
  <c r="KR73" i="1"/>
  <c r="KQ73" i="1"/>
  <c r="KP73" i="1"/>
  <c r="KO73" i="1"/>
  <c r="KS72" i="1"/>
  <c r="KR72" i="1"/>
  <c r="KQ72" i="1"/>
  <c r="KP72" i="1"/>
  <c r="KO72" i="1"/>
  <c r="KS71" i="1"/>
  <c r="KR71" i="1"/>
  <c r="KQ71" i="1"/>
  <c r="KP71" i="1"/>
  <c r="KO71" i="1"/>
  <c r="KS70" i="1"/>
  <c r="KR70" i="1"/>
  <c r="KQ70" i="1"/>
  <c r="KP70" i="1"/>
  <c r="KO70" i="1"/>
  <c r="KS69" i="1"/>
  <c r="KR69" i="1"/>
  <c r="KQ69" i="1"/>
  <c r="KP69" i="1"/>
  <c r="KO69" i="1"/>
  <c r="KS68" i="1"/>
  <c r="KR68" i="1"/>
  <c r="KQ68" i="1"/>
  <c r="KP68" i="1"/>
  <c r="KO68" i="1"/>
  <c r="KS67" i="1"/>
  <c r="KR67" i="1"/>
  <c r="KQ67" i="1"/>
  <c r="KP67" i="1"/>
  <c r="KO67" i="1"/>
  <c r="KS66" i="1"/>
  <c r="KR66" i="1"/>
  <c r="KQ66" i="1"/>
  <c r="KP66" i="1"/>
  <c r="KO66" i="1"/>
  <c r="KS65" i="1"/>
  <c r="KR65" i="1"/>
  <c r="KQ65" i="1"/>
  <c r="KP65" i="1"/>
  <c r="KO65" i="1"/>
  <c r="KS64" i="1"/>
  <c r="KR64" i="1"/>
  <c r="KQ64" i="1"/>
  <c r="KP64" i="1"/>
  <c r="KO64" i="1"/>
  <c r="KS63" i="1"/>
  <c r="KR63" i="1"/>
  <c r="KQ63" i="1"/>
  <c r="KP63" i="1"/>
  <c r="KO63" i="1"/>
  <c r="KS62" i="1"/>
  <c r="KR62" i="1"/>
  <c r="KQ62" i="1"/>
  <c r="KP62" i="1"/>
  <c r="KO62" i="1"/>
  <c r="KS61" i="1"/>
  <c r="KR61" i="1"/>
  <c r="KQ61" i="1"/>
  <c r="KP61" i="1"/>
  <c r="KO61" i="1"/>
  <c r="KS60" i="1"/>
  <c r="KR60" i="1"/>
  <c r="KQ60" i="1"/>
  <c r="KP60" i="1"/>
  <c r="KO60" i="1"/>
  <c r="KS59" i="1"/>
  <c r="KR59" i="1"/>
  <c r="KQ59" i="1"/>
  <c r="KP59" i="1"/>
  <c r="KO59" i="1"/>
  <c r="KS58" i="1"/>
  <c r="KR58" i="1"/>
  <c r="KQ58" i="1"/>
  <c r="KP58" i="1"/>
  <c r="KO58" i="1"/>
  <c r="KS57" i="1"/>
  <c r="KR57" i="1"/>
  <c r="KQ57" i="1"/>
  <c r="KP57" i="1"/>
  <c r="KO57" i="1"/>
  <c r="KS56" i="1"/>
  <c r="KR56" i="1"/>
  <c r="KQ56" i="1"/>
  <c r="KP56" i="1"/>
  <c r="KO56" i="1"/>
  <c r="KS55" i="1"/>
  <c r="KR55" i="1"/>
  <c r="KQ55" i="1"/>
  <c r="KP55" i="1"/>
  <c r="KO55" i="1"/>
  <c r="KS54" i="1"/>
  <c r="KR54" i="1"/>
  <c r="KQ54" i="1"/>
  <c r="KP54" i="1"/>
  <c r="KO54" i="1"/>
  <c r="KS53" i="1"/>
  <c r="KR53" i="1"/>
  <c r="KQ53" i="1"/>
  <c r="KP53" i="1"/>
  <c r="KO53" i="1"/>
  <c r="KS52" i="1"/>
  <c r="KR52" i="1"/>
  <c r="KQ52" i="1"/>
  <c r="KP52" i="1"/>
  <c r="KO52" i="1"/>
  <c r="KS51" i="1"/>
  <c r="KR51" i="1"/>
  <c r="KQ51" i="1"/>
  <c r="KP51" i="1"/>
  <c r="KO51" i="1"/>
  <c r="KS50" i="1"/>
  <c r="KR50" i="1"/>
  <c r="KQ50" i="1"/>
  <c r="KP50" i="1"/>
  <c r="KO50" i="1"/>
  <c r="KS49" i="1"/>
  <c r="KR49" i="1"/>
  <c r="KQ49" i="1"/>
  <c r="KP49" i="1"/>
  <c r="KO49" i="1"/>
  <c r="KS48" i="1"/>
  <c r="KR48" i="1"/>
  <c r="KQ48" i="1"/>
  <c r="KP48" i="1"/>
  <c r="KO48" i="1"/>
  <c r="KS47" i="1"/>
  <c r="KR47" i="1"/>
  <c r="KQ47" i="1"/>
  <c r="KP47" i="1"/>
  <c r="KO47" i="1"/>
  <c r="KS46" i="1"/>
  <c r="KR46" i="1"/>
  <c r="KQ46" i="1"/>
  <c r="KP46" i="1"/>
  <c r="KO46" i="1"/>
  <c r="KS45" i="1"/>
  <c r="KR45" i="1"/>
  <c r="KQ45" i="1"/>
  <c r="KP45" i="1"/>
  <c r="KO45" i="1"/>
  <c r="KS44" i="1"/>
  <c r="KR44" i="1"/>
  <c r="KQ44" i="1"/>
  <c r="KP44" i="1"/>
  <c r="KO44" i="1"/>
  <c r="KS43" i="1"/>
  <c r="KR43" i="1"/>
  <c r="KQ43" i="1"/>
  <c r="KP43" i="1"/>
  <c r="KO43" i="1"/>
  <c r="KS42" i="1"/>
  <c r="KR42" i="1"/>
  <c r="KQ42" i="1"/>
  <c r="KP42" i="1"/>
  <c r="KO42" i="1"/>
  <c r="KS41" i="1"/>
  <c r="KR41" i="1"/>
  <c r="KQ41" i="1"/>
  <c r="KP41" i="1"/>
  <c r="KO41" i="1"/>
  <c r="KS40" i="1"/>
  <c r="KR40" i="1"/>
  <c r="KQ40" i="1"/>
  <c r="KP40" i="1"/>
  <c r="KO40" i="1"/>
  <c r="KS39" i="1"/>
  <c r="KR39" i="1"/>
  <c r="KQ39" i="1"/>
  <c r="KP39" i="1"/>
  <c r="KO39" i="1"/>
  <c r="KS38" i="1"/>
  <c r="KR38" i="1"/>
  <c r="KQ38" i="1"/>
  <c r="KP38" i="1"/>
  <c r="KO38" i="1"/>
  <c r="KS37" i="1"/>
  <c r="KR37" i="1"/>
  <c r="KQ37" i="1"/>
  <c r="KP37" i="1"/>
  <c r="KO37" i="1"/>
  <c r="KS36" i="1"/>
  <c r="KR36" i="1"/>
  <c r="KQ36" i="1"/>
  <c r="KP36" i="1"/>
  <c r="KO36" i="1"/>
  <c r="KS35" i="1"/>
  <c r="KR35" i="1"/>
  <c r="KQ35" i="1"/>
  <c r="KP35" i="1"/>
  <c r="KO35" i="1"/>
  <c r="KS34" i="1"/>
  <c r="KR34" i="1"/>
  <c r="KQ34" i="1"/>
  <c r="KP34" i="1"/>
  <c r="KO34" i="1"/>
  <c r="KS33" i="1"/>
  <c r="KR33" i="1"/>
  <c r="KQ33" i="1"/>
  <c r="KP33" i="1"/>
  <c r="KO33" i="1"/>
  <c r="KS32" i="1"/>
  <c r="KR32" i="1"/>
  <c r="KQ32" i="1"/>
  <c r="KP32" i="1"/>
  <c r="KO32" i="1"/>
  <c r="KS31" i="1"/>
  <c r="KR31" i="1"/>
  <c r="KQ31" i="1"/>
  <c r="KP31" i="1"/>
  <c r="KO31" i="1"/>
  <c r="KS30" i="1"/>
  <c r="KR30" i="1"/>
  <c r="KQ30" i="1"/>
  <c r="KP30" i="1"/>
  <c r="KO30" i="1"/>
  <c r="KS29" i="1"/>
  <c r="KR29" i="1"/>
  <c r="KQ29" i="1"/>
  <c r="KP29" i="1"/>
  <c r="KO29" i="1"/>
  <c r="KS28" i="1"/>
  <c r="KR28" i="1"/>
  <c r="KQ28" i="1"/>
  <c r="KP28" i="1"/>
  <c r="KO28" i="1"/>
  <c r="KS27" i="1"/>
  <c r="KR27" i="1"/>
  <c r="KQ27" i="1"/>
  <c r="KP27" i="1"/>
  <c r="KO27" i="1"/>
  <c r="KS26" i="1"/>
  <c r="KR26" i="1"/>
  <c r="KQ26" i="1"/>
  <c r="KP26" i="1"/>
  <c r="KO26" i="1"/>
  <c r="KS25" i="1"/>
  <c r="KR25" i="1"/>
  <c r="KQ25" i="1"/>
  <c r="KP25" i="1"/>
  <c r="KO25" i="1"/>
  <c r="KS24" i="1"/>
  <c r="KR24" i="1"/>
  <c r="KQ24" i="1"/>
  <c r="KP24" i="1"/>
  <c r="KO24" i="1"/>
  <c r="KS23" i="1"/>
  <c r="KR23" i="1"/>
  <c r="KQ23" i="1"/>
  <c r="KP23" i="1"/>
  <c r="KO23" i="1"/>
  <c r="KS22" i="1"/>
  <c r="KR22" i="1"/>
  <c r="KQ22" i="1"/>
  <c r="KP22" i="1"/>
  <c r="KO22" i="1"/>
  <c r="KS21" i="1"/>
  <c r="KR21" i="1"/>
  <c r="KQ21" i="1"/>
  <c r="KP21" i="1"/>
  <c r="KO21" i="1"/>
  <c r="KS20" i="1"/>
  <c r="KR20" i="1"/>
  <c r="KQ20" i="1"/>
  <c r="KP20" i="1"/>
  <c r="KO20" i="1"/>
  <c r="KS19" i="1"/>
  <c r="KR19" i="1"/>
  <c r="KQ19" i="1"/>
  <c r="KP19" i="1"/>
  <c r="KO19" i="1"/>
  <c r="KS18" i="1"/>
  <c r="KR18" i="1"/>
  <c r="KQ18" i="1"/>
  <c r="KP18" i="1"/>
  <c r="KO18" i="1"/>
  <c r="KS17" i="1"/>
  <c r="KR17" i="1"/>
  <c r="KQ17" i="1"/>
  <c r="KP17" i="1"/>
  <c r="KO17" i="1"/>
  <c r="KS16" i="1"/>
  <c r="KR16" i="1"/>
  <c r="KQ16" i="1"/>
  <c r="KP16" i="1"/>
  <c r="KO16" i="1"/>
  <c r="KS15" i="1"/>
  <c r="KR15" i="1"/>
  <c r="KQ15" i="1"/>
  <c r="KP15" i="1"/>
  <c r="KO15" i="1"/>
  <c r="KS14" i="1"/>
  <c r="KR14" i="1"/>
  <c r="KQ14" i="1"/>
  <c r="KP14" i="1"/>
  <c r="KO14" i="1"/>
  <c r="KS13" i="1"/>
  <c r="KR13" i="1"/>
  <c r="KQ13" i="1"/>
  <c r="KP13" i="1"/>
  <c r="KO13" i="1"/>
  <c r="KS12" i="1"/>
  <c r="KR12" i="1"/>
  <c r="KQ12" i="1"/>
  <c r="KP12" i="1"/>
  <c r="KO12" i="1"/>
  <c r="KS11" i="1"/>
  <c r="KR11" i="1"/>
  <c r="KQ11" i="1"/>
  <c r="KP11" i="1"/>
  <c r="KO11" i="1"/>
  <c r="KS10" i="1"/>
  <c r="KR10" i="1"/>
  <c r="KQ10" i="1"/>
  <c r="KP10" i="1"/>
  <c r="KO10" i="1"/>
  <c r="KS9" i="1"/>
  <c r="KR9" i="1"/>
  <c r="KQ9" i="1"/>
  <c r="KP9" i="1"/>
  <c r="KO9" i="1"/>
  <c r="KS8" i="1"/>
  <c r="KR8" i="1"/>
  <c r="KQ8" i="1"/>
  <c r="KP8" i="1"/>
  <c r="KO8" i="1"/>
  <c r="KS7" i="1"/>
  <c r="KR7" i="1"/>
  <c r="KQ7" i="1"/>
  <c r="KP7" i="1"/>
  <c r="KO7" i="1"/>
  <c r="KS6" i="1"/>
  <c r="KR6" i="1"/>
  <c r="KQ6" i="1"/>
  <c r="KP6" i="1"/>
  <c r="KO6" i="1"/>
  <c r="KS5" i="1"/>
  <c r="KR5" i="1"/>
  <c r="KQ5" i="1"/>
  <c r="KP5" i="1"/>
  <c r="KO5" i="1"/>
  <c r="KS4" i="1"/>
  <c r="KR4" i="1"/>
  <c r="KQ4" i="1"/>
  <c r="KP4" i="1"/>
  <c r="KO4" i="1"/>
  <c r="JA169" i="1"/>
  <c r="JA168" i="1"/>
  <c r="JA167" i="1"/>
  <c r="JA166" i="1"/>
  <c r="JA165" i="1"/>
  <c r="JA164" i="1"/>
  <c r="JA163" i="1"/>
  <c r="JA162" i="1"/>
  <c r="JA161" i="1"/>
  <c r="JA160" i="1"/>
  <c r="JA159" i="1"/>
  <c r="JA158" i="1"/>
  <c r="JA157" i="1"/>
  <c r="JA156" i="1"/>
  <c r="JA155" i="1"/>
  <c r="JA154" i="1"/>
  <c r="JA153" i="1"/>
  <c r="JA152" i="1"/>
  <c r="JA151" i="1"/>
  <c r="JA150" i="1"/>
  <c r="JA149" i="1"/>
  <c r="JA148" i="1"/>
  <c r="JA147" i="1"/>
  <c r="JA146" i="1"/>
  <c r="JA145" i="1"/>
  <c r="JA144" i="1"/>
  <c r="JA143" i="1"/>
  <c r="JA142" i="1"/>
  <c r="JA141" i="1"/>
  <c r="JA140" i="1"/>
  <c r="JA139" i="1"/>
  <c r="JA138" i="1"/>
  <c r="JA137" i="1"/>
  <c r="JA136" i="1"/>
  <c r="JA135" i="1"/>
  <c r="JA134" i="1"/>
  <c r="JA133" i="1"/>
  <c r="JA132" i="1"/>
  <c r="JA131" i="1"/>
  <c r="JA130" i="1"/>
  <c r="JA129" i="1"/>
  <c r="JA128" i="1"/>
  <c r="JA127" i="1"/>
  <c r="JA126" i="1"/>
  <c r="JA125" i="1"/>
  <c r="JA124" i="1"/>
  <c r="JA123" i="1"/>
  <c r="JA122" i="1"/>
  <c r="JA121" i="1"/>
  <c r="JA120" i="1"/>
  <c r="JA119" i="1"/>
  <c r="JA118" i="1"/>
  <c r="JA117" i="1"/>
  <c r="JA116" i="1"/>
  <c r="JA115" i="1"/>
  <c r="JA114" i="1"/>
  <c r="JA113" i="1"/>
  <c r="JA112" i="1"/>
  <c r="JA111" i="1"/>
  <c r="JA110" i="1"/>
  <c r="JA109" i="1"/>
  <c r="JA108" i="1"/>
  <c r="JA107" i="1"/>
  <c r="JA106" i="1"/>
  <c r="JA105" i="1"/>
  <c r="JA104" i="1"/>
  <c r="JA103" i="1"/>
  <c r="JA102" i="1"/>
  <c r="JA101" i="1"/>
  <c r="JA100" i="1"/>
  <c r="JA99" i="1"/>
  <c r="JA98" i="1"/>
  <c r="JA97" i="1"/>
  <c r="JA96" i="1"/>
  <c r="JA95" i="1"/>
  <c r="JA94" i="1"/>
  <c r="JA93" i="1"/>
  <c r="JA92" i="1"/>
  <c r="JA91" i="1"/>
  <c r="JA90" i="1"/>
  <c r="JA89" i="1"/>
  <c r="JA88" i="1"/>
  <c r="JA87" i="1"/>
  <c r="JA86" i="1"/>
  <c r="JA85" i="1"/>
  <c r="JA84" i="1"/>
  <c r="JA83" i="1"/>
  <c r="JA82" i="1"/>
  <c r="JA81" i="1"/>
  <c r="JA80" i="1"/>
  <c r="JA79" i="1"/>
  <c r="JA78" i="1"/>
  <c r="JA77" i="1"/>
  <c r="JA76" i="1"/>
  <c r="JA75" i="1"/>
  <c r="JA74" i="1"/>
  <c r="JA73" i="1"/>
  <c r="JA72" i="1"/>
  <c r="JA71" i="1"/>
  <c r="JA70" i="1"/>
  <c r="JA69" i="1"/>
  <c r="JA68" i="1"/>
  <c r="JA67" i="1"/>
  <c r="JA66" i="1"/>
  <c r="JA65" i="1"/>
  <c r="JA64" i="1"/>
  <c r="JA63" i="1"/>
  <c r="JA62" i="1"/>
  <c r="JA61" i="1"/>
  <c r="JA60" i="1"/>
  <c r="JA59" i="1"/>
  <c r="JA58" i="1"/>
  <c r="JA57" i="1"/>
  <c r="JA56" i="1"/>
  <c r="JA55" i="1"/>
  <c r="JA54" i="1"/>
  <c r="JA53" i="1"/>
  <c r="JA52" i="1"/>
  <c r="JA51" i="1"/>
  <c r="JA50" i="1"/>
  <c r="JA49" i="1"/>
  <c r="JA48" i="1"/>
  <c r="JA47" i="1"/>
  <c r="JA46" i="1"/>
  <c r="JA45" i="1"/>
  <c r="JA44" i="1"/>
  <c r="JA43" i="1"/>
  <c r="JA42" i="1"/>
  <c r="JA41" i="1"/>
  <c r="JA40" i="1"/>
  <c r="JA39" i="1"/>
  <c r="JA38" i="1"/>
  <c r="JA37" i="1"/>
  <c r="JA36" i="1"/>
  <c r="JA35" i="1"/>
  <c r="JA34" i="1"/>
  <c r="JA33" i="1"/>
  <c r="JA32" i="1"/>
  <c r="JA31" i="1"/>
  <c r="JA30" i="1"/>
  <c r="JA29" i="1"/>
  <c r="JA28" i="1"/>
  <c r="JA27" i="1"/>
  <c r="JA26" i="1"/>
  <c r="JA25" i="1"/>
  <c r="JA24" i="1"/>
  <c r="JA23" i="1"/>
  <c r="JA22" i="1"/>
  <c r="JA21" i="1"/>
  <c r="JA20" i="1"/>
  <c r="JA19" i="1"/>
  <c r="JA18" i="1"/>
  <c r="JA17" i="1"/>
  <c r="JA16" i="1"/>
  <c r="JA15" i="1"/>
  <c r="JA14" i="1"/>
  <c r="JA13" i="1"/>
  <c r="JA12" i="1"/>
  <c r="JA11" i="1"/>
  <c r="JA10" i="1"/>
  <c r="JA9" i="1"/>
  <c r="JA8" i="1"/>
  <c r="JA7" i="1"/>
  <c r="JA6" i="1"/>
  <c r="JA5" i="1"/>
  <c r="JA4" i="1"/>
  <c r="IZ170" i="1"/>
  <c r="IZ169" i="1"/>
  <c r="IZ167" i="1"/>
  <c r="IZ166" i="1"/>
  <c r="IZ162" i="1"/>
  <c r="IZ161" i="1"/>
  <c r="IZ160" i="1"/>
  <c r="IZ159" i="1"/>
  <c r="IZ156" i="1"/>
  <c r="IZ150" i="1"/>
  <c r="IZ149" i="1"/>
  <c r="IZ148" i="1"/>
  <c r="IZ147" i="1"/>
  <c r="IZ146" i="1"/>
  <c r="IZ145" i="1"/>
  <c r="IZ144" i="1"/>
  <c r="IZ141" i="1"/>
  <c r="IZ140" i="1"/>
  <c r="IZ135" i="1"/>
  <c r="IZ134" i="1"/>
  <c r="IZ133" i="1"/>
  <c r="IZ132" i="1"/>
  <c r="IZ131" i="1"/>
  <c r="IZ130" i="1"/>
  <c r="IZ129" i="1"/>
  <c r="IZ128" i="1"/>
  <c r="IZ127" i="1"/>
  <c r="IZ126" i="1"/>
  <c r="IZ125" i="1"/>
  <c r="IZ124" i="1"/>
  <c r="IZ123" i="1"/>
  <c r="IZ122" i="1"/>
  <c r="IZ121" i="1"/>
  <c r="IZ119" i="1"/>
  <c r="IZ118" i="1"/>
  <c r="IZ117" i="1"/>
  <c r="IZ116" i="1"/>
  <c r="IZ115" i="1"/>
  <c r="IZ114" i="1"/>
  <c r="IZ113" i="1"/>
  <c r="IZ112" i="1"/>
  <c r="IZ110" i="1"/>
  <c r="IZ109" i="1"/>
  <c r="IZ108" i="1"/>
  <c r="IZ106" i="1"/>
  <c r="IZ105" i="1"/>
  <c r="IZ100" i="1"/>
  <c r="IZ99" i="1"/>
  <c r="IZ98" i="1"/>
  <c r="IZ97" i="1"/>
  <c r="IZ96" i="1"/>
  <c r="IZ95" i="1"/>
  <c r="IZ94" i="1"/>
  <c r="IZ93" i="1"/>
  <c r="IZ92" i="1"/>
  <c r="IZ91" i="1"/>
  <c r="IZ90" i="1"/>
  <c r="IZ89" i="1"/>
  <c r="IZ88" i="1"/>
  <c r="IZ87" i="1"/>
  <c r="IZ86" i="1"/>
  <c r="IZ85" i="1"/>
  <c r="IZ84" i="1"/>
  <c r="IZ83" i="1"/>
  <c r="IZ82" i="1"/>
  <c r="IZ81" i="1"/>
  <c r="IZ80" i="1"/>
  <c r="IZ78" i="1"/>
  <c r="IZ77" i="1"/>
  <c r="IZ76" i="1"/>
  <c r="IZ75" i="1"/>
  <c r="IZ74" i="1"/>
  <c r="IZ73" i="1"/>
  <c r="IZ72" i="1"/>
  <c r="IZ71" i="1"/>
  <c r="IZ70" i="1"/>
  <c r="IZ69" i="1"/>
  <c r="IZ68" i="1"/>
  <c r="IZ67" i="1"/>
  <c r="IZ66" i="1"/>
  <c r="IZ65" i="1"/>
  <c r="IZ64" i="1"/>
  <c r="IZ63" i="1"/>
  <c r="IZ59" i="1"/>
  <c r="IZ58" i="1"/>
  <c r="IZ56" i="1"/>
  <c r="IZ55" i="1"/>
  <c r="IZ54" i="1"/>
  <c r="IZ53" i="1"/>
  <c r="IZ51" i="1"/>
  <c r="IZ50" i="1"/>
  <c r="IZ48" i="1"/>
  <c r="IZ46" i="1"/>
  <c r="IZ45" i="1"/>
  <c r="IZ44" i="1"/>
  <c r="IZ43" i="1"/>
  <c r="IZ41" i="1"/>
  <c r="IZ39" i="1"/>
  <c r="IZ36" i="1"/>
  <c r="IZ35" i="1"/>
  <c r="IZ34" i="1"/>
  <c r="IZ33" i="1"/>
  <c r="IZ32" i="1"/>
  <c r="IZ31" i="1"/>
  <c r="IZ30" i="1"/>
  <c r="IZ29" i="1"/>
  <c r="IZ28" i="1"/>
  <c r="IZ27" i="1"/>
  <c r="IZ26" i="1"/>
  <c r="IZ24" i="1"/>
  <c r="IZ23" i="1"/>
  <c r="IZ20" i="1"/>
  <c r="IZ19" i="1"/>
  <c r="IZ18" i="1"/>
  <c r="IZ17" i="1"/>
  <c r="IZ14" i="1"/>
  <c r="IZ13" i="1"/>
  <c r="IZ12" i="1"/>
  <c r="IZ11" i="1"/>
  <c r="IZ10" i="1"/>
  <c r="IZ9" i="1"/>
  <c r="IZ7" i="1"/>
  <c r="IZ4" i="1"/>
  <c r="GF169" i="1"/>
  <c r="GF168" i="1"/>
  <c r="GF167" i="1"/>
  <c r="GF166" i="1"/>
  <c r="GF165" i="1"/>
  <c r="GF164" i="1"/>
  <c r="GF162" i="1"/>
  <c r="GF161" i="1"/>
  <c r="GF160" i="1"/>
  <c r="GF159" i="1"/>
  <c r="GF158" i="1"/>
  <c r="GF157" i="1"/>
  <c r="GF156" i="1"/>
  <c r="GF155" i="1"/>
  <c r="GF154" i="1"/>
  <c r="GF153" i="1"/>
  <c r="GF150" i="1"/>
  <c r="GF149" i="1"/>
  <c r="GF148" i="1"/>
  <c r="GF147" i="1"/>
  <c r="GF146" i="1"/>
  <c r="GF145" i="1"/>
  <c r="GF144" i="1"/>
  <c r="GF143" i="1"/>
  <c r="GF142" i="1"/>
  <c r="GF141" i="1"/>
  <c r="GF140" i="1"/>
  <c r="GF137" i="1"/>
  <c r="GF135" i="1"/>
  <c r="GF134" i="1"/>
  <c r="GF133" i="1"/>
  <c r="GF132" i="1"/>
  <c r="GF131" i="1"/>
  <c r="GF130" i="1"/>
  <c r="GF129" i="1"/>
  <c r="GF128" i="1"/>
  <c r="GF127" i="1"/>
  <c r="GF126" i="1"/>
  <c r="GF125" i="1"/>
  <c r="GF124" i="1"/>
  <c r="GF123" i="1"/>
  <c r="GF122" i="1"/>
  <c r="GF121" i="1"/>
  <c r="GF119" i="1"/>
  <c r="GF118" i="1"/>
  <c r="GF117" i="1"/>
  <c r="GF116" i="1"/>
  <c r="GF115" i="1"/>
  <c r="GF113" i="1"/>
  <c r="GF112" i="1"/>
  <c r="GF110" i="1"/>
  <c r="GF109" i="1"/>
  <c r="GF108" i="1"/>
  <c r="GF107" i="1"/>
  <c r="GF106" i="1"/>
  <c r="GF105" i="1"/>
  <c r="GF103" i="1"/>
  <c r="GF102" i="1"/>
  <c r="GF100" i="1"/>
  <c r="GF99" i="1"/>
  <c r="GF98" i="1"/>
  <c r="GF97" i="1"/>
  <c r="GF96" i="1"/>
  <c r="GF95" i="1"/>
  <c r="GF94" i="1"/>
  <c r="GF93" i="1"/>
  <c r="GF92" i="1"/>
  <c r="GF91" i="1"/>
  <c r="GF90" i="1"/>
  <c r="GF89" i="1"/>
  <c r="GF88" i="1"/>
  <c r="GF87" i="1"/>
  <c r="GF85" i="1"/>
  <c r="GF84" i="1"/>
  <c r="GF82" i="1"/>
  <c r="GF81" i="1"/>
  <c r="GF80" i="1"/>
  <c r="GF78" i="1"/>
  <c r="GF77" i="1"/>
  <c r="GF76" i="1"/>
  <c r="GF75" i="1"/>
  <c r="GF74" i="1"/>
  <c r="GF73" i="1"/>
  <c r="GF72" i="1"/>
  <c r="GF71" i="1"/>
  <c r="GF70" i="1"/>
  <c r="GF69" i="1"/>
  <c r="GF68" i="1"/>
  <c r="GF67" i="1"/>
  <c r="GF66" i="1"/>
  <c r="GF65" i="1"/>
  <c r="GF64" i="1"/>
  <c r="GF63" i="1"/>
  <c r="GF60" i="1"/>
  <c r="GF59" i="1"/>
  <c r="GF58" i="1"/>
  <c r="GF56" i="1"/>
  <c r="GF55" i="1"/>
  <c r="GF54" i="1"/>
  <c r="GF53" i="1"/>
  <c r="GF51" i="1"/>
  <c r="GF50" i="1"/>
  <c r="GF48" i="1"/>
  <c r="GF46" i="1"/>
  <c r="GF45" i="1"/>
  <c r="GF44" i="1"/>
  <c r="GF43" i="1"/>
  <c r="GF41" i="1"/>
  <c r="GF39" i="1"/>
  <c r="GF36" i="1"/>
  <c r="GF35" i="1"/>
  <c r="GF34" i="1"/>
  <c r="GF33" i="1"/>
  <c r="GF32" i="1"/>
  <c r="GF31" i="1"/>
  <c r="GF30" i="1"/>
  <c r="GF29" i="1"/>
  <c r="GF28" i="1"/>
  <c r="GF27" i="1"/>
  <c r="GF26" i="1"/>
  <c r="GF24" i="1"/>
  <c r="GF23" i="1"/>
  <c r="GF20" i="1"/>
  <c r="GF19" i="1"/>
  <c r="GF18" i="1"/>
  <c r="GF17" i="1"/>
  <c r="GF14" i="1"/>
  <c r="GF13" i="1"/>
  <c r="GF12" i="1"/>
  <c r="GF11" i="1"/>
  <c r="GF10" i="1"/>
  <c r="GF9" i="1"/>
  <c r="GF7" i="1"/>
  <c r="GF5" i="1"/>
  <c r="GF4" i="1"/>
  <c r="DI169" i="1"/>
  <c r="DI168" i="1"/>
  <c r="DI167" i="1"/>
  <c r="DI166" i="1"/>
  <c r="DI165" i="1"/>
  <c r="DI164" i="1"/>
  <c r="DI163" i="1"/>
  <c r="DI162" i="1"/>
  <c r="DI161" i="1"/>
  <c r="DI160" i="1"/>
  <c r="DI159" i="1"/>
  <c r="DI158" i="1"/>
  <c r="DI157" i="1"/>
  <c r="DI156" i="1"/>
  <c r="DI155" i="1"/>
  <c r="DI154" i="1"/>
  <c r="DI153" i="1"/>
  <c r="DI152" i="1"/>
  <c r="DI151" i="1"/>
  <c r="DI150" i="1"/>
  <c r="DI149" i="1"/>
  <c r="DI148" i="1"/>
  <c r="DI147" i="1"/>
  <c r="DI146" i="1"/>
  <c r="DI145" i="1"/>
  <c r="DI144" i="1"/>
  <c r="DI143" i="1"/>
  <c r="DI142" i="1"/>
  <c r="DI141" i="1"/>
  <c r="DI140" i="1"/>
  <c r="DI139" i="1"/>
  <c r="DI138" i="1"/>
  <c r="DI137" i="1"/>
  <c r="DI136" i="1"/>
  <c r="DI135" i="1"/>
  <c r="DI134" i="1"/>
  <c r="DI133" i="1"/>
  <c r="DI132" i="1"/>
  <c r="DI131" i="1"/>
  <c r="DI130" i="1"/>
  <c r="DI129" i="1"/>
  <c r="DI128" i="1"/>
  <c r="DI127" i="1"/>
  <c r="DI126" i="1"/>
  <c r="DI125" i="1"/>
  <c r="DI124" i="1"/>
  <c r="DI123" i="1"/>
  <c r="DI122" i="1"/>
  <c r="DI121" i="1"/>
  <c r="DI120" i="1"/>
  <c r="DI119" i="1"/>
  <c r="DI118" i="1"/>
  <c r="DI117" i="1"/>
  <c r="DI116" i="1"/>
  <c r="DI115" i="1"/>
  <c r="DI114" i="1"/>
  <c r="DI113" i="1"/>
  <c r="DI112" i="1"/>
  <c r="DI111" i="1"/>
  <c r="DI110" i="1"/>
  <c r="DI109" i="1"/>
  <c r="DI108" i="1"/>
  <c r="DI107" i="1"/>
  <c r="DI106" i="1"/>
  <c r="DI105" i="1"/>
  <c r="DI104" i="1"/>
  <c r="DI103" i="1"/>
  <c r="DI102" i="1"/>
  <c r="DI101" i="1"/>
  <c r="DI100" i="1"/>
  <c r="DI99" i="1"/>
  <c r="DI98" i="1"/>
  <c r="DI97" i="1"/>
  <c r="DI96" i="1"/>
  <c r="DI95" i="1"/>
  <c r="DI94" i="1"/>
  <c r="DI93" i="1"/>
  <c r="DI92" i="1"/>
  <c r="DI91" i="1"/>
  <c r="DI90" i="1"/>
  <c r="DI89" i="1"/>
  <c r="DI88" i="1"/>
  <c r="DI87" i="1"/>
  <c r="DI86" i="1"/>
  <c r="DI85" i="1"/>
  <c r="DI84" i="1"/>
  <c r="DI83" i="1"/>
  <c r="DI82" i="1"/>
  <c r="DI81" i="1"/>
  <c r="DI80" i="1"/>
  <c r="DI79" i="1"/>
  <c r="DI78" i="1"/>
  <c r="DI77" i="1"/>
  <c r="DI76" i="1"/>
  <c r="DI75" i="1"/>
  <c r="DI74" i="1"/>
  <c r="DI73" i="1"/>
  <c r="DI72" i="1"/>
  <c r="DI71" i="1"/>
  <c r="DI70" i="1"/>
  <c r="DI69" i="1"/>
  <c r="DI68" i="1"/>
  <c r="DI67" i="1"/>
  <c r="DI66" i="1"/>
  <c r="DI65" i="1"/>
  <c r="DI64" i="1"/>
  <c r="DI63" i="1"/>
  <c r="DI62" i="1"/>
  <c r="DI61" i="1"/>
  <c r="DI60" i="1"/>
  <c r="DI59" i="1"/>
  <c r="DI58" i="1"/>
  <c r="DI56" i="1"/>
  <c r="DI55" i="1"/>
  <c r="DI54" i="1"/>
  <c r="DI53" i="1"/>
  <c r="DI52" i="1"/>
  <c r="DI51" i="1"/>
  <c r="DI50" i="1"/>
  <c r="DI49" i="1"/>
  <c r="DI48" i="1"/>
  <c r="DI47" i="1"/>
  <c r="DI46" i="1"/>
  <c r="DI45" i="1"/>
  <c r="DI44" i="1"/>
  <c r="DI43" i="1"/>
  <c r="DI42" i="1"/>
  <c r="DI41" i="1"/>
  <c r="DI40" i="1"/>
  <c r="DI39" i="1"/>
  <c r="DI38" i="1"/>
  <c r="DI37" i="1"/>
  <c r="DI36" i="1"/>
  <c r="DI35" i="1"/>
  <c r="DI34" i="1"/>
  <c r="DI33" i="1"/>
  <c r="DI32" i="1"/>
  <c r="DI31" i="1"/>
  <c r="DI30" i="1"/>
  <c r="DI29" i="1"/>
  <c r="DI28" i="1"/>
  <c r="DI27" i="1"/>
  <c r="DI26" i="1"/>
  <c r="DI25" i="1"/>
  <c r="DI24" i="1"/>
  <c r="DI23" i="1"/>
  <c r="DI22" i="1"/>
  <c r="DI21" i="1"/>
  <c r="DI20" i="1"/>
  <c r="DI19" i="1"/>
  <c r="DI18" i="1"/>
  <c r="DI17" i="1"/>
  <c r="DI16" i="1"/>
  <c r="DI15" i="1"/>
  <c r="DI14" i="1"/>
  <c r="DI13" i="1"/>
  <c r="DI12" i="1"/>
  <c r="DI11" i="1"/>
  <c r="DI10" i="1"/>
  <c r="DI9" i="1"/>
  <c r="DI8" i="1"/>
  <c r="DI7" i="1"/>
  <c r="DI6" i="1"/>
  <c r="DI5" i="1"/>
  <c r="DI4" i="1"/>
  <c r="DI171" i="1" l="1"/>
  <c r="OG4" i="1"/>
  <c r="OF171" i="1"/>
  <c r="KO171" i="1"/>
  <c r="NK4" i="1"/>
  <c r="NK171" i="1" s="1"/>
  <c r="NJ171" i="1"/>
  <c r="KP171" i="1"/>
  <c r="MG4" i="1"/>
  <c r="MF171" i="1"/>
  <c r="JA171" i="1"/>
  <c r="KQ171" i="1"/>
  <c r="KY171" i="1"/>
  <c r="IZ171" i="1"/>
  <c r="KR171" i="1"/>
  <c r="KX171" i="1"/>
  <c r="KS171" i="1"/>
  <c r="GF171" i="1"/>
  <c r="NM132" i="1"/>
  <c r="NM107" i="1"/>
  <c r="NM110" i="1"/>
  <c r="NM142" i="1"/>
  <c r="NM125" i="1"/>
  <c r="NN125" i="1" s="1"/>
  <c r="NN170" i="1"/>
  <c r="MG67" i="1"/>
  <c r="NM43" i="1"/>
  <c r="NL50" i="1"/>
  <c r="NM164" i="1"/>
  <c r="NL72" i="1"/>
  <c r="NL168" i="1"/>
  <c r="NM93" i="1"/>
  <c r="MG131" i="1"/>
  <c r="NM9" i="1"/>
  <c r="NM33" i="1"/>
  <c r="NM50" i="1"/>
  <c r="NL75" i="1"/>
  <c r="NL97" i="1"/>
  <c r="NL111" i="1"/>
  <c r="NN111" i="1" s="1"/>
  <c r="NM135" i="1"/>
  <c r="NM153" i="1"/>
  <c r="NM13" i="1"/>
  <c r="NM36" i="1"/>
  <c r="NM75" i="1"/>
  <c r="NL100" i="1"/>
  <c r="NL114" i="1"/>
  <c r="NL136" i="1"/>
  <c r="NN136" i="1" s="1"/>
  <c r="NM157" i="1"/>
  <c r="NM26" i="1"/>
  <c r="NL17" i="1"/>
  <c r="NL40" i="1"/>
  <c r="NN40" i="1" s="1"/>
  <c r="NM78" i="1"/>
  <c r="NM100" i="1"/>
  <c r="NN100" i="1" s="1"/>
  <c r="NM114" i="1"/>
  <c r="NN114" i="1" s="1"/>
  <c r="NL139" i="1"/>
  <c r="NN139" i="1" s="1"/>
  <c r="NL161" i="1"/>
  <c r="NM19" i="1"/>
  <c r="NL43" i="1"/>
  <c r="NL65" i="1"/>
  <c r="NL79" i="1"/>
  <c r="NN79" i="1" s="1"/>
  <c r="NM103" i="1"/>
  <c r="NM121" i="1"/>
  <c r="NL164" i="1"/>
  <c r="NL20" i="1"/>
  <c r="NL68" i="1"/>
  <c r="NL82" i="1"/>
  <c r="NL104" i="1"/>
  <c r="NN104" i="1" s="1"/>
  <c r="NM146" i="1"/>
  <c r="NL23" i="1"/>
  <c r="NM46" i="1"/>
  <c r="NM68" i="1"/>
  <c r="NM82" i="1"/>
  <c r="NL107" i="1"/>
  <c r="NL129" i="1"/>
  <c r="NL143" i="1"/>
  <c r="NM167" i="1"/>
  <c r="MG44" i="1"/>
  <c r="NM23" i="1"/>
  <c r="NL47" i="1"/>
  <c r="NN47" i="1" s="1"/>
  <c r="NM71" i="1"/>
  <c r="NM89" i="1"/>
  <c r="NL132" i="1"/>
  <c r="NL146" i="1"/>
  <c r="MG125" i="1"/>
  <c r="NL13" i="1"/>
  <c r="NL61" i="1"/>
  <c r="NN61" i="1" s="1"/>
  <c r="NL93" i="1"/>
  <c r="NM128" i="1"/>
  <c r="NL30" i="1"/>
  <c r="NL37" i="1"/>
  <c r="NN37" i="1" s="1"/>
  <c r="NL54" i="1"/>
  <c r="MG148" i="1"/>
  <c r="NL10" i="1"/>
  <c r="NM17" i="1"/>
  <c r="NM20" i="1"/>
  <c r="NL24" i="1"/>
  <c r="NL27" i="1"/>
  <c r="NM30" i="1"/>
  <c r="NL34" i="1"/>
  <c r="NL41" i="1"/>
  <c r="NL51" i="1"/>
  <c r="NM54" i="1"/>
  <c r="NL58" i="1"/>
  <c r="NM65" i="1"/>
  <c r="NL69" i="1"/>
  <c r="NM72" i="1"/>
  <c r="NL76" i="1"/>
  <c r="NL83" i="1"/>
  <c r="NM86" i="1"/>
  <c r="NL90" i="1"/>
  <c r="NM97" i="1"/>
  <c r="NL101" i="1"/>
  <c r="NN101" i="1" s="1"/>
  <c r="NL108" i="1"/>
  <c r="NL115" i="1"/>
  <c r="NM118" i="1"/>
  <c r="NL122" i="1"/>
  <c r="NM129" i="1"/>
  <c r="NL133" i="1"/>
  <c r="NL140" i="1"/>
  <c r="NM143" i="1"/>
  <c r="NL147" i="1"/>
  <c r="NM150" i="1"/>
  <c r="NL154" i="1"/>
  <c r="NM161" i="1"/>
  <c r="NL165" i="1"/>
  <c r="NM168" i="1"/>
  <c r="NL86" i="1"/>
  <c r="NL118" i="1"/>
  <c r="NL150" i="1"/>
  <c r="MG149" i="1"/>
  <c r="NL4" i="1"/>
  <c r="NL7" i="1"/>
  <c r="NM10" i="1"/>
  <c r="NL14" i="1"/>
  <c r="NL21" i="1"/>
  <c r="NN21" i="1" s="1"/>
  <c r="NM24" i="1"/>
  <c r="NM27" i="1"/>
  <c r="NL31" i="1"/>
  <c r="NM34" i="1"/>
  <c r="NM41" i="1"/>
  <c r="NM44" i="1"/>
  <c r="NN44" i="1" s="1"/>
  <c r="NL48" i="1"/>
  <c r="NM51" i="1"/>
  <c r="NL55" i="1"/>
  <c r="NM58" i="1"/>
  <c r="NL62" i="1"/>
  <c r="NN62" i="1" s="1"/>
  <c r="NM69" i="1"/>
  <c r="NL73" i="1"/>
  <c r="NM76" i="1"/>
  <c r="NL80" i="1"/>
  <c r="NM83" i="1"/>
  <c r="NL87" i="1"/>
  <c r="NM90" i="1"/>
  <c r="NL94" i="1"/>
  <c r="NL105" i="1"/>
  <c r="NM108" i="1"/>
  <c r="NL112" i="1"/>
  <c r="NM115" i="1"/>
  <c r="NL119" i="1"/>
  <c r="NM122" i="1"/>
  <c r="NL126" i="1"/>
  <c r="NM133" i="1"/>
  <c r="NL137" i="1"/>
  <c r="NM140" i="1"/>
  <c r="NL144" i="1"/>
  <c r="NM147" i="1"/>
  <c r="NL151" i="1"/>
  <c r="NN151" i="1" s="1"/>
  <c r="NM154" i="1"/>
  <c r="NL158" i="1"/>
  <c r="NM165" i="1"/>
  <c r="NL169" i="1"/>
  <c r="NL157" i="1"/>
  <c r="MG84" i="1"/>
  <c r="NM4" i="1"/>
  <c r="NM7" i="1"/>
  <c r="NL11" i="1"/>
  <c r="NM14" i="1"/>
  <c r="NL18" i="1"/>
  <c r="NL25" i="1"/>
  <c r="NN25" i="1" s="1"/>
  <c r="NL28" i="1"/>
  <c r="NM31" i="1"/>
  <c r="NL38" i="1"/>
  <c r="NN38" i="1" s="1"/>
  <c r="NL45" i="1"/>
  <c r="NM48" i="1"/>
  <c r="NL52" i="1"/>
  <c r="NN52" i="1" s="1"/>
  <c r="NM55" i="1"/>
  <c r="NL59" i="1"/>
  <c r="NL66" i="1"/>
  <c r="NM73" i="1"/>
  <c r="NL77" i="1"/>
  <c r="NM80" i="1"/>
  <c r="NM87" i="1"/>
  <c r="NL91" i="1"/>
  <c r="NM94" i="1"/>
  <c r="NL98" i="1"/>
  <c r="NM105" i="1"/>
  <c r="NL109" i="1"/>
  <c r="NM112" i="1"/>
  <c r="NL116" i="1"/>
  <c r="NM119" i="1"/>
  <c r="NL123" i="1"/>
  <c r="NM126" i="1"/>
  <c r="NL130" i="1"/>
  <c r="NM137" i="1"/>
  <c r="NL141" i="1"/>
  <c r="NM144" i="1"/>
  <c r="NL155" i="1"/>
  <c r="NM158" i="1"/>
  <c r="NL162" i="1"/>
  <c r="NM169" i="1"/>
  <c r="NM64" i="1"/>
  <c r="NM160" i="1"/>
  <c r="MG85" i="1"/>
  <c r="NL8" i="1"/>
  <c r="NN8" i="1" s="1"/>
  <c r="NM11" i="1"/>
  <c r="NL15" i="1"/>
  <c r="NN15" i="1" s="1"/>
  <c r="NM18" i="1"/>
  <c r="NM28" i="1"/>
  <c r="NL32" i="1"/>
  <c r="NL35" i="1"/>
  <c r="NL42" i="1"/>
  <c r="NN42" i="1" s="1"/>
  <c r="NM45" i="1"/>
  <c r="NL49" i="1"/>
  <c r="NN49" i="1" s="1"/>
  <c r="NL56" i="1"/>
  <c r="NM59" i="1"/>
  <c r="NL63" i="1"/>
  <c r="NM66" i="1"/>
  <c r="NL70" i="1"/>
  <c r="NM77" i="1"/>
  <c r="NL81" i="1"/>
  <c r="NM84" i="1"/>
  <c r="NN84" i="1" s="1"/>
  <c r="NL88" i="1"/>
  <c r="NM91" i="1"/>
  <c r="NN91" i="1" s="1"/>
  <c r="NL95" i="1"/>
  <c r="NM98" i="1"/>
  <c r="NL102" i="1"/>
  <c r="NM109" i="1"/>
  <c r="NL113" i="1"/>
  <c r="NM116" i="1"/>
  <c r="NL120" i="1"/>
  <c r="NN120" i="1" s="1"/>
  <c r="NM123" i="1"/>
  <c r="NN123" i="1" s="1"/>
  <c r="NL127" i="1"/>
  <c r="NM130" i="1"/>
  <c r="NN130" i="1" s="1"/>
  <c r="NL134" i="1"/>
  <c r="NM141" i="1"/>
  <c r="NL145" i="1"/>
  <c r="NM148" i="1"/>
  <c r="NN148" i="1" s="1"/>
  <c r="NL152" i="1"/>
  <c r="NN152" i="1" s="1"/>
  <c r="NM155" i="1"/>
  <c r="NL159" i="1"/>
  <c r="NM162" i="1"/>
  <c r="NL166" i="1"/>
  <c r="NM96" i="1"/>
  <c r="NL6" i="1"/>
  <c r="NN6" i="1" s="1"/>
  <c r="NL5" i="1"/>
  <c r="NL12" i="1"/>
  <c r="NL22" i="1"/>
  <c r="NN22" i="1" s="1"/>
  <c r="NL29" i="1"/>
  <c r="NM32" i="1"/>
  <c r="NM35" i="1"/>
  <c r="NL39" i="1"/>
  <c r="NL53" i="1"/>
  <c r="NM56" i="1"/>
  <c r="NL60" i="1"/>
  <c r="NM63" i="1"/>
  <c r="NM70" i="1"/>
  <c r="NL74" i="1"/>
  <c r="NM81" i="1"/>
  <c r="NM88" i="1"/>
  <c r="NL92" i="1"/>
  <c r="NM95" i="1"/>
  <c r="NL99" i="1"/>
  <c r="NM102" i="1"/>
  <c r="NL106" i="1"/>
  <c r="NM113" i="1"/>
  <c r="NL117" i="1"/>
  <c r="NL124" i="1"/>
  <c r="NM127" i="1"/>
  <c r="NM134" i="1"/>
  <c r="NL138" i="1"/>
  <c r="NN138" i="1" s="1"/>
  <c r="NM145" i="1"/>
  <c r="NL156" i="1"/>
  <c r="NM159" i="1"/>
  <c r="NL163" i="1"/>
  <c r="NN163" i="1" s="1"/>
  <c r="NM166" i="1"/>
  <c r="NM5" i="1"/>
  <c r="NL9" i="1"/>
  <c r="NM12" i="1"/>
  <c r="NL16" i="1"/>
  <c r="NN16" i="1" s="1"/>
  <c r="NL19" i="1"/>
  <c r="NL26" i="1"/>
  <c r="NM29" i="1"/>
  <c r="NL33" i="1"/>
  <c r="NL36" i="1"/>
  <c r="NM39" i="1"/>
  <c r="NL46" i="1"/>
  <c r="NM53" i="1"/>
  <c r="NL57" i="1"/>
  <c r="NN57" i="1" s="1"/>
  <c r="NM60" i="1"/>
  <c r="NL64" i="1"/>
  <c r="NM67" i="1"/>
  <c r="NN67" i="1" s="1"/>
  <c r="NL71" i="1"/>
  <c r="NM74" i="1"/>
  <c r="NL78" i="1"/>
  <c r="NM85" i="1"/>
  <c r="NN85" i="1" s="1"/>
  <c r="NL89" i="1"/>
  <c r="NM92" i="1"/>
  <c r="NL96" i="1"/>
  <c r="NM99" i="1"/>
  <c r="NL103" i="1"/>
  <c r="NM106" i="1"/>
  <c r="NL110" i="1"/>
  <c r="NM117" i="1"/>
  <c r="NL121" i="1"/>
  <c r="NM124" i="1"/>
  <c r="NL128" i="1"/>
  <c r="NM131" i="1"/>
  <c r="NN131" i="1" s="1"/>
  <c r="NL135" i="1"/>
  <c r="NL142" i="1"/>
  <c r="NM149" i="1"/>
  <c r="NN149" i="1" s="1"/>
  <c r="NL153" i="1"/>
  <c r="NM156" i="1"/>
  <c r="NL160" i="1"/>
  <c r="NL167" i="1"/>
  <c r="JA170" i="1"/>
  <c r="GF170" i="1"/>
  <c r="DI170" i="1"/>
  <c r="NN156" i="1" l="1"/>
  <c r="NN98" i="1"/>
  <c r="OG171" i="1"/>
  <c r="NN12" i="1"/>
  <c r="NN169" i="1"/>
  <c r="NN158" i="1"/>
  <c r="NK170" i="1"/>
  <c r="NN50" i="1"/>
  <c r="MG171" i="1"/>
  <c r="NM171" i="1"/>
  <c r="NL171" i="1"/>
  <c r="NN75" i="1"/>
  <c r="NN107" i="1"/>
  <c r="NN132" i="1"/>
  <c r="NN110" i="1"/>
  <c r="NN78" i="1"/>
  <c r="NN46" i="1"/>
  <c r="NN74" i="1"/>
  <c r="NN68" i="1"/>
  <c r="NN142" i="1"/>
  <c r="NN9" i="1"/>
  <c r="NN77" i="1"/>
  <c r="NN36" i="1"/>
  <c r="NN135" i="1"/>
  <c r="NN20" i="1"/>
  <c r="NN93" i="1"/>
  <c r="NN26" i="1"/>
  <c r="NN56" i="1"/>
  <c r="NN54" i="1"/>
  <c r="NN33" i="1"/>
  <c r="NN147" i="1"/>
  <c r="NN89" i="1"/>
  <c r="NN19" i="1"/>
  <c r="NN66" i="1"/>
  <c r="NN108" i="1"/>
  <c r="NN43" i="1"/>
  <c r="NN153" i="1"/>
  <c r="NN94" i="1"/>
  <c r="NN69" i="1"/>
  <c r="NN115" i="1"/>
  <c r="NN17" i="1"/>
  <c r="NN13" i="1"/>
  <c r="MG170" i="1"/>
  <c r="NN11" i="1"/>
  <c r="NN167" i="1"/>
  <c r="NN121" i="1"/>
  <c r="NN88" i="1"/>
  <c r="NN146" i="1"/>
  <c r="NN164" i="1"/>
  <c r="NN95" i="1"/>
  <c r="NN59" i="1"/>
  <c r="NN18" i="1"/>
  <c r="NN103" i="1"/>
  <c r="NN127" i="1"/>
  <c r="NN90" i="1"/>
  <c r="NN58" i="1"/>
  <c r="NN45" i="1"/>
  <c r="NN144" i="1"/>
  <c r="NN112" i="1"/>
  <c r="NN83" i="1"/>
  <c r="NN72" i="1"/>
  <c r="NN82" i="1"/>
  <c r="NN168" i="1"/>
  <c r="NN159" i="1"/>
  <c r="NN73" i="1"/>
  <c r="NN160" i="1"/>
  <c r="NN143" i="1"/>
  <c r="NN65" i="1"/>
  <c r="NN157" i="1"/>
  <c r="NN106" i="1"/>
  <c r="NN39" i="1"/>
  <c r="NN134" i="1"/>
  <c r="NN71" i="1"/>
  <c r="NN133" i="1"/>
  <c r="NN97" i="1"/>
  <c r="NN29" i="1"/>
  <c r="NN80" i="1"/>
  <c r="NN154" i="1"/>
  <c r="NN122" i="1"/>
  <c r="NN24" i="1"/>
  <c r="NN129" i="1"/>
  <c r="NN86" i="1"/>
  <c r="NN141" i="1"/>
  <c r="NN109" i="1"/>
  <c r="NN4" i="1"/>
  <c r="NN161" i="1"/>
  <c r="NN14" i="1"/>
  <c r="NN23" i="1"/>
  <c r="NN70" i="1"/>
  <c r="NN162" i="1"/>
  <c r="NN64" i="1"/>
  <c r="NN137" i="1"/>
  <c r="NN105" i="1"/>
  <c r="NN140" i="1"/>
  <c r="NN51" i="1"/>
  <c r="NN10" i="1"/>
  <c r="NN150" i="1"/>
  <c r="NN30" i="1"/>
  <c r="NN99" i="1"/>
  <c r="NN81" i="1"/>
  <c r="NN35" i="1"/>
  <c r="NN28" i="1"/>
  <c r="NN41" i="1"/>
  <c r="NN7" i="1"/>
  <c r="NN166" i="1"/>
  <c r="NN60" i="1"/>
  <c r="NN113" i="1"/>
  <c r="NN32" i="1"/>
  <c r="NN155" i="1"/>
  <c r="NN55" i="1"/>
  <c r="NN34" i="1"/>
  <c r="NN128" i="1"/>
  <c r="NN5" i="1"/>
  <c r="NN124" i="1"/>
  <c r="NN96" i="1"/>
  <c r="NN165" i="1"/>
  <c r="NN31" i="1"/>
  <c r="NN118" i="1"/>
  <c r="NN76" i="1"/>
  <c r="NN92" i="1"/>
  <c r="NN117" i="1"/>
  <c r="NN53" i="1"/>
  <c r="NN145" i="1"/>
  <c r="NN102" i="1"/>
  <c r="NN63" i="1"/>
  <c r="NN116" i="1"/>
  <c r="NN119" i="1"/>
  <c r="NN87" i="1"/>
  <c r="NN48" i="1"/>
  <c r="NN126" i="1"/>
  <c r="NN27" i="1"/>
  <c r="NN171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tc={80609956-8FAF-4352-BF06-E4A1DCC016C3}</author>
    <author>tc={96B8AD5E-53AA-4D54-BC6D-A1258239C9FF}</author>
    <author>tc={62161A7A-9C7C-4B3B-B239-54725953D1B4}</author>
    <author>tc={F7456E60-5F97-4F0E-832A-F3D554DB45A3}</author>
  </authors>
  <commentList>
    <comment ref="BF141" authorId="0" shapeId="0" xr:uid="{80609956-8FAF-4352-BF06-E4A1DCC016C3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Pouze SZP</t>
      </text>
    </comment>
    <comment ref="BG151" authorId="1" shapeId="0" xr:uid="{96B8AD5E-53AA-4D54-BC6D-A1258239C9FF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Pouze SZP</t>
      </text>
    </comment>
    <comment ref="BR152" authorId="2" shapeId="0" xr:uid="{62161A7A-9C7C-4B3B-B239-54725953D1B4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12 lůžek VZP, 22 lůžek SZP</t>
      </text>
    </comment>
    <comment ref="CS171" authorId="3" shapeId="0" xr:uid="{F7456E60-5F97-4F0E-832A-F3D554DB45A3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V tom 2 ZZ pouze u SZP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tc={D6EADA15-4C87-4153-B93E-624947A6BE8B}</author>
    <author>tc={82D7F3B6-68AB-4700-907F-A50F82724A83}</author>
    <author>tc={3AB82A3B-5179-4758-B3B1-17E7B0A40E44}</author>
    <author>tc={A6FF6EA6-9C0C-45C5-BB17-F8EAA4C7882E}</author>
    <author>tc={CDA2BBF4-9D12-4AF0-B764-E13B40E42660}</author>
    <author>tc={4A5C3690-ABBC-45C8-8042-DA23F95135A0}</author>
  </authors>
  <commentList>
    <comment ref="BT18" authorId="0" shapeId="0" xr:uid="{D6EADA15-4C87-4153-B93E-624947A6BE8B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28 u VZP, 42 u SZP</t>
      </text>
    </comment>
    <comment ref="CK18" authorId="1" shapeId="0" xr:uid="{82D7F3B6-68AB-4700-907F-A50F82724A83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18 u VZP, 30 u SZP</t>
      </text>
    </comment>
    <comment ref="BP54" authorId="2" shapeId="0" xr:uid="{3AB82A3B-5179-4758-B3B1-17E7B0A40E44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Pouze SZP</t>
      </text>
    </comment>
    <comment ref="BT114" authorId="3" shapeId="0" xr:uid="{A6FF6EA6-9C0C-45C5-BB17-F8EAA4C7882E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20 lůžek VZP, 30 lůžek SZP</t>
      </text>
    </comment>
    <comment ref="BO150" authorId="4" shapeId="0" xr:uid="{CDA2BBF4-9D12-4AF0-B764-E13B40E42660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Pouze SZP</t>
      </text>
    </comment>
    <comment ref="BZ151" authorId="5" shapeId="0" xr:uid="{4A5C3690-ABBC-45C8-8042-DA23F95135A0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12 u VZP, 22 u SZP</t>
      </text>
    </comment>
  </commentList>
</comments>
</file>

<file path=xl/sharedStrings.xml><?xml version="1.0" encoding="utf-8"?>
<sst xmlns="http://schemas.openxmlformats.org/spreadsheetml/2006/main" count="7352" uniqueCount="1502">
  <si>
    <t>9U7_LDN</t>
  </si>
  <si>
    <t>OLU</t>
  </si>
  <si>
    <t>9_9_ošet</t>
  </si>
  <si>
    <t>9U9_hospic</t>
  </si>
  <si>
    <t>7D8</t>
  </si>
  <si>
    <t>7U8</t>
  </si>
  <si>
    <t>lázně</t>
  </si>
  <si>
    <t>Celkové výnosy</t>
  </si>
  <si>
    <t>v tom: Provozní dotace</t>
  </si>
  <si>
    <t>Celkové náklady</t>
  </si>
  <si>
    <t>v tom: Osobní náklady 
(521-528)</t>
  </si>
  <si>
    <t>Podíl osobních nákladů z celkových nákladů</t>
  </si>
  <si>
    <t>Výsledek hospodaření</t>
  </si>
  <si>
    <t>Úhrady ZP Segment 1 (Ambulantní)</t>
  </si>
  <si>
    <t>Úhrady ZP Segment 2 (Lůžkový)</t>
  </si>
  <si>
    <t>Úhrady ZP Segment 3-11 (Ostatní)</t>
  </si>
  <si>
    <t>Úhrady ZP celkem</t>
  </si>
  <si>
    <t>Úhrady ZP/celkové výnosy PALP v %</t>
  </si>
  <si>
    <t>Lékaři, zubaři</t>
  </si>
  <si>
    <t>Farmaceuti</t>
  </si>
  <si>
    <t>Vš. a dětské sestry, por. asistentky §5,5a,6</t>
  </si>
  <si>
    <t>Ostatní ZPBD §7-21c</t>
  </si>
  <si>
    <t>ZPSZ §22-28</t>
  </si>
  <si>
    <t>ZPOD §29-42</t>
  </si>
  <si>
    <t>JOP §43</t>
  </si>
  <si>
    <t>THP</t>
  </si>
  <si>
    <t>Dělníci</t>
  </si>
  <si>
    <t>Celkem</t>
  </si>
  <si>
    <t>Podíl lékařů ze zdrav.pracovníků</t>
  </si>
  <si>
    <t>Podíl sestry §5,5a§6 ze zdrav.pracovníků</t>
  </si>
  <si>
    <t>urgent</t>
  </si>
  <si>
    <t>06720_TRIÁŽ PACIENTŮ NA ODDĚLENÍ URGENTNÍHO PŘÍJMU</t>
  </si>
  <si>
    <t>06726_KOMPLEXNÍ VYŠETŘENÍ LÉKAŘEM URGENTNÍHO PŘÍJMU</t>
  </si>
  <si>
    <t>06727_KONTROLNÍ VYŠETŘENÍ LÉKAŘEM URGENTNÍHO PŘÍJMU</t>
  </si>
  <si>
    <t>06728_PÉČE O NEMOCNÉHO NA INTENZIVNÍ VYŠETŘOVNĚ URGENTNÍHO PŘÍJMU Á 15 MIN</t>
  </si>
  <si>
    <t>06729_PÉČE O NEMOCNÉHO NA EXPEKTAČNÍM LŮŽKU URGENTNÍHO PŘÍJMU Á 15 MIN</t>
  </si>
  <si>
    <t>09563 VÝKON LÉKAŘSKÉ POHOTOVOSTNÍ SLUŽBY</t>
  </si>
  <si>
    <t>09564 PÉČE SPOJENÁ S PŘEVZETÍM PACIENTA OD ZDRAVOTNICKÉ ZÁCHRANNÉ SLUŽBY</t>
  </si>
  <si>
    <t>Pohotovost odb. 003 počet unikátních pacientů (IČP)</t>
  </si>
  <si>
    <t>Centra hematologické péče pro nemocné se vzácnými vrozenými a získanými poruchami krvetvorby</t>
  </si>
  <si>
    <t>Centra intermediární péče v perinatologii</t>
  </si>
  <si>
    <t>Centra pro izolaci pacientů s podezřením na vysoce nakažlivou nemoc</t>
  </si>
  <si>
    <t>Centra pro pacienty s hemofílií a dalšími poruchami hemostázy</t>
  </si>
  <si>
    <t>Centra pro roztroušenou sklerózou a neuromyelitis optica</t>
  </si>
  <si>
    <t>Centra v onkogynekologii</t>
  </si>
  <si>
    <t>Centra vysoce specializované cerebrovaskulární péče</t>
  </si>
  <si>
    <t>Centra vysoce specializované hematoonkologické péče</t>
  </si>
  <si>
    <t>Centra vysoce specializované intenzivní péče v perinatologii</t>
  </si>
  <si>
    <t>Centra vysoce specializované kardiovaskulární péče</t>
  </si>
  <si>
    <t>Centra vysoce specializované komplexní kardiovaskulární péče</t>
  </si>
  <si>
    <t>Centra vysoce specializované komplexní péče pro léčbu dětského diabetu</t>
  </si>
  <si>
    <t>Centra vysoce specializované onkologické péče</t>
  </si>
  <si>
    <t>Centra vysoce specializované onkourologické péče</t>
  </si>
  <si>
    <t>Centra vysoce specializované péče o dětské pacienty s trvalou poruchou sluchu</t>
  </si>
  <si>
    <t>Centra vysoce specializované péče o pacienty s iktem</t>
  </si>
  <si>
    <t>Centra vysoce specializované péče o pacienty s multirezistentní tuberkulózou</t>
  </si>
  <si>
    <t>Centra vysoce specializované péče o pacienty s popáleninami</t>
  </si>
  <si>
    <t>Centra vysoce specializované péče pro digestivní endoskopie</t>
  </si>
  <si>
    <t>Centra vysoce specializované péče pro farmakorezistentní epilepsie</t>
  </si>
  <si>
    <t>Centra vysoce specializované péče pro léčbu dětského diabetu</t>
  </si>
  <si>
    <t>Centra vysoce specializované péče v oblasti transplantační medicíny</t>
  </si>
  <si>
    <t>Centra vysoce specializované pneumoonkochirurgické péče</t>
  </si>
  <si>
    <t>Centra vysoce specializované spondylochirurgické péče</t>
  </si>
  <si>
    <t>Centra vysoce specializované traumatologické péče I. typu</t>
  </si>
  <si>
    <t>Centra vysoce specializované traumatologické péče II. typu</t>
  </si>
  <si>
    <t>Národní síť center vysoce specializované péče o pacienty se vzácným onemocněním</t>
  </si>
  <si>
    <t>CELKEM</t>
  </si>
  <si>
    <t>audiologie, foniatrie</t>
  </si>
  <si>
    <t>cévní chirurgie</t>
  </si>
  <si>
    <t>dermatovenerologie</t>
  </si>
  <si>
    <t>dětská a dorostová psychiatrie</t>
  </si>
  <si>
    <t>dětská chirurgie</t>
  </si>
  <si>
    <t>dětská neurologie</t>
  </si>
  <si>
    <t>dětská otorinolaryngologie</t>
  </si>
  <si>
    <t>dětská urologie</t>
  </si>
  <si>
    <t>dětské lékařství</t>
  </si>
  <si>
    <t>endokrinologie a diabetologie</t>
  </si>
  <si>
    <t>gastroenterologie</t>
  </si>
  <si>
    <t>geriatrie</t>
  </si>
  <si>
    <t>gynekologie a porodnictví</t>
  </si>
  <si>
    <t>hematologie a transfúzní lékařství</t>
  </si>
  <si>
    <t>hrudní chirurgie</t>
  </si>
  <si>
    <t>chirurgie</t>
  </si>
  <si>
    <t>infekční lékařství</t>
  </si>
  <si>
    <t>kardiochirurgie</t>
  </si>
  <si>
    <t>kardiologie</t>
  </si>
  <si>
    <t>klinická onkologie</t>
  </si>
  <si>
    <t>nefrologie</t>
  </si>
  <si>
    <t>neonatologie</t>
  </si>
  <si>
    <t>neurochirurgie</t>
  </si>
  <si>
    <t>neurologie</t>
  </si>
  <si>
    <t>nukleární medicína</t>
  </si>
  <si>
    <t>oftalmologie</t>
  </si>
  <si>
    <t>orální a maxilofaciální chirurgie</t>
  </si>
  <si>
    <t>ortopedická protetika</t>
  </si>
  <si>
    <t>ortopedie a traumatologie pohybového ústrojí</t>
  </si>
  <si>
    <t>otorinolaryngologie a chirurgie hlavy a krku</t>
  </si>
  <si>
    <t>plastická chirurgie</t>
  </si>
  <si>
    <t>pneumologie a ftizeologie</t>
  </si>
  <si>
    <t>popáleninová medicína</t>
  </si>
  <si>
    <t>psychiatrie</t>
  </si>
  <si>
    <t>radiační onkologie</t>
  </si>
  <si>
    <t>rehabilitační a fyzikální medicína</t>
  </si>
  <si>
    <t>revmatologie</t>
  </si>
  <si>
    <t>traumatologie</t>
  </si>
  <si>
    <t>urologie</t>
  </si>
  <si>
    <t>vnitřní lékařství</t>
  </si>
  <si>
    <t>anesteziologie a intenzivní medicína</t>
  </si>
  <si>
    <t>spinální jednotka</t>
  </si>
  <si>
    <t>MDC 00</t>
  </si>
  <si>
    <t>MDC 01</t>
  </si>
  <si>
    <t>MDC 02</t>
  </si>
  <si>
    <t>MDC 03</t>
  </si>
  <si>
    <t>MDC 04</t>
  </si>
  <si>
    <t>MDC 05</t>
  </si>
  <si>
    <t>MDC 06</t>
  </si>
  <si>
    <t>MDC 07</t>
  </si>
  <si>
    <t>MDC 08</t>
  </si>
  <si>
    <t>MDC 09</t>
  </si>
  <si>
    <t>MDC 10</t>
  </si>
  <si>
    <t>MDC 11</t>
  </si>
  <si>
    <t>MDC 12</t>
  </si>
  <si>
    <t>MDC 13</t>
  </si>
  <si>
    <t>MDC 14</t>
  </si>
  <si>
    <t>MDC 15</t>
  </si>
  <si>
    <t>MDC 16</t>
  </si>
  <si>
    <t>MDC 17</t>
  </si>
  <si>
    <t>MDC 18</t>
  </si>
  <si>
    <t>MDC 19</t>
  </si>
  <si>
    <t>MDC 20</t>
  </si>
  <si>
    <t>MDC 21</t>
  </si>
  <si>
    <t>MDC 22</t>
  </si>
  <si>
    <t>MDC 23</t>
  </si>
  <si>
    <t>MDC 24</t>
  </si>
  <si>
    <t>MDC 25</t>
  </si>
  <si>
    <t>MDC 88</t>
  </si>
  <si>
    <t>MDC 99</t>
  </si>
  <si>
    <t>Invazivní</t>
  </si>
  <si>
    <t>Miniinvazivní</t>
  </si>
  <si>
    <t>Cílená</t>
  </si>
  <si>
    <t>Diagnostická</t>
  </si>
  <si>
    <t>Radioterapeutická</t>
  </si>
  <si>
    <t>Konzervativní</t>
  </si>
  <si>
    <t>Podíl konzervativních HP</t>
  </si>
  <si>
    <t>Paušál A</t>
  </si>
  <si>
    <t>Vyčleněné CE</t>
  </si>
  <si>
    <t>Případový paušál BDFGH</t>
  </si>
  <si>
    <t>Podíl CM v Paušálu A</t>
  </si>
  <si>
    <t>OD 11</t>
  </si>
  <si>
    <t>OD 51</t>
  </si>
  <si>
    <t>OD 52</t>
  </si>
  <si>
    <t>OD 53</t>
  </si>
  <si>
    <t>OD 55</t>
  </si>
  <si>
    <t>OD 57</t>
  </si>
  <si>
    <t>OD 58</t>
  </si>
  <si>
    <t>OD 61</t>
  </si>
  <si>
    <t>OD 62</t>
  </si>
  <si>
    <t>OD 65</t>
  </si>
  <si>
    <t>OD 68</t>
  </si>
  <si>
    <t>OD 71</t>
  </si>
  <si>
    <t>OD 72</t>
  </si>
  <si>
    <t>OD 75</t>
  </si>
  <si>
    <t>OD 78</t>
  </si>
  <si>
    <t>OD 80</t>
  </si>
  <si>
    <t>OD 82</t>
  </si>
  <si>
    <t>Lékaři ARO</t>
  </si>
  <si>
    <t>Počet lékařů na 1 lůžko ARO</t>
  </si>
  <si>
    <t>Lékaři JIP</t>
  </si>
  <si>
    <t>Počet lékařů na 1 lůžko JIP</t>
  </si>
  <si>
    <t>Nelékaři ARO (S1-S3,SBM)</t>
  </si>
  <si>
    <t>Počet nelékařů na 1 lůžko ARO</t>
  </si>
  <si>
    <t>Nelékaři JIP (S1-S3,SBM)</t>
  </si>
  <si>
    <t>Počet nelékařů na 1 lůžko JIP</t>
  </si>
  <si>
    <t>1J7 kardiologie</t>
  </si>
  <si>
    <t>5J1 chirurgie</t>
  </si>
  <si>
    <t>6J1 plastická chirurgie</t>
  </si>
  <si>
    <t>6J3 gynekologie a porodnictví</t>
  </si>
  <si>
    <t>6J6 ortopedie a traumatologie pohybového ústrojí</t>
  </si>
  <si>
    <t>7J1 otorinolaryngologie a chirurgie hlavy a krku</t>
  </si>
  <si>
    <t>7J6 urologie</t>
  </si>
  <si>
    <t>počet unikátů celkem</t>
  </si>
  <si>
    <t>Podíl unikátů JPL z celkového počtu HP</t>
  </si>
  <si>
    <t>IČO</t>
  </si>
  <si>
    <t>IČOPČZ</t>
  </si>
  <si>
    <t>IČZ AKUT</t>
  </si>
  <si>
    <t>Název IČZ</t>
  </si>
  <si>
    <t>Kraj</t>
  </si>
  <si>
    <t>Okres</t>
  </si>
  <si>
    <t>ORP</t>
  </si>
  <si>
    <t>Zřizovatel</t>
  </si>
  <si>
    <t>Odměna</t>
  </si>
  <si>
    <t>Typ ZZ</t>
  </si>
  <si>
    <t>v tis. Kč</t>
  </si>
  <si>
    <t>v %</t>
  </si>
  <si>
    <t>úvazky</t>
  </si>
  <si>
    <t>I</t>
  </si>
  <si>
    <t>II</t>
  </si>
  <si>
    <t>množství</t>
  </si>
  <si>
    <t>Počet UOP</t>
  </si>
  <si>
    <t>lůžka</t>
  </si>
  <si>
    <t>využití %</t>
  </si>
  <si>
    <t>casemix</t>
  </si>
  <si>
    <t>počet UOP</t>
  </si>
  <si>
    <t>00023001</t>
  </si>
  <si>
    <t>00023001000</t>
  </si>
  <si>
    <t>04002000</t>
  </si>
  <si>
    <t>Institut klin.a exper.medicíny v Praze</t>
  </si>
  <si>
    <t>HMP</t>
  </si>
  <si>
    <t>Praha 4</t>
  </si>
  <si>
    <t>MZD</t>
  </si>
  <si>
    <t>Plat</t>
  </si>
  <si>
    <t>FN, centra</t>
  </si>
  <si>
    <t>00023698</t>
  </si>
  <si>
    <t>00023698000</t>
  </si>
  <si>
    <t>04004000</t>
  </si>
  <si>
    <t>Ústav pro péči o matku a dítě</t>
  </si>
  <si>
    <t>00023728</t>
  </si>
  <si>
    <t>00023728000</t>
  </si>
  <si>
    <t>02001000</t>
  </si>
  <si>
    <t>Revmatologický ústav</t>
  </si>
  <si>
    <t>Praha 2</t>
  </si>
  <si>
    <t>00023736</t>
  </si>
  <si>
    <t>00023736000</t>
  </si>
  <si>
    <t>02002000</t>
  </si>
  <si>
    <t>Ústav hematologie a krevní transfuze</t>
  </si>
  <si>
    <t>00023752</t>
  </si>
  <si>
    <t>00023752000</t>
  </si>
  <si>
    <t>08002000</t>
  </si>
  <si>
    <t>Národní ústav duševního zdraví</t>
  </si>
  <si>
    <t>STC</t>
  </si>
  <si>
    <t>Praha-východ</t>
  </si>
  <si>
    <t>Brandýs nad Labem-Stará Boleslav</t>
  </si>
  <si>
    <t>Psychiatrické</t>
  </si>
  <si>
    <t>00023884</t>
  </si>
  <si>
    <t>00023884000</t>
  </si>
  <si>
    <t>05004000</t>
  </si>
  <si>
    <t>Nemocnice Na Homolce</t>
  </si>
  <si>
    <t>Praha 5</t>
  </si>
  <si>
    <t>Krajské</t>
  </si>
  <si>
    <t>00064165</t>
  </si>
  <si>
    <t>00064165000</t>
  </si>
  <si>
    <t>02004000</t>
  </si>
  <si>
    <t>Všeobecná fakultní nemocnice v Praze</t>
  </si>
  <si>
    <t>00064173</t>
  </si>
  <si>
    <t>00064173000</t>
  </si>
  <si>
    <t>10002000</t>
  </si>
  <si>
    <t>Fakultní nemocnice Královské Vinohrady</t>
  </si>
  <si>
    <t>Praha 10</t>
  </si>
  <si>
    <t>00064190</t>
  </si>
  <si>
    <t>00064190000</t>
  </si>
  <si>
    <t>04005000</t>
  </si>
  <si>
    <t>Fakultní Thomayerova nemocnice</t>
  </si>
  <si>
    <t>00064203</t>
  </si>
  <si>
    <t>00064203000</t>
  </si>
  <si>
    <t>05002000</t>
  </si>
  <si>
    <t>Fakultní nemocnice v Motole</t>
  </si>
  <si>
    <t>00064211</t>
  </si>
  <si>
    <t>00064211000</t>
  </si>
  <si>
    <t>08006000</t>
  </si>
  <si>
    <t>Fakultní nemocnice Bulovka</t>
  </si>
  <si>
    <t>Praha 8</t>
  </si>
  <si>
    <t>00064220</t>
  </si>
  <si>
    <t>00064220000</t>
  </si>
  <si>
    <t>08516000</t>
  </si>
  <si>
    <t>Psychiatrická nemocnice Bohnice</t>
  </si>
  <si>
    <t>00068691</t>
  </si>
  <si>
    <t>00068691000</t>
  </si>
  <si>
    <t>26026000</t>
  </si>
  <si>
    <t>Psychiatrická nemocnice Kosmonosy</t>
  </si>
  <si>
    <t>Mladá Boleslav</t>
  </si>
  <si>
    <t>00090638</t>
  </si>
  <si>
    <t>00090638000</t>
  </si>
  <si>
    <t>76001000</t>
  </si>
  <si>
    <t>Nemocnice Jihlava, p. o.</t>
  </si>
  <si>
    <t>VYS</t>
  </si>
  <si>
    <t>Jihlava</t>
  </si>
  <si>
    <t>00092584</t>
  </si>
  <si>
    <t>00092584000</t>
  </si>
  <si>
    <t>83001000</t>
  </si>
  <si>
    <t>Nemocnice Znojmo,příspěvková organizace</t>
  </si>
  <si>
    <t>JHM</t>
  </si>
  <si>
    <t>Znojmo</t>
  </si>
  <si>
    <t>Oblastní</t>
  </si>
  <si>
    <t>00098892</t>
  </si>
  <si>
    <t>00098892000</t>
  </si>
  <si>
    <t>89301000</t>
  </si>
  <si>
    <t>Fakultní nemocnice Olomouc</t>
  </si>
  <si>
    <t>OLK</t>
  </si>
  <si>
    <t>Olomouc</t>
  </si>
  <si>
    <t>00159816</t>
  </si>
  <si>
    <t>00159816000</t>
  </si>
  <si>
    <t>72001000</t>
  </si>
  <si>
    <t>Fakultní nemocnice u sv. Anny v Brně</t>
  </si>
  <si>
    <t>Brno-město</t>
  </si>
  <si>
    <t>Brno</t>
  </si>
  <si>
    <t>00160105</t>
  </si>
  <si>
    <t>00160105000</t>
  </si>
  <si>
    <t>72935800</t>
  </si>
  <si>
    <t>Psychiatrická nemocnice Brno</t>
  </si>
  <si>
    <t>00179230</t>
  </si>
  <si>
    <t>00179230000</t>
  </si>
  <si>
    <t>60707000</t>
  </si>
  <si>
    <t>Psychiatrická nemocnice Havlíčkův Brod</t>
  </si>
  <si>
    <t>Havlíčkův Brod</t>
  </si>
  <si>
    <t>00179540</t>
  </si>
  <si>
    <t>00179540000</t>
  </si>
  <si>
    <t>60001000</t>
  </si>
  <si>
    <t>Nemocnice Havlíčkův Brod, přísp. org.</t>
  </si>
  <si>
    <t>00179906</t>
  </si>
  <si>
    <t>00179906000</t>
  </si>
  <si>
    <t>61004000</t>
  </si>
  <si>
    <t>Fakultní nemocnice Hradec Králové</t>
  </si>
  <si>
    <t>HKK</t>
  </si>
  <si>
    <t>Hradec Králové</t>
  </si>
  <si>
    <t>00193011</t>
  </si>
  <si>
    <t>00193011000</t>
  </si>
  <si>
    <t>67711000</t>
  </si>
  <si>
    <t>Ústav chirurgie ruky a plast. chirurgie</t>
  </si>
  <si>
    <t>LBK</t>
  </si>
  <si>
    <t>Semily</t>
  </si>
  <si>
    <t>Obec, město</t>
  </si>
  <si>
    <t>00209775</t>
  </si>
  <si>
    <t>00209775000</t>
  </si>
  <si>
    <t>72932000</t>
  </si>
  <si>
    <t>Centrum kardiovaskulární a TCH Brno</t>
  </si>
  <si>
    <t>00209805</t>
  </si>
  <si>
    <t>00209805000</t>
  </si>
  <si>
    <t>72931000</t>
  </si>
  <si>
    <t>Masarykův onkologický ústav</t>
  </si>
  <si>
    <t>00209813</t>
  </si>
  <si>
    <t>00209813000</t>
  </si>
  <si>
    <t>72933000</t>
  </si>
  <si>
    <t>Úrazová nemocnice v Brně</t>
  </si>
  <si>
    <t>00225827</t>
  </si>
  <si>
    <t>00225827000</t>
  </si>
  <si>
    <t>73003000</t>
  </si>
  <si>
    <t>Nemocnice Ivančice,příspěvková organiz.</t>
  </si>
  <si>
    <t>Brno-venkov</t>
  </si>
  <si>
    <t>Ivančice</t>
  </si>
  <si>
    <t>00226637</t>
  </si>
  <si>
    <t>00226637000</t>
  </si>
  <si>
    <t>75001000</t>
  </si>
  <si>
    <t>Nemocnice TGM Hodonín, příspěvková org.</t>
  </si>
  <si>
    <t>Hodonín</t>
  </si>
  <si>
    <t>00226912</t>
  </si>
  <si>
    <t>00226912000</t>
  </si>
  <si>
    <t>75002000</t>
  </si>
  <si>
    <t>Nemocnice Kyjov, příspěvková organizace</t>
  </si>
  <si>
    <t>Kyjov</t>
  </si>
  <si>
    <t>00386634</t>
  </si>
  <si>
    <t>00386634000</t>
  </si>
  <si>
    <t>71101000</t>
  </si>
  <si>
    <t>Nemocnice Blansko</t>
  </si>
  <si>
    <t>Blansko</t>
  </si>
  <si>
    <t>00390780</t>
  </si>
  <si>
    <t>00390780000</t>
  </si>
  <si>
    <t>74001000</t>
  </si>
  <si>
    <t>Nemocnice Břeclav, p. o.</t>
  </si>
  <si>
    <t>Břeclav</t>
  </si>
  <si>
    <t>00511951</t>
  </si>
  <si>
    <t>00511951000</t>
  </si>
  <si>
    <t>35001000</t>
  </si>
  <si>
    <t>Nemocnice Pelhřimov, příspěvková org.</t>
  </si>
  <si>
    <t>Pelhřimov</t>
  </si>
  <si>
    <t>00534188</t>
  </si>
  <si>
    <t>00534188000</t>
  </si>
  <si>
    <t>86101000</t>
  </si>
  <si>
    <t>Nemocnice ve Frýdku-Místku, přís. organ.</t>
  </si>
  <si>
    <t>MSK</t>
  </si>
  <si>
    <t>Frýdek-Místek</t>
  </si>
  <si>
    <t>00534242</t>
  </si>
  <si>
    <t>00534242000</t>
  </si>
  <si>
    <t>86102000</t>
  </si>
  <si>
    <t>Nemocnice Třinec, příspěvková organizace</t>
  </si>
  <si>
    <t>Třinec</t>
  </si>
  <si>
    <t>00567914</t>
  </si>
  <si>
    <t>00567914000</t>
  </si>
  <si>
    <t>77954000</t>
  </si>
  <si>
    <t>Psychiatrická nemocnice v Kroměříži</t>
  </si>
  <si>
    <t>ZLK</t>
  </si>
  <si>
    <t>Kroměříž</t>
  </si>
  <si>
    <t>00600601</t>
  </si>
  <si>
    <t>00600601000</t>
  </si>
  <si>
    <t>76026000</t>
  </si>
  <si>
    <t>Psychiatrická nemocnice Jihlava</t>
  </si>
  <si>
    <t>00635162</t>
  </si>
  <si>
    <t>00635162000</t>
  </si>
  <si>
    <t>91001000</t>
  </si>
  <si>
    <t>Městská nemocnice Ostrava</t>
  </si>
  <si>
    <t>Ostrava-město</t>
  </si>
  <si>
    <t>Ostrava</t>
  </si>
  <si>
    <t>00669792</t>
  </si>
  <si>
    <t>00669792000</t>
  </si>
  <si>
    <t>45909000</t>
  </si>
  <si>
    <t>Psychiatrická nemocnice v Dobřanech</t>
  </si>
  <si>
    <t>PLK</t>
  </si>
  <si>
    <t>Plzeň-jih</t>
  </si>
  <si>
    <t>Stod</t>
  </si>
  <si>
    <t>00669806</t>
  </si>
  <si>
    <t>00669806000</t>
  </si>
  <si>
    <t>44101000</t>
  </si>
  <si>
    <t>Fakultní nemocnice Plzeň</t>
  </si>
  <si>
    <t>Plzeň-město</t>
  </si>
  <si>
    <t>Plzeň</t>
  </si>
  <si>
    <t>00673552</t>
  </si>
  <si>
    <t>00673552000</t>
  </si>
  <si>
    <t>55845000</t>
  </si>
  <si>
    <t>Psychiatrická nemocnice Horní Beřkovice</t>
  </si>
  <si>
    <t>ULK</t>
  </si>
  <si>
    <t>Litoměřice</t>
  </si>
  <si>
    <t>Roudnice nad Labem</t>
  </si>
  <si>
    <t>00829838</t>
  </si>
  <si>
    <t>00829838000</t>
  </si>
  <si>
    <t>53201000</t>
  </si>
  <si>
    <t>Nemocnice Jablonec n. N., p.o.</t>
  </si>
  <si>
    <t>Jablonec nad Nisou</t>
  </si>
  <si>
    <t>00839205</t>
  </si>
  <si>
    <t>00839205000</t>
  </si>
  <si>
    <t>81001000</t>
  </si>
  <si>
    <t>Nemocnice Vyškov, příspěvková organizace</t>
  </si>
  <si>
    <t>Vyškov</t>
  </si>
  <si>
    <t>00839396</t>
  </si>
  <si>
    <t>00839396000</t>
  </si>
  <si>
    <t>79001000</t>
  </si>
  <si>
    <t>Nemocnice Třebíč, příspěvková organizace</t>
  </si>
  <si>
    <t>Třebíč</t>
  </si>
  <si>
    <t>00842001</t>
  </si>
  <si>
    <t>00842001000</t>
  </si>
  <si>
    <t>84231000</t>
  </si>
  <si>
    <t>Nemocnice Nové Město na Moravě, p. o.</t>
  </si>
  <si>
    <t>Žďár nad Sázavou</t>
  </si>
  <si>
    <t>Nové Město na Moravě</t>
  </si>
  <si>
    <t>00843954</t>
  </si>
  <si>
    <t>00843954000</t>
  </si>
  <si>
    <t>89303100</t>
  </si>
  <si>
    <t>Psychiatrická léčebna Šternberk</t>
  </si>
  <si>
    <t>Šternberk</t>
  </si>
  <si>
    <t>00843989</t>
  </si>
  <si>
    <t>00843989000</t>
  </si>
  <si>
    <t>91009000</t>
  </si>
  <si>
    <t>Fakultní nemocnice Ostrava</t>
  </si>
  <si>
    <t>00844004</t>
  </si>
  <si>
    <t>00844004000</t>
  </si>
  <si>
    <t>90224400</t>
  </si>
  <si>
    <t>Psychiatrická nemocnice v Opavě</t>
  </si>
  <si>
    <t>Opava</t>
  </si>
  <si>
    <t>00844641</t>
  </si>
  <si>
    <t>00844641001</t>
  </si>
  <si>
    <t>85600000</t>
  </si>
  <si>
    <t>Sdružené zdravotnické zařízení Krnov,p.o</t>
  </si>
  <si>
    <t>Bruntál</t>
  </si>
  <si>
    <t>Krnov</t>
  </si>
  <si>
    <t>00844853</t>
  </si>
  <si>
    <t>00844853000</t>
  </si>
  <si>
    <t>87001000</t>
  </si>
  <si>
    <t>Nemocnice Karviná - Ráj, příspěvková org</t>
  </si>
  <si>
    <t>Karviná</t>
  </si>
  <si>
    <t>00844853001</t>
  </si>
  <si>
    <t>Orlová</t>
  </si>
  <si>
    <t>00844896</t>
  </si>
  <si>
    <t>00844896000</t>
  </si>
  <si>
    <t>87004000</t>
  </si>
  <si>
    <t>Nemocnice Havířov, příspěv. organizace</t>
  </si>
  <si>
    <t>Havířov</t>
  </si>
  <si>
    <t>00873764</t>
  </si>
  <si>
    <t>00873764000</t>
  </si>
  <si>
    <t>24200000</t>
  </si>
  <si>
    <t>Městská nemocnice Čáslav</t>
  </si>
  <si>
    <t>Kutná Hora</t>
  </si>
  <si>
    <t>Čáslav</t>
  </si>
  <si>
    <t>00875295</t>
  </si>
  <si>
    <t>00875295000</t>
  </si>
  <si>
    <t>22102000</t>
  </si>
  <si>
    <t>Nemocnice  Slaný</t>
  </si>
  <si>
    <t>Kladno</t>
  </si>
  <si>
    <t>Slaný</t>
  </si>
  <si>
    <t>00879444</t>
  </si>
  <si>
    <t>00879444000</t>
  </si>
  <si>
    <t>01003000</t>
  </si>
  <si>
    <t>Nemocnice Na Františku</t>
  </si>
  <si>
    <t>Praha 1</t>
  </si>
  <si>
    <t>04212029</t>
  </si>
  <si>
    <t>04212029000</t>
  </si>
  <si>
    <t>74022000</t>
  </si>
  <si>
    <t>Nemocnice Hustopeče p.o.</t>
  </si>
  <si>
    <t>Hustopeče</t>
  </si>
  <si>
    <t>-</t>
  </si>
  <si>
    <t>05212146</t>
  </si>
  <si>
    <t>05212146000</t>
  </si>
  <si>
    <t>31001000</t>
  </si>
  <si>
    <t>Masarykova nemocnice Rakovník s.r.o.</t>
  </si>
  <si>
    <t>Rakovník</t>
  </si>
  <si>
    <t>Jiná právnická osoba</t>
  </si>
  <si>
    <t>Mzda</t>
  </si>
  <si>
    <t>05421888</t>
  </si>
  <si>
    <t>05421888000</t>
  </si>
  <si>
    <t>67102000</t>
  </si>
  <si>
    <t>MMN, a.s.</t>
  </si>
  <si>
    <t>Jilemnice</t>
  </si>
  <si>
    <t>05421888001</t>
  </si>
  <si>
    <t>67101000</t>
  </si>
  <si>
    <t>19738269</t>
  </si>
  <si>
    <t>19738269000</t>
  </si>
  <si>
    <t>04150000</t>
  </si>
  <si>
    <t>ZZMS</t>
  </si>
  <si>
    <t>Ostatní centrální orgány</t>
  </si>
  <si>
    <t>19738269001</t>
  </si>
  <si>
    <t>72046000</t>
  </si>
  <si>
    <t>24747246</t>
  </si>
  <si>
    <t>24747246000</t>
  </si>
  <si>
    <t>48008000</t>
  </si>
  <si>
    <t>Nemocnice Sokolov s.r.o.</t>
  </si>
  <si>
    <t>KVK</t>
  </si>
  <si>
    <t>Sokolov</t>
  </si>
  <si>
    <t>25026259</t>
  </si>
  <si>
    <t>25026259000</t>
  </si>
  <si>
    <t>56007000</t>
  </si>
  <si>
    <t>Nemocnice Žatec, z.ú.</t>
  </si>
  <si>
    <t>Louny</t>
  </si>
  <si>
    <t>Žatec</t>
  </si>
  <si>
    <t>25079174</t>
  </si>
  <si>
    <t>25079174000</t>
  </si>
  <si>
    <t>25310000</t>
  </si>
  <si>
    <t>ALMEDA a.s.</t>
  </si>
  <si>
    <t>Mělník</t>
  </si>
  <si>
    <t>Neratovice</t>
  </si>
  <si>
    <t>25202189</t>
  </si>
  <si>
    <t>25202189000</t>
  </si>
  <si>
    <t>44105000</t>
  </si>
  <si>
    <t>Mulačova nemocnice s. r. o.</t>
  </si>
  <si>
    <t>25262238</t>
  </si>
  <si>
    <t>25262238000</t>
  </si>
  <si>
    <t>69002000</t>
  </si>
  <si>
    <t>Městská nemocnice, a.s.</t>
  </si>
  <si>
    <t>Trutnov</t>
  </si>
  <si>
    <t>Dvůr Králové nad Labem</t>
  </si>
  <si>
    <t>25443801</t>
  </si>
  <si>
    <t>25443801000</t>
  </si>
  <si>
    <t>55039000</t>
  </si>
  <si>
    <t>Nemocnice Roudnice nad Labem s.r.o.</t>
  </si>
  <si>
    <t>25479300</t>
  </si>
  <si>
    <t>25479300000</t>
  </si>
  <si>
    <t>52120000</t>
  </si>
  <si>
    <t>Nemocnice Kadaň, s.r.o.</t>
  </si>
  <si>
    <t>Chomutov</t>
  </si>
  <si>
    <t>Kadaň</t>
  </si>
  <si>
    <t>25488627</t>
  </si>
  <si>
    <t>25488627010</t>
  </si>
  <si>
    <t>59001000</t>
  </si>
  <si>
    <t>Krajská zdravotní, a.s.</t>
  </si>
  <si>
    <t>Ústí nad Labem</t>
  </si>
  <si>
    <t>25488627020</t>
  </si>
  <si>
    <t>51100000</t>
  </si>
  <si>
    <t>Krajská zdravotní, a.s.-Nemoc.Děčín,o.z.</t>
  </si>
  <si>
    <t>Děčín</t>
  </si>
  <si>
    <t>25488627030</t>
  </si>
  <si>
    <t>58101000</t>
  </si>
  <si>
    <t>Krajská zdravotní,a.s.-Nemocnice Teplice</t>
  </si>
  <si>
    <t>Teplice</t>
  </si>
  <si>
    <t>25488627040</t>
  </si>
  <si>
    <t>57001000</t>
  </si>
  <si>
    <t>Krajská zdravotní, a.s.-Nemoc.Most,o.z.</t>
  </si>
  <si>
    <t>Most</t>
  </si>
  <si>
    <t>25488627050</t>
  </si>
  <si>
    <t>52110000</t>
  </si>
  <si>
    <t>Krajská zdravotní,a.s.-Nem.Chomutov,o.z.</t>
  </si>
  <si>
    <t>25488627060</t>
  </si>
  <si>
    <t>55021000</t>
  </si>
  <si>
    <t>Krajská zdravotní,a.s.-N.Litoměřice,o.z.</t>
  </si>
  <si>
    <t>25488627070</t>
  </si>
  <si>
    <t>Rumburk</t>
  </si>
  <si>
    <t>25542681</t>
  </si>
  <si>
    <t>25542681000</t>
  </si>
  <si>
    <t>84427000</t>
  </si>
  <si>
    <t>Nemocnice sv.Zdislavy,a.s.</t>
  </si>
  <si>
    <t>Velké Meziříčí</t>
  </si>
  <si>
    <t>25886207</t>
  </si>
  <si>
    <t>25886207000</t>
  </si>
  <si>
    <t>88001000</t>
  </si>
  <si>
    <t>Nemocnice AGEL Nový Jičín a.s.</t>
  </si>
  <si>
    <t>Nový Jičín</t>
  </si>
  <si>
    <t>25897551</t>
  </si>
  <si>
    <t>25897551000</t>
  </si>
  <si>
    <t>87029000</t>
  </si>
  <si>
    <t>Nemocnice AGEL Český Těšín a.s.</t>
  </si>
  <si>
    <t>Český Těšín</t>
  </si>
  <si>
    <t>26000202</t>
  </si>
  <si>
    <t>26000202000</t>
  </si>
  <si>
    <t>64001000</t>
  </si>
  <si>
    <t>Oblastní nemocnice Náchod a.s.</t>
  </si>
  <si>
    <t>Náchod</t>
  </si>
  <si>
    <t>26000202009</t>
  </si>
  <si>
    <t>Rychnov nad Kněžnou</t>
  </si>
  <si>
    <t>26000202012</t>
  </si>
  <si>
    <t>Broumov</t>
  </si>
  <si>
    <t>26000202010</t>
  </si>
  <si>
    <t>Nové Město nad Metují</t>
  </si>
  <si>
    <t>26000237</t>
  </si>
  <si>
    <t>26000237000</t>
  </si>
  <si>
    <t>69001000</t>
  </si>
  <si>
    <t>Oblastní nemocnice Trutnov a.s.</t>
  </si>
  <si>
    <t>26001551</t>
  </si>
  <si>
    <t>26001551000</t>
  </si>
  <si>
    <t>63101000</t>
  </si>
  <si>
    <t>Oblastní nemocnice Jičín a.s.</t>
  </si>
  <si>
    <t>Jičín</t>
  </si>
  <si>
    <t>26001551001</t>
  </si>
  <si>
    <t>Nový Bydžov</t>
  </si>
  <si>
    <t>26068877</t>
  </si>
  <si>
    <t>26068877000</t>
  </si>
  <si>
    <t>32006000</t>
  </si>
  <si>
    <t>Nemocnice České Budějovice, a.s.</t>
  </si>
  <si>
    <t>JHC</t>
  </si>
  <si>
    <t>České Budějovice</t>
  </si>
  <si>
    <t>26085011</t>
  </si>
  <si>
    <t>26085011004</t>
  </si>
  <si>
    <t>28002000</t>
  </si>
  <si>
    <t>PP Hospitals, s.r.o.</t>
  </si>
  <si>
    <t>26095149</t>
  </si>
  <si>
    <t>26095149000</t>
  </si>
  <si>
    <t>33100000</t>
  </si>
  <si>
    <t>Nemocnice Český Krumlov, a.s.</t>
  </si>
  <si>
    <t>Český Krumlov</t>
  </si>
  <si>
    <t>26095157</t>
  </si>
  <si>
    <t>26095157000</t>
  </si>
  <si>
    <t>34001000</t>
  </si>
  <si>
    <t>Nemocnice Jindřichův Hradec, a.s.</t>
  </si>
  <si>
    <t>Jindřichův Hradec</t>
  </si>
  <si>
    <t>26095165</t>
  </si>
  <si>
    <t>26095165000</t>
  </si>
  <si>
    <t>37101000</t>
  </si>
  <si>
    <t>Nemocnice Prachatice, a.s.</t>
  </si>
  <si>
    <t>Prachatice</t>
  </si>
  <si>
    <t>26095181</t>
  </si>
  <si>
    <t>26095181000</t>
  </si>
  <si>
    <t>38001000</t>
  </si>
  <si>
    <t>Nemocnice Strakonice, a.s.</t>
  </si>
  <si>
    <t>Strakonice</t>
  </si>
  <si>
    <t>26095190</t>
  </si>
  <si>
    <t>26095190000</t>
  </si>
  <si>
    <t>36101000</t>
  </si>
  <si>
    <t>Nemocnice Písek, a.s.</t>
  </si>
  <si>
    <t>Písek</t>
  </si>
  <si>
    <t>26095203</t>
  </si>
  <si>
    <t>26095203000</t>
  </si>
  <si>
    <t>39001000</t>
  </si>
  <si>
    <t>Nemocnice Tábor, a.s.</t>
  </si>
  <si>
    <t>Tábor</t>
  </si>
  <si>
    <t>26360527</t>
  </si>
  <si>
    <t>26360527000</t>
  </si>
  <si>
    <t>43001000</t>
  </si>
  <si>
    <t>Klatovská nemocnice, a.s.</t>
  </si>
  <si>
    <t>Klatovy</t>
  </si>
  <si>
    <t>26360900</t>
  </si>
  <si>
    <t>26360900000</t>
  </si>
  <si>
    <t>47101000</t>
  </si>
  <si>
    <t>Rokycanská nemocnice, a.s.</t>
  </si>
  <si>
    <t>Rokycany</t>
  </si>
  <si>
    <t>26361078</t>
  </si>
  <si>
    <t>26361078000</t>
  </si>
  <si>
    <t>40001000</t>
  </si>
  <si>
    <t>Domažlická nemocnice, a.s.</t>
  </si>
  <si>
    <t>Domažlice</t>
  </si>
  <si>
    <t>26361086</t>
  </si>
  <si>
    <t>26361086000</t>
  </si>
  <si>
    <t>45001000</t>
  </si>
  <si>
    <t>Stodská nemocnice, a.s.</t>
  </si>
  <si>
    <t>26365804</t>
  </si>
  <si>
    <t>26365804000</t>
  </si>
  <si>
    <t>42008000</t>
  </si>
  <si>
    <t>Karlovarská krajská nemocnice a.s.</t>
  </si>
  <si>
    <t>Karlovy Vary</t>
  </si>
  <si>
    <t>26365804001</t>
  </si>
  <si>
    <t>42041000</t>
  </si>
  <si>
    <t>Karlovarská krajská nemocnice a.s.-Cheb</t>
  </si>
  <si>
    <t>Cheb</t>
  </si>
  <si>
    <t>26432471</t>
  </si>
  <si>
    <t>26432471000</t>
  </si>
  <si>
    <t>09438000</t>
  </si>
  <si>
    <t>Centrum léčby pohybového aparátu, s.r.o.</t>
  </si>
  <si>
    <t>Praha 9</t>
  </si>
  <si>
    <t>26495015</t>
  </si>
  <si>
    <t>26495015000</t>
  </si>
  <si>
    <t>27002000</t>
  </si>
  <si>
    <t>Městská nemocnice Městec Králové a.s.</t>
  </si>
  <si>
    <t>Nymburk</t>
  </si>
  <si>
    <t>Poděbrady</t>
  </si>
  <si>
    <t>26752051</t>
  </si>
  <si>
    <t>26752051000</t>
  </si>
  <si>
    <t>21001000</t>
  </si>
  <si>
    <t>JESSENIA a.s. - Rehabilitační Nem.Beroun</t>
  </si>
  <si>
    <t>Beroun</t>
  </si>
  <si>
    <t>26816407</t>
  </si>
  <si>
    <t>26816407000</t>
  </si>
  <si>
    <t>86112000</t>
  </si>
  <si>
    <t>CNS-CENTRUM TŘINEC s.r.o.</t>
  </si>
  <si>
    <t>26822105</t>
  </si>
  <si>
    <t>26822105000</t>
  </si>
  <si>
    <t>94102000</t>
  </si>
  <si>
    <t>Nemocnice AGEL Valašské Meziříčí a.s.</t>
  </si>
  <si>
    <t>Vsetín</t>
  </si>
  <si>
    <t>Valašské Meziříčí</t>
  </si>
  <si>
    <t>26834022</t>
  </si>
  <si>
    <t>26834022000</t>
  </si>
  <si>
    <t>87003000</t>
  </si>
  <si>
    <t>Bohumínská městská nemocnice, a.s.</t>
  </si>
  <si>
    <t>Bohumín</t>
  </si>
  <si>
    <t>26865858</t>
  </si>
  <si>
    <t>26865858000</t>
  </si>
  <si>
    <t>88015000</t>
  </si>
  <si>
    <t>Bílovecká nemocnice, a.s.</t>
  </si>
  <si>
    <t>Bílovec</t>
  </si>
  <si>
    <t>26871068</t>
  </si>
  <si>
    <t>26871068000</t>
  </si>
  <si>
    <t>94101000</t>
  </si>
  <si>
    <t>Vsetínská nemocnice a.s.</t>
  </si>
  <si>
    <t>26925974</t>
  </si>
  <si>
    <t>26925974000</t>
  </si>
  <si>
    <t>71113000</t>
  </si>
  <si>
    <t>Nemocnice Boskovice s.r.o.</t>
  </si>
  <si>
    <t>Boskovice</t>
  </si>
  <si>
    <t>27085031</t>
  </si>
  <si>
    <t>27085031000</t>
  </si>
  <si>
    <t>30531000</t>
  </si>
  <si>
    <t>Oblastní nemocnice Příbram, a.s.</t>
  </si>
  <si>
    <t>Příbram</t>
  </si>
  <si>
    <t>27207064</t>
  </si>
  <si>
    <t>27207064000</t>
  </si>
  <si>
    <t>30006000</t>
  </si>
  <si>
    <t>Nemocnice Na Pleši s.r.o.</t>
  </si>
  <si>
    <t>Dobříš</t>
  </si>
  <si>
    <t>27253236</t>
  </si>
  <si>
    <t>27253236000</t>
  </si>
  <si>
    <t>20101000</t>
  </si>
  <si>
    <t>Nemocnice Rudolfa a Stefanie Benešov,a.s</t>
  </si>
  <si>
    <t>Benešov</t>
  </si>
  <si>
    <t>27256391</t>
  </si>
  <si>
    <t>27256391000</t>
  </si>
  <si>
    <t>23101000</t>
  </si>
  <si>
    <t>Oblastní nemocnice Kolín, a.s., nemocnice Středočeského kraje</t>
  </si>
  <si>
    <t>Kolín</t>
  </si>
  <si>
    <t>27256391005</t>
  </si>
  <si>
    <t>23101001</t>
  </si>
  <si>
    <t>Oblastní nemocnice Kolín, a.s., nemocnice Středočeského kraje, Nemocnice Kutná Hora</t>
  </si>
  <si>
    <t>27256456</t>
  </si>
  <si>
    <t>27256456000</t>
  </si>
  <si>
    <t>26001000</t>
  </si>
  <si>
    <t>Oblastní nemocnice Mladá Boleslav, a. s.</t>
  </si>
  <si>
    <t>27256537</t>
  </si>
  <si>
    <t>27256537000</t>
  </si>
  <si>
    <t>22101000</t>
  </si>
  <si>
    <t>Oblastní nemocnice Kladno, a.s.,</t>
  </si>
  <si>
    <t>27283518</t>
  </si>
  <si>
    <t>27283518000</t>
  </si>
  <si>
    <t>50100000</t>
  </si>
  <si>
    <t>Nemocnice s poliklinikou Česká Lípa,a.s.</t>
  </si>
  <si>
    <t>Česká Lípa</t>
  </si>
  <si>
    <t>27283933</t>
  </si>
  <si>
    <t>27283933000</t>
  </si>
  <si>
    <t>54100000</t>
  </si>
  <si>
    <t>Krajská nemocnice Liberec, a.s.</t>
  </si>
  <si>
    <t>Liberec</t>
  </si>
  <si>
    <t>27283933003</t>
  </si>
  <si>
    <t>67104000</t>
  </si>
  <si>
    <t>Krajská nemocnice Liberec, a.s. - Turnov</t>
  </si>
  <si>
    <t>Turnov</t>
  </si>
  <si>
    <t>27283933005</t>
  </si>
  <si>
    <t>54280000</t>
  </si>
  <si>
    <t>Frýdlant</t>
  </si>
  <si>
    <t>27365867</t>
  </si>
  <si>
    <t>27365867000</t>
  </si>
  <si>
    <t>28003000</t>
  </si>
  <si>
    <t>Nemocnice AGEL Říčany a.s.</t>
  </si>
  <si>
    <t>Říčany</t>
  </si>
  <si>
    <t>27520536</t>
  </si>
  <si>
    <t>27520536010</t>
  </si>
  <si>
    <t>65001000</t>
  </si>
  <si>
    <t>Nemocnice Pardubického kraje, a.s.</t>
  </si>
  <si>
    <t>PAK</t>
  </si>
  <si>
    <t>Pardubice</t>
  </si>
  <si>
    <t>27520536020</t>
  </si>
  <si>
    <t>62001000</t>
  </si>
  <si>
    <t>Chrudim</t>
  </si>
  <si>
    <t>27520536030</t>
  </si>
  <si>
    <t>68001000</t>
  </si>
  <si>
    <t>Svitavy</t>
  </si>
  <si>
    <t>27520536040</t>
  </si>
  <si>
    <t>68002000</t>
  </si>
  <si>
    <t>Litomyšl</t>
  </si>
  <si>
    <t>27520536050</t>
  </si>
  <si>
    <t>70001000</t>
  </si>
  <si>
    <t>Ústí nad Orlicí</t>
  </si>
  <si>
    <t>27660532</t>
  </si>
  <si>
    <t>27660532000</t>
  </si>
  <si>
    <t>77001000</t>
  </si>
  <si>
    <t>Kroměřížská nemocnice a.s.</t>
  </si>
  <si>
    <t>27660915</t>
  </si>
  <si>
    <t>27660915000</t>
  </si>
  <si>
    <t>80001000</t>
  </si>
  <si>
    <t>Uherskohradišťská nemocnice a.s.</t>
  </si>
  <si>
    <t>Uherské Hradiště</t>
  </si>
  <si>
    <t>27661989</t>
  </si>
  <si>
    <t>27661989000</t>
  </si>
  <si>
    <t>82001000</t>
  </si>
  <si>
    <t>Krajská nemocnice T. Bati, a. s.</t>
  </si>
  <si>
    <t>Zlín</t>
  </si>
  <si>
    <t>27797660</t>
  </si>
  <si>
    <t>27797660001</t>
  </si>
  <si>
    <t>78006000</t>
  </si>
  <si>
    <t>AGEL Středomoravská nemocniční a.s.</t>
  </si>
  <si>
    <t>Přerov</t>
  </si>
  <si>
    <t>27797660003</t>
  </si>
  <si>
    <t>Prostějov</t>
  </si>
  <si>
    <t>27797660002</t>
  </si>
  <si>
    <t>27872963</t>
  </si>
  <si>
    <t>27872963001</t>
  </si>
  <si>
    <t>21002000</t>
  </si>
  <si>
    <t>NH Hospital a.s. - Nemocnice Hořovice</t>
  </si>
  <si>
    <t>Hořovice</t>
  </si>
  <si>
    <t>27958639</t>
  </si>
  <si>
    <t>27958639000</t>
  </si>
  <si>
    <t>25110000</t>
  </si>
  <si>
    <t>Mělnická zdravotní, a.s.</t>
  </si>
  <si>
    <t>28762886</t>
  </si>
  <si>
    <t>28762886000</t>
  </si>
  <si>
    <t>27001000</t>
  </si>
  <si>
    <t>Nemocnice Nymburk s.r.o.</t>
  </si>
  <si>
    <t>28892950</t>
  </si>
  <si>
    <t>28892950000</t>
  </si>
  <si>
    <t>03336000</t>
  </si>
  <si>
    <t>OB klinika a.s.</t>
  </si>
  <si>
    <t>Praha 3</t>
  </si>
  <si>
    <t>28971906</t>
  </si>
  <si>
    <t>28971906000</t>
  </si>
  <si>
    <t>10714000</t>
  </si>
  <si>
    <t>Nemocnice Vršovice a.s.</t>
  </si>
  <si>
    <t>29032806</t>
  </si>
  <si>
    <t>29032806000</t>
  </si>
  <si>
    <t>08439000</t>
  </si>
  <si>
    <t>ORTO - REHA, s.r.o.</t>
  </si>
  <si>
    <t>29288223</t>
  </si>
  <si>
    <t>29288223000</t>
  </si>
  <si>
    <t>72949000</t>
  </si>
  <si>
    <t>Neuron Medical s.r.o.</t>
  </si>
  <si>
    <t>46885251</t>
  </si>
  <si>
    <t>46885251000</t>
  </si>
  <si>
    <t>44103000</t>
  </si>
  <si>
    <t>PRIVAMED a.s.</t>
  </si>
  <si>
    <t>46965033</t>
  </si>
  <si>
    <t>46965033000</t>
  </si>
  <si>
    <t>72186000</t>
  </si>
  <si>
    <t>SurGal Clinic s.r.o.</t>
  </si>
  <si>
    <t>47540265</t>
  </si>
  <si>
    <t>47540265000</t>
  </si>
  <si>
    <t>26007000</t>
  </si>
  <si>
    <t>Klinika Dr. Pírka s. r. o.</t>
  </si>
  <si>
    <t>47668989</t>
  </si>
  <si>
    <t>47668989000</t>
  </si>
  <si>
    <t>85200000</t>
  </si>
  <si>
    <t>Nemocnice AGEL Podhorská a.s.</t>
  </si>
  <si>
    <t>47677406</t>
  </si>
  <si>
    <t>47677406000</t>
  </si>
  <si>
    <t>92002000</t>
  </si>
  <si>
    <t>Nemocnice Hranice a.s.</t>
  </si>
  <si>
    <t>Hranice</t>
  </si>
  <si>
    <t>47682795</t>
  </si>
  <si>
    <t>47682795000</t>
  </si>
  <si>
    <t>93201000</t>
  </si>
  <si>
    <t>Nemocnice Šumperk a.s.</t>
  </si>
  <si>
    <t>Šumperk</t>
  </si>
  <si>
    <t>47714913</t>
  </si>
  <si>
    <t>47714913000</t>
  </si>
  <si>
    <t>42010000</t>
  </si>
  <si>
    <t>Nemocnice Ostrov s.r.o.</t>
  </si>
  <si>
    <t>Ostrov</t>
  </si>
  <si>
    <t>47813750</t>
  </si>
  <si>
    <t>47813750000</t>
  </si>
  <si>
    <t>90001000</t>
  </si>
  <si>
    <t>Slezská nemocnice v Opavě, příspěv. org.</t>
  </si>
  <si>
    <t>47973927</t>
  </si>
  <si>
    <t>47973927000</t>
  </si>
  <si>
    <t>95202000</t>
  </si>
  <si>
    <t>Nemocnice AGEL Jeseník a.s.</t>
  </si>
  <si>
    <t>Jeseník</t>
  </si>
  <si>
    <t>48401129</t>
  </si>
  <si>
    <t>48401129000</t>
  </si>
  <si>
    <t>86106000</t>
  </si>
  <si>
    <t>Nemocnice AGEL Třinec-Podlesí a.s.</t>
  </si>
  <si>
    <t>48512478</t>
  </si>
  <si>
    <t>48512478000</t>
  </si>
  <si>
    <t>72048000</t>
  </si>
  <si>
    <t>Nemocnice Milosrdných bratří, p.o.</t>
  </si>
  <si>
    <t>48911577</t>
  </si>
  <si>
    <t>48911577000</t>
  </si>
  <si>
    <t>72661000</t>
  </si>
  <si>
    <t>SANATORIUM Helios, spol. s r.o.</t>
  </si>
  <si>
    <t>49679236</t>
  </si>
  <si>
    <t>49679236000</t>
  </si>
  <si>
    <t>08075000</t>
  </si>
  <si>
    <t>KARDIOLOGIE NA BULOVCE, s.r.o.</t>
  </si>
  <si>
    <t>49686356</t>
  </si>
  <si>
    <t>49686356000</t>
  </si>
  <si>
    <t>05656000</t>
  </si>
  <si>
    <t>MEDITERRA s.r.o.</t>
  </si>
  <si>
    <t>49786954</t>
  </si>
  <si>
    <t>49786954000</t>
  </si>
  <si>
    <t>44613000</t>
  </si>
  <si>
    <t>Nemocnice u Sv. Jiří s. r. o.</t>
  </si>
  <si>
    <t>49813692</t>
  </si>
  <si>
    <t>49813692000</t>
  </si>
  <si>
    <t>61303000</t>
  </si>
  <si>
    <t>PRVNÍ PRIVÁTNÍ CHIRURGICKÉ CENTRUM spol.</t>
  </si>
  <si>
    <t>60555530</t>
  </si>
  <si>
    <t>60555530000</t>
  </si>
  <si>
    <t>72037000</t>
  </si>
  <si>
    <t>Vojenská nemocnice Brno</t>
  </si>
  <si>
    <t>60718048</t>
  </si>
  <si>
    <t>60718048000</t>
  </si>
  <si>
    <t>94125000</t>
  </si>
  <si>
    <t>ORTHES, spol. s r.o.</t>
  </si>
  <si>
    <t>Rožnov pod Radhoštěm</t>
  </si>
  <si>
    <t>60726636</t>
  </si>
  <si>
    <t>60726636000</t>
  </si>
  <si>
    <t>82002000</t>
  </si>
  <si>
    <t>EUC Klinika Zlín a.s.</t>
  </si>
  <si>
    <t>60793201</t>
  </si>
  <si>
    <t>60793201000</t>
  </si>
  <si>
    <t>91950000</t>
  </si>
  <si>
    <t>Nemocnice AGEL Ostrava-Vítkovice a.s.</t>
  </si>
  <si>
    <t>60793490</t>
  </si>
  <si>
    <t>60793490000</t>
  </si>
  <si>
    <t>87013000</t>
  </si>
  <si>
    <t>Karvinská hornická nemocnice a.s.</t>
  </si>
  <si>
    <t>60800691</t>
  </si>
  <si>
    <t>60800691000</t>
  </si>
  <si>
    <t>89903000</t>
  </si>
  <si>
    <t>Vojenská nemocnice Olomouc</t>
  </si>
  <si>
    <t>61383082</t>
  </si>
  <si>
    <t>61383082000</t>
  </si>
  <si>
    <t>06051000</t>
  </si>
  <si>
    <t>ÚVN - Vojenská fakultní nemocnice Praha</t>
  </si>
  <si>
    <t>Praha 6</t>
  </si>
  <si>
    <t>61537713</t>
  </si>
  <si>
    <t>61537713000</t>
  </si>
  <si>
    <t>58102000</t>
  </si>
  <si>
    <t>AHC Nemocnice Duchcov s.r.o.</t>
  </si>
  <si>
    <t>61858366</t>
  </si>
  <si>
    <t>61858366000</t>
  </si>
  <si>
    <t>09628000</t>
  </si>
  <si>
    <t>ISCARE a.s.</t>
  </si>
  <si>
    <t>63145766</t>
  </si>
  <si>
    <t>63145766000</t>
  </si>
  <si>
    <t>53286000</t>
  </si>
  <si>
    <t>Nemocnice Tanvald, s.r.o</t>
  </si>
  <si>
    <t>Tanvald</t>
  </si>
  <si>
    <t>64827232</t>
  </si>
  <si>
    <t>64827232000</t>
  </si>
  <si>
    <t>69003000</t>
  </si>
  <si>
    <t>Nemocnice Vrchlabí, s.r.o.</t>
  </si>
  <si>
    <t>Vrchlabí</t>
  </si>
  <si>
    <t>65269705</t>
  </si>
  <si>
    <t>65269705000</t>
  </si>
  <si>
    <t>72100000</t>
  </si>
  <si>
    <t>Fakultní nemocnice Brno</t>
  </si>
  <si>
    <t>66183596</t>
  </si>
  <si>
    <t>66183596000</t>
  </si>
  <si>
    <t>88005000</t>
  </si>
  <si>
    <t>Městská nemocnice v Odrách, p.o.</t>
  </si>
  <si>
    <t>Odry</t>
  </si>
  <si>
    <t>73634085</t>
  </si>
  <si>
    <t>73634085000</t>
  </si>
  <si>
    <t>01002000</t>
  </si>
  <si>
    <t>Nem.Mil.sester sv.K.Boromej.v Praze</t>
  </si>
  <si>
    <t>Církev</t>
  </si>
  <si>
    <t>Hospodaření (IČO) v tis. Kč (zdroj: výkaz E 6-02)</t>
  </si>
  <si>
    <t>Úhrady ZP v tis. Kč (zdroj: NRHZS)</t>
  </si>
  <si>
    <t>Úvazky pracovníků (zdroj: výkaz E 2, 3, 4 - 01)</t>
  </si>
  <si>
    <t>Urgentní příjem a pohotovost (zdroj: NRHZS - množství výkonů a počet unikátních pacientů)</t>
  </si>
  <si>
    <t>Centra vysoce specializované péče CVSP (zdroj: Věstník MZD)</t>
  </si>
  <si>
    <t>POČET OBORŮ</t>
  </si>
  <si>
    <t>Počty standardních akutních lůžek dle hlavní smluvní odbornosti (zdroj: NRHZS)</t>
  </si>
  <si>
    <t>Využití standardních lůžek bez propustek a doprovodů (zdroj: NRHZS)</t>
  </si>
  <si>
    <t>Intenzivní akutní lůžka dle hlavní smluvní odbornosti (zdroj: NRHZS)</t>
  </si>
  <si>
    <t>Využití intenzivních lůžek (zdroj: NRHZS)</t>
  </si>
  <si>
    <t>využití</t>
  </si>
  <si>
    <t>Počty následných a dlouhodobých lůžek (zdroj: NRHZS)</t>
  </si>
  <si>
    <r>
      <t xml:space="preserve">Počty následných a dlouhodobých lůžek </t>
    </r>
    <r>
      <rPr>
        <b/>
        <sz val="6"/>
        <color theme="1"/>
        <rFont val="Aptos Narrow"/>
        <family val="2"/>
        <scheme val="minor"/>
      </rPr>
      <t xml:space="preserve">
(zdroj: NRHZS)</t>
    </r>
  </si>
  <si>
    <t>Podíl HP MDC 00 a 25</t>
  </si>
  <si>
    <t>HP/DEN</t>
  </si>
  <si>
    <t>Počet hospitalizačních případů dle MDC (zdroj: NRHZS)</t>
  </si>
  <si>
    <t>počet</t>
  </si>
  <si>
    <t>Průměr HP/DEN</t>
  </si>
  <si>
    <t>LOS</t>
  </si>
  <si>
    <t>Průměrná délka hospitalizačního případu dle MDC (zdroj: NRHZS)</t>
  </si>
  <si>
    <t>podíl</t>
  </si>
  <si>
    <t>Podíl invazivních HP</t>
  </si>
  <si>
    <t>Podíl miniinvazivních HP</t>
  </si>
  <si>
    <t>Podíl cílených HP</t>
  </si>
  <si>
    <t>Podíl diagnostických HP</t>
  </si>
  <si>
    <t>Podíl radioterapeutických HP</t>
  </si>
  <si>
    <t>Počet HP dle typu CZ-DRG (zdroj: NRHZS)</t>
  </si>
  <si>
    <t>RV 
celkem</t>
  </si>
  <si>
    <t>Podíl RV MAT</t>
  </si>
  <si>
    <t>RV LOS</t>
  </si>
  <si>
    <t>RV MAT</t>
  </si>
  <si>
    <t>CM 
Index</t>
  </si>
  <si>
    <t>Casemix (zdroj: NRHZS)</t>
  </si>
  <si>
    <r>
      <rPr>
        <b/>
        <sz val="10"/>
        <color theme="1"/>
        <rFont val="Aptos Narrow"/>
        <family val="2"/>
        <scheme val="minor"/>
      </rPr>
      <t>Casemix</t>
    </r>
    <r>
      <rPr>
        <b/>
        <sz val="6"/>
        <color theme="1"/>
        <rFont val="Aptos Narrow"/>
        <family val="2"/>
        <charset val="238"/>
        <scheme val="minor"/>
      </rPr>
      <t xml:space="preserve"> 
(zdroj: NRHZS)</t>
    </r>
  </si>
  <si>
    <r>
      <rPr>
        <b/>
        <sz val="8"/>
        <color theme="1"/>
        <rFont val="Aptos Narrow"/>
        <family val="2"/>
        <scheme val="minor"/>
      </rPr>
      <t>Casemix dle typu úhrady</t>
    </r>
    <r>
      <rPr>
        <b/>
        <sz val="6"/>
        <color theme="1"/>
        <rFont val="Aptos Narrow"/>
        <family val="2"/>
        <charset val="238"/>
        <scheme val="minor"/>
      </rPr>
      <t xml:space="preserve">
(zdroj: NRHZS)</t>
    </r>
  </si>
  <si>
    <t>od_s</t>
  </si>
  <si>
    <t>Celkový počet standardních OD dle MDC</t>
  </si>
  <si>
    <t>od_s/DEN</t>
  </si>
  <si>
    <t>Celkový počet standardních OD</t>
  </si>
  <si>
    <t>Počet standardních ošetřovacích dnů u vykázaných hospitalizačních případů dle MDC (zdroj: NRHZS)</t>
  </si>
  <si>
    <t>od_jip</t>
  </si>
  <si>
    <t>Celkový počet intenzivních OD dle MDC</t>
  </si>
  <si>
    <t>od_int/DEN</t>
  </si>
  <si>
    <t>Celkový počet intenzivních OD</t>
  </si>
  <si>
    <t>od_jip/DEN</t>
  </si>
  <si>
    <t>Počet intenzivních ošetřovacích dnů u vykázaných hospitalizačních případů dle MDC (zdroj: NRHZS)</t>
  </si>
  <si>
    <t>Podíl intenzivních ošetřovacích dnů</t>
  </si>
  <si>
    <t>Standardní OD celkem</t>
  </si>
  <si>
    <t>Intenzivní OD celkem</t>
  </si>
  <si>
    <t>Podíl intenzivních OD</t>
  </si>
  <si>
    <t>Podíl intenzivních 
ošetřovacích dnů</t>
  </si>
  <si>
    <t>Celkový počet intenzivních OD u HP</t>
  </si>
  <si>
    <t>Podíl resuscitačních OD</t>
  </si>
  <si>
    <t>Struktura intenzivních ošetřovacích dnů (zdroj: NRHZS)</t>
  </si>
  <si>
    <t>SPIN</t>
  </si>
  <si>
    <t>RES</t>
  </si>
  <si>
    <t>NIZ</t>
  </si>
  <si>
    <t>POR_80</t>
  </si>
  <si>
    <t>POR_82</t>
  </si>
  <si>
    <t>Personální zabezpečení lůžek intenzivní péče (zdroj: NRHZS)</t>
  </si>
  <si>
    <t>Personální zabezpečení lůžek 
intenzivní péče (zdroj: NRHZS)</t>
  </si>
  <si>
    <t>Počet unikátních pacientů v jednodenní péči (zdroj: NRHZS)</t>
  </si>
  <si>
    <t>06720 TRIÁŽ PACIENTŮ NA ODDĚLENÍ URGENTNÍM PŘÍJMU</t>
  </si>
  <si>
    <t>06726 KOMPLEXNÍ VYŠETŘENÍ LÉKAŘEM URGENTNÍHO PŘÍJMU</t>
  </si>
  <si>
    <t>06727 KONTROLNÍ VYŠETŘENÍ LÉKAŘEM URGENTNÍHO PŘÍJMU</t>
  </si>
  <si>
    <t>06728 PÉČE O NEMOCNÉHO NA INTENZIVNÍ VYŠETŘOVNĚ URGENTNÍHO PŘÍJMU Á 15 MIN</t>
  </si>
  <si>
    <t>06729 PÉČE O NEMOCNÉHO NA EXPEKTAČNÍM LŮŽKU URGENTNÍHO PŘÍJMU Á 15 MIN</t>
  </si>
  <si>
    <t>91927 (DRG) DÉLKA TRVÁNÍ INVAZIVNÍ UPV</t>
  </si>
  <si>
    <t>91928 (DRG) DÉLKA TRVÁNÍ NEINVAZIVNÍ UPV</t>
  </si>
  <si>
    <t>91929 (DRG) DÉLKA TRVÁNÍ HFNO</t>
  </si>
  <si>
    <t>ARO CELKEM</t>
  </si>
  <si>
    <t>JIP CELKEM</t>
  </si>
  <si>
    <t>MNOŽSTVÍ VYKÁZANÝCH DRG MARKERŮ S UMĚLOU PLICNÍ VENTILACÍ (zdroj: NRHZS)</t>
  </si>
  <si>
    <t>ARO 
CELKEM</t>
  </si>
  <si>
    <t>JIP 
CELKEM</t>
  </si>
  <si>
    <r>
      <t xml:space="preserve">Paliativní péče </t>
    </r>
    <r>
      <rPr>
        <b/>
        <sz val="8"/>
        <color theme="1"/>
        <rFont val="Aptos Narrow"/>
        <family val="2"/>
        <scheme val="minor"/>
      </rPr>
      <t>(zdroj: NRHZS)</t>
    </r>
  </si>
  <si>
    <r>
      <t xml:space="preserve">MNOŽSTVÍ DRG MARKERŮ S UMĚLOU PLICNÍ VENTILACÍ </t>
    </r>
    <r>
      <rPr>
        <b/>
        <sz val="8"/>
        <color theme="1"/>
        <rFont val="Aptos Narrow"/>
        <family val="2"/>
        <scheme val="minor"/>
      </rPr>
      <t>(zdroj: NRHZS)</t>
    </r>
  </si>
  <si>
    <t>91935 (DRG) ČASNÁ INDIKACE PALIATIVNÍ PÉČE</t>
  </si>
  <si>
    <t>91936 (DRG) ZAHÁJENÍ TERMINÁLNÍ PALIATIVNÍ PÉČE</t>
  </si>
  <si>
    <t>Migrace HP (zdroj: NRHZS)</t>
  </si>
  <si>
    <r>
      <rPr>
        <b/>
        <sz val="10"/>
        <color theme="1"/>
        <rFont val="Aptos Narrow"/>
        <family val="2"/>
        <scheme val="minor"/>
      </rPr>
      <t xml:space="preserve">Migrace HP </t>
    </r>
    <r>
      <rPr>
        <b/>
        <sz val="11"/>
        <color theme="1"/>
        <rFont val="Aptos Narrow"/>
        <family val="2"/>
        <scheme val="minor"/>
      </rPr>
      <t xml:space="preserve">
</t>
    </r>
    <r>
      <rPr>
        <b/>
        <sz val="8"/>
        <color theme="1"/>
        <rFont val="Aptos Narrow"/>
        <family val="2"/>
        <scheme val="minor"/>
      </rPr>
      <t>(zdroj: NRHZS)</t>
    </r>
  </si>
  <si>
    <t>Počet HP z jiného kraje</t>
  </si>
  <si>
    <t>Podíl HP z jiného kraje</t>
  </si>
  <si>
    <t>Počet HP z jiného okresu</t>
  </si>
  <si>
    <t>Podíl HP z jiného okresu</t>
  </si>
  <si>
    <t>Počet HP</t>
  </si>
  <si>
    <t>Podíl HP</t>
  </si>
  <si>
    <t>MEDIÁN</t>
  </si>
  <si>
    <t>Průměr</t>
  </si>
  <si>
    <t>CELKEM (Průměr)</t>
  </si>
  <si>
    <r>
      <rPr>
        <b/>
        <sz val="8"/>
        <color rgb="FFC00000"/>
        <rFont val="Aptos Narrow"/>
        <family val="2"/>
        <charset val="238"/>
        <scheme val="minor"/>
      </rPr>
      <t>Centra</t>
    </r>
    <r>
      <rPr>
        <b/>
        <sz val="8"/>
        <color theme="1"/>
        <rFont val="Aptos Narrow"/>
        <family val="2"/>
        <scheme val="minor"/>
      </rPr>
      <t xml:space="preserve"> vysoce specializované péče CVSP (zdroj: Věstník MZD)</t>
    </r>
  </si>
  <si>
    <r>
      <rPr>
        <b/>
        <sz val="8"/>
        <color rgb="FFC00000"/>
        <rFont val="Aptos Narrow"/>
        <family val="2"/>
        <charset val="238"/>
        <scheme val="minor"/>
      </rPr>
      <t>Intenzivní</t>
    </r>
    <r>
      <rPr>
        <b/>
        <sz val="8"/>
        <color theme="1"/>
        <rFont val="Aptos Narrow"/>
        <family val="2"/>
        <scheme val="minor"/>
      </rPr>
      <t xml:space="preserve"> akutní lůžka </t>
    </r>
    <r>
      <rPr>
        <b/>
        <sz val="8"/>
        <color theme="1"/>
        <rFont val="Aptos Narrow"/>
        <family val="2"/>
        <charset val="238"/>
        <scheme val="minor"/>
      </rPr>
      <t>dle hlavní smluvní odbornosti (zdroj: NRHZS)</t>
    </r>
  </si>
  <si>
    <t>IČZ akutní</t>
  </si>
  <si>
    <t>Název ZZ</t>
  </si>
  <si>
    <t>Zkratka kraje</t>
  </si>
  <si>
    <t>Obec</t>
  </si>
  <si>
    <t>Počet ZZ</t>
  </si>
  <si>
    <t xml:space="preserve">Centra vysoce specializované cerebrovaskulární péče </t>
  </si>
  <si>
    <t xml:space="preserve">Centra vysoce specializované intenzivní péče v perinatologii </t>
  </si>
  <si>
    <t xml:space="preserve">Centra vysoce specializované péče o pacienty s iktem </t>
  </si>
  <si>
    <t>Centra 
celkem</t>
  </si>
  <si>
    <t>Celkem akutních standardních lůžek</t>
  </si>
  <si>
    <t>Počet oborů standard</t>
  </si>
  <si>
    <t>Celkové využití akutních standardních lůžek</t>
  </si>
  <si>
    <t>Celkem akutních intenzivních lůžek</t>
  </si>
  <si>
    <t>Počet oborů intenzivní</t>
  </si>
  <si>
    <t>Celkové využití akutních intenzivních lůžek</t>
  </si>
  <si>
    <t>LDN</t>
  </si>
  <si>
    <t>OSET</t>
  </si>
  <si>
    <t>HOSP</t>
  </si>
  <si>
    <t>NIP lůžka (ODB 7D8)</t>
  </si>
  <si>
    <t>NIP využití
(ODB 7D8)</t>
  </si>
  <si>
    <t>DIOP lůžka (ODB 7U8)</t>
  </si>
  <si>
    <t>DIOP využití
(ODB 7U8)</t>
  </si>
  <si>
    <t>HP MDC  00</t>
  </si>
  <si>
    <t>HP MDC  01</t>
  </si>
  <si>
    <t>HP MDC  02</t>
  </si>
  <si>
    <t>HP MDC  03</t>
  </si>
  <si>
    <t>HP MDC  04</t>
  </si>
  <si>
    <t>HP MDC  05</t>
  </si>
  <si>
    <t>HP MDC  06</t>
  </si>
  <si>
    <t>HP MDC  07</t>
  </si>
  <si>
    <t>HP MDC  08</t>
  </si>
  <si>
    <t>HP MDC  09</t>
  </si>
  <si>
    <t>HP MDC  10</t>
  </si>
  <si>
    <t>HP MDC  11</t>
  </si>
  <si>
    <t>HP MDC  12</t>
  </si>
  <si>
    <t>HP MDC  13</t>
  </si>
  <si>
    <t>HP MDC  14</t>
  </si>
  <si>
    <t>HP MDC  15</t>
  </si>
  <si>
    <t>HP MDC  16</t>
  </si>
  <si>
    <t>HP MDC  17</t>
  </si>
  <si>
    <t>HP MDC  18</t>
  </si>
  <si>
    <t>HP MDC  19</t>
  </si>
  <si>
    <t>HP MDC  20</t>
  </si>
  <si>
    <t>HP MDC  21</t>
  </si>
  <si>
    <t>HP MDC  22</t>
  </si>
  <si>
    <t>HP MDC  23</t>
  </si>
  <si>
    <t>HP MDC  24</t>
  </si>
  <si>
    <t>HP MDC  25</t>
  </si>
  <si>
    <t>HP MDC  88</t>
  </si>
  <si>
    <t>HP MDC  99</t>
  </si>
  <si>
    <t>HP MDC  celkem</t>
  </si>
  <si>
    <t>CM</t>
  </si>
  <si>
    <t>CM index</t>
  </si>
  <si>
    <t>Invazivní počet HP</t>
  </si>
  <si>
    <t>Miniinvazivní počet HP</t>
  </si>
  <si>
    <t>Cílená počet HP</t>
  </si>
  <si>
    <t>Diagnostická počet HP</t>
  </si>
  <si>
    <t>Radioterapeutická počet HP</t>
  </si>
  <si>
    <t>Konzervativní počet HP</t>
  </si>
  <si>
    <t>Invazivní v %</t>
  </si>
  <si>
    <t>Miniinvazivní v %</t>
  </si>
  <si>
    <t>Cílená v %</t>
  </si>
  <si>
    <t>Diagnostická v %</t>
  </si>
  <si>
    <t>Radioterapeutická v %</t>
  </si>
  <si>
    <t>Konzervativní v %</t>
  </si>
  <si>
    <t>Průměrná délka hospitalizace (ALOS)</t>
  </si>
  <si>
    <t>od_s MDC  00</t>
  </si>
  <si>
    <t>od_s MDC  01</t>
  </si>
  <si>
    <t>od_s MDC  02</t>
  </si>
  <si>
    <t>od_s MDC  03</t>
  </si>
  <si>
    <t>od_s MDC  04</t>
  </si>
  <si>
    <t>od_s MDC  05</t>
  </si>
  <si>
    <t>od_s MDC  06</t>
  </si>
  <si>
    <t>od_s MDC  07</t>
  </si>
  <si>
    <t>od_s MDC  08</t>
  </si>
  <si>
    <t>od_s MDC  09</t>
  </si>
  <si>
    <t>od_s MDC  10</t>
  </si>
  <si>
    <t>od_s MDC  11</t>
  </si>
  <si>
    <t>od_s MDC  12</t>
  </si>
  <si>
    <t>od_s MDC  13</t>
  </si>
  <si>
    <t>od_s MDC  14</t>
  </si>
  <si>
    <t>od_s MDC  15</t>
  </si>
  <si>
    <t>od_s MDC  16</t>
  </si>
  <si>
    <t>od_s MDC  17</t>
  </si>
  <si>
    <t>od_s MDC  18</t>
  </si>
  <si>
    <t>od_s MDC  19</t>
  </si>
  <si>
    <t>od_s MDC  20</t>
  </si>
  <si>
    <t>od_s MDC  21</t>
  </si>
  <si>
    <t>od_s MDC  22</t>
  </si>
  <si>
    <t>od_s MDC  23</t>
  </si>
  <si>
    <t>od_s MDC  24</t>
  </si>
  <si>
    <t>od_s MDC  25</t>
  </si>
  <si>
    <t>od_s MDC  88</t>
  </si>
  <si>
    <t>od_s MDC  99</t>
  </si>
  <si>
    <t>od_int MDC  00</t>
  </si>
  <si>
    <t>od_int MDC  01</t>
  </si>
  <si>
    <t>od_int MDC  02</t>
  </si>
  <si>
    <t>od_int MDC  03</t>
  </si>
  <si>
    <t>od_int MDC  04</t>
  </si>
  <si>
    <t>od_int MDC  05</t>
  </si>
  <si>
    <t>od_int MDC  06</t>
  </si>
  <si>
    <t>od_int MDC  07</t>
  </si>
  <si>
    <t>od_int MDC  08</t>
  </si>
  <si>
    <t>od_int MDC  09</t>
  </si>
  <si>
    <t>od_int MDC  10</t>
  </si>
  <si>
    <t>od_int MDC  11</t>
  </si>
  <si>
    <t>od_int MDC  12</t>
  </si>
  <si>
    <t>od_int MDC  13</t>
  </si>
  <si>
    <t>od_int MDC  14</t>
  </si>
  <si>
    <t>od_int MDC  15</t>
  </si>
  <si>
    <t>od_int MDC  16</t>
  </si>
  <si>
    <t>od_int MDC  17</t>
  </si>
  <si>
    <t>od_int MDC  18</t>
  </si>
  <si>
    <t>od_int MDC  19</t>
  </si>
  <si>
    <t>od_int MDC  20</t>
  </si>
  <si>
    <t>od_int MDC  21</t>
  </si>
  <si>
    <t>od_int MDC  22</t>
  </si>
  <si>
    <t>od_int MDC  23</t>
  </si>
  <si>
    <t>od_int MDC  24</t>
  </si>
  <si>
    <t>od_int MDC  25</t>
  </si>
  <si>
    <t>od_int MDC  88</t>
  </si>
  <si>
    <t>od_int MDC  99</t>
  </si>
  <si>
    <t>pocet_od_51</t>
  </si>
  <si>
    <t>pocet_od_52</t>
  </si>
  <si>
    <t>pocet_od_53</t>
  </si>
  <si>
    <t>pocet_od_55</t>
  </si>
  <si>
    <t>pocet_od_57</t>
  </si>
  <si>
    <t>pocet_od_58</t>
  </si>
  <si>
    <t>pocet_od_61</t>
  </si>
  <si>
    <t>pocet_od_62</t>
  </si>
  <si>
    <t>pocet_od_65</t>
  </si>
  <si>
    <t>pocet_od_68</t>
  </si>
  <si>
    <t>pocet_od_71</t>
  </si>
  <si>
    <t>pocet_od_72</t>
  </si>
  <si>
    <t>pocet_od_75</t>
  </si>
  <si>
    <t>pocet_od_78</t>
  </si>
  <si>
    <t>pocet_od_80</t>
  </si>
  <si>
    <t>pocet_od_82</t>
  </si>
  <si>
    <t>pocet_od_11</t>
  </si>
  <si>
    <t>Institut klinické a experimentální medicíny</t>
  </si>
  <si>
    <t>CZ010</t>
  </si>
  <si>
    <t>CZ020</t>
  </si>
  <si>
    <t>Klecany</t>
  </si>
  <si>
    <t>Kosmonosy</t>
  </si>
  <si>
    <t>Nemocnice Jihlava, příspěvková organizace</t>
  </si>
  <si>
    <t>CZ063</t>
  </si>
  <si>
    <t>Nemocnice Znojmo, příspěvková organizace</t>
  </si>
  <si>
    <t>CZ064</t>
  </si>
  <si>
    <t>CZ071</t>
  </si>
  <si>
    <t>Fakultní nemocnice U sv. Anny v Brně</t>
  </si>
  <si>
    <t>Nemocnice Havlíčkův Brod, příspěvková organizace</t>
  </si>
  <si>
    <t>CZ052</t>
  </si>
  <si>
    <t>Ústav chirurgie ruky a plastické chirurgie, příspěvková organizace</t>
  </si>
  <si>
    <t>CZ051</t>
  </si>
  <si>
    <t>Vysoké nad Jizerou</t>
  </si>
  <si>
    <t>Centrum kardiovaskulární a transplantační chirurgie Brno</t>
  </si>
  <si>
    <t>00212423</t>
  </si>
  <si>
    <t>00212423002</t>
  </si>
  <si>
    <t>Vězeňská služba České republiky, Vazební věznice Praha - Pankrác, Nemocnice s poliklinikou</t>
  </si>
  <si>
    <t>00212423030</t>
  </si>
  <si>
    <t>VS ČR Vazební věznice a ústav pro výkon zabezpečovací detence Brno, Nemocnice</t>
  </si>
  <si>
    <t>Nemocnice Ivančice, příspěvková organizace</t>
  </si>
  <si>
    <t>Nemocnice TGM Hodonín, příspěvková organizace</t>
  </si>
  <si>
    <t>Nemocnice Břeclav, příspěvková organizace</t>
  </si>
  <si>
    <t>Nemocnice Pelhřimov, příspěvková organizace</t>
  </si>
  <si>
    <t>Nemocnice ve Frýdku-Místku, příspěvková organizace</t>
  </si>
  <si>
    <t>CZ080</t>
  </si>
  <si>
    <t>CZ072</t>
  </si>
  <si>
    <t>Městská nemocnice Ostrava, příspěvková organizace</t>
  </si>
  <si>
    <t>CZ032</t>
  </si>
  <si>
    <t>Dobřany</t>
  </si>
  <si>
    <t>CZ042</t>
  </si>
  <si>
    <t>Horní Beřkovice</t>
  </si>
  <si>
    <t>Nemocnice Jablonec nad Nisou, p.o.</t>
  </si>
  <si>
    <t>Nemocnice Nové Město na Moravě, příspěvová organizace</t>
  </si>
  <si>
    <t>Sdružené zdravotnické zařízení Krnov, příspěvková organizace, Nemocnice</t>
  </si>
  <si>
    <t>Nemocnice Karviná - Ráj, příspěvková organizace</t>
  </si>
  <si>
    <t>870010001</t>
  </si>
  <si>
    <t>Nemocnice Karviná - Ráj, příspěvková organizace, pracoviště Orlová</t>
  </si>
  <si>
    <t>Lutyně</t>
  </si>
  <si>
    <t>Nemocnice Havířov, příspěvková organizace</t>
  </si>
  <si>
    <t>Nemocnice Slaný</t>
  </si>
  <si>
    <t>Nemocnice Hustopeče, příspěvková organizace</t>
  </si>
  <si>
    <t>MMN, a.s., Nemocnice Jilemnice</t>
  </si>
  <si>
    <t>MMN, a.s., Nemocnice Semily</t>
  </si>
  <si>
    <t>Nemocnice Sokolov s.r.o., Nemocnice Sokolov</t>
  </si>
  <si>
    <t>CZ041</t>
  </si>
  <si>
    <t>Nemocnice Žatec, o.p.s.</t>
  </si>
  <si>
    <t>ALMEDA a.s., Nemocnice Neratovice</t>
  </si>
  <si>
    <t>Mulačova nemocnice s.r.o.</t>
  </si>
  <si>
    <t>Městská nemocnice, a.s., Nemocnice Dvůr Králové nad Labem</t>
  </si>
  <si>
    <t>Nemocnice Kadaň s.r.o.</t>
  </si>
  <si>
    <t>Krajská zdravotní, a.s. - Masarykova nemocnice v Ústí nad Labem, o.z.</t>
  </si>
  <si>
    <t>Krajská zdravotní, a.s. - Nemocnice Děčín, o.z.</t>
  </si>
  <si>
    <t>Krajská zdravotní, a.s. - Nemocnice Teplice, o.z.</t>
  </si>
  <si>
    <t>Krajská zdravotní, a.s. - Nemocnice Most, o.z.</t>
  </si>
  <si>
    <t>Krajská zdravotní, a.s. - Nemocnice Chomutov, o.z.</t>
  </si>
  <si>
    <t>Krajská zdravotní, a.s. - Nemocnice Litoměřice, o.z.</t>
  </si>
  <si>
    <t>590010001</t>
  </si>
  <si>
    <t>Krajská zdravotní, a.s. - Masarykova nemocnice v Ústí nad Labem, o.z., pracoviště Rumburk</t>
  </si>
  <si>
    <t>Rumburk 1</t>
  </si>
  <si>
    <t>Nemocnice sv. Zdislavy, a.s.</t>
  </si>
  <si>
    <t>640010001</t>
  </si>
  <si>
    <t>Oblastní nemocnice Náchod a.s., Nemocnice Rychnov nad Kněžnou</t>
  </si>
  <si>
    <t>640010002</t>
  </si>
  <si>
    <t>Oblastní nemocnice Náchod a.s., Nemocnice Nové Město nad Metují</t>
  </si>
  <si>
    <t>640010003</t>
  </si>
  <si>
    <t>Oblastní nemocnice Náchod a.s., Nemocnice Broumov</t>
  </si>
  <si>
    <t>Nové Město</t>
  </si>
  <si>
    <t>631010001</t>
  </si>
  <si>
    <t>Oblastní nemocnice Jičín a.s., Nemocnice Nový Bydžov</t>
  </si>
  <si>
    <t>CZ031</t>
  </si>
  <si>
    <t>PP Hospitals, s.r.o., Nemocnice Brandýs nad Labem</t>
  </si>
  <si>
    <t>Brandýs nad Labem-Stará Bolesla</t>
  </si>
  <si>
    <t>Karlovarská krajská nemocnice a.s., Nemocnice Karlovy Vary</t>
  </si>
  <si>
    <t>Karlovarská krajská nemocnice a.s., Nemocnice Cheb</t>
  </si>
  <si>
    <t>Městec Králové</t>
  </si>
  <si>
    <t>JESSENIA a.s., Rehabilitační  nemocnice Beroun</t>
  </si>
  <si>
    <t>CNS-Centrum Třinec s.r.o., Privátní psychiatrická a psychosomatická klinika v Třinci</t>
  </si>
  <si>
    <t>Nemocnice  Na Pleši s.r.o.</t>
  </si>
  <si>
    <t>Nová Ves pod Pleší</t>
  </si>
  <si>
    <t>Nemocnice Rudolfa a Stefanie Benešov, a.s., nemocnice Středočeského kraje</t>
  </si>
  <si>
    <t>Oblastní nemocnice Mladá Boleslav, a.s., nemocnice Středočeského kraje</t>
  </si>
  <si>
    <t>Oblastní nemocnice Kladno, a.s., nemocnice Středočeského kraje</t>
  </si>
  <si>
    <t>Nemocnice s poliklinikou Česká Lípa, a.s.</t>
  </si>
  <si>
    <t>Krajská nemocnice Liberec, a.s., Nemocnice Turnov</t>
  </si>
  <si>
    <t>Krajská nemocnice Liberec, a.s., Nemocnice Frýdlant</t>
  </si>
  <si>
    <t>Nemocnice Pardubického kraje, a.s., Pardubická nemocnice</t>
  </si>
  <si>
    <t>CZ053</t>
  </si>
  <si>
    <t>Nemocnice Pardubického kraje, a.s., Chrudimská nemocnice</t>
  </si>
  <si>
    <t>Nemocnice Pardubického kraje, a.s., Svitavská nemocnice</t>
  </si>
  <si>
    <t>Nemocnice Pardubického kraje, a.s., Litomyšlská nemocnice</t>
  </si>
  <si>
    <t>Nemocnice Pardubického kraje, a.s., Orlickoústecká nemocnice</t>
  </si>
  <si>
    <t>AGEL Středomoravská nemocniční a.s., Nemocnice Přerov</t>
  </si>
  <si>
    <t>Přerov I-Město</t>
  </si>
  <si>
    <t>780060001</t>
  </si>
  <si>
    <t>AGEL Středomoravská nemocniční a.s., Nemocnice Šternberk</t>
  </si>
  <si>
    <t>780060002</t>
  </si>
  <si>
    <t>AGEL Středomoravská nemocniční a.s., Nemocnice Prostějov</t>
  </si>
  <si>
    <t>NH Hospital a.s., Nemocnice Hořovice</t>
  </si>
  <si>
    <t>Mělnická zdravotní, a.s., Nemocnice Mělník</t>
  </si>
  <si>
    <t>Neuron Medical s.r.o., Centrum kardiovaskulární péče</t>
  </si>
  <si>
    <t>PRIVAMED a.s., Městská nemocnice Plzeň</t>
  </si>
  <si>
    <t>Klinika Dr. Pírka s.r.o.</t>
  </si>
  <si>
    <t>Rýmařov</t>
  </si>
  <si>
    <t>Slezská nemocnice v Opavě, příspěvková organizace</t>
  </si>
  <si>
    <t>Nemocnice Milosrdných bratří, příspěvková organizace</t>
  </si>
  <si>
    <t>Kardiologie na Bulovce s.r.o.</t>
  </si>
  <si>
    <t>Mediterra s.r.o.</t>
  </si>
  <si>
    <t>Nemocnice u Sv. Jiří s.r.o.</t>
  </si>
  <si>
    <t>První privátní chirurgické centrum, spol. s r.o.</t>
  </si>
  <si>
    <t>Ústřední vojenská nemocnice - Vojenská fakultní nemocnice Praha</t>
  </si>
  <si>
    <t>VITA, s.r.o., Městská nemocnice Duchcov</t>
  </si>
  <si>
    <t>Duchcov</t>
  </si>
  <si>
    <t>Nemocnice Tanvald, s.r.o.</t>
  </si>
  <si>
    <t>Městská nemocnice v Odrách, příspěvková organizace</t>
  </si>
  <si>
    <t>Nemocnice Milosrdných sester sv. Karla Boromejského v Praze</t>
  </si>
  <si>
    <t>08176302</t>
  </si>
  <si>
    <t>08176302000</t>
  </si>
  <si>
    <t>43010000</t>
  </si>
  <si>
    <t>Sušická nemocnice s.r.o.</t>
  </si>
  <si>
    <t>Sušice</t>
  </si>
  <si>
    <t>celkem</t>
  </si>
  <si>
    <t>Hospodaření (IČO) - Výkaz E 6-02</t>
  </si>
  <si>
    <t>Úhrady ZP - NRHZS</t>
  </si>
  <si>
    <t>Úvazky - Výkaz E 2, 3, 4 - 01</t>
  </si>
  <si>
    <t>Věstník (Urgent)/NRHZS (smluvní odbornost)</t>
  </si>
  <si>
    <t>Centra vysoce specializované péče (Věstník)</t>
  </si>
  <si>
    <t>Počty standardních akutních lůžek (NRHZS)</t>
  </si>
  <si>
    <t>Využití standardních lůžek</t>
  </si>
  <si>
    <t>Počty intenzivních akutních lůžek (NRHZS)</t>
  </si>
  <si>
    <t>Využití intenzivních lůžek</t>
  </si>
  <si>
    <t>Počty následných a dlouhodobých lůžek (NRHZS)</t>
  </si>
  <si>
    <t>Počet hospitalizačních případů dle MDC</t>
  </si>
  <si>
    <t>Průměrná délka hospitalizačního případu dle MDC</t>
  </si>
  <si>
    <t>Počet standardních ošetřovacích dnů u vykázaných hospitalizačních případů dle MDC</t>
  </si>
  <si>
    <t>Počet intenzivních ošetřovacích dnů u vykázaných hospitalizačních případů dle MDC</t>
  </si>
  <si>
    <t>Struktura intenzivních ošetřovacích dnů (resuscitační/vyšší/nižší)</t>
  </si>
  <si>
    <t>Vykázaná jednodenní péče dle oboru</t>
  </si>
  <si>
    <t>ičo</t>
  </si>
  <si>
    <t>ičopčz</t>
  </si>
  <si>
    <t>ičz akut</t>
  </si>
  <si>
    <t>Název kraj</t>
  </si>
  <si>
    <t>Osobní náklady 
(521-528)</t>
  </si>
  <si>
    <t>Úhrady ZP Segment 1</t>
  </si>
  <si>
    <t>Úhrady ZP Segment 2</t>
  </si>
  <si>
    <t>Úhrady ZP Segment ostatní</t>
  </si>
  <si>
    <t>Podíl lékaři</t>
  </si>
  <si>
    <t>Podíl sestry §5,5a§6</t>
  </si>
  <si>
    <t>Urgent Věstník</t>
  </si>
  <si>
    <t>Urgent 719</t>
  </si>
  <si>
    <t>Pohotovost 003</t>
  </si>
  <si>
    <t>Centra celkem</t>
  </si>
  <si>
    <t>NIP</t>
  </si>
  <si>
    <t>DIOP</t>
  </si>
  <si>
    <t>HP 00</t>
  </si>
  <si>
    <t>HP 01</t>
  </si>
  <si>
    <t>HP 02</t>
  </si>
  <si>
    <t>HP 03</t>
  </si>
  <si>
    <t>HP 04</t>
  </si>
  <si>
    <t>HP 05</t>
  </si>
  <si>
    <t>HP 06</t>
  </si>
  <si>
    <t>HP 07</t>
  </si>
  <si>
    <t>HP 08</t>
  </si>
  <si>
    <t>HP 09</t>
  </si>
  <si>
    <t>HP 10</t>
  </si>
  <si>
    <t>HP 11</t>
  </si>
  <si>
    <t>HP 12</t>
  </si>
  <si>
    <t>HP 13</t>
  </si>
  <si>
    <t>HP 14</t>
  </si>
  <si>
    <t>HP 15</t>
  </si>
  <si>
    <t>HP 16</t>
  </si>
  <si>
    <t>HP 17</t>
  </si>
  <si>
    <t>HP 18</t>
  </si>
  <si>
    <t>HP 19</t>
  </si>
  <si>
    <t>HP 20</t>
  </si>
  <si>
    <t>HP 21</t>
  </si>
  <si>
    <t>HP 22</t>
  </si>
  <si>
    <t>HP 23</t>
  </si>
  <si>
    <t>HP 24</t>
  </si>
  <si>
    <t>HP 25</t>
  </si>
  <si>
    <t>HP 88</t>
  </si>
  <si>
    <t>HP 99</t>
  </si>
  <si>
    <t>HP celkem</t>
  </si>
  <si>
    <t>00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</si>
  <si>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</si>
  <si>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</si>
  <si>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</si>
  <si>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</si>
  <si>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</si>
  <si>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</si>
  <si>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</si>
  <si>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</si>
  <si>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</si>
  <si>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</si>
  <si>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</si>
  <si>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</si>
  <si>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</si>
  <si>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</si>
  <si>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</si>
  <si>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</si>
  <si>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</si>
  <si>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</si>
  <si>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</si>
  <si>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</si>
  <si>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</si>
  <si>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</si>
  <si>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</si>
  <si>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</si>
  <si>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</si>
  <si>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88</t>
  </si>
  <si>
    <t>99</t>
  </si>
  <si>
    <t>Průměr dny/HP</t>
  </si>
  <si>
    <t>od_s 00</t>
  </si>
  <si>
    <t>od_s 01</t>
  </si>
  <si>
    <t>od_s 02</t>
  </si>
  <si>
    <t>od_s 03</t>
  </si>
  <si>
    <t>od_s 04</t>
  </si>
  <si>
    <t>od_s 05</t>
  </si>
  <si>
    <t>od_s 06</t>
  </si>
  <si>
    <t>od_s 07</t>
  </si>
  <si>
    <t>od_s 08</t>
  </si>
  <si>
    <t>od_s 09</t>
  </si>
  <si>
    <t>od_s 10</t>
  </si>
  <si>
    <t>od_s 11</t>
  </si>
  <si>
    <t>od_s 12</t>
  </si>
  <si>
    <t>od_s 13</t>
  </si>
  <si>
    <t>od_s 14</t>
  </si>
  <si>
    <t>od_s 15</t>
  </si>
  <si>
    <t>od_s 16</t>
  </si>
  <si>
    <t>od_s 17</t>
  </si>
  <si>
    <t>od_s 18</t>
  </si>
  <si>
    <t>od_s 19</t>
  </si>
  <si>
    <t>od_s 20</t>
  </si>
  <si>
    <t>od_s 21</t>
  </si>
  <si>
    <t>od_s 22</t>
  </si>
  <si>
    <t>od_s 23</t>
  </si>
  <si>
    <t>od_s 24</t>
  </si>
  <si>
    <t>od_s 25</t>
  </si>
  <si>
    <t>od_s 88</t>
  </si>
  <si>
    <t>od_s 99</t>
  </si>
  <si>
    <t>od_s celkem</t>
  </si>
  <si>
    <t>Využití lůžek</t>
  </si>
  <si>
    <t>od_int 00</t>
  </si>
  <si>
    <t>od_int 01</t>
  </si>
  <si>
    <t>od_int 02</t>
  </si>
  <si>
    <t>od_int 03</t>
  </si>
  <si>
    <t>od_int 04</t>
  </si>
  <si>
    <t>od_int 05</t>
  </si>
  <si>
    <t>od_int 06</t>
  </si>
  <si>
    <t>od_int 07</t>
  </si>
  <si>
    <t>od_int 08</t>
  </si>
  <si>
    <t>od_int 09</t>
  </si>
  <si>
    <t>od_int 10</t>
  </si>
  <si>
    <t>od_int 11</t>
  </si>
  <si>
    <t>od_int 12</t>
  </si>
  <si>
    <t>od_int 13</t>
  </si>
  <si>
    <t>od_int 14</t>
  </si>
  <si>
    <t>od_int 15</t>
  </si>
  <si>
    <t>od_int 16</t>
  </si>
  <si>
    <t>od_int 17</t>
  </si>
  <si>
    <t>od_int 18</t>
  </si>
  <si>
    <t>od_int 19</t>
  </si>
  <si>
    <t>od_int 20</t>
  </si>
  <si>
    <t>od_int 21</t>
  </si>
  <si>
    <t>od_int 22</t>
  </si>
  <si>
    <t>od_int 23</t>
  </si>
  <si>
    <t>od_int 24</t>
  </si>
  <si>
    <t>od_int 25</t>
  </si>
  <si>
    <t>od_int 88</t>
  </si>
  <si>
    <t>od_int 99</t>
  </si>
  <si>
    <t>od_int celkem</t>
  </si>
  <si>
    <t>pocet_od_int_celkem</t>
  </si>
  <si>
    <t>MZ</t>
  </si>
  <si>
    <t>Typ I.</t>
  </si>
  <si>
    <t>719</t>
  </si>
  <si>
    <t>003</t>
  </si>
  <si>
    <t>Typ II.</t>
  </si>
  <si>
    <t>6J3</t>
  </si>
  <si>
    <t>5J1</t>
  </si>
  <si>
    <t>6J6</t>
  </si>
  <si>
    <t>7J6</t>
  </si>
  <si>
    <t>7J1</t>
  </si>
  <si>
    <t>47539771</t>
  </si>
  <si>
    <t>47539771000</t>
  </si>
  <si>
    <t>22105000</t>
  </si>
  <si>
    <t>EUC Klinika Kladno s.r.o.</t>
  </si>
  <si>
    <t>1J7</t>
  </si>
  <si>
    <t>6J1</t>
  </si>
  <si>
    <t>průměr</t>
  </si>
  <si>
    <t>Poskytovatelé akutní lůžkové péče 2022</t>
  </si>
  <si>
    <t>Poskytovatelé akutní lůžkové péče 2023</t>
  </si>
  <si>
    <t>Poskytovatelé akutní lůžkové péče 2024</t>
  </si>
  <si>
    <t>Zdroj: Národní registr hrazených zdravotních služeb, výkaz E 6-02</t>
  </si>
  <si>
    <t>Sledované období: 2022-2024</t>
  </si>
  <si>
    <t>Komplexní datový výstup poskytovatelů akutní lůžkové péče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</si>
</sst>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_ ;[Red]\-#,##0\ "/>
    <numFmt numFmtId="165" formatCode="#,##0.0_ ;[Red]\-#,##0.0\ "/>
    <numFmt numFmtId="166" formatCode="#,##0.0"/>
    <numFmt numFmtId="167" formatCode="#,##0.00_ ;[Red]\-#,##0.00\ "/>
    <numFmt numFmtId="168" formatCode="0.0%"/>
  </numFmts>
  <fonts count="45" x14ac:knownFonts="1">
    <font>
      <sz val="11"/>
      <color theme="1"/>
      <name val="Aptos Narrow"/>
      <family val="2"/>
      <charset val="238"/>
      <scheme val="minor"/>
    </font>
    <font>
      <sz val="11"/>
      <color theme="1"/>
      <name val="Aptos Narrow"/>
      <family val="2"/>
      <charset val="238"/>
      <scheme val="minor"/>
    </font>
    <font>
      <b/>
      <sz val="11"/>
      <color theme="1"/>
      <name val="Aptos Narrow"/>
      <family val="2"/>
      <charset val="238"/>
      <scheme val="minor"/>
    </font>
    <font>
      <b/>
      <sz val="6"/>
      <color theme="1"/>
      <name val="Aptos Narrow"/>
      <family val="2"/>
      <charset val="238"/>
      <scheme val="minor"/>
    </font>
    <font>
      <b/>
      <sz val="14"/>
      <color theme="1"/>
      <name val="Aptos Narrow"/>
      <family val="2"/>
      <charset val="238"/>
      <scheme val="minor"/>
    </font>
    <font>
      <sz val="6"/>
      <color theme="1"/>
      <name val="Aptos Narrow"/>
      <family val="2"/>
      <charset val="238"/>
      <scheme val="minor"/>
    </font>
    <font>
      <b/>
      <sz val="6"/>
      <color theme="1"/>
      <name val="Aptos Narrow"/>
      <family val="2"/>
      <scheme val="minor"/>
    </font>
    <font>
      <b/>
      <sz val="10"/>
      <color theme="1"/>
      <name val="Aptos Narrow"/>
      <family val="2"/>
      <charset val="238"/>
      <scheme val="minor"/>
    </font>
    <font>
      <sz val="10"/>
      <color theme="1"/>
      <name val="Aptos Narrow"/>
      <family val="2"/>
      <charset val="238"/>
      <scheme val="minor"/>
    </font>
    <font>
      <b/>
      <sz val="8"/>
      <color theme="1"/>
      <name val="Aptos Narrow"/>
      <family val="2"/>
      <charset val="238"/>
      <scheme val="minor"/>
    </font>
    <font>
      <sz val="8"/>
      <color theme="1"/>
      <name val="Aptos Narrow"/>
      <family val="2"/>
      <charset val="238"/>
      <scheme val="minor"/>
    </font>
    <font>
      <b/>
      <sz val="8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6"/>
      <color rgb="FFC00000"/>
      <name val="Aptos Narrow"/>
      <family val="2"/>
      <charset val="238"/>
      <scheme val="minor"/>
    </font>
    <font>
      <sz val="8"/>
      <name val="Aptos Narrow"/>
      <family val="2"/>
      <scheme val="minor"/>
    </font>
    <font>
      <sz val="6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b/>
      <sz val="16"/>
      <color theme="0"/>
      <name val="Aptos Narrow"/>
      <family val="2"/>
      <charset val="238"/>
      <scheme val="minor"/>
    </font>
    <font>
      <b/>
      <sz val="8"/>
      <color rgb="FFC00000"/>
      <name val="Aptos Narrow"/>
      <family val="2"/>
      <charset val="238"/>
      <scheme val="minor"/>
    </font>
    <font>
      <b/>
      <sz val="8"/>
      <name val="Aptos Narrow"/>
      <family val="2"/>
      <charset val="238"/>
      <scheme val="minor"/>
    </font>
    <font>
      <b/>
      <sz val="8"/>
      <name val="Aptos Narrow"/>
      <family val="2"/>
      <scheme val="minor"/>
    </font>
    <font>
      <b/>
      <sz val="6"/>
      <name val="Aptos Narrow"/>
      <family val="2"/>
      <scheme val="minor"/>
    </font>
    <font>
      <sz val="11"/>
      <name val="Aptos Narrow"/>
      <family val="2"/>
      <scheme val="minor"/>
    </font>
    <font>
      <sz val="8"/>
      <color theme="1"/>
      <name val="Aptos Narrow"/>
      <family val="2"/>
      <scheme val="minor"/>
    </font>
    <font>
      <b/>
      <i/>
      <sz val="6"/>
      <color theme="1"/>
      <name val="Aptos Narrow"/>
      <family val="2"/>
      <scheme val="minor"/>
    </font>
    <font>
      <b/>
      <sz val="6"/>
      <color theme="0"/>
      <name val="Aptos Narrow"/>
      <family val="2"/>
      <scheme val="minor"/>
    </font>
    <font>
      <b/>
      <sz val="6"/>
      <color rgb="FFC00000"/>
      <name val="Aptos Narrow"/>
      <family val="2"/>
      <scheme val="minor"/>
    </font>
    <font>
      <b/>
      <sz val="6"/>
      <color rgb="FF0070C0"/>
      <name val="Aptos Narrow"/>
      <family val="2"/>
      <scheme val="minor"/>
    </font>
    <font>
      <b/>
      <sz val="6"/>
      <color rgb="FF00B050"/>
      <name val="Aptos Narrow"/>
      <family val="2"/>
      <scheme val="minor"/>
    </font>
    <font>
      <sz val="8"/>
      <color rgb="FFC00000"/>
      <name val="Aptos Narrow"/>
      <family val="2"/>
      <scheme val="minor"/>
    </font>
    <font>
      <sz val="8"/>
      <color rgb="FF0070C0"/>
      <name val="Aptos Narrow"/>
      <family val="2"/>
      <scheme val="minor"/>
    </font>
    <font>
      <sz val="8"/>
      <color rgb="FF00B050"/>
      <name val="Aptos Narrow"/>
      <family val="2"/>
      <scheme val="minor"/>
    </font>
    <font>
      <sz val="8"/>
      <color theme="0"/>
      <name val="Aptos Narrow"/>
      <family val="2"/>
      <scheme val="minor"/>
    </font>
    <font>
      <sz val="6"/>
      <color theme="1"/>
      <name val="Aptos Narrow"/>
      <family val="2"/>
      <scheme val="minor"/>
    </font>
    <font>
      <i/>
      <sz val="6"/>
      <color theme="1"/>
      <name val="Aptos Narrow"/>
      <family val="2"/>
      <scheme val="minor"/>
    </font>
    <font>
      <sz val="6"/>
      <color rgb="FFC00000"/>
      <name val="Aptos Narrow"/>
      <family val="2"/>
      <scheme val="minor"/>
    </font>
    <font>
      <sz val="6"/>
      <color rgb="FF0070C0"/>
      <name val="Aptos Narrow"/>
      <family val="2"/>
      <scheme val="minor"/>
    </font>
    <font>
      <sz val="6"/>
      <color rgb="FF00B050"/>
      <name val="Aptos Narrow"/>
      <family val="2"/>
      <scheme val="minor"/>
    </font>
    <font>
      <i/>
      <sz val="6"/>
      <color rgb="FFC00000"/>
      <name val="Aptos Narrow"/>
      <family val="2"/>
      <scheme val="minor"/>
    </font>
    <font>
      <i/>
      <sz val="6"/>
      <name val="Aptos Narrow"/>
      <family val="2"/>
      <scheme val="minor"/>
    </font>
    <font>
      <sz val="6"/>
      <color theme="0"/>
      <name val="Aptos Narrow"/>
      <family val="2"/>
      <scheme val="minor"/>
    </font>
    <font>
      <b/>
      <sz val="12"/>
      <color theme="1"/>
      <name val="Aptos Narrow"/>
      <family val="2"/>
      <charset val="238"/>
      <scheme val="minor"/>
    </font>
    <font>
      <b/>
      <sz val="12"/>
      <name val="Aptos Narrow"/>
      <family val="2"/>
      <charset val="238"/>
      <scheme val="minor"/>
    </font>
    <font>
      <b/>
      <sz val="14"/>
      <color theme="1"/>
      <name val="Aptos Narrow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E7F7"/>
        <bgColor indexed="64"/>
      </patternFill>
    </fill>
    <fill>
      <patternFill patternType="solid">
        <fgColor rgb="FFEAF8E4"/>
        <bgColor indexed="64"/>
      </patternFill>
    </fill>
    <fill>
      <patternFill patternType="solid">
        <fgColor rgb="FFFFFFE1"/>
        <bgColor indexed="64"/>
      </patternFill>
    </fill>
    <fill>
      <patternFill patternType="solid">
        <fgColor rgb="FFE7F7FD"/>
        <bgColor indexed="64"/>
      </patternFill>
    </fill>
    <fill>
      <patternFill patternType="solid">
        <fgColor rgb="FFFDEEE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ECF9"/>
        <bgColor indexed="64"/>
      </patternFill>
    </fill>
    <fill>
      <patternFill patternType="solid">
        <fgColor rgb="FFE7F0F9"/>
        <bgColor indexed="64"/>
      </patternFill>
    </fill>
    <fill>
      <patternFill patternType="solid">
        <fgColor rgb="FFE0F8E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0E6F5"/>
        <bgColor indexed="64"/>
      </patternFill>
    </fill>
    <fill>
      <patternFill patternType="solid">
        <fgColor rgb="FFB8D3EF"/>
        <bgColor indexed="64"/>
      </patternFill>
    </fill>
  </fills>
  <borders count="109">
    <border>
      <left/>
      <right/>
      <top/>
      <bottom/>
      <diagonal/>
    </border>
    <border>
      <left/>
      <right style="medium">
        <color theme="1" tint="0.499984740745262"/>
      </right>
      <top/>
      <bottom/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 style="medium">
        <color theme="1" tint="0.499984740745262"/>
      </right>
      <top/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/>
      <right/>
      <top style="thin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medium">
        <color theme="0" tint="-0.44999542222357858"/>
      </right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0" tint="-0.44999542222357858"/>
      </left>
      <right style="thin">
        <color theme="0" tint="-0.44999542222357858"/>
      </right>
      <top style="medium">
        <color theme="1" tint="0.499984740745262"/>
      </top>
      <bottom style="thin">
        <color theme="0" tint="-0.44999542222357858"/>
      </bottom>
      <diagonal/>
    </border>
    <border>
      <left style="thin">
        <color theme="0" tint="-0.44999542222357858"/>
      </left>
      <right style="thin">
        <color theme="0" tint="-0.44999542222357858"/>
      </right>
      <top style="medium">
        <color theme="1" tint="0.499984740745262"/>
      </top>
      <bottom style="thin">
        <color theme="0" tint="-0.44999542222357858"/>
      </bottom>
      <diagonal/>
    </border>
    <border>
      <left style="thin">
        <color theme="0" tint="-0.44999542222357858"/>
      </left>
      <right style="medium">
        <color theme="0" tint="-0.44999542222357858"/>
      </right>
      <top style="medium">
        <color theme="1" tint="0.499984740745262"/>
      </top>
      <bottom style="thin">
        <color theme="0" tint="-0.44999542222357858"/>
      </bottom>
      <diagonal/>
    </border>
    <border>
      <left/>
      <right/>
      <top style="medium">
        <color theme="1" tint="0.499984740745262"/>
      </top>
      <bottom style="thin">
        <color theme="0" tint="-0.44999542222357858"/>
      </bottom>
      <diagonal/>
    </border>
    <border>
      <left style="medium">
        <color theme="0" tint="-0.44999542222357858"/>
      </left>
      <right style="medium">
        <color theme="0" tint="-0.44999542222357858"/>
      </right>
      <top style="medium">
        <color theme="1" tint="0.499984740745262"/>
      </top>
      <bottom style="thin">
        <color theme="0" tint="-0.44999542222357858"/>
      </bottom>
      <diagonal/>
    </border>
    <border>
      <left style="thin">
        <color theme="0" tint="-0.44999542222357858"/>
      </left>
      <right/>
      <top style="medium">
        <color theme="1" tint="0.499984740745262"/>
      </top>
      <bottom style="thin">
        <color theme="0" tint="-0.44999542222357858"/>
      </bottom>
      <diagonal/>
    </border>
    <border>
      <left style="medium">
        <color theme="1" tint="0.499984740745262"/>
      </left>
      <right style="medium">
        <color theme="0" tint="-0.44999542222357858"/>
      </right>
      <top style="medium">
        <color theme="1" tint="0.499984740745262"/>
      </top>
      <bottom style="thin">
        <color theme="0" tint="-0.44999542222357858"/>
      </bottom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0" tint="-0.44999542222357858"/>
      </right>
      <top style="medium">
        <color theme="1" tint="0.499984740745262"/>
      </top>
      <bottom style="thin">
        <color theme="0" tint="-0.34998626667073579"/>
      </bottom>
      <diagonal/>
    </border>
    <border>
      <left style="thin">
        <color theme="0" tint="-0.44999542222357858"/>
      </left>
      <right style="thin">
        <color theme="0" tint="-0.44999542222357858"/>
      </right>
      <top style="medium">
        <color theme="1" tint="0.499984740745262"/>
      </top>
      <bottom style="thin">
        <color theme="0" tint="-0.34998626667073579"/>
      </bottom>
      <diagonal/>
    </border>
    <border>
      <left style="thin">
        <color theme="0" tint="-0.44999542222357858"/>
      </left>
      <right style="medium">
        <color theme="0" tint="-0.44999542222357858"/>
      </right>
      <top style="medium">
        <color theme="1" tint="0.499984740745262"/>
      </top>
      <bottom style="thin">
        <color theme="0" tint="-0.34998626667073579"/>
      </bottom>
      <diagonal/>
    </border>
    <border>
      <left style="thin">
        <color theme="1" tint="0.499984740745262"/>
      </left>
      <right style="medium">
        <color theme="0" tint="-0.44999542222357858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0" tint="-0.44999542222357858"/>
      </left>
      <right style="thin">
        <color theme="0" tint="-0.44999542222357858"/>
      </right>
      <top style="thin">
        <color theme="0" tint="-0.44999542222357858"/>
      </top>
      <bottom style="thin">
        <color theme="0" tint="-0.44999542222357858"/>
      </bottom>
      <diagonal/>
    </border>
    <border>
      <left style="thin">
        <color theme="0" tint="-0.44999542222357858"/>
      </left>
      <right style="thin">
        <color theme="0" tint="-0.44999542222357858"/>
      </right>
      <top style="thin">
        <color theme="0" tint="-0.44999542222357858"/>
      </top>
      <bottom style="thin">
        <color theme="0" tint="-0.44999542222357858"/>
      </bottom>
      <diagonal/>
    </border>
    <border>
      <left style="thin">
        <color theme="0" tint="-0.44999542222357858"/>
      </left>
      <right style="medium">
        <color theme="0" tint="-0.44999542222357858"/>
      </right>
      <top style="thin">
        <color theme="0" tint="-0.44999542222357858"/>
      </top>
      <bottom style="thin">
        <color theme="0" tint="-0.44999542222357858"/>
      </bottom>
      <diagonal/>
    </border>
    <border>
      <left style="medium">
        <color theme="0" tint="-0.44999542222357858"/>
      </left>
      <right style="medium">
        <color theme="0" tint="-0.44999542222357858"/>
      </right>
      <top style="thin">
        <color theme="0" tint="-0.44999542222357858"/>
      </top>
      <bottom style="thin">
        <color theme="0" tint="-0.44999542222357858"/>
      </bottom>
      <diagonal/>
    </border>
    <border>
      <left style="thin">
        <color theme="0" tint="-0.44999542222357858"/>
      </left>
      <right/>
      <top style="thin">
        <color theme="0" tint="-0.44999542222357858"/>
      </top>
      <bottom style="thin">
        <color theme="0" tint="-0.44999542222357858"/>
      </bottom>
      <diagonal/>
    </border>
    <border>
      <left style="medium">
        <color theme="1" tint="0.499984740745262"/>
      </left>
      <right style="medium">
        <color theme="0" tint="-0.44999542222357858"/>
      </right>
      <top style="thin">
        <color theme="0" tint="-0.44999542222357858"/>
      </top>
      <bottom style="thin">
        <color theme="0" tint="-0.44999542222357858"/>
      </bottom>
      <diagonal/>
    </border>
    <border>
      <left/>
      <right style="thin">
        <color theme="0" tint="-0.44999542222357858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4999542222357858"/>
      </left>
      <right style="thin">
        <color theme="0" tint="-0.44999542222357858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4999542222357858"/>
      </left>
      <right style="medium">
        <color theme="0" tint="-0.44999542222357858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44999542222357858"/>
      </top>
      <bottom style="thin">
        <color theme="0" tint="-0.44999542222357858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medium">
        <color theme="0" tint="-0.44999542222357858"/>
      </right>
      <top style="thin">
        <color theme="1" tint="0.499984740745262"/>
      </top>
      <bottom/>
      <diagonal/>
    </border>
    <border>
      <left style="medium">
        <color theme="0" tint="-0.44999542222357858"/>
      </left>
      <right style="thin">
        <color theme="0" tint="-0.44999542222357858"/>
      </right>
      <top style="thin">
        <color theme="0" tint="-0.44999542222357858"/>
      </top>
      <bottom/>
      <diagonal/>
    </border>
    <border>
      <left style="thin">
        <color theme="0" tint="-0.44999542222357858"/>
      </left>
      <right style="thin">
        <color theme="0" tint="-0.44999542222357858"/>
      </right>
      <top style="thin">
        <color theme="0" tint="-0.44999542222357858"/>
      </top>
      <bottom/>
      <diagonal/>
    </border>
    <border>
      <left style="thin">
        <color theme="0" tint="-0.44999542222357858"/>
      </left>
      <right style="medium">
        <color theme="0" tint="-0.44999542222357858"/>
      </right>
      <top style="thin">
        <color theme="0" tint="-0.44999542222357858"/>
      </top>
      <bottom/>
      <diagonal/>
    </border>
    <border>
      <left style="medium">
        <color theme="0" tint="-0.44999542222357858"/>
      </left>
      <right style="medium">
        <color theme="0" tint="-0.44999542222357858"/>
      </right>
      <top style="thin">
        <color theme="0" tint="-0.44999542222357858"/>
      </top>
      <bottom/>
      <diagonal/>
    </border>
    <border>
      <left style="thin">
        <color theme="0" tint="-0.44999542222357858"/>
      </left>
      <right/>
      <top style="thin">
        <color theme="0" tint="-0.44999542222357858"/>
      </top>
      <bottom/>
      <diagonal/>
    </border>
    <border>
      <left style="medium">
        <color theme="1" tint="0.499984740745262"/>
      </left>
      <right style="medium">
        <color theme="0" tint="-0.44999542222357858"/>
      </right>
      <top style="thin">
        <color theme="0" tint="-0.44999542222357858"/>
      </top>
      <bottom/>
      <diagonal/>
    </border>
    <border>
      <left style="medium">
        <color theme="1" tint="0.499984740745262"/>
      </left>
      <right style="medium">
        <color theme="1" tint="0.499984740745262"/>
      </right>
      <top style="thin">
        <color theme="1" tint="0.499984740745262"/>
      </top>
      <bottom/>
      <diagonal/>
    </border>
    <border>
      <left/>
      <right style="thin">
        <color theme="0" tint="-0.44999542222357858"/>
      </right>
      <top style="thin">
        <color theme="0" tint="-0.34998626667073579"/>
      </top>
      <bottom/>
      <diagonal/>
    </border>
    <border>
      <left style="thin">
        <color theme="0" tint="-0.44999542222357858"/>
      </left>
      <right style="thin">
        <color theme="0" tint="-0.44999542222357858"/>
      </right>
      <top style="thin">
        <color theme="0" tint="-0.34998626667073579"/>
      </top>
      <bottom/>
      <diagonal/>
    </border>
    <border>
      <left style="thin">
        <color theme="0" tint="-0.44999542222357858"/>
      </left>
      <right style="medium">
        <color theme="0" tint="-0.44999542222357858"/>
      </right>
      <top style="thin">
        <color theme="0" tint="-0.34998626667073579"/>
      </top>
      <bottom/>
      <diagonal/>
    </border>
    <border>
      <left/>
      <right/>
      <top style="thin">
        <color theme="0" tint="-0.44999542222357858"/>
      </top>
      <bottom/>
      <diagonal/>
    </border>
    <border>
      <left style="thin">
        <color theme="1" tint="0.499984740745262"/>
      </left>
      <right style="medium">
        <color theme="0" tint="-0.44999542222357858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0" tint="-0.44999542222357858"/>
      </left>
      <right style="thin">
        <color theme="0" tint="-0.44999542222357858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0" tint="-0.44999542222357858"/>
      </left>
      <right style="thin">
        <color theme="0" tint="-0.44999542222357858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0" tint="-0.44999542222357858"/>
      </left>
      <right style="medium">
        <color theme="0" tint="-0.44999542222357858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0" tint="-0.44999542222357858"/>
      </left>
      <right style="medium">
        <color theme="0" tint="-0.44999542222357858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0" tint="-0.44999542222357858"/>
      </left>
      <right/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medium">
        <color theme="0" tint="-0.44999542222357858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/>
      <right style="thin">
        <color theme="0" tint="-0.44999542222357858"/>
      </right>
      <top style="medium">
        <color theme="1" tint="0.499984740745262"/>
      </top>
      <bottom style="medium">
        <color theme="1" tint="0.499984740745262"/>
      </bottom>
      <diagonal/>
    </border>
    <border>
      <left/>
      <right/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thin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/>
      <right style="thin">
        <color theme="0" tint="-0.44999542222357858"/>
      </right>
      <top style="medium">
        <color theme="1" tint="0.499984740745262"/>
      </top>
      <bottom style="thin">
        <color theme="0" tint="-0.44999542222357858"/>
      </bottom>
      <diagonal/>
    </border>
    <border>
      <left/>
      <right style="thin">
        <color theme="0" tint="-0.44999542222357858"/>
      </right>
      <top style="thin">
        <color theme="0" tint="-0.44999542222357858"/>
      </top>
      <bottom style="thin">
        <color theme="0" tint="-0.44999542222357858"/>
      </bottom>
      <diagonal/>
    </border>
    <border>
      <left/>
      <right style="thin">
        <color theme="0" tint="-0.44999542222357858"/>
      </right>
      <top style="thin">
        <color theme="0" tint="-0.44999542222357858"/>
      </top>
      <bottom/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0" tint="-0.44999542222357858"/>
      </bottom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thin">
        <color theme="0" tint="-0.44999542222357858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0" tint="-0.44999542222357858"/>
      </top>
      <bottom style="thin">
        <color theme="0" tint="-0.44999542222357858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0" tint="-0.44999542222357858"/>
      </top>
      <bottom style="thin">
        <color theme="0" tint="-0.44999542222357858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0" tint="-0.44999542222357858"/>
      </top>
      <bottom/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0" tint="-0.44999542222357858"/>
      </top>
      <bottom/>
      <diagonal/>
    </border>
    <border>
      <left/>
      <right/>
      <top style="medium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0" tint="-0.44999542222357858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0" tint="-0.44999542222357858"/>
      </top>
      <bottom style="thin">
        <color theme="0" tint="-0.44999542222357858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0" tint="-0.44999542222357858"/>
      </top>
      <bottom/>
      <diagonal/>
    </border>
    <border>
      <left/>
      <right/>
      <top style="thin">
        <color theme="1" tint="0.499984740745262"/>
      </top>
      <bottom/>
      <diagonal/>
    </border>
    <border>
      <left style="thin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0" tint="-0.44999542222357858"/>
      </left>
      <right style="medium">
        <color theme="0" tint="-0.44999542222357858"/>
      </right>
      <top style="thin">
        <color theme="0" tint="-0.44999542222357858"/>
      </top>
      <bottom style="medium">
        <color theme="1" tint="0.499984740745262"/>
      </bottom>
      <diagonal/>
    </border>
    <border>
      <left/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medium">
        <color theme="1" tint="0.499984740745262"/>
      </right>
      <top style="thin">
        <color theme="1" tint="0.499984740745262"/>
      </top>
      <bottom/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219">
    <xf numFmtId="0" fontId="0" fillId="0" borderId="0" xfId="0"/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textRotation="90" wrapText="1"/>
    </xf>
    <xf numFmtId="0" fontId="3" fillId="4" borderId="9" xfId="0" applyFont="1" applyFill="1" applyBorder="1" applyAlignment="1">
      <alignment horizontal="center" vertical="center" textRotation="90" wrapText="1"/>
    </xf>
    <xf numFmtId="0" fontId="3" fillId="4" borderId="10" xfId="0" applyFont="1" applyFill="1" applyBorder="1" applyAlignment="1">
      <alignment horizontal="center" vertical="center" textRotation="90" wrapText="1"/>
    </xf>
    <xf numFmtId="0" fontId="3" fillId="5" borderId="8" xfId="0" applyFont="1" applyFill="1" applyBorder="1" applyAlignment="1">
      <alignment horizontal="center" vertical="center" textRotation="90" wrapText="1"/>
    </xf>
    <xf numFmtId="0" fontId="3" fillId="5" borderId="9" xfId="0" applyFont="1" applyFill="1" applyBorder="1" applyAlignment="1">
      <alignment horizontal="center" vertical="center" textRotation="90" wrapText="1"/>
    </xf>
    <xf numFmtId="0" fontId="3" fillId="5" borderId="10" xfId="0" applyFont="1" applyFill="1" applyBorder="1" applyAlignment="1">
      <alignment horizontal="center" vertical="center" textRotation="90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7" borderId="8" xfId="0" applyFont="1" applyFill="1" applyBorder="1" applyAlignment="1">
      <alignment horizontal="center" vertical="center" wrapText="1"/>
    </xf>
    <xf numFmtId="0" fontId="3" fillId="7" borderId="9" xfId="0" applyFont="1" applyFill="1" applyBorder="1" applyAlignment="1">
      <alignment horizontal="center" vertical="center" wrapText="1"/>
    </xf>
    <xf numFmtId="0" fontId="3" fillId="7" borderId="10" xfId="0" applyFont="1" applyFill="1" applyBorder="1" applyAlignment="1">
      <alignment horizontal="center" vertical="center" wrapText="1"/>
    </xf>
    <xf numFmtId="0" fontId="3" fillId="8" borderId="8" xfId="0" applyFont="1" applyFill="1" applyBorder="1" applyAlignment="1">
      <alignment horizontal="center" vertical="center" wrapText="1"/>
    </xf>
    <xf numFmtId="0" fontId="3" fillId="8" borderId="9" xfId="0" applyFont="1" applyFill="1" applyBorder="1" applyAlignment="1">
      <alignment horizontal="center" vertical="center" wrapText="1"/>
    </xf>
    <xf numFmtId="0" fontId="3" fillId="8" borderId="10" xfId="0" applyFont="1" applyFill="1" applyBorder="1" applyAlignment="1">
      <alignment horizontal="center" vertical="center" wrapText="1"/>
    </xf>
    <xf numFmtId="0" fontId="3" fillId="9" borderId="8" xfId="0" applyFont="1" applyFill="1" applyBorder="1" applyAlignment="1">
      <alignment horizontal="center" vertical="center" textRotation="90" wrapText="1"/>
    </xf>
    <xf numFmtId="0" fontId="3" fillId="9" borderId="9" xfId="0" applyFont="1" applyFill="1" applyBorder="1" applyAlignment="1">
      <alignment horizontal="center" vertical="center" textRotation="90" wrapText="1"/>
    </xf>
    <xf numFmtId="0" fontId="3" fillId="9" borderId="10" xfId="0" applyFont="1" applyFill="1" applyBorder="1" applyAlignment="1">
      <alignment horizontal="center" vertical="center" textRotation="90" wrapText="1"/>
    </xf>
    <xf numFmtId="0" fontId="3" fillId="9" borderId="12" xfId="0" applyFont="1" applyFill="1" applyBorder="1" applyAlignment="1">
      <alignment horizontal="center" vertical="center" textRotation="90" wrapText="1"/>
    </xf>
    <xf numFmtId="0" fontId="3" fillId="10" borderId="8" xfId="0" applyFont="1" applyFill="1" applyBorder="1" applyAlignment="1">
      <alignment horizontal="center" vertical="center" textRotation="90" wrapText="1"/>
    </xf>
    <xf numFmtId="0" fontId="3" fillId="10" borderId="9" xfId="0" applyFont="1" applyFill="1" applyBorder="1" applyAlignment="1">
      <alignment horizontal="center" vertical="center" textRotation="90" wrapText="1"/>
    </xf>
    <xf numFmtId="0" fontId="3" fillId="10" borderId="10" xfId="0" applyFont="1" applyFill="1" applyBorder="1" applyAlignment="1">
      <alignment horizontal="center" vertical="center" textRotation="90" wrapText="1"/>
    </xf>
    <xf numFmtId="0" fontId="3" fillId="3" borderId="8" xfId="0" applyFont="1" applyFill="1" applyBorder="1" applyAlignment="1">
      <alignment horizontal="center" vertical="center" textRotation="90" wrapText="1"/>
    </xf>
    <xf numFmtId="0" fontId="3" fillId="3" borderId="9" xfId="0" applyFont="1" applyFill="1" applyBorder="1" applyAlignment="1">
      <alignment horizontal="center" vertical="center" textRotation="90" wrapText="1"/>
    </xf>
    <xf numFmtId="0" fontId="3" fillId="3" borderId="13" xfId="0" applyFont="1" applyFill="1" applyBorder="1" applyAlignment="1">
      <alignment horizontal="center" vertical="center" textRotation="90" wrapText="1"/>
    </xf>
    <xf numFmtId="0" fontId="3" fillId="3" borderId="12" xfId="0" applyFont="1" applyFill="1" applyBorder="1" applyAlignment="1">
      <alignment horizontal="center" vertical="center" textRotation="90" wrapText="1"/>
    </xf>
    <xf numFmtId="0" fontId="3" fillId="8" borderId="13" xfId="0" applyFont="1" applyFill="1" applyBorder="1" applyAlignment="1">
      <alignment horizontal="center" vertical="center" wrapText="1"/>
    </xf>
    <xf numFmtId="0" fontId="3" fillId="5" borderId="8" xfId="0" applyFont="1" applyFill="1" applyBorder="1" applyAlignment="1">
      <alignment horizontal="center" vertical="center" wrapText="1"/>
    </xf>
    <xf numFmtId="0" fontId="3" fillId="7" borderId="8" xfId="0" applyFont="1" applyFill="1" applyBorder="1" applyAlignment="1">
      <alignment horizontal="center" vertical="center" textRotation="90" wrapText="1"/>
    </xf>
    <xf numFmtId="0" fontId="3" fillId="7" borderId="9" xfId="0" applyFont="1" applyFill="1" applyBorder="1" applyAlignment="1">
      <alignment horizontal="center" vertical="center" textRotation="90" wrapText="1"/>
    </xf>
    <xf numFmtId="0" fontId="3" fillId="7" borderId="10" xfId="0" applyFont="1" applyFill="1" applyBorder="1" applyAlignment="1">
      <alignment horizontal="center" vertical="center" textRotation="90" wrapText="1"/>
    </xf>
    <xf numFmtId="0" fontId="3" fillId="9" borderId="8" xfId="0" applyFont="1" applyFill="1" applyBorder="1" applyAlignment="1">
      <alignment horizontal="center" vertical="center" wrapText="1"/>
    </xf>
    <xf numFmtId="0" fontId="3" fillId="9" borderId="9" xfId="0" applyFont="1" applyFill="1" applyBorder="1" applyAlignment="1">
      <alignment horizontal="center" vertical="center" wrapText="1"/>
    </xf>
    <xf numFmtId="0" fontId="3" fillId="9" borderId="10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4" borderId="20" xfId="0" applyFont="1" applyFill="1" applyBorder="1" applyAlignment="1">
      <alignment horizontal="center" vertical="center"/>
    </xf>
    <xf numFmtId="0" fontId="3" fillId="4" borderId="21" xfId="0" applyFont="1" applyFill="1" applyBorder="1" applyAlignment="1">
      <alignment horizontal="center" vertical="center"/>
    </xf>
    <xf numFmtId="0" fontId="3" fillId="4" borderId="22" xfId="0" applyFont="1" applyFill="1" applyBorder="1" applyAlignment="1">
      <alignment horizontal="center" vertical="center"/>
    </xf>
    <xf numFmtId="0" fontId="3" fillId="5" borderId="20" xfId="0" applyFont="1" applyFill="1" applyBorder="1" applyAlignment="1">
      <alignment horizontal="center" vertical="center"/>
    </xf>
    <xf numFmtId="0" fontId="3" fillId="5" borderId="21" xfId="0" applyFont="1" applyFill="1" applyBorder="1" applyAlignment="1">
      <alignment horizontal="center" vertical="center"/>
    </xf>
    <xf numFmtId="0" fontId="3" fillId="5" borderId="22" xfId="0" applyFont="1" applyFill="1" applyBorder="1" applyAlignment="1">
      <alignment horizontal="center" vertical="center"/>
    </xf>
    <xf numFmtId="0" fontId="3" fillId="6" borderId="20" xfId="0" applyFont="1" applyFill="1" applyBorder="1" applyAlignment="1">
      <alignment horizontal="center" vertical="center"/>
    </xf>
    <xf numFmtId="0" fontId="3" fillId="6" borderId="22" xfId="0" applyFont="1" applyFill="1" applyBorder="1" applyAlignment="1">
      <alignment horizontal="center" vertical="center"/>
    </xf>
    <xf numFmtId="0" fontId="3" fillId="7" borderId="20" xfId="0" applyFont="1" applyFill="1" applyBorder="1" applyAlignment="1">
      <alignment horizontal="center" vertical="center"/>
    </xf>
    <xf numFmtId="0" fontId="3" fillId="7" borderId="21" xfId="0" applyFont="1" applyFill="1" applyBorder="1" applyAlignment="1">
      <alignment horizontal="center" vertical="center"/>
    </xf>
    <xf numFmtId="0" fontId="3" fillId="7" borderId="22" xfId="0" applyFont="1" applyFill="1" applyBorder="1" applyAlignment="1">
      <alignment horizontal="center" vertical="center"/>
    </xf>
    <xf numFmtId="0" fontId="3" fillId="8" borderId="20" xfId="0" applyFont="1" applyFill="1" applyBorder="1" applyAlignment="1">
      <alignment horizontal="center" vertical="center"/>
    </xf>
    <xf numFmtId="0" fontId="3" fillId="8" borderId="21" xfId="0" applyFont="1" applyFill="1" applyBorder="1" applyAlignment="1">
      <alignment horizontal="center" vertical="center"/>
    </xf>
    <xf numFmtId="0" fontId="3" fillId="8" borderId="22" xfId="0" applyFont="1" applyFill="1" applyBorder="1" applyAlignment="1">
      <alignment horizontal="center" vertical="center"/>
    </xf>
    <xf numFmtId="0" fontId="3" fillId="9" borderId="20" xfId="0" applyFont="1" applyFill="1" applyBorder="1" applyAlignment="1">
      <alignment horizontal="center" vertical="center"/>
    </xf>
    <xf numFmtId="0" fontId="3" fillId="9" borderId="21" xfId="0" applyFont="1" applyFill="1" applyBorder="1" applyAlignment="1">
      <alignment horizontal="center" vertical="center"/>
    </xf>
    <xf numFmtId="0" fontId="3" fillId="9" borderId="22" xfId="0" applyFont="1" applyFill="1" applyBorder="1" applyAlignment="1">
      <alignment horizontal="center" vertical="center"/>
    </xf>
    <xf numFmtId="0" fontId="3" fillId="9" borderId="24" xfId="0" applyFont="1" applyFill="1" applyBorder="1" applyAlignment="1">
      <alignment horizontal="center" vertical="center"/>
    </xf>
    <xf numFmtId="0" fontId="3" fillId="10" borderId="20" xfId="0" applyFont="1" applyFill="1" applyBorder="1" applyAlignment="1">
      <alignment horizontal="center" vertical="center"/>
    </xf>
    <xf numFmtId="0" fontId="3" fillId="10" borderId="21" xfId="0" applyFont="1" applyFill="1" applyBorder="1" applyAlignment="1">
      <alignment horizontal="center" vertical="center"/>
    </xf>
    <xf numFmtId="0" fontId="3" fillId="10" borderId="22" xfId="0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0" fontId="3" fillId="3" borderId="24" xfId="0" applyFont="1" applyFill="1" applyBorder="1" applyAlignment="1">
      <alignment horizontal="center" vertical="center"/>
    </xf>
    <xf numFmtId="0" fontId="3" fillId="8" borderId="25" xfId="0" applyFont="1" applyFill="1" applyBorder="1" applyAlignment="1">
      <alignment horizontal="center" vertical="center"/>
    </xf>
    <xf numFmtId="0" fontId="3" fillId="5" borderId="24" xfId="0" applyFont="1" applyFill="1" applyBorder="1" applyAlignment="1">
      <alignment horizontal="center" vertical="center"/>
    </xf>
    <xf numFmtId="0" fontId="3" fillId="8" borderId="26" xfId="0" applyFont="1" applyFill="1" applyBorder="1" applyAlignment="1">
      <alignment horizontal="center" vertical="center"/>
    </xf>
    <xf numFmtId="0" fontId="3" fillId="3" borderId="23" xfId="0" applyFont="1" applyFill="1" applyBorder="1" applyAlignment="1">
      <alignment horizontal="center" vertical="center"/>
    </xf>
    <xf numFmtId="0" fontId="3" fillId="11" borderId="2" xfId="0" applyFont="1" applyFill="1" applyBorder="1"/>
    <xf numFmtId="0" fontId="3" fillId="0" borderId="3" xfId="0" applyFont="1" applyBorder="1"/>
    <xf numFmtId="0" fontId="5" fillId="0" borderId="3" xfId="0" applyFont="1" applyBorder="1"/>
    <xf numFmtId="0" fontId="5" fillId="0" borderId="4" xfId="0" applyFont="1" applyBorder="1"/>
    <xf numFmtId="164" fontId="5" fillId="12" borderId="2" xfId="0" applyNumberFormat="1" applyFont="1" applyFill="1" applyBorder="1"/>
    <xf numFmtId="164" fontId="5" fillId="12" borderId="3" xfId="0" applyNumberFormat="1" applyFont="1" applyFill="1" applyBorder="1"/>
    <xf numFmtId="9" fontId="5" fillId="12" borderId="3" xfId="1" applyFont="1" applyFill="1" applyBorder="1"/>
    <xf numFmtId="164" fontId="5" fillId="12" borderId="4" xfId="0" applyNumberFormat="1" applyFont="1" applyFill="1" applyBorder="1"/>
    <xf numFmtId="164" fontId="5" fillId="13" borderId="2" xfId="0" applyNumberFormat="1" applyFont="1" applyFill="1" applyBorder="1"/>
    <xf numFmtId="164" fontId="5" fillId="13" borderId="3" xfId="0" applyNumberFormat="1" applyFont="1" applyFill="1" applyBorder="1"/>
    <xf numFmtId="164" fontId="5" fillId="14" borderId="2" xfId="0" applyNumberFormat="1" applyFont="1" applyFill="1" applyBorder="1"/>
    <xf numFmtId="164" fontId="5" fillId="14" borderId="3" xfId="0" applyNumberFormat="1" applyFont="1" applyFill="1" applyBorder="1"/>
    <xf numFmtId="9" fontId="5" fillId="14" borderId="3" xfId="1" applyFont="1" applyFill="1" applyBorder="1"/>
    <xf numFmtId="9" fontId="5" fillId="14" borderId="4" xfId="1" applyFont="1" applyFill="1" applyBorder="1"/>
    <xf numFmtId="164" fontId="5" fillId="16" borderId="2" xfId="0" applyNumberFormat="1" applyFont="1" applyFill="1" applyBorder="1"/>
    <xf numFmtId="164" fontId="5" fillId="16" borderId="27" xfId="0" applyNumberFormat="1" applyFont="1" applyFill="1" applyBorder="1"/>
    <xf numFmtId="164" fontId="5" fillId="16" borderId="28" xfId="0" applyNumberFormat="1" applyFont="1" applyFill="1" applyBorder="1"/>
    <xf numFmtId="164" fontId="5" fillId="16" borderId="29" xfId="0" applyNumberFormat="1" applyFont="1" applyFill="1" applyBorder="1"/>
    <xf numFmtId="164" fontId="5" fillId="16" borderId="30" xfId="0" applyNumberFormat="1" applyFont="1" applyFill="1" applyBorder="1"/>
    <xf numFmtId="164" fontId="5" fillId="17" borderId="28" xfId="0" applyNumberFormat="1" applyFont="1" applyFill="1" applyBorder="1"/>
    <xf numFmtId="164" fontId="5" fillId="17" borderId="29" xfId="0" applyNumberFormat="1" applyFont="1" applyFill="1" applyBorder="1"/>
    <xf numFmtId="164" fontId="5" fillId="17" borderId="30" xfId="0" applyNumberFormat="1" applyFont="1" applyFill="1" applyBorder="1"/>
    <xf numFmtId="164" fontId="5" fillId="15" borderId="28" xfId="0" applyNumberFormat="1" applyFont="1" applyFill="1" applyBorder="1"/>
    <xf numFmtId="164" fontId="5" fillId="15" borderId="29" xfId="0" applyNumberFormat="1" applyFont="1" applyFill="1" applyBorder="1"/>
    <xf numFmtId="164" fontId="5" fillId="15" borderId="30" xfId="0" applyNumberFormat="1" applyFont="1" applyFill="1" applyBorder="1"/>
    <xf numFmtId="9" fontId="5" fillId="14" borderId="29" xfId="1" applyFont="1" applyFill="1" applyBorder="1"/>
    <xf numFmtId="9" fontId="5" fillId="14" borderId="30" xfId="1" applyFont="1" applyFill="1" applyBorder="1"/>
    <xf numFmtId="9" fontId="5" fillId="14" borderId="32" xfId="1" applyFont="1" applyFill="1" applyBorder="1"/>
    <xf numFmtId="9" fontId="5" fillId="13" borderId="29" xfId="1" applyFont="1" applyFill="1" applyBorder="1"/>
    <xf numFmtId="9" fontId="5" fillId="13" borderId="33" xfId="1" applyFont="1" applyFill="1" applyBorder="1"/>
    <xf numFmtId="9" fontId="5" fillId="13" borderId="34" xfId="1" applyFont="1" applyFill="1" applyBorder="1"/>
    <xf numFmtId="9" fontId="5" fillId="17" borderId="29" xfId="1" applyFont="1" applyFill="1" applyBorder="1"/>
    <xf numFmtId="9" fontId="5" fillId="17" borderId="33" xfId="1" applyFont="1" applyFill="1" applyBorder="1"/>
    <xf numFmtId="164" fontId="5" fillId="15" borderId="35" xfId="0" applyNumberFormat="1" applyFont="1" applyFill="1" applyBorder="1"/>
    <xf numFmtId="164" fontId="5" fillId="15" borderId="36" xfId="0" applyNumberFormat="1" applyFont="1" applyFill="1" applyBorder="1"/>
    <xf numFmtId="164" fontId="5" fillId="15" borderId="37" xfId="0" applyNumberFormat="1" applyFont="1" applyFill="1" applyBorder="1"/>
    <xf numFmtId="164" fontId="5" fillId="15" borderId="6" xfId="0" applyNumberFormat="1" applyFont="1" applyFill="1" applyBorder="1"/>
    <xf numFmtId="164" fontId="5" fillId="17" borderId="38" xfId="0" applyNumberFormat="1" applyFont="1" applyFill="1" applyBorder="1"/>
    <xf numFmtId="164" fontId="5" fillId="17" borderId="39" xfId="0" applyNumberFormat="1" applyFont="1" applyFill="1" applyBorder="1"/>
    <xf numFmtId="164" fontId="5" fillId="17" borderId="40" xfId="0" applyNumberFormat="1" applyFont="1" applyFill="1" applyBorder="1"/>
    <xf numFmtId="164" fontId="5" fillId="9" borderId="29" xfId="0" applyNumberFormat="1" applyFont="1" applyFill="1" applyBorder="1"/>
    <xf numFmtId="164" fontId="5" fillId="13" borderId="29" xfId="0" applyNumberFormat="1" applyFont="1" applyFill="1" applyBorder="1"/>
    <xf numFmtId="164" fontId="5" fillId="13" borderId="30" xfId="0" applyNumberFormat="1" applyFont="1" applyFill="1" applyBorder="1"/>
    <xf numFmtId="9" fontId="5" fillId="13" borderId="31" xfId="1" applyFont="1" applyFill="1" applyBorder="1"/>
    <xf numFmtId="164" fontId="5" fillId="12" borderId="28" xfId="0" applyNumberFormat="1" applyFont="1" applyFill="1" applyBorder="1"/>
    <xf numFmtId="164" fontId="5" fillId="12" borderId="29" xfId="0" applyNumberFormat="1" applyFont="1" applyFill="1" applyBorder="1"/>
    <xf numFmtId="164" fontId="5" fillId="14" borderId="29" xfId="0" applyNumberFormat="1" applyFont="1" applyFill="1" applyBorder="1"/>
    <xf numFmtId="165" fontId="5" fillId="13" borderId="29" xfId="0" applyNumberFormat="1" applyFont="1" applyFill="1" applyBorder="1"/>
    <xf numFmtId="165" fontId="5" fillId="13" borderId="30" xfId="0" applyNumberFormat="1" applyFont="1" applyFill="1" applyBorder="1"/>
    <xf numFmtId="0" fontId="3" fillId="11" borderId="8" xfId="0" applyFont="1" applyFill="1" applyBorder="1"/>
    <xf numFmtId="0" fontId="3" fillId="0" borderId="9" xfId="0" applyFont="1" applyBorder="1"/>
    <xf numFmtId="0" fontId="5" fillId="0" borderId="9" xfId="0" applyFont="1" applyBorder="1"/>
    <xf numFmtId="0" fontId="5" fillId="0" borderId="10" xfId="0" applyFont="1" applyBorder="1"/>
    <xf numFmtId="164" fontId="5" fillId="12" borderId="8" xfId="0" applyNumberFormat="1" applyFont="1" applyFill="1" applyBorder="1"/>
    <xf numFmtId="164" fontId="5" fillId="12" borderId="9" xfId="0" applyNumberFormat="1" applyFont="1" applyFill="1" applyBorder="1"/>
    <xf numFmtId="9" fontId="5" fillId="12" borderId="9" xfId="1" applyFont="1" applyFill="1" applyBorder="1"/>
    <xf numFmtId="164" fontId="5" fillId="12" borderId="10" xfId="0" applyNumberFormat="1" applyFont="1" applyFill="1" applyBorder="1"/>
    <xf numFmtId="164" fontId="5" fillId="13" borderId="8" xfId="0" applyNumberFormat="1" applyFont="1" applyFill="1" applyBorder="1"/>
    <xf numFmtId="164" fontId="5" fillId="13" borderId="9" xfId="0" applyNumberFormat="1" applyFont="1" applyFill="1" applyBorder="1"/>
    <xf numFmtId="164" fontId="5" fillId="14" borderId="8" xfId="0" applyNumberFormat="1" applyFont="1" applyFill="1" applyBorder="1"/>
    <xf numFmtId="164" fontId="5" fillId="14" borderId="9" xfId="0" applyNumberFormat="1" applyFont="1" applyFill="1" applyBorder="1"/>
    <xf numFmtId="9" fontId="5" fillId="14" borderId="9" xfId="1" applyFont="1" applyFill="1" applyBorder="1"/>
    <xf numFmtId="9" fontId="5" fillId="14" borderId="10" xfId="1" applyFont="1" applyFill="1" applyBorder="1"/>
    <xf numFmtId="164" fontId="5" fillId="15" borderId="8" xfId="0" applyNumberFormat="1" applyFont="1" applyFill="1" applyBorder="1"/>
    <xf numFmtId="164" fontId="5" fillId="15" borderId="9" xfId="0" applyNumberFormat="1" applyFont="1" applyFill="1" applyBorder="1"/>
    <xf numFmtId="164" fontId="5" fillId="15" borderId="10" xfId="0" applyNumberFormat="1" applyFont="1" applyFill="1" applyBorder="1"/>
    <xf numFmtId="164" fontId="5" fillId="16" borderId="8" xfId="0" applyNumberFormat="1" applyFont="1" applyFill="1" applyBorder="1"/>
    <xf numFmtId="164" fontId="5" fillId="16" borderId="41" xfId="0" applyNumberFormat="1" applyFont="1" applyFill="1" applyBorder="1"/>
    <xf numFmtId="164" fontId="5" fillId="16" borderId="42" xfId="0" applyNumberFormat="1" applyFont="1" applyFill="1" applyBorder="1"/>
    <xf numFmtId="164" fontId="5" fillId="16" borderId="43" xfId="0" applyNumberFormat="1" applyFont="1" applyFill="1" applyBorder="1"/>
    <xf numFmtId="164" fontId="5" fillId="16" borderId="44" xfId="0" applyNumberFormat="1" applyFont="1" applyFill="1" applyBorder="1"/>
    <xf numFmtId="164" fontId="5" fillId="17" borderId="42" xfId="0" applyNumberFormat="1" applyFont="1" applyFill="1" applyBorder="1"/>
    <xf numFmtId="164" fontId="5" fillId="17" borderId="43" xfId="0" applyNumberFormat="1" applyFont="1" applyFill="1" applyBorder="1"/>
    <xf numFmtId="164" fontId="5" fillId="17" borderId="44" xfId="0" applyNumberFormat="1" applyFont="1" applyFill="1" applyBorder="1"/>
    <xf numFmtId="164" fontId="5" fillId="15" borderId="42" xfId="0" applyNumberFormat="1" applyFont="1" applyFill="1" applyBorder="1"/>
    <xf numFmtId="164" fontId="5" fillId="15" borderId="43" xfId="0" applyNumberFormat="1" applyFont="1" applyFill="1" applyBorder="1"/>
    <xf numFmtId="164" fontId="5" fillId="15" borderId="44" xfId="0" applyNumberFormat="1" applyFont="1" applyFill="1" applyBorder="1"/>
    <xf numFmtId="9" fontId="5" fillId="14" borderId="43" xfId="1" applyFont="1" applyFill="1" applyBorder="1"/>
    <xf numFmtId="9" fontId="5" fillId="14" borderId="44" xfId="1" applyFont="1" applyFill="1" applyBorder="1"/>
    <xf numFmtId="9" fontId="5" fillId="14" borderId="45" xfId="1" applyFont="1" applyFill="1" applyBorder="1"/>
    <xf numFmtId="9" fontId="5" fillId="13" borderId="43" xfId="1" applyFont="1" applyFill="1" applyBorder="1"/>
    <xf numFmtId="9" fontId="5" fillId="13" borderId="46" xfId="1" applyFont="1" applyFill="1" applyBorder="1"/>
    <xf numFmtId="9" fontId="5" fillId="13" borderId="47" xfId="1" applyFont="1" applyFill="1" applyBorder="1"/>
    <xf numFmtId="9" fontId="5" fillId="17" borderId="43" xfId="1" applyFont="1" applyFill="1" applyBorder="1"/>
    <xf numFmtId="9" fontId="5" fillId="17" borderId="46" xfId="1" applyFont="1" applyFill="1" applyBorder="1"/>
    <xf numFmtId="164" fontId="5" fillId="15" borderId="12" xfId="0" applyNumberFormat="1" applyFont="1" applyFill="1" applyBorder="1"/>
    <xf numFmtId="164" fontId="5" fillId="17" borderId="48" xfId="0" applyNumberFormat="1" applyFont="1" applyFill="1" applyBorder="1"/>
    <xf numFmtId="164" fontId="5" fillId="17" borderId="49" xfId="0" applyNumberFormat="1" applyFont="1" applyFill="1" applyBorder="1"/>
    <xf numFmtId="164" fontId="5" fillId="17" borderId="50" xfId="0" applyNumberFormat="1" applyFont="1" applyFill="1" applyBorder="1"/>
    <xf numFmtId="164" fontId="5" fillId="9" borderId="43" xfId="0" applyNumberFormat="1" applyFont="1" applyFill="1" applyBorder="1"/>
    <xf numFmtId="164" fontId="5" fillId="13" borderId="43" xfId="0" applyNumberFormat="1" applyFont="1" applyFill="1" applyBorder="1"/>
    <xf numFmtId="164" fontId="5" fillId="13" borderId="44" xfId="0" applyNumberFormat="1" applyFont="1" applyFill="1" applyBorder="1"/>
    <xf numFmtId="9" fontId="5" fillId="13" borderId="51" xfId="1" applyFont="1" applyFill="1" applyBorder="1"/>
    <xf numFmtId="164" fontId="5" fillId="12" borderId="42" xfId="0" applyNumberFormat="1" applyFont="1" applyFill="1" applyBorder="1"/>
    <xf numFmtId="164" fontId="5" fillId="12" borderId="43" xfId="0" applyNumberFormat="1" applyFont="1" applyFill="1" applyBorder="1"/>
    <xf numFmtId="164" fontId="5" fillId="14" borderId="43" xfId="0" applyNumberFormat="1" applyFont="1" applyFill="1" applyBorder="1"/>
    <xf numFmtId="165" fontId="5" fillId="13" borderId="43" xfId="0" applyNumberFormat="1" applyFont="1" applyFill="1" applyBorder="1"/>
    <xf numFmtId="165" fontId="5" fillId="13" borderId="44" xfId="0" applyNumberFormat="1" applyFont="1" applyFill="1" applyBorder="1"/>
    <xf numFmtId="9" fontId="5" fillId="15" borderId="44" xfId="1" applyFont="1" applyFill="1" applyBorder="1"/>
    <xf numFmtId="0" fontId="3" fillId="11" borderId="52" xfId="0" applyFont="1" applyFill="1" applyBorder="1"/>
    <xf numFmtId="0" fontId="3" fillId="0" borderId="53" xfId="0" applyFont="1" applyBorder="1"/>
    <xf numFmtId="0" fontId="5" fillId="0" borderId="53" xfId="0" applyFont="1" applyBorder="1"/>
    <xf numFmtId="164" fontId="5" fillId="12" borderId="52" xfId="0" applyNumberFormat="1" applyFont="1" applyFill="1" applyBorder="1"/>
    <xf numFmtId="164" fontId="5" fillId="12" borderId="53" xfId="0" applyNumberFormat="1" applyFont="1" applyFill="1" applyBorder="1"/>
    <xf numFmtId="9" fontId="5" fillId="12" borderId="53" xfId="1" applyFont="1" applyFill="1" applyBorder="1"/>
    <xf numFmtId="164" fontId="5" fillId="12" borderId="54" xfId="0" applyNumberFormat="1" applyFont="1" applyFill="1" applyBorder="1"/>
    <xf numFmtId="164" fontId="5" fillId="13" borderId="52" xfId="0" applyNumberFormat="1" applyFont="1" applyFill="1" applyBorder="1"/>
    <xf numFmtId="164" fontId="5" fillId="13" borderId="53" xfId="0" applyNumberFormat="1" applyFont="1" applyFill="1" applyBorder="1"/>
    <xf numFmtId="164" fontId="5" fillId="14" borderId="52" xfId="0" applyNumberFormat="1" applyFont="1" applyFill="1" applyBorder="1"/>
    <xf numFmtId="164" fontId="5" fillId="14" borderId="53" xfId="0" applyNumberFormat="1" applyFont="1" applyFill="1" applyBorder="1"/>
    <xf numFmtId="9" fontId="5" fillId="14" borderId="53" xfId="1" applyFont="1" applyFill="1" applyBorder="1"/>
    <xf numFmtId="9" fontId="5" fillId="14" borderId="54" xfId="1" applyFont="1" applyFill="1" applyBorder="1"/>
    <xf numFmtId="164" fontId="5" fillId="15" borderId="52" xfId="0" applyNumberFormat="1" applyFont="1" applyFill="1" applyBorder="1"/>
    <xf numFmtId="164" fontId="5" fillId="15" borderId="53" xfId="0" applyNumberFormat="1" applyFont="1" applyFill="1" applyBorder="1"/>
    <xf numFmtId="164" fontId="5" fillId="15" borderId="54" xfId="0" applyNumberFormat="1" applyFont="1" applyFill="1" applyBorder="1"/>
    <xf numFmtId="164" fontId="5" fillId="16" borderId="52" xfId="0" applyNumberFormat="1" applyFont="1" applyFill="1" applyBorder="1"/>
    <xf numFmtId="164" fontId="5" fillId="16" borderId="55" xfId="0" applyNumberFormat="1" applyFont="1" applyFill="1" applyBorder="1"/>
    <xf numFmtId="164" fontId="5" fillId="16" borderId="56" xfId="0" applyNumberFormat="1" applyFont="1" applyFill="1" applyBorder="1"/>
    <xf numFmtId="164" fontId="5" fillId="16" borderId="57" xfId="0" applyNumberFormat="1" applyFont="1" applyFill="1" applyBorder="1"/>
    <xf numFmtId="164" fontId="5" fillId="16" borderId="58" xfId="0" applyNumberFormat="1" applyFont="1" applyFill="1" applyBorder="1"/>
    <xf numFmtId="164" fontId="5" fillId="17" borderId="56" xfId="0" applyNumberFormat="1" applyFont="1" applyFill="1" applyBorder="1"/>
    <xf numFmtId="164" fontId="5" fillId="17" borderId="57" xfId="0" applyNumberFormat="1" applyFont="1" applyFill="1" applyBorder="1"/>
    <xf numFmtId="164" fontId="5" fillId="17" borderId="58" xfId="0" applyNumberFormat="1" applyFont="1" applyFill="1" applyBorder="1"/>
    <xf numFmtId="164" fontId="5" fillId="15" borderId="56" xfId="0" applyNumberFormat="1" applyFont="1" applyFill="1" applyBorder="1"/>
    <xf numFmtId="164" fontId="5" fillId="15" borderId="57" xfId="0" applyNumberFormat="1" applyFont="1" applyFill="1" applyBorder="1"/>
    <xf numFmtId="164" fontId="5" fillId="15" borderId="58" xfId="0" applyNumberFormat="1" applyFont="1" applyFill="1" applyBorder="1"/>
    <xf numFmtId="9" fontId="5" fillId="14" borderId="57" xfId="1" applyFont="1" applyFill="1" applyBorder="1"/>
    <xf numFmtId="9" fontId="5" fillId="14" borderId="58" xfId="1" applyFont="1" applyFill="1" applyBorder="1"/>
    <xf numFmtId="9" fontId="5" fillId="14" borderId="59" xfId="1" applyFont="1" applyFill="1" applyBorder="1"/>
    <xf numFmtId="9" fontId="5" fillId="13" borderId="57" xfId="1" applyFont="1" applyFill="1" applyBorder="1"/>
    <xf numFmtId="9" fontId="5" fillId="13" borderId="60" xfId="1" applyFont="1" applyFill="1" applyBorder="1"/>
    <xf numFmtId="9" fontId="5" fillId="13" borderId="61" xfId="1" applyFont="1" applyFill="1" applyBorder="1"/>
    <xf numFmtId="9" fontId="5" fillId="17" borderId="57" xfId="1" applyFont="1" applyFill="1" applyBorder="1"/>
    <xf numFmtId="9" fontId="5" fillId="17" borderId="60" xfId="1" applyFont="1" applyFill="1" applyBorder="1"/>
    <xf numFmtId="164" fontId="5" fillId="15" borderId="62" xfId="0" applyNumberFormat="1" applyFont="1" applyFill="1" applyBorder="1"/>
    <xf numFmtId="164" fontId="5" fillId="17" borderId="63" xfId="0" applyNumberFormat="1" applyFont="1" applyFill="1" applyBorder="1"/>
    <xf numFmtId="164" fontId="5" fillId="17" borderId="64" xfId="0" applyNumberFormat="1" applyFont="1" applyFill="1" applyBorder="1"/>
    <xf numFmtId="164" fontId="5" fillId="17" borderId="65" xfId="0" applyNumberFormat="1" applyFont="1" applyFill="1" applyBorder="1"/>
    <xf numFmtId="164" fontId="5" fillId="9" borderId="57" xfId="0" applyNumberFormat="1" applyFont="1" applyFill="1" applyBorder="1"/>
    <xf numFmtId="164" fontId="5" fillId="13" borderId="57" xfId="0" applyNumberFormat="1" applyFont="1" applyFill="1" applyBorder="1"/>
    <xf numFmtId="164" fontId="5" fillId="13" borderId="58" xfId="0" applyNumberFormat="1" applyFont="1" applyFill="1" applyBorder="1"/>
    <xf numFmtId="9" fontId="5" fillId="13" borderId="66" xfId="1" applyFont="1" applyFill="1" applyBorder="1"/>
    <xf numFmtId="164" fontId="5" fillId="12" borderId="56" xfId="0" applyNumberFormat="1" applyFont="1" applyFill="1" applyBorder="1"/>
    <xf numFmtId="164" fontId="5" fillId="12" borderId="57" xfId="0" applyNumberFormat="1" applyFont="1" applyFill="1" applyBorder="1"/>
    <xf numFmtId="164" fontId="5" fillId="14" borderId="57" xfId="0" applyNumberFormat="1" applyFont="1" applyFill="1" applyBorder="1"/>
    <xf numFmtId="165" fontId="5" fillId="13" borderId="57" xfId="0" applyNumberFormat="1" applyFont="1" applyFill="1" applyBorder="1"/>
    <xf numFmtId="165" fontId="5" fillId="13" borderId="58" xfId="0" applyNumberFormat="1" applyFont="1" applyFill="1" applyBorder="1"/>
    <xf numFmtId="0" fontId="5" fillId="0" borderId="0" xfId="0" applyFont="1"/>
    <xf numFmtId="0" fontId="3" fillId="0" borderId="17" xfId="0" applyFont="1" applyBorder="1"/>
    <xf numFmtId="0" fontId="3" fillId="0" borderId="18" xfId="0" applyFont="1" applyBorder="1"/>
    <xf numFmtId="0" fontId="3" fillId="0" borderId="19" xfId="0" applyFont="1" applyBorder="1"/>
    <xf numFmtId="164" fontId="3" fillId="12" borderId="17" xfId="0" applyNumberFormat="1" applyFont="1" applyFill="1" applyBorder="1"/>
    <xf numFmtId="164" fontId="3" fillId="12" borderId="18" xfId="0" applyNumberFormat="1" applyFont="1" applyFill="1" applyBorder="1"/>
    <xf numFmtId="9" fontId="3" fillId="12" borderId="18" xfId="1" applyFont="1" applyFill="1" applyBorder="1"/>
    <xf numFmtId="164" fontId="3" fillId="12" borderId="19" xfId="0" applyNumberFormat="1" applyFont="1" applyFill="1" applyBorder="1"/>
    <xf numFmtId="164" fontId="3" fillId="13" borderId="17" xfId="0" applyNumberFormat="1" applyFont="1" applyFill="1" applyBorder="1"/>
    <xf numFmtId="164" fontId="3" fillId="13" borderId="18" xfId="0" applyNumberFormat="1" applyFont="1" applyFill="1" applyBorder="1"/>
    <xf numFmtId="164" fontId="3" fillId="14" borderId="17" xfId="0" applyNumberFormat="1" applyFont="1" applyFill="1" applyBorder="1"/>
    <xf numFmtId="164" fontId="3" fillId="14" borderId="18" xfId="0" applyNumberFormat="1" applyFont="1" applyFill="1" applyBorder="1"/>
    <xf numFmtId="9" fontId="3" fillId="14" borderId="18" xfId="1" applyFont="1" applyFill="1" applyBorder="1"/>
    <xf numFmtId="9" fontId="3" fillId="14" borderId="19" xfId="1" applyFont="1" applyFill="1" applyBorder="1"/>
    <xf numFmtId="164" fontId="3" fillId="15" borderId="17" xfId="0" applyNumberFormat="1" applyFont="1" applyFill="1" applyBorder="1"/>
    <xf numFmtId="164" fontId="3" fillId="15" borderId="18" xfId="0" applyNumberFormat="1" applyFont="1" applyFill="1" applyBorder="1"/>
    <xf numFmtId="164" fontId="3" fillId="15" borderId="19" xfId="0" applyNumberFormat="1" applyFont="1" applyFill="1" applyBorder="1"/>
    <xf numFmtId="164" fontId="3" fillId="16" borderId="17" xfId="0" applyNumberFormat="1" applyFont="1" applyFill="1" applyBorder="1"/>
    <xf numFmtId="164" fontId="3" fillId="16" borderId="67" xfId="0" applyNumberFormat="1" applyFont="1" applyFill="1" applyBorder="1"/>
    <xf numFmtId="164" fontId="3" fillId="16" borderId="68" xfId="0" applyNumberFormat="1" applyFont="1" applyFill="1" applyBorder="1"/>
    <xf numFmtId="164" fontId="3" fillId="16" borderId="69" xfId="0" applyNumberFormat="1" applyFont="1" applyFill="1" applyBorder="1"/>
    <xf numFmtId="164" fontId="3" fillId="16" borderId="70" xfId="0" applyNumberFormat="1" applyFont="1" applyFill="1" applyBorder="1"/>
    <xf numFmtId="164" fontId="3" fillId="17" borderId="68" xfId="0" applyNumberFormat="1" applyFont="1" applyFill="1" applyBorder="1"/>
    <xf numFmtId="164" fontId="3" fillId="17" borderId="69" xfId="0" applyNumberFormat="1" applyFont="1" applyFill="1" applyBorder="1"/>
    <xf numFmtId="164" fontId="3" fillId="17" borderId="70" xfId="0" applyNumberFormat="1" applyFont="1" applyFill="1" applyBorder="1"/>
    <xf numFmtId="164" fontId="3" fillId="15" borderId="68" xfId="0" applyNumberFormat="1" applyFont="1" applyFill="1" applyBorder="1"/>
    <xf numFmtId="164" fontId="3" fillId="15" borderId="69" xfId="0" applyNumberFormat="1" applyFont="1" applyFill="1" applyBorder="1"/>
    <xf numFmtId="9" fontId="3" fillId="14" borderId="69" xfId="1" applyFont="1" applyFill="1" applyBorder="1"/>
    <xf numFmtId="9" fontId="3" fillId="14" borderId="70" xfId="1" applyFont="1" applyFill="1" applyBorder="1"/>
    <xf numFmtId="9" fontId="3" fillId="14" borderId="71" xfId="1" applyFont="1" applyFill="1" applyBorder="1"/>
    <xf numFmtId="9" fontId="3" fillId="13" borderId="69" xfId="1" applyFont="1" applyFill="1" applyBorder="1"/>
    <xf numFmtId="9" fontId="3" fillId="13" borderId="72" xfId="1" applyFont="1" applyFill="1" applyBorder="1"/>
    <xf numFmtId="9" fontId="3" fillId="13" borderId="73" xfId="1" applyFont="1" applyFill="1" applyBorder="1"/>
    <xf numFmtId="9" fontId="3" fillId="17" borderId="69" xfId="1" applyFont="1" applyFill="1" applyBorder="1"/>
    <xf numFmtId="9" fontId="3" fillId="17" borderId="72" xfId="1" applyFont="1" applyFill="1" applyBorder="1"/>
    <xf numFmtId="164" fontId="3" fillId="15" borderId="74" xfId="0" applyNumberFormat="1" applyFont="1" applyFill="1" applyBorder="1"/>
    <xf numFmtId="164" fontId="3" fillId="17" borderId="75" xfId="0" applyNumberFormat="1" applyFont="1" applyFill="1" applyBorder="1"/>
    <xf numFmtId="164" fontId="3" fillId="9" borderId="69" xfId="0" applyNumberFormat="1" applyFont="1" applyFill="1" applyBorder="1"/>
    <xf numFmtId="164" fontId="3" fillId="13" borderId="69" xfId="0" applyNumberFormat="1" applyFont="1" applyFill="1" applyBorder="1"/>
    <xf numFmtId="164" fontId="3" fillId="13" borderId="70" xfId="0" applyNumberFormat="1" applyFont="1" applyFill="1" applyBorder="1"/>
    <xf numFmtId="9" fontId="3" fillId="13" borderId="76" xfId="1" applyFont="1" applyFill="1" applyBorder="1"/>
    <xf numFmtId="164" fontId="3" fillId="12" borderId="68" xfId="0" applyNumberFormat="1" applyFont="1" applyFill="1" applyBorder="1"/>
    <xf numFmtId="164" fontId="3" fillId="12" borderId="69" xfId="0" applyNumberFormat="1" applyFont="1" applyFill="1" applyBorder="1"/>
    <xf numFmtId="164" fontId="3" fillId="14" borderId="69" xfId="0" applyNumberFormat="1" applyFont="1" applyFill="1" applyBorder="1"/>
    <xf numFmtId="165" fontId="3" fillId="13" borderId="69" xfId="0" applyNumberFormat="1" applyFont="1" applyFill="1" applyBorder="1"/>
    <xf numFmtId="165" fontId="3" fillId="13" borderId="70" xfId="0" applyNumberFormat="1" applyFont="1" applyFill="1" applyBorder="1"/>
    <xf numFmtId="9" fontId="3" fillId="15" borderId="70" xfId="1" applyFont="1" applyFill="1" applyBorder="1"/>
    <xf numFmtId="0" fontId="3" fillId="5" borderId="13" xfId="0" applyFont="1" applyFill="1" applyBorder="1" applyAlignment="1">
      <alignment horizontal="center" vertical="center" textRotation="90" wrapText="1"/>
    </xf>
    <xf numFmtId="0" fontId="3" fillId="5" borderId="25" xfId="0" applyFont="1" applyFill="1" applyBorder="1" applyAlignment="1">
      <alignment horizontal="center" vertical="center"/>
    </xf>
    <xf numFmtId="164" fontId="5" fillId="15" borderId="33" xfId="0" applyNumberFormat="1" applyFont="1" applyFill="1" applyBorder="1"/>
    <xf numFmtId="164" fontId="5" fillId="15" borderId="46" xfId="0" applyNumberFormat="1" applyFont="1" applyFill="1" applyBorder="1"/>
    <xf numFmtId="164" fontId="5" fillId="15" borderId="60" xfId="0" applyNumberFormat="1" applyFont="1" applyFill="1" applyBorder="1"/>
    <xf numFmtId="164" fontId="3" fillId="15" borderId="72" xfId="0" applyNumberFormat="1" applyFont="1" applyFill="1" applyBorder="1"/>
    <xf numFmtId="0" fontId="3" fillId="9" borderId="14" xfId="0" applyFont="1" applyFill="1" applyBorder="1" applyAlignment="1">
      <alignment horizontal="center" vertical="center" textRotation="90" wrapText="1"/>
    </xf>
    <xf numFmtId="0" fontId="3" fillId="9" borderId="26" xfId="0" applyFont="1" applyFill="1" applyBorder="1" applyAlignment="1">
      <alignment horizontal="center" vertical="center"/>
    </xf>
    <xf numFmtId="9" fontId="5" fillId="14" borderId="79" xfId="1" applyFont="1" applyFill="1" applyBorder="1"/>
    <xf numFmtId="9" fontId="5" fillId="14" borderId="80" xfId="1" applyFont="1" applyFill="1" applyBorder="1"/>
    <xf numFmtId="9" fontId="5" fillId="14" borderId="81" xfId="1" applyFont="1" applyFill="1" applyBorder="1"/>
    <xf numFmtId="9" fontId="3" fillId="14" borderId="75" xfId="1" applyFont="1" applyFill="1" applyBorder="1"/>
    <xf numFmtId="164" fontId="5" fillId="15" borderId="82" xfId="0" applyNumberFormat="1" applyFont="1" applyFill="1" applyBorder="1"/>
    <xf numFmtId="164" fontId="5" fillId="15" borderId="83" xfId="0" applyNumberFormat="1" applyFont="1" applyFill="1" applyBorder="1"/>
    <xf numFmtId="164" fontId="5" fillId="15" borderId="84" xfId="0" applyNumberFormat="1" applyFont="1" applyFill="1" applyBorder="1"/>
    <xf numFmtId="164" fontId="5" fillId="15" borderId="85" xfId="0" applyNumberFormat="1" applyFont="1" applyFill="1" applyBorder="1"/>
    <xf numFmtId="164" fontId="5" fillId="15" borderId="86" xfId="0" applyNumberFormat="1" applyFont="1" applyFill="1" applyBorder="1"/>
    <xf numFmtId="164" fontId="5" fillId="15" borderId="87" xfId="0" applyNumberFormat="1" applyFont="1" applyFill="1" applyBorder="1"/>
    <xf numFmtId="0" fontId="3" fillId="10" borderId="13" xfId="0" applyFont="1" applyFill="1" applyBorder="1" applyAlignment="1">
      <alignment horizontal="center" vertical="center" textRotation="90" wrapText="1"/>
    </xf>
    <xf numFmtId="0" fontId="3" fillId="10" borderId="25" xfId="0" applyFont="1" applyFill="1" applyBorder="1" applyAlignment="1">
      <alignment horizontal="center" vertical="center"/>
    </xf>
    <xf numFmtId="164" fontId="5" fillId="16" borderId="33" xfId="0" applyNumberFormat="1" applyFont="1" applyFill="1" applyBorder="1"/>
    <xf numFmtId="164" fontId="5" fillId="16" borderId="46" xfId="0" applyNumberFormat="1" applyFont="1" applyFill="1" applyBorder="1"/>
    <xf numFmtId="164" fontId="5" fillId="16" borderId="60" xfId="0" applyNumberFormat="1" applyFont="1" applyFill="1" applyBorder="1"/>
    <xf numFmtId="164" fontId="3" fillId="16" borderId="72" xfId="0" applyNumberFormat="1" applyFont="1" applyFill="1" applyBorder="1"/>
    <xf numFmtId="0" fontId="3" fillId="3" borderId="14" xfId="0" applyFont="1" applyFill="1" applyBorder="1" applyAlignment="1">
      <alignment horizontal="center" vertical="center" textRotation="90" wrapText="1"/>
    </xf>
    <xf numFmtId="0" fontId="3" fillId="3" borderId="26" xfId="0" applyFont="1" applyFill="1" applyBorder="1" applyAlignment="1">
      <alignment horizontal="center" vertical="center"/>
    </xf>
    <xf numFmtId="9" fontId="5" fillId="13" borderId="79" xfId="1" applyFont="1" applyFill="1" applyBorder="1"/>
    <xf numFmtId="9" fontId="5" fillId="13" borderId="80" xfId="1" applyFont="1" applyFill="1" applyBorder="1"/>
    <xf numFmtId="9" fontId="5" fillId="13" borderId="81" xfId="1" applyFont="1" applyFill="1" applyBorder="1"/>
    <xf numFmtId="9" fontId="3" fillId="13" borderId="75" xfId="1" applyFont="1" applyFill="1" applyBorder="1"/>
    <xf numFmtId="164" fontId="5" fillId="16" borderId="82" xfId="0" applyNumberFormat="1" applyFont="1" applyFill="1" applyBorder="1"/>
    <xf numFmtId="164" fontId="5" fillId="16" borderId="83" xfId="0" applyNumberFormat="1" applyFont="1" applyFill="1" applyBorder="1"/>
    <xf numFmtId="164" fontId="5" fillId="16" borderId="84" xfId="0" applyNumberFormat="1" applyFont="1" applyFill="1" applyBorder="1"/>
    <xf numFmtId="164" fontId="5" fillId="16" borderId="85" xfId="0" applyNumberFormat="1" applyFont="1" applyFill="1" applyBorder="1"/>
    <xf numFmtId="164" fontId="5" fillId="16" borderId="86" xfId="0" applyNumberFormat="1" applyFont="1" applyFill="1" applyBorder="1"/>
    <xf numFmtId="164" fontId="5" fillId="16" borderId="87" xfId="0" applyNumberFormat="1" applyFont="1" applyFill="1" applyBorder="1"/>
    <xf numFmtId="164" fontId="3" fillId="16" borderId="19" xfId="0" applyNumberFormat="1" applyFont="1" applyFill="1" applyBorder="1"/>
    <xf numFmtId="0" fontId="3" fillId="5" borderId="12" xfId="0" applyFont="1" applyFill="1" applyBorder="1" applyAlignment="1">
      <alignment horizontal="center" vertical="center" textRotation="90" wrapText="1"/>
    </xf>
    <xf numFmtId="9" fontId="3" fillId="15" borderId="17" xfId="1" applyFont="1" applyFill="1" applyBorder="1"/>
    <xf numFmtId="9" fontId="5" fillId="15" borderId="2" xfId="1" applyFont="1" applyFill="1" applyBorder="1"/>
    <xf numFmtId="9" fontId="5" fillId="15" borderId="8" xfId="1" applyFont="1" applyFill="1" applyBorder="1"/>
    <xf numFmtId="9" fontId="5" fillId="15" borderId="20" xfId="1" applyFont="1" applyFill="1" applyBorder="1"/>
    <xf numFmtId="0" fontId="3" fillId="8" borderId="14" xfId="0" applyFont="1" applyFill="1" applyBorder="1" applyAlignment="1">
      <alignment horizontal="center" vertical="center" textRotation="90" wrapText="1"/>
    </xf>
    <xf numFmtId="0" fontId="3" fillId="8" borderId="9" xfId="0" applyFont="1" applyFill="1" applyBorder="1" applyAlignment="1">
      <alignment horizontal="center" vertical="center" textRotation="90" wrapText="1"/>
    </xf>
    <xf numFmtId="0" fontId="3" fillId="8" borderId="10" xfId="0" applyFont="1" applyFill="1" applyBorder="1" applyAlignment="1">
      <alignment horizontal="center" vertical="center" textRotation="90" wrapText="1"/>
    </xf>
    <xf numFmtId="0" fontId="3" fillId="7" borderId="13" xfId="0" applyFont="1" applyFill="1" applyBorder="1" applyAlignment="1">
      <alignment horizontal="center" vertical="center" textRotation="90" wrapText="1"/>
    </xf>
    <xf numFmtId="0" fontId="3" fillId="7" borderId="25" xfId="0" applyFont="1" applyFill="1" applyBorder="1" applyAlignment="1">
      <alignment horizontal="center" vertical="center"/>
    </xf>
    <xf numFmtId="0" fontId="3" fillId="9" borderId="14" xfId="0" applyFont="1" applyFill="1" applyBorder="1" applyAlignment="1">
      <alignment horizontal="center" vertical="center" wrapText="1"/>
    </xf>
    <xf numFmtId="164" fontId="5" fillId="9" borderId="79" xfId="0" applyNumberFormat="1" applyFont="1" applyFill="1" applyBorder="1"/>
    <xf numFmtId="164" fontId="5" fillId="9" borderId="80" xfId="0" applyNumberFormat="1" applyFont="1" applyFill="1" applyBorder="1"/>
    <xf numFmtId="164" fontId="5" fillId="9" borderId="81" xfId="0" applyNumberFormat="1" applyFont="1" applyFill="1" applyBorder="1"/>
    <xf numFmtId="164" fontId="3" fillId="9" borderId="75" xfId="0" applyNumberFormat="1" applyFont="1" applyFill="1" applyBorder="1"/>
    <xf numFmtId="9" fontId="5" fillId="16" borderId="82" xfId="1" applyFont="1" applyFill="1" applyBorder="1"/>
    <xf numFmtId="9" fontId="5" fillId="16" borderId="90" xfId="1" applyFont="1" applyFill="1" applyBorder="1"/>
    <xf numFmtId="9" fontId="5" fillId="16" borderId="83" xfId="1" applyFont="1" applyFill="1" applyBorder="1"/>
    <xf numFmtId="9" fontId="5" fillId="16" borderId="84" xfId="1" applyFont="1" applyFill="1" applyBorder="1"/>
    <xf numFmtId="9" fontId="5" fillId="16" borderId="91" xfId="1" applyFont="1" applyFill="1" applyBorder="1"/>
    <xf numFmtId="9" fontId="5" fillId="16" borderId="85" xfId="1" applyFont="1" applyFill="1" applyBorder="1"/>
    <xf numFmtId="9" fontId="5" fillId="16" borderId="86" xfId="1" applyFont="1" applyFill="1" applyBorder="1"/>
    <xf numFmtId="9" fontId="5" fillId="16" borderId="92" xfId="1" applyFont="1" applyFill="1" applyBorder="1"/>
    <xf numFmtId="9" fontId="5" fillId="16" borderId="87" xfId="1" applyFont="1" applyFill="1" applyBorder="1"/>
    <xf numFmtId="9" fontId="3" fillId="16" borderId="17" xfId="1" applyFont="1" applyFill="1" applyBorder="1"/>
    <xf numFmtId="9" fontId="3" fillId="16" borderId="18" xfId="1" applyFont="1" applyFill="1" applyBorder="1"/>
    <xf numFmtId="9" fontId="3" fillId="16" borderId="19" xfId="1" applyFont="1" applyFill="1" applyBorder="1"/>
    <xf numFmtId="0" fontId="3" fillId="9" borderId="13" xfId="0" applyFont="1" applyFill="1" applyBorder="1" applyAlignment="1">
      <alignment horizontal="center" vertical="center" wrapText="1"/>
    </xf>
    <xf numFmtId="0" fontId="3" fillId="9" borderId="25" xfId="0" applyFont="1" applyFill="1" applyBorder="1" applyAlignment="1">
      <alignment horizontal="center" vertical="center"/>
    </xf>
    <xf numFmtId="164" fontId="5" fillId="9" borderId="33" xfId="0" applyNumberFormat="1" applyFont="1" applyFill="1" applyBorder="1"/>
    <xf numFmtId="164" fontId="5" fillId="9" borderId="46" xfId="0" applyNumberFormat="1" applyFont="1" applyFill="1" applyBorder="1"/>
    <xf numFmtId="164" fontId="5" fillId="9" borderId="60" xfId="0" applyNumberFormat="1" applyFont="1" applyFill="1" applyBorder="1"/>
    <xf numFmtId="164" fontId="3" fillId="9" borderId="72" xfId="0" applyNumberFormat="1" applyFont="1" applyFill="1" applyBorder="1"/>
    <xf numFmtId="164" fontId="5" fillId="13" borderId="79" xfId="0" applyNumberFormat="1" applyFont="1" applyFill="1" applyBorder="1"/>
    <xf numFmtId="164" fontId="5" fillId="13" borderId="80" xfId="0" applyNumberFormat="1" applyFont="1" applyFill="1" applyBorder="1"/>
    <xf numFmtId="164" fontId="5" fillId="13" borderId="81" xfId="0" applyNumberFormat="1" applyFont="1" applyFill="1" applyBorder="1"/>
    <xf numFmtId="164" fontId="3" fillId="13" borderId="75" xfId="0" applyNumberFormat="1" applyFont="1" applyFill="1" applyBorder="1"/>
    <xf numFmtId="9" fontId="5" fillId="9" borderId="82" xfId="1" applyFont="1" applyFill="1" applyBorder="1"/>
    <xf numFmtId="165" fontId="5" fillId="9" borderId="83" xfId="0" applyNumberFormat="1" applyFont="1" applyFill="1" applyBorder="1"/>
    <xf numFmtId="9" fontId="5" fillId="9" borderId="84" xfId="1" applyFont="1" applyFill="1" applyBorder="1"/>
    <xf numFmtId="165" fontId="5" fillId="9" borderId="85" xfId="0" applyNumberFormat="1" applyFont="1" applyFill="1" applyBorder="1"/>
    <xf numFmtId="9" fontId="5" fillId="9" borderId="86" xfId="1" applyFont="1" applyFill="1" applyBorder="1"/>
    <xf numFmtId="165" fontId="5" fillId="9" borderId="87" xfId="0" applyNumberFormat="1" applyFont="1" applyFill="1" applyBorder="1"/>
    <xf numFmtId="9" fontId="3" fillId="9" borderId="17" xfId="1" applyFont="1" applyFill="1" applyBorder="1"/>
    <xf numFmtId="165" fontId="3" fillId="9" borderId="19" xfId="0" applyNumberFormat="1" applyFont="1" applyFill="1" applyBorder="1"/>
    <xf numFmtId="0" fontId="3" fillId="3" borderId="11" xfId="0" applyFont="1" applyFill="1" applyBorder="1" applyAlignment="1">
      <alignment horizontal="center" vertical="center" textRotation="90" wrapText="1"/>
    </xf>
    <xf numFmtId="0" fontId="3" fillId="2" borderId="8" xfId="0" applyFont="1" applyFill="1" applyBorder="1" applyAlignment="1">
      <alignment horizontal="center" vertical="center" textRotation="90" wrapText="1"/>
    </xf>
    <xf numFmtId="0" fontId="3" fillId="2" borderId="9" xfId="0" applyFont="1" applyFill="1" applyBorder="1" applyAlignment="1">
      <alignment horizontal="center" vertical="center" textRotation="90" wrapText="1"/>
    </xf>
    <xf numFmtId="0" fontId="3" fillId="2" borderId="10" xfId="0" applyFont="1" applyFill="1" applyBorder="1" applyAlignment="1">
      <alignment horizontal="center" vertical="center" textRotation="90" wrapText="1"/>
    </xf>
    <xf numFmtId="0" fontId="3" fillId="2" borderId="13" xfId="0" applyFont="1" applyFill="1" applyBorder="1" applyAlignment="1">
      <alignment horizontal="center" vertical="center" textRotation="90" wrapText="1"/>
    </xf>
    <xf numFmtId="0" fontId="3" fillId="2" borderId="25" xfId="0" applyFont="1" applyFill="1" applyBorder="1" applyAlignment="1">
      <alignment horizontal="center" vertical="center"/>
    </xf>
    <xf numFmtId="164" fontId="5" fillId="12" borderId="33" xfId="0" applyNumberFormat="1" applyFont="1" applyFill="1" applyBorder="1"/>
    <xf numFmtId="164" fontId="5" fillId="12" borderId="46" xfId="0" applyNumberFormat="1" applyFont="1" applyFill="1" applyBorder="1"/>
    <xf numFmtId="164" fontId="5" fillId="12" borderId="60" xfId="0" applyNumberFormat="1" applyFont="1" applyFill="1" applyBorder="1"/>
    <xf numFmtId="164" fontId="3" fillId="12" borderId="72" xfId="0" applyNumberFormat="1" applyFont="1" applyFill="1" applyBorder="1"/>
    <xf numFmtId="0" fontId="3" fillId="5" borderId="26" xfId="0" applyFont="1" applyFill="1" applyBorder="1" applyAlignment="1">
      <alignment horizontal="center" vertical="center"/>
    </xf>
    <xf numFmtId="164" fontId="5" fillId="15" borderId="79" xfId="0" applyNumberFormat="1" applyFont="1" applyFill="1" applyBorder="1"/>
    <xf numFmtId="164" fontId="5" fillId="15" borderId="80" xfId="0" applyNumberFormat="1" applyFont="1" applyFill="1" applyBorder="1"/>
    <xf numFmtId="164" fontId="5" fillId="15" borderId="81" xfId="0" applyNumberFormat="1" applyFont="1" applyFill="1" applyBorder="1"/>
    <xf numFmtId="164" fontId="3" fillId="15" borderId="75" xfId="0" applyNumberFormat="1" applyFont="1" applyFill="1" applyBorder="1"/>
    <xf numFmtId="164" fontId="5" fillId="12" borderId="82" xfId="0" applyNumberFormat="1" applyFont="1" applyFill="1" applyBorder="1"/>
    <xf numFmtId="164" fontId="5" fillId="12" borderId="83" xfId="0" applyNumberFormat="1" applyFont="1" applyFill="1" applyBorder="1"/>
    <xf numFmtId="164" fontId="5" fillId="12" borderId="84" xfId="0" applyNumberFormat="1" applyFont="1" applyFill="1" applyBorder="1"/>
    <xf numFmtId="164" fontId="5" fillId="12" borderId="85" xfId="0" applyNumberFormat="1" applyFont="1" applyFill="1" applyBorder="1"/>
    <xf numFmtId="164" fontId="5" fillId="12" borderId="86" xfId="0" applyNumberFormat="1" applyFont="1" applyFill="1" applyBorder="1"/>
    <xf numFmtId="164" fontId="5" fillId="12" borderId="87" xfId="0" applyNumberFormat="1" applyFont="1" applyFill="1" applyBorder="1"/>
    <xf numFmtId="0" fontId="3" fillId="5" borderId="13" xfId="0" applyFont="1" applyFill="1" applyBorder="1" applyAlignment="1">
      <alignment horizontal="center" vertical="center" wrapText="1"/>
    </xf>
    <xf numFmtId="164" fontId="5" fillId="14" borderId="79" xfId="0" applyNumberFormat="1" applyFont="1" applyFill="1" applyBorder="1"/>
    <xf numFmtId="164" fontId="5" fillId="14" borderId="80" xfId="0" applyNumberFormat="1" applyFont="1" applyFill="1" applyBorder="1"/>
    <xf numFmtId="164" fontId="5" fillId="14" borderId="81" xfId="0" applyNumberFormat="1" applyFont="1" applyFill="1" applyBorder="1"/>
    <xf numFmtId="164" fontId="3" fillId="14" borderId="75" xfId="0" applyNumberFormat="1" applyFont="1" applyFill="1" applyBorder="1"/>
    <xf numFmtId="0" fontId="3" fillId="5" borderId="14" xfId="0" applyFont="1" applyFill="1" applyBorder="1" applyAlignment="1">
      <alignment horizontal="center" vertical="center" textRotation="90" wrapText="1"/>
    </xf>
    <xf numFmtId="164" fontId="5" fillId="19" borderId="82" xfId="0" applyNumberFormat="1" applyFont="1" applyFill="1" applyBorder="1"/>
    <xf numFmtId="164" fontId="5" fillId="19" borderId="90" xfId="0" applyNumberFormat="1" applyFont="1" applyFill="1" applyBorder="1"/>
    <xf numFmtId="164" fontId="5" fillId="19" borderId="84" xfId="0" applyNumberFormat="1" applyFont="1" applyFill="1" applyBorder="1"/>
    <xf numFmtId="164" fontId="5" fillId="19" borderId="91" xfId="0" applyNumberFormat="1" applyFont="1" applyFill="1" applyBorder="1"/>
    <xf numFmtId="164" fontId="5" fillId="19" borderId="86" xfId="0" applyNumberFormat="1" applyFont="1" applyFill="1" applyBorder="1"/>
    <xf numFmtId="164" fontId="5" fillId="19" borderId="92" xfId="0" applyNumberFormat="1" applyFont="1" applyFill="1" applyBorder="1"/>
    <xf numFmtId="164" fontId="3" fillId="19" borderId="17" xfId="0" applyNumberFormat="1" applyFont="1" applyFill="1" applyBorder="1"/>
    <xf numFmtId="164" fontId="3" fillId="19" borderId="18" xfId="0" applyNumberFormat="1" applyFont="1" applyFill="1" applyBorder="1"/>
    <xf numFmtId="9" fontId="5" fillId="19" borderId="83" xfId="1" applyFont="1" applyFill="1" applyBorder="1"/>
    <xf numFmtId="9" fontId="5" fillId="19" borderId="85" xfId="1" applyFont="1" applyFill="1" applyBorder="1"/>
    <xf numFmtId="9" fontId="5" fillId="19" borderId="87" xfId="1" applyFont="1" applyFill="1" applyBorder="1"/>
    <xf numFmtId="9" fontId="3" fillId="19" borderId="19" xfId="1" applyFont="1" applyFill="1" applyBorder="1"/>
    <xf numFmtId="164" fontId="5" fillId="14" borderId="33" xfId="0" applyNumberFormat="1" applyFont="1" applyFill="1" applyBorder="1"/>
    <xf numFmtId="164" fontId="5" fillId="14" borderId="46" xfId="0" applyNumberFormat="1" applyFont="1" applyFill="1" applyBorder="1"/>
    <xf numFmtId="164" fontId="5" fillId="14" borderId="60" xfId="0" applyNumberFormat="1" applyFont="1" applyFill="1" applyBorder="1"/>
    <xf numFmtId="164" fontId="3" fillId="14" borderId="72" xfId="0" applyNumberFormat="1" applyFont="1" applyFill="1" applyBorder="1"/>
    <xf numFmtId="165" fontId="5" fillId="13" borderId="80" xfId="0" applyNumberFormat="1" applyFont="1" applyFill="1" applyBorder="1"/>
    <xf numFmtId="165" fontId="5" fillId="13" borderId="81" xfId="0" applyNumberFormat="1" applyFont="1" applyFill="1" applyBorder="1"/>
    <xf numFmtId="164" fontId="5" fillId="14" borderId="82" xfId="0" applyNumberFormat="1" applyFont="1" applyFill="1" applyBorder="1"/>
    <xf numFmtId="164" fontId="5" fillId="14" borderId="84" xfId="0" applyNumberFormat="1" applyFont="1" applyFill="1" applyBorder="1"/>
    <xf numFmtId="164" fontId="5" fillId="14" borderId="86" xfId="0" applyNumberFormat="1" applyFont="1" applyFill="1" applyBorder="1"/>
    <xf numFmtId="0" fontId="14" fillId="9" borderId="21" xfId="0" applyFont="1" applyFill="1" applyBorder="1" applyAlignment="1">
      <alignment horizontal="center" vertical="center"/>
    </xf>
    <xf numFmtId="9" fontId="5" fillId="14" borderId="83" xfId="1" applyFont="1" applyFill="1" applyBorder="1"/>
    <xf numFmtId="9" fontId="5" fillId="14" borderId="85" xfId="1" applyFont="1" applyFill="1" applyBorder="1"/>
    <xf numFmtId="9" fontId="5" fillId="14" borderId="87" xfId="1" applyFont="1" applyFill="1" applyBorder="1"/>
    <xf numFmtId="0" fontId="3" fillId="8" borderId="11" xfId="0" applyFont="1" applyFill="1" applyBorder="1" applyAlignment="1">
      <alignment horizontal="center" vertical="center" textRotation="90" wrapText="1"/>
    </xf>
    <xf numFmtId="0" fontId="3" fillId="8" borderId="23" xfId="0" applyFont="1" applyFill="1" applyBorder="1" applyAlignment="1">
      <alignment horizontal="center" vertical="center"/>
    </xf>
    <xf numFmtId="0" fontId="3" fillId="8" borderId="8" xfId="0" applyFont="1" applyFill="1" applyBorder="1" applyAlignment="1">
      <alignment horizontal="center" vertical="center" textRotation="90" wrapText="1"/>
    </xf>
    <xf numFmtId="164" fontId="5" fillId="17" borderId="2" xfId="0" applyNumberFormat="1" applyFont="1" applyFill="1" applyBorder="1"/>
    <xf numFmtId="164" fontId="5" fillId="17" borderId="3" xfId="0" applyNumberFormat="1" applyFont="1" applyFill="1" applyBorder="1"/>
    <xf numFmtId="164" fontId="5" fillId="17" borderId="4" xfId="0" applyNumberFormat="1" applyFont="1" applyFill="1" applyBorder="1"/>
    <xf numFmtId="164" fontId="5" fillId="17" borderId="8" xfId="0" applyNumberFormat="1" applyFont="1" applyFill="1" applyBorder="1"/>
    <xf numFmtId="164" fontId="5" fillId="17" borderId="9" xfId="0" applyNumberFormat="1" applyFont="1" applyFill="1" applyBorder="1"/>
    <xf numFmtId="164" fontId="5" fillId="17" borderId="10" xfId="0" applyNumberFormat="1" applyFont="1" applyFill="1" applyBorder="1"/>
    <xf numFmtId="164" fontId="5" fillId="17" borderId="20" xfId="0" applyNumberFormat="1" applyFont="1" applyFill="1" applyBorder="1"/>
    <xf numFmtId="164" fontId="5" fillId="17" borderId="21" xfId="0" applyNumberFormat="1" applyFont="1" applyFill="1" applyBorder="1"/>
    <xf numFmtId="164" fontId="5" fillId="17" borderId="22" xfId="0" applyNumberFormat="1" applyFont="1" applyFill="1" applyBorder="1"/>
    <xf numFmtId="164" fontId="3" fillId="17" borderId="76" xfId="0" applyNumberFormat="1" applyFont="1" applyFill="1" applyBorder="1"/>
    <xf numFmtId="164" fontId="3" fillId="17" borderId="17" xfId="0" applyNumberFormat="1" applyFont="1" applyFill="1" applyBorder="1"/>
    <xf numFmtId="164" fontId="3" fillId="17" borderId="18" xfId="0" applyNumberFormat="1" applyFont="1" applyFill="1" applyBorder="1"/>
    <xf numFmtId="164" fontId="3" fillId="17" borderId="19" xfId="0" applyNumberFormat="1" applyFont="1" applyFill="1" applyBorder="1"/>
    <xf numFmtId="0" fontId="3" fillId="10" borderId="10" xfId="0" applyFont="1" applyFill="1" applyBorder="1" applyAlignment="1">
      <alignment horizontal="center" vertical="center" wrapText="1"/>
    </xf>
    <xf numFmtId="164" fontId="5" fillId="20" borderId="2" xfId="0" applyNumberFormat="1" applyFont="1" applyFill="1" applyBorder="1"/>
    <xf numFmtId="164" fontId="5" fillId="20" borderId="3" xfId="0" applyNumberFormat="1" applyFont="1" applyFill="1" applyBorder="1"/>
    <xf numFmtId="164" fontId="5" fillId="20" borderId="4" xfId="0" applyNumberFormat="1" applyFont="1" applyFill="1" applyBorder="1"/>
    <xf numFmtId="164" fontId="5" fillId="20" borderId="8" xfId="0" applyNumberFormat="1" applyFont="1" applyFill="1" applyBorder="1"/>
    <xf numFmtId="164" fontId="5" fillId="20" borderId="9" xfId="0" applyNumberFormat="1" applyFont="1" applyFill="1" applyBorder="1"/>
    <xf numFmtId="164" fontId="5" fillId="20" borderId="10" xfId="0" applyNumberFormat="1" applyFont="1" applyFill="1" applyBorder="1"/>
    <xf numFmtId="164" fontId="5" fillId="20" borderId="20" xfId="0" applyNumberFormat="1" applyFont="1" applyFill="1" applyBorder="1"/>
    <xf numFmtId="164" fontId="5" fillId="20" borderId="21" xfId="0" applyNumberFormat="1" applyFont="1" applyFill="1" applyBorder="1"/>
    <xf numFmtId="164" fontId="5" fillId="20" borderId="22" xfId="0" applyNumberFormat="1" applyFont="1" applyFill="1" applyBorder="1"/>
    <xf numFmtId="164" fontId="3" fillId="20" borderId="17" xfId="0" applyNumberFormat="1" applyFont="1" applyFill="1" applyBorder="1"/>
    <xf numFmtId="164" fontId="3" fillId="20" borderId="18" xfId="0" applyNumberFormat="1" applyFont="1" applyFill="1" applyBorder="1"/>
    <xf numFmtId="164" fontId="3" fillId="20" borderId="19" xfId="0" applyNumberFormat="1" applyFont="1" applyFill="1" applyBorder="1"/>
    <xf numFmtId="164" fontId="5" fillId="15" borderId="7" xfId="0" applyNumberFormat="1" applyFont="1" applyFill="1" applyBorder="1"/>
    <xf numFmtId="164" fontId="5" fillId="15" borderId="13" xfId="0" applyNumberFormat="1" applyFont="1" applyFill="1" applyBorder="1"/>
    <xf numFmtId="164" fontId="5" fillId="15" borderId="25" xfId="0" applyNumberFormat="1" applyFont="1" applyFill="1" applyBorder="1"/>
    <xf numFmtId="164" fontId="3" fillId="15" borderId="94" xfId="0" applyNumberFormat="1" applyFont="1" applyFill="1" applyBorder="1"/>
    <xf numFmtId="164" fontId="5" fillId="21" borderId="2" xfId="0" applyNumberFormat="1" applyFont="1" applyFill="1" applyBorder="1"/>
    <xf numFmtId="164" fontId="5" fillId="21" borderId="3" xfId="0" applyNumberFormat="1" applyFont="1" applyFill="1" applyBorder="1"/>
    <xf numFmtId="164" fontId="5" fillId="21" borderId="8" xfId="0" applyNumberFormat="1" applyFont="1" applyFill="1" applyBorder="1"/>
    <xf numFmtId="164" fontId="5" fillId="21" borderId="9" xfId="0" applyNumberFormat="1" applyFont="1" applyFill="1" applyBorder="1"/>
    <xf numFmtId="164" fontId="5" fillId="21" borderId="20" xfId="0" applyNumberFormat="1" applyFont="1" applyFill="1" applyBorder="1"/>
    <xf numFmtId="164" fontId="5" fillId="21" borderId="21" xfId="0" applyNumberFormat="1" applyFont="1" applyFill="1" applyBorder="1"/>
    <xf numFmtId="164" fontId="3" fillId="21" borderId="17" xfId="0" applyNumberFormat="1" applyFont="1" applyFill="1" applyBorder="1"/>
    <xf numFmtId="164" fontId="3" fillId="21" borderId="18" xfId="0" applyNumberFormat="1" applyFont="1" applyFill="1" applyBorder="1"/>
    <xf numFmtId="9" fontId="5" fillId="21" borderId="3" xfId="1" applyFont="1" applyFill="1" applyBorder="1"/>
    <xf numFmtId="9" fontId="5" fillId="21" borderId="4" xfId="1" applyFont="1" applyFill="1" applyBorder="1"/>
    <xf numFmtId="9" fontId="5" fillId="21" borderId="9" xfId="1" applyFont="1" applyFill="1" applyBorder="1"/>
    <xf numFmtId="9" fontId="5" fillId="21" borderId="21" xfId="1" applyFont="1" applyFill="1" applyBorder="1"/>
    <xf numFmtId="9" fontId="5" fillId="21" borderId="10" xfId="1" applyFont="1" applyFill="1" applyBorder="1"/>
    <xf numFmtId="9" fontId="5" fillId="21" borderId="22" xfId="1" applyFont="1" applyFill="1" applyBorder="1"/>
    <xf numFmtId="0" fontId="6" fillId="0" borderId="0" xfId="0" applyFont="1"/>
    <xf numFmtId="164" fontId="6" fillId="0" borderId="0" xfId="0" applyNumberFormat="1" applyFont="1"/>
    <xf numFmtId="9" fontId="6" fillId="0" borderId="0" xfId="1" applyFont="1"/>
    <xf numFmtId="9" fontId="3" fillId="21" borderId="18" xfId="1" applyFont="1" applyFill="1" applyBorder="1"/>
    <xf numFmtId="9" fontId="3" fillId="21" borderId="19" xfId="1" applyFont="1" applyFill="1" applyBorder="1"/>
    <xf numFmtId="165" fontId="6" fillId="0" borderId="0" xfId="0" applyNumberFormat="1" applyFont="1"/>
    <xf numFmtId="165" fontId="5" fillId="15" borderId="13" xfId="0" applyNumberFormat="1" applyFont="1" applyFill="1" applyBorder="1"/>
    <xf numFmtId="164" fontId="5" fillId="17" borderId="32" xfId="0" applyNumberFormat="1" applyFont="1" applyFill="1" applyBorder="1"/>
    <xf numFmtId="164" fontId="5" fillId="17" borderId="45" xfId="0" applyNumberFormat="1" applyFont="1" applyFill="1" applyBorder="1"/>
    <xf numFmtId="164" fontId="5" fillId="17" borderId="95" xfId="0" applyNumberFormat="1" applyFont="1" applyFill="1" applyBorder="1"/>
    <xf numFmtId="9" fontId="5" fillId="13" borderId="4" xfId="1" applyFont="1" applyFill="1" applyBorder="1"/>
    <xf numFmtId="9" fontId="5" fillId="13" borderId="10" xfId="1" applyFont="1" applyFill="1" applyBorder="1"/>
    <xf numFmtId="9" fontId="5" fillId="13" borderId="54" xfId="1" applyFont="1" applyFill="1" applyBorder="1"/>
    <xf numFmtId="9" fontId="3" fillId="13" borderId="19" xfId="1" applyFont="1" applyFill="1" applyBorder="1"/>
    <xf numFmtId="0" fontId="5" fillId="0" borderId="54" xfId="0" applyFont="1" applyBorder="1"/>
    <xf numFmtId="0" fontId="17" fillId="0" borderId="15" xfId="0" applyFont="1" applyBorder="1" applyAlignment="1">
      <alignment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2" fillId="0" borderId="18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" vertical="center" wrapText="1"/>
    </xf>
    <xf numFmtId="0" fontId="26" fillId="27" borderId="19" xfId="0" applyFont="1" applyFill="1" applyBorder="1" applyAlignment="1">
      <alignment horizontal="center" vertical="center" wrapText="1"/>
    </xf>
    <xf numFmtId="0" fontId="22" fillId="6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textRotation="90" wrapText="1"/>
    </xf>
    <xf numFmtId="0" fontId="22" fillId="5" borderId="18" xfId="0" applyFont="1" applyFill="1" applyBorder="1" applyAlignment="1">
      <alignment horizontal="center" vertical="center" textRotation="90" wrapText="1"/>
    </xf>
    <xf numFmtId="0" fontId="22" fillId="5" borderId="18" xfId="0" applyFont="1" applyFill="1" applyBorder="1" applyAlignment="1">
      <alignment horizontal="center" vertical="center" wrapText="1"/>
    </xf>
    <xf numFmtId="9" fontId="22" fillId="23" borderId="17" xfId="1" applyFont="1" applyFill="1" applyBorder="1" applyAlignment="1">
      <alignment horizontal="center" vertical="center" textRotation="90" wrapText="1"/>
    </xf>
    <xf numFmtId="9" fontId="22" fillId="23" borderId="18" xfId="1" applyFont="1" applyFill="1" applyBorder="1" applyAlignment="1">
      <alignment horizontal="center" vertical="center" textRotation="90" wrapText="1"/>
    </xf>
    <xf numFmtId="9" fontId="22" fillId="23" borderId="19" xfId="1" applyFont="1" applyFill="1" applyBorder="1" applyAlignment="1">
      <alignment horizontal="center" vertical="center" wrapText="1"/>
    </xf>
    <xf numFmtId="0" fontId="22" fillId="6" borderId="17" xfId="0" applyFont="1" applyFill="1" applyBorder="1" applyAlignment="1">
      <alignment horizontal="center" vertical="center" textRotation="90" wrapText="1"/>
    </xf>
    <xf numFmtId="0" fontId="22" fillId="6" borderId="18" xfId="0" applyFont="1" applyFill="1" applyBorder="1" applyAlignment="1">
      <alignment horizontal="center" vertical="center" textRotation="90" wrapText="1"/>
    </xf>
    <xf numFmtId="0" fontId="16" fillId="23" borderId="17" xfId="0" applyFont="1" applyFill="1" applyBorder="1" applyAlignment="1">
      <alignment horizontal="center" vertical="center" textRotation="90" wrapText="1"/>
    </xf>
    <xf numFmtId="0" fontId="16" fillId="23" borderId="18" xfId="0" applyFont="1" applyFill="1" applyBorder="1" applyAlignment="1">
      <alignment horizontal="center" vertical="center" textRotation="90" wrapText="1"/>
    </xf>
    <xf numFmtId="0" fontId="16" fillId="23" borderId="19" xfId="0" applyFont="1" applyFill="1" applyBorder="1" applyAlignment="1">
      <alignment horizontal="center" vertical="center" wrapText="1"/>
    </xf>
    <xf numFmtId="0" fontId="22" fillId="24" borderId="17" xfId="0" applyFont="1" applyFill="1" applyBorder="1" applyAlignment="1">
      <alignment horizontal="center" vertical="center" wrapText="1"/>
    </xf>
    <xf numFmtId="0" fontId="22" fillId="24" borderId="18" xfId="0" applyFont="1" applyFill="1" applyBorder="1" applyAlignment="1">
      <alignment horizontal="center" vertical="center" wrapText="1"/>
    </xf>
    <xf numFmtId="0" fontId="22" fillId="24" borderId="19" xfId="0" applyFont="1" applyFill="1" applyBorder="1" applyAlignment="1">
      <alignment horizontal="center" vertical="center" wrapText="1"/>
    </xf>
    <xf numFmtId="0" fontId="22" fillId="3" borderId="17" xfId="0" applyFont="1" applyFill="1" applyBorder="1" applyAlignment="1">
      <alignment horizontal="center" vertical="center" textRotation="90" wrapText="1"/>
    </xf>
    <xf numFmtId="0" fontId="22" fillId="3" borderId="18" xfId="0" applyFont="1" applyFill="1" applyBorder="1" applyAlignment="1">
      <alignment horizontal="center" vertical="center" textRotation="90" wrapText="1"/>
    </xf>
    <xf numFmtId="0" fontId="22" fillId="3" borderId="19" xfId="0" applyFont="1" applyFill="1" applyBorder="1" applyAlignment="1">
      <alignment horizontal="center" vertical="center" textRotation="90" wrapText="1"/>
    </xf>
    <xf numFmtId="0" fontId="22" fillId="5" borderId="17" xfId="0" applyFont="1" applyFill="1" applyBorder="1" applyAlignment="1">
      <alignment horizontal="center" vertical="center" wrapText="1"/>
    </xf>
    <xf numFmtId="0" fontId="22" fillId="5" borderId="19" xfId="0" applyFont="1" applyFill="1" applyBorder="1" applyAlignment="1">
      <alignment horizontal="center" vertical="center" wrapText="1"/>
    </xf>
    <xf numFmtId="0" fontId="27" fillId="0" borderId="17" xfId="0" applyFont="1" applyBorder="1" applyAlignment="1">
      <alignment horizontal="center" vertical="center" wrapText="1"/>
    </xf>
    <xf numFmtId="0" fontId="27" fillId="0" borderId="18" xfId="0" applyFont="1" applyBorder="1" applyAlignment="1">
      <alignment horizontal="center" vertical="center" wrapText="1"/>
    </xf>
    <xf numFmtId="0" fontId="28" fillId="0" borderId="18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2" fillId="12" borderId="18" xfId="0" applyFont="1" applyFill="1" applyBorder="1" applyAlignment="1">
      <alignment horizontal="center" vertical="center" wrapText="1"/>
    </xf>
    <xf numFmtId="0" fontId="22" fillId="12" borderId="19" xfId="0" applyFont="1" applyFill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164" fontId="24" fillId="0" borderId="0" xfId="0" applyNumberFormat="1" applyFont="1" applyAlignment="1">
      <alignment vertical="center"/>
    </xf>
    <xf numFmtId="0" fontId="24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33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9" fontId="24" fillId="0" borderId="0" xfId="1" applyFont="1" applyAlignment="1">
      <alignment vertical="center"/>
    </xf>
    <xf numFmtId="0" fontId="22" fillId="0" borderId="17" xfId="0" applyFont="1" applyBorder="1" applyAlignment="1">
      <alignment vertical="center" wrapText="1"/>
    </xf>
    <xf numFmtId="0" fontId="22" fillId="0" borderId="18" xfId="0" applyFont="1" applyBorder="1" applyAlignment="1">
      <alignment vertical="center" wrapText="1"/>
    </xf>
    <xf numFmtId="0" fontId="34" fillId="0" borderId="0" xfId="0" applyFont="1" applyAlignment="1">
      <alignment vertical="center" wrapText="1"/>
    </xf>
    <xf numFmtId="0" fontId="22" fillId="11" borderId="35" xfId="0" applyFont="1" applyFill="1" applyBorder="1" applyAlignment="1">
      <alignment vertical="center"/>
    </xf>
    <xf numFmtId="0" fontId="22" fillId="0" borderId="36" xfId="0" applyFont="1" applyBorder="1" applyAlignment="1">
      <alignment vertical="center"/>
    </xf>
    <xf numFmtId="0" fontId="16" fillId="0" borderId="36" xfId="0" applyFont="1" applyBorder="1" applyAlignment="1">
      <alignment vertical="center"/>
    </xf>
    <xf numFmtId="0" fontId="16" fillId="0" borderId="36" xfId="0" applyFont="1" applyBorder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164" fontId="34" fillId="22" borderId="35" xfId="0" applyNumberFormat="1" applyFont="1" applyFill="1" applyBorder="1" applyAlignment="1">
      <alignment vertical="center"/>
    </xf>
    <xf numFmtId="164" fontId="35" fillId="22" borderId="97" xfId="0" applyNumberFormat="1" applyFont="1" applyFill="1" applyBorder="1" applyAlignment="1">
      <alignment vertical="center"/>
    </xf>
    <xf numFmtId="164" fontId="34" fillId="22" borderId="36" xfId="0" applyNumberFormat="1" applyFont="1" applyFill="1" applyBorder="1" applyAlignment="1">
      <alignment vertical="center"/>
    </xf>
    <xf numFmtId="164" fontId="35" fillId="22" borderId="36" xfId="0" applyNumberFormat="1" applyFont="1" applyFill="1" applyBorder="1" applyAlignment="1">
      <alignment vertical="center"/>
    </xf>
    <xf numFmtId="9" fontId="35" fillId="22" borderId="98" xfId="1" applyFont="1" applyFill="1" applyBorder="1" applyAlignment="1">
      <alignment vertical="center"/>
    </xf>
    <xf numFmtId="164" fontId="34" fillId="22" borderId="37" xfId="0" applyNumberFormat="1" applyFont="1" applyFill="1" applyBorder="1" applyAlignment="1">
      <alignment vertical="center"/>
    </xf>
    <xf numFmtId="164" fontId="34" fillId="7" borderId="35" xfId="0" applyNumberFormat="1" applyFont="1" applyFill="1" applyBorder="1" applyAlignment="1">
      <alignment vertical="center"/>
    </xf>
    <xf numFmtId="164" fontId="34" fillId="7" borderId="36" xfId="0" applyNumberFormat="1" applyFont="1" applyFill="1" applyBorder="1" applyAlignment="1">
      <alignment vertical="center"/>
    </xf>
    <xf numFmtId="9" fontId="34" fillId="7" borderId="37" xfId="1" applyFont="1" applyFill="1" applyBorder="1" applyAlignment="1">
      <alignment vertical="center"/>
    </xf>
    <xf numFmtId="164" fontId="16" fillId="9" borderId="35" xfId="0" applyNumberFormat="1" applyFont="1" applyFill="1" applyBorder="1" applyAlignment="1">
      <alignment vertical="center"/>
    </xf>
    <xf numFmtId="164" fontId="16" fillId="9" borderId="36" xfId="0" applyNumberFormat="1" applyFont="1" applyFill="1" applyBorder="1" applyAlignment="1">
      <alignment vertical="center"/>
    </xf>
    <xf numFmtId="9" fontId="26" fillId="27" borderId="36" xfId="0" applyNumberFormat="1" applyFont="1" applyFill="1" applyBorder="1" applyAlignment="1">
      <alignment horizontal="center" vertical="center"/>
    </xf>
    <xf numFmtId="9" fontId="26" fillId="27" borderId="37" xfId="0" applyNumberFormat="1" applyFont="1" applyFill="1" applyBorder="1" applyAlignment="1">
      <alignment horizontal="center" vertical="center"/>
    </xf>
    <xf numFmtId="164" fontId="16" fillId="8" borderId="35" xfId="0" applyNumberFormat="1" applyFont="1" applyFill="1" applyBorder="1" applyAlignment="1">
      <alignment vertical="center"/>
    </xf>
    <xf numFmtId="164" fontId="16" fillId="8" borderId="36" xfId="0" applyNumberFormat="1" applyFont="1" applyFill="1" applyBorder="1" applyAlignment="1">
      <alignment vertical="center"/>
    </xf>
    <xf numFmtId="164" fontId="16" fillId="8" borderId="37" xfId="0" applyNumberFormat="1" applyFont="1" applyFill="1" applyBorder="1" applyAlignment="1">
      <alignment vertical="center"/>
    </xf>
    <xf numFmtId="164" fontId="16" fillId="6" borderId="35" xfId="0" applyNumberFormat="1" applyFont="1" applyFill="1" applyBorder="1" applyAlignment="1">
      <alignment horizontal="center" vertical="center"/>
    </xf>
    <xf numFmtId="164" fontId="16" fillId="6" borderId="36" xfId="0" applyNumberFormat="1" applyFont="1" applyFill="1" applyBorder="1" applyAlignment="1">
      <alignment horizontal="center" vertical="center"/>
    </xf>
    <xf numFmtId="164" fontId="22" fillId="6" borderId="37" xfId="0" applyNumberFormat="1" applyFont="1" applyFill="1" applyBorder="1" applyAlignment="1">
      <alignment horizontal="center" vertical="center"/>
    </xf>
    <xf numFmtId="164" fontId="16" fillId="5" borderId="35" xfId="0" applyNumberFormat="1" applyFont="1" applyFill="1" applyBorder="1" applyAlignment="1">
      <alignment vertical="center"/>
    </xf>
    <xf numFmtId="164" fontId="16" fillId="5" borderId="36" xfId="0" applyNumberFormat="1" applyFont="1" applyFill="1" applyBorder="1" applyAlignment="1">
      <alignment vertical="center"/>
    </xf>
    <xf numFmtId="164" fontId="26" fillId="27" borderId="37" xfId="0" applyNumberFormat="1" applyFont="1" applyFill="1" applyBorder="1" applyAlignment="1">
      <alignment horizontal="center" vertical="center"/>
    </xf>
    <xf numFmtId="9" fontId="16" fillId="23" borderId="35" xfId="1" applyFont="1" applyFill="1" applyBorder="1" applyAlignment="1">
      <alignment horizontal="center" vertical="center"/>
    </xf>
    <xf numFmtId="9" fontId="16" fillId="23" borderId="36" xfId="1" applyFont="1" applyFill="1" applyBorder="1" applyAlignment="1">
      <alignment horizontal="center" vertical="center"/>
    </xf>
    <xf numFmtId="9" fontId="22" fillId="23" borderId="37" xfId="1" applyFont="1" applyFill="1" applyBorder="1" applyAlignment="1">
      <alignment horizontal="center" vertical="center"/>
    </xf>
    <xf numFmtId="164" fontId="16" fillId="6" borderId="35" xfId="0" applyNumberFormat="1" applyFont="1" applyFill="1" applyBorder="1" applyAlignment="1">
      <alignment vertical="center"/>
    </xf>
    <xf numFmtId="164" fontId="16" fillId="6" borderId="36" xfId="0" applyNumberFormat="1" applyFont="1" applyFill="1" applyBorder="1" applyAlignment="1">
      <alignment vertical="center"/>
    </xf>
    <xf numFmtId="164" fontId="22" fillId="6" borderId="36" xfId="0" applyNumberFormat="1" applyFont="1" applyFill="1" applyBorder="1" applyAlignment="1">
      <alignment vertical="center"/>
    </xf>
    <xf numFmtId="9" fontId="16" fillId="23" borderId="37" xfId="1" applyFont="1" applyFill="1" applyBorder="1" applyAlignment="1">
      <alignment horizontal="center" vertical="center"/>
    </xf>
    <xf numFmtId="164" fontId="16" fillId="24" borderId="35" xfId="0" applyNumberFormat="1" applyFont="1" applyFill="1" applyBorder="1" applyAlignment="1">
      <alignment vertical="center"/>
    </xf>
    <xf numFmtId="164" fontId="16" fillId="24" borderId="36" xfId="0" applyNumberFormat="1" applyFont="1" applyFill="1" applyBorder="1" applyAlignment="1">
      <alignment vertical="center"/>
    </xf>
    <xf numFmtId="164" fontId="16" fillId="24" borderId="37" xfId="0" applyNumberFormat="1" applyFont="1" applyFill="1" applyBorder="1" applyAlignment="1">
      <alignment vertical="center"/>
    </xf>
    <xf numFmtId="164" fontId="16" fillId="0" borderId="35" xfId="0" applyNumberFormat="1" applyFont="1" applyBorder="1" applyAlignment="1">
      <alignment vertical="center"/>
    </xf>
    <xf numFmtId="164" fontId="16" fillId="0" borderId="36" xfId="0" applyNumberFormat="1" applyFont="1" applyBorder="1" applyAlignment="1">
      <alignment vertical="center"/>
    </xf>
    <xf numFmtId="9" fontId="16" fillId="0" borderId="36" xfId="1" applyFont="1" applyBorder="1" applyAlignment="1">
      <alignment vertical="center"/>
    </xf>
    <xf numFmtId="164" fontId="16" fillId="4" borderId="35" xfId="0" applyNumberFormat="1" applyFont="1" applyFill="1" applyBorder="1" applyAlignment="1">
      <alignment horizontal="right" vertical="center"/>
    </xf>
    <xf numFmtId="9" fontId="16" fillId="4" borderId="36" xfId="1" applyFont="1" applyFill="1" applyBorder="1" applyAlignment="1">
      <alignment horizontal="center" vertical="center"/>
    </xf>
    <xf numFmtId="164" fontId="16" fillId="4" borderId="36" xfId="0" applyNumberFormat="1" applyFont="1" applyFill="1" applyBorder="1" applyAlignment="1">
      <alignment horizontal="right" vertical="center"/>
    </xf>
    <xf numFmtId="9" fontId="16" fillId="4" borderId="37" xfId="1" applyFont="1" applyFill="1" applyBorder="1" applyAlignment="1">
      <alignment horizontal="center" vertical="center"/>
    </xf>
    <xf numFmtId="164" fontId="16" fillId="25" borderId="35" xfId="0" applyNumberFormat="1" applyFont="1" applyFill="1" applyBorder="1" applyAlignment="1">
      <alignment horizontal="right" vertical="center"/>
    </xf>
    <xf numFmtId="164" fontId="16" fillId="25" borderId="36" xfId="0" applyNumberFormat="1" applyFont="1" applyFill="1" applyBorder="1" applyAlignment="1">
      <alignment horizontal="right" vertical="center"/>
    </xf>
    <xf numFmtId="9" fontId="16" fillId="25" borderId="36" xfId="1" applyFont="1" applyFill="1" applyBorder="1" applyAlignment="1">
      <alignment horizontal="center" vertical="center"/>
    </xf>
    <xf numFmtId="165" fontId="16" fillId="25" borderId="37" xfId="0" applyNumberFormat="1" applyFont="1" applyFill="1" applyBorder="1" applyAlignment="1">
      <alignment horizontal="center" vertical="center"/>
    </xf>
    <xf numFmtId="164" fontId="16" fillId="3" borderId="35" xfId="0" applyNumberFormat="1" applyFont="1" applyFill="1" applyBorder="1" applyAlignment="1">
      <alignment horizontal="center" vertical="center"/>
    </xf>
    <xf numFmtId="164" fontId="16" fillId="3" borderId="36" xfId="0" applyNumberFormat="1" applyFont="1" applyFill="1" applyBorder="1" applyAlignment="1">
      <alignment horizontal="center" vertical="center"/>
    </xf>
    <xf numFmtId="9" fontId="16" fillId="3" borderId="36" xfId="0" applyNumberFormat="1" applyFont="1" applyFill="1" applyBorder="1" applyAlignment="1">
      <alignment horizontal="center" vertical="center"/>
    </xf>
    <xf numFmtId="9" fontId="16" fillId="3" borderId="37" xfId="0" applyNumberFormat="1" applyFont="1" applyFill="1" applyBorder="1" applyAlignment="1">
      <alignment horizontal="center" vertical="center"/>
    </xf>
    <xf numFmtId="166" fontId="16" fillId="0" borderId="36" xfId="0" applyNumberFormat="1" applyFont="1" applyBorder="1" applyAlignment="1">
      <alignment vertical="center"/>
    </xf>
    <xf numFmtId="166" fontId="26" fillId="27" borderId="37" xfId="0" applyNumberFormat="1" applyFont="1" applyFill="1" applyBorder="1" applyAlignment="1">
      <alignment horizontal="center" vertical="center"/>
    </xf>
    <xf numFmtId="9" fontId="16" fillId="5" borderId="37" xfId="1" applyFont="1" applyFill="1" applyBorder="1" applyAlignment="1">
      <alignment horizontal="center" vertical="center"/>
    </xf>
    <xf numFmtId="164" fontId="36" fillId="0" borderId="35" xfId="0" applyNumberFormat="1" applyFont="1" applyBorder="1" applyAlignment="1">
      <alignment horizontal="right" vertical="center"/>
    </xf>
    <xf numFmtId="164" fontId="36" fillId="0" borderId="36" xfId="0" applyNumberFormat="1" applyFont="1" applyBorder="1" applyAlignment="1">
      <alignment horizontal="right" vertical="center"/>
    </xf>
    <xf numFmtId="164" fontId="37" fillId="0" borderId="36" xfId="0" applyNumberFormat="1" applyFont="1" applyBorder="1" applyAlignment="1">
      <alignment horizontal="right" vertical="center"/>
    </xf>
    <xf numFmtId="164" fontId="38" fillId="0" borderId="36" xfId="0" applyNumberFormat="1" applyFont="1" applyBorder="1" applyAlignment="1">
      <alignment horizontal="right" vertical="center"/>
    </xf>
    <xf numFmtId="164" fontId="16" fillId="0" borderId="36" xfId="0" applyNumberFormat="1" applyFont="1" applyBorder="1" applyAlignment="1">
      <alignment horizontal="right" vertical="center"/>
    </xf>
    <xf numFmtId="164" fontId="16" fillId="12" borderId="36" xfId="0" applyNumberFormat="1" applyFont="1" applyFill="1" applyBorder="1" applyAlignment="1">
      <alignment horizontal="right" vertical="center"/>
    </xf>
    <xf numFmtId="9" fontId="16" fillId="12" borderId="37" xfId="1" applyFont="1" applyFill="1" applyBorder="1" applyAlignment="1">
      <alignment horizontal="center" vertical="center"/>
    </xf>
    <xf numFmtId="164" fontId="16" fillId="12" borderId="36" xfId="0" applyNumberFormat="1" applyFont="1" applyFill="1" applyBorder="1" applyAlignment="1">
      <alignment vertical="center"/>
    </xf>
    <xf numFmtId="164" fontId="16" fillId="12" borderId="37" xfId="0" applyNumberFormat="1" applyFont="1" applyFill="1" applyBorder="1" applyAlignment="1">
      <alignment vertical="center"/>
    </xf>
    <xf numFmtId="167" fontId="16" fillId="24" borderId="35" xfId="0" applyNumberFormat="1" applyFont="1" applyFill="1" applyBorder="1" applyAlignment="1">
      <alignment vertical="center"/>
    </xf>
    <xf numFmtId="167" fontId="16" fillId="24" borderId="36" xfId="0" applyNumberFormat="1" applyFont="1" applyFill="1" applyBorder="1" applyAlignment="1">
      <alignment vertical="center"/>
    </xf>
    <xf numFmtId="167" fontId="16" fillId="24" borderId="37" xfId="0" applyNumberFormat="1" applyFont="1" applyFill="1" applyBorder="1" applyAlignment="1">
      <alignment vertical="center"/>
    </xf>
    <xf numFmtId="164" fontId="16" fillId="26" borderId="35" xfId="0" applyNumberFormat="1" applyFont="1" applyFill="1" applyBorder="1" applyAlignment="1">
      <alignment vertical="center"/>
    </xf>
    <xf numFmtId="0" fontId="16" fillId="26" borderId="36" xfId="0" applyFont="1" applyFill="1" applyBorder="1" applyAlignment="1">
      <alignment vertical="center"/>
    </xf>
    <xf numFmtId="164" fontId="16" fillId="26" borderId="36" xfId="0" applyNumberFormat="1" applyFont="1" applyFill="1" applyBorder="1" applyAlignment="1">
      <alignment vertical="center"/>
    </xf>
    <xf numFmtId="0" fontId="34" fillId="0" borderId="0" xfId="0" applyFont="1" applyAlignment="1">
      <alignment vertical="center"/>
    </xf>
    <xf numFmtId="0" fontId="22" fillId="11" borderId="8" xfId="0" applyFont="1" applyFill="1" applyBorder="1" applyAlignment="1">
      <alignment vertical="center"/>
    </xf>
    <xf numFmtId="0" fontId="22" fillId="0" borderId="9" xfId="0" applyFont="1" applyBorder="1" applyAlignment="1">
      <alignment vertical="center"/>
    </xf>
    <xf numFmtId="0" fontId="16" fillId="0" borderId="9" xfId="0" applyFont="1" applyBorder="1" applyAlignment="1">
      <alignment vertical="center"/>
    </xf>
    <xf numFmtId="0" fontId="16" fillId="0" borderId="9" xfId="0" applyFont="1" applyBorder="1" applyAlignment="1">
      <alignment horizontal="left" vertical="center"/>
    </xf>
    <xf numFmtId="0" fontId="16" fillId="0" borderId="10" xfId="0" applyFont="1" applyBorder="1" applyAlignment="1">
      <alignment horizontal="center" vertical="center"/>
    </xf>
    <xf numFmtId="164" fontId="34" fillId="22" borderId="8" xfId="0" applyNumberFormat="1" applyFont="1" applyFill="1" applyBorder="1" applyAlignment="1">
      <alignment vertical="center"/>
    </xf>
    <xf numFmtId="164" fontId="35" fillId="22" borderId="14" xfId="0" applyNumberFormat="1" applyFont="1" applyFill="1" applyBorder="1" applyAlignment="1">
      <alignment vertical="center"/>
    </xf>
    <xf numFmtId="164" fontId="34" fillId="22" borderId="9" xfId="0" applyNumberFormat="1" applyFont="1" applyFill="1" applyBorder="1" applyAlignment="1">
      <alignment vertical="center"/>
    </xf>
    <xf numFmtId="164" fontId="35" fillId="22" borderId="9" xfId="0" applyNumberFormat="1" applyFont="1" applyFill="1" applyBorder="1" applyAlignment="1">
      <alignment vertical="center"/>
    </xf>
    <xf numFmtId="9" fontId="35" fillId="22" borderId="13" xfId="1" applyFont="1" applyFill="1" applyBorder="1" applyAlignment="1">
      <alignment vertical="center"/>
    </xf>
    <xf numFmtId="164" fontId="34" fillId="22" borderId="10" xfId="0" applyNumberFormat="1" applyFont="1" applyFill="1" applyBorder="1" applyAlignment="1">
      <alignment vertical="center"/>
    </xf>
    <xf numFmtId="164" fontId="34" fillId="7" borderId="8" xfId="0" applyNumberFormat="1" applyFont="1" applyFill="1" applyBorder="1" applyAlignment="1">
      <alignment vertical="center"/>
    </xf>
    <xf numFmtId="164" fontId="34" fillId="7" borderId="9" xfId="0" applyNumberFormat="1" applyFont="1" applyFill="1" applyBorder="1" applyAlignment="1">
      <alignment vertical="center"/>
    </xf>
    <xf numFmtId="9" fontId="34" fillId="7" borderId="10" xfId="1" applyFont="1" applyFill="1" applyBorder="1" applyAlignment="1">
      <alignment vertical="center"/>
    </xf>
    <xf numFmtId="164" fontId="16" fillId="9" borderId="8" xfId="0" applyNumberFormat="1" applyFont="1" applyFill="1" applyBorder="1" applyAlignment="1">
      <alignment vertical="center"/>
    </xf>
    <xf numFmtId="164" fontId="16" fillId="9" borderId="9" xfId="0" applyNumberFormat="1" applyFont="1" applyFill="1" applyBorder="1" applyAlignment="1">
      <alignment vertical="center"/>
    </xf>
    <xf numFmtId="9" fontId="26" fillId="27" borderId="9" xfId="0" applyNumberFormat="1" applyFont="1" applyFill="1" applyBorder="1" applyAlignment="1">
      <alignment horizontal="center" vertical="center"/>
    </xf>
    <xf numFmtId="9" fontId="26" fillId="27" borderId="10" xfId="0" applyNumberFormat="1" applyFont="1" applyFill="1" applyBorder="1" applyAlignment="1">
      <alignment horizontal="center" vertical="center"/>
    </xf>
    <xf numFmtId="164" fontId="16" fillId="8" borderId="8" xfId="0" applyNumberFormat="1" applyFont="1" applyFill="1" applyBorder="1" applyAlignment="1">
      <alignment vertical="center"/>
    </xf>
    <xf numFmtId="164" fontId="16" fillId="8" borderId="9" xfId="0" applyNumberFormat="1" applyFont="1" applyFill="1" applyBorder="1" applyAlignment="1">
      <alignment vertical="center"/>
    </xf>
    <xf numFmtId="164" fontId="16" fillId="8" borderId="10" xfId="0" applyNumberFormat="1" applyFont="1" applyFill="1" applyBorder="1" applyAlignment="1">
      <alignment vertical="center"/>
    </xf>
    <xf numFmtId="164" fontId="16" fillId="6" borderId="8" xfId="0" applyNumberFormat="1" applyFont="1" applyFill="1" applyBorder="1" applyAlignment="1">
      <alignment horizontal="center" vertical="center"/>
    </xf>
    <xf numFmtId="164" fontId="16" fillId="6" borderId="9" xfId="0" applyNumberFormat="1" applyFont="1" applyFill="1" applyBorder="1" applyAlignment="1">
      <alignment horizontal="center" vertical="center"/>
    </xf>
    <xf numFmtId="164" fontId="22" fillId="6" borderId="10" xfId="0" applyNumberFormat="1" applyFont="1" applyFill="1" applyBorder="1" applyAlignment="1">
      <alignment horizontal="center" vertical="center"/>
    </xf>
    <xf numFmtId="164" fontId="16" fillId="5" borderId="8" xfId="0" applyNumberFormat="1" applyFont="1" applyFill="1" applyBorder="1" applyAlignment="1">
      <alignment vertical="center"/>
    </xf>
    <xf numFmtId="164" fontId="16" fillId="5" borderId="9" xfId="0" applyNumberFormat="1" applyFont="1" applyFill="1" applyBorder="1" applyAlignment="1">
      <alignment vertical="center"/>
    </xf>
    <xf numFmtId="164" fontId="26" fillId="27" borderId="10" xfId="0" applyNumberFormat="1" applyFont="1" applyFill="1" applyBorder="1" applyAlignment="1">
      <alignment horizontal="center" vertical="center"/>
    </xf>
    <xf numFmtId="9" fontId="16" fillId="23" borderId="8" xfId="1" applyFont="1" applyFill="1" applyBorder="1" applyAlignment="1">
      <alignment horizontal="center" vertical="center"/>
    </xf>
    <xf numFmtId="9" fontId="16" fillId="23" borderId="9" xfId="1" applyFont="1" applyFill="1" applyBorder="1" applyAlignment="1">
      <alignment horizontal="center" vertical="center"/>
    </xf>
    <xf numFmtId="9" fontId="22" fillId="23" borderId="10" xfId="1" applyFont="1" applyFill="1" applyBorder="1" applyAlignment="1">
      <alignment horizontal="center" vertical="center"/>
    </xf>
    <xf numFmtId="164" fontId="16" fillId="6" borderId="8" xfId="0" applyNumberFormat="1" applyFont="1" applyFill="1" applyBorder="1" applyAlignment="1">
      <alignment vertical="center"/>
    </xf>
    <xf numFmtId="164" fontId="16" fillId="6" borderId="9" xfId="0" applyNumberFormat="1" applyFont="1" applyFill="1" applyBorder="1" applyAlignment="1">
      <alignment vertical="center"/>
    </xf>
    <xf numFmtId="164" fontId="22" fillId="6" borderId="9" xfId="0" applyNumberFormat="1" applyFont="1" applyFill="1" applyBorder="1" applyAlignment="1">
      <alignment vertical="center"/>
    </xf>
    <xf numFmtId="9" fontId="16" fillId="23" borderId="10" xfId="1" applyFont="1" applyFill="1" applyBorder="1" applyAlignment="1">
      <alignment horizontal="center" vertical="center"/>
    </xf>
    <xf numFmtId="164" fontId="16" fillId="24" borderId="8" xfId="0" applyNumberFormat="1" applyFont="1" applyFill="1" applyBorder="1" applyAlignment="1">
      <alignment vertical="center"/>
    </xf>
    <xf numFmtId="164" fontId="16" fillId="24" borderId="9" xfId="0" applyNumberFormat="1" applyFont="1" applyFill="1" applyBorder="1" applyAlignment="1">
      <alignment vertical="center"/>
    </xf>
    <xf numFmtId="164" fontId="16" fillId="24" borderId="10" xfId="0" applyNumberFormat="1" applyFont="1" applyFill="1" applyBorder="1" applyAlignment="1">
      <alignment vertical="center"/>
    </xf>
    <xf numFmtId="164" fontId="16" fillId="0" borderId="8" xfId="0" applyNumberFormat="1" applyFont="1" applyBorder="1" applyAlignment="1">
      <alignment vertical="center"/>
    </xf>
    <xf numFmtId="164" fontId="16" fillId="0" borderId="9" xfId="0" applyNumberFormat="1" applyFont="1" applyBorder="1" applyAlignment="1">
      <alignment vertical="center"/>
    </xf>
    <xf numFmtId="168" fontId="16" fillId="0" borderId="9" xfId="1" applyNumberFormat="1" applyFont="1" applyBorder="1" applyAlignment="1">
      <alignment vertical="center"/>
    </xf>
    <xf numFmtId="164" fontId="16" fillId="4" borderId="8" xfId="0" applyNumberFormat="1" applyFont="1" applyFill="1" applyBorder="1" applyAlignment="1">
      <alignment horizontal="right" vertical="center"/>
    </xf>
    <xf numFmtId="9" fontId="16" fillId="4" borderId="9" xfId="1" applyFont="1" applyFill="1" applyBorder="1" applyAlignment="1">
      <alignment horizontal="center" vertical="center"/>
    </xf>
    <xf numFmtId="164" fontId="16" fillId="4" borderId="9" xfId="0" applyNumberFormat="1" applyFont="1" applyFill="1" applyBorder="1" applyAlignment="1">
      <alignment horizontal="right" vertical="center"/>
    </xf>
    <xf numFmtId="9" fontId="16" fillId="4" borderId="10" xfId="1" applyFont="1" applyFill="1" applyBorder="1" applyAlignment="1">
      <alignment horizontal="center" vertical="center"/>
    </xf>
    <xf numFmtId="164" fontId="16" fillId="25" borderId="8" xfId="0" applyNumberFormat="1" applyFont="1" applyFill="1" applyBorder="1" applyAlignment="1">
      <alignment horizontal="right" vertical="center"/>
    </xf>
    <xf numFmtId="164" fontId="16" fillId="25" borderId="9" xfId="0" applyNumberFormat="1" applyFont="1" applyFill="1" applyBorder="1" applyAlignment="1">
      <alignment horizontal="right" vertical="center"/>
    </xf>
    <xf numFmtId="9" fontId="16" fillId="25" borderId="9" xfId="1" applyFont="1" applyFill="1" applyBorder="1" applyAlignment="1">
      <alignment horizontal="center" vertical="center"/>
    </xf>
    <xf numFmtId="165" fontId="16" fillId="25" borderId="10" xfId="0" applyNumberFormat="1" applyFont="1" applyFill="1" applyBorder="1" applyAlignment="1">
      <alignment horizontal="center" vertical="center"/>
    </xf>
    <xf numFmtId="164" fontId="16" fillId="3" borderId="8" xfId="0" applyNumberFormat="1" applyFont="1" applyFill="1" applyBorder="1" applyAlignment="1">
      <alignment horizontal="center" vertical="center"/>
    </xf>
    <xf numFmtId="164" fontId="16" fillId="3" borderId="9" xfId="0" applyNumberFormat="1" applyFont="1" applyFill="1" applyBorder="1" applyAlignment="1">
      <alignment horizontal="center" vertical="center"/>
    </xf>
    <xf numFmtId="9" fontId="16" fillId="3" borderId="9" xfId="1" applyFont="1" applyFill="1" applyBorder="1" applyAlignment="1">
      <alignment horizontal="center" vertical="center"/>
    </xf>
    <xf numFmtId="9" fontId="16" fillId="3" borderId="10" xfId="1" applyFont="1" applyFill="1" applyBorder="1" applyAlignment="1">
      <alignment horizontal="center" vertical="center"/>
    </xf>
    <xf numFmtId="166" fontId="16" fillId="0" borderId="8" xfId="0" applyNumberFormat="1" applyFont="1" applyBorder="1" applyAlignment="1">
      <alignment vertical="center"/>
    </xf>
    <xf numFmtId="166" fontId="16" fillId="0" borderId="9" xfId="0" applyNumberFormat="1" applyFont="1" applyBorder="1" applyAlignment="1">
      <alignment vertical="center"/>
    </xf>
    <xf numFmtId="166" fontId="26" fillId="27" borderId="10" xfId="0" applyNumberFormat="1" applyFont="1" applyFill="1" applyBorder="1" applyAlignment="1">
      <alignment horizontal="center" vertical="center"/>
    </xf>
    <xf numFmtId="9" fontId="16" fillId="5" borderId="10" xfId="1" applyFont="1" applyFill="1" applyBorder="1" applyAlignment="1">
      <alignment horizontal="center" vertical="center"/>
    </xf>
    <xf numFmtId="164" fontId="36" fillId="0" borderId="8" xfId="0" applyNumberFormat="1" applyFont="1" applyBorder="1" applyAlignment="1">
      <alignment horizontal="right" vertical="center"/>
    </xf>
    <xf numFmtId="164" fontId="36" fillId="0" borderId="9" xfId="0" applyNumberFormat="1" applyFont="1" applyBorder="1" applyAlignment="1">
      <alignment horizontal="right" vertical="center"/>
    </xf>
    <xf numFmtId="164" fontId="37" fillId="0" borderId="9" xfId="0" applyNumberFormat="1" applyFont="1" applyBorder="1" applyAlignment="1">
      <alignment horizontal="right" vertical="center"/>
    </xf>
    <xf numFmtId="164" fontId="38" fillId="0" borderId="9" xfId="0" applyNumberFormat="1" applyFont="1" applyBorder="1" applyAlignment="1">
      <alignment horizontal="right" vertical="center"/>
    </xf>
    <xf numFmtId="164" fontId="16" fillId="0" borderId="9" xfId="0" applyNumberFormat="1" applyFont="1" applyBorder="1" applyAlignment="1">
      <alignment horizontal="right" vertical="center"/>
    </xf>
    <xf numFmtId="164" fontId="16" fillId="12" borderId="9" xfId="0" applyNumberFormat="1" applyFont="1" applyFill="1" applyBorder="1" applyAlignment="1">
      <alignment horizontal="right" vertical="center"/>
    </xf>
    <xf numFmtId="9" fontId="16" fillId="12" borderId="10" xfId="1" applyFont="1" applyFill="1" applyBorder="1" applyAlignment="1">
      <alignment horizontal="center" vertical="center"/>
    </xf>
    <xf numFmtId="164" fontId="16" fillId="12" borderId="9" xfId="0" applyNumberFormat="1" applyFont="1" applyFill="1" applyBorder="1" applyAlignment="1">
      <alignment vertical="center"/>
    </xf>
    <xf numFmtId="164" fontId="16" fillId="12" borderId="10" xfId="0" applyNumberFormat="1" applyFont="1" applyFill="1" applyBorder="1" applyAlignment="1">
      <alignment vertical="center"/>
    </xf>
    <xf numFmtId="167" fontId="16" fillId="24" borderId="8" xfId="0" applyNumberFormat="1" applyFont="1" applyFill="1" applyBorder="1" applyAlignment="1">
      <alignment vertical="center"/>
    </xf>
    <xf numFmtId="167" fontId="16" fillId="24" borderId="9" xfId="0" applyNumberFormat="1" applyFont="1" applyFill="1" applyBorder="1" applyAlignment="1">
      <alignment vertical="center"/>
    </xf>
    <xf numFmtId="167" fontId="16" fillId="24" borderId="10" xfId="0" applyNumberFormat="1" applyFont="1" applyFill="1" applyBorder="1" applyAlignment="1">
      <alignment vertical="center"/>
    </xf>
    <xf numFmtId="164" fontId="16" fillId="26" borderId="8" xfId="0" applyNumberFormat="1" applyFont="1" applyFill="1" applyBorder="1" applyAlignment="1">
      <alignment vertical="center"/>
    </xf>
    <xf numFmtId="0" fontId="16" fillId="26" borderId="9" xfId="0" applyFont="1" applyFill="1" applyBorder="1" applyAlignment="1">
      <alignment vertical="center"/>
    </xf>
    <xf numFmtId="164" fontId="16" fillId="26" borderId="9" xfId="0" applyNumberFormat="1" applyFont="1" applyFill="1" applyBorder="1" applyAlignment="1">
      <alignment vertical="center"/>
    </xf>
    <xf numFmtId="9" fontId="16" fillId="24" borderId="9" xfId="1" applyFont="1" applyFill="1" applyBorder="1" applyAlignment="1">
      <alignment vertical="center"/>
    </xf>
    <xf numFmtId="9" fontId="16" fillId="24" borderId="10" xfId="1" applyFont="1" applyFill="1" applyBorder="1" applyAlignment="1">
      <alignment vertical="center"/>
    </xf>
    <xf numFmtId="164" fontId="36" fillId="22" borderId="8" xfId="0" applyNumberFormat="1" applyFont="1" applyFill="1" applyBorder="1" applyAlignment="1">
      <alignment vertical="center"/>
    </xf>
    <xf numFmtId="164" fontId="39" fillId="22" borderId="14" xfId="0" applyNumberFormat="1" applyFont="1" applyFill="1" applyBorder="1" applyAlignment="1">
      <alignment vertical="center"/>
    </xf>
    <xf numFmtId="164" fontId="36" fillId="22" borderId="9" xfId="0" applyNumberFormat="1" applyFont="1" applyFill="1" applyBorder="1" applyAlignment="1">
      <alignment vertical="center"/>
    </xf>
    <xf numFmtId="164" fontId="39" fillId="22" borderId="9" xfId="0" applyNumberFormat="1" applyFont="1" applyFill="1" applyBorder="1" applyAlignment="1">
      <alignment vertical="center"/>
    </xf>
    <xf numFmtId="9" fontId="39" fillId="22" borderId="13" xfId="1" applyFont="1" applyFill="1" applyBorder="1" applyAlignment="1">
      <alignment vertical="center"/>
    </xf>
    <xf numFmtId="164" fontId="36" fillId="22" borderId="10" xfId="0" applyNumberFormat="1" applyFont="1" applyFill="1" applyBorder="1" applyAlignment="1">
      <alignment vertical="center"/>
    </xf>
    <xf numFmtId="164" fontId="36" fillId="7" borderId="8" xfId="0" applyNumberFormat="1" applyFont="1" applyFill="1" applyBorder="1" applyAlignment="1">
      <alignment vertical="center"/>
    </xf>
    <xf numFmtId="164" fontId="36" fillId="7" borderId="9" xfId="0" applyNumberFormat="1" applyFont="1" applyFill="1" applyBorder="1" applyAlignment="1">
      <alignment vertical="center"/>
    </xf>
    <xf numFmtId="9" fontId="36" fillId="7" borderId="10" xfId="1" applyFont="1" applyFill="1" applyBorder="1" applyAlignment="1">
      <alignment vertical="center"/>
    </xf>
    <xf numFmtId="0" fontId="36" fillId="0" borderId="0" xfId="0" applyFont="1" applyAlignment="1">
      <alignment vertical="center"/>
    </xf>
    <xf numFmtId="49" fontId="16" fillId="0" borderId="9" xfId="0" applyNumberFormat="1" applyFont="1" applyBorder="1" applyAlignment="1">
      <alignment vertical="center"/>
    </xf>
    <xf numFmtId="164" fontId="16" fillId="22" borderId="8" xfId="0" applyNumberFormat="1" applyFont="1" applyFill="1" applyBorder="1" applyAlignment="1">
      <alignment vertical="center"/>
    </xf>
    <xf numFmtId="164" fontId="40" fillId="22" borderId="14" xfId="0" applyNumberFormat="1" applyFont="1" applyFill="1" applyBorder="1" applyAlignment="1">
      <alignment vertical="center"/>
    </xf>
    <xf numFmtId="164" fontId="16" fillId="22" borderId="9" xfId="0" applyNumberFormat="1" applyFont="1" applyFill="1" applyBorder="1" applyAlignment="1">
      <alignment vertical="center"/>
    </xf>
    <xf numFmtId="164" fontId="40" fillId="22" borderId="9" xfId="0" applyNumberFormat="1" applyFont="1" applyFill="1" applyBorder="1" applyAlignment="1">
      <alignment vertical="center"/>
    </xf>
    <xf numFmtId="9" fontId="40" fillId="22" borderId="13" xfId="1" applyFont="1" applyFill="1" applyBorder="1" applyAlignment="1">
      <alignment vertical="center"/>
    </xf>
    <xf numFmtId="164" fontId="16" fillId="22" borderId="10" xfId="0" applyNumberFormat="1" applyFont="1" applyFill="1" applyBorder="1" applyAlignment="1">
      <alignment vertical="center"/>
    </xf>
    <xf numFmtId="164" fontId="16" fillId="7" borderId="8" xfId="0" applyNumberFormat="1" applyFont="1" applyFill="1" applyBorder="1" applyAlignment="1">
      <alignment vertical="center"/>
    </xf>
    <xf numFmtId="164" fontId="16" fillId="7" borderId="9" xfId="0" applyNumberFormat="1" applyFont="1" applyFill="1" applyBorder="1" applyAlignment="1">
      <alignment vertical="center"/>
    </xf>
    <xf numFmtId="9" fontId="16" fillId="7" borderId="10" xfId="1" applyFont="1" applyFill="1" applyBorder="1" applyAlignment="1">
      <alignment vertical="center"/>
    </xf>
    <xf numFmtId="0" fontId="16" fillId="29" borderId="9" xfId="0" applyFont="1" applyFill="1" applyBorder="1" applyAlignment="1">
      <alignment vertical="center"/>
    </xf>
    <xf numFmtId="0" fontId="22" fillId="11" borderId="52" xfId="0" applyFont="1" applyFill="1" applyBorder="1" applyAlignment="1">
      <alignment vertical="center"/>
    </xf>
    <xf numFmtId="0" fontId="22" fillId="0" borderId="53" xfId="0" applyFont="1" applyBorder="1" applyAlignment="1">
      <alignment vertical="center"/>
    </xf>
    <xf numFmtId="0" fontId="16" fillId="0" borderId="53" xfId="0" applyFont="1" applyBorder="1" applyAlignment="1">
      <alignment vertical="center"/>
    </xf>
    <xf numFmtId="0" fontId="16" fillId="0" borderId="53" xfId="0" applyFont="1" applyBorder="1" applyAlignment="1">
      <alignment horizontal="left" vertical="center"/>
    </xf>
    <xf numFmtId="0" fontId="16" fillId="0" borderId="54" xfId="0" applyFont="1" applyBorder="1" applyAlignment="1">
      <alignment horizontal="center" vertical="center"/>
    </xf>
    <xf numFmtId="164" fontId="34" fillId="22" borderId="20" xfId="0" applyNumberFormat="1" applyFont="1" applyFill="1" applyBorder="1" applyAlignment="1">
      <alignment vertical="center"/>
    </xf>
    <xf numFmtId="164" fontId="35" fillId="22" borderId="26" xfId="0" applyNumberFormat="1" applyFont="1" applyFill="1" applyBorder="1" applyAlignment="1">
      <alignment vertical="center"/>
    </xf>
    <xf numFmtId="164" fontId="34" fillId="22" borderId="21" xfId="0" applyNumberFormat="1" applyFont="1" applyFill="1" applyBorder="1" applyAlignment="1">
      <alignment vertical="center"/>
    </xf>
    <xf numFmtId="164" fontId="35" fillId="22" borderId="21" xfId="0" applyNumberFormat="1" applyFont="1" applyFill="1" applyBorder="1" applyAlignment="1">
      <alignment vertical="center"/>
    </xf>
    <xf numFmtId="9" fontId="35" fillId="22" borderId="25" xfId="1" applyFont="1" applyFill="1" applyBorder="1" applyAlignment="1">
      <alignment vertical="center"/>
    </xf>
    <xf numFmtId="164" fontId="34" fillId="22" borderId="22" xfId="0" applyNumberFormat="1" applyFont="1" applyFill="1" applyBorder="1" applyAlignment="1">
      <alignment vertical="center"/>
    </xf>
    <xf numFmtId="164" fontId="34" fillId="7" borderId="20" xfId="0" applyNumberFormat="1" applyFont="1" applyFill="1" applyBorder="1" applyAlignment="1">
      <alignment vertical="center"/>
    </xf>
    <xf numFmtId="164" fontId="34" fillId="7" borderId="21" xfId="0" applyNumberFormat="1" applyFont="1" applyFill="1" applyBorder="1" applyAlignment="1">
      <alignment vertical="center"/>
    </xf>
    <xf numFmtId="9" fontId="34" fillId="7" borderId="22" xfId="1" applyFont="1" applyFill="1" applyBorder="1" applyAlignment="1">
      <alignment vertical="center"/>
    </xf>
    <xf numFmtId="164" fontId="16" fillId="9" borderId="20" xfId="0" applyNumberFormat="1" applyFont="1" applyFill="1" applyBorder="1" applyAlignment="1">
      <alignment vertical="center"/>
    </xf>
    <xf numFmtId="164" fontId="16" fillId="9" borderId="21" xfId="0" applyNumberFormat="1" applyFont="1" applyFill="1" applyBorder="1" applyAlignment="1">
      <alignment vertical="center"/>
    </xf>
    <xf numFmtId="9" fontId="26" fillId="27" borderId="21" xfId="0" applyNumberFormat="1" applyFont="1" applyFill="1" applyBorder="1" applyAlignment="1">
      <alignment horizontal="center" vertical="center"/>
    </xf>
    <xf numFmtId="9" fontId="26" fillId="27" borderId="22" xfId="0" applyNumberFormat="1" applyFont="1" applyFill="1" applyBorder="1" applyAlignment="1">
      <alignment horizontal="center" vertical="center"/>
    </xf>
    <xf numFmtId="164" fontId="16" fillId="8" borderId="52" xfId="0" applyNumberFormat="1" applyFont="1" applyFill="1" applyBorder="1" applyAlignment="1">
      <alignment vertical="center"/>
    </xf>
    <xf numFmtId="164" fontId="16" fillId="8" borderId="53" xfId="0" applyNumberFormat="1" applyFont="1" applyFill="1" applyBorder="1" applyAlignment="1">
      <alignment vertical="center"/>
    </xf>
    <xf numFmtId="164" fontId="16" fillId="8" borderId="54" xfId="0" applyNumberFormat="1" applyFont="1" applyFill="1" applyBorder="1" applyAlignment="1">
      <alignment vertical="center"/>
    </xf>
    <xf numFmtId="164" fontId="16" fillId="6" borderId="52" xfId="0" applyNumberFormat="1" applyFont="1" applyFill="1" applyBorder="1" applyAlignment="1">
      <alignment horizontal="center" vertical="center"/>
    </xf>
    <xf numFmtId="164" fontId="16" fillId="6" borderId="53" xfId="0" applyNumberFormat="1" applyFont="1" applyFill="1" applyBorder="1" applyAlignment="1">
      <alignment horizontal="center" vertical="center"/>
    </xf>
    <xf numFmtId="164" fontId="22" fillId="6" borderId="54" xfId="0" applyNumberFormat="1" applyFont="1" applyFill="1" applyBorder="1" applyAlignment="1">
      <alignment horizontal="center" vertical="center"/>
    </xf>
    <xf numFmtId="164" fontId="16" fillId="5" borderId="20" xfId="0" applyNumberFormat="1" applyFont="1" applyFill="1" applyBorder="1" applyAlignment="1">
      <alignment vertical="center"/>
    </xf>
    <xf numFmtId="164" fontId="16" fillId="5" borderId="21" xfId="0" applyNumberFormat="1" applyFont="1" applyFill="1" applyBorder="1" applyAlignment="1">
      <alignment vertical="center"/>
    </xf>
    <xf numFmtId="164" fontId="26" fillId="27" borderId="22" xfId="0" applyNumberFormat="1" applyFont="1" applyFill="1" applyBorder="1" applyAlignment="1">
      <alignment horizontal="center" vertical="center"/>
    </xf>
    <xf numFmtId="9" fontId="16" fillId="23" borderId="20" xfId="1" applyFont="1" applyFill="1" applyBorder="1" applyAlignment="1">
      <alignment horizontal="center" vertical="center"/>
    </xf>
    <xf numFmtId="9" fontId="16" fillId="23" borderId="21" xfId="1" applyFont="1" applyFill="1" applyBorder="1" applyAlignment="1">
      <alignment horizontal="center" vertical="center"/>
    </xf>
    <xf numFmtId="9" fontId="22" fillId="23" borderId="22" xfId="1" applyFont="1" applyFill="1" applyBorder="1" applyAlignment="1">
      <alignment horizontal="center" vertical="center"/>
    </xf>
    <xf numFmtId="164" fontId="16" fillId="6" borderId="52" xfId="0" applyNumberFormat="1" applyFont="1" applyFill="1" applyBorder="1" applyAlignment="1">
      <alignment vertical="center"/>
    </xf>
    <xf numFmtId="164" fontId="16" fillId="6" borderId="53" xfId="0" applyNumberFormat="1" applyFont="1" applyFill="1" applyBorder="1" applyAlignment="1">
      <alignment vertical="center"/>
    </xf>
    <xf numFmtId="164" fontId="22" fillId="6" borderId="53" xfId="0" applyNumberFormat="1" applyFont="1" applyFill="1" applyBorder="1" applyAlignment="1">
      <alignment vertical="center"/>
    </xf>
    <xf numFmtId="164" fontId="26" fillId="27" borderId="54" xfId="0" applyNumberFormat="1" applyFont="1" applyFill="1" applyBorder="1" applyAlignment="1">
      <alignment horizontal="center" vertical="center"/>
    </xf>
    <xf numFmtId="9" fontId="16" fillId="23" borderId="52" xfId="1" applyFont="1" applyFill="1" applyBorder="1" applyAlignment="1">
      <alignment horizontal="center" vertical="center"/>
    </xf>
    <xf numFmtId="9" fontId="16" fillId="23" borderId="53" xfId="1" applyFont="1" applyFill="1" applyBorder="1" applyAlignment="1">
      <alignment horizontal="center" vertical="center"/>
    </xf>
    <xf numFmtId="9" fontId="16" fillId="23" borderId="54" xfId="1" applyFont="1" applyFill="1" applyBorder="1" applyAlignment="1">
      <alignment horizontal="center" vertical="center"/>
    </xf>
    <xf numFmtId="164" fontId="16" fillId="24" borderId="52" xfId="0" applyNumberFormat="1" applyFont="1" applyFill="1" applyBorder="1" applyAlignment="1">
      <alignment vertical="center"/>
    </xf>
    <xf numFmtId="164" fontId="16" fillId="24" borderId="53" xfId="0" applyNumberFormat="1" applyFont="1" applyFill="1" applyBorder="1" applyAlignment="1">
      <alignment vertical="center"/>
    </xf>
    <xf numFmtId="164" fontId="16" fillId="24" borderId="54" xfId="0" applyNumberFormat="1" applyFont="1" applyFill="1" applyBorder="1" applyAlignment="1">
      <alignment vertical="center"/>
    </xf>
    <xf numFmtId="164" fontId="16" fillId="0" borderId="20" xfId="0" applyNumberFormat="1" applyFont="1" applyBorder="1" applyAlignment="1">
      <alignment vertical="center"/>
    </xf>
    <xf numFmtId="164" fontId="16" fillId="0" borderId="21" xfId="0" applyNumberFormat="1" applyFont="1" applyBorder="1" applyAlignment="1">
      <alignment vertical="center"/>
    </xf>
    <xf numFmtId="168" fontId="16" fillId="0" borderId="21" xfId="1" applyNumberFormat="1" applyFont="1" applyBorder="1" applyAlignment="1">
      <alignment vertical="center"/>
    </xf>
    <xf numFmtId="164" fontId="16" fillId="4" borderId="52" xfId="0" applyNumberFormat="1" applyFont="1" applyFill="1" applyBorder="1" applyAlignment="1">
      <alignment horizontal="right" vertical="center"/>
    </xf>
    <xf numFmtId="9" fontId="16" fillId="4" borderId="53" xfId="1" applyFont="1" applyFill="1" applyBorder="1" applyAlignment="1">
      <alignment horizontal="center" vertical="center"/>
    </xf>
    <xf numFmtId="164" fontId="16" fillId="4" borderId="53" xfId="0" applyNumberFormat="1" applyFont="1" applyFill="1" applyBorder="1" applyAlignment="1">
      <alignment horizontal="right" vertical="center"/>
    </xf>
    <xf numFmtId="9" fontId="16" fillId="4" borderId="54" xfId="1" applyFont="1" applyFill="1" applyBorder="1" applyAlignment="1">
      <alignment horizontal="center" vertical="center"/>
    </xf>
    <xf numFmtId="164" fontId="16" fillId="25" borderId="52" xfId="0" applyNumberFormat="1" applyFont="1" applyFill="1" applyBorder="1" applyAlignment="1">
      <alignment horizontal="right" vertical="center"/>
    </xf>
    <xf numFmtId="164" fontId="16" fillId="25" borderId="53" xfId="0" applyNumberFormat="1" applyFont="1" applyFill="1" applyBorder="1" applyAlignment="1">
      <alignment horizontal="right" vertical="center"/>
    </xf>
    <xf numFmtId="9" fontId="16" fillId="25" borderId="53" xfId="1" applyFont="1" applyFill="1" applyBorder="1" applyAlignment="1">
      <alignment horizontal="center" vertical="center"/>
    </xf>
    <xf numFmtId="165" fontId="16" fillId="25" borderId="54" xfId="0" applyNumberFormat="1" applyFont="1" applyFill="1" applyBorder="1" applyAlignment="1">
      <alignment horizontal="center" vertical="center"/>
    </xf>
    <xf numFmtId="164" fontId="16" fillId="3" borderId="52" xfId="0" applyNumberFormat="1" applyFont="1" applyFill="1" applyBorder="1" applyAlignment="1">
      <alignment horizontal="center" vertical="center"/>
    </xf>
    <xf numFmtId="164" fontId="16" fillId="3" borderId="53" xfId="0" applyNumberFormat="1" applyFont="1" applyFill="1" applyBorder="1" applyAlignment="1">
      <alignment horizontal="center" vertical="center"/>
    </xf>
    <xf numFmtId="9" fontId="16" fillId="3" borderId="53" xfId="1" applyFont="1" applyFill="1" applyBorder="1" applyAlignment="1">
      <alignment horizontal="center" vertical="center"/>
    </xf>
    <xf numFmtId="9" fontId="16" fillId="3" borderId="54" xfId="1" applyFont="1" applyFill="1" applyBorder="1" applyAlignment="1">
      <alignment horizontal="center" vertical="center"/>
    </xf>
    <xf numFmtId="166" fontId="16" fillId="0" borderId="20" xfId="0" applyNumberFormat="1" applyFont="1" applyBorder="1" applyAlignment="1">
      <alignment vertical="center"/>
    </xf>
    <xf numFmtId="166" fontId="16" fillId="0" borderId="21" xfId="0" applyNumberFormat="1" applyFont="1" applyBorder="1" applyAlignment="1">
      <alignment vertical="center"/>
    </xf>
    <xf numFmtId="166" fontId="26" fillId="27" borderId="22" xfId="0" applyNumberFormat="1" applyFont="1" applyFill="1" applyBorder="1" applyAlignment="1">
      <alignment horizontal="center" vertical="center"/>
    </xf>
    <xf numFmtId="164" fontId="16" fillId="5" borderId="52" xfId="0" applyNumberFormat="1" applyFont="1" applyFill="1" applyBorder="1" applyAlignment="1">
      <alignment vertical="center"/>
    </xf>
    <xf numFmtId="164" fontId="16" fillId="5" borderId="53" xfId="0" applyNumberFormat="1" applyFont="1" applyFill="1" applyBorder="1" applyAlignment="1">
      <alignment vertical="center"/>
    </xf>
    <xf numFmtId="9" fontId="16" fillId="5" borderId="54" xfId="1" applyFont="1" applyFill="1" applyBorder="1" applyAlignment="1">
      <alignment horizontal="center" vertical="center"/>
    </xf>
    <xf numFmtId="164" fontId="36" fillId="0" borderId="52" xfId="0" applyNumberFormat="1" applyFont="1" applyBorder="1" applyAlignment="1">
      <alignment horizontal="right" vertical="center"/>
    </xf>
    <xf numFmtId="164" fontId="36" fillId="0" borderId="53" xfId="0" applyNumberFormat="1" applyFont="1" applyBorder="1" applyAlignment="1">
      <alignment horizontal="right" vertical="center"/>
    </xf>
    <xf numFmtId="164" fontId="37" fillId="0" borderId="53" xfId="0" applyNumberFormat="1" applyFont="1" applyBorder="1" applyAlignment="1">
      <alignment horizontal="right" vertical="center"/>
    </xf>
    <xf numFmtId="164" fontId="38" fillId="0" borderId="53" xfId="0" applyNumberFormat="1" applyFont="1" applyBorder="1" applyAlignment="1">
      <alignment horizontal="right" vertical="center"/>
    </xf>
    <xf numFmtId="164" fontId="16" fillId="0" borderId="53" xfId="0" applyNumberFormat="1" applyFont="1" applyBorder="1" applyAlignment="1">
      <alignment horizontal="right" vertical="center"/>
    </xf>
    <xf numFmtId="164" fontId="16" fillId="12" borderId="53" xfId="0" applyNumberFormat="1" applyFont="1" applyFill="1" applyBorder="1" applyAlignment="1">
      <alignment horizontal="right" vertical="center"/>
    </xf>
    <xf numFmtId="9" fontId="16" fillId="12" borderId="54" xfId="1" applyFont="1" applyFill="1" applyBorder="1" applyAlignment="1">
      <alignment horizontal="center" vertical="center"/>
    </xf>
    <xf numFmtId="164" fontId="22" fillId="0" borderId="52" xfId="0" applyNumberFormat="1" applyFont="1" applyBorder="1" applyAlignment="1">
      <alignment vertical="center"/>
    </xf>
    <xf numFmtId="164" fontId="22" fillId="0" borderId="53" xfId="0" applyNumberFormat="1" applyFont="1" applyBorder="1" applyAlignment="1">
      <alignment vertical="center"/>
    </xf>
    <xf numFmtId="164" fontId="22" fillId="12" borderId="53" xfId="0" applyNumberFormat="1" applyFont="1" applyFill="1" applyBorder="1" applyAlignment="1">
      <alignment vertical="center"/>
    </xf>
    <xf numFmtId="164" fontId="16" fillId="0" borderId="53" xfId="0" applyNumberFormat="1" applyFont="1" applyBorder="1" applyAlignment="1">
      <alignment vertical="center"/>
    </xf>
    <xf numFmtId="164" fontId="16" fillId="12" borderId="53" xfId="0" applyNumberFormat="1" applyFont="1" applyFill="1" applyBorder="1" applyAlignment="1">
      <alignment vertical="center"/>
    </xf>
    <xf numFmtId="164" fontId="16" fillId="12" borderId="54" xfId="0" applyNumberFormat="1" applyFont="1" applyFill="1" applyBorder="1" applyAlignment="1">
      <alignment vertical="center"/>
    </xf>
    <xf numFmtId="167" fontId="16" fillId="24" borderId="52" xfId="0" applyNumberFormat="1" applyFont="1" applyFill="1" applyBorder="1" applyAlignment="1">
      <alignment vertical="center"/>
    </xf>
    <xf numFmtId="167" fontId="16" fillId="24" borderId="53" xfId="0" applyNumberFormat="1" applyFont="1" applyFill="1" applyBorder="1" applyAlignment="1">
      <alignment vertical="center"/>
    </xf>
    <xf numFmtId="167" fontId="16" fillId="24" borderId="54" xfId="0" applyNumberFormat="1" applyFont="1" applyFill="1" applyBorder="1" applyAlignment="1">
      <alignment vertical="center"/>
    </xf>
    <xf numFmtId="164" fontId="16" fillId="26" borderId="52" xfId="0" applyNumberFormat="1" applyFont="1" applyFill="1" applyBorder="1" applyAlignment="1">
      <alignment vertical="center"/>
    </xf>
    <xf numFmtId="0" fontId="16" fillId="26" borderId="53" xfId="0" applyFont="1" applyFill="1" applyBorder="1" applyAlignment="1">
      <alignment vertical="center"/>
    </xf>
    <xf numFmtId="164" fontId="16" fillId="26" borderId="53" xfId="0" applyNumberFormat="1" applyFont="1" applyFill="1" applyBorder="1" applyAlignment="1">
      <alignment vertical="center"/>
    </xf>
    <xf numFmtId="0" fontId="6" fillId="0" borderId="17" xfId="0" applyFont="1" applyBorder="1" applyAlignment="1">
      <alignment vertical="center"/>
    </xf>
    <xf numFmtId="0" fontId="6" fillId="0" borderId="18" xfId="0" applyFont="1" applyBorder="1" applyAlignment="1">
      <alignment vertical="center"/>
    </xf>
    <xf numFmtId="0" fontId="34" fillId="0" borderId="18" xfId="0" applyFont="1" applyBorder="1" applyAlignment="1">
      <alignment vertical="center"/>
    </xf>
    <xf numFmtId="0" fontId="34" fillId="0" borderId="18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164" fontId="6" fillId="22" borderId="17" xfId="0" applyNumberFormat="1" applyFont="1" applyFill="1" applyBorder="1" applyAlignment="1">
      <alignment vertical="center"/>
    </xf>
    <xf numFmtId="164" fontId="25" fillId="22" borderId="96" xfId="0" applyNumberFormat="1" applyFont="1" applyFill="1" applyBorder="1" applyAlignment="1">
      <alignment vertical="center"/>
    </xf>
    <xf numFmtId="164" fontId="6" fillId="22" borderId="18" xfId="0" applyNumberFormat="1" applyFont="1" applyFill="1" applyBorder="1" applyAlignment="1">
      <alignment vertical="center"/>
    </xf>
    <xf numFmtId="164" fontId="25" fillId="22" borderId="18" xfId="0" applyNumberFormat="1" applyFont="1" applyFill="1" applyBorder="1" applyAlignment="1">
      <alignment vertical="center"/>
    </xf>
    <xf numFmtId="9" fontId="25" fillId="22" borderId="94" xfId="1" applyFont="1" applyFill="1" applyBorder="1" applyAlignment="1">
      <alignment vertical="center"/>
    </xf>
    <xf numFmtId="164" fontId="6" fillId="22" borderId="19" xfId="0" applyNumberFormat="1" applyFont="1" applyFill="1" applyBorder="1" applyAlignment="1">
      <alignment vertical="center"/>
    </xf>
    <xf numFmtId="164" fontId="6" fillId="7" borderId="17" xfId="0" applyNumberFormat="1" applyFont="1" applyFill="1" applyBorder="1" applyAlignment="1">
      <alignment vertical="center"/>
    </xf>
    <xf numFmtId="164" fontId="6" fillId="7" borderId="18" xfId="0" applyNumberFormat="1" applyFont="1" applyFill="1" applyBorder="1" applyAlignment="1">
      <alignment vertical="center"/>
    </xf>
    <xf numFmtId="9" fontId="6" fillId="7" borderId="19" xfId="1" applyFont="1" applyFill="1" applyBorder="1" applyAlignment="1">
      <alignment vertical="center"/>
    </xf>
    <xf numFmtId="164" fontId="6" fillId="9" borderId="17" xfId="0" applyNumberFormat="1" applyFont="1" applyFill="1" applyBorder="1" applyAlignment="1">
      <alignment vertical="center"/>
    </xf>
    <xf numFmtId="164" fontId="6" fillId="9" borderId="18" xfId="0" applyNumberFormat="1" applyFont="1" applyFill="1" applyBorder="1" applyAlignment="1">
      <alignment vertical="center"/>
    </xf>
    <xf numFmtId="9" fontId="26" fillId="27" borderId="18" xfId="0" applyNumberFormat="1" applyFont="1" applyFill="1" applyBorder="1" applyAlignment="1">
      <alignment horizontal="center" vertical="center"/>
    </xf>
    <xf numFmtId="9" fontId="26" fillId="27" borderId="19" xfId="0" applyNumberFormat="1" applyFont="1" applyFill="1" applyBorder="1" applyAlignment="1">
      <alignment horizontal="center" vertical="center"/>
    </xf>
    <xf numFmtId="164" fontId="22" fillId="8" borderId="17" xfId="0" applyNumberFormat="1" applyFont="1" applyFill="1" applyBorder="1" applyAlignment="1">
      <alignment vertical="center"/>
    </xf>
    <xf numFmtId="164" fontId="22" fillId="8" borderId="18" xfId="0" applyNumberFormat="1" applyFont="1" applyFill="1" applyBorder="1" applyAlignment="1">
      <alignment vertical="center"/>
    </xf>
    <xf numFmtId="164" fontId="22" fillId="8" borderId="19" xfId="0" applyNumberFormat="1" applyFont="1" applyFill="1" applyBorder="1" applyAlignment="1">
      <alignment vertical="center"/>
    </xf>
    <xf numFmtId="164" fontId="22" fillId="6" borderId="17" xfId="0" applyNumberFormat="1" applyFont="1" applyFill="1" applyBorder="1" applyAlignment="1">
      <alignment horizontal="center" vertical="center"/>
    </xf>
    <xf numFmtId="164" fontId="22" fillId="6" borderId="18" xfId="0" applyNumberFormat="1" applyFont="1" applyFill="1" applyBorder="1" applyAlignment="1">
      <alignment horizontal="center" vertical="center"/>
    </xf>
    <xf numFmtId="164" fontId="22" fillId="6" borderId="19" xfId="0" applyNumberFormat="1" applyFont="1" applyFill="1" applyBorder="1" applyAlignment="1">
      <alignment horizontal="center" vertical="center"/>
    </xf>
    <xf numFmtId="164" fontId="22" fillId="5" borderId="17" xfId="0" applyNumberFormat="1" applyFont="1" applyFill="1" applyBorder="1" applyAlignment="1">
      <alignment vertical="center"/>
    </xf>
    <xf numFmtId="164" fontId="22" fillId="5" borderId="18" xfId="0" applyNumberFormat="1" applyFont="1" applyFill="1" applyBorder="1" applyAlignment="1">
      <alignment vertical="center"/>
    </xf>
    <xf numFmtId="164" fontId="26" fillId="27" borderId="19" xfId="0" applyNumberFormat="1" applyFont="1" applyFill="1" applyBorder="1" applyAlignment="1">
      <alignment horizontal="center" vertical="center"/>
    </xf>
    <xf numFmtId="9" fontId="22" fillId="23" borderId="17" xfId="1" applyFont="1" applyFill="1" applyBorder="1" applyAlignment="1">
      <alignment horizontal="center" vertical="center"/>
    </xf>
    <xf numFmtId="9" fontId="22" fillId="23" borderId="18" xfId="1" applyFont="1" applyFill="1" applyBorder="1" applyAlignment="1">
      <alignment horizontal="center" vertical="center"/>
    </xf>
    <xf numFmtId="9" fontId="22" fillId="23" borderId="19" xfId="1" applyFont="1" applyFill="1" applyBorder="1" applyAlignment="1">
      <alignment horizontal="center" vertical="center"/>
    </xf>
    <xf numFmtId="164" fontId="22" fillId="6" borderId="17" xfId="0" applyNumberFormat="1" applyFont="1" applyFill="1" applyBorder="1" applyAlignment="1">
      <alignment vertical="center"/>
    </xf>
    <xf numFmtId="164" fontId="22" fillId="6" borderId="18" xfId="0" applyNumberFormat="1" applyFont="1" applyFill="1" applyBorder="1" applyAlignment="1">
      <alignment vertical="center"/>
    </xf>
    <xf numFmtId="164" fontId="22" fillId="24" borderId="17" xfId="0" applyNumberFormat="1" applyFont="1" applyFill="1" applyBorder="1" applyAlignment="1">
      <alignment vertical="center"/>
    </xf>
    <xf numFmtId="164" fontId="22" fillId="24" borderId="18" xfId="0" applyNumberFormat="1" applyFont="1" applyFill="1" applyBorder="1" applyAlignment="1">
      <alignment vertical="center"/>
    </xf>
    <xf numFmtId="9" fontId="22" fillId="24" borderId="18" xfId="1" applyFont="1" applyFill="1" applyBorder="1" applyAlignment="1">
      <alignment vertical="center"/>
    </xf>
    <xf numFmtId="9" fontId="22" fillId="24" borderId="19" xfId="1" applyFont="1" applyFill="1" applyBorder="1" applyAlignment="1">
      <alignment vertical="center"/>
    </xf>
    <xf numFmtId="164" fontId="22" fillId="0" borderId="17" xfId="0" applyNumberFormat="1" applyFont="1" applyBorder="1" applyAlignment="1">
      <alignment vertical="center"/>
    </xf>
    <xf numFmtId="164" fontId="22" fillId="0" borderId="18" xfId="0" applyNumberFormat="1" applyFont="1" applyBorder="1" applyAlignment="1">
      <alignment vertical="center"/>
    </xf>
    <xf numFmtId="168" fontId="22" fillId="0" borderId="18" xfId="1" applyNumberFormat="1" applyFont="1" applyBorder="1" applyAlignment="1">
      <alignment vertical="center"/>
    </xf>
    <xf numFmtId="164" fontId="22" fillId="4" borderId="17" xfId="0" applyNumberFormat="1" applyFont="1" applyFill="1" applyBorder="1" applyAlignment="1">
      <alignment horizontal="center" vertical="center"/>
    </xf>
    <xf numFmtId="9" fontId="22" fillId="4" borderId="18" xfId="1" applyFont="1" applyFill="1" applyBorder="1" applyAlignment="1">
      <alignment horizontal="center" vertical="center"/>
    </xf>
    <xf numFmtId="164" fontId="22" fillId="4" borderId="18" xfId="0" applyNumberFormat="1" applyFont="1" applyFill="1" applyBorder="1" applyAlignment="1">
      <alignment horizontal="right" vertical="center"/>
    </xf>
    <xf numFmtId="9" fontId="22" fillId="4" borderId="19" xfId="1" applyFont="1" applyFill="1" applyBorder="1" applyAlignment="1">
      <alignment horizontal="center" vertical="center"/>
    </xf>
    <xf numFmtId="164" fontId="22" fillId="25" borderId="17" xfId="0" applyNumberFormat="1" applyFont="1" applyFill="1" applyBorder="1" applyAlignment="1">
      <alignment horizontal="right" vertical="center"/>
    </xf>
    <xf numFmtId="164" fontId="22" fillId="25" borderId="18" xfId="0" applyNumberFormat="1" applyFont="1" applyFill="1" applyBorder="1" applyAlignment="1">
      <alignment horizontal="right" vertical="center"/>
    </xf>
    <xf numFmtId="9" fontId="22" fillId="25" borderId="18" xfId="1" applyFont="1" applyFill="1" applyBorder="1" applyAlignment="1">
      <alignment horizontal="center" vertical="center"/>
    </xf>
    <xf numFmtId="165" fontId="22" fillId="25" borderId="19" xfId="0" applyNumberFormat="1" applyFont="1" applyFill="1" applyBorder="1" applyAlignment="1">
      <alignment horizontal="center" vertical="center"/>
    </xf>
    <xf numFmtId="164" fontId="22" fillId="3" borderId="17" xfId="0" applyNumberFormat="1" applyFont="1" applyFill="1" applyBorder="1" applyAlignment="1">
      <alignment horizontal="center" vertical="center"/>
    </xf>
    <xf numFmtId="164" fontId="22" fillId="3" borderId="18" xfId="0" applyNumberFormat="1" applyFont="1" applyFill="1" applyBorder="1" applyAlignment="1">
      <alignment horizontal="center" vertical="center"/>
    </xf>
    <xf numFmtId="9" fontId="22" fillId="3" borderId="18" xfId="1" applyFont="1" applyFill="1" applyBorder="1" applyAlignment="1">
      <alignment horizontal="center" vertical="center"/>
    </xf>
    <xf numFmtId="9" fontId="22" fillId="3" borderId="19" xfId="1" applyFont="1" applyFill="1" applyBorder="1" applyAlignment="1">
      <alignment horizontal="center" vertical="center"/>
    </xf>
    <xf numFmtId="166" fontId="22" fillId="0" borderId="17" xfId="0" applyNumberFormat="1" applyFont="1" applyBorder="1" applyAlignment="1">
      <alignment vertical="center"/>
    </xf>
    <xf numFmtId="166" fontId="22" fillId="0" borderId="18" xfId="0" applyNumberFormat="1" applyFont="1" applyBorder="1" applyAlignment="1">
      <alignment vertical="center"/>
    </xf>
    <xf numFmtId="166" fontId="26" fillId="27" borderId="19" xfId="0" applyNumberFormat="1" applyFont="1" applyFill="1" applyBorder="1" applyAlignment="1">
      <alignment horizontal="center" vertical="center"/>
    </xf>
    <xf numFmtId="9" fontId="22" fillId="5" borderId="19" xfId="1" applyFont="1" applyFill="1" applyBorder="1" applyAlignment="1">
      <alignment horizontal="center" vertical="center"/>
    </xf>
    <xf numFmtId="164" fontId="27" fillId="0" borderId="17" xfId="0" applyNumberFormat="1" applyFont="1" applyBorder="1" applyAlignment="1">
      <alignment horizontal="right" vertical="center"/>
    </xf>
    <xf numFmtId="164" fontId="27" fillId="0" borderId="18" xfId="0" applyNumberFormat="1" applyFont="1" applyBorder="1" applyAlignment="1">
      <alignment horizontal="right" vertical="center"/>
    </xf>
    <xf numFmtId="164" fontId="28" fillId="0" borderId="18" xfId="0" applyNumberFormat="1" applyFont="1" applyBorder="1" applyAlignment="1">
      <alignment horizontal="right" vertical="center"/>
    </xf>
    <xf numFmtId="164" fontId="29" fillId="0" borderId="18" xfId="0" applyNumberFormat="1" applyFont="1" applyBorder="1" applyAlignment="1">
      <alignment horizontal="right" vertical="center"/>
    </xf>
    <xf numFmtId="164" fontId="22" fillId="0" borderId="18" xfId="0" applyNumberFormat="1" applyFont="1" applyBorder="1" applyAlignment="1">
      <alignment horizontal="right" vertical="center"/>
    </xf>
    <xf numFmtId="164" fontId="22" fillId="12" borderId="18" xfId="0" applyNumberFormat="1" applyFont="1" applyFill="1" applyBorder="1" applyAlignment="1">
      <alignment horizontal="right" vertical="center"/>
    </xf>
    <xf numFmtId="9" fontId="22" fillId="12" borderId="19" xfId="1" applyFont="1" applyFill="1" applyBorder="1" applyAlignment="1">
      <alignment horizontal="center" vertical="center"/>
    </xf>
    <xf numFmtId="164" fontId="22" fillId="12" borderId="18" xfId="0" applyNumberFormat="1" applyFont="1" applyFill="1" applyBorder="1" applyAlignment="1">
      <alignment vertical="center"/>
    </xf>
    <xf numFmtId="164" fontId="22" fillId="12" borderId="19" xfId="0" applyNumberFormat="1" applyFont="1" applyFill="1" applyBorder="1" applyAlignment="1">
      <alignment vertical="center"/>
    </xf>
    <xf numFmtId="167" fontId="22" fillId="24" borderId="17" xfId="0" applyNumberFormat="1" applyFont="1" applyFill="1" applyBorder="1" applyAlignment="1">
      <alignment vertical="center"/>
    </xf>
    <xf numFmtId="167" fontId="22" fillId="24" borderId="18" xfId="0" applyNumberFormat="1" applyFont="1" applyFill="1" applyBorder="1" applyAlignment="1">
      <alignment vertical="center"/>
    </xf>
    <xf numFmtId="167" fontId="22" fillId="24" borderId="19" xfId="0" applyNumberFormat="1" applyFont="1" applyFill="1" applyBorder="1" applyAlignment="1">
      <alignment vertical="center"/>
    </xf>
    <xf numFmtId="164" fontId="22" fillId="26" borderId="17" xfId="0" applyNumberFormat="1" applyFont="1" applyFill="1" applyBorder="1" applyAlignment="1">
      <alignment vertical="center"/>
    </xf>
    <xf numFmtId="0" fontId="22" fillId="26" borderId="18" xfId="0" applyFont="1" applyFill="1" applyBorder="1" applyAlignment="1">
      <alignment vertical="center"/>
    </xf>
    <xf numFmtId="164" fontId="22" fillId="26" borderId="18" xfId="0" applyNumberFormat="1" applyFont="1" applyFill="1" applyBorder="1" applyAlignment="1">
      <alignment vertical="center"/>
    </xf>
    <xf numFmtId="3" fontId="34" fillId="0" borderId="0" xfId="0" applyNumberFormat="1" applyFont="1" applyAlignment="1">
      <alignment vertical="center"/>
    </xf>
    <xf numFmtId="3" fontId="34" fillId="0" borderId="0" xfId="0" applyNumberFormat="1" applyFont="1" applyAlignment="1">
      <alignment horizontal="center" vertical="center"/>
    </xf>
    <xf numFmtId="3" fontId="35" fillId="0" borderId="0" xfId="0" applyNumberFormat="1" applyFont="1" applyAlignment="1">
      <alignment horizontal="center" vertical="center"/>
    </xf>
    <xf numFmtId="3" fontId="41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4" fontId="34" fillId="0" borderId="0" xfId="0" applyNumberFormat="1" applyFont="1" applyAlignment="1">
      <alignment vertical="center"/>
    </xf>
    <xf numFmtId="0" fontId="34" fillId="0" borderId="0" xfId="0" applyFont="1" applyAlignment="1">
      <alignment horizontal="center" vertical="center"/>
    </xf>
    <xf numFmtId="164" fontId="34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164" fontId="16" fillId="0" borderId="0" xfId="0" applyNumberFormat="1" applyFont="1" applyAlignment="1">
      <alignment vertical="center"/>
    </xf>
    <xf numFmtId="0" fontId="41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0" fontId="22" fillId="24" borderId="17" xfId="0" applyFont="1" applyFill="1" applyBorder="1" applyAlignment="1">
      <alignment horizontal="center" vertical="center" textRotation="90" wrapText="1"/>
    </xf>
    <xf numFmtId="0" fontId="22" fillId="24" borderId="18" xfId="0" applyFont="1" applyFill="1" applyBorder="1" applyAlignment="1">
      <alignment horizontal="center" vertical="center" textRotation="90" wrapText="1"/>
    </xf>
    <xf numFmtId="0" fontId="22" fillId="24" borderId="19" xfId="0" applyFont="1" applyFill="1" applyBorder="1" applyAlignment="1">
      <alignment horizontal="center" vertical="center" textRotation="90" wrapText="1"/>
    </xf>
    <xf numFmtId="0" fontId="22" fillId="26" borderId="17" xfId="0" applyFont="1" applyFill="1" applyBorder="1" applyAlignment="1">
      <alignment horizontal="center" vertical="center" textRotation="90" wrapText="1"/>
    </xf>
    <xf numFmtId="0" fontId="22" fillId="26" borderId="18" xfId="0" applyFont="1" applyFill="1" applyBorder="1" applyAlignment="1">
      <alignment horizontal="center" vertical="center" textRotation="90" wrapText="1"/>
    </xf>
    <xf numFmtId="164" fontId="22" fillId="26" borderId="18" xfId="0" applyNumberFormat="1" applyFont="1" applyFill="1" applyBorder="1" applyAlignment="1">
      <alignment horizontal="center" vertical="center" textRotation="90" wrapText="1"/>
    </xf>
    <xf numFmtId="0" fontId="26" fillId="27" borderId="19" xfId="0" applyFont="1" applyFill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2" fillId="0" borderId="18" xfId="0" applyFont="1" applyBorder="1" applyAlignment="1">
      <alignment horizontal="center" vertical="center" textRotation="90" wrapText="1"/>
    </xf>
    <xf numFmtId="0" fontId="27" fillId="0" borderId="17" xfId="0" applyFont="1" applyBorder="1" applyAlignment="1">
      <alignment horizontal="center" vertical="center" textRotation="90" wrapText="1"/>
    </xf>
    <xf numFmtId="0" fontId="27" fillId="0" borderId="18" xfId="0" applyFont="1" applyBorder="1" applyAlignment="1">
      <alignment horizontal="center" vertical="center" textRotation="90" wrapText="1"/>
    </xf>
    <xf numFmtId="0" fontId="28" fillId="0" borderId="18" xfId="0" applyFont="1" applyBorder="1" applyAlignment="1">
      <alignment horizontal="center" vertical="center" textRotation="90" wrapText="1"/>
    </xf>
    <xf numFmtId="0" fontId="29" fillId="0" borderId="18" xfId="0" applyFont="1" applyBorder="1" applyAlignment="1">
      <alignment horizontal="center" vertical="center" textRotation="90" wrapText="1"/>
    </xf>
    <xf numFmtId="0" fontId="22" fillId="12" borderId="18" xfId="0" applyFont="1" applyFill="1" applyBorder="1" applyAlignment="1">
      <alignment horizontal="center" vertical="center" textRotation="90" wrapText="1"/>
    </xf>
    <xf numFmtId="0" fontId="22" fillId="12" borderId="19" xfId="0" applyFont="1" applyFill="1" applyBorder="1" applyAlignment="1">
      <alignment horizontal="center" vertical="center" textRotation="90" wrapText="1"/>
    </xf>
    <xf numFmtId="0" fontId="22" fillId="4" borderId="17" xfId="0" applyFont="1" applyFill="1" applyBorder="1" applyAlignment="1">
      <alignment horizontal="center" vertical="center" textRotation="90" wrapText="1"/>
    </xf>
    <xf numFmtId="0" fontId="22" fillId="4" borderId="18" xfId="0" applyFont="1" applyFill="1" applyBorder="1" applyAlignment="1">
      <alignment horizontal="center" vertical="center" textRotation="90" wrapText="1"/>
    </xf>
    <xf numFmtId="0" fontId="22" fillId="4" borderId="19" xfId="0" applyFont="1" applyFill="1" applyBorder="1" applyAlignment="1">
      <alignment horizontal="center" vertical="center" textRotation="90" wrapText="1"/>
    </xf>
    <xf numFmtId="0" fontId="22" fillId="25" borderId="17" xfId="0" applyFont="1" applyFill="1" applyBorder="1" applyAlignment="1">
      <alignment horizontal="center" vertical="center" textRotation="90" wrapText="1"/>
    </xf>
    <xf numFmtId="0" fontId="22" fillId="25" borderId="18" xfId="0" applyFont="1" applyFill="1" applyBorder="1" applyAlignment="1">
      <alignment horizontal="center" vertical="center" textRotation="90" wrapText="1"/>
    </xf>
    <xf numFmtId="0" fontId="22" fillId="25" borderId="19" xfId="0" applyFont="1" applyFill="1" applyBorder="1" applyAlignment="1">
      <alignment horizontal="center" vertical="center" textRotation="90" wrapText="1"/>
    </xf>
    <xf numFmtId="0" fontId="6" fillId="8" borderId="17" xfId="0" applyFont="1" applyFill="1" applyBorder="1" applyAlignment="1">
      <alignment horizontal="center" vertical="center" textRotation="90" wrapText="1"/>
    </xf>
    <xf numFmtId="0" fontId="6" fillId="8" borderId="18" xfId="0" applyFont="1" applyFill="1" applyBorder="1" applyAlignment="1">
      <alignment horizontal="center" vertical="center" textRotation="90" wrapText="1"/>
    </xf>
    <xf numFmtId="49" fontId="6" fillId="8" borderId="18" xfId="0" applyNumberFormat="1" applyFont="1" applyFill="1" applyBorder="1" applyAlignment="1">
      <alignment horizontal="center" vertical="center" textRotation="90" wrapText="1"/>
    </xf>
    <xf numFmtId="0" fontId="6" fillId="8" borderId="19" xfId="0" applyFont="1" applyFill="1" applyBorder="1" applyAlignment="1">
      <alignment horizontal="center" vertical="center" textRotation="90" wrapText="1"/>
    </xf>
    <xf numFmtId="0" fontId="22" fillId="28" borderId="17" xfId="0" applyFont="1" applyFill="1" applyBorder="1" applyAlignment="1">
      <alignment horizontal="center" vertical="center" textRotation="90" wrapText="1"/>
    </xf>
    <xf numFmtId="0" fontId="22" fillId="28" borderId="18" xfId="0" applyFont="1" applyFill="1" applyBorder="1" applyAlignment="1">
      <alignment horizontal="center" vertical="center" textRotation="90" wrapText="1"/>
    </xf>
    <xf numFmtId="0" fontId="22" fillId="6" borderId="19" xfId="0" applyFont="1" applyFill="1" applyBorder="1" applyAlignment="1">
      <alignment horizontal="center" vertical="center" textRotation="90" wrapText="1"/>
    </xf>
    <xf numFmtId="0" fontId="6" fillId="9" borderId="17" xfId="0" applyFont="1" applyFill="1" applyBorder="1" applyAlignment="1">
      <alignment horizontal="center" vertical="center" textRotation="90" wrapText="1"/>
    </xf>
    <xf numFmtId="0" fontId="6" fillId="9" borderId="18" xfId="0" applyFont="1" applyFill="1" applyBorder="1" applyAlignment="1">
      <alignment horizontal="center" vertical="center" textRotation="90" wrapText="1"/>
    </xf>
    <xf numFmtId="0" fontId="26" fillId="27" borderId="18" xfId="0" applyFont="1" applyFill="1" applyBorder="1" applyAlignment="1">
      <alignment horizontal="center" vertical="center" textRotation="90" wrapText="1"/>
    </xf>
    <xf numFmtId="164" fontId="6" fillId="22" borderId="17" xfId="0" applyNumberFormat="1" applyFont="1" applyFill="1" applyBorder="1" applyAlignment="1">
      <alignment horizontal="center" vertical="center" textRotation="90" wrapText="1"/>
    </xf>
    <xf numFmtId="164" fontId="25" fillId="22" borderId="96" xfId="0" applyNumberFormat="1" applyFont="1" applyFill="1" applyBorder="1" applyAlignment="1">
      <alignment horizontal="center" vertical="center" textRotation="90" wrapText="1"/>
    </xf>
    <xf numFmtId="164" fontId="6" fillId="22" borderId="18" xfId="0" applyNumberFormat="1" applyFont="1" applyFill="1" applyBorder="1" applyAlignment="1">
      <alignment horizontal="center" vertical="center" textRotation="90" wrapText="1"/>
    </xf>
    <xf numFmtId="164" fontId="25" fillId="22" borderId="18" xfId="0" applyNumberFormat="1" applyFont="1" applyFill="1" applyBorder="1" applyAlignment="1">
      <alignment horizontal="center" vertical="center" textRotation="90" wrapText="1"/>
    </xf>
    <xf numFmtId="164" fontId="25" fillId="22" borderId="94" xfId="0" applyNumberFormat="1" applyFont="1" applyFill="1" applyBorder="1" applyAlignment="1">
      <alignment horizontal="center" vertical="center" textRotation="90" wrapText="1"/>
    </xf>
    <xf numFmtId="164" fontId="6" fillId="22" borderId="19" xfId="0" applyNumberFormat="1" applyFont="1" applyFill="1" applyBorder="1" applyAlignment="1">
      <alignment horizontal="center" vertical="center" textRotation="90" wrapText="1"/>
    </xf>
    <xf numFmtId="0" fontId="6" fillId="7" borderId="17" xfId="0" applyFont="1" applyFill="1" applyBorder="1" applyAlignment="1">
      <alignment horizontal="center" vertical="center" textRotation="90" wrapText="1"/>
    </xf>
    <xf numFmtId="0" fontId="6" fillId="7" borderId="18" xfId="0" applyFont="1" applyFill="1" applyBorder="1" applyAlignment="1">
      <alignment horizontal="center" vertical="center" textRotation="90" wrapText="1"/>
    </xf>
    <xf numFmtId="0" fontId="6" fillId="7" borderId="19" xfId="0" applyFont="1" applyFill="1" applyBorder="1" applyAlignment="1">
      <alignment horizontal="center" vertical="center" textRotation="90" wrapText="1"/>
    </xf>
    <xf numFmtId="0" fontId="18" fillId="0" borderId="99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94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9" borderId="19" xfId="0" applyFont="1" applyFill="1" applyBorder="1" applyAlignment="1">
      <alignment horizontal="center" vertical="center" textRotation="90" wrapText="1"/>
    </xf>
    <xf numFmtId="0" fontId="26" fillId="27" borderId="17" xfId="0" applyFont="1" applyFill="1" applyBorder="1" applyAlignment="1">
      <alignment horizontal="center" vertical="center" textRotation="90" wrapText="1"/>
    </xf>
    <xf numFmtId="0" fontId="6" fillId="6" borderId="17" xfId="0" applyFont="1" applyFill="1" applyBorder="1" applyAlignment="1">
      <alignment horizontal="center" vertical="center" textRotation="90" wrapText="1"/>
    </xf>
    <xf numFmtId="0" fontId="6" fillId="6" borderId="18" xfId="0" applyFont="1" applyFill="1" applyBorder="1" applyAlignment="1">
      <alignment horizontal="center" vertical="center" textRotation="90" wrapText="1"/>
    </xf>
    <xf numFmtId="0" fontId="6" fillId="5" borderId="17" xfId="0" applyFont="1" applyFill="1" applyBorder="1" applyAlignment="1">
      <alignment horizontal="center" vertical="center" textRotation="90" wrapText="1"/>
    </xf>
    <xf numFmtId="0" fontId="6" fillId="5" borderId="18" xfId="0" applyFont="1" applyFill="1" applyBorder="1" applyAlignment="1">
      <alignment horizontal="center" vertical="center" textRotation="90" wrapText="1"/>
    </xf>
    <xf numFmtId="0" fontId="6" fillId="5" borderId="19" xfId="0" applyFont="1" applyFill="1" applyBorder="1" applyAlignment="1">
      <alignment horizontal="center" vertical="center" textRotation="90" wrapText="1"/>
    </xf>
    <xf numFmtId="0" fontId="26" fillId="27" borderId="76" xfId="0" applyFont="1" applyFill="1" applyBorder="1" applyAlignment="1">
      <alignment horizontal="center" vertical="center" textRotation="90" wrapText="1"/>
    </xf>
    <xf numFmtId="9" fontId="22" fillId="23" borderId="94" xfId="1" applyFont="1" applyFill="1" applyBorder="1" applyAlignment="1">
      <alignment horizontal="center" vertical="center" textRotation="90" wrapText="1"/>
    </xf>
    <xf numFmtId="9" fontId="22" fillId="23" borderId="74" xfId="1" applyFont="1" applyFill="1" applyBorder="1" applyAlignment="1">
      <alignment horizontal="center" vertical="center" textRotation="90" wrapText="1"/>
    </xf>
    <xf numFmtId="0" fontId="6" fillId="6" borderId="19" xfId="0" applyFont="1" applyFill="1" applyBorder="1" applyAlignment="1">
      <alignment horizontal="center" vertical="center" textRotation="90" wrapText="1"/>
    </xf>
    <xf numFmtId="0" fontId="16" fillId="23" borderId="19" xfId="0" applyFont="1" applyFill="1" applyBorder="1" applyAlignment="1">
      <alignment horizontal="center" vertical="center" textRotation="90" wrapText="1"/>
    </xf>
    <xf numFmtId="0" fontId="6" fillId="24" borderId="17" xfId="0" applyFont="1" applyFill="1" applyBorder="1" applyAlignment="1">
      <alignment horizontal="center" vertical="center" wrapText="1"/>
    </xf>
    <xf numFmtId="0" fontId="6" fillId="24" borderId="18" xfId="0" applyFont="1" applyFill="1" applyBorder="1" applyAlignment="1">
      <alignment horizontal="center" vertical="center" wrapText="1"/>
    </xf>
    <xf numFmtId="0" fontId="6" fillId="24" borderId="19" xfId="0" applyFont="1" applyFill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26" fillId="27" borderId="74" xfId="0" applyFont="1" applyFill="1" applyBorder="1" applyAlignment="1">
      <alignment horizontal="center" vertical="center" wrapText="1"/>
    </xf>
    <xf numFmtId="0" fontId="26" fillId="27" borderId="101" xfId="0" applyFont="1" applyFill="1" applyBorder="1" applyAlignment="1">
      <alignment horizontal="center" vertical="center" wrapText="1"/>
    </xf>
    <xf numFmtId="0" fontId="22" fillId="0" borderId="94" xfId="0" applyFont="1" applyBorder="1" applyAlignment="1">
      <alignment horizontal="center" vertical="center" wrapText="1"/>
    </xf>
    <xf numFmtId="0" fontId="26" fillId="27" borderId="76" xfId="0" applyFont="1" applyFill="1" applyBorder="1" applyAlignment="1">
      <alignment horizontal="center" vertical="center" wrapText="1"/>
    </xf>
    <xf numFmtId="0" fontId="6" fillId="26" borderId="17" xfId="0" applyFont="1" applyFill="1" applyBorder="1" applyAlignment="1">
      <alignment horizontal="center" vertical="center" wrapText="1"/>
    </xf>
    <xf numFmtId="0" fontId="6" fillId="26" borderId="18" xfId="0" applyFont="1" applyFill="1" applyBorder="1" applyAlignment="1">
      <alignment horizontal="center" vertical="center" wrapText="1"/>
    </xf>
    <xf numFmtId="0" fontId="6" fillId="26" borderId="19" xfId="0" applyFont="1" applyFill="1" applyBorder="1" applyAlignment="1">
      <alignment horizontal="center" vertical="center" wrapText="1"/>
    </xf>
    <xf numFmtId="0" fontId="6" fillId="11" borderId="35" xfId="0" applyFont="1" applyFill="1" applyBorder="1" applyAlignment="1">
      <alignment vertical="center"/>
    </xf>
    <xf numFmtId="0" fontId="6" fillId="0" borderId="36" xfId="0" applyFont="1" applyBorder="1" applyAlignment="1">
      <alignment vertical="center"/>
    </xf>
    <xf numFmtId="0" fontId="34" fillId="0" borderId="36" xfId="0" applyFont="1" applyBorder="1" applyAlignment="1">
      <alignment vertical="center"/>
    </xf>
    <xf numFmtId="0" fontId="34" fillId="0" borderId="98" xfId="0" applyFont="1" applyBorder="1" applyAlignment="1">
      <alignment horizontal="left" vertical="center"/>
    </xf>
    <xf numFmtId="0" fontId="34" fillId="0" borderId="4" xfId="0" applyFont="1" applyBorder="1" applyAlignment="1">
      <alignment horizontal="center" vertical="center"/>
    </xf>
    <xf numFmtId="164" fontId="34" fillId="22" borderId="2" xfId="0" applyNumberFormat="1" applyFont="1" applyFill="1" applyBorder="1" applyAlignment="1">
      <alignment vertical="center"/>
    </xf>
    <xf numFmtId="164" fontId="34" fillId="22" borderId="3" xfId="0" applyNumberFormat="1" applyFont="1" applyFill="1" applyBorder="1" applyAlignment="1">
      <alignment vertical="center"/>
    </xf>
    <xf numFmtId="164" fontId="34" fillId="22" borderId="4" xfId="0" applyNumberFormat="1" applyFont="1" applyFill="1" applyBorder="1" applyAlignment="1">
      <alignment vertical="center"/>
    </xf>
    <xf numFmtId="164" fontId="34" fillId="7" borderId="2" xfId="0" applyNumberFormat="1" applyFont="1" applyFill="1" applyBorder="1" applyAlignment="1">
      <alignment vertical="center"/>
    </xf>
    <xf numFmtId="164" fontId="34" fillId="7" borderId="3" xfId="0" applyNumberFormat="1" applyFont="1" applyFill="1" applyBorder="1" applyAlignment="1">
      <alignment vertical="center"/>
    </xf>
    <xf numFmtId="164" fontId="34" fillId="7" borderId="4" xfId="0" applyNumberFormat="1" applyFont="1" applyFill="1" applyBorder="1" applyAlignment="1">
      <alignment vertical="center"/>
    </xf>
    <xf numFmtId="165" fontId="34" fillId="9" borderId="2" xfId="0" applyNumberFormat="1" applyFont="1" applyFill="1" applyBorder="1" applyAlignment="1">
      <alignment vertical="center"/>
    </xf>
    <xf numFmtId="165" fontId="34" fillId="9" borderId="3" xfId="0" applyNumberFormat="1" applyFont="1" applyFill="1" applyBorder="1" applyAlignment="1">
      <alignment vertical="center"/>
    </xf>
    <xf numFmtId="165" fontId="34" fillId="9" borderId="4" xfId="0" applyNumberFormat="1" applyFont="1" applyFill="1" applyBorder="1" applyAlignment="1">
      <alignment vertical="center"/>
    </xf>
    <xf numFmtId="168" fontId="26" fillId="27" borderId="2" xfId="0" applyNumberFormat="1" applyFont="1" applyFill="1" applyBorder="1" applyAlignment="1">
      <alignment horizontal="center" vertical="center"/>
    </xf>
    <xf numFmtId="168" fontId="26" fillId="27" borderId="4" xfId="0" applyNumberFormat="1" applyFont="1" applyFill="1" applyBorder="1" applyAlignment="1">
      <alignment horizontal="center" vertical="center"/>
    </xf>
    <xf numFmtId="165" fontId="34" fillId="8" borderId="2" xfId="0" applyNumberFormat="1" applyFont="1" applyFill="1" applyBorder="1" applyAlignment="1">
      <alignment vertical="center"/>
    </xf>
    <xf numFmtId="165" fontId="34" fillId="8" borderId="3" xfId="0" applyNumberFormat="1" applyFont="1" applyFill="1" applyBorder="1" applyAlignment="1">
      <alignment vertical="center"/>
    </xf>
    <xf numFmtId="165" fontId="34" fillId="8" borderId="4" xfId="0" applyNumberFormat="1" applyFont="1" applyFill="1" applyBorder="1" applyAlignment="1">
      <alignment vertical="center"/>
    </xf>
    <xf numFmtId="164" fontId="34" fillId="6" borderId="2" xfId="0" applyNumberFormat="1" applyFont="1" applyFill="1" applyBorder="1" applyAlignment="1">
      <alignment vertical="center"/>
    </xf>
    <xf numFmtId="164" fontId="34" fillId="6" borderId="3" xfId="0" applyNumberFormat="1" applyFont="1" applyFill="1" applyBorder="1" applyAlignment="1">
      <alignment vertical="center"/>
    </xf>
    <xf numFmtId="164" fontId="26" fillId="27" borderId="4" xfId="0" applyNumberFormat="1" applyFont="1" applyFill="1" applyBorder="1" applyAlignment="1">
      <alignment horizontal="center" vertical="center"/>
    </xf>
    <xf numFmtId="164" fontId="34" fillId="5" borderId="2" xfId="0" applyNumberFormat="1" applyFont="1" applyFill="1" applyBorder="1" applyAlignment="1">
      <alignment vertical="center"/>
    </xf>
    <xf numFmtId="164" fontId="34" fillId="5" borderId="3" xfId="0" applyNumberFormat="1" applyFont="1" applyFill="1" applyBorder="1" applyAlignment="1">
      <alignment vertical="center"/>
    </xf>
    <xf numFmtId="164" fontId="34" fillId="5" borderId="4" xfId="0" applyNumberFormat="1" applyFont="1" applyFill="1" applyBorder="1" applyAlignment="1">
      <alignment vertical="center"/>
    </xf>
    <xf numFmtId="164" fontId="26" fillId="27" borderId="5" xfId="0" applyNumberFormat="1" applyFont="1" applyFill="1" applyBorder="1" applyAlignment="1">
      <alignment horizontal="center" vertical="center"/>
    </xf>
    <xf numFmtId="9" fontId="16" fillId="23" borderId="2" xfId="1" applyFont="1" applyFill="1" applyBorder="1" applyAlignment="1">
      <alignment horizontal="center" vertical="center"/>
    </xf>
    <xf numFmtId="9" fontId="16" fillId="23" borderId="3" xfId="1" applyFont="1" applyFill="1" applyBorder="1" applyAlignment="1">
      <alignment horizontal="center" vertical="center"/>
    </xf>
    <xf numFmtId="9" fontId="16" fillId="23" borderId="7" xfId="1" applyFont="1" applyFill="1" applyBorder="1" applyAlignment="1">
      <alignment horizontal="center" vertical="center"/>
    </xf>
    <xf numFmtId="9" fontId="16" fillId="23" borderId="6" xfId="1" applyFont="1" applyFill="1" applyBorder="1" applyAlignment="1">
      <alignment horizontal="center" vertical="center"/>
    </xf>
    <xf numFmtId="164" fontId="34" fillId="6" borderId="4" xfId="0" applyNumberFormat="1" applyFont="1" applyFill="1" applyBorder="1" applyAlignment="1">
      <alignment vertical="center"/>
    </xf>
    <xf numFmtId="164" fontId="26" fillId="27" borderId="102" xfId="0" applyNumberFormat="1" applyFont="1" applyFill="1" applyBorder="1" applyAlignment="1">
      <alignment horizontal="center" vertical="center"/>
    </xf>
    <xf numFmtId="164" fontId="34" fillId="24" borderId="35" xfId="0" applyNumberFormat="1" applyFont="1" applyFill="1" applyBorder="1" applyAlignment="1">
      <alignment vertical="center"/>
    </xf>
    <xf numFmtId="164" fontId="34" fillId="24" borderId="36" xfId="0" applyNumberFormat="1" applyFont="1" applyFill="1" applyBorder="1" applyAlignment="1">
      <alignment vertical="center"/>
    </xf>
    <xf numFmtId="164" fontId="34" fillId="24" borderId="37" xfId="0" applyNumberFormat="1" applyFont="1" applyFill="1" applyBorder="1" applyAlignment="1">
      <alignment vertical="center"/>
    </xf>
    <xf numFmtId="164" fontId="34" fillId="0" borderId="2" xfId="0" applyNumberFormat="1" applyFont="1" applyBorder="1" applyAlignment="1">
      <alignment vertical="center"/>
    </xf>
    <xf numFmtId="164" fontId="34" fillId="0" borderId="3" xfId="0" applyNumberFormat="1" applyFont="1" applyBorder="1" applyAlignment="1">
      <alignment vertical="center"/>
    </xf>
    <xf numFmtId="164" fontId="34" fillId="0" borderId="4" xfId="0" applyNumberFormat="1" applyFont="1" applyBorder="1" applyAlignment="1">
      <alignment vertical="center"/>
    </xf>
    <xf numFmtId="164" fontId="26" fillId="27" borderId="6" xfId="0" applyNumberFormat="1" applyFont="1" applyFill="1" applyBorder="1" applyAlignment="1">
      <alignment horizontal="center" vertical="center"/>
    </xf>
    <xf numFmtId="166" fontId="34" fillId="0" borderId="2" xfId="0" applyNumberFormat="1" applyFont="1" applyBorder="1" applyAlignment="1">
      <alignment vertical="center"/>
    </xf>
    <xf numFmtId="166" fontId="34" fillId="0" borderId="3" xfId="0" applyNumberFormat="1" applyFont="1" applyBorder="1" applyAlignment="1">
      <alignment vertical="center"/>
    </xf>
    <xf numFmtId="166" fontId="26" fillId="27" borderId="4" xfId="0" applyNumberFormat="1" applyFont="1" applyFill="1" applyBorder="1" applyAlignment="1">
      <alignment horizontal="center" vertical="center"/>
    </xf>
    <xf numFmtId="9" fontId="26" fillId="27" borderId="78" xfId="1" applyFont="1" applyFill="1" applyBorder="1" applyAlignment="1">
      <alignment horizontal="center" vertical="center"/>
    </xf>
    <xf numFmtId="164" fontId="36" fillId="0" borderId="2" xfId="0" applyNumberFormat="1" applyFont="1" applyBorder="1" applyAlignment="1">
      <alignment horizontal="right" vertical="center"/>
    </xf>
    <xf numFmtId="164" fontId="36" fillId="0" borderId="3" xfId="0" applyNumberFormat="1" applyFont="1" applyBorder="1" applyAlignment="1">
      <alignment horizontal="right" vertical="center"/>
    </xf>
    <xf numFmtId="164" fontId="37" fillId="0" borderId="3" xfId="0" applyNumberFormat="1" applyFont="1" applyBorder="1" applyAlignment="1">
      <alignment horizontal="right" vertical="center"/>
    </xf>
    <xf numFmtId="164" fontId="38" fillId="0" borderId="3" xfId="0" applyNumberFormat="1" applyFont="1" applyBorder="1" applyAlignment="1">
      <alignment horizontal="right" vertical="center"/>
    </xf>
    <xf numFmtId="164" fontId="16" fillId="0" borderId="3" xfId="0" applyNumberFormat="1" applyFont="1" applyBorder="1" applyAlignment="1">
      <alignment horizontal="right" vertical="center"/>
    </xf>
    <xf numFmtId="164" fontId="16" fillId="0" borderId="4" xfId="0" applyNumberFormat="1" applyFont="1" applyBorder="1" applyAlignment="1">
      <alignment horizontal="right" vertical="center"/>
    </xf>
    <xf numFmtId="168" fontId="26" fillId="27" borderId="5" xfId="1" applyNumberFormat="1" applyFont="1" applyFill="1" applyBorder="1" applyAlignment="1">
      <alignment horizontal="center" vertical="center"/>
    </xf>
    <xf numFmtId="164" fontId="34" fillId="26" borderId="2" xfId="0" applyNumberFormat="1" applyFont="1" applyFill="1" applyBorder="1" applyAlignment="1">
      <alignment vertical="center"/>
    </xf>
    <xf numFmtId="0" fontId="34" fillId="26" borderId="3" xfId="0" applyFont="1" applyFill="1" applyBorder="1" applyAlignment="1">
      <alignment vertical="center"/>
    </xf>
    <xf numFmtId="0" fontId="34" fillId="26" borderId="4" xfId="0" applyFont="1" applyFill="1" applyBorder="1" applyAlignment="1">
      <alignment vertical="center"/>
    </xf>
    <xf numFmtId="0" fontId="6" fillId="11" borderId="8" xfId="0" applyFont="1" applyFill="1" applyBorder="1" applyAlignment="1">
      <alignment vertical="center"/>
    </xf>
    <xf numFmtId="0" fontId="6" fillId="0" borderId="9" xfId="0" applyFont="1" applyBorder="1" applyAlignment="1">
      <alignment vertical="center"/>
    </xf>
    <xf numFmtId="0" fontId="34" fillId="0" borderId="9" xfId="0" applyFont="1" applyBorder="1" applyAlignment="1">
      <alignment vertical="center"/>
    </xf>
    <xf numFmtId="0" fontId="34" fillId="0" borderId="10" xfId="0" applyFont="1" applyBorder="1" applyAlignment="1">
      <alignment horizontal="center" vertical="center"/>
    </xf>
    <xf numFmtId="164" fontId="34" fillId="7" borderId="10" xfId="0" applyNumberFormat="1" applyFont="1" applyFill="1" applyBorder="1" applyAlignment="1">
      <alignment vertical="center"/>
    </xf>
    <xf numFmtId="165" fontId="34" fillId="9" borderId="8" xfId="0" applyNumberFormat="1" applyFont="1" applyFill="1" applyBorder="1" applyAlignment="1">
      <alignment vertical="center"/>
    </xf>
    <xf numFmtId="165" fontId="34" fillId="9" borderId="9" xfId="0" applyNumberFormat="1" applyFont="1" applyFill="1" applyBorder="1" applyAlignment="1">
      <alignment vertical="center"/>
    </xf>
    <xf numFmtId="165" fontId="34" fillId="9" borderId="10" xfId="0" applyNumberFormat="1" applyFont="1" applyFill="1" applyBorder="1" applyAlignment="1">
      <alignment vertical="center"/>
    </xf>
    <xf numFmtId="168" fontId="26" fillId="27" borderId="8" xfId="0" applyNumberFormat="1" applyFont="1" applyFill="1" applyBorder="1" applyAlignment="1">
      <alignment horizontal="center" vertical="center"/>
    </xf>
    <xf numFmtId="168" fontId="26" fillId="27" borderId="10" xfId="0" applyNumberFormat="1" applyFont="1" applyFill="1" applyBorder="1" applyAlignment="1">
      <alignment horizontal="center" vertical="center"/>
    </xf>
    <xf numFmtId="165" fontId="34" fillId="8" borderId="8" xfId="0" applyNumberFormat="1" applyFont="1" applyFill="1" applyBorder="1" applyAlignment="1">
      <alignment vertical="center"/>
    </xf>
    <xf numFmtId="165" fontId="34" fillId="8" borderId="9" xfId="0" applyNumberFormat="1" applyFont="1" applyFill="1" applyBorder="1" applyAlignment="1">
      <alignment vertical="center"/>
    </xf>
    <xf numFmtId="165" fontId="34" fillId="8" borderId="10" xfId="0" applyNumberFormat="1" applyFont="1" applyFill="1" applyBorder="1" applyAlignment="1">
      <alignment vertical="center"/>
    </xf>
    <xf numFmtId="164" fontId="34" fillId="6" borderId="8" xfId="0" applyNumberFormat="1" applyFont="1" applyFill="1" applyBorder="1" applyAlignment="1">
      <alignment vertical="center"/>
    </xf>
    <xf numFmtId="164" fontId="34" fillId="6" borderId="9" xfId="0" applyNumberFormat="1" applyFont="1" applyFill="1" applyBorder="1" applyAlignment="1">
      <alignment vertical="center"/>
    </xf>
    <xf numFmtId="164" fontId="34" fillId="5" borderId="8" xfId="0" applyNumberFormat="1" applyFont="1" applyFill="1" applyBorder="1" applyAlignment="1">
      <alignment vertical="center"/>
    </xf>
    <xf numFmtId="164" fontId="34" fillId="5" borderId="9" xfId="0" applyNumberFormat="1" applyFont="1" applyFill="1" applyBorder="1" applyAlignment="1">
      <alignment vertical="center"/>
    </xf>
    <xf numFmtId="164" fontId="34" fillId="5" borderId="10" xfId="0" applyNumberFormat="1" applyFont="1" applyFill="1" applyBorder="1" applyAlignment="1">
      <alignment vertical="center"/>
    </xf>
    <xf numFmtId="164" fontId="26" fillId="27" borderId="11" xfId="0" applyNumberFormat="1" applyFont="1" applyFill="1" applyBorder="1" applyAlignment="1">
      <alignment horizontal="center" vertical="center"/>
    </xf>
    <xf numFmtId="9" fontId="16" fillId="23" borderId="13" xfId="1" applyFont="1" applyFill="1" applyBorder="1" applyAlignment="1">
      <alignment horizontal="center" vertical="center"/>
    </xf>
    <xf numFmtId="9" fontId="16" fillId="23" borderId="12" xfId="1" applyFont="1" applyFill="1" applyBorder="1" applyAlignment="1">
      <alignment horizontal="center" vertical="center"/>
    </xf>
    <xf numFmtId="164" fontId="34" fillId="6" borderId="10" xfId="0" applyNumberFormat="1" applyFont="1" applyFill="1" applyBorder="1" applyAlignment="1">
      <alignment vertical="center"/>
    </xf>
    <xf numFmtId="164" fontId="34" fillId="24" borderId="8" xfId="0" applyNumberFormat="1" applyFont="1" applyFill="1" applyBorder="1" applyAlignment="1">
      <alignment vertical="center"/>
    </xf>
    <xf numFmtId="164" fontId="34" fillId="24" borderId="9" xfId="0" applyNumberFormat="1" applyFont="1" applyFill="1" applyBorder="1" applyAlignment="1">
      <alignment vertical="center"/>
    </xf>
    <xf numFmtId="164" fontId="34" fillId="24" borderId="10" xfId="0" applyNumberFormat="1" applyFont="1" applyFill="1" applyBorder="1" applyAlignment="1">
      <alignment vertical="center"/>
    </xf>
    <xf numFmtId="164" fontId="34" fillId="0" borderId="8" xfId="0" applyNumberFormat="1" applyFont="1" applyBorder="1" applyAlignment="1">
      <alignment vertical="center"/>
    </xf>
    <xf numFmtId="164" fontId="34" fillId="0" borderId="9" xfId="0" applyNumberFormat="1" applyFont="1" applyBorder="1" applyAlignment="1">
      <alignment vertical="center"/>
    </xf>
    <xf numFmtId="164" fontId="34" fillId="0" borderId="10" xfId="0" applyNumberFormat="1" applyFont="1" applyBorder="1" applyAlignment="1">
      <alignment vertical="center"/>
    </xf>
    <xf numFmtId="164" fontId="26" fillId="27" borderId="12" xfId="0" applyNumberFormat="1" applyFont="1" applyFill="1" applyBorder="1" applyAlignment="1">
      <alignment horizontal="center" vertical="center"/>
    </xf>
    <xf numFmtId="166" fontId="34" fillId="0" borderId="8" xfId="0" applyNumberFormat="1" applyFont="1" applyBorder="1" applyAlignment="1">
      <alignment vertical="center"/>
    </xf>
    <xf numFmtId="166" fontId="34" fillId="0" borderId="9" xfId="0" applyNumberFormat="1" applyFont="1" applyBorder="1" applyAlignment="1">
      <alignment vertical="center"/>
    </xf>
    <xf numFmtId="9" fontId="26" fillId="27" borderId="103" xfId="1" applyFont="1" applyFill="1" applyBorder="1" applyAlignment="1">
      <alignment horizontal="center" vertical="center"/>
    </xf>
    <xf numFmtId="164" fontId="16" fillId="0" borderId="10" xfId="0" applyNumberFormat="1" applyFont="1" applyBorder="1" applyAlignment="1">
      <alignment horizontal="right" vertical="center"/>
    </xf>
    <xf numFmtId="168" fontId="26" fillId="27" borderId="11" xfId="1" applyNumberFormat="1" applyFont="1" applyFill="1" applyBorder="1" applyAlignment="1">
      <alignment horizontal="center" vertical="center"/>
    </xf>
    <xf numFmtId="164" fontId="34" fillId="26" borderId="8" xfId="0" applyNumberFormat="1" applyFont="1" applyFill="1" applyBorder="1" applyAlignment="1">
      <alignment vertical="center"/>
    </xf>
    <xf numFmtId="0" fontId="34" fillId="26" borderId="9" xfId="0" applyFont="1" applyFill="1" applyBorder="1" applyAlignment="1">
      <alignment vertical="center"/>
    </xf>
    <xf numFmtId="0" fontId="34" fillId="26" borderId="10" xfId="0" applyFont="1" applyFill="1" applyBorder="1" applyAlignment="1">
      <alignment vertical="center"/>
    </xf>
    <xf numFmtId="0" fontId="34" fillId="0" borderId="13" xfId="0" applyFont="1" applyBorder="1" applyAlignment="1">
      <alignment horizontal="left" vertical="center"/>
    </xf>
    <xf numFmtId="0" fontId="6" fillId="11" borderId="52" xfId="0" applyFont="1" applyFill="1" applyBorder="1" applyAlignment="1">
      <alignment vertical="center"/>
    </xf>
    <xf numFmtId="0" fontId="6" fillId="0" borderId="53" xfId="0" applyFont="1" applyBorder="1" applyAlignment="1">
      <alignment vertical="center"/>
    </xf>
    <xf numFmtId="0" fontId="34" fillId="0" borderId="53" xfId="0" applyFont="1" applyBorder="1" applyAlignment="1">
      <alignment vertical="center"/>
    </xf>
    <xf numFmtId="0" fontId="34" fillId="0" borderId="22" xfId="0" applyFont="1" applyBorder="1" applyAlignment="1">
      <alignment horizontal="center" vertical="center"/>
    </xf>
    <xf numFmtId="164" fontId="34" fillId="7" borderId="22" xfId="0" applyNumberFormat="1" applyFont="1" applyFill="1" applyBorder="1" applyAlignment="1">
      <alignment vertical="center"/>
    </xf>
    <xf numFmtId="165" fontId="34" fillId="9" borderId="20" xfId="0" applyNumberFormat="1" applyFont="1" applyFill="1" applyBorder="1" applyAlignment="1">
      <alignment vertical="center"/>
    </xf>
    <xf numFmtId="165" fontId="34" fillId="9" borderId="21" xfId="0" applyNumberFormat="1" applyFont="1" applyFill="1" applyBorder="1" applyAlignment="1">
      <alignment vertical="center"/>
    </xf>
    <xf numFmtId="165" fontId="34" fillId="9" borderId="22" xfId="0" applyNumberFormat="1" applyFont="1" applyFill="1" applyBorder="1" applyAlignment="1">
      <alignment vertical="center"/>
    </xf>
    <xf numFmtId="168" fontId="26" fillId="27" borderId="20" xfId="0" applyNumberFormat="1" applyFont="1" applyFill="1" applyBorder="1" applyAlignment="1">
      <alignment horizontal="center" vertical="center"/>
    </xf>
    <xf numFmtId="168" fontId="26" fillId="27" borderId="22" xfId="0" applyNumberFormat="1" applyFont="1" applyFill="1" applyBorder="1" applyAlignment="1">
      <alignment horizontal="center" vertical="center"/>
    </xf>
    <xf numFmtId="165" fontId="34" fillId="8" borderId="20" xfId="0" applyNumberFormat="1" applyFont="1" applyFill="1" applyBorder="1" applyAlignment="1">
      <alignment vertical="center"/>
    </xf>
    <xf numFmtId="165" fontId="34" fillId="8" borderId="21" xfId="0" applyNumberFormat="1" applyFont="1" applyFill="1" applyBorder="1" applyAlignment="1">
      <alignment vertical="center"/>
    </xf>
    <xf numFmtId="165" fontId="34" fillId="8" borderId="22" xfId="0" applyNumberFormat="1" applyFont="1" applyFill="1" applyBorder="1" applyAlignment="1">
      <alignment vertical="center"/>
    </xf>
    <xf numFmtId="164" fontId="34" fillId="6" borderId="20" xfId="0" applyNumberFormat="1" applyFont="1" applyFill="1" applyBorder="1" applyAlignment="1">
      <alignment vertical="center"/>
    </xf>
    <xf numFmtId="164" fontId="34" fillId="6" borderId="21" xfId="0" applyNumberFormat="1" applyFont="1" applyFill="1" applyBorder="1" applyAlignment="1">
      <alignment vertical="center"/>
    </xf>
    <xf numFmtId="164" fontId="34" fillId="5" borderId="20" xfId="0" applyNumberFormat="1" applyFont="1" applyFill="1" applyBorder="1" applyAlignment="1">
      <alignment vertical="center"/>
    </xf>
    <xf numFmtId="164" fontId="34" fillId="5" borderId="21" xfId="0" applyNumberFormat="1" applyFont="1" applyFill="1" applyBorder="1" applyAlignment="1">
      <alignment vertical="center"/>
    </xf>
    <xf numFmtId="164" fontId="34" fillId="5" borderId="22" xfId="0" applyNumberFormat="1" applyFont="1" applyFill="1" applyBorder="1" applyAlignment="1">
      <alignment vertical="center"/>
    </xf>
    <xf numFmtId="164" fontId="26" fillId="27" borderId="23" xfId="0" applyNumberFormat="1" applyFont="1" applyFill="1" applyBorder="1" applyAlignment="1">
      <alignment horizontal="center" vertical="center"/>
    </xf>
    <xf numFmtId="9" fontId="16" fillId="23" borderId="25" xfId="1" applyFont="1" applyFill="1" applyBorder="1" applyAlignment="1">
      <alignment horizontal="center" vertical="center"/>
    </xf>
    <xf numFmtId="9" fontId="16" fillId="23" borderId="24" xfId="1" applyFont="1" applyFill="1" applyBorder="1" applyAlignment="1">
      <alignment horizontal="center" vertical="center"/>
    </xf>
    <xf numFmtId="164" fontId="34" fillId="6" borderId="22" xfId="0" applyNumberFormat="1" applyFont="1" applyFill="1" applyBorder="1" applyAlignment="1">
      <alignment vertical="center"/>
    </xf>
    <xf numFmtId="164" fontId="26" fillId="27" borderId="93" xfId="0" applyNumberFormat="1" applyFont="1" applyFill="1" applyBorder="1" applyAlignment="1">
      <alignment horizontal="center" vertical="center"/>
    </xf>
    <xf numFmtId="164" fontId="34" fillId="24" borderId="52" xfId="0" applyNumberFormat="1" applyFont="1" applyFill="1" applyBorder="1" applyAlignment="1">
      <alignment vertical="center"/>
    </xf>
    <xf numFmtId="164" fontId="34" fillId="24" borderId="53" xfId="0" applyNumberFormat="1" applyFont="1" applyFill="1" applyBorder="1" applyAlignment="1">
      <alignment vertical="center"/>
    </xf>
    <xf numFmtId="164" fontId="34" fillId="24" borderId="54" xfId="0" applyNumberFormat="1" applyFont="1" applyFill="1" applyBorder="1" applyAlignment="1">
      <alignment vertical="center"/>
    </xf>
    <xf numFmtId="164" fontId="34" fillId="0" borderId="20" xfId="0" applyNumberFormat="1" applyFont="1" applyBorder="1" applyAlignment="1">
      <alignment vertical="center"/>
    </xf>
    <xf numFmtId="164" fontId="34" fillId="0" borderId="21" xfId="0" applyNumberFormat="1" applyFont="1" applyBorder="1" applyAlignment="1">
      <alignment vertical="center"/>
    </xf>
    <xf numFmtId="164" fontId="34" fillId="0" borderId="22" xfId="0" applyNumberFormat="1" applyFont="1" applyBorder="1" applyAlignment="1">
      <alignment vertical="center"/>
    </xf>
    <xf numFmtId="164" fontId="26" fillId="27" borderId="24" xfId="0" applyNumberFormat="1" applyFont="1" applyFill="1" applyBorder="1" applyAlignment="1">
      <alignment horizontal="center" vertical="center"/>
    </xf>
    <xf numFmtId="166" fontId="34" fillId="0" borderId="20" xfId="0" applyNumberFormat="1" applyFont="1" applyBorder="1" applyAlignment="1">
      <alignment vertical="center"/>
    </xf>
    <xf numFmtId="166" fontId="34" fillId="0" borderId="21" xfId="0" applyNumberFormat="1" applyFont="1" applyBorder="1" applyAlignment="1">
      <alignment vertical="center"/>
    </xf>
    <xf numFmtId="9" fontId="26" fillId="27" borderId="104" xfId="1" applyFont="1" applyFill="1" applyBorder="1" applyAlignment="1">
      <alignment horizontal="center" vertical="center"/>
    </xf>
    <xf numFmtId="164" fontId="26" fillId="27" borderId="62" xfId="0" applyNumberFormat="1" applyFont="1" applyFill="1" applyBorder="1" applyAlignment="1">
      <alignment horizontal="center" vertical="center"/>
    </xf>
    <xf numFmtId="164" fontId="16" fillId="0" borderId="54" xfId="0" applyNumberFormat="1" applyFont="1" applyBorder="1" applyAlignment="1">
      <alignment horizontal="right" vertical="center"/>
    </xf>
    <xf numFmtId="168" fontId="26" fillId="27" borderId="93" xfId="1" applyNumberFormat="1" applyFont="1" applyFill="1" applyBorder="1" applyAlignment="1">
      <alignment horizontal="center" vertical="center"/>
    </xf>
    <xf numFmtId="164" fontId="34" fillId="26" borderId="52" xfId="0" applyNumberFormat="1" applyFont="1" applyFill="1" applyBorder="1" applyAlignment="1">
      <alignment vertical="center"/>
    </xf>
    <xf numFmtId="0" fontId="34" fillId="26" borderId="53" xfId="0" applyFont="1" applyFill="1" applyBorder="1" applyAlignment="1">
      <alignment vertical="center"/>
    </xf>
    <xf numFmtId="0" fontId="34" fillId="26" borderId="54" xfId="0" applyFont="1" applyFill="1" applyBorder="1" applyAlignment="1">
      <alignment vertical="center"/>
    </xf>
    <xf numFmtId="0" fontId="34" fillId="0" borderId="94" xfId="0" applyFont="1" applyBorder="1" applyAlignment="1">
      <alignment horizontal="center" vertical="center"/>
    </xf>
    <xf numFmtId="164" fontId="6" fillId="7" borderId="19" xfId="0" applyNumberFormat="1" applyFont="1" applyFill="1" applyBorder="1" applyAlignment="1">
      <alignment vertical="center"/>
    </xf>
    <xf numFmtId="166" fontId="6" fillId="9" borderId="17" xfId="0" applyNumberFormat="1" applyFont="1" applyFill="1" applyBorder="1" applyAlignment="1">
      <alignment vertical="center"/>
    </xf>
    <xf numFmtId="166" fontId="6" fillId="9" borderId="18" xfId="0" applyNumberFormat="1" applyFont="1" applyFill="1" applyBorder="1" applyAlignment="1">
      <alignment vertical="center"/>
    </xf>
    <xf numFmtId="166" fontId="6" fillId="9" borderId="19" xfId="0" applyNumberFormat="1" applyFont="1" applyFill="1" applyBorder="1" applyAlignment="1">
      <alignment vertical="center"/>
    </xf>
    <xf numFmtId="168" fontId="26" fillId="27" borderId="17" xfId="0" applyNumberFormat="1" applyFont="1" applyFill="1" applyBorder="1" applyAlignment="1">
      <alignment horizontal="center" vertical="center"/>
    </xf>
    <xf numFmtId="168" fontId="26" fillId="27" borderId="19" xfId="0" applyNumberFormat="1" applyFont="1" applyFill="1" applyBorder="1" applyAlignment="1">
      <alignment horizontal="center" vertical="center"/>
    </xf>
    <xf numFmtId="0" fontId="6" fillId="8" borderId="17" xfId="0" applyFont="1" applyFill="1" applyBorder="1" applyAlignment="1">
      <alignment vertical="center"/>
    </xf>
    <xf numFmtId="0" fontId="6" fillId="8" borderId="18" xfId="0" applyFont="1" applyFill="1" applyBorder="1" applyAlignment="1">
      <alignment vertical="center"/>
    </xf>
    <xf numFmtId="0" fontId="6" fillId="8" borderId="19" xfId="0" applyFont="1" applyFill="1" applyBorder="1" applyAlignment="1">
      <alignment vertical="center"/>
    </xf>
    <xf numFmtId="164" fontId="6" fillId="6" borderId="17" xfId="0" applyNumberFormat="1" applyFont="1" applyFill="1" applyBorder="1" applyAlignment="1">
      <alignment vertical="center"/>
    </xf>
    <xf numFmtId="164" fontId="6" fillId="6" borderId="18" xfId="0" applyNumberFormat="1" applyFont="1" applyFill="1" applyBorder="1" applyAlignment="1">
      <alignment vertical="center"/>
    </xf>
    <xf numFmtId="164" fontId="6" fillId="5" borderId="17" xfId="0" applyNumberFormat="1" applyFont="1" applyFill="1" applyBorder="1" applyAlignment="1">
      <alignment vertical="center"/>
    </xf>
    <xf numFmtId="164" fontId="6" fillId="5" borderId="18" xfId="0" applyNumberFormat="1" applyFont="1" applyFill="1" applyBorder="1" applyAlignment="1">
      <alignment vertical="center"/>
    </xf>
    <xf numFmtId="164" fontId="6" fillId="5" borderId="89" xfId="0" applyNumberFormat="1" applyFont="1" applyFill="1" applyBorder="1" applyAlignment="1">
      <alignment vertical="center"/>
    </xf>
    <xf numFmtId="164" fontId="26" fillId="27" borderId="88" xfId="0" applyNumberFormat="1" applyFont="1" applyFill="1" applyBorder="1" applyAlignment="1">
      <alignment horizontal="center" vertical="center"/>
    </xf>
    <xf numFmtId="9" fontId="22" fillId="23" borderId="94" xfId="1" applyFont="1" applyFill="1" applyBorder="1" applyAlignment="1">
      <alignment horizontal="center" vertical="center"/>
    </xf>
    <xf numFmtId="9" fontId="22" fillId="23" borderId="74" xfId="1" applyFont="1" applyFill="1" applyBorder="1" applyAlignment="1">
      <alignment horizontal="center" vertical="center"/>
    </xf>
    <xf numFmtId="164" fontId="6" fillId="6" borderId="19" xfId="0" applyNumberFormat="1" applyFont="1" applyFill="1" applyBorder="1" applyAlignment="1">
      <alignment vertical="center"/>
    </xf>
    <xf numFmtId="164" fontId="26" fillId="27" borderId="76" xfId="0" applyNumberFormat="1" applyFont="1" applyFill="1" applyBorder="1" applyAlignment="1">
      <alignment horizontal="center" vertical="center"/>
    </xf>
    <xf numFmtId="164" fontId="6" fillId="24" borderId="17" xfId="0" applyNumberFormat="1" applyFont="1" applyFill="1" applyBorder="1" applyAlignment="1">
      <alignment vertical="center"/>
    </xf>
    <xf numFmtId="164" fontId="6" fillId="24" borderId="18" xfId="0" applyNumberFormat="1" applyFont="1" applyFill="1" applyBorder="1" applyAlignment="1">
      <alignment vertical="center"/>
    </xf>
    <xf numFmtId="164" fontId="6" fillId="24" borderId="19" xfId="0" applyNumberFormat="1" applyFont="1" applyFill="1" applyBorder="1" applyAlignment="1">
      <alignment vertical="center"/>
    </xf>
    <xf numFmtId="164" fontId="6" fillId="0" borderId="17" xfId="0" applyNumberFormat="1" applyFont="1" applyBorder="1" applyAlignment="1">
      <alignment vertical="center"/>
    </xf>
    <xf numFmtId="164" fontId="6" fillId="0" borderId="18" xfId="0" applyNumberFormat="1" applyFont="1" applyBorder="1" applyAlignment="1">
      <alignment vertical="center"/>
    </xf>
    <xf numFmtId="164" fontId="6" fillId="0" borderId="19" xfId="0" applyNumberFormat="1" applyFont="1" applyBorder="1" applyAlignment="1">
      <alignment vertical="center"/>
    </xf>
    <xf numFmtId="164" fontId="26" fillId="27" borderId="105" xfId="0" applyNumberFormat="1" applyFont="1" applyFill="1" applyBorder="1" applyAlignment="1">
      <alignment horizontal="center" vertical="center"/>
    </xf>
    <xf numFmtId="166" fontId="6" fillId="0" borderId="17" xfId="0" applyNumberFormat="1" applyFont="1" applyBorder="1" applyAlignment="1">
      <alignment vertical="center"/>
    </xf>
    <xf numFmtId="166" fontId="6" fillId="0" borderId="18" xfId="0" applyNumberFormat="1" applyFont="1" applyBorder="1" applyAlignment="1">
      <alignment vertical="center"/>
    </xf>
    <xf numFmtId="9" fontId="26" fillId="27" borderId="101" xfId="1" applyFont="1" applyFill="1" applyBorder="1" applyAlignment="1">
      <alignment horizontal="center" vertical="center"/>
    </xf>
    <xf numFmtId="164" fontId="22" fillId="0" borderId="19" xfId="0" applyNumberFormat="1" applyFont="1" applyBorder="1" applyAlignment="1">
      <alignment horizontal="right" vertical="center"/>
    </xf>
    <xf numFmtId="168" fontId="26" fillId="27" borderId="76" xfId="1" applyNumberFormat="1" applyFont="1" applyFill="1" applyBorder="1" applyAlignment="1">
      <alignment horizontal="center" vertical="center"/>
    </xf>
    <xf numFmtId="164" fontId="34" fillId="26" borderId="17" xfId="0" applyNumberFormat="1" applyFont="1" applyFill="1" applyBorder="1" applyAlignment="1">
      <alignment vertical="center"/>
    </xf>
    <xf numFmtId="0" fontId="34" fillId="26" borderId="18" xfId="0" applyFont="1" applyFill="1" applyBorder="1" applyAlignment="1">
      <alignment vertical="center"/>
    </xf>
    <xf numFmtId="0" fontId="34" fillId="26" borderId="19" xfId="0" applyFont="1" applyFill="1" applyBorder="1" applyAlignment="1">
      <alignment vertical="center"/>
    </xf>
    <xf numFmtId="0" fontId="9" fillId="18" borderId="106" xfId="0" applyFont="1" applyFill="1" applyBorder="1" applyAlignment="1">
      <alignment vertical="center"/>
    </xf>
    <xf numFmtId="164" fontId="9" fillId="18" borderId="107" xfId="0" applyNumberFormat="1" applyFont="1" applyFill="1" applyBorder="1" applyAlignment="1">
      <alignment horizontal="center" vertical="center"/>
    </xf>
    <xf numFmtId="9" fontId="9" fillId="0" borderId="0" xfId="1" applyFont="1" applyFill="1" applyBorder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164" fontId="9" fillId="18" borderId="108" xfId="0" applyNumberFormat="1" applyFont="1" applyFill="1" applyBorder="1" applyAlignment="1">
      <alignment horizontal="center" vertical="center"/>
    </xf>
    <xf numFmtId="0" fontId="5" fillId="0" borderId="9" xfId="0" applyFont="1" applyFill="1" applyBorder="1"/>
    <xf numFmtId="0" fontId="3" fillId="0" borderId="9" xfId="0" applyFont="1" applyFill="1" applyBorder="1"/>
    <xf numFmtId="0" fontId="42" fillId="0" borderId="15" xfId="0" applyFont="1" applyFill="1" applyBorder="1" applyAlignment="1">
      <alignment horizontal="left" vertical="center" wrapText="1"/>
    </xf>
    <xf numFmtId="0" fontId="43" fillId="0" borderId="15" xfId="0" applyFont="1" applyFill="1" applyBorder="1" applyAlignment="1">
      <alignment horizontal="left" vertical="center" wrapText="1"/>
    </xf>
    <xf numFmtId="0" fontId="4" fillId="0" borderId="15" xfId="0" applyFont="1" applyFill="1" applyBorder="1" applyAlignment="1">
      <alignment horizontal="left" vertical="center" wrapText="1"/>
    </xf>
    <xf numFmtId="0" fontId="44" fillId="0" borderId="0" xfId="0" applyFont="1" applyAlignment="1">
      <alignment vertical="center"/>
    </xf>
    <xf numFmtId="0" fontId="0" fillId="0" borderId="0" xfId="0" applyAlignment="1">
      <alignment vertical="center"/>
    </xf>
    <xf numFmtId="0" fontId="11" fillId="0" borderId="100" xfId="0" applyFont="1" applyBorder="1" applyAlignment="1">
      <alignment horizontal="center" vertical="center"/>
    </xf>
    <xf numFmtId="0" fontId="11" fillId="0" borderId="76" xfId="0" applyFont="1" applyBorder="1" applyAlignment="1">
      <alignment horizontal="center" vertical="center"/>
    </xf>
    <xf numFmtId="0" fontId="11" fillId="0" borderId="101" xfId="0" applyFont="1" applyBorder="1" applyAlignment="1">
      <alignment horizontal="center" vertical="center"/>
    </xf>
    <xf numFmtId="0" fontId="9" fillId="0" borderId="100" xfId="0" applyFont="1" applyBorder="1" applyAlignment="1">
      <alignment horizontal="center" vertical="center"/>
    </xf>
    <xf numFmtId="0" fontId="9" fillId="0" borderId="76" xfId="0" applyFont="1" applyBorder="1" applyAlignment="1">
      <alignment horizontal="center" vertical="center"/>
    </xf>
    <xf numFmtId="0" fontId="9" fillId="0" borderId="101" xfId="0" applyFont="1" applyBorder="1" applyAlignment="1">
      <alignment horizontal="center" vertical="center"/>
    </xf>
    <xf numFmtId="0" fontId="9" fillId="0" borderId="99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9" fillId="26" borderId="100" xfId="0" applyFont="1" applyFill="1" applyBorder="1" applyAlignment="1">
      <alignment horizontal="center" vertical="center"/>
    </xf>
    <xf numFmtId="0" fontId="2" fillId="26" borderId="76" xfId="0" applyFont="1" applyFill="1" applyBorder="1" applyAlignment="1">
      <alignment horizontal="center" vertical="center"/>
    </xf>
    <xf numFmtId="164" fontId="11" fillId="22" borderId="100" xfId="0" applyNumberFormat="1" applyFont="1" applyFill="1" applyBorder="1" applyAlignment="1">
      <alignment horizontal="center" vertical="center"/>
    </xf>
    <xf numFmtId="0" fontId="11" fillId="22" borderId="76" xfId="0" applyFont="1" applyFill="1" applyBorder="1" applyAlignment="1">
      <alignment horizontal="center" vertical="center"/>
    </xf>
    <xf numFmtId="0" fontId="11" fillId="22" borderId="101" xfId="0" applyFont="1" applyFill="1" applyBorder="1" applyAlignment="1">
      <alignment horizontal="center" vertical="center"/>
    </xf>
    <xf numFmtId="0" fontId="11" fillId="7" borderId="100" xfId="0" applyFont="1" applyFill="1" applyBorder="1" applyAlignment="1">
      <alignment horizontal="center" vertical="center"/>
    </xf>
    <xf numFmtId="0" fontId="11" fillId="7" borderId="76" xfId="0" applyFont="1" applyFill="1" applyBorder="1" applyAlignment="1">
      <alignment horizontal="center" vertical="center"/>
    </xf>
    <xf numFmtId="0" fontId="11" fillId="7" borderId="101" xfId="0" applyFont="1" applyFill="1" applyBorder="1" applyAlignment="1">
      <alignment horizontal="center" vertical="center"/>
    </xf>
    <xf numFmtId="0" fontId="11" fillId="9" borderId="100" xfId="0" applyFont="1" applyFill="1" applyBorder="1" applyAlignment="1">
      <alignment horizontal="center" vertical="center"/>
    </xf>
    <xf numFmtId="0" fontId="11" fillId="9" borderId="76" xfId="0" applyFont="1" applyFill="1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0" fillId="0" borderId="101" xfId="0" applyBorder="1" applyAlignment="1">
      <alignment horizontal="center" vertical="center"/>
    </xf>
    <xf numFmtId="0" fontId="11" fillId="8" borderId="100" xfId="0" applyFont="1" applyFill="1" applyBorder="1" applyAlignment="1">
      <alignment horizontal="center" vertical="center" wrapText="1"/>
    </xf>
    <xf numFmtId="0" fontId="11" fillId="8" borderId="76" xfId="0" applyFont="1" applyFill="1" applyBorder="1" applyAlignment="1">
      <alignment horizontal="center" vertical="center" wrapText="1"/>
    </xf>
    <xf numFmtId="0" fontId="11" fillId="8" borderId="101" xfId="0" applyFont="1" applyFill="1" applyBorder="1" applyAlignment="1">
      <alignment horizontal="center" vertical="center" wrapText="1"/>
    </xf>
    <xf numFmtId="0" fontId="11" fillId="6" borderId="100" xfId="0" applyFont="1" applyFill="1" applyBorder="1" applyAlignment="1">
      <alignment horizontal="center" vertical="center"/>
    </xf>
    <xf numFmtId="0" fontId="11" fillId="6" borderId="76" xfId="0" applyFont="1" applyFill="1" applyBorder="1" applyAlignment="1">
      <alignment horizontal="center" vertical="center"/>
    </xf>
    <xf numFmtId="0" fontId="11" fillId="6" borderId="101" xfId="0" applyFont="1" applyFill="1" applyBorder="1" applyAlignment="1">
      <alignment horizontal="center" vertical="center"/>
    </xf>
    <xf numFmtId="0" fontId="11" fillId="5" borderId="100" xfId="0" applyFont="1" applyFill="1" applyBorder="1" applyAlignment="1">
      <alignment horizontal="center" vertical="center"/>
    </xf>
    <xf numFmtId="0" fontId="11" fillId="5" borderId="76" xfId="0" applyFont="1" applyFill="1" applyBorder="1" applyAlignment="1">
      <alignment horizontal="center" vertical="center"/>
    </xf>
    <xf numFmtId="9" fontId="20" fillId="23" borderId="100" xfId="1" applyFont="1" applyFill="1" applyBorder="1" applyAlignment="1">
      <alignment horizontal="center" vertical="center"/>
    </xf>
    <xf numFmtId="0" fontId="9" fillId="23" borderId="100" xfId="0" applyFont="1" applyFill="1" applyBorder="1" applyAlignment="1">
      <alignment horizontal="center" vertical="center"/>
    </xf>
    <xf numFmtId="0" fontId="9" fillId="23" borderId="76" xfId="0" applyFont="1" applyFill="1" applyBorder="1" applyAlignment="1">
      <alignment horizontal="center" vertical="center"/>
    </xf>
    <xf numFmtId="0" fontId="9" fillId="23" borderId="101" xfId="0" applyFont="1" applyFill="1" applyBorder="1" applyAlignment="1">
      <alignment horizontal="center" vertical="center"/>
    </xf>
    <xf numFmtId="0" fontId="11" fillId="24" borderId="100" xfId="0" applyFont="1" applyFill="1" applyBorder="1" applyAlignment="1">
      <alignment horizontal="center" vertical="center" wrapText="1"/>
    </xf>
    <xf numFmtId="0" fontId="11" fillId="24" borderId="76" xfId="0" applyFont="1" applyFill="1" applyBorder="1" applyAlignment="1">
      <alignment horizontal="center" vertical="center" wrapText="1"/>
    </xf>
    <xf numFmtId="0" fontId="11" fillId="24" borderId="101" xfId="0" applyFont="1" applyFill="1" applyBorder="1" applyAlignment="1">
      <alignment horizontal="center" vertical="center" wrapText="1"/>
    </xf>
    <xf numFmtId="0" fontId="9" fillId="24" borderId="17" xfId="0" applyFont="1" applyFill="1" applyBorder="1" applyAlignment="1">
      <alignment horizontal="center" vertical="center" wrapText="1"/>
    </xf>
    <xf numFmtId="0" fontId="2" fillId="24" borderId="18" xfId="0" applyFont="1" applyFill="1" applyBorder="1" applyAlignment="1">
      <alignment horizontal="center" vertical="center" wrapText="1"/>
    </xf>
    <xf numFmtId="0" fontId="2" fillId="24" borderId="19" xfId="0" applyFont="1" applyFill="1" applyBorder="1" applyAlignment="1">
      <alignment horizontal="center" vertical="center" wrapText="1"/>
    </xf>
    <xf numFmtId="0" fontId="11" fillId="4" borderId="17" xfId="0" applyFont="1" applyFill="1" applyBorder="1" applyAlignment="1">
      <alignment horizontal="center" vertical="center"/>
    </xf>
    <xf numFmtId="0" fontId="0" fillId="4" borderId="18" xfId="0" applyFill="1" applyBorder="1" applyAlignment="1">
      <alignment horizontal="center" vertical="center"/>
    </xf>
    <xf numFmtId="0" fontId="0" fillId="4" borderId="19" xfId="0" applyFill="1" applyBorder="1" applyAlignment="1">
      <alignment horizontal="center" vertical="center"/>
    </xf>
    <xf numFmtId="0" fontId="21" fillId="25" borderId="17" xfId="0" applyFont="1" applyFill="1" applyBorder="1" applyAlignment="1">
      <alignment horizontal="center" vertical="center"/>
    </xf>
    <xf numFmtId="0" fontId="0" fillId="25" borderId="18" xfId="0" applyFill="1" applyBorder="1" applyAlignment="1">
      <alignment horizontal="center" vertical="center"/>
    </xf>
    <xf numFmtId="0" fontId="0" fillId="25" borderId="19" xfId="0" applyFill="1" applyBorder="1" applyAlignment="1">
      <alignment horizontal="center" vertical="center"/>
    </xf>
    <xf numFmtId="0" fontId="21" fillId="3" borderId="17" xfId="0" applyFont="1" applyFill="1" applyBorder="1" applyAlignment="1">
      <alignment horizontal="center" vertical="center"/>
    </xf>
    <xf numFmtId="0" fontId="0" fillId="3" borderId="18" xfId="0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9" fillId="26" borderId="17" xfId="0" applyFont="1" applyFill="1" applyBorder="1" applyAlignment="1">
      <alignment horizontal="center" vertical="center" wrapText="1"/>
    </xf>
    <xf numFmtId="0" fontId="2" fillId="26" borderId="18" xfId="0" applyFont="1" applyFill="1" applyBorder="1" applyAlignment="1">
      <alignment horizontal="center" vertical="center" wrapText="1"/>
    </xf>
    <xf numFmtId="164" fontId="11" fillId="22" borderId="17" xfId="0" applyNumberFormat="1" applyFont="1" applyFill="1" applyBorder="1" applyAlignment="1">
      <alignment horizontal="center" vertical="center"/>
    </xf>
    <xf numFmtId="164" fontId="11" fillId="22" borderId="96" xfId="0" applyNumberFormat="1" applyFont="1" applyFill="1" applyBorder="1" applyAlignment="1">
      <alignment horizontal="center" vertical="center"/>
    </xf>
    <xf numFmtId="0" fontId="11" fillId="22" borderId="18" xfId="0" applyFont="1" applyFill="1" applyBorder="1" applyAlignment="1">
      <alignment horizontal="center" vertical="center"/>
    </xf>
    <xf numFmtId="0" fontId="11" fillId="22" borderId="94" xfId="0" applyFont="1" applyFill="1" applyBorder="1" applyAlignment="1">
      <alignment horizontal="center" vertical="center"/>
    </xf>
    <xf numFmtId="0" fontId="11" fillId="22" borderId="19" xfId="0" applyFont="1" applyFill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/>
    </xf>
    <xf numFmtId="0" fontId="11" fillId="9" borderId="17" xfId="0" applyFont="1" applyFill="1" applyBorder="1" applyAlignment="1">
      <alignment horizontal="center" vertical="center" wrapText="1"/>
    </xf>
    <xf numFmtId="0" fontId="11" fillId="9" borderId="18" xfId="0" applyFont="1" applyFill="1" applyBorder="1" applyAlignment="1">
      <alignment horizontal="center" vertical="center"/>
    </xf>
    <xf numFmtId="0" fontId="11" fillId="8" borderId="17" xfId="0" applyFont="1" applyFill="1" applyBorder="1" applyAlignment="1">
      <alignment horizontal="center" vertical="center" wrapText="1"/>
    </xf>
    <xf numFmtId="0" fontId="11" fillId="8" borderId="18" xfId="0" applyFont="1" applyFill="1" applyBorder="1" applyAlignment="1">
      <alignment horizontal="center" vertical="center" wrapText="1"/>
    </xf>
    <xf numFmtId="0" fontId="11" fillId="8" borderId="19" xfId="0" applyFont="1" applyFill="1" applyBorder="1" applyAlignment="1">
      <alignment horizontal="center" vertical="center" wrapText="1"/>
    </xf>
    <xf numFmtId="0" fontId="9" fillId="6" borderId="17" xfId="0" applyFont="1" applyFill="1" applyBorder="1" applyAlignment="1">
      <alignment horizontal="center" vertical="center"/>
    </xf>
    <xf numFmtId="0" fontId="11" fillId="6" borderId="18" xfId="0" applyFont="1" applyFill="1" applyBorder="1" applyAlignment="1">
      <alignment horizontal="center" vertical="center"/>
    </xf>
    <xf numFmtId="0" fontId="11" fillId="6" borderId="19" xfId="0" applyFont="1" applyFill="1" applyBorder="1" applyAlignment="1">
      <alignment horizontal="center" vertical="center"/>
    </xf>
    <xf numFmtId="0" fontId="11" fillId="5" borderId="17" xfId="0" applyFont="1" applyFill="1" applyBorder="1" applyAlignment="1">
      <alignment horizontal="center" vertical="center"/>
    </xf>
    <xf numFmtId="0" fontId="11" fillId="5" borderId="18" xfId="0" applyFont="1" applyFill="1" applyBorder="1" applyAlignment="1">
      <alignment horizontal="center" vertical="center"/>
    </xf>
    <xf numFmtId="9" fontId="20" fillId="23" borderId="17" xfId="1" applyFont="1" applyFill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23" borderId="17" xfId="0" applyFont="1" applyFill="1" applyBorder="1" applyAlignment="1">
      <alignment horizontal="center" vertical="center"/>
    </xf>
    <xf numFmtId="0" fontId="9" fillId="23" borderId="18" xfId="0" applyFont="1" applyFill="1" applyBorder="1" applyAlignment="1">
      <alignment horizontal="center" vertical="center"/>
    </xf>
    <xf numFmtId="0" fontId="9" fillId="23" borderId="19" xfId="0" applyFont="1" applyFill="1" applyBorder="1" applyAlignment="1">
      <alignment horizontal="center" vertical="center"/>
    </xf>
    <xf numFmtId="0" fontId="9" fillId="24" borderId="17" xfId="0" applyFont="1" applyFill="1" applyBorder="1" applyAlignment="1">
      <alignment horizontal="center" vertical="center"/>
    </xf>
    <xf numFmtId="0" fontId="0" fillId="24" borderId="18" xfId="0" applyFill="1" applyBorder="1" applyAlignment="1">
      <alignment horizontal="center" vertical="center"/>
    </xf>
    <xf numFmtId="0" fontId="0" fillId="24" borderId="19" xfId="0" applyFill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1" fillId="5" borderId="17" xfId="0" applyFont="1" applyFill="1" applyBorder="1" applyAlignment="1">
      <alignment horizontal="center" vertical="center" wrapText="1"/>
    </xf>
    <xf numFmtId="0" fontId="0" fillId="5" borderId="18" xfId="0" applyFill="1" applyBorder="1" applyAlignment="1">
      <alignment horizontal="center" vertical="center" wrapText="1"/>
    </xf>
    <xf numFmtId="0" fontId="0" fillId="5" borderId="19" xfId="0" applyFill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7" fillId="8" borderId="77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11" fillId="3" borderId="77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/>
    </xf>
    <xf numFmtId="0" fontId="11" fillId="0" borderId="78" xfId="0" applyFont="1" applyBorder="1" applyAlignment="1">
      <alignment horizontal="center" vertical="center"/>
    </xf>
    <xf numFmtId="0" fontId="7" fillId="9" borderId="77" xfId="0" applyFont="1" applyFill="1" applyBorder="1" applyAlignment="1">
      <alignment horizontal="center" vertical="center"/>
    </xf>
    <xf numFmtId="0" fontId="8" fillId="0" borderId="78" xfId="0" applyFont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0" fontId="10" fillId="0" borderId="78" xfId="0" applyFont="1" applyBorder="1" applyAlignment="1">
      <alignment horizontal="center" vertical="center"/>
    </xf>
    <xf numFmtId="0" fontId="7" fillId="5" borderId="77" xfId="0" applyFont="1" applyFill="1" applyBorder="1" applyAlignment="1">
      <alignment horizontal="center" vertical="center"/>
    </xf>
    <xf numFmtId="0" fontId="12" fillId="8" borderId="2" xfId="0" applyFont="1" applyFill="1" applyBorder="1" applyAlignment="1">
      <alignment horizontal="center" vertical="center" wrapText="1"/>
    </xf>
    <xf numFmtId="0" fontId="13" fillId="8" borderId="3" xfId="0" applyFont="1" applyFill="1" applyBorder="1" applyAlignment="1">
      <alignment horizontal="center" vertical="center" wrapText="1"/>
    </xf>
    <xf numFmtId="0" fontId="13" fillId="8" borderId="4" xfId="0" applyFont="1" applyFill="1" applyBorder="1" applyAlignment="1">
      <alignment horizontal="center" vertical="center" wrapText="1"/>
    </xf>
    <xf numFmtId="0" fontId="13" fillId="10" borderId="2" xfId="0" applyFont="1" applyFill="1" applyBorder="1" applyAlignment="1">
      <alignment horizontal="center" vertical="center" wrapText="1"/>
    </xf>
    <xf numFmtId="0" fontId="0" fillId="10" borderId="3" xfId="0" applyFill="1" applyBorder="1" applyAlignment="1">
      <alignment horizontal="center" vertical="center" wrapText="1"/>
    </xf>
    <xf numFmtId="0" fontId="0" fillId="10" borderId="4" xfId="0" applyFill="1" applyBorder="1" applyAlignment="1">
      <alignment horizontal="center" vertical="center" wrapText="1"/>
    </xf>
    <xf numFmtId="0" fontId="7" fillId="7" borderId="77" xfId="0" applyFont="1" applyFill="1" applyBorder="1" applyAlignment="1">
      <alignment horizontal="center" vertical="center"/>
    </xf>
    <xf numFmtId="0" fontId="6" fillId="9" borderId="77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6" fillId="3" borderId="77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/>
    </xf>
    <xf numFmtId="0" fontId="7" fillId="3" borderId="77" xfId="0" applyFont="1" applyFill="1" applyBorder="1" applyAlignment="1">
      <alignment horizontal="center" vertical="center"/>
    </xf>
    <xf numFmtId="0" fontId="7" fillId="4" borderId="77" xfId="0" applyFont="1" applyFill="1" applyBorder="1" applyAlignment="1">
      <alignment horizontal="center" vertical="center"/>
    </xf>
    <xf numFmtId="0" fontId="7" fillId="6" borderId="77" xfId="0" applyFont="1" applyFill="1" applyBorder="1" applyAlignment="1">
      <alignment horizontal="center" vertical="center"/>
    </xf>
    <xf numFmtId="0" fontId="7" fillId="10" borderId="77" xfId="0" applyFont="1" applyFill="1" applyBorder="1" applyAlignment="1">
      <alignment horizontal="center" vertical="center"/>
    </xf>
    <xf numFmtId="0" fontId="7" fillId="8" borderId="77" xfId="0" applyFont="1" applyFill="1" applyBorder="1" applyAlignment="1">
      <alignment horizontal="center" vertical="center" wrapText="1"/>
    </xf>
  </cellXfs>
  <cellStyles count="2">
    <cellStyle name="Normální" xfId="0" builtinId="0"/>
    <cellStyle name="Procenta" xfId="1" builtinId="5"/>
  </cellStyles>
  <dxfs count="0"/>
  <tableStyles count="0" defaultTableStyle="TableStyleMedium2" defaultPivotStyle="PivotStyleLight16"/>
  <colors>
    <mruColors>
      <color rgb="FFE0F8E3"/>
      <color rgb="FFE7F0F9"/>
      <color rgb="FFF2F7FC"/>
      <color rgb="FFFDEEE7"/>
      <color rgb="FFFAEC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Bartůňková Markéta Ing." id="{6405E1FD-3623-45CF-A908-BFD25E09D5FA}" userId="S::bartunkovam@mzcr.cz::c40153fc-0e2c-42ca-b6c2-797a4ff5023a" providerId="AD"/>
  <person displayName="Bartůňková Markéta Ing." id="{BA160CC9-9A7E-4AD8-A57B-08494E641FD7}" userId="S::uzubartunkovam@mznet.cz::c40153fc-0e2c-42ca-b6c2-797a4ff5023a" providerId="AD"/>
</personList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F141" dT="2023-11-19T17:28:24.74" personId="{6405E1FD-3623-45CF-A908-BFD25E09D5FA}" id="{80609956-8FAF-4352-BF06-E4A1DCC016C3}">
    <text>Pouze SZP</text>
  </threadedComment>
  <threadedComment ref="BG151" dT="2023-11-19T17:28:35.43" personId="{6405E1FD-3623-45CF-A908-BFD25E09D5FA}" id="{96B8AD5E-53AA-4D54-BC6D-A1258239C9FF}">
    <text>Pouze SZP</text>
  </threadedComment>
  <threadedComment ref="BR152" dT="2023-11-20T12:41:24.08" personId="{6405E1FD-3623-45CF-A908-BFD25E09D5FA}" id="{62161A7A-9C7C-4B3B-B239-54725953D1B4}">
    <text>12 lůžek VZP, 22 lůžek SZP</text>
  </threadedComment>
  <threadedComment ref="CS171" dT="2023-11-19T17:32:05.51" personId="{6405E1FD-3623-45CF-A908-BFD25E09D5FA}" id="{F7456E60-5F97-4F0E-832A-F3D554DB45A3}">
    <text>V tom 2 ZZ pouze u SZP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T18" dT="2025-03-17T08:09:35.56" personId="{BA160CC9-9A7E-4AD8-A57B-08494E641FD7}" id="{D6EADA15-4C87-4153-B93E-624947A6BE8B}">
    <text>28 u VZP, 42 u SZP</text>
  </threadedComment>
  <threadedComment ref="CK18" dT="2025-03-17T08:11:59.28" personId="{BA160CC9-9A7E-4AD8-A57B-08494E641FD7}" id="{82D7F3B6-68AB-4700-907F-A50F82724A83}">
    <text>18 u VZP, 30 u SZP</text>
  </threadedComment>
  <threadedComment ref="BP54" dT="2025-03-17T07:06:24.96" personId="{BA160CC9-9A7E-4AD8-A57B-08494E641FD7}" id="{3AB82A3B-5179-4758-B3B1-17E7B0A40E44}">
    <text>Pouze SZP</text>
  </threadedComment>
  <threadedComment ref="BT114" dT="2025-03-17T17:01:20.37" personId="{BA160CC9-9A7E-4AD8-A57B-08494E641FD7}" id="{A6FF6EA6-9C0C-45C5-BB17-F8EAA4C7882E}">
    <text>20 lůžek VZP, 30 lůžek SZP</text>
  </threadedComment>
  <threadedComment ref="BO150" dT="2025-03-17T06:47:30.98" personId="{BA160CC9-9A7E-4AD8-A57B-08494E641FD7}" id="{CDA2BBF4-9D12-4AF0-B764-E13B40E42660}">
    <text>Pouze SZP</text>
  </threadedComment>
  <threadedComment ref="BZ151" dT="2025-03-17T07:58:25.16" personId="{BA160CC9-9A7E-4AD8-A57B-08494E641FD7}" id="{4A5C3690-ABBC-45C8-8042-DA23F95135A0}">
    <text>12 u VZP, 22 u SZP</text>
  </threadedComment>
</ThreadedComment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0D3F0-EC59-4F27-901A-808ABB667229}">
  <dimension ref="A1:D4"/>
  <sheetViews>
    <sheetView tabSelected="1" workbookViewId="0">
      <selection activeCell="E21" sqref="E21"/>
    </sheetView>
  </sheetViews>
  <sheetFormatPr defaultRowHeight="15" x14ac:dyDescent="0.25"/>
  <sheetData>
    <row r="1" spans="1:4" ht="18.75" x14ac:dyDescent="0.25">
      <c r="A1" s="1098" t="s">
        <v>1501</v>
      </c>
      <c r="B1" s="1099"/>
      <c r="C1" s="1099"/>
      <c r="D1" s="1099"/>
    </row>
    <row r="2" spans="1:4" ht="18.75" x14ac:dyDescent="0.25">
      <c r="A2" s="1098"/>
      <c r="B2" s="1099"/>
      <c r="C2" s="1099"/>
      <c r="D2" s="1099"/>
    </row>
    <row r="3" spans="1:4" x14ac:dyDescent="0.25">
      <c r="A3" s="1099" t="s">
        <v>1499</v>
      </c>
      <c r="B3" s="1099"/>
      <c r="C3" s="1099"/>
      <c r="D3" s="1099"/>
    </row>
    <row r="4" spans="1:4" x14ac:dyDescent="0.25">
      <c r="A4" s="1099" t="s">
        <v>1500</v>
      </c>
      <c r="B4" s="1099"/>
      <c r="C4" s="1099"/>
      <c r="D4" s="1099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BA5CC-29B4-46B1-813D-16A191814CF7}">
  <dimension ref="A1:MX172"/>
  <sheetViews>
    <sheetView zoomScale="110" zoomScaleNormal="110" workbookViewId="0">
      <pane xSplit="6" ySplit="2" topLeftCell="G3" activePane="bottomRight" state="frozen"/>
      <selection pane="topRight" activeCell="G1" sqref="G1"/>
      <selection pane="bottomLeft" activeCell="A3" sqref="A3"/>
      <selection pane="bottomRight" activeCell="M1" sqref="M1:P1"/>
    </sheetView>
  </sheetViews>
  <sheetFormatPr defaultColWidth="8.7109375" defaultRowHeight="11.25" x14ac:dyDescent="0.25"/>
  <cols>
    <col min="1" max="1" width="5.5703125" style="474" bestFit="1" customWidth="1"/>
    <col min="2" max="2" width="7.28515625" style="474" bestFit="1" customWidth="1"/>
    <col min="3" max="3" width="5.5703125" style="474" bestFit="1" customWidth="1"/>
    <col min="4" max="4" width="24.42578125" style="474" customWidth="1"/>
    <col min="5" max="6" width="3.7109375" style="474" bestFit="1" customWidth="1"/>
    <col min="7" max="7" width="6.28515625" style="474" customWidth="1"/>
    <col min="8" max="8" width="5.85546875" style="474" customWidth="1"/>
    <col min="9" max="9" width="6.140625" style="474" customWidth="1"/>
    <col min="10" max="10" width="4.140625" style="474" bestFit="1" customWidth="1"/>
    <col min="11" max="11" width="7.140625" style="506" bestFit="1" customWidth="1"/>
    <col min="12" max="12" width="4.7109375" style="506" bestFit="1" customWidth="1"/>
    <col min="13" max="15" width="8.7109375" style="505" bestFit="1" customWidth="1"/>
    <col min="16" max="16" width="7.5703125" style="505" bestFit="1" customWidth="1"/>
    <col min="17" max="17" width="7.5703125" style="474" bestFit="1" customWidth="1"/>
    <col min="18" max="18" width="8.7109375" style="474" bestFit="1" customWidth="1"/>
    <col min="19" max="19" width="7.5703125" style="474" bestFit="1" customWidth="1"/>
    <col min="20" max="20" width="8.7109375" style="474" bestFit="1" customWidth="1"/>
    <col min="21" max="21" width="4.85546875" style="474" bestFit="1" customWidth="1"/>
    <col min="22" max="22" width="4.28515625" style="474" bestFit="1" customWidth="1"/>
    <col min="23" max="24" width="4.85546875" style="474" bestFit="1" customWidth="1"/>
    <col min="25" max="25" width="4.28515625" style="474" bestFit="1" customWidth="1"/>
    <col min="26" max="26" width="4.85546875" style="474" bestFit="1" customWidth="1"/>
    <col min="27" max="27" width="3.7109375" style="474" bestFit="1" customWidth="1"/>
    <col min="28" max="29" width="4.85546875" style="474" bestFit="1" customWidth="1"/>
    <col min="30" max="30" width="5.42578125" style="474" bestFit="1" customWidth="1"/>
    <col min="31" max="33" width="3.7109375" style="474" bestFit="1" customWidth="1"/>
    <col min="34" max="35" width="2.5703125" style="474" bestFit="1" customWidth="1"/>
    <col min="36" max="37" width="3.7109375" style="474" bestFit="1" customWidth="1"/>
    <col min="38" max="38" width="6.85546875" style="474" bestFit="1" customWidth="1"/>
    <col min="39" max="41" width="3.7109375" style="474" bestFit="1" customWidth="1"/>
    <col min="42" max="42" width="5.28515625" style="474" bestFit="1" customWidth="1"/>
    <col min="43" max="45" width="3.7109375" style="474" bestFit="1" customWidth="1"/>
    <col min="46" max="46" width="5.140625" style="474" bestFit="1" customWidth="1"/>
    <col min="47" max="48" width="5.28515625" style="474" bestFit="1" customWidth="1"/>
    <col min="49" max="49" width="3.7109375" style="474" bestFit="1" customWidth="1"/>
    <col min="50" max="50" width="5.140625" style="474" bestFit="1" customWidth="1"/>
    <col min="51" max="51" width="5.28515625" style="474" bestFit="1" customWidth="1"/>
    <col min="52" max="54" width="3.7109375" style="474" bestFit="1" customWidth="1"/>
    <col min="55" max="55" width="2.28515625" style="474" bestFit="1" customWidth="1"/>
    <col min="56" max="56" width="2.7109375" style="474" bestFit="1" customWidth="1"/>
    <col min="57" max="59" width="3.5703125" style="474" bestFit="1" customWidth="1"/>
    <col min="60" max="60" width="3.7109375" style="474" bestFit="1" customWidth="1"/>
    <col min="61" max="63" width="3.5703125" style="474" bestFit="1" customWidth="1"/>
    <col min="64" max="64" width="3.7109375" style="474" bestFit="1" customWidth="1"/>
    <col min="65" max="67" width="3.5703125" style="474" bestFit="1" customWidth="1"/>
    <col min="68" max="68" width="3.7109375" style="474" bestFit="1" customWidth="1"/>
    <col min="69" max="80" width="2.7109375" style="474" bestFit="1" customWidth="1"/>
    <col min="81" max="81" width="3.7109375" style="474" bestFit="1" customWidth="1"/>
    <col min="82" max="82" width="2.7109375" style="474" bestFit="1" customWidth="1"/>
    <col min="83" max="83" width="3.7109375" style="474" bestFit="1" customWidth="1"/>
    <col min="84" max="85" width="2.7109375" style="474" bestFit="1" customWidth="1"/>
    <col min="86" max="96" width="2.28515625" style="474" bestFit="1" customWidth="1"/>
    <col min="97" max="97" width="5.42578125" style="474" bestFit="1" customWidth="1"/>
    <col min="98" max="98" width="2.28515625" style="474" bestFit="1" customWidth="1"/>
    <col min="99" max="100" width="3.28515625" style="513" bestFit="1" customWidth="1"/>
    <col min="101" max="101" width="2.7109375" style="513" bestFit="1" customWidth="1"/>
    <col min="102" max="102" width="3.7109375" style="513" bestFit="1" customWidth="1"/>
    <col min="103" max="103" width="2.7109375" style="513" bestFit="1" customWidth="1"/>
    <col min="104" max="105" width="3.28515625" style="513" bestFit="1" customWidth="1"/>
    <col min="106" max="106" width="3.7109375" style="513" bestFit="1" customWidth="1"/>
    <col min="107" max="109" width="3.28515625" style="513" bestFit="1" customWidth="1"/>
    <col min="110" max="110" width="3.7109375" style="513" bestFit="1" customWidth="1"/>
    <col min="111" max="112" width="3.28515625" style="513" bestFit="1" customWidth="1"/>
    <col min="113" max="121" width="2.7109375" style="513" bestFit="1" customWidth="1"/>
    <col min="122" max="122" width="3.28515625" style="513" bestFit="1" customWidth="1"/>
    <col min="123" max="123" width="3.7109375" style="513" bestFit="1" customWidth="1"/>
    <col min="124" max="124" width="2.7109375" style="513" bestFit="1" customWidth="1"/>
    <col min="125" max="125" width="3.7109375" style="513" bestFit="1" customWidth="1"/>
    <col min="126" max="138" width="2.7109375" style="513" bestFit="1" customWidth="1"/>
    <col min="139" max="139" width="3.28515625" style="513" bestFit="1" customWidth="1"/>
    <col min="140" max="140" width="3.7109375" style="474" bestFit="1" customWidth="1"/>
    <col min="141" max="141" width="3.5703125" style="474" bestFit="1" customWidth="1"/>
    <col min="142" max="148" width="2.7109375" style="474" bestFit="1" customWidth="1"/>
    <col min="149" max="150" width="3.7109375" style="474" bestFit="1" customWidth="1"/>
    <col min="151" max="151" width="2.7109375" style="474" bestFit="1" customWidth="1"/>
    <col min="152" max="158" width="2.28515625" style="474" bestFit="1" customWidth="1"/>
    <col min="159" max="159" width="3.7109375" style="474" bestFit="1" customWidth="1"/>
    <col min="160" max="164" width="2.28515625" style="474" bestFit="1" customWidth="1"/>
    <col min="165" max="165" width="3.7109375" style="474" bestFit="1" customWidth="1"/>
    <col min="166" max="171" width="2.28515625" style="474" bestFit="1" customWidth="1"/>
    <col min="172" max="172" width="5.42578125" style="474" bestFit="1" customWidth="1"/>
    <col min="173" max="173" width="2.28515625" style="474" bestFit="1" customWidth="1"/>
    <col min="174" max="174" width="3.7109375" style="474" bestFit="1" customWidth="1"/>
    <col min="175" max="178" width="3.28515625" style="474" bestFit="1" customWidth="1"/>
    <col min="179" max="179" width="2.7109375" style="474" bestFit="1" customWidth="1"/>
    <col min="180" max="180" width="3.28515625" style="474" bestFit="1" customWidth="1"/>
    <col min="181" max="182" width="2.7109375" style="474" bestFit="1" customWidth="1"/>
    <col min="183" max="184" width="3.7109375" style="474" bestFit="1" customWidth="1"/>
    <col min="185" max="185" width="3.28515625" style="474" bestFit="1" customWidth="1"/>
    <col min="186" max="191" width="2.7109375" style="474" bestFit="1" customWidth="1"/>
    <col min="192" max="192" width="3.28515625" style="474" bestFit="1" customWidth="1"/>
    <col min="193" max="193" width="3.7109375" style="474" bestFit="1" customWidth="1"/>
    <col min="194" max="198" width="2.7109375" style="474" bestFit="1" customWidth="1"/>
    <col min="199" max="199" width="3.7109375" style="474" bestFit="1" customWidth="1"/>
    <col min="200" max="202" width="2.7109375" style="474" bestFit="1" customWidth="1"/>
    <col min="203" max="203" width="3.28515625" style="474" bestFit="1" customWidth="1"/>
    <col min="204" max="205" width="2.7109375" style="474" bestFit="1" customWidth="1"/>
    <col min="206" max="206" width="3.28515625" style="474" bestFit="1" customWidth="1"/>
    <col min="207" max="209" width="3.5703125" style="474" bestFit="1" customWidth="1"/>
    <col min="210" max="210" width="3.28515625" style="474" bestFit="1" customWidth="1"/>
    <col min="211" max="211" width="2.7109375" style="474" bestFit="1" customWidth="1"/>
    <col min="212" max="212" width="3.140625" style="474" bestFit="1" customWidth="1"/>
    <col min="213" max="213" width="4.28515625" style="474" bestFit="1" customWidth="1"/>
    <col min="214" max="214" width="5.85546875" style="474" bestFit="1" customWidth="1"/>
    <col min="215" max="215" width="6.7109375" style="474" bestFit="1" customWidth="1"/>
    <col min="216" max="217" width="5.85546875" style="474" bestFit="1" customWidth="1"/>
    <col min="218" max="220" width="6.7109375" style="474" bestFit="1" customWidth="1"/>
    <col min="221" max="221" width="5.85546875" style="474" bestFit="1" customWidth="1"/>
    <col min="222" max="222" width="6.7109375" style="474" bestFit="1" customWidth="1"/>
    <col min="223" max="227" width="5.85546875" style="474" bestFit="1" customWidth="1"/>
    <col min="228" max="229" width="6.7109375" style="474" bestFit="1" customWidth="1"/>
    <col min="230" max="235" width="5.85546875" style="474" bestFit="1" customWidth="1"/>
    <col min="236" max="236" width="5" style="474" bestFit="1" customWidth="1"/>
    <col min="237" max="238" width="5.85546875" style="474" bestFit="1" customWidth="1"/>
    <col min="239" max="240" width="5" style="474" bestFit="1" customWidth="1"/>
    <col min="241" max="241" width="6" style="474" bestFit="1" customWidth="1"/>
    <col min="242" max="242" width="7.85546875" style="474" bestFit="1" customWidth="1"/>
    <col min="243" max="243" width="7.140625" style="506" customWidth="1"/>
    <col min="244" max="244" width="3.140625" style="474" bestFit="1" customWidth="1"/>
    <col min="245" max="245" width="4.85546875" style="474" customWidth="1"/>
    <col min="246" max="257" width="3.140625" style="474" bestFit="1" customWidth="1"/>
    <col min="258" max="259" width="2.42578125" style="474" bestFit="1" customWidth="1"/>
    <col min="260" max="262" width="3.140625" style="474" bestFit="1" customWidth="1"/>
    <col min="263" max="263" width="5.7109375" style="474" customWidth="1"/>
    <col min="264" max="271" width="3.140625" style="474" bestFit="1" customWidth="1"/>
    <col min="272" max="272" width="10.42578125" style="506" bestFit="1" customWidth="1"/>
    <col min="273" max="273" width="5.42578125" style="474" bestFit="1" customWidth="1"/>
    <col min="274" max="274" width="5.7109375" style="474" bestFit="1" customWidth="1"/>
    <col min="275" max="275" width="5.42578125" style="474" bestFit="1" customWidth="1"/>
    <col min="276" max="280" width="5.7109375" style="474" bestFit="1" customWidth="1"/>
    <col min="281" max="281" width="6.85546875" style="474" bestFit="1" customWidth="1"/>
    <col min="282" max="288" width="5.7109375" style="474" bestFit="1" customWidth="1"/>
    <col min="289" max="289" width="5.42578125" style="474" bestFit="1" customWidth="1"/>
    <col min="290" max="292" width="5.7109375" style="474" bestFit="1" customWidth="1"/>
    <col min="293" max="296" width="5.42578125" style="474" bestFit="1" customWidth="1"/>
    <col min="297" max="297" width="5.7109375" style="474" bestFit="1" customWidth="1"/>
    <col min="298" max="300" width="5.42578125" style="474" bestFit="1" customWidth="1"/>
    <col min="301" max="301" width="8.28515625" style="474" bestFit="1" customWidth="1"/>
    <col min="302" max="303" width="8.28515625" style="474" customWidth="1"/>
    <col min="304" max="331" width="6.5703125" style="474" bestFit="1" customWidth="1"/>
    <col min="332" max="332" width="9.42578125" style="474" bestFit="1" customWidth="1"/>
    <col min="333" max="333" width="9.42578125" style="474" customWidth="1"/>
    <col min="334" max="334" width="8.7109375" style="474"/>
    <col min="335" max="337" width="8.7109375" style="504"/>
    <col min="338" max="338" width="8.7109375" style="509"/>
    <col min="339" max="340" width="8.7109375" style="510"/>
    <col min="341" max="342" width="8.7109375" style="504"/>
    <col min="343" max="343" width="8.7109375" style="509"/>
    <col min="344" max="344" width="8.7109375" style="510"/>
    <col min="345" max="346" width="8.7109375" style="504"/>
    <col min="347" max="347" width="8.7109375" style="509"/>
    <col min="348" max="348" width="8.7109375" style="510"/>
    <col min="349" max="352" width="8.7109375" style="474"/>
    <col min="353" max="353" width="6.85546875" style="474" customWidth="1"/>
    <col min="354" max="354" width="9.5703125" style="474" customWidth="1"/>
    <col min="355" max="355" width="8.5703125" style="474" customWidth="1"/>
    <col min="356" max="356" width="12.42578125" style="474" bestFit="1" customWidth="1"/>
    <col min="357" max="357" width="10.5703125" style="474" customWidth="1"/>
    <col min="358" max="358" width="9.140625" style="474" customWidth="1"/>
    <col min="359" max="359" width="12.42578125" style="474" bestFit="1" customWidth="1"/>
    <col min="360" max="360" width="8.140625" style="474" customWidth="1"/>
    <col min="361" max="16384" width="8.7109375" style="474"/>
  </cols>
  <sheetData>
    <row r="1" spans="1:362" ht="32.25" thickBot="1" x14ac:dyDescent="0.3">
      <c r="A1" s="896"/>
      <c r="B1" s="472"/>
      <c r="C1" s="472"/>
      <c r="D1" s="1095" t="s">
        <v>1496</v>
      </c>
      <c r="E1" s="472"/>
      <c r="F1" s="472"/>
      <c r="G1" s="472"/>
      <c r="H1" s="472"/>
      <c r="I1" s="472"/>
      <c r="J1" s="472"/>
      <c r="K1" s="472"/>
      <c r="L1" s="473"/>
      <c r="M1" s="1111" t="s">
        <v>1329</v>
      </c>
      <c r="N1" s="1112"/>
      <c r="O1" s="1112"/>
      <c r="P1" s="1113"/>
      <c r="Q1" s="1114" t="s">
        <v>1330</v>
      </c>
      <c r="R1" s="1115"/>
      <c r="S1" s="1115"/>
      <c r="T1" s="1116"/>
      <c r="U1" s="1117" t="s">
        <v>1331</v>
      </c>
      <c r="V1" s="1118"/>
      <c r="W1" s="1118"/>
      <c r="X1" s="1118"/>
      <c r="Y1" s="1118"/>
      <c r="Z1" s="1118"/>
      <c r="AA1" s="1118"/>
      <c r="AB1" s="1118"/>
      <c r="AC1" s="1118"/>
      <c r="AD1" s="1118"/>
      <c r="AE1" s="1119"/>
      <c r="AF1" s="1120"/>
      <c r="AG1" s="1121" t="s">
        <v>1332</v>
      </c>
      <c r="AH1" s="1122"/>
      <c r="AI1" s="1123"/>
      <c r="AJ1" s="1124" t="s">
        <v>1333</v>
      </c>
      <c r="AK1" s="1125"/>
      <c r="AL1" s="1125"/>
      <c r="AM1" s="1125"/>
      <c r="AN1" s="1125"/>
      <c r="AO1" s="1125"/>
      <c r="AP1" s="1125"/>
      <c r="AQ1" s="1125"/>
      <c r="AR1" s="1125"/>
      <c r="AS1" s="1125"/>
      <c r="AT1" s="1125"/>
      <c r="AU1" s="1125"/>
      <c r="AV1" s="1125"/>
      <c r="AW1" s="1125"/>
      <c r="AX1" s="1125"/>
      <c r="AY1" s="1125"/>
      <c r="AZ1" s="1125"/>
      <c r="BA1" s="1125"/>
      <c r="BB1" s="1125"/>
      <c r="BC1" s="1125"/>
      <c r="BD1" s="1126"/>
      <c r="BE1" s="1127" t="s">
        <v>1334</v>
      </c>
      <c r="BF1" s="1128"/>
      <c r="BG1" s="1128"/>
      <c r="BH1" s="1128"/>
      <c r="BI1" s="1128"/>
      <c r="BJ1" s="1128"/>
      <c r="BK1" s="1128"/>
      <c r="BL1" s="1128"/>
      <c r="BM1" s="1128"/>
      <c r="BN1" s="1128"/>
      <c r="BO1" s="1128"/>
      <c r="BP1" s="1128"/>
      <c r="BQ1" s="1128"/>
      <c r="BR1" s="1128"/>
      <c r="BS1" s="1128"/>
      <c r="BT1" s="1128"/>
      <c r="BU1" s="1128"/>
      <c r="BV1" s="1128"/>
      <c r="BW1" s="1128"/>
      <c r="BX1" s="1128"/>
      <c r="BY1" s="1128"/>
      <c r="BZ1" s="1128"/>
      <c r="CA1" s="1128"/>
      <c r="CB1" s="1128"/>
      <c r="CC1" s="1128"/>
      <c r="CD1" s="1128"/>
      <c r="CE1" s="1128"/>
      <c r="CF1" s="1128"/>
      <c r="CG1" s="1128"/>
      <c r="CH1" s="1128"/>
      <c r="CI1" s="1128"/>
      <c r="CJ1" s="1128"/>
      <c r="CK1" s="1128"/>
      <c r="CL1" s="1128"/>
      <c r="CM1" s="1128"/>
      <c r="CN1" s="1128"/>
      <c r="CO1" s="1128"/>
      <c r="CP1" s="1128"/>
      <c r="CQ1" s="1128"/>
      <c r="CR1" s="1128"/>
      <c r="CS1" s="1128"/>
      <c r="CT1" s="1120"/>
      <c r="CU1" s="1129" t="s">
        <v>1335</v>
      </c>
      <c r="CV1" s="1104"/>
      <c r="CW1" s="1104"/>
      <c r="CX1" s="1104"/>
      <c r="CY1" s="1104"/>
      <c r="CZ1" s="1104"/>
      <c r="DA1" s="1104"/>
      <c r="DB1" s="1104"/>
      <c r="DC1" s="1104"/>
      <c r="DD1" s="1104"/>
      <c r="DE1" s="1104"/>
      <c r="DF1" s="1104"/>
      <c r="DG1" s="1104"/>
      <c r="DH1" s="1104"/>
      <c r="DI1" s="1104"/>
      <c r="DJ1" s="1104"/>
      <c r="DK1" s="1104"/>
      <c r="DL1" s="1104"/>
      <c r="DM1" s="1104"/>
      <c r="DN1" s="1104"/>
      <c r="DO1" s="1104"/>
      <c r="DP1" s="1104"/>
      <c r="DQ1" s="1104"/>
      <c r="DR1" s="1104"/>
      <c r="DS1" s="1104"/>
      <c r="DT1" s="1104"/>
      <c r="DU1" s="1104"/>
      <c r="DV1" s="1104"/>
      <c r="DW1" s="1104"/>
      <c r="DX1" s="1104"/>
      <c r="DY1" s="1104"/>
      <c r="DZ1" s="1104"/>
      <c r="EA1" s="1104"/>
      <c r="EB1" s="1104"/>
      <c r="EC1" s="1104"/>
      <c r="ED1" s="1104"/>
      <c r="EE1" s="1104"/>
      <c r="EF1" s="1104"/>
      <c r="EG1" s="1104"/>
      <c r="EH1" s="1104"/>
      <c r="EI1" s="1105"/>
      <c r="EJ1" s="1124" t="s">
        <v>1336</v>
      </c>
      <c r="EK1" s="1125"/>
      <c r="EL1" s="1125"/>
      <c r="EM1" s="1125"/>
      <c r="EN1" s="1125"/>
      <c r="EO1" s="1125"/>
      <c r="EP1" s="1125"/>
      <c r="EQ1" s="1125"/>
      <c r="ER1" s="1125"/>
      <c r="ES1" s="1125"/>
      <c r="ET1" s="1125"/>
      <c r="EU1" s="1125"/>
      <c r="EV1" s="1125"/>
      <c r="EW1" s="1125"/>
      <c r="EX1" s="1125"/>
      <c r="EY1" s="1125"/>
      <c r="EZ1" s="1125"/>
      <c r="FA1" s="1125"/>
      <c r="FB1" s="1125"/>
      <c r="FC1" s="1125"/>
      <c r="FD1" s="1125"/>
      <c r="FE1" s="1125"/>
      <c r="FF1" s="1125"/>
      <c r="FG1" s="1125"/>
      <c r="FH1" s="1125"/>
      <c r="FI1" s="1125"/>
      <c r="FJ1" s="1125"/>
      <c r="FK1" s="1125"/>
      <c r="FL1" s="1125"/>
      <c r="FM1" s="1125"/>
      <c r="FN1" s="1125"/>
      <c r="FO1" s="1125"/>
      <c r="FP1" s="1125"/>
      <c r="FQ1" s="1120"/>
      <c r="FR1" s="1130" t="s">
        <v>1337</v>
      </c>
      <c r="FS1" s="1131"/>
      <c r="FT1" s="1131"/>
      <c r="FU1" s="1131"/>
      <c r="FV1" s="1131"/>
      <c r="FW1" s="1131"/>
      <c r="FX1" s="1131"/>
      <c r="FY1" s="1131"/>
      <c r="FZ1" s="1131"/>
      <c r="GA1" s="1131"/>
      <c r="GB1" s="1131"/>
      <c r="GC1" s="1131"/>
      <c r="GD1" s="1131"/>
      <c r="GE1" s="1131"/>
      <c r="GF1" s="1131"/>
      <c r="GG1" s="1131"/>
      <c r="GH1" s="1131"/>
      <c r="GI1" s="1131"/>
      <c r="GJ1" s="1131"/>
      <c r="GK1" s="1131"/>
      <c r="GL1" s="1131"/>
      <c r="GM1" s="1131"/>
      <c r="GN1" s="1131"/>
      <c r="GO1" s="1131"/>
      <c r="GP1" s="1131"/>
      <c r="GQ1" s="1131"/>
      <c r="GR1" s="1131"/>
      <c r="GS1" s="1131"/>
      <c r="GT1" s="1131"/>
      <c r="GU1" s="1131"/>
      <c r="GV1" s="1131"/>
      <c r="GW1" s="1131"/>
      <c r="GX1" s="1132"/>
      <c r="GY1" s="1133" t="s">
        <v>1338</v>
      </c>
      <c r="GZ1" s="1134"/>
      <c r="HA1" s="1134"/>
      <c r="HB1" s="1134"/>
      <c r="HC1" s="1134"/>
      <c r="HD1" s="1134"/>
      <c r="HE1" s="1135"/>
      <c r="HF1" s="1100" t="s">
        <v>1339</v>
      </c>
      <c r="HG1" s="1101"/>
      <c r="HH1" s="1101"/>
      <c r="HI1" s="1101"/>
      <c r="HJ1" s="1101"/>
      <c r="HK1" s="1101"/>
      <c r="HL1" s="1101"/>
      <c r="HM1" s="1101"/>
      <c r="HN1" s="1101"/>
      <c r="HO1" s="1101"/>
      <c r="HP1" s="1101"/>
      <c r="HQ1" s="1101"/>
      <c r="HR1" s="1101"/>
      <c r="HS1" s="1101"/>
      <c r="HT1" s="1101"/>
      <c r="HU1" s="1101"/>
      <c r="HV1" s="1101"/>
      <c r="HW1" s="1101"/>
      <c r="HX1" s="1101"/>
      <c r="HY1" s="1101"/>
      <c r="HZ1" s="1101"/>
      <c r="IA1" s="1101"/>
      <c r="IB1" s="1101"/>
      <c r="IC1" s="1101"/>
      <c r="ID1" s="1101"/>
      <c r="IE1" s="1101"/>
      <c r="IF1" s="1101"/>
      <c r="IG1" s="1101"/>
      <c r="IH1" s="1101"/>
      <c r="II1" s="1102"/>
      <c r="IJ1" s="1100" t="s">
        <v>1340</v>
      </c>
      <c r="IK1" s="1101"/>
      <c r="IL1" s="1101"/>
      <c r="IM1" s="1101"/>
      <c r="IN1" s="1101"/>
      <c r="IO1" s="1101"/>
      <c r="IP1" s="1101"/>
      <c r="IQ1" s="1101"/>
      <c r="IR1" s="1101"/>
      <c r="IS1" s="1101"/>
      <c r="IT1" s="1101"/>
      <c r="IU1" s="1101"/>
      <c r="IV1" s="1101"/>
      <c r="IW1" s="1101"/>
      <c r="IX1" s="1101"/>
      <c r="IY1" s="1101"/>
      <c r="IZ1" s="1101"/>
      <c r="JA1" s="1101"/>
      <c r="JB1" s="1101"/>
      <c r="JC1" s="1101"/>
      <c r="JD1" s="1101"/>
      <c r="JE1" s="1101"/>
      <c r="JF1" s="1101"/>
      <c r="JG1" s="1101"/>
      <c r="JH1" s="1101"/>
      <c r="JI1" s="1101"/>
      <c r="JJ1" s="1101"/>
      <c r="JK1" s="1101"/>
      <c r="JL1" s="1102"/>
      <c r="JM1" s="1100" t="s">
        <v>1341</v>
      </c>
      <c r="JN1" s="1101"/>
      <c r="JO1" s="1101"/>
      <c r="JP1" s="1101"/>
      <c r="JQ1" s="1101"/>
      <c r="JR1" s="1101"/>
      <c r="JS1" s="1101"/>
      <c r="JT1" s="1101"/>
      <c r="JU1" s="1101"/>
      <c r="JV1" s="1101"/>
      <c r="JW1" s="1101"/>
      <c r="JX1" s="1101"/>
      <c r="JY1" s="1101"/>
      <c r="JZ1" s="1101"/>
      <c r="KA1" s="1101"/>
      <c r="KB1" s="1101"/>
      <c r="KC1" s="1101"/>
      <c r="KD1" s="1101"/>
      <c r="KE1" s="1101"/>
      <c r="KF1" s="1101"/>
      <c r="KG1" s="1101"/>
      <c r="KH1" s="1101"/>
      <c r="KI1" s="1101"/>
      <c r="KJ1" s="1101"/>
      <c r="KK1" s="1101"/>
      <c r="KL1" s="1101"/>
      <c r="KM1" s="1101"/>
      <c r="KN1" s="1101"/>
      <c r="KO1" s="1101"/>
      <c r="KP1" s="1101"/>
      <c r="KQ1" s="1102"/>
      <c r="KR1" s="1103" t="s">
        <v>1342</v>
      </c>
      <c r="KS1" s="1104"/>
      <c r="KT1" s="1104"/>
      <c r="KU1" s="1104"/>
      <c r="KV1" s="1104"/>
      <c r="KW1" s="1104"/>
      <c r="KX1" s="1104"/>
      <c r="KY1" s="1104"/>
      <c r="KZ1" s="1104"/>
      <c r="LA1" s="1104"/>
      <c r="LB1" s="1104"/>
      <c r="LC1" s="1104"/>
      <c r="LD1" s="1104"/>
      <c r="LE1" s="1104"/>
      <c r="LF1" s="1104"/>
      <c r="LG1" s="1104"/>
      <c r="LH1" s="1104"/>
      <c r="LI1" s="1104"/>
      <c r="LJ1" s="1104"/>
      <c r="LK1" s="1104"/>
      <c r="LL1" s="1104"/>
      <c r="LM1" s="1104"/>
      <c r="LN1" s="1104"/>
      <c r="LO1" s="1104"/>
      <c r="LP1" s="1104"/>
      <c r="LQ1" s="1104"/>
      <c r="LR1" s="1104"/>
      <c r="LS1" s="1104"/>
      <c r="LT1" s="1104"/>
      <c r="LU1" s="1104"/>
      <c r="LV1" s="1105"/>
      <c r="LW1" s="1106" t="s">
        <v>1343</v>
      </c>
      <c r="LX1" s="1107"/>
      <c r="LY1" s="1107"/>
      <c r="LZ1" s="1107"/>
      <c r="MA1" s="1107"/>
      <c r="MB1" s="1107"/>
      <c r="MC1" s="1107"/>
      <c r="MD1" s="1107"/>
      <c r="ME1" s="1107"/>
      <c r="MF1" s="1107"/>
      <c r="MG1" s="1107"/>
      <c r="MH1" s="1107"/>
      <c r="MI1" s="1107"/>
      <c r="MJ1" s="1107"/>
      <c r="MK1" s="1107"/>
      <c r="ML1" s="1107"/>
      <c r="MM1" s="1107"/>
      <c r="MN1" s="1107"/>
      <c r="MO1" s="1108"/>
      <c r="MP1" s="1109" t="s">
        <v>1344</v>
      </c>
      <c r="MQ1" s="1110"/>
      <c r="MR1" s="1110"/>
      <c r="MS1" s="1110"/>
      <c r="MT1" s="1110"/>
      <c r="MU1" s="1110"/>
      <c r="MV1" s="1110"/>
    </row>
    <row r="2" spans="1:362" s="587" customFormat="1" ht="82.15" customHeight="1" thickBot="1" x14ac:dyDescent="0.3">
      <c r="A2" s="762" t="s">
        <v>1345</v>
      </c>
      <c r="B2" s="763" t="s">
        <v>1346</v>
      </c>
      <c r="C2" s="763" t="s">
        <v>1347</v>
      </c>
      <c r="D2" s="763" t="s">
        <v>1067</v>
      </c>
      <c r="E2" s="897" t="s">
        <v>186</v>
      </c>
      <c r="F2" s="897" t="s">
        <v>1348</v>
      </c>
      <c r="G2" s="897" t="s">
        <v>187</v>
      </c>
      <c r="H2" s="897" t="s">
        <v>1069</v>
      </c>
      <c r="I2" s="897" t="s">
        <v>189</v>
      </c>
      <c r="J2" s="897" t="s">
        <v>190</v>
      </c>
      <c r="K2" s="898" t="s">
        <v>191</v>
      </c>
      <c r="L2" s="899" t="s">
        <v>1070</v>
      </c>
      <c r="M2" s="887" t="s">
        <v>7</v>
      </c>
      <c r="N2" s="889" t="s">
        <v>9</v>
      </c>
      <c r="O2" s="889" t="s">
        <v>1349</v>
      </c>
      <c r="P2" s="892" t="s">
        <v>12</v>
      </c>
      <c r="Q2" s="893" t="s">
        <v>1350</v>
      </c>
      <c r="R2" s="894" t="s">
        <v>1351</v>
      </c>
      <c r="S2" s="894" t="s">
        <v>1352</v>
      </c>
      <c r="T2" s="895" t="s">
        <v>16</v>
      </c>
      <c r="U2" s="884" t="s">
        <v>18</v>
      </c>
      <c r="V2" s="885" t="s">
        <v>19</v>
      </c>
      <c r="W2" s="885" t="s">
        <v>20</v>
      </c>
      <c r="X2" s="885" t="s">
        <v>21</v>
      </c>
      <c r="Y2" s="885" t="s">
        <v>22</v>
      </c>
      <c r="Z2" s="885" t="s">
        <v>23</v>
      </c>
      <c r="AA2" s="885" t="s">
        <v>24</v>
      </c>
      <c r="AB2" s="885" t="s">
        <v>25</v>
      </c>
      <c r="AC2" s="885" t="s">
        <v>26</v>
      </c>
      <c r="AD2" s="900" t="s">
        <v>27</v>
      </c>
      <c r="AE2" s="901" t="s">
        <v>1353</v>
      </c>
      <c r="AF2" s="862" t="s">
        <v>1354</v>
      </c>
      <c r="AG2" s="877" t="s">
        <v>1355</v>
      </c>
      <c r="AH2" s="878" t="s">
        <v>1356</v>
      </c>
      <c r="AI2" s="880" t="s">
        <v>1357</v>
      </c>
      <c r="AJ2" s="902" t="s">
        <v>40</v>
      </c>
      <c r="AK2" s="903" t="s">
        <v>1071</v>
      </c>
      <c r="AL2" s="903" t="s">
        <v>39</v>
      </c>
      <c r="AM2" s="903" t="s">
        <v>46</v>
      </c>
      <c r="AN2" s="903" t="s">
        <v>1072</v>
      </c>
      <c r="AO2" s="903" t="s">
        <v>48</v>
      </c>
      <c r="AP2" s="903" t="s">
        <v>49</v>
      </c>
      <c r="AQ2" s="903" t="s">
        <v>51</v>
      </c>
      <c r="AR2" s="903" t="s">
        <v>52</v>
      </c>
      <c r="AS2" s="903" t="s">
        <v>1073</v>
      </c>
      <c r="AT2" s="903" t="s">
        <v>56</v>
      </c>
      <c r="AU2" s="903" t="s">
        <v>58</v>
      </c>
      <c r="AV2" s="903" t="s">
        <v>41</v>
      </c>
      <c r="AW2" s="903" t="s">
        <v>42</v>
      </c>
      <c r="AX2" s="903" t="s">
        <v>43</v>
      </c>
      <c r="AY2" s="903" t="s">
        <v>60</v>
      </c>
      <c r="AZ2" s="903" t="s">
        <v>61</v>
      </c>
      <c r="BA2" s="903" t="s">
        <v>63</v>
      </c>
      <c r="BB2" s="903" t="s">
        <v>64</v>
      </c>
      <c r="BC2" s="903" t="s">
        <v>44</v>
      </c>
      <c r="BD2" s="862" t="s">
        <v>1358</v>
      </c>
      <c r="BE2" s="904" t="s">
        <v>106</v>
      </c>
      <c r="BF2" s="905" t="s">
        <v>82</v>
      </c>
      <c r="BG2" s="905" t="s">
        <v>79</v>
      </c>
      <c r="BH2" s="905" t="s">
        <v>95</v>
      </c>
      <c r="BI2" s="905" t="s">
        <v>75</v>
      </c>
      <c r="BJ2" s="905" t="s">
        <v>90</v>
      </c>
      <c r="BK2" s="905" t="s">
        <v>100</v>
      </c>
      <c r="BL2" s="905" t="s">
        <v>102</v>
      </c>
      <c r="BM2" s="905" t="s">
        <v>88</v>
      </c>
      <c r="BN2" s="905" t="s">
        <v>105</v>
      </c>
      <c r="BO2" s="905" t="s">
        <v>98</v>
      </c>
      <c r="BP2" s="905" t="s">
        <v>96</v>
      </c>
      <c r="BQ2" s="905" t="s">
        <v>83</v>
      </c>
      <c r="BR2" s="905" t="s">
        <v>85</v>
      </c>
      <c r="BS2" s="905" t="s">
        <v>86</v>
      </c>
      <c r="BT2" s="905" t="s">
        <v>104</v>
      </c>
      <c r="BU2" s="905" t="s">
        <v>69</v>
      </c>
      <c r="BV2" s="905" t="s">
        <v>89</v>
      </c>
      <c r="BW2" s="905" t="s">
        <v>101</v>
      </c>
      <c r="BX2" s="905" t="s">
        <v>92</v>
      </c>
      <c r="BY2" s="905" t="s">
        <v>84</v>
      </c>
      <c r="BZ2" s="905" t="s">
        <v>71</v>
      </c>
      <c r="CA2" s="905" t="s">
        <v>97</v>
      </c>
      <c r="CB2" s="905" t="s">
        <v>78</v>
      </c>
      <c r="CC2" s="905" t="s">
        <v>80</v>
      </c>
      <c r="CD2" s="905" t="s">
        <v>77</v>
      </c>
      <c r="CE2" s="905" t="s">
        <v>93</v>
      </c>
      <c r="CF2" s="905" t="s">
        <v>72</v>
      </c>
      <c r="CG2" s="905" t="s">
        <v>70</v>
      </c>
      <c r="CH2" s="905" t="s">
        <v>99</v>
      </c>
      <c r="CI2" s="905" t="s">
        <v>103</v>
      </c>
      <c r="CJ2" s="905" t="s">
        <v>73</v>
      </c>
      <c r="CK2" s="905" t="s">
        <v>68</v>
      </c>
      <c r="CL2" s="905" t="s">
        <v>91</v>
      </c>
      <c r="CM2" s="905" t="s">
        <v>87</v>
      </c>
      <c r="CN2" s="905" t="s">
        <v>81</v>
      </c>
      <c r="CO2" s="905" t="s">
        <v>76</v>
      </c>
      <c r="CP2" s="905" t="s">
        <v>94</v>
      </c>
      <c r="CQ2" s="905" t="s">
        <v>67</v>
      </c>
      <c r="CR2" s="905" t="s">
        <v>74</v>
      </c>
      <c r="CS2" s="906" t="s">
        <v>27</v>
      </c>
      <c r="CT2" s="907" t="s">
        <v>1076</v>
      </c>
      <c r="CU2" s="482" t="s">
        <v>106</v>
      </c>
      <c r="CV2" s="483" t="s">
        <v>82</v>
      </c>
      <c r="CW2" s="483" t="s">
        <v>79</v>
      </c>
      <c r="CX2" s="483" t="s">
        <v>95</v>
      </c>
      <c r="CY2" s="483" t="s">
        <v>75</v>
      </c>
      <c r="CZ2" s="483" t="s">
        <v>90</v>
      </c>
      <c r="DA2" s="483" t="s">
        <v>100</v>
      </c>
      <c r="DB2" s="483" t="s">
        <v>102</v>
      </c>
      <c r="DC2" s="483" t="s">
        <v>88</v>
      </c>
      <c r="DD2" s="483" t="s">
        <v>105</v>
      </c>
      <c r="DE2" s="483" t="s">
        <v>98</v>
      </c>
      <c r="DF2" s="483" t="s">
        <v>96</v>
      </c>
      <c r="DG2" s="483" t="s">
        <v>83</v>
      </c>
      <c r="DH2" s="483" t="s">
        <v>85</v>
      </c>
      <c r="DI2" s="483" t="s">
        <v>86</v>
      </c>
      <c r="DJ2" s="483" t="s">
        <v>104</v>
      </c>
      <c r="DK2" s="483" t="s">
        <v>69</v>
      </c>
      <c r="DL2" s="483" t="s">
        <v>89</v>
      </c>
      <c r="DM2" s="483" t="s">
        <v>101</v>
      </c>
      <c r="DN2" s="483" t="s">
        <v>92</v>
      </c>
      <c r="DO2" s="483" t="s">
        <v>84</v>
      </c>
      <c r="DP2" s="483" t="s">
        <v>71</v>
      </c>
      <c r="DQ2" s="483" t="s">
        <v>97</v>
      </c>
      <c r="DR2" s="483" t="s">
        <v>78</v>
      </c>
      <c r="DS2" s="483" t="s">
        <v>80</v>
      </c>
      <c r="DT2" s="483" t="s">
        <v>77</v>
      </c>
      <c r="DU2" s="483" t="s">
        <v>93</v>
      </c>
      <c r="DV2" s="483" t="s">
        <v>72</v>
      </c>
      <c r="DW2" s="483" t="s">
        <v>70</v>
      </c>
      <c r="DX2" s="483" t="s">
        <v>99</v>
      </c>
      <c r="DY2" s="483" t="s">
        <v>103</v>
      </c>
      <c r="DZ2" s="483" t="s">
        <v>73</v>
      </c>
      <c r="EA2" s="483" t="s">
        <v>68</v>
      </c>
      <c r="EB2" s="483" t="s">
        <v>91</v>
      </c>
      <c r="EC2" s="483" t="s">
        <v>87</v>
      </c>
      <c r="ED2" s="483" t="s">
        <v>81</v>
      </c>
      <c r="EE2" s="483" t="s">
        <v>76</v>
      </c>
      <c r="EF2" s="483" t="s">
        <v>94</v>
      </c>
      <c r="EG2" s="483" t="s">
        <v>67</v>
      </c>
      <c r="EH2" s="908" t="s">
        <v>74</v>
      </c>
      <c r="EI2" s="909" t="s">
        <v>27</v>
      </c>
      <c r="EJ2" s="902" t="s">
        <v>107</v>
      </c>
      <c r="EK2" s="903" t="s">
        <v>82</v>
      </c>
      <c r="EL2" s="903" t="s">
        <v>106</v>
      </c>
      <c r="EM2" s="903" t="s">
        <v>88</v>
      </c>
      <c r="EN2" s="903" t="s">
        <v>75</v>
      </c>
      <c r="EO2" s="903" t="s">
        <v>90</v>
      </c>
      <c r="EP2" s="903" t="s">
        <v>85</v>
      </c>
      <c r="EQ2" s="903" t="s">
        <v>84</v>
      </c>
      <c r="ER2" s="903" t="s">
        <v>79</v>
      </c>
      <c r="ES2" s="903" t="s">
        <v>95</v>
      </c>
      <c r="ET2" s="903" t="s">
        <v>80</v>
      </c>
      <c r="EU2" s="903" t="s">
        <v>89</v>
      </c>
      <c r="EV2" s="903" t="s">
        <v>83</v>
      </c>
      <c r="EW2" s="903" t="s">
        <v>105</v>
      </c>
      <c r="EX2" s="903" t="s">
        <v>108</v>
      </c>
      <c r="EY2" s="903" t="s">
        <v>104</v>
      </c>
      <c r="EZ2" s="903" t="s">
        <v>71</v>
      </c>
      <c r="FA2" s="903" t="s">
        <v>98</v>
      </c>
      <c r="FB2" s="903" t="s">
        <v>86</v>
      </c>
      <c r="FC2" s="903" t="s">
        <v>96</v>
      </c>
      <c r="FD2" s="903" t="s">
        <v>99</v>
      </c>
      <c r="FE2" s="903" t="s">
        <v>68</v>
      </c>
      <c r="FF2" s="903" t="s">
        <v>77</v>
      </c>
      <c r="FG2" s="903" t="s">
        <v>97</v>
      </c>
      <c r="FH2" s="903" t="s">
        <v>76</v>
      </c>
      <c r="FI2" s="903" t="s">
        <v>93</v>
      </c>
      <c r="FJ2" s="903" t="s">
        <v>100</v>
      </c>
      <c r="FK2" s="903" t="s">
        <v>72</v>
      </c>
      <c r="FL2" s="903" t="s">
        <v>81</v>
      </c>
      <c r="FM2" s="903" t="s">
        <v>87</v>
      </c>
      <c r="FN2" s="903" t="s">
        <v>74</v>
      </c>
      <c r="FO2" s="903" t="s">
        <v>73</v>
      </c>
      <c r="FP2" s="910" t="s">
        <v>27</v>
      </c>
      <c r="FQ2" s="907" t="s">
        <v>1079</v>
      </c>
      <c r="FR2" s="487" t="s">
        <v>107</v>
      </c>
      <c r="FS2" s="488" t="s">
        <v>82</v>
      </c>
      <c r="FT2" s="488" t="s">
        <v>106</v>
      </c>
      <c r="FU2" s="488" t="s">
        <v>88</v>
      </c>
      <c r="FV2" s="488" t="s">
        <v>75</v>
      </c>
      <c r="FW2" s="488" t="s">
        <v>90</v>
      </c>
      <c r="FX2" s="488" t="s">
        <v>85</v>
      </c>
      <c r="FY2" s="488" t="s">
        <v>84</v>
      </c>
      <c r="FZ2" s="488" t="s">
        <v>79</v>
      </c>
      <c r="GA2" s="488" t="s">
        <v>95</v>
      </c>
      <c r="GB2" s="488" t="s">
        <v>80</v>
      </c>
      <c r="GC2" s="488" t="s">
        <v>89</v>
      </c>
      <c r="GD2" s="488" t="s">
        <v>83</v>
      </c>
      <c r="GE2" s="488" t="s">
        <v>105</v>
      </c>
      <c r="GF2" s="488" t="s">
        <v>108</v>
      </c>
      <c r="GG2" s="488" t="s">
        <v>104</v>
      </c>
      <c r="GH2" s="488" t="s">
        <v>71</v>
      </c>
      <c r="GI2" s="488" t="s">
        <v>98</v>
      </c>
      <c r="GJ2" s="488" t="s">
        <v>86</v>
      </c>
      <c r="GK2" s="488" t="s">
        <v>96</v>
      </c>
      <c r="GL2" s="488" t="s">
        <v>99</v>
      </c>
      <c r="GM2" s="488" t="s">
        <v>68</v>
      </c>
      <c r="GN2" s="488" t="s">
        <v>77</v>
      </c>
      <c r="GO2" s="488" t="s">
        <v>97</v>
      </c>
      <c r="GP2" s="488" t="s">
        <v>76</v>
      </c>
      <c r="GQ2" s="488" t="s">
        <v>93</v>
      </c>
      <c r="GR2" s="488" t="s">
        <v>100</v>
      </c>
      <c r="GS2" s="488" t="s">
        <v>72</v>
      </c>
      <c r="GT2" s="488" t="s">
        <v>81</v>
      </c>
      <c r="GU2" s="488" t="s">
        <v>87</v>
      </c>
      <c r="GV2" s="488" t="s">
        <v>74</v>
      </c>
      <c r="GW2" s="488" t="s">
        <v>73</v>
      </c>
      <c r="GX2" s="911" t="s">
        <v>27</v>
      </c>
      <c r="GY2" s="912" t="s">
        <v>1081</v>
      </c>
      <c r="GZ2" s="913" t="s">
        <v>1082</v>
      </c>
      <c r="HA2" s="913" t="s">
        <v>1</v>
      </c>
      <c r="HB2" s="913" t="s">
        <v>1083</v>
      </c>
      <c r="HC2" s="913" t="s">
        <v>1359</v>
      </c>
      <c r="HD2" s="913" t="s">
        <v>1360</v>
      </c>
      <c r="HE2" s="914" t="s">
        <v>27</v>
      </c>
      <c r="HF2" s="915" t="s">
        <v>1361</v>
      </c>
      <c r="HG2" s="897" t="s">
        <v>1362</v>
      </c>
      <c r="HH2" s="897" t="s">
        <v>1363</v>
      </c>
      <c r="HI2" s="897" t="s">
        <v>1364</v>
      </c>
      <c r="HJ2" s="897" t="s">
        <v>1365</v>
      </c>
      <c r="HK2" s="897" t="s">
        <v>1366</v>
      </c>
      <c r="HL2" s="897" t="s">
        <v>1367</v>
      </c>
      <c r="HM2" s="897" t="s">
        <v>1368</v>
      </c>
      <c r="HN2" s="897" t="s">
        <v>1369</v>
      </c>
      <c r="HO2" s="897" t="s">
        <v>1370</v>
      </c>
      <c r="HP2" s="897" t="s">
        <v>1371</v>
      </c>
      <c r="HQ2" s="897" t="s">
        <v>1372</v>
      </c>
      <c r="HR2" s="897" t="s">
        <v>1373</v>
      </c>
      <c r="HS2" s="897" t="s">
        <v>1374</v>
      </c>
      <c r="HT2" s="897" t="s">
        <v>1375</v>
      </c>
      <c r="HU2" s="897" t="s">
        <v>1376</v>
      </c>
      <c r="HV2" s="897" t="s">
        <v>1377</v>
      </c>
      <c r="HW2" s="897" t="s">
        <v>1378</v>
      </c>
      <c r="HX2" s="897" t="s">
        <v>1379</v>
      </c>
      <c r="HY2" s="897" t="s">
        <v>1380</v>
      </c>
      <c r="HZ2" s="897" t="s">
        <v>1381</v>
      </c>
      <c r="IA2" s="897" t="s">
        <v>1382</v>
      </c>
      <c r="IB2" s="897" t="s">
        <v>1383</v>
      </c>
      <c r="IC2" s="897" t="s">
        <v>1384</v>
      </c>
      <c r="ID2" s="897" t="s">
        <v>1385</v>
      </c>
      <c r="IE2" s="897" t="s">
        <v>1386</v>
      </c>
      <c r="IF2" s="897" t="s">
        <v>1387</v>
      </c>
      <c r="IG2" s="897" t="s">
        <v>1388</v>
      </c>
      <c r="IH2" s="899" t="s">
        <v>1389</v>
      </c>
      <c r="II2" s="916" t="s">
        <v>988</v>
      </c>
      <c r="IJ2" s="915" t="s">
        <v>1390</v>
      </c>
      <c r="IK2" s="897" t="s">
        <v>1391</v>
      </c>
      <c r="IL2" s="897" t="s">
        <v>1392</v>
      </c>
      <c r="IM2" s="897" t="s">
        <v>1393</v>
      </c>
      <c r="IN2" s="897" t="s">
        <v>1394</v>
      </c>
      <c r="IO2" s="897" t="s">
        <v>1395</v>
      </c>
      <c r="IP2" s="897" t="s">
        <v>1396</v>
      </c>
      <c r="IQ2" s="897" t="s">
        <v>1397</v>
      </c>
      <c r="IR2" s="897" t="s">
        <v>1398</v>
      </c>
      <c r="IS2" s="897" t="s">
        <v>1399</v>
      </c>
      <c r="IT2" s="897" t="s">
        <v>1400</v>
      </c>
      <c r="IU2" s="897" t="s">
        <v>1401</v>
      </c>
      <c r="IV2" s="897" t="s">
        <v>1402</v>
      </c>
      <c r="IW2" s="897" t="s">
        <v>1403</v>
      </c>
      <c r="IX2" s="897" t="s">
        <v>1404</v>
      </c>
      <c r="IY2" s="897" t="s">
        <v>1405</v>
      </c>
      <c r="IZ2" s="897" t="s">
        <v>1406</v>
      </c>
      <c r="JA2" s="897" t="s">
        <v>1407</v>
      </c>
      <c r="JB2" s="897" t="s">
        <v>1408</v>
      </c>
      <c r="JC2" s="897" t="s">
        <v>1409</v>
      </c>
      <c r="JD2" s="897" t="s">
        <v>1410</v>
      </c>
      <c r="JE2" s="897" t="s">
        <v>1411</v>
      </c>
      <c r="JF2" s="897" t="s">
        <v>1412</v>
      </c>
      <c r="JG2" s="897" t="s">
        <v>1413</v>
      </c>
      <c r="JH2" s="897" t="s">
        <v>1414</v>
      </c>
      <c r="JI2" s="897" t="s">
        <v>1415</v>
      </c>
      <c r="JJ2" s="897" t="s">
        <v>1416</v>
      </c>
      <c r="JK2" s="897" t="s">
        <v>1417</v>
      </c>
      <c r="JL2" s="477" t="s">
        <v>1418</v>
      </c>
      <c r="JM2" s="915" t="s">
        <v>1419</v>
      </c>
      <c r="JN2" s="897" t="s">
        <v>1420</v>
      </c>
      <c r="JO2" s="897" t="s">
        <v>1421</v>
      </c>
      <c r="JP2" s="897" t="s">
        <v>1422</v>
      </c>
      <c r="JQ2" s="897" t="s">
        <v>1423</v>
      </c>
      <c r="JR2" s="897" t="s">
        <v>1424</v>
      </c>
      <c r="JS2" s="897" t="s">
        <v>1425</v>
      </c>
      <c r="JT2" s="897" t="s">
        <v>1426</v>
      </c>
      <c r="JU2" s="897" t="s">
        <v>1427</v>
      </c>
      <c r="JV2" s="897" t="s">
        <v>1428</v>
      </c>
      <c r="JW2" s="897" t="s">
        <v>1429</v>
      </c>
      <c r="JX2" s="897" t="s">
        <v>1430</v>
      </c>
      <c r="JY2" s="897" t="s">
        <v>1431</v>
      </c>
      <c r="JZ2" s="897" t="s">
        <v>1432</v>
      </c>
      <c r="KA2" s="897" t="s">
        <v>1433</v>
      </c>
      <c r="KB2" s="897" t="s">
        <v>1434</v>
      </c>
      <c r="KC2" s="897" t="s">
        <v>1435</v>
      </c>
      <c r="KD2" s="897" t="s">
        <v>1436</v>
      </c>
      <c r="KE2" s="897" t="s">
        <v>1437</v>
      </c>
      <c r="KF2" s="897" t="s">
        <v>1438</v>
      </c>
      <c r="KG2" s="897" t="s">
        <v>1439</v>
      </c>
      <c r="KH2" s="897" t="s">
        <v>1440</v>
      </c>
      <c r="KI2" s="897" t="s">
        <v>1441</v>
      </c>
      <c r="KJ2" s="897" t="s">
        <v>1442</v>
      </c>
      <c r="KK2" s="897" t="s">
        <v>1443</v>
      </c>
      <c r="KL2" s="897" t="s">
        <v>1444</v>
      </c>
      <c r="KM2" s="897" t="s">
        <v>1445</v>
      </c>
      <c r="KN2" s="897" t="s">
        <v>1446</v>
      </c>
      <c r="KO2" s="899" t="s">
        <v>1447</v>
      </c>
      <c r="KP2" s="917" t="s">
        <v>1448</v>
      </c>
      <c r="KQ2" s="916" t="s">
        <v>1011</v>
      </c>
      <c r="KR2" s="915" t="s">
        <v>1449</v>
      </c>
      <c r="KS2" s="897" t="s">
        <v>1450</v>
      </c>
      <c r="KT2" s="897" t="s">
        <v>1451</v>
      </c>
      <c r="KU2" s="897" t="s">
        <v>1452</v>
      </c>
      <c r="KV2" s="897" t="s">
        <v>1453</v>
      </c>
      <c r="KW2" s="897" t="s">
        <v>1454</v>
      </c>
      <c r="KX2" s="897" t="s">
        <v>1455</v>
      </c>
      <c r="KY2" s="897" t="s">
        <v>1456</v>
      </c>
      <c r="KZ2" s="897" t="s">
        <v>1457</v>
      </c>
      <c r="LA2" s="897" t="s">
        <v>1458</v>
      </c>
      <c r="LB2" s="897" t="s">
        <v>1459</v>
      </c>
      <c r="LC2" s="897" t="s">
        <v>1460</v>
      </c>
      <c r="LD2" s="897" t="s">
        <v>1461</v>
      </c>
      <c r="LE2" s="897" t="s">
        <v>1462</v>
      </c>
      <c r="LF2" s="897" t="s">
        <v>1463</v>
      </c>
      <c r="LG2" s="897" t="s">
        <v>1464</v>
      </c>
      <c r="LH2" s="897" t="s">
        <v>1465</v>
      </c>
      <c r="LI2" s="897" t="s">
        <v>1466</v>
      </c>
      <c r="LJ2" s="897" t="s">
        <v>1467</v>
      </c>
      <c r="LK2" s="897" t="s">
        <v>1468</v>
      </c>
      <c r="LL2" s="897" t="s">
        <v>1469</v>
      </c>
      <c r="LM2" s="897" t="s">
        <v>1470</v>
      </c>
      <c r="LN2" s="897" t="s">
        <v>1471</v>
      </c>
      <c r="LO2" s="897" t="s">
        <v>1472</v>
      </c>
      <c r="LP2" s="897" t="s">
        <v>1473</v>
      </c>
      <c r="LQ2" s="897" t="s">
        <v>1474</v>
      </c>
      <c r="LR2" s="897" t="s">
        <v>1475</v>
      </c>
      <c r="LS2" s="897" t="s">
        <v>1476</v>
      </c>
      <c r="LT2" s="899" t="s">
        <v>1477</v>
      </c>
      <c r="LU2" s="917" t="s">
        <v>1448</v>
      </c>
      <c r="LV2" s="916" t="s">
        <v>1016</v>
      </c>
      <c r="LW2" s="498" t="s">
        <v>1188</v>
      </c>
      <c r="LX2" s="499" t="s">
        <v>1189</v>
      </c>
      <c r="LY2" s="499" t="s">
        <v>1190</v>
      </c>
      <c r="LZ2" s="500" t="s">
        <v>1191</v>
      </c>
      <c r="MA2" s="501" t="s">
        <v>1192</v>
      </c>
      <c r="MB2" s="501" t="s">
        <v>1193</v>
      </c>
      <c r="MC2" s="499" t="s">
        <v>1194</v>
      </c>
      <c r="MD2" s="499" t="s">
        <v>1195</v>
      </c>
      <c r="ME2" s="500" t="s">
        <v>1196</v>
      </c>
      <c r="MF2" s="501" t="s">
        <v>1197</v>
      </c>
      <c r="MG2" s="499" t="s">
        <v>1198</v>
      </c>
      <c r="MH2" s="499" t="s">
        <v>1199</v>
      </c>
      <c r="MI2" s="500" t="s">
        <v>1200</v>
      </c>
      <c r="MJ2" s="501" t="s">
        <v>1201</v>
      </c>
      <c r="MK2" s="475" t="s">
        <v>1202</v>
      </c>
      <c r="ML2" s="475" t="s">
        <v>1203</v>
      </c>
      <c r="MM2" s="475" t="s">
        <v>1204</v>
      </c>
      <c r="MN2" s="918" t="s">
        <v>1478</v>
      </c>
      <c r="MO2" s="919" t="s">
        <v>1026</v>
      </c>
      <c r="MP2" s="920" t="s">
        <v>173</v>
      </c>
      <c r="MQ2" s="921" t="s">
        <v>174</v>
      </c>
      <c r="MR2" s="921" t="s">
        <v>175</v>
      </c>
      <c r="MS2" s="921" t="s">
        <v>176</v>
      </c>
      <c r="MT2" s="921" t="s">
        <v>177</v>
      </c>
      <c r="MU2" s="921" t="s">
        <v>178</v>
      </c>
      <c r="MV2" s="922" t="s">
        <v>179</v>
      </c>
    </row>
    <row r="3" spans="1:362" s="587" customFormat="1" ht="8.25" x14ac:dyDescent="0.25">
      <c r="A3" s="923" t="s">
        <v>203</v>
      </c>
      <c r="B3" s="924" t="s">
        <v>204</v>
      </c>
      <c r="C3" s="925" t="s">
        <v>205</v>
      </c>
      <c r="D3" s="925" t="s">
        <v>1205</v>
      </c>
      <c r="E3" s="925" t="s">
        <v>1206</v>
      </c>
      <c r="F3" s="925" t="s">
        <v>207</v>
      </c>
      <c r="G3" s="925" t="s">
        <v>208</v>
      </c>
      <c r="H3" s="925" t="s">
        <v>208</v>
      </c>
      <c r="I3" s="925" t="s">
        <v>1479</v>
      </c>
      <c r="J3" s="925" t="s">
        <v>210</v>
      </c>
      <c r="K3" s="926" t="s">
        <v>211</v>
      </c>
      <c r="L3" s="927">
        <v>1</v>
      </c>
      <c r="M3" s="928">
        <v>5675464000</v>
      </c>
      <c r="N3" s="929">
        <v>5382767000</v>
      </c>
      <c r="O3" s="929">
        <v>2024184000</v>
      </c>
      <c r="P3" s="930">
        <f>M3-N3</f>
        <v>292697000</v>
      </c>
      <c r="Q3" s="931">
        <v>4142917.56</v>
      </c>
      <c r="R3" s="932">
        <v>4588374588.0899992</v>
      </c>
      <c r="S3" s="932">
        <v>674791359.21000004</v>
      </c>
      <c r="T3" s="933">
        <v>5267308864.8599997</v>
      </c>
      <c r="U3" s="934">
        <v>332.97724206349204</v>
      </c>
      <c r="V3" s="935">
        <v>18.308725198412699</v>
      </c>
      <c r="W3" s="935">
        <v>611.70531746031747</v>
      </c>
      <c r="X3" s="935">
        <v>213.63121693121695</v>
      </c>
      <c r="Y3" s="935">
        <v>73.439576719576721</v>
      </c>
      <c r="Z3" s="935">
        <v>146.2010582010582</v>
      </c>
      <c r="AA3" s="935">
        <v>51.286560846560839</v>
      </c>
      <c r="AB3" s="935">
        <v>300.13774801587306</v>
      </c>
      <c r="AC3" s="935">
        <v>131.62596230158729</v>
      </c>
      <c r="AD3" s="936">
        <v>1879.3134077380953</v>
      </c>
      <c r="AE3" s="937">
        <f>U3/(U3+V3+W3+X3+Y3+Z3+AA3)</f>
        <v>0.23002819361353793</v>
      </c>
      <c r="AF3" s="938">
        <f>W3/(U3+V3+W3+X3+Y3+Z3+AA3)</f>
        <v>0.42257983857155662</v>
      </c>
      <c r="AG3" s="939"/>
      <c r="AH3" s="940"/>
      <c r="AI3" s="941"/>
      <c r="AJ3" s="942"/>
      <c r="AK3" s="943"/>
      <c r="AL3" s="943"/>
      <c r="AM3" s="943"/>
      <c r="AN3" s="943"/>
      <c r="AO3" s="943"/>
      <c r="AP3" s="943">
        <v>1</v>
      </c>
      <c r="AQ3" s="943"/>
      <c r="AR3" s="943"/>
      <c r="AS3" s="943"/>
      <c r="AT3" s="943"/>
      <c r="AU3" s="943"/>
      <c r="AV3" s="943"/>
      <c r="AW3" s="943"/>
      <c r="AX3" s="943"/>
      <c r="AY3" s="943">
        <v>1</v>
      </c>
      <c r="AZ3" s="943"/>
      <c r="BA3" s="943"/>
      <c r="BB3" s="943"/>
      <c r="BC3" s="943"/>
      <c r="BD3" s="944">
        <v>2</v>
      </c>
      <c r="BE3" s="945"/>
      <c r="BF3" s="946">
        <v>35</v>
      </c>
      <c r="BG3" s="946"/>
      <c r="BH3" s="946"/>
      <c r="BI3" s="946"/>
      <c r="BJ3" s="946"/>
      <c r="BK3" s="946"/>
      <c r="BL3" s="946"/>
      <c r="BM3" s="946"/>
      <c r="BN3" s="946"/>
      <c r="BO3" s="946"/>
      <c r="BP3" s="946"/>
      <c r="BQ3" s="946"/>
      <c r="BR3" s="946">
        <v>55</v>
      </c>
      <c r="BS3" s="946"/>
      <c r="BT3" s="946"/>
      <c r="BU3" s="946"/>
      <c r="BV3" s="946"/>
      <c r="BW3" s="946"/>
      <c r="BX3" s="946"/>
      <c r="BY3" s="946">
        <v>33</v>
      </c>
      <c r="BZ3" s="946"/>
      <c r="CA3" s="946"/>
      <c r="CB3" s="946"/>
      <c r="CC3" s="946"/>
      <c r="CD3" s="946">
        <v>28</v>
      </c>
      <c r="CE3" s="946"/>
      <c r="CF3" s="946"/>
      <c r="CG3" s="946"/>
      <c r="CH3" s="946"/>
      <c r="CI3" s="946"/>
      <c r="CJ3" s="946"/>
      <c r="CK3" s="946"/>
      <c r="CL3" s="946"/>
      <c r="CM3" s="946">
        <v>24</v>
      </c>
      <c r="CN3" s="946"/>
      <c r="CO3" s="946">
        <v>25</v>
      </c>
      <c r="CP3" s="946"/>
      <c r="CQ3" s="946"/>
      <c r="CR3" s="946"/>
      <c r="CS3" s="947">
        <v>200</v>
      </c>
      <c r="CT3" s="948">
        <f>COUNT(BE3:CR3)</f>
        <v>6</v>
      </c>
      <c r="CU3" s="949"/>
      <c r="CV3" s="950">
        <v>0.64297455968688844</v>
      </c>
      <c r="CW3" s="950"/>
      <c r="CX3" s="950"/>
      <c r="CY3" s="950"/>
      <c r="CZ3" s="950"/>
      <c r="DA3" s="950"/>
      <c r="DB3" s="950"/>
      <c r="DC3" s="950"/>
      <c r="DD3" s="950"/>
      <c r="DE3" s="950"/>
      <c r="DF3" s="950"/>
      <c r="DG3" s="950"/>
      <c r="DH3" s="950">
        <v>0.74933997509339978</v>
      </c>
      <c r="DI3" s="950"/>
      <c r="DJ3" s="950"/>
      <c r="DK3" s="950"/>
      <c r="DL3" s="950"/>
      <c r="DM3" s="950"/>
      <c r="DN3" s="950"/>
      <c r="DO3" s="950">
        <v>0.54703196347031968</v>
      </c>
      <c r="DP3" s="950"/>
      <c r="DQ3" s="950"/>
      <c r="DR3" s="950"/>
      <c r="DS3" s="950"/>
      <c r="DT3" s="950">
        <v>0.69090019569471628</v>
      </c>
      <c r="DU3" s="950"/>
      <c r="DV3" s="950"/>
      <c r="DW3" s="950"/>
      <c r="DX3" s="950"/>
      <c r="DY3" s="950"/>
      <c r="DZ3" s="950"/>
      <c r="EA3" s="950"/>
      <c r="EB3" s="950"/>
      <c r="EC3" s="950">
        <v>0.80399543378995431</v>
      </c>
      <c r="ED3" s="950"/>
      <c r="EE3" s="950">
        <v>0.74312328767123292</v>
      </c>
      <c r="EF3" s="950"/>
      <c r="EG3" s="950"/>
      <c r="EH3" s="951"/>
      <c r="EI3" s="952">
        <v>0.69494520547945204</v>
      </c>
      <c r="EJ3" s="942">
        <v>28</v>
      </c>
      <c r="EK3" s="943">
        <v>12</v>
      </c>
      <c r="EL3" s="943"/>
      <c r="EM3" s="943"/>
      <c r="EN3" s="943"/>
      <c r="EO3" s="943"/>
      <c r="EP3" s="943">
        <v>30</v>
      </c>
      <c r="EQ3" s="943">
        <v>33</v>
      </c>
      <c r="ER3" s="943"/>
      <c r="ES3" s="943"/>
      <c r="ET3" s="943"/>
      <c r="EU3" s="943"/>
      <c r="EV3" s="943"/>
      <c r="EW3" s="943"/>
      <c r="EX3" s="943"/>
      <c r="EY3" s="943"/>
      <c r="EZ3" s="943"/>
      <c r="FA3" s="943"/>
      <c r="FB3" s="943"/>
      <c r="FC3" s="943"/>
      <c r="FD3" s="943"/>
      <c r="FE3" s="943"/>
      <c r="FF3" s="943">
        <v>4</v>
      </c>
      <c r="FG3" s="943"/>
      <c r="FH3" s="943">
        <v>4</v>
      </c>
      <c r="FI3" s="943"/>
      <c r="FJ3" s="943"/>
      <c r="FK3" s="943"/>
      <c r="FL3" s="943"/>
      <c r="FM3" s="943">
        <v>4</v>
      </c>
      <c r="FN3" s="943"/>
      <c r="FO3" s="943"/>
      <c r="FP3" s="953">
        <v>115</v>
      </c>
      <c r="FQ3" s="954">
        <f t="shared" ref="FQ3:FQ66" si="0">COUNT(EJ3:FO3)</f>
        <v>7</v>
      </c>
      <c r="FR3" s="544">
        <v>0.69931506849315073</v>
      </c>
      <c r="FS3" s="545">
        <v>0.77237442922374433</v>
      </c>
      <c r="FT3" s="545"/>
      <c r="FU3" s="545"/>
      <c r="FV3" s="545"/>
      <c r="FW3" s="545"/>
      <c r="FX3" s="545">
        <v>0.46045662100456619</v>
      </c>
      <c r="FY3" s="545">
        <v>0.5757575757575758</v>
      </c>
      <c r="FZ3" s="545"/>
      <c r="GA3" s="545"/>
      <c r="GB3" s="545"/>
      <c r="GC3" s="545"/>
      <c r="GD3" s="545"/>
      <c r="GE3" s="545"/>
      <c r="GF3" s="545"/>
      <c r="GG3" s="545"/>
      <c r="GH3" s="545"/>
      <c r="GI3" s="545"/>
      <c r="GJ3" s="545"/>
      <c r="GK3" s="545"/>
      <c r="GL3" s="545"/>
      <c r="GM3" s="545"/>
      <c r="GN3" s="545">
        <v>0.61301369863013699</v>
      </c>
      <c r="GO3" s="545"/>
      <c r="GP3" s="545">
        <v>0.1636986301369863</v>
      </c>
      <c r="GQ3" s="545"/>
      <c r="GR3" s="545"/>
      <c r="GS3" s="545"/>
      <c r="GT3" s="545"/>
      <c r="GU3" s="545">
        <v>1.0226027397260273</v>
      </c>
      <c r="GV3" s="545"/>
      <c r="GW3" s="545"/>
      <c r="GX3" s="550">
        <v>0.59878499106611083</v>
      </c>
      <c r="GY3" s="955"/>
      <c r="GZ3" s="956"/>
      <c r="HA3" s="956"/>
      <c r="HB3" s="956"/>
      <c r="HC3" s="956"/>
      <c r="HD3" s="956"/>
      <c r="HE3" s="957"/>
      <c r="HF3" s="958">
        <v>1234</v>
      </c>
      <c r="HG3" s="959">
        <v>66</v>
      </c>
      <c r="HH3" s="959"/>
      <c r="HI3" s="959">
        <v>36</v>
      </c>
      <c r="HJ3" s="959">
        <v>160</v>
      </c>
      <c r="HK3" s="959">
        <v>6471</v>
      </c>
      <c r="HL3" s="959">
        <v>810</v>
      </c>
      <c r="HM3" s="959">
        <v>1036</v>
      </c>
      <c r="HN3" s="959">
        <v>87</v>
      </c>
      <c r="HO3" s="959">
        <v>41</v>
      </c>
      <c r="HP3" s="959">
        <v>404</v>
      </c>
      <c r="HQ3" s="959">
        <v>993</v>
      </c>
      <c r="HR3" s="959">
        <v>63</v>
      </c>
      <c r="HS3" s="959">
        <v>3</v>
      </c>
      <c r="HT3" s="959">
        <v>2</v>
      </c>
      <c r="HU3" s="959"/>
      <c r="HV3" s="959">
        <v>75</v>
      </c>
      <c r="HW3" s="959">
        <v>35</v>
      </c>
      <c r="HX3" s="959">
        <v>171</v>
      </c>
      <c r="HY3" s="959">
        <v>3</v>
      </c>
      <c r="HZ3" s="959"/>
      <c r="IA3" s="959">
        <v>42</v>
      </c>
      <c r="IB3" s="959">
        <v>1</v>
      </c>
      <c r="IC3" s="959">
        <v>654</v>
      </c>
      <c r="ID3" s="959"/>
      <c r="IE3" s="959"/>
      <c r="IF3" s="959">
        <v>13</v>
      </c>
      <c r="IG3" s="959">
        <v>1</v>
      </c>
      <c r="IH3" s="960">
        <v>12401</v>
      </c>
      <c r="II3" s="961">
        <f>IH3/365</f>
        <v>33.975342465753428</v>
      </c>
      <c r="IJ3" s="962">
        <v>14.122366288492707</v>
      </c>
      <c r="IK3" s="963">
        <v>7.0909090909090908</v>
      </c>
      <c r="IL3" s="963"/>
      <c r="IM3" s="963">
        <v>4.416666666666667</v>
      </c>
      <c r="IN3" s="963">
        <v>7.8375000000000004</v>
      </c>
      <c r="IO3" s="963">
        <v>6.3248338742080046</v>
      </c>
      <c r="IP3" s="963">
        <v>5.7037037037037033</v>
      </c>
      <c r="IQ3" s="963">
        <v>6.6283783783783781</v>
      </c>
      <c r="IR3" s="963">
        <v>7.8505747126436782</v>
      </c>
      <c r="IS3" s="963">
        <v>9.3414634146341466</v>
      </c>
      <c r="IT3" s="963">
        <v>7.7747524752475243</v>
      </c>
      <c r="IU3" s="963">
        <v>6.8751258811681772</v>
      </c>
      <c r="IV3" s="963">
        <v>6.1111111111111107</v>
      </c>
      <c r="IW3" s="963">
        <v>4.666666666666667</v>
      </c>
      <c r="IX3" s="963">
        <v>9</v>
      </c>
      <c r="IY3" s="963"/>
      <c r="IZ3" s="963">
        <v>6.08</v>
      </c>
      <c r="JA3" s="963">
        <v>9.5428571428571427</v>
      </c>
      <c r="JB3" s="963">
        <v>13.128654970760234</v>
      </c>
      <c r="JC3" s="963">
        <v>5</v>
      </c>
      <c r="JD3" s="963"/>
      <c r="JE3" s="963">
        <v>13.619047619047619</v>
      </c>
      <c r="JF3" s="963">
        <v>6</v>
      </c>
      <c r="JG3" s="963">
        <v>1.9449541284403671</v>
      </c>
      <c r="JH3" s="963"/>
      <c r="JI3" s="963"/>
      <c r="JJ3" s="963">
        <v>8.0769230769230766</v>
      </c>
      <c r="JK3" s="963">
        <v>5</v>
      </c>
      <c r="JL3" s="964">
        <v>7.1110394323038468</v>
      </c>
      <c r="JM3" s="958">
        <v>7818</v>
      </c>
      <c r="JN3" s="959">
        <v>286</v>
      </c>
      <c r="JO3" s="959"/>
      <c r="JP3" s="959">
        <v>110</v>
      </c>
      <c r="JQ3" s="959">
        <v>825</v>
      </c>
      <c r="JR3" s="959">
        <v>21255</v>
      </c>
      <c r="JS3" s="959">
        <v>3024</v>
      </c>
      <c r="JT3" s="959">
        <v>4977</v>
      </c>
      <c r="JU3" s="959">
        <v>550</v>
      </c>
      <c r="JV3" s="959">
        <v>334</v>
      </c>
      <c r="JW3" s="959">
        <v>2655</v>
      </c>
      <c r="JX3" s="959">
        <v>5098</v>
      </c>
      <c r="JY3" s="959">
        <v>302</v>
      </c>
      <c r="JZ3" s="959">
        <v>11</v>
      </c>
      <c r="KA3" s="959">
        <v>1</v>
      </c>
      <c r="KB3" s="959"/>
      <c r="KC3" s="959">
        <v>377</v>
      </c>
      <c r="KD3" s="959">
        <v>177</v>
      </c>
      <c r="KE3" s="959">
        <v>1833</v>
      </c>
      <c r="KF3" s="959">
        <v>8</v>
      </c>
      <c r="KG3" s="959"/>
      <c r="KH3" s="959">
        <v>467</v>
      </c>
      <c r="KI3" s="959">
        <v>2</v>
      </c>
      <c r="KJ3" s="959">
        <v>551</v>
      </c>
      <c r="KK3" s="959"/>
      <c r="KL3" s="959"/>
      <c r="KM3" s="959">
        <v>65</v>
      </c>
      <c r="KN3" s="959">
        <v>5</v>
      </c>
      <c r="KO3" s="960">
        <v>50731</v>
      </c>
      <c r="KP3" s="965">
        <f t="shared" ref="KP3:KP66" si="1">KO3/(CS3*365)</f>
        <v>0.69494520547945204</v>
      </c>
      <c r="KQ3" s="961">
        <f>KO3/365</f>
        <v>138.9890410958904</v>
      </c>
      <c r="KR3" s="958">
        <v>8331</v>
      </c>
      <c r="KS3" s="959">
        <v>116</v>
      </c>
      <c r="KT3" s="959"/>
      <c r="KU3" s="959">
        <v>13</v>
      </c>
      <c r="KV3" s="959">
        <v>270</v>
      </c>
      <c r="KW3" s="959">
        <v>13228</v>
      </c>
      <c r="KX3" s="959">
        <v>788</v>
      </c>
      <c r="KY3" s="959">
        <v>847</v>
      </c>
      <c r="KZ3" s="959">
        <v>46</v>
      </c>
      <c r="LA3" s="959">
        <v>7</v>
      </c>
      <c r="LB3" s="959">
        <v>83</v>
      </c>
      <c r="LC3" s="959">
        <v>731</v>
      </c>
      <c r="LD3" s="959">
        <v>20</v>
      </c>
      <c r="LE3" s="959"/>
      <c r="LF3" s="959">
        <v>15</v>
      </c>
      <c r="LG3" s="959"/>
      <c r="LH3" s="959">
        <v>6</v>
      </c>
      <c r="LI3" s="959">
        <v>125</v>
      </c>
      <c r="LJ3" s="959">
        <v>239</v>
      </c>
      <c r="LK3" s="959">
        <v>4</v>
      </c>
      <c r="LL3" s="959"/>
      <c r="LM3" s="959">
        <v>62</v>
      </c>
      <c r="LN3" s="959">
        <v>3</v>
      </c>
      <c r="LO3" s="959">
        <v>174</v>
      </c>
      <c r="LP3" s="959"/>
      <c r="LQ3" s="959"/>
      <c r="LR3" s="959">
        <v>26</v>
      </c>
      <c r="LS3" s="959"/>
      <c r="LT3" s="960">
        <v>25134</v>
      </c>
      <c r="LU3" s="965">
        <f>LT3/(FP3*365)</f>
        <v>0.59878499106611083</v>
      </c>
      <c r="LV3" s="961">
        <f>LT3/365</f>
        <v>68.860273972602741</v>
      </c>
      <c r="LW3" s="966">
        <v>3442</v>
      </c>
      <c r="LX3" s="967">
        <v>2065</v>
      </c>
      <c r="LY3" s="967">
        <v>1069</v>
      </c>
      <c r="LZ3" s="968">
        <v>6142</v>
      </c>
      <c r="MA3" s="969">
        <v>6062</v>
      </c>
      <c r="MB3" s="969">
        <v>6354</v>
      </c>
      <c r="MC3" s="967"/>
      <c r="MD3" s="967"/>
      <c r="ME3" s="968"/>
      <c r="MF3" s="969"/>
      <c r="MG3" s="967"/>
      <c r="MH3" s="967"/>
      <c r="MI3" s="968"/>
      <c r="MJ3" s="969"/>
      <c r="MK3" s="970"/>
      <c r="ML3" s="970"/>
      <c r="MM3" s="970"/>
      <c r="MN3" s="971">
        <v>25134</v>
      </c>
      <c r="MO3" s="972">
        <f>(LW3+LX3+LY3+MC3+MD3+MG3+MH3)/MN3</f>
        <v>0.26163762234423488</v>
      </c>
      <c r="MP3" s="973"/>
      <c r="MQ3" s="974"/>
      <c r="MR3" s="974"/>
      <c r="MS3" s="974"/>
      <c r="MT3" s="974"/>
      <c r="MU3" s="974"/>
      <c r="MV3" s="975"/>
      <c r="MX3" s="837"/>
    </row>
    <row r="4" spans="1:362" s="587" customFormat="1" ht="8.25" x14ac:dyDescent="0.25">
      <c r="A4" s="976" t="s">
        <v>212</v>
      </c>
      <c r="B4" s="977" t="s">
        <v>213</v>
      </c>
      <c r="C4" s="978" t="s">
        <v>214</v>
      </c>
      <c r="D4" s="978" t="s">
        <v>215</v>
      </c>
      <c r="E4" s="978" t="s">
        <v>1206</v>
      </c>
      <c r="F4" s="978" t="s">
        <v>207</v>
      </c>
      <c r="G4" s="978" t="s">
        <v>208</v>
      </c>
      <c r="H4" s="978" t="s">
        <v>208</v>
      </c>
      <c r="I4" s="978" t="s">
        <v>1479</v>
      </c>
      <c r="J4" s="978" t="s">
        <v>210</v>
      </c>
      <c r="K4" s="926" t="s">
        <v>211</v>
      </c>
      <c r="L4" s="979">
        <v>1</v>
      </c>
      <c r="M4" s="593">
        <v>1169681000</v>
      </c>
      <c r="N4" s="595">
        <v>1145470000</v>
      </c>
      <c r="O4" s="595">
        <v>629417000</v>
      </c>
      <c r="P4" s="598">
        <f t="shared" ref="P4:P67" si="2">M4-N4</f>
        <v>24211000</v>
      </c>
      <c r="Q4" s="599">
        <v>3152779.63</v>
      </c>
      <c r="R4" s="600">
        <v>791769499.33000004</v>
      </c>
      <c r="S4" s="600">
        <v>6418790.3300000001</v>
      </c>
      <c r="T4" s="980">
        <v>801341069.29000008</v>
      </c>
      <c r="U4" s="981">
        <v>84.142361111111114</v>
      </c>
      <c r="V4" s="982">
        <v>2.27</v>
      </c>
      <c r="W4" s="982">
        <v>336.40640211640215</v>
      </c>
      <c r="X4" s="982">
        <v>39.660158730158727</v>
      </c>
      <c r="Y4" s="982">
        <v>10.092433862433865</v>
      </c>
      <c r="Z4" s="982">
        <v>79.187619047619052</v>
      </c>
      <c r="AA4" s="982">
        <v>6.07</v>
      </c>
      <c r="AB4" s="982">
        <v>66.498472222222219</v>
      </c>
      <c r="AC4" s="982">
        <v>44.298591269841275</v>
      </c>
      <c r="AD4" s="983">
        <v>668.62603835978837</v>
      </c>
      <c r="AE4" s="984">
        <f t="shared" ref="AE4:AE67" si="3">U4/(U4+V4+W4+X4+Y4+Z4+AA4)</f>
        <v>0.15083899349449059</v>
      </c>
      <c r="AF4" s="985">
        <f t="shared" ref="AF4:AF67" si="4">W4/(U4+V4+W4+X4+Y4+Z4+AA4)</f>
        <v>0.60306369384303216</v>
      </c>
      <c r="AG4" s="986"/>
      <c r="AH4" s="987"/>
      <c r="AI4" s="988"/>
      <c r="AJ4" s="989"/>
      <c r="AK4" s="990"/>
      <c r="AL4" s="990"/>
      <c r="AM4" s="990"/>
      <c r="AN4" s="990">
        <v>1</v>
      </c>
      <c r="AO4" s="990"/>
      <c r="AP4" s="990"/>
      <c r="AQ4" s="990"/>
      <c r="AR4" s="990"/>
      <c r="AS4" s="990"/>
      <c r="AT4" s="990"/>
      <c r="AU4" s="990"/>
      <c r="AV4" s="990"/>
      <c r="AW4" s="990"/>
      <c r="AX4" s="990"/>
      <c r="AY4" s="990"/>
      <c r="AZ4" s="990"/>
      <c r="BA4" s="990"/>
      <c r="BB4" s="990"/>
      <c r="BC4" s="990">
        <v>1</v>
      </c>
      <c r="BD4" s="614">
        <v>2</v>
      </c>
      <c r="BE4" s="991"/>
      <c r="BF4" s="992"/>
      <c r="BG4" s="992">
        <v>149</v>
      </c>
      <c r="BH4" s="992"/>
      <c r="BI4" s="992"/>
      <c r="BJ4" s="992"/>
      <c r="BK4" s="992"/>
      <c r="BL4" s="992"/>
      <c r="BM4" s="992">
        <v>73</v>
      </c>
      <c r="BN4" s="992"/>
      <c r="BO4" s="992"/>
      <c r="BP4" s="992"/>
      <c r="BQ4" s="992"/>
      <c r="BR4" s="992"/>
      <c r="BS4" s="992"/>
      <c r="BT4" s="992"/>
      <c r="BU4" s="992"/>
      <c r="BV4" s="992"/>
      <c r="BW4" s="992"/>
      <c r="BX4" s="992"/>
      <c r="BY4" s="992"/>
      <c r="BZ4" s="992"/>
      <c r="CA4" s="992"/>
      <c r="CB4" s="992"/>
      <c r="CC4" s="992"/>
      <c r="CD4" s="992"/>
      <c r="CE4" s="992"/>
      <c r="CF4" s="992"/>
      <c r="CG4" s="992"/>
      <c r="CH4" s="992"/>
      <c r="CI4" s="992"/>
      <c r="CJ4" s="992"/>
      <c r="CK4" s="992"/>
      <c r="CL4" s="992"/>
      <c r="CM4" s="992"/>
      <c r="CN4" s="992"/>
      <c r="CO4" s="992"/>
      <c r="CP4" s="992"/>
      <c r="CQ4" s="992"/>
      <c r="CR4" s="992"/>
      <c r="CS4" s="993">
        <v>222</v>
      </c>
      <c r="CT4" s="994">
        <f t="shared" ref="CT4:CT67" si="5">COUNT(BE4:CR4)</f>
        <v>2</v>
      </c>
      <c r="CU4" s="615"/>
      <c r="CV4" s="616"/>
      <c r="CW4" s="616">
        <v>0.54983911004872665</v>
      </c>
      <c r="CX4" s="616"/>
      <c r="CY4" s="616"/>
      <c r="CZ4" s="616"/>
      <c r="DA4" s="616"/>
      <c r="DB4" s="616"/>
      <c r="DC4" s="616">
        <v>0.70549821730155748</v>
      </c>
      <c r="DD4" s="616"/>
      <c r="DE4" s="616"/>
      <c r="DF4" s="616"/>
      <c r="DG4" s="616"/>
      <c r="DH4" s="616"/>
      <c r="DI4" s="616"/>
      <c r="DJ4" s="616"/>
      <c r="DK4" s="616"/>
      <c r="DL4" s="616"/>
      <c r="DM4" s="616"/>
      <c r="DN4" s="616"/>
      <c r="DO4" s="616"/>
      <c r="DP4" s="616"/>
      <c r="DQ4" s="616"/>
      <c r="DR4" s="616"/>
      <c r="DS4" s="616"/>
      <c r="DT4" s="616"/>
      <c r="DU4" s="616"/>
      <c r="DV4" s="616"/>
      <c r="DW4" s="616"/>
      <c r="DX4" s="616"/>
      <c r="DY4" s="616"/>
      <c r="DZ4" s="616"/>
      <c r="EA4" s="616"/>
      <c r="EB4" s="616"/>
      <c r="EC4" s="616"/>
      <c r="ED4" s="616"/>
      <c r="EE4" s="616"/>
      <c r="EF4" s="616"/>
      <c r="EG4" s="616"/>
      <c r="EH4" s="995"/>
      <c r="EI4" s="996">
        <v>0.60102431198321604</v>
      </c>
      <c r="EJ4" s="989"/>
      <c r="EK4" s="990"/>
      <c r="EL4" s="990"/>
      <c r="EM4" s="990">
        <v>24</v>
      </c>
      <c r="EN4" s="990"/>
      <c r="EO4" s="990"/>
      <c r="EP4" s="990"/>
      <c r="EQ4" s="990"/>
      <c r="ER4" s="990">
        <v>11</v>
      </c>
      <c r="ES4" s="990"/>
      <c r="ET4" s="990"/>
      <c r="EU4" s="990"/>
      <c r="EV4" s="990"/>
      <c r="EW4" s="990"/>
      <c r="EX4" s="990"/>
      <c r="EY4" s="990"/>
      <c r="EZ4" s="990"/>
      <c r="FA4" s="990"/>
      <c r="FB4" s="990"/>
      <c r="FC4" s="990"/>
      <c r="FD4" s="990"/>
      <c r="FE4" s="990"/>
      <c r="FF4" s="990"/>
      <c r="FG4" s="990"/>
      <c r="FH4" s="990"/>
      <c r="FI4" s="990"/>
      <c r="FJ4" s="990"/>
      <c r="FK4" s="990"/>
      <c r="FL4" s="990"/>
      <c r="FM4" s="990"/>
      <c r="FN4" s="990"/>
      <c r="FO4" s="990"/>
      <c r="FP4" s="997">
        <v>35</v>
      </c>
      <c r="FQ4" s="994">
        <f t="shared" si="0"/>
        <v>2</v>
      </c>
      <c r="FR4" s="615"/>
      <c r="FS4" s="616"/>
      <c r="FT4" s="616"/>
      <c r="FU4" s="616">
        <v>1.4005707762557078</v>
      </c>
      <c r="FV4" s="616"/>
      <c r="FW4" s="616"/>
      <c r="FX4" s="616"/>
      <c r="FY4" s="616"/>
      <c r="FZ4" s="616">
        <v>0.51282689912826895</v>
      </c>
      <c r="GA4" s="616"/>
      <c r="GB4" s="616"/>
      <c r="GC4" s="616"/>
      <c r="GD4" s="616"/>
      <c r="GE4" s="616"/>
      <c r="GF4" s="616"/>
      <c r="GG4" s="616"/>
      <c r="GH4" s="616"/>
      <c r="GI4" s="616"/>
      <c r="GJ4" s="616"/>
      <c r="GK4" s="616"/>
      <c r="GL4" s="616"/>
      <c r="GM4" s="616"/>
      <c r="GN4" s="616"/>
      <c r="GO4" s="616"/>
      <c r="GP4" s="616"/>
      <c r="GQ4" s="616"/>
      <c r="GR4" s="616"/>
      <c r="GS4" s="616"/>
      <c r="GT4" s="616"/>
      <c r="GU4" s="616"/>
      <c r="GV4" s="616"/>
      <c r="GW4" s="616"/>
      <c r="GX4" s="621">
        <v>1.1215655577299413</v>
      </c>
      <c r="GY4" s="998"/>
      <c r="GZ4" s="999"/>
      <c r="HA4" s="999"/>
      <c r="HB4" s="999"/>
      <c r="HC4" s="999"/>
      <c r="HD4" s="999"/>
      <c r="HE4" s="1000"/>
      <c r="HF4" s="1001">
        <v>2</v>
      </c>
      <c r="HG4" s="1002"/>
      <c r="HH4" s="1002"/>
      <c r="HI4" s="1002"/>
      <c r="HJ4" s="1002">
        <v>1</v>
      </c>
      <c r="HK4" s="1002"/>
      <c r="HL4" s="1002">
        <v>37</v>
      </c>
      <c r="HM4" s="1002"/>
      <c r="HN4" s="1002"/>
      <c r="HO4" s="1002">
        <v>495</v>
      </c>
      <c r="HP4" s="1002"/>
      <c r="HQ4" s="1002">
        <v>71</v>
      </c>
      <c r="HR4" s="1002"/>
      <c r="HS4" s="1002">
        <v>1203</v>
      </c>
      <c r="HT4" s="1002">
        <v>5690</v>
      </c>
      <c r="HU4" s="1002">
        <v>5163</v>
      </c>
      <c r="HV4" s="1002">
        <v>5</v>
      </c>
      <c r="HW4" s="1002">
        <v>4</v>
      </c>
      <c r="HX4" s="1002">
        <v>3</v>
      </c>
      <c r="HY4" s="1002"/>
      <c r="HZ4" s="1002"/>
      <c r="IA4" s="1002"/>
      <c r="IB4" s="1002"/>
      <c r="IC4" s="1002">
        <v>36</v>
      </c>
      <c r="ID4" s="1002"/>
      <c r="IE4" s="1002"/>
      <c r="IF4" s="1002">
        <v>3</v>
      </c>
      <c r="IG4" s="1002">
        <v>6</v>
      </c>
      <c r="IH4" s="1003">
        <v>12719</v>
      </c>
      <c r="II4" s="1004">
        <f t="shared" ref="II4:II67" si="6">IH4/365</f>
        <v>34.846575342465755</v>
      </c>
      <c r="IJ4" s="1005">
        <v>35.5</v>
      </c>
      <c r="IK4" s="1006"/>
      <c r="IL4" s="1006"/>
      <c r="IM4" s="1006"/>
      <c r="IN4" s="1006">
        <v>2</v>
      </c>
      <c r="IO4" s="1006"/>
      <c r="IP4" s="1006">
        <v>3.1621621621621623</v>
      </c>
      <c r="IQ4" s="1006"/>
      <c r="IR4" s="1006"/>
      <c r="IS4" s="1006">
        <v>3.6323232323232322</v>
      </c>
      <c r="IT4" s="1006"/>
      <c r="IU4" s="1006">
        <v>2.9577464788732395</v>
      </c>
      <c r="IV4" s="1006"/>
      <c r="IW4" s="1006">
        <v>4.3823773898586866</v>
      </c>
      <c r="IX4" s="1006">
        <v>5.5565905096660808</v>
      </c>
      <c r="IY4" s="1006">
        <v>6.9626186325779589</v>
      </c>
      <c r="IZ4" s="1006">
        <v>6</v>
      </c>
      <c r="JA4" s="1006">
        <v>5.75</v>
      </c>
      <c r="JB4" s="1006">
        <v>11</v>
      </c>
      <c r="JC4" s="1006"/>
      <c r="JD4" s="1006"/>
      <c r="JE4" s="1006"/>
      <c r="JF4" s="1006"/>
      <c r="JG4" s="1006">
        <v>3.0555555555555554</v>
      </c>
      <c r="JH4" s="1006"/>
      <c r="JI4" s="1006"/>
      <c r="JJ4" s="1006">
        <v>41</v>
      </c>
      <c r="JK4" s="1006">
        <v>11</v>
      </c>
      <c r="JL4" s="642">
        <v>5.9297114553030896</v>
      </c>
      <c r="JM4" s="1001"/>
      <c r="JN4" s="1002"/>
      <c r="JO4" s="1002"/>
      <c r="JP4" s="1002"/>
      <c r="JQ4" s="1002">
        <v>1</v>
      </c>
      <c r="JR4" s="1002"/>
      <c r="JS4" s="1002">
        <v>82</v>
      </c>
      <c r="JT4" s="1002"/>
      <c r="JU4" s="1002"/>
      <c r="JV4" s="1002">
        <v>1226</v>
      </c>
      <c r="JW4" s="1002"/>
      <c r="JX4" s="1002">
        <v>141</v>
      </c>
      <c r="JY4" s="1002"/>
      <c r="JZ4" s="1002">
        <v>3628</v>
      </c>
      <c r="KA4" s="1002">
        <v>24703</v>
      </c>
      <c r="KB4" s="1002">
        <v>18778</v>
      </c>
      <c r="KC4" s="1002">
        <v>24</v>
      </c>
      <c r="KD4" s="1002">
        <v>16</v>
      </c>
      <c r="KE4" s="1002">
        <v>17</v>
      </c>
      <c r="KF4" s="1002"/>
      <c r="KG4" s="1002"/>
      <c r="KH4" s="1002"/>
      <c r="KI4" s="1002"/>
      <c r="KJ4" s="1002">
        <v>57</v>
      </c>
      <c r="KK4" s="1002"/>
      <c r="KL4" s="1002"/>
      <c r="KM4" s="1002">
        <v>9</v>
      </c>
      <c r="KN4" s="1002">
        <v>19</v>
      </c>
      <c r="KO4" s="1003">
        <v>48701</v>
      </c>
      <c r="KP4" s="1007">
        <f t="shared" si="1"/>
        <v>0.60102431198321604</v>
      </c>
      <c r="KQ4" s="1004">
        <f t="shared" ref="KQ4:KQ67" si="7">KO4/365</f>
        <v>133.42739726027398</v>
      </c>
      <c r="KR4" s="1001">
        <v>69</v>
      </c>
      <c r="KS4" s="1002"/>
      <c r="KT4" s="1002"/>
      <c r="KU4" s="1002"/>
      <c r="KV4" s="1002"/>
      <c r="KW4" s="1002"/>
      <c r="KX4" s="1002">
        <v>3</v>
      </c>
      <c r="KY4" s="1002"/>
      <c r="KZ4" s="1002"/>
      <c r="LA4" s="1002">
        <v>89</v>
      </c>
      <c r="LB4" s="1002"/>
      <c r="LC4" s="1002">
        <v>2</v>
      </c>
      <c r="LD4" s="1002"/>
      <c r="LE4" s="1002">
        <v>583</v>
      </c>
      <c r="LF4" s="1002">
        <v>1360</v>
      </c>
      <c r="LG4" s="1002">
        <v>12024</v>
      </c>
      <c r="LH4" s="1002">
        <v>1</v>
      </c>
      <c r="LI4" s="1002">
        <v>3</v>
      </c>
      <c r="LJ4" s="1002">
        <v>13</v>
      </c>
      <c r="LK4" s="1002"/>
      <c r="LL4" s="1002"/>
      <c r="LM4" s="1002"/>
      <c r="LN4" s="1002"/>
      <c r="LO4" s="1002">
        <v>28</v>
      </c>
      <c r="LP4" s="1002"/>
      <c r="LQ4" s="1002"/>
      <c r="LR4" s="1002">
        <v>111</v>
      </c>
      <c r="LS4" s="1002">
        <v>42</v>
      </c>
      <c r="LT4" s="1003">
        <v>14328</v>
      </c>
      <c r="LU4" s="1007">
        <f>LT4/(FP4*365)</f>
        <v>1.1215655577299413</v>
      </c>
      <c r="LV4" s="1004">
        <f t="shared" ref="LV4:LV67" si="8">LT4/365</f>
        <v>39.254794520547946</v>
      </c>
      <c r="LW4" s="644"/>
      <c r="LX4" s="645"/>
      <c r="LY4" s="645"/>
      <c r="LZ4" s="646">
        <v>134</v>
      </c>
      <c r="MA4" s="647">
        <v>550</v>
      </c>
      <c r="MB4" s="647">
        <v>1268</v>
      </c>
      <c r="MC4" s="645"/>
      <c r="MD4" s="645"/>
      <c r="ME4" s="646"/>
      <c r="MF4" s="647"/>
      <c r="MG4" s="645">
        <v>1703</v>
      </c>
      <c r="MH4" s="645">
        <v>4274</v>
      </c>
      <c r="MI4" s="646">
        <v>4608</v>
      </c>
      <c r="MJ4" s="647">
        <v>1684</v>
      </c>
      <c r="MK4" s="648">
        <v>107</v>
      </c>
      <c r="ML4" s="648"/>
      <c r="MM4" s="648"/>
      <c r="MN4" s="1008">
        <v>14328</v>
      </c>
      <c r="MO4" s="1009">
        <f t="shared" ref="MO4:MO67" si="9">(LW4+LX4+LY4+MC4+MD4+MG4+MH4)/MN4</f>
        <v>0.41715522054718035</v>
      </c>
      <c r="MP4" s="1010"/>
      <c r="MQ4" s="1011"/>
      <c r="MR4" s="1011"/>
      <c r="MS4" s="1011"/>
      <c r="MT4" s="1011"/>
      <c r="MU4" s="1011"/>
      <c r="MV4" s="1012"/>
      <c r="MX4" s="837"/>
    </row>
    <row r="5" spans="1:362" s="587" customFormat="1" ht="8.25" x14ac:dyDescent="0.25">
      <c r="A5" s="976" t="s">
        <v>216</v>
      </c>
      <c r="B5" s="977" t="s">
        <v>217</v>
      </c>
      <c r="C5" s="978" t="s">
        <v>218</v>
      </c>
      <c r="D5" s="978" t="s">
        <v>219</v>
      </c>
      <c r="E5" s="978" t="s">
        <v>1206</v>
      </c>
      <c r="F5" s="978" t="s">
        <v>207</v>
      </c>
      <c r="G5" s="978" t="s">
        <v>220</v>
      </c>
      <c r="H5" s="978" t="s">
        <v>220</v>
      </c>
      <c r="I5" s="978" t="s">
        <v>1479</v>
      </c>
      <c r="J5" s="978" t="s">
        <v>210</v>
      </c>
      <c r="K5" s="926" t="s">
        <v>211</v>
      </c>
      <c r="L5" s="979">
        <v>1</v>
      </c>
      <c r="M5" s="593">
        <v>864485000</v>
      </c>
      <c r="N5" s="595">
        <v>852338000</v>
      </c>
      <c r="O5" s="595">
        <v>211674000</v>
      </c>
      <c r="P5" s="598">
        <f t="shared" si="2"/>
        <v>12147000</v>
      </c>
      <c r="Q5" s="599">
        <v>0</v>
      </c>
      <c r="R5" s="600">
        <v>667577528.38</v>
      </c>
      <c r="S5" s="600">
        <v>47595923.649999999</v>
      </c>
      <c r="T5" s="980">
        <v>715173452.02999997</v>
      </c>
      <c r="U5" s="981">
        <v>43.623908730158725</v>
      </c>
      <c r="V5" s="982">
        <v>4.2964285714285708</v>
      </c>
      <c r="W5" s="982">
        <v>41.433756613756614</v>
      </c>
      <c r="X5" s="982">
        <v>24.479206349206347</v>
      </c>
      <c r="Y5" s="982">
        <v>32.940952380952382</v>
      </c>
      <c r="Z5" s="982">
        <v>5.3719576719576718</v>
      </c>
      <c r="AA5" s="982">
        <v>0.15</v>
      </c>
      <c r="AB5" s="982">
        <v>46.736825396825402</v>
      </c>
      <c r="AC5" s="982">
        <v>11.58829365079365</v>
      </c>
      <c r="AD5" s="983">
        <v>210.62132936507936</v>
      </c>
      <c r="AE5" s="984">
        <f t="shared" si="3"/>
        <v>0.28644119666027806</v>
      </c>
      <c r="AF5" s="985">
        <f t="shared" si="4"/>
        <v>0.27206032590954338</v>
      </c>
      <c r="AG5" s="986"/>
      <c r="AH5" s="987"/>
      <c r="AI5" s="988"/>
      <c r="AJ5" s="989"/>
      <c r="AK5" s="990"/>
      <c r="AL5" s="990"/>
      <c r="AM5" s="990"/>
      <c r="AN5" s="990"/>
      <c r="AO5" s="990"/>
      <c r="AP5" s="990"/>
      <c r="AQ5" s="990"/>
      <c r="AR5" s="990"/>
      <c r="AS5" s="990"/>
      <c r="AT5" s="990"/>
      <c r="AU5" s="990"/>
      <c r="AV5" s="990"/>
      <c r="AW5" s="990"/>
      <c r="AX5" s="990"/>
      <c r="AY5" s="990"/>
      <c r="AZ5" s="990"/>
      <c r="BA5" s="990"/>
      <c r="BB5" s="990"/>
      <c r="BC5" s="990"/>
      <c r="BD5" s="614"/>
      <c r="BE5" s="991"/>
      <c r="BF5" s="992"/>
      <c r="BG5" s="992"/>
      <c r="BH5" s="992"/>
      <c r="BI5" s="992"/>
      <c r="BJ5" s="992"/>
      <c r="BK5" s="992"/>
      <c r="BL5" s="992"/>
      <c r="BM5" s="992"/>
      <c r="BN5" s="992"/>
      <c r="BO5" s="992"/>
      <c r="BP5" s="992"/>
      <c r="BQ5" s="992"/>
      <c r="BR5" s="992"/>
      <c r="BS5" s="992"/>
      <c r="BT5" s="992"/>
      <c r="BU5" s="992"/>
      <c r="BV5" s="992"/>
      <c r="BW5" s="992"/>
      <c r="BX5" s="992"/>
      <c r="BY5" s="992"/>
      <c r="BZ5" s="992"/>
      <c r="CA5" s="992"/>
      <c r="CB5" s="992"/>
      <c r="CC5" s="992"/>
      <c r="CD5" s="992"/>
      <c r="CE5" s="992"/>
      <c r="CF5" s="992"/>
      <c r="CG5" s="992"/>
      <c r="CH5" s="992"/>
      <c r="CI5" s="992">
        <v>47</v>
      </c>
      <c r="CJ5" s="992"/>
      <c r="CK5" s="992"/>
      <c r="CL5" s="992"/>
      <c r="CM5" s="992"/>
      <c r="CN5" s="992"/>
      <c r="CO5" s="992"/>
      <c r="CP5" s="992"/>
      <c r="CQ5" s="992"/>
      <c r="CR5" s="992"/>
      <c r="CS5" s="993">
        <v>47</v>
      </c>
      <c r="CT5" s="994">
        <f t="shared" si="5"/>
        <v>1</v>
      </c>
      <c r="CU5" s="615"/>
      <c r="CV5" s="616"/>
      <c r="CW5" s="616"/>
      <c r="CX5" s="616"/>
      <c r="CY5" s="616"/>
      <c r="CZ5" s="616"/>
      <c r="DA5" s="616"/>
      <c r="DB5" s="616"/>
      <c r="DC5" s="616"/>
      <c r="DD5" s="616"/>
      <c r="DE5" s="616"/>
      <c r="DF5" s="616"/>
      <c r="DG5" s="616"/>
      <c r="DH5" s="616"/>
      <c r="DI5" s="616"/>
      <c r="DJ5" s="616"/>
      <c r="DK5" s="616"/>
      <c r="DL5" s="616"/>
      <c r="DM5" s="616"/>
      <c r="DN5" s="616"/>
      <c r="DO5" s="616"/>
      <c r="DP5" s="616"/>
      <c r="DQ5" s="616"/>
      <c r="DR5" s="616"/>
      <c r="DS5" s="616"/>
      <c r="DT5" s="616"/>
      <c r="DU5" s="616"/>
      <c r="DV5" s="616"/>
      <c r="DW5" s="616"/>
      <c r="DX5" s="616"/>
      <c r="DY5" s="616">
        <v>0.5850772369571553</v>
      </c>
      <c r="DZ5" s="616"/>
      <c r="EA5" s="616"/>
      <c r="EB5" s="616"/>
      <c r="EC5" s="616"/>
      <c r="ED5" s="616"/>
      <c r="EE5" s="616"/>
      <c r="EF5" s="616"/>
      <c r="EG5" s="616"/>
      <c r="EH5" s="995"/>
      <c r="EI5" s="996">
        <v>0.5850772369571553</v>
      </c>
      <c r="EJ5" s="989"/>
      <c r="EK5" s="990"/>
      <c r="EL5" s="990"/>
      <c r="EM5" s="990"/>
      <c r="EN5" s="990"/>
      <c r="EO5" s="990"/>
      <c r="EP5" s="990"/>
      <c r="EQ5" s="990"/>
      <c r="ER5" s="990"/>
      <c r="ES5" s="990"/>
      <c r="ET5" s="990"/>
      <c r="EU5" s="990"/>
      <c r="EV5" s="990"/>
      <c r="EW5" s="990"/>
      <c r="EX5" s="990"/>
      <c r="EY5" s="990"/>
      <c r="EZ5" s="990"/>
      <c r="FA5" s="990"/>
      <c r="FB5" s="990"/>
      <c r="FC5" s="990"/>
      <c r="FD5" s="990"/>
      <c r="FE5" s="990"/>
      <c r="FF5" s="990"/>
      <c r="FG5" s="990"/>
      <c r="FH5" s="990"/>
      <c r="FI5" s="990"/>
      <c r="FJ5" s="990"/>
      <c r="FK5" s="990"/>
      <c r="FL5" s="990"/>
      <c r="FM5" s="990"/>
      <c r="FN5" s="990"/>
      <c r="FO5" s="990"/>
      <c r="FP5" s="997"/>
      <c r="FQ5" s="994">
        <f t="shared" si="0"/>
        <v>0</v>
      </c>
      <c r="FR5" s="615"/>
      <c r="FS5" s="616"/>
      <c r="FT5" s="616"/>
      <c r="FU5" s="616"/>
      <c r="FV5" s="616"/>
      <c r="FW5" s="616"/>
      <c r="FX5" s="616"/>
      <c r="FY5" s="616"/>
      <c r="FZ5" s="616"/>
      <c r="GA5" s="616"/>
      <c r="GB5" s="616"/>
      <c r="GC5" s="616"/>
      <c r="GD5" s="616"/>
      <c r="GE5" s="616"/>
      <c r="GF5" s="616"/>
      <c r="GG5" s="616"/>
      <c r="GH5" s="616"/>
      <c r="GI5" s="616"/>
      <c r="GJ5" s="616"/>
      <c r="GK5" s="616"/>
      <c r="GL5" s="616"/>
      <c r="GM5" s="616"/>
      <c r="GN5" s="616"/>
      <c r="GO5" s="616"/>
      <c r="GP5" s="616"/>
      <c r="GQ5" s="616"/>
      <c r="GR5" s="616"/>
      <c r="GS5" s="616"/>
      <c r="GT5" s="616"/>
      <c r="GU5" s="616"/>
      <c r="GV5" s="616"/>
      <c r="GW5" s="616"/>
      <c r="GX5" s="621"/>
      <c r="GY5" s="998"/>
      <c r="GZ5" s="999"/>
      <c r="HA5" s="999"/>
      <c r="HB5" s="999"/>
      <c r="HC5" s="999"/>
      <c r="HD5" s="999"/>
      <c r="HE5" s="1000"/>
      <c r="HF5" s="1001"/>
      <c r="HG5" s="1002">
        <v>14</v>
      </c>
      <c r="HH5" s="1002">
        <v>4</v>
      </c>
      <c r="HI5" s="1002">
        <v>1</v>
      </c>
      <c r="HJ5" s="1002">
        <v>23</v>
      </c>
      <c r="HK5" s="1002">
        <v>8</v>
      </c>
      <c r="HL5" s="1002">
        <v>5</v>
      </c>
      <c r="HM5" s="1002">
        <v>1</v>
      </c>
      <c r="HN5" s="1002">
        <v>837</v>
      </c>
      <c r="HO5" s="1002">
        <v>11</v>
      </c>
      <c r="HP5" s="1002">
        <v>8</v>
      </c>
      <c r="HQ5" s="1002">
        <v>3</v>
      </c>
      <c r="HR5" s="1002"/>
      <c r="HS5" s="1002"/>
      <c r="HT5" s="1002"/>
      <c r="HU5" s="1002"/>
      <c r="HV5" s="1002">
        <v>18</v>
      </c>
      <c r="HW5" s="1002">
        <v>3</v>
      </c>
      <c r="HX5" s="1002">
        <v>4</v>
      </c>
      <c r="HY5" s="1002">
        <v>2</v>
      </c>
      <c r="HZ5" s="1002"/>
      <c r="IA5" s="1002"/>
      <c r="IB5" s="1002"/>
      <c r="IC5" s="1002">
        <v>104</v>
      </c>
      <c r="ID5" s="1002"/>
      <c r="IE5" s="1002"/>
      <c r="IF5" s="1002"/>
      <c r="IG5" s="1002"/>
      <c r="IH5" s="1003">
        <v>1046</v>
      </c>
      <c r="II5" s="1004">
        <f t="shared" si="6"/>
        <v>2.8657534246575342</v>
      </c>
      <c r="IJ5" s="1005"/>
      <c r="IK5" s="1006">
        <v>11.071428571428571</v>
      </c>
      <c r="IL5" s="1006">
        <v>9.5</v>
      </c>
      <c r="IM5" s="1006">
        <v>4</v>
      </c>
      <c r="IN5" s="1006">
        <v>11.478260869565217</v>
      </c>
      <c r="IO5" s="1006">
        <v>10.625</v>
      </c>
      <c r="IP5" s="1006">
        <v>6.8</v>
      </c>
      <c r="IQ5" s="1006">
        <v>10</v>
      </c>
      <c r="IR5" s="1006">
        <v>9.6606929510155322</v>
      </c>
      <c r="IS5" s="1006">
        <v>7.1818181818181817</v>
      </c>
      <c r="IT5" s="1006">
        <v>7.75</v>
      </c>
      <c r="IU5" s="1006">
        <v>4.666666666666667</v>
      </c>
      <c r="IV5" s="1006"/>
      <c r="IW5" s="1006"/>
      <c r="IX5" s="1006"/>
      <c r="IY5" s="1006"/>
      <c r="IZ5" s="1006">
        <v>11</v>
      </c>
      <c r="JA5" s="1006">
        <v>8</v>
      </c>
      <c r="JB5" s="1006">
        <v>25.5</v>
      </c>
      <c r="JC5" s="1006">
        <v>11</v>
      </c>
      <c r="JD5" s="1006"/>
      <c r="JE5" s="1006"/>
      <c r="JF5" s="1006"/>
      <c r="JG5" s="1006">
        <v>18.326923076923077</v>
      </c>
      <c r="JH5" s="1006"/>
      <c r="JI5" s="1006"/>
      <c r="JJ5" s="1006"/>
      <c r="JK5" s="1006"/>
      <c r="JL5" s="642">
        <v>10.595602294455066</v>
      </c>
      <c r="JM5" s="1001"/>
      <c r="JN5" s="1002">
        <v>141</v>
      </c>
      <c r="JO5" s="1002">
        <v>34</v>
      </c>
      <c r="JP5" s="1002">
        <v>3</v>
      </c>
      <c r="JQ5" s="1002">
        <v>242</v>
      </c>
      <c r="JR5" s="1002">
        <v>77</v>
      </c>
      <c r="JS5" s="1002">
        <v>29</v>
      </c>
      <c r="JT5" s="1002">
        <v>9</v>
      </c>
      <c r="JU5" s="1002">
        <v>7246</v>
      </c>
      <c r="JV5" s="1002">
        <v>68</v>
      </c>
      <c r="JW5" s="1002">
        <v>54</v>
      </c>
      <c r="JX5" s="1002">
        <v>11</v>
      </c>
      <c r="JY5" s="1002"/>
      <c r="JZ5" s="1002"/>
      <c r="KA5" s="1002"/>
      <c r="KB5" s="1002"/>
      <c r="KC5" s="1002">
        <v>181</v>
      </c>
      <c r="KD5" s="1002">
        <v>22</v>
      </c>
      <c r="KE5" s="1002">
        <v>98</v>
      </c>
      <c r="KF5" s="1002">
        <v>20</v>
      </c>
      <c r="KG5" s="1002"/>
      <c r="KH5" s="1002"/>
      <c r="KI5" s="1002"/>
      <c r="KJ5" s="1002">
        <v>1802</v>
      </c>
      <c r="KK5" s="1002"/>
      <c r="KL5" s="1002"/>
      <c r="KM5" s="1002"/>
      <c r="KN5" s="1002"/>
      <c r="KO5" s="1003">
        <v>10037</v>
      </c>
      <c r="KP5" s="1007">
        <f t="shared" si="1"/>
        <v>0.5850772369571553</v>
      </c>
      <c r="KQ5" s="1004">
        <f t="shared" si="7"/>
        <v>27.4986301369863</v>
      </c>
      <c r="KR5" s="1001"/>
      <c r="KS5" s="1002"/>
      <c r="KT5" s="1002"/>
      <c r="KU5" s="1002"/>
      <c r="KV5" s="1002"/>
      <c r="KW5" s="1002"/>
      <c r="KX5" s="1002"/>
      <c r="KY5" s="1002"/>
      <c r="KZ5" s="1002"/>
      <c r="LA5" s="1002"/>
      <c r="LB5" s="1002"/>
      <c r="LC5" s="1002"/>
      <c r="LD5" s="1002"/>
      <c r="LE5" s="1002"/>
      <c r="LF5" s="1002"/>
      <c r="LG5" s="1002"/>
      <c r="LH5" s="1002"/>
      <c r="LI5" s="1002"/>
      <c r="LJ5" s="1002"/>
      <c r="LK5" s="1002"/>
      <c r="LL5" s="1002"/>
      <c r="LM5" s="1002"/>
      <c r="LN5" s="1002"/>
      <c r="LO5" s="1002"/>
      <c r="LP5" s="1002"/>
      <c r="LQ5" s="1002"/>
      <c r="LR5" s="1002"/>
      <c r="LS5" s="1002"/>
      <c r="LT5" s="1003"/>
      <c r="LU5" s="1007"/>
      <c r="LV5" s="1004">
        <f t="shared" si="8"/>
        <v>0</v>
      </c>
      <c r="LW5" s="644"/>
      <c r="LX5" s="645"/>
      <c r="LY5" s="645"/>
      <c r="LZ5" s="646"/>
      <c r="MA5" s="647"/>
      <c r="MB5" s="647"/>
      <c r="MC5" s="645"/>
      <c r="MD5" s="645"/>
      <c r="ME5" s="646"/>
      <c r="MF5" s="647"/>
      <c r="MG5" s="645"/>
      <c r="MH5" s="645"/>
      <c r="MI5" s="646"/>
      <c r="MJ5" s="647"/>
      <c r="MK5" s="648"/>
      <c r="ML5" s="648"/>
      <c r="MM5" s="648"/>
      <c r="MN5" s="1008"/>
      <c r="MO5" s="1009"/>
      <c r="MP5" s="1010"/>
      <c r="MQ5" s="1011"/>
      <c r="MR5" s="1011"/>
      <c r="MS5" s="1011"/>
      <c r="MT5" s="1011"/>
      <c r="MU5" s="1011"/>
      <c r="MV5" s="1012"/>
      <c r="MX5" s="837"/>
    </row>
    <row r="6" spans="1:362" s="587" customFormat="1" ht="8.25" x14ac:dyDescent="0.25">
      <c r="A6" s="976" t="s">
        <v>221</v>
      </c>
      <c r="B6" s="977" t="s">
        <v>222</v>
      </c>
      <c r="C6" s="978" t="s">
        <v>223</v>
      </c>
      <c r="D6" s="978" t="s">
        <v>224</v>
      </c>
      <c r="E6" s="978" t="s">
        <v>1206</v>
      </c>
      <c r="F6" s="978" t="s">
        <v>207</v>
      </c>
      <c r="G6" s="978" t="s">
        <v>220</v>
      </c>
      <c r="H6" s="978" t="s">
        <v>220</v>
      </c>
      <c r="I6" s="978" t="s">
        <v>1479</v>
      </c>
      <c r="J6" s="978" t="s">
        <v>210</v>
      </c>
      <c r="K6" s="926" t="s">
        <v>211</v>
      </c>
      <c r="L6" s="979">
        <v>1</v>
      </c>
      <c r="M6" s="593">
        <v>2040917000</v>
      </c>
      <c r="N6" s="595">
        <v>1947915000</v>
      </c>
      <c r="O6" s="595">
        <v>526586000</v>
      </c>
      <c r="P6" s="598">
        <f t="shared" si="2"/>
        <v>93002000</v>
      </c>
      <c r="Q6" s="599">
        <v>0</v>
      </c>
      <c r="R6" s="600">
        <v>1849252799.0699999</v>
      </c>
      <c r="S6" s="600">
        <v>2917.78</v>
      </c>
      <c r="T6" s="980">
        <v>1849255716.8499999</v>
      </c>
      <c r="U6" s="981">
        <v>51.276170634920632</v>
      </c>
      <c r="V6" s="982">
        <v>2.75</v>
      </c>
      <c r="W6" s="982">
        <v>99.155026455026459</v>
      </c>
      <c r="X6" s="982">
        <v>74.598253968253957</v>
      </c>
      <c r="Y6" s="982">
        <v>77.859365079365077</v>
      </c>
      <c r="Z6" s="982">
        <v>40.830582010582013</v>
      </c>
      <c r="AA6" s="982">
        <v>4.699259259259259</v>
      </c>
      <c r="AB6" s="982">
        <v>0</v>
      </c>
      <c r="AC6" s="982">
        <v>0</v>
      </c>
      <c r="AD6" s="983">
        <v>351.16865740740741</v>
      </c>
      <c r="AE6" s="984">
        <f t="shared" si="3"/>
        <v>0.14601579484194319</v>
      </c>
      <c r="AF6" s="985">
        <f t="shared" si="4"/>
        <v>0.28235727865654026</v>
      </c>
      <c r="AG6" s="986"/>
      <c r="AH6" s="987"/>
      <c r="AI6" s="988"/>
      <c r="AJ6" s="989"/>
      <c r="AK6" s="990"/>
      <c r="AL6" s="990">
        <v>1</v>
      </c>
      <c r="AM6" s="990">
        <v>1</v>
      </c>
      <c r="AN6" s="990"/>
      <c r="AO6" s="990"/>
      <c r="AP6" s="990"/>
      <c r="AQ6" s="990"/>
      <c r="AR6" s="990"/>
      <c r="AS6" s="990"/>
      <c r="AT6" s="990"/>
      <c r="AU6" s="990"/>
      <c r="AV6" s="990"/>
      <c r="AW6" s="990">
        <v>1</v>
      </c>
      <c r="AX6" s="990"/>
      <c r="AY6" s="990"/>
      <c r="AZ6" s="990"/>
      <c r="BA6" s="990"/>
      <c r="BB6" s="990"/>
      <c r="BC6" s="990"/>
      <c r="BD6" s="614">
        <v>3</v>
      </c>
      <c r="BE6" s="991"/>
      <c r="BF6" s="992"/>
      <c r="BG6" s="992"/>
      <c r="BH6" s="992"/>
      <c r="BI6" s="992"/>
      <c r="BJ6" s="992"/>
      <c r="BK6" s="992"/>
      <c r="BL6" s="992"/>
      <c r="BM6" s="992"/>
      <c r="BN6" s="992"/>
      <c r="BO6" s="992"/>
      <c r="BP6" s="992"/>
      <c r="BQ6" s="992"/>
      <c r="BR6" s="992"/>
      <c r="BS6" s="992"/>
      <c r="BT6" s="992"/>
      <c r="BU6" s="992"/>
      <c r="BV6" s="992"/>
      <c r="BW6" s="992"/>
      <c r="BX6" s="992"/>
      <c r="BY6" s="992"/>
      <c r="BZ6" s="992"/>
      <c r="CA6" s="992"/>
      <c r="CB6" s="992"/>
      <c r="CC6" s="992">
        <v>16</v>
      </c>
      <c r="CD6" s="992"/>
      <c r="CE6" s="992"/>
      <c r="CF6" s="992"/>
      <c r="CG6" s="992"/>
      <c r="CH6" s="992"/>
      <c r="CI6" s="992"/>
      <c r="CJ6" s="992"/>
      <c r="CK6" s="992"/>
      <c r="CL6" s="992"/>
      <c r="CM6" s="992"/>
      <c r="CN6" s="992"/>
      <c r="CO6" s="992"/>
      <c r="CP6" s="992"/>
      <c r="CQ6" s="992"/>
      <c r="CR6" s="992"/>
      <c r="CS6" s="993">
        <v>16</v>
      </c>
      <c r="CT6" s="994">
        <f t="shared" si="5"/>
        <v>1</v>
      </c>
      <c r="CU6" s="615"/>
      <c r="CV6" s="616"/>
      <c r="CW6" s="616"/>
      <c r="CX6" s="616"/>
      <c r="CY6" s="616"/>
      <c r="CZ6" s="616"/>
      <c r="DA6" s="616"/>
      <c r="DB6" s="616"/>
      <c r="DC6" s="616"/>
      <c r="DD6" s="616"/>
      <c r="DE6" s="616"/>
      <c r="DF6" s="616"/>
      <c r="DG6" s="616"/>
      <c r="DH6" s="616"/>
      <c r="DI6" s="616"/>
      <c r="DJ6" s="616"/>
      <c r="DK6" s="616"/>
      <c r="DL6" s="616"/>
      <c r="DM6" s="616"/>
      <c r="DN6" s="616"/>
      <c r="DO6" s="616"/>
      <c r="DP6" s="616"/>
      <c r="DQ6" s="616"/>
      <c r="DR6" s="616"/>
      <c r="DS6" s="616">
        <v>1.0876712328767124</v>
      </c>
      <c r="DT6" s="616"/>
      <c r="DU6" s="616"/>
      <c r="DV6" s="616"/>
      <c r="DW6" s="616"/>
      <c r="DX6" s="616"/>
      <c r="DY6" s="616"/>
      <c r="DZ6" s="616"/>
      <c r="EA6" s="616"/>
      <c r="EB6" s="616"/>
      <c r="EC6" s="616"/>
      <c r="ED6" s="616"/>
      <c r="EE6" s="616"/>
      <c r="EF6" s="616"/>
      <c r="EG6" s="616"/>
      <c r="EH6" s="995"/>
      <c r="EI6" s="996">
        <v>1.0876712328767124</v>
      </c>
      <c r="EJ6" s="989"/>
      <c r="EK6" s="990"/>
      <c r="EL6" s="990"/>
      <c r="EM6" s="990"/>
      <c r="EN6" s="990"/>
      <c r="EO6" s="990"/>
      <c r="EP6" s="990"/>
      <c r="EQ6" s="990"/>
      <c r="ER6" s="990"/>
      <c r="ES6" s="990"/>
      <c r="ET6" s="990">
        <v>21</v>
      </c>
      <c r="EU6" s="990"/>
      <c r="EV6" s="990"/>
      <c r="EW6" s="990"/>
      <c r="EX6" s="990"/>
      <c r="EY6" s="990"/>
      <c r="EZ6" s="990"/>
      <c r="FA6" s="990"/>
      <c r="FB6" s="990"/>
      <c r="FC6" s="990"/>
      <c r="FD6" s="990"/>
      <c r="FE6" s="990"/>
      <c r="FF6" s="990"/>
      <c r="FG6" s="990"/>
      <c r="FH6" s="990"/>
      <c r="FI6" s="990"/>
      <c r="FJ6" s="990"/>
      <c r="FK6" s="990"/>
      <c r="FL6" s="990"/>
      <c r="FM6" s="990"/>
      <c r="FN6" s="990"/>
      <c r="FO6" s="990"/>
      <c r="FP6" s="997">
        <v>21</v>
      </c>
      <c r="FQ6" s="994">
        <f t="shared" si="0"/>
        <v>1</v>
      </c>
      <c r="FR6" s="615"/>
      <c r="FS6" s="616"/>
      <c r="FT6" s="616"/>
      <c r="FU6" s="616"/>
      <c r="FV6" s="616"/>
      <c r="FW6" s="616"/>
      <c r="FX6" s="616"/>
      <c r="FY6" s="616"/>
      <c r="FZ6" s="616"/>
      <c r="GA6" s="616"/>
      <c r="GB6" s="616">
        <v>0.56503587736464445</v>
      </c>
      <c r="GC6" s="616"/>
      <c r="GD6" s="616"/>
      <c r="GE6" s="616"/>
      <c r="GF6" s="616"/>
      <c r="GG6" s="616"/>
      <c r="GH6" s="616"/>
      <c r="GI6" s="616"/>
      <c r="GJ6" s="616"/>
      <c r="GK6" s="616"/>
      <c r="GL6" s="616"/>
      <c r="GM6" s="616"/>
      <c r="GN6" s="616"/>
      <c r="GO6" s="616"/>
      <c r="GP6" s="616"/>
      <c r="GQ6" s="616"/>
      <c r="GR6" s="616"/>
      <c r="GS6" s="616"/>
      <c r="GT6" s="616"/>
      <c r="GU6" s="616"/>
      <c r="GV6" s="616"/>
      <c r="GW6" s="616"/>
      <c r="GX6" s="621">
        <v>0.56503587736464445</v>
      </c>
      <c r="GY6" s="998"/>
      <c r="GZ6" s="999"/>
      <c r="HA6" s="999"/>
      <c r="HB6" s="999"/>
      <c r="HC6" s="999"/>
      <c r="HD6" s="999"/>
      <c r="HE6" s="1000"/>
      <c r="HF6" s="1001">
        <v>83</v>
      </c>
      <c r="HG6" s="1002">
        <v>3</v>
      </c>
      <c r="HH6" s="1002"/>
      <c r="HI6" s="1002"/>
      <c r="HJ6" s="1002">
        <v>18</v>
      </c>
      <c r="HK6" s="1002">
        <v>4</v>
      </c>
      <c r="HL6" s="1002">
        <v>5</v>
      </c>
      <c r="HM6" s="1002">
        <v>3</v>
      </c>
      <c r="HN6" s="1002">
        <v>11</v>
      </c>
      <c r="HO6" s="1002">
        <v>1</v>
      </c>
      <c r="HP6" s="1002">
        <v>1</v>
      </c>
      <c r="HQ6" s="1002"/>
      <c r="HR6" s="1002"/>
      <c r="HS6" s="1002"/>
      <c r="HT6" s="1002"/>
      <c r="HU6" s="1002"/>
      <c r="HV6" s="1002">
        <v>22</v>
      </c>
      <c r="HW6" s="1002">
        <v>298</v>
      </c>
      <c r="HX6" s="1002">
        <v>12</v>
      </c>
      <c r="HY6" s="1002"/>
      <c r="HZ6" s="1002"/>
      <c r="IA6" s="1002"/>
      <c r="IB6" s="1002"/>
      <c r="IC6" s="1002">
        <v>9</v>
      </c>
      <c r="ID6" s="1002"/>
      <c r="IE6" s="1002"/>
      <c r="IF6" s="1002"/>
      <c r="IG6" s="1002">
        <v>2</v>
      </c>
      <c r="IH6" s="1003">
        <v>472</v>
      </c>
      <c r="II6" s="1004">
        <f t="shared" si="6"/>
        <v>1.2931506849315069</v>
      </c>
      <c r="IJ6" s="1005">
        <v>35.831325301204821</v>
      </c>
      <c r="IK6" s="1006">
        <v>3.3333333333333335</v>
      </c>
      <c r="IL6" s="1006"/>
      <c r="IM6" s="1006"/>
      <c r="IN6" s="1006">
        <v>18.055555555555557</v>
      </c>
      <c r="IO6" s="1006">
        <v>6.5</v>
      </c>
      <c r="IP6" s="1006">
        <v>6.4</v>
      </c>
      <c r="IQ6" s="1006">
        <v>7.333333333333333</v>
      </c>
      <c r="IR6" s="1006">
        <v>23.636363636363637</v>
      </c>
      <c r="IS6" s="1006">
        <v>11</v>
      </c>
      <c r="IT6" s="1006">
        <v>34</v>
      </c>
      <c r="IU6" s="1006"/>
      <c r="IV6" s="1006"/>
      <c r="IW6" s="1006"/>
      <c r="IX6" s="1006"/>
      <c r="IY6" s="1006"/>
      <c r="IZ6" s="1006">
        <v>17.863636363636363</v>
      </c>
      <c r="JA6" s="1006">
        <v>22.808724832214764</v>
      </c>
      <c r="JB6" s="1006">
        <v>18.25</v>
      </c>
      <c r="JC6" s="1006"/>
      <c r="JD6" s="1006"/>
      <c r="JE6" s="1006"/>
      <c r="JF6" s="1006"/>
      <c r="JG6" s="1006">
        <v>2.6666666666666665</v>
      </c>
      <c r="JH6" s="1006"/>
      <c r="JI6" s="1006"/>
      <c r="JJ6" s="1006"/>
      <c r="JK6" s="1006">
        <v>11</v>
      </c>
      <c r="JL6" s="642">
        <v>23.620762711864408</v>
      </c>
      <c r="JM6" s="1001">
        <v>228</v>
      </c>
      <c r="JN6" s="1002">
        <v>3</v>
      </c>
      <c r="JO6" s="1002"/>
      <c r="JP6" s="1002"/>
      <c r="JQ6" s="1002">
        <v>179</v>
      </c>
      <c r="JR6" s="1002">
        <v>11</v>
      </c>
      <c r="JS6" s="1002">
        <v>16</v>
      </c>
      <c r="JT6" s="1002"/>
      <c r="JU6" s="1002">
        <v>128</v>
      </c>
      <c r="JV6" s="1002">
        <v>10</v>
      </c>
      <c r="JW6" s="1002">
        <v>29</v>
      </c>
      <c r="JX6" s="1002"/>
      <c r="JY6" s="1002"/>
      <c r="JZ6" s="1002"/>
      <c r="KA6" s="1002"/>
      <c r="KB6" s="1002"/>
      <c r="KC6" s="1002">
        <v>246</v>
      </c>
      <c r="KD6" s="1002">
        <v>5353</v>
      </c>
      <c r="KE6" s="1002">
        <v>127</v>
      </c>
      <c r="KF6" s="1002"/>
      <c r="KG6" s="1002"/>
      <c r="KH6" s="1002"/>
      <c r="KI6" s="1002"/>
      <c r="KJ6" s="1002">
        <v>12</v>
      </c>
      <c r="KK6" s="1002"/>
      <c r="KL6" s="1002"/>
      <c r="KM6" s="1002"/>
      <c r="KN6" s="1002">
        <v>10</v>
      </c>
      <c r="KO6" s="1003">
        <v>6352</v>
      </c>
      <c r="KP6" s="1007">
        <f t="shared" si="1"/>
        <v>1.0876712328767124</v>
      </c>
      <c r="KQ6" s="1004">
        <f t="shared" si="7"/>
        <v>17.402739726027399</v>
      </c>
      <c r="KR6" s="1001">
        <v>2662</v>
      </c>
      <c r="KS6" s="1002">
        <v>4</v>
      </c>
      <c r="KT6" s="1002"/>
      <c r="KU6" s="1002"/>
      <c r="KV6" s="1002">
        <v>129</v>
      </c>
      <c r="KW6" s="1002">
        <v>11</v>
      </c>
      <c r="KX6" s="1002">
        <v>11</v>
      </c>
      <c r="KY6" s="1002">
        <v>19</v>
      </c>
      <c r="KZ6" s="1002">
        <v>121</v>
      </c>
      <c r="LA6" s="1002"/>
      <c r="LB6" s="1002">
        <v>4</v>
      </c>
      <c r="LC6" s="1002"/>
      <c r="LD6" s="1002"/>
      <c r="LE6" s="1002"/>
      <c r="LF6" s="1002"/>
      <c r="LG6" s="1002"/>
      <c r="LH6" s="1002">
        <v>124</v>
      </c>
      <c r="LI6" s="1002">
        <v>1153</v>
      </c>
      <c r="LJ6" s="1002">
        <v>81</v>
      </c>
      <c r="LK6" s="1002"/>
      <c r="LL6" s="1002"/>
      <c r="LM6" s="1002"/>
      <c r="LN6" s="1002"/>
      <c r="LO6" s="1002">
        <v>2</v>
      </c>
      <c r="LP6" s="1002"/>
      <c r="LQ6" s="1002"/>
      <c r="LR6" s="1002"/>
      <c r="LS6" s="1002">
        <v>10</v>
      </c>
      <c r="LT6" s="1003">
        <v>4331</v>
      </c>
      <c r="LU6" s="1007">
        <f>LT6/(FP6*365)</f>
        <v>0.56503587736464445</v>
      </c>
      <c r="LV6" s="1004">
        <f t="shared" si="8"/>
        <v>11.865753424657534</v>
      </c>
      <c r="LW6" s="644"/>
      <c r="LX6" s="645"/>
      <c r="LY6" s="645"/>
      <c r="LZ6" s="646">
        <v>153</v>
      </c>
      <c r="MA6" s="647">
        <v>2667</v>
      </c>
      <c r="MB6" s="647">
        <v>1511</v>
      </c>
      <c r="MC6" s="645"/>
      <c r="MD6" s="645"/>
      <c r="ME6" s="646"/>
      <c r="MF6" s="647"/>
      <c r="MG6" s="645"/>
      <c r="MH6" s="645"/>
      <c r="MI6" s="646"/>
      <c r="MJ6" s="647"/>
      <c r="MK6" s="648"/>
      <c r="ML6" s="648"/>
      <c r="MM6" s="648"/>
      <c r="MN6" s="1008">
        <v>4331</v>
      </c>
      <c r="MO6" s="1009">
        <f t="shared" si="9"/>
        <v>0</v>
      </c>
      <c r="MP6" s="1010"/>
      <c r="MQ6" s="1011"/>
      <c r="MR6" s="1011"/>
      <c r="MS6" s="1011"/>
      <c r="MT6" s="1011"/>
      <c r="MU6" s="1011"/>
      <c r="MV6" s="1012"/>
      <c r="MX6" s="837"/>
    </row>
    <row r="7" spans="1:362" s="587" customFormat="1" ht="8.25" x14ac:dyDescent="0.25">
      <c r="A7" s="976" t="s">
        <v>225</v>
      </c>
      <c r="B7" s="977" t="s">
        <v>226</v>
      </c>
      <c r="C7" s="978" t="s">
        <v>227</v>
      </c>
      <c r="D7" s="978" t="s">
        <v>228</v>
      </c>
      <c r="E7" s="978" t="s">
        <v>1207</v>
      </c>
      <c r="F7" s="978" t="s">
        <v>229</v>
      </c>
      <c r="G7" s="978" t="s">
        <v>230</v>
      </c>
      <c r="H7" s="978" t="s">
        <v>1208</v>
      </c>
      <c r="I7" s="978" t="s">
        <v>1479</v>
      </c>
      <c r="J7" s="978" t="s">
        <v>210</v>
      </c>
      <c r="K7" s="1013" t="s">
        <v>232</v>
      </c>
      <c r="L7" s="979">
        <v>1</v>
      </c>
      <c r="M7" s="593">
        <v>368952000</v>
      </c>
      <c r="N7" s="595">
        <v>356241000</v>
      </c>
      <c r="O7" s="595">
        <v>275170000</v>
      </c>
      <c r="P7" s="598">
        <f t="shared" si="2"/>
        <v>12711000</v>
      </c>
      <c r="Q7" s="599">
        <v>0</v>
      </c>
      <c r="R7" s="600">
        <v>110913847.72999999</v>
      </c>
      <c r="S7" s="600">
        <v>0</v>
      </c>
      <c r="T7" s="980">
        <v>110913847.72999999</v>
      </c>
      <c r="U7" s="981">
        <v>25.21</v>
      </c>
      <c r="V7" s="982">
        <v>0</v>
      </c>
      <c r="W7" s="982">
        <v>39.369999999999997</v>
      </c>
      <c r="X7" s="982">
        <v>3.62</v>
      </c>
      <c r="Y7" s="982">
        <v>14.41</v>
      </c>
      <c r="Z7" s="982">
        <v>1</v>
      </c>
      <c r="AA7" s="982">
        <v>119.06538624338626</v>
      </c>
      <c r="AB7" s="982">
        <v>93.39382936507937</v>
      </c>
      <c r="AC7" s="982">
        <v>15.7</v>
      </c>
      <c r="AD7" s="983">
        <v>311.76921560846557</v>
      </c>
      <c r="AE7" s="984">
        <f t="shared" si="3"/>
        <v>0.12438609575277254</v>
      </c>
      <c r="AF7" s="985">
        <f t="shared" si="4"/>
        <v>0.19425151089990697</v>
      </c>
      <c r="AG7" s="986"/>
      <c r="AH7" s="987"/>
      <c r="AI7" s="988"/>
      <c r="AJ7" s="989"/>
      <c r="AK7" s="990"/>
      <c r="AL7" s="990"/>
      <c r="AM7" s="990"/>
      <c r="AN7" s="990"/>
      <c r="AO7" s="990"/>
      <c r="AP7" s="990"/>
      <c r="AQ7" s="990"/>
      <c r="AR7" s="990"/>
      <c r="AS7" s="990"/>
      <c r="AT7" s="990"/>
      <c r="AU7" s="990"/>
      <c r="AV7" s="990"/>
      <c r="AW7" s="990"/>
      <c r="AX7" s="990"/>
      <c r="AY7" s="990"/>
      <c r="AZ7" s="990"/>
      <c r="BA7" s="990"/>
      <c r="BB7" s="990"/>
      <c r="BC7" s="990"/>
      <c r="BD7" s="614"/>
      <c r="BE7" s="991"/>
      <c r="BF7" s="992"/>
      <c r="BG7" s="992"/>
      <c r="BH7" s="992"/>
      <c r="BI7" s="992"/>
      <c r="BJ7" s="992"/>
      <c r="BK7" s="992">
        <v>47</v>
      </c>
      <c r="BL7" s="992"/>
      <c r="BM7" s="992"/>
      <c r="BN7" s="992"/>
      <c r="BO7" s="992"/>
      <c r="BP7" s="992"/>
      <c r="BQ7" s="992"/>
      <c r="BR7" s="992"/>
      <c r="BS7" s="992"/>
      <c r="BT7" s="992"/>
      <c r="BU7" s="992"/>
      <c r="BV7" s="992"/>
      <c r="BW7" s="992"/>
      <c r="BX7" s="992"/>
      <c r="BY7" s="992"/>
      <c r="BZ7" s="992"/>
      <c r="CA7" s="992"/>
      <c r="CB7" s="992"/>
      <c r="CC7" s="992"/>
      <c r="CD7" s="992"/>
      <c r="CE7" s="992"/>
      <c r="CF7" s="992"/>
      <c r="CG7" s="992"/>
      <c r="CH7" s="992"/>
      <c r="CI7" s="992"/>
      <c r="CJ7" s="992"/>
      <c r="CK7" s="992"/>
      <c r="CL7" s="992"/>
      <c r="CM7" s="992"/>
      <c r="CN7" s="992"/>
      <c r="CO7" s="992"/>
      <c r="CP7" s="992"/>
      <c r="CQ7" s="992"/>
      <c r="CR7" s="992"/>
      <c r="CS7" s="993">
        <v>47</v>
      </c>
      <c r="CT7" s="994">
        <f t="shared" si="5"/>
        <v>1</v>
      </c>
      <c r="CU7" s="615"/>
      <c r="CV7" s="616"/>
      <c r="CW7" s="616"/>
      <c r="CX7" s="616"/>
      <c r="CY7" s="616"/>
      <c r="CZ7" s="616"/>
      <c r="DA7" s="616">
        <v>0.70865636840571267</v>
      </c>
      <c r="DB7" s="616"/>
      <c r="DC7" s="616"/>
      <c r="DD7" s="616"/>
      <c r="DE7" s="616"/>
      <c r="DF7" s="616"/>
      <c r="DG7" s="616"/>
      <c r="DH7" s="616"/>
      <c r="DI7" s="616"/>
      <c r="DJ7" s="616"/>
      <c r="DK7" s="616"/>
      <c r="DL7" s="616"/>
      <c r="DM7" s="616"/>
      <c r="DN7" s="616"/>
      <c r="DO7" s="616"/>
      <c r="DP7" s="616"/>
      <c r="DQ7" s="616"/>
      <c r="DR7" s="616"/>
      <c r="DS7" s="616"/>
      <c r="DT7" s="616"/>
      <c r="DU7" s="616"/>
      <c r="DV7" s="616"/>
      <c r="DW7" s="616"/>
      <c r="DX7" s="616"/>
      <c r="DY7" s="616"/>
      <c r="DZ7" s="616"/>
      <c r="EA7" s="616"/>
      <c r="EB7" s="616"/>
      <c r="EC7" s="616"/>
      <c r="ED7" s="616"/>
      <c r="EE7" s="616"/>
      <c r="EF7" s="616"/>
      <c r="EG7" s="616"/>
      <c r="EH7" s="995"/>
      <c r="EI7" s="996">
        <v>0.70865636840571267</v>
      </c>
      <c r="EJ7" s="989"/>
      <c r="EK7" s="990"/>
      <c r="EL7" s="990"/>
      <c r="EM7" s="990"/>
      <c r="EN7" s="990"/>
      <c r="EO7" s="990"/>
      <c r="EP7" s="990"/>
      <c r="EQ7" s="990"/>
      <c r="ER7" s="990"/>
      <c r="ES7" s="990"/>
      <c r="ET7" s="990"/>
      <c r="EU7" s="990"/>
      <c r="EV7" s="990"/>
      <c r="EW7" s="990"/>
      <c r="EX7" s="990"/>
      <c r="EY7" s="990"/>
      <c r="EZ7" s="990"/>
      <c r="FA7" s="990"/>
      <c r="FB7" s="990"/>
      <c r="FC7" s="990"/>
      <c r="FD7" s="990"/>
      <c r="FE7" s="990"/>
      <c r="FF7" s="990"/>
      <c r="FG7" s="990"/>
      <c r="FH7" s="990"/>
      <c r="FI7" s="990"/>
      <c r="FJ7" s="990"/>
      <c r="FK7" s="990"/>
      <c r="FL7" s="990"/>
      <c r="FM7" s="990"/>
      <c r="FN7" s="990"/>
      <c r="FO7" s="990"/>
      <c r="FP7" s="997"/>
      <c r="FQ7" s="994">
        <f t="shared" si="0"/>
        <v>0</v>
      </c>
      <c r="FR7" s="615"/>
      <c r="FS7" s="616"/>
      <c r="FT7" s="616"/>
      <c r="FU7" s="616"/>
      <c r="FV7" s="616"/>
      <c r="FW7" s="616"/>
      <c r="FX7" s="616"/>
      <c r="FY7" s="616"/>
      <c r="FZ7" s="616"/>
      <c r="GA7" s="616"/>
      <c r="GB7" s="616"/>
      <c r="GC7" s="616"/>
      <c r="GD7" s="616"/>
      <c r="GE7" s="616"/>
      <c r="GF7" s="616"/>
      <c r="GG7" s="616"/>
      <c r="GH7" s="616"/>
      <c r="GI7" s="616"/>
      <c r="GJ7" s="616"/>
      <c r="GK7" s="616"/>
      <c r="GL7" s="616"/>
      <c r="GM7" s="616"/>
      <c r="GN7" s="616"/>
      <c r="GO7" s="616"/>
      <c r="GP7" s="616"/>
      <c r="GQ7" s="616"/>
      <c r="GR7" s="616"/>
      <c r="GS7" s="616"/>
      <c r="GT7" s="616"/>
      <c r="GU7" s="616"/>
      <c r="GV7" s="616"/>
      <c r="GW7" s="616"/>
      <c r="GX7" s="621"/>
      <c r="GY7" s="998"/>
      <c r="GZ7" s="999"/>
      <c r="HA7" s="999">
        <v>8</v>
      </c>
      <c r="HB7" s="999"/>
      <c r="HC7" s="999"/>
      <c r="HD7" s="999"/>
      <c r="HE7" s="1000">
        <v>8</v>
      </c>
      <c r="HF7" s="1001"/>
      <c r="HG7" s="1002">
        <v>821</v>
      </c>
      <c r="HH7" s="1002"/>
      <c r="HI7" s="1002"/>
      <c r="HJ7" s="1002"/>
      <c r="HK7" s="1002"/>
      <c r="HL7" s="1002"/>
      <c r="HM7" s="1002"/>
      <c r="HN7" s="1002"/>
      <c r="HO7" s="1002"/>
      <c r="HP7" s="1002"/>
      <c r="HQ7" s="1002"/>
      <c r="HR7" s="1002"/>
      <c r="HS7" s="1002"/>
      <c r="HT7" s="1002"/>
      <c r="HU7" s="1002"/>
      <c r="HV7" s="1002"/>
      <c r="HW7" s="1002"/>
      <c r="HX7" s="1002"/>
      <c r="HY7" s="1002">
        <v>449</v>
      </c>
      <c r="HZ7" s="1002">
        <v>6</v>
      </c>
      <c r="IA7" s="1002"/>
      <c r="IB7" s="1002"/>
      <c r="IC7" s="1002"/>
      <c r="ID7" s="1002"/>
      <c r="IE7" s="1002"/>
      <c r="IF7" s="1002"/>
      <c r="IG7" s="1002"/>
      <c r="IH7" s="1003">
        <v>1276</v>
      </c>
      <c r="II7" s="1004">
        <f t="shared" si="6"/>
        <v>3.495890410958904</v>
      </c>
      <c r="IJ7" s="1005"/>
      <c r="IK7" s="1006">
        <v>2.1887941534713762</v>
      </c>
      <c r="IL7" s="1006"/>
      <c r="IM7" s="1006"/>
      <c r="IN7" s="1006"/>
      <c r="IO7" s="1006"/>
      <c r="IP7" s="1006"/>
      <c r="IQ7" s="1006"/>
      <c r="IR7" s="1006"/>
      <c r="IS7" s="1006"/>
      <c r="IT7" s="1006"/>
      <c r="IU7" s="1006"/>
      <c r="IV7" s="1006"/>
      <c r="IW7" s="1006"/>
      <c r="IX7" s="1006"/>
      <c r="IY7" s="1006"/>
      <c r="IZ7" s="1006"/>
      <c r="JA7" s="1006"/>
      <c r="JB7" s="1006"/>
      <c r="JC7" s="1006">
        <v>25.621380846325167</v>
      </c>
      <c r="JD7" s="1006">
        <v>18.166666666666668</v>
      </c>
      <c r="JE7" s="1006"/>
      <c r="JF7" s="1006"/>
      <c r="JG7" s="1006"/>
      <c r="JH7" s="1006"/>
      <c r="JI7" s="1006"/>
      <c r="JJ7" s="1006"/>
      <c r="JK7" s="1006"/>
      <c r="JL7" s="642">
        <v>10.509404388714733</v>
      </c>
      <c r="JM7" s="1001"/>
      <c r="JN7" s="1002">
        <v>997</v>
      </c>
      <c r="JO7" s="1002"/>
      <c r="JP7" s="1002"/>
      <c r="JQ7" s="1002"/>
      <c r="JR7" s="1002"/>
      <c r="JS7" s="1002"/>
      <c r="JT7" s="1002"/>
      <c r="JU7" s="1002"/>
      <c r="JV7" s="1002"/>
      <c r="JW7" s="1002"/>
      <c r="JX7" s="1002"/>
      <c r="JY7" s="1002"/>
      <c r="JZ7" s="1002"/>
      <c r="KA7" s="1002"/>
      <c r="KB7" s="1002"/>
      <c r="KC7" s="1002"/>
      <c r="KD7" s="1002"/>
      <c r="KE7" s="1002"/>
      <c r="KF7" s="1002">
        <v>11057</v>
      </c>
      <c r="KG7" s="1002">
        <v>103</v>
      </c>
      <c r="KH7" s="1002"/>
      <c r="KI7" s="1002"/>
      <c r="KJ7" s="1002"/>
      <c r="KK7" s="1002"/>
      <c r="KL7" s="1002"/>
      <c r="KM7" s="1002"/>
      <c r="KN7" s="1002"/>
      <c r="KO7" s="1003">
        <v>12157</v>
      </c>
      <c r="KP7" s="1007">
        <f t="shared" si="1"/>
        <v>0.70865636840571267</v>
      </c>
      <c r="KQ7" s="1004">
        <f t="shared" si="7"/>
        <v>33.30684931506849</v>
      </c>
      <c r="KR7" s="1001"/>
      <c r="KS7" s="1002"/>
      <c r="KT7" s="1002"/>
      <c r="KU7" s="1002"/>
      <c r="KV7" s="1002"/>
      <c r="KW7" s="1002"/>
      <c r="KX7" s="1002"/>
      <c r="KY7" s="1002"/>
      <c r="KZ7" s="1002"/>
      <c r="LA7" s="1002"/>
      <c r="LB7" s="1002"/>
      <c r="LC7" s="1002"/>
      <c r="LD7" s="1002"/>
      <c r="LE7" s="1002"/>
      <c r="LF7" s="1002"/>
      <c r="LG7" s="1002"/>
      <c r="LH7" s="1002"/>
      <c r="LI7" s="1002"/>
      <c r="LJ7" s="1002"/>
      <c r="LK7" s="1002"/>
      <c r="LL7" s="1002"/>
      <c r="LM7" s="1002"/>
      <c r="LN7" s="1002"/>
      <c r="LO7" s="1002"/>
      <c r="LP7" s="1002"/>
      <c r="LQ7" s="1002"/>
      <c r="LR7" s="1002"/>
      <c r="LS7" s="1002"/>
      <c r="LT7" s="1003"/>
      <c r="LU7" s="1007"/>
      <c r="LV7" s="1004">
        <f t="shared" si="8"/>
        <v>0</v>
      </c>
      <c r="LW7" s="644"/>
      <c r="LX7" s="645"/>
      <c r="LY7" s="645"/>
      <c r="LZ7" s="646"/>
      <c r="MA7" s="647"/>
      <c r="MB7" s="647"/>
      <c r="MC7" s="645"/>
      <c r="MD7" s="645"/>
      <c r="ME7" s="646"/>
      <c r="MF7" s="647"/>
      <c r="MG7" s="645"/>
      <c r="MH7" s="645"/>
      <c r="MI7" s="646"/>
      <c r="MJ7" s="647"/>
      <c r="MK7" s="648"/>
      <c r="ML7" s="648"/>
      <c r="MM7" s="648"/>
      <c r="MN7" s="1008"/>
      <c r="MO7" s="1009"/>
      <c r="MP7" s="1010"/>
      <c r="MQ7" s="1011"/>
      <c r="MR7" s="1011"/>
      <c r="MS7" s="1011"/>
      <c r="MT7" s="1011"/>
      <c r="MU7" s="1011"/>
      <c r="MV7" s="1012"/>
      <c r="MX7" s="837"/>
    </row>
    <row r="8" spans="1:362" s="587" customFormat="1" ht="8.25" x14ac:dyDescent="0.25">
      <c r="A8" s="976" t="s">
        <v>233</v>
      </c>
      <c r="B8" s="977" t="s">
        <v>234</v>
      </c>
      <c r="C8" s="978" t="s">
        <v>235</v>
      </c>
      <c r="D8" s="978" t="s">
        <v>236</v>
      </c>
      <c r="E8" s="978" t="s">
        <v>1206</v>
      </c>
      <c r="F8" s="978" t="s">
        <v>207</v>
      </c>
      <c r="G8" s="978" t="s">
        <v>237</v>
      </c>
      <c r="H8" s="978" t="s">
        <v>237</v>
      </c>
      <c r="I8" s="978" t="s">
        <v>1479</v>
      </c>
      <c r="J8" s="978" t="s">
        <v>210</v>
      </c>
      <c r="K8" s="1013" t="s">
        <v>238</v>
      </c>
      <c r="L8" s="979">
        <v>1</v>
      </c>
      <c r="M8" s="593">
        <v>4963425000</v>
      </c>
      <c r="N8" s="595">
        <v>4344843000</v>
      </c>
      <c r="O8" s="595">
        <v>2007291000</v>
      </c>
      <c r="P8" s="598">
        <f t="shared" si="2"/>
        <v>618582000</v>
      </c>
      <c r="Q8" s="599">
        <v>3320004.44</v>
      </c>
      <c r="R8" s="600">
        <v>4344613063.1599998</v>
      </c>
      <c r="S8" s="600">
        <v>122047050.33</v>
      </c>
      <c r="T8" s="980">
        <v>4469980117.9299994</v>
      </c>
      <c r="U8" s="981">
        <v>297.16395833333337</v>
      </c>
      <c r="V8" s="982">
        <v>16.760000000000002</v>
      </c>
      <c r="W8" s="982">
        <v>668.51592592592601</v>
      </c>
      <c r="X8" s="982">
        <v>150.8062962962963</v>
      </c>
      <c r="Y8" s="982">
        <v>59.765978835978828</v>
      </c>
      <c r="Z8" s="982">
        <v>211.86801587301588</v>
      </c>
      <c r="AA8" s="982">
        <v>0.91</v>
      </c>
      <c r="AB8" s="982">
        <v>291.18251984126988</v>
      </c>
      <c r="AC8" s="982">
        <v>121.38792658730158</v>
      </c>
      <c r="AD8" s="983">
        <v>1818.3606216931216</v>
      </c>
      <c r="AE8" s="984">
        <f t="shared" si="3"/>
        <v>0.21138571286245561</v>
      </c>
      <c r="AF8" s="985">
        <f t="shared" si="4"/>
        <v>0.47554459953465</v>
      </c>
      <c r="AG8" s="986"/>
      <c r="AH8" s="987"/>
      <c r="AI8" s="988"/>
      <c r="AJ8" s="989"/>
      <c r="AK8" s="990">
        <v>1</v>
      </c>
      <c r="AL8" s="990"/>
      <c r="AM8" s="990"/>
      <c r="AN8" s="990"/>
      <c r="AO8" s="990"/>
      <c r="AP8" s="990">
        <v>1</v>
      </c>
      <c r="AQ8" s="990">
        <v>1</v>
      </c>
      <c r="AR8" s="990"/>
      <c r="AS8" s="990"/>
      <c r="AT8" s="990"/>
      <c r="AU8" s="990">
        <v>1</v>
      </c>
      <c r="AV8" s="990"/>
      <c r="AW8" s="990"/>
      <c r="AX8" s="990"/>
      <c r="AY8" s="990"/>
      <c r="AZ8" s="990"/>
      <c r="BA8" s="990"/>
      <c r="BB8" s="990"/>
      <c r="BC8" s="990"/>
      <c r="BD8" s="614">
        <v>4</v>
      </c>
      <c r="BE8" s="991">
        <v>21</v>
      </c>
      <c r="BF8" s="992">
        <v>16</v>
      </c>
      <c r="BG8" s="992">
        <v>10</v>
      </c>
      <c r="BH8" s="992"/>
      <c r="BI8" s="992"/>
      <c r="BJ8" s="992">
        <v>30</v>
      </c>
      <c r="BK8" s="992"/>
      <c r="BL8" s="992">
        <v>10</v>
      </c>
      <c r="BM8" s="992"/>
      <c r="BN8" s="992"/>
      <c r="BO8" s="992"/>
      <c r="BP8" s="992">
        <v>8</v>
      </c>
      <c r="BQ8" s="992"/>
      <c r="BR8" s="992">
        <v>30</v>
      </c>
      <c r="BS8" s="992"/>
      <c r="BT8" s="992"/>
      <c r="BU8" s="992"/>
      <c r="BV8" s="992">
        <v>45</v>
      </c>
      <c r="BW8" s="992">
        <v>8</v>
      </c>
      <c r="BX8" s="992"/>
      <c r="BY8" s="992">
        <v>14</v>
      </c>
      <c r="BZ8" s="992"/>
      <c r="CA8" s="992"/>
      <c r="CB8" s="992"/>
      <c r="CC8" s="992"/>
      <c r="CD8" s="992"/>
      <c r="CE8" s="992"/>
      <c r="CF8" s="992"/>
      <c r="CG8" s="992"/>
      <c r="CH8" s="992"/>
      <c r="CI8" s="992"/>
      <c r="CJ8" s="992"/>
      <c r="CK8" s="992">
        <v>36</v>
      </c>
      <c r="CL8" s="992"/>
      <c r="CM8" s="992"/>
      <c r="CN8" s="992"/>
      <c r="CO8" s="992"/>
      <c r="CP8" s="992"/>
      <c r="CQ8" s="992"/>
      <c r="CR8" s="992"/>
      <c r="CS8" s="993">
        <v>228</v>
      </c>
      <c r="CT8" s="994">
        <f t="shared" si="5"/>
        <v>11</v>
      </c>
      <c r="CU8" s="615">
        <v>0.80834964122635355</v>
      </c>
      <c r="CV8" s="616">
        <v>1.1664383561643836</v>
      </c>
      <c r="CW8" s="616">
        <v>0.78630136986301369</v>
      </c>
      <c r="CX8" s="616"/>
      <c r="CY8" s="616"/>
      <c r="CZ8" s="616">
        <v>0.46465753424657535</v>
      </c>
      <c r="DA8" s="616"/>
      <c r="DB8" s="616">
        <v>0.56986301369863013</v>
      </c>
      <c r="DC8" s="616"/>
      <c r="DD8" s="616"/>
      <c r="DE8" s="616"/>
      <c r="DF8" s="616">
        <v>0.89417808219178085</v>
      </c>
      <c r="DG8" s="616"/>
      <c r="DH8" s="616">
        <v>0.62584474885844754</v>
      </c>
      <c r="DI8" s="616"/>
      <c r="DJ8" s="616"/>
      <c r="DK8" s="616"/>
      <c r="DL8" s="616">
        <v>0.6552815829528158</v>
      </c>
      <c r="DM8" s="616">
        <v>0.39589041095890409</v>
      </c>
      <c r="DN8" s="616"/>
      <c r="DO8" s="616">
        <v>0.78610567514677099</v>
      </c>
      <c r="DP8" s="616"/>
      <c r="DQ8" s="616"/>
      <c r="DR8" s="616"/>
      <c r="DS8" s="616"/>
      <c r="DT8" s="616"/>
      <c r="DU8" s="616"/>
      <c r="DV8" s="616"/>
      <c r="DW8" s="616"/>
      <c r="DX8" s="616"/>
      <c r="DY8" s="616"/>
      <c r="DZ8" s="616"/>
      <c r="EA8" s="616">
        <v>0.7548706240487062</v>
      </c>
      <c r="EB8" s="616"/>
      <c r="EC8" s="616"/>
      <c r="ED8" s="616"/>
      <c r="EE8" s="616"/>
      <c r="EF8" s="616"/>
      <c r="EG8" s="616"/>
      <c r="EH8" s="995"/>
      <c r="EI8" s="996">
        <v>0.70133381398702233</v>
      </c>
      <c r="EJ8" s="989">
        <v>8</v>
      </c>
      <c r="EK8" s="990">
        <v>10</v>
      </c>
      <c r="EL8" s="990">
        <v>8</v>
      </c>
      <c r="EM8" s="990"/>
      <c r="EN8" s="990"/>
      <c r="EO8" s="990">
        <v>12</v>
      </c>
      <c r="EP8" s="990">
        <v>22</v>
      </c>
      <c r="EQ8" s="990">
        <v>20</v>
      </c>
      <c r="ER8" s="990">
        <v>4</v>
      </c>
      <c r="ES8" s="990"/>
      <c r="ET8" s="990"/>
      <c r="EU8" s="990">
        <v>20</v>
      </c>
      <c r="EV8" s="990"/>
      <c r="EW8" s="990"/>
      <c r="EX8" s="990"/>
      <c r="EY8" s="990"/>
      <c r="EZ8" s="990"/>
      <c r="FA8" s="990"/>
      <c r="FB8" s="990"/>
      <c r="FC8" s="990"/>
      <c r="FD8" s="990"/>
      <c r="FE8" s="990">
        <v>25</v>
      </c>
      <c r="FF8" s="990"/>
      <c r="FG8" s="990"/>
      <c r="FH8" s="990"/>
      <c r="FI8" s="990"/>
      <c r="FJ8" s="990"/>
      <c r="FK8" s="990"/>
      <c r="FL8" s="990"/>
      <c r="FM8" s="990"/>
      <c r="FN8" s="990"/>
      <c r="FO8" s="990"/>
      <c r="FP8" s="997">
        <v>129</v>
      </c>
      <c r="FQ8" s="994">
        <f t="shared" si="0"/>
        <v>9</v>
      </c>
      <c r="FR8" s="615">
        <v>0.74691780821917808</v>
      </c>
      <c r="FS8" s="616">
        <v>0.6693150684931507</v>
      </c>
      <c r="FT8" s="616">
        <v>0.69589041095890414</v>
      </c>
      <c r="FU8" s="616"/>
      <c r="FV8" s="616"/>
      <c r="FW8" s="616">
        <v>0.57214611872146115</v>
      </c>
      <c r="FX8" s="616">
        <v>0.8183063511830635</v>
      </c>
      <c r="FY8" s="616">
        <v>0.7116438356164384</v>
      </c>
      <c r="FZ8" s="616">
        <v>0.25342465753424659</v>
      </c>
      <c r="GA8" s="616"/>
      <c r="GB8" s="616"/>
      <c r="GC8" s="616">
        <v>0.71534246575342464</v>
      </c>
      <c r="GD8" s="616"/>
      <c r="GE8" s="616"/>
      <c r="GF8" s="616"/>
      <c r="GG8" s="616"/>
      <c r="GH8" s="616"/>
      <c r="GI8" s="616"/>
      <c r="GJ8" s="616"/>
      <c r="GK8" s="616"/>
      <c r="GL8" s="616"/>
      <c r="GM8" s="616">
        <v>0.64909589041095894</v>
      </c>
      <c r="GN8" s="616"/>
      <c r="GO8" s="616"/>
      <c r="GP8" s="616"/>
      <c r="GQ8" s="616"/>
      <c r="GR8" s="616"/>
      <c r="GS8" s="616"/>
      <c r="GT8" s="616"/>
      <c r="GU8" s="616"/>
      <c r="GV8" s="616"/>
      <c r="GW8" s="616"/>
      <c r="GX8" s="621">
        <v>0.68903047679728147</v>
      </c>
      <c r="GY8" s="998"/>
      <c r="GZ8" s="999"/>
      <c r="HA8" s="999"/>
      <c r="HB8" s="999"/>
      <c r="HC8" s="999"/>
      <c r="HD8" s="999"/>
      <c r="HE8" s="1000"/>
      <c r="HF8" s="1001">
        <v>214</v>
      </c>
      <c r="HG8" s="1002">
        <v>3020</v>
      </c>
      <c r="HH8" s="1002">
        <v>84</v>
      </c>
      <c r="HI8" s="1002">
        <v>602</v>
      </c>
      <c r="HJ8" s="1002">
        <v>639</v>
      </c>
      <c r="HK8" s="1002">
        <v>7756</v>
      </c>
      <c r="HL8" s="1002">
        <v>1119</v>
      </c>
      <c r="HM8" s="1002">
        <v>569</v>
      </c>
      <c r="HN8" s="1002">
        <v>2278</v>
      </c>
      <c r="HO8" s="1002">
        <v>279</v>
      </c>
      <c r="HP8" s="1002">
        <v>158</v>
      </c>
      <c r="HQ8" s="1002">
        <v>338</v>
      </c>
      <c r="HR8" s="1002">
        <v>329</v>
      </c>
      <c r="HS8" s="1002">
        <v>1046</v>
      </c>
      <c r="HT8" s="1002">
        <v>65</v>
      </c>
      <c r="HU8" s="1002"/>
      <c r="HV8" s="1002">
        <v>59</v>
      </c>
      <c r="HW8" s="1002">
        <v>58</v>
      </c>
      <c r="HX8" s="1002">
        <v>65</v>
      </c>
      <c r="HY8" s="1002">
        <v>46</v>
      </c>
      <c r="HZ8" s="1002">
        <v>1</v>
      </c>
      <c r="IA8" s="1002">
        <v>56</v>
      </c>
      <c r="IB8" s="1002"/>
      <c r="IC8" s="1002">
        <v>34</v>
      </c>
      <c r="ID8" s="1002">
        <v>160</v>
      </c>
      <c r="IE8" s="1002"/>
      <c r="IF8" s="1002">
        <v>3</v>
      </c>
      <c r="IG8" s="1002"/>
      <c r="IH8" s="1003">
        <v>18978</v>
      </c>
      <c r="II8" s="1004">
        <f t="shared" si="6"/>
        <v>51.994520547945207</v>
      </c>
      <c r="IJ8" s="1005">
        <v>26.018691588785046</v>
      </c>
      <c r="IK8" s="1006">
        <v>5.0447019867549665</v>
      </c>
      <c r="IL8" s="1006">
        <v>2.7023809523809526</v>
      </c>
      <c r="IM8" s="1006">
        <v>3.6312292358803986</v>
      </c>
      <c r="IN8" s="1006">
        <v>6.643192488262911</v>
      </c>
      <c r="IO8" s="1006">
        <v>5.5048994326972664</v>
      </c>
      <c r="IP8" s="1006">
        <v>5.4128686327077746</v>
      </c>
      <c r="IQ8" s="1006">
        <v>6.2601054481546576</v>
      </c>
      <c r="IR8" s="1006">
        <v>6.9258121158911328</v>
      </c>
      <c r="IS8" s="1006">
        <v>4.2114695340501793</v>
      </c>
      <c r="IT8" s="1006">
        <v>5.2278481012658231</v>
      </c>
      <c r="IU8" s="1006">
        <v>4.7130177514792901</v>
      </c>
      <c r="IV8" s="1006">
        <v>4.094224924012158</v>
      </c>
      <c r="IW8" s="1006">
        <v>3.9827915869980881</v>
      </c>
      <c r="IX8" s="1006">
        <v>1.9384615384615385</v>
      </c>
      <c r="IY8" s="1006"/>
      <c r="IZ8" s="1006">
        <v>5.9661016949152543</v>
      </c>
      <c r="JA8" s="1006">
        <v>6.0517241379310347</v>
      </c>
      <c r="JB8" s="1006">
        <v>15.846153846153847</v>
      </c>
      <c r="JC8" s="1006">
        <v>7.3695652173913047</v>
      </c>
      <c r="JD8" s="1006">
        <v>2</v>
      </c>
      <c r="JE8" s="1006">
        <v>9.2678571428571423</v>
      </c>
      <c r="JF8" s="1006"/>
      <c r="JG8" s="1006">
        <v>3.2647058823529411</v>
      </c>
      <c r="JH8" s="1006">
        <v>14</v>
      </c>
      <c r="JI8" s="1006"/>
      <c r="JJ8" s="1006">
        <v>22.666666666666668</v>
      </c>
      <c r="JK8" s="1006"/>
      <c r="JL8" s="642">
        <v>5.7855411529139005</v>
      </c>
      <c r="JM8" s="1001">
        <v>493</v>
      </c>
      <c r="JN8" s="1002">
        <v>7147</v>
      </c>
      <c r="JO8" s="1002">
        <v>142</v>
      </c>
      <c r="JP8" s="1002">
        <v>1551</v>
      </c>
      <c r="JQ8" s="1002">
        <v>2405</v>
      </c>
      <c r="JR8" s="1002">
        <v>19654</v>
      </c>
      <c r="JS8" s="1002">
        <v>3668</v>
      </c>
      <c r="JT8" s="1002">
        <v>2240</v>
      </c>
      <c r="JU8" s="1002">
        <v>11159</v>
      </c>
      <c r="JV8" s="1002">
        <v>842</v>
      </c>
      <c r="JW8" s="1002">
        <v>569</v>
      </c>
      <c r="JX8" s="1002">
        <v>971</v>
      </c>
      <c r="JY8" s="1002">
        <v>738</v>
      </c>
      <c r="JZ8" s="1002">
        <v>2744</v>
      </c>
      <c r="KA8" s="1002">
        <v>61</v>
      </c>
      <c r="KB8" s="1002"/>
      <c r="KC8" s="1002">
        <v>239</v>
      </c>
      <c r="KD8" s="1002">
        <v>224</v>
      </c>
      <c r="KE8" s="1002">
        <v>708</v>
      </c>
      <c r="KF8" s="1002">
        <v>246</v>
      </c>
      <c r="KG8" s="1002"/>
      <c r="KH8" s="1002">
        <v>371</v>
      </c>
      <c r="KI8" s="1002"/>
      <c r="KJ8" s="1002">
        <v>73</v>
      </c>
      <c r="KK8" s="1002">
        <v>2080</v>
      </c>
      <c r="KL8" s="1002"/>
      <c r="KM8" s="1002">
        <v>40</v>
      </c>
      <c r="KN8" s="1002"/>
      <c r="KO8" s="1003">
        <v>58365</v>
      </c>
      <c r="KP8" s="1007">
        <f t="shared" si="1"/>
        <v>0.70133381398702233</v>
      </c>
      <c r="KQ8" s="1004">
        <f t="shared" si="7"/>
        <v>159.9041095890411</v>
      </c>
      <c r="KR8" s="1001">
        <v>4860</v>
      </c>
      <c r="KS8" s="1002">
        <v>5100</v>
      </c>
      <c r="KT8" s="1002">
        <v>1</v>
      </c>
      <c r="KU8" s="1002">
        <v>33</v>
      </c>
      <c r="KV8" s="1002">
        <v>1198</v>
      </c>
      <c r="KW8" s="1002">
        <v>15273</v>
      </c>
      <c r="KX8" s="1002">
        <v>1258</v>
      </c>
      <c r="KY8" s="1002">
        <v>746</v>
      </c>
      <c r="KZ8" s="1002">
        <v>2336</v>
      </c>
      <c r="LA8" s="1002">
        <v>54</v>
      </c>
      <c r="LB8" s="1002">
        <v>99</v>
      </c>
      <c r="LC8" s="1002">
        <v>282</v>
      </c>
      <c r="LD8" s="1002">
        <v>278</v>
      </c>
      <c r="LE8" s="1002">
        <v>380</v>
      </c>
      <c r="LF8" s="1002">
        <v>1</v>
      </c>
      <c r="LG8" s="1002"/>
      <c r="LH8" s="1002">
        <v>54</v>
      </c>
      <c r="LI8" s="1002">
        <v>69</v>
      </c>
      <c r="LJ8" s="1002">
        <v>255</v>
      </c>
      <c r="LK8" s="1002">
        <v>46</v>
      </c>
      <c r="LL8" s="1002">
        <v>1</v>
      </c>
      <c r="LM8" s="1002">
        <v>91</v>
      </c>
      <c r="LN8" s="1002"/>
      <c r="LO8" s="1002">
        <v>3</v>
      </c>
      <c r="LP8" s="1002"/>
      <c r="LQ8" s="1002"/>
      <c r="LR8" s="1002">
        <v>25</v>
      </c>
      <c r="LS8" s="1002"/>
      <c r="LT8" s="1003">
        <v>32443</v>
      </c>
      <c r="LU8" s="1007">
        <f t="shared" ref="LU8:LU13" si="10">LT8/(FP8*365)</f>
        <v>0.68903047679728147</v>
      </c>
      <c r="LV8" s="1004">
        <f t="shared" si="8"/>
        <v>88.884931506849313</v>
      </c>
      <c r="LW8" s="644">
        <v>1913</v>
      </c>
      <c r="LX8" s="645">
        <v>2378</v>
      </c>
      <c r="LY8" s="645">
        <v>2676</v>
      </c>
      <c r="LZ8" s="646">
        <v>5716</v>
      </c>
      <c r="MA8" s="647">
        <v>5608</v>
      </c>
      <c r="MB8" s="647">
        <v>14152</v>
      </c>
      <c r="MC8" s="645"/>
      <c r="MD8" s="645"/>
      <c r="ME8" s="646"/>
      <c r="MF8" s="647"/>
      <c r="MG8" s="645"/>
      <c r="MH8" s="645"/>
      <c r="MI8" s="646"/>
      <c r="MJ8" s="647"/>
      <c r="MK8" s="648"/>
      <c r="ML8" s="648"/>
      <c r="MM8" s="648"/>
      <c r="MN8" s="1008">
        <v>32443</v>
      </c>
      <c r="MO8" s="1009">
        <f t="shared" si="9"/>
        <v>0.21474586197330703</v>
      </c>
      <c r="MP8" s="1010"/>
      <c r="MQ8" s="1011"/>
      <c r="MR8" s="1011"/>
      <c r="MS8" s="1011"/>
      <c r="MT8" s="1011"/>
      <c r="MU8" s="1011"/>
      <c r="MV8" s="1012"/>
      <c r="MX8" s="837"/>
    </row>
    <row r="9" spans="1:362" s="587" customFormat="1" ht="8.25" x14ac:dyDescent="0.25">
      <c r="A9" s="976" t="s">
        <v>239</v>
      </c>
      <c r="B9" s="977" t="s">
        <v>240</v>
      </c>
      <c r="C9" s="978" t="s">
        <v>241</v>
      </c>
      <c r="D9" s="978" t="s">
        <v>242</v>
      </c>
      <c r="E9" s="978" t="s">
        <v>1206</v>
      </c>
      <c r="F9" s="978" t="s">
        <v>207</v>
      </c>
      <c r="G9" s="978" t="s">
        <v>220</v>
      </c>
      <c r="H9" s="978" t="s">
        <v>220</v>
      </c>
      <c r="I9" s="978" t="s">
        <v>1479</v>
      </c>
      <c r="J9" s="978" t="s">
        <v>210</v>
      </c>
      <c r="K9" s="926" t="s">
        <v>211</v>
      </c>
      <c r="L9" s="979">
        <v>1</v>
      </c>
      <c r="M9" s="593">
        <v>12462042000</v>
      </c>
      <c r="N9" s="595">
        <v>12453273000</v>
      </c>
      <c r="O9" s="595">
        <v>4675285000</v>
      </c>
      <c r="P9" s="598">
        <f t="shared" si="2"/>
        <v>8769000</v>
      </c>
      <c r="Q9" s="599">
        <v>28434221.899999999</v>
      </c>
      <c r="R9" s="600">
        <v>10922303356.799999</v>
      </c>
      <c r="S9" s="600">
        <v>359328207.10000002</v>
      </c>
      <c r="T9" s="980">
        <v>11310065785.799999</v>
      </c>
      <c r="U9" s="981">
        <v>857.43351190476187</v>
      </c>
      <c r="V9" s="982">
        <v>48.92</v>
      </c>
      <c r="W9" s="982">
        <v>1872.4192592592592</v>
      </c>
      <c r="X9" s="982">
        <v>581.04380952380973</v>
      </c>
      <c r="Y9" s="982">
        <v>223.05111111111108</v>
      </c>
      <c r="Z9" s="982">
        <v>572.1837566137566</v>
      </c>
      <c r="AA9" s="982">
        <v>47.064497354497355</v>
      </c>
      <c r="AB9" s="982">
        <v>646.18859126984125</v>
      </c>
      <c r="AC9" s="982">
        <v>311.68158730158729</v>
      </c>
      <c r="AD9" s="983">
        <v>5159.986124338624</v>
      </c>
      <c r="AE9" s="984">
        <f t="shared" si="3"/>
        <v>0.20404803745799954</v>
      </c>
      <c r="AF9" s="985">
        <f t="shared" si="4"/>
        <v>0.44558962280547088</v>
      </c>
      <c r="AG9" s="986" t="s">
        <v>1480</v>
      </c>
      <c r="AH9" s="987" t="s">
        <v>1481</v>
      </c>
      <c r="AI9" s="988" t="s">
        <v>1482</v>
      </c>
      <c r="AJ9" s="989"/>
      <c r="AK9" s="990"/>
      <c r="AL9" s="990"/>
      <c r="AM9" s="990">
        <v>1</v>
      </c>
      <c r="AN9" s="990">
        <v>1</v>
      </c>
      <c r="AO9" s="990"/>
      <c r="AP9" s="990">
        <v>1</v>
      </c>
      <c r="AQ9" s="990">
        <v>1</v>
      </c>
      <c r="AR9" s="990">
        <v>1</v>
      </c>
      <c r="AS9" s="990">
        <v>1</v>
      </c>
      <c r="AT9" s="990"/>
      <c r="AU9" s="990"/>
      <c r="AV9" s="990"/>
      <c r="AW9" s="990"/>
      <c r="AX9" s="990">
        <v>1</v>
      </c>
      <c r="AY9" s="990"/>
      <c r="AZ9" s="990"/>
      <c r="BA9" s="990"/>
      <c r="BB9" s="990"/>
      <c r="BC9" s="990">
        <v>1</v>
      </c>
      <c r="BD9" s="614">
        <v>8</v>
      </c>
      <c r="BE9" s="991">
        <v>202</v>
      </c>
      <c r="BF9" s="992">
        <v>100</v>
      </c>
      <c r="BG9" s="992">
        <v>139</v>
      </c>
      <c r="BH9" s="992"/>
      <c r="BI9" s="992">
        <v>51</v>
      </c>
      <c r="BJ9" s="992">
        <v>50</v>
      </c>
      <c r="BK9" s="992">
        <v>114</v>
      </c>
      <c r="BL9" s="992">
        <v>20</v>
      </c>
      <c r="BM9" s="992">
        <v>80</v>
      </c>
      <c r="BN9" s="992">
        <v>50</v>
      </c>
      <c r="BO9" s="992">
        <v>20</v>
      </c>
      <c r="BP9" s="992">
        <v>20</v>
      </c>
      <c r="BQ9" s="992"/>
      <c r="BR9" s="992">
        <v>42</v>
      </c>
      <c r="BS9" s="992">
        <v>64</v>
      </c>
      <c r="BT9" s="992"/>
      <c r="BU9" s="992">
        <v>23</v>
      </c>
      <c r="BV9" s="992"/>
      <c r="BW9" s="992"/>
      <c r="BX9" s="992">
        <v>20</v>
      </c>
      <c r="BY9" s="992">
        <v>39</v>
      </c>
      <c r="BZ9" s="992"/>
      <c r="CA9" s="992"/>
      <c r="CB9" s="992">
        <v>54</v>
      </c>
      <c r="CC9" s="992">
        <v>30</v>
      </c>
      <c r="CD9" s="992"/>
      <c r="CE9" s="992">
        <v>40</v>
      </c>
      <c r="CF9" s="992"/>
      <c r="CG9" s="992"/>
      <c r="CH9" s="992"/>
      <c r="CI9" s="992"/>
      <c r="CJ9" s="992"/>
      <c r="CK9" s="992"/>
      <c r="CL9" s="992"/>
      <c r="CM9" s="992">
        <v>31</v>
      </c>
      <c r="CN9" s="992"/>
      <c r="CO9" s="992"/>
      <c r="CP9" s="992"/>
      <c r="CQ9" s="992">
        <v>20</v>
      </c>
      <c r="CR9" s="992">
        <v>10</v>
      </c>
      <c r="CS9" s="993">
        <v>1219</v>
      </c>
      <c r="CT9" s="994">
        <f t="shared" si="5"/>
        <v>22</v>
      </c>
      <c r="CU9" s="615">
        <v>0.45659839956598397</v>
      </c>
      <c r="CV9" s="616">
        <v>0.5443013698630137</v>
      </c>
      <c r="CW9" s="616">
        <v>0.4505568148221149</v>
      </c>
      <c r="CX9" s="616"/>
      <c r="CY9" s="616">
        <v>0.28509266720386783</v>
      </c>
      <c r="CZ9" s="616">
        <v>0.61315068493150682</v>
      </c>
      <c r="DA9" s="616">
        <v>0.5592645998558039</v>
      </c>
      <c r="DB9" s="616">
        <v>0.47</v>
      </c>
      <c r="DC9" s="616">
        <v>0.45787671232876714</v>
      </c>
      <c r="DD9" s="616">
        <v>0.29484931506849316</v>
      </c>
      <c r="DE9" s="616">
        <v>0.54493150684931502</v>
      </c>
      <c r="DF9" s="616">
        <v>0.42671232876712328</v>
      </c>
      <c r="DG9" s="616"/>
      <c r="DH9" s="616">
        <v>0.54651011089367252</v>
      </c>
      <c r="DI9" s="616">
        <v>0.45642123287671232</v>
      </c>
      <c r="DJ9" s="616"/>
      <c r="DK9" s="616">
        <v>0.46134603930911255</v>
      </c>
      <c r="DL9" s="616"/>
      <c r="DM9" s="616"/>
      <c r="DN9" s="616">
        <v>0.3595890410958904</v>
      </c>
      <c r="DO9" s="616">
        <v>0.49771689497716892</v>
      </c>
      <c r="DP9" s="616"/>
      <c r="DQ9" s="616"/>
      <c r="DR9" s="616">
        <v>0.71050228310502284</v>
      </c>
      <c r="DS9" s="616">
        <v>0.45662100456621002</v>
      </c>
      <c r="DT9" s="616"/>
      <c r="DU9" s="616">
        <v>0.41575342465753423</v>
      </c>
      <c r="DV9" s="616"/>
      <c r="DW9" s="616"/>
      <c r="DX9" s="616"/>
      <c r="DY9" s="616"/>
      <c r="DZ9" s="616"/>
      <c r="EA9" s="616"/>
      <c r="EB9" s="616"/>
      <c r="EC9" s="616">
        <v>0.69209014582412731</v>
      </c>
      <c r="ED9" s="616"/>
      <c r="EE9" s="616"/>
      <c r="EF9" s="616"/>
      <c r="EG9" s="616">
        <v>0.29315068493150687</v>
      </c>
      <c r="EH9" s="995">
        <v>0.54301369863013693</v>
      </c>
      <c r="EI9" s="996">
        <v>0.48340544124422669</v>
      </c>
      <c r="EJ9" s="989">
        <v>10</v>
      </c>
      <c r="EK9" s="990">
        <v>18</v>
      </c>
      <c r="EL9" s="990">
        <v>24</v>
      </c>
      <c r="EM9" s="990">
        <v>30</v>
      </c>
      <c r="EN9" s="990">
        <v>24</v>
      </c>
      <c r="EO9" s="990">
        <v>13</v>
      </c>
      <c r="EP9" s="990">
        <v>33</v>
      </c>
      <c r="EQ9" s="990">
        <v>22</v>
      </c>
      <c r="ER9" s="990">
        <v>20</v>
      </c>
      <c r="ES9" s="990"/>
      <c r="ET9" s="990">
        <v>10</v>
      </c>
      <c r="EU9" s="990"/>
      <c r="EV9" s="990"/>
      <c r="EW9" s="990">
        <v>8</v>
      </c>
      <c r="EX9" s="990"/>
      <c r="EY9" s="990"/>
      <c r="EZ9" s="990"/>
      <c r="FA9" s="990">
        <v>5</v>
      </c>
      <c r="FB9" s="990"/>
      <c r="FC9" s="990"/>
      <c r="FD9" s="990"/>
      <c r="FE9" s="990"/>
      <c r="FF9" s="990"/>
      <c r="FG9" s="990"/>
      <c r="FH9" s="990"/>
      <c r="FI9" s="990">
        <v>6</v>
      </c>
      <c r="FJ9" s="990"/>
      <c r="FK9" s="990"/>
      <c r="FL9" s="990"/>
      <c r="FM9" s="990"/>
      <c r="FN9" s="990">
        <v>4</v>
      </c>
      <c r="FO9" s="990"/>
      <c r="FP9" s="997">
        <v>227</v>
      </c>
      <c r="FQ9" s="994">
        <f t="shared" si="0"/>
        <v>14</v>
      </c>
      <c r="FR9" s="615">
        <v>0.43945205479452054</v>
      </c>
      <c r="FS9" s="616">
        <v>0.6114155251141552</v>
      </c>
      <c r="FT9" s="616">
        <v>0.70456621004566211</v>
      </c>
      <c r="FU9" s="616">
        <v>0.82200913242009133</v>
      </c>
      <c r="FV9" s="616">
        <v>0.41164383561643836</v>
      </c>
      <c r="FW9" s="616">
        <v>0.62086406743940992</v>
      </c>
      <c r="FX9" s="616">
        <v>0.6354503943545039</v>
      </c>
      <c r="FY9" s="616">
        <v>0.48306351183063512</v>
      </c>
      <c r="FZ9" s="616">
        <v>0.59739726027397255</v>
      </c>
      <c r="GA9" s="616"/>
      <c r="GB9" s="616">
        <v>0.70739726027397265</v>
      </c>
      <c r="GC9" s="616"/>
      <c r="GD9" s="616"/>
      <c r="GE9" s="616">
        <v>0.49931506849315066</v>
      </c>
      <c r="GF9" s="616"/>
      <c r="GG9" s="616"/>
      <c r="GH9" s="616"/>
      <c r="GI9" s="616">
        <v>0.84876712328767123</v>
      </c>
      <c r="GJ9" s="616"/>
      <c r="GK9" s="616"/>
      <c r="GL9" s="616"/>
      <c r="GM9" s="616"/>
      <c r="GN9" s="616"/>
      <c r="GO9" s="616"/>
      <c r="GP9" s="616"/>
      <c r="GQ9" s="616">
        <v>0.44748858447488582</v>
      </c>
      <c r="GR9" s="616"/>
      <c r="GS9" s="616"/>
      <c r="GT9" s="616"/>
      <c r="GU9" s="616"/>
      <c r="GV9" s="616">
        <v>0.31986301369863013</v>
      </c>
      <c r="GW9" s="616"/>
      <c r="GX9" s="621">
        <v>0.60679500331905134</v>
      </c>
      <c r="GY9" s="998"/>
      <c r="GZ9" s="999"/>
      <c r="HA9" s="999">
        <v>86</v>
      </c>
      <c r="HB9" s="999"/>
      <c r="HC9" s="999"/>
      <c r="HD9" s="999"/>
      <c r="HE9" s="1000">
        <v>86</v>
      </c>
      <c r="HF9" s="1001">
        <v>358</v>
      </c>
      <c r="HG9" s="1002">
        <v>2576</v>
      </c>
      <c r="HH9" s="1002">
        <v>1004</v>
      </c>
      <c r="HI9" s="1002">
        <v>2836</v>
      </c>
      <c r="HJ9" s="1002">
        <v>2089</v>
      </c>
      <c r="HK9" s="1002">
        <v>6205</v>
      </c>
      <c r="HL9" s="1002">
        <v>2772</v>
      </c>
      <c r="HM9" s="1002">
        <v>1175</v>
      </c>
      <c r="HN9" s="1002">
        <v>1883</v>
      </c>
      <c r="HO9" s="1002">
        <v>1723</v>
      </c>
      <c r="HP9" s="1002">
        <v>1264</v>
      </c>
      <c r="HQ9" s="1002">
        <v>2856</v>
      </c>
      <c r="HR9" s="1002">
        <v>925</v>
      </c>
      <c r="HS9" s="1002">
        <v>3798</v>
      </c>
      <c r="HT9" s="1002">
        <v>4447</v>
      </c>
      <c r="HU9" s="1002">
        <v>3802</v>
      </c>
      <c r="HV9" s="1002">
        <v>551</v>
      </c>
      <c r="HW9" s="1002">
        <v>1126</v>
      </c>
      <c r="HX9" s="1002">
        <v>458</v>
      </c>
      <c r="HY9" s="1002">
        <v>2041</v>
      </c>
      <c r="HZ9" s="1002">
        <v>931</v>
      </c>
      <c r="IA9" s="1002">
        <v>293</v>
      </c>
      <c r="IB9" s="1002">
        <v>1</v>
      </c>
      <c r="IC9" s="1002">
        <v>790</v>
      </c>
      <c r="ID9" s="1002">
        <v>129</v>
      </c>
      <c r="IE9" s="1002"/>
      <c r="IF9" s="1002">
        <v>50</v>
      </c>
      <c r="IG9" s="1002">
        <v>7</v>
      </c>
      <c r="IH9" s="1003">
        <v>46090</v>
      </c>
      <c r="II9" s="1004">
        <f t="shared" si="6"/>
        <v>126.27397260273973</v>
      </c>
      <c r="IJ9" s="1005">
        <v>24.100558659217878</v>
      </c>
      <c r="IK9" s="1006">
        <v>6.4767080745341614</v>
      </c>
      <c r="IL9" s="1006">
        <v>3.9203187250996017</v>
      </c>
      <c r="IM9" s="1006">
        <v>4.7362482369534558</v>
      </c>
      <c r="IN9" s="1006">
        <v>8.4413595021541408</v>
      </c>
      <c r="IO9" s="1006">
        <v>6.6860596293311847</v>
      </c>
      <c r="IP9" s="1006">
        <v>7.3225108225108224</v>
      </c>
      <c r="IQ9" s="1006">
        <v>8.6553191489361705</v>
      </c>
      <c r="IR9" s="1006">
        <v>9.4147636749867232</v>
      </c>
      <c r="IS9" s="1006">
        <v>5.8322692977365058</v>
      </c>
      <c r="IT9" s="1006">
        <v>8.1708860759493671</v>
      </c>
      <c r="IU9" s="1006">
        <v>6.3438375350140053</v>
      </c>
      <c r="IV9" s="1006">
        <v>5.8335135135135134</v>
      </c>
      <c r="IW9" s="1006">
        <v>2.8762506582411795</v>
      </c>
      <c r="IX9" s="1006">
        <v>5.2862604002698452</v>
      </c>
      <c r="IY9" s="1006">
        <v>7.2093634928984747</v>
      </c>
      <c r="IZ9" s="1006">
        <v>6.5317604355716883</v>
      </c>
      <c r="JA9" s="1006">
        <v>6.7069271758436946</v>
      </c>
      <c r="JB9" s="1006">
        <v>10.139737991266376</v>
      </c>
      <c r="JC9" s="1006">
        <v>11.562469377756003</v>
      </c>
      <c r="JD9" s="1006">
        <v>5.1976369495166486</v>
      </c>
      <c r="JE9" s="1006">
        <v>5.6587030716723552</v>
      </c>
      <c r="JF9" s="1006">
        <v>11</v>
      </c>
      <c r="JG9" s="1006">
        <v>3.0721518987341772</v>
      </c>
      <c r="JH9" s="1006">
        <v>27.596899224806201</v>
      </c>
      <c r="JI9" s="1006"/>
      <c r="JJ9" s="1006">
        <v>10.06</v>
      </c>
      <c r="JK9" s="1006">
        <v>6</v>
      </c>
      <c r="JL9" s="642">
        <v>6.6861358212193531</v>
      </c>
      <c r="JM9" s="1001">
        <v>2506</v>
      </c>
      <c r="JN9" s="1002">
        <v>11969</v>
      </c>
      <c r="JO9" s="1002">
        <v>2848</v>
      </c>
      <c r="JP9" s="1002">
        <v>9781</v>
      </c>
      <c r="JQ9" s="1002">
        <v>11140</v>
      </c>
      <c r="JR9" s="1002">
        <v>25372</v>
      </c>
      <c r="JS9" s="1002">
        <v>14048</v>
      </c>
      <c r="JT9" s="1002">
        <v>7879</v>
      </c>
      <c r="JU9" s="1002">
        <v>15023</v>
      </c>
      <c r="JV9" s="1002">
        <v>7997</v>
      </c>
      <c r="JW9" s="1002">
        <v>7902</v>
      </c>
      <c r="JX9" s="1002">
        <v>13663</v>
      </c>
      <c r="JY9" s="1002">
        <v>3819</v>
      </c>
      <c r="JZ9" s="1002">
        <v>7654</v>
      </c>
      <c r="KA9" s="1002">
        <v>16527</v>
      </c>
      <c r="KB9" s="1002">
        <v>13895</v>
      </c>
      <c r="KC9" s="1002">
        <v>2783</v>
      </c>
      <c r="KD9" s="1002">
        <v>5256</v>
      </c>
      <c r="KE9" s="1002">
        <v>3276</v>
      </c>
      <c r="KF9" s="1002">
        <v>21415</v>
      </c>
      <c r="KG9" s="1002">
        <v>3808</v>
      </c>
      <c r="KH9" s="1002">
        <v>972</v>
      </c>
      <c r="KI9" s="1002">
        <v>11</v>
      </c>
      <c r="KJ9" s="1002">
        <v>1771</v>
      </c>
      <c r="KK9" s="1002">
        <v>3431</v>
      </c>
      <c r="KL9" s="1002"/>
      <c r="KM9" s="1002">
        <v>305</v>
      </c>
      <c r="KN9" s="1002">
        <v>33</v>
      </c>
      <c r="KO9" s="1003">
        <v>215084</v>
      </c>
      <c r="KP9" s="1007">
        <f t="shared" si="1"/>
        <v>0.48340544124422669</v>
      </c>
      <c r="KQ9" s="1004">
        <f t="shared" si="7"/>
        <v>589.27123287671236</v>
      </c>
      <c r="KR9" s="1001">
        <v>5780</v>
      </c>
      <c r="KS9" s="1002">
        <v>2403</v>
      </c>
      <c r="KT9" s="1002">
        <v>84</v>
      </c>
      <c r="KU9" s="1002">
        <v>848</v>
      </c>
      <c r="KV9" s="1002">
        <v>4430</v>
      </c>
      <c r="KW9" s="1002">
        <v>10211</v>
      </c>
      <c r="KX9" s="1002">
        <v>3493</v>
      </c>
      <c r="KY9" s="1002">
        <v>1110</v>
      </c>
      <c r="KZ9" s="1002">
        <v>853</v>
      </c>
      <c r="LA9" s="1002">
        <v>381</v>
      </c>
      <c r="LB9" s="1002">
        <v>1170</v>
      </c>
      <c r="LC9" s="1002">
        <v>1618</v>
      </c>
      <c r="LD9" s="1002">
        <v>655</v>
      </c>
      <c r="LE9" s="1002">
        <v>1217</v>
      </c>
      <c r="LF9" s="1002">
        <v>2941</v>
      </c>
      <c r="LG9" s="1002">
        <v>9687</v>
      </c>
      <c r="LH9" s="1002">
        <v>279</v>
      </c>
      <c r="LI9" s="1002">
        <v>1185</v>
      </c>
      <c r="LJ9" s="1002">
        <v>920</v>
      </c>
      <c r="LK9" s="1002">
        <v>137</v>
      </c>
      <c r="LL9" s="1002">
        <v>178</v>
      </c>
      <c r="LM9" s="1002">
        <v>419</v>
      </c>
      <c r="LN9" s="1002"/>
      <c r="LO9" s="1002">
        <v>126</v>
      </c>
      <c r="LP9" s="1002"/>
      <c r="LQ9" s="1002"/>
      <c r="LR9" s="1002">
        <v>149</v>
      </c>
      <c r="LS9" s="1002">
        <v>2</v>
      </c>
      <c r="LT9" s="1003">
        <v>50276</v>
      </c>
      <c r="LU9" s="1007">
        <f t="shared" si="10"/>
        <v>0.60679500331905134</v>
      </c>
      <c r="LV9" s="1004">
        <f t="shared" si="8"/>
        <v>137.74246575342465</v>
      </c>
      <c r="LW9" s="644">
        <v>1374</v>
      </c>
      <c r="LX9" s="645">
        <v>2248</v>
      </c>
      <c r="LY9" s="645">
        <v>1963</v>
      </c>
      <c r="LZ9" s="646">
        <v>5780</v>
      </c>
      <c r="MA9" s="647">
        <v>9979</v>
      </c>
      <c r="MB9" s="647">
        <v>14110</v>
      </c>
      <c r="MC9" s="645">
        <v>169</v>
      </c>
      <c r="MD9" s="645"/>
      <c r="ME9" s="646">
        <v>335</v>
      </c>
      <c r="MF9" s="647">
        <v>2696</v>
      </c>
      <c r="MG9" s="645">
        <v>815</v>
      </c>
      <c r="MH9" s="645">
        <v>4726</v>
      </c>
      <c r="MI9" s="646">
        <v>1048</v>
      </c>
      <c r="MJ9" s="647">
        <v>3285</v>
      </c>
      <c r="MK9" s="648">
        <v>1748</v>
      </c>
      <c r="ML9" s="648"/>
      <c r="MM9" s="648"/>
      <c r="MN9" s="1008">
        <v>50276</v>
      </c>
      <c r="MO9" s="1009">
        <f t="shared" si="9"/>
        <v>0.22465987747633065</v>
      </c>
      <c r="MP9" s="1010"/>
      <c r="MQ9" s="1011"/>
      <c r="MR9" s="1011"/>
      <c r="MS9" s="1011"/>
      <c r="MT9" s="1011"/>
      <c r="MU9" s="1011"/>
      <c r="MV9" s="1012"/>
      <c r="MX9" s="837"/>
    </row>
    <row r="10" spans="1:362" s="587" customFormat="1" ht="8.25" x14ac:dyDescent="0.25">
      <c r="A10" s="976" t="s">
        <v>243</v>
      </c>
      <c r="B10" s="977" t="s">
        <v>244</v>
      </c>
      <c r="C10" s="978" t="s">
        <v>245</v>
      </c>
      <c r="D10" s="978" t="s">
        <v>246</v>
      </c>
      <c r="E10" s="978" t="s">
        <v>1206</v>
      </c>
      <c r="F10" s="978" t="s">
        <v>207</v>
      </c>
      <c r="G10" s="978" t="s">
        <v>247</v>
      </c>
      <c r="H10" s="978" t="s">
        <v>247</v>
      </c>
      <c r="I10" s="978" t="s">
        <v>1479</v>
      </c>
      <c r="J10" s="978" t="s">
        <v>210</v>
      </c>
      <c r="K10" s="926" t="s">
        <v>211</v>
      </c>
      <c r="L10" s="979">
        <v>1</v>
      </c>
      <c r="M10" s="593">
        <v>7165872000</v>
      </c>
      <c r="N10" s="595">
        <v>7003781000</v>
      </c>
      <c r="O10" s="595">
        <v>3085471000</v>
      </c>
      <c r="P10" s="598">
        <f t="shared" si="2"/>
        <v>162091000</v>
      </c>
      <c r="Q10" s="599">
        <v>15187519.870000001</v>
      </c>
      <c r="R10" s="600">
        <v>6004520193.96</v>
      </c>
      <c r="S10" s="600">
        <v>159158225.92000002</v>
      </c>
      <c r="T10" s="980">
        <v>6178865939.75</v>
      </c>
      <c r="U10" s="981">
        <v>559.14120535714278</v>
      </c>
      <c r="V10" s="982">
        <v>21.07</v>
      </c>
      <c r="W10" s="982">
        <v>1056.5626455026454</v>
      </c>
      <c r="X10" s="982">
        <v>321.45066137566147</v>
      </c>
      <c r="Y10" s="982">
        <v>101.1581746031746</v>
      </c>
      <c r="Z10" s="982">
        <v>425.40550264550268</v>
      </c>
      <c r="AA10" s="982">
        <v>0.5</v>
      </c>
      <c r="AB10" s="982">
        <v>329.64047123015871</v>
      </c>
      <c r="AC10" s="982">
        <v>139.24798611111112</v>
      </c>
      <c r="AD10" s="983">
        <v>2954.1766468253963</v>
      </c>
      <c r="AE10" s="984">
        <f t="shared" si="3"/>
        <v>0.22498042992479042</v>
      </c>
      <c r="AF10" s="985">
        <f t="shared" si="4"/>
        <v>0.42512681224383758</v>
      </c>
      <c r="AG10" s="986" t="s">
        <v>1480</v>
      </c>
      <c r="AH10" s="987" t="s">
        <v>1481</v>
      </c>
      <c r="AI10" s="988" t="s">
        <v>1482</v>
      </c>
      <c r="AJ10" s="989"/>
      <c r="AK10" s="990">
        <v>1</v>
      </c>
      <c r="AL10" s="990"/>
      <c r="AM10" s="990">
        <v>1</v>
      </c>
      <c r="AN10" s="990"/>
      <c r="AO10" s="990"/>
      <c r="AP10" s="990">
        <v>1</v>
      </c>
      <c r="AQ10" s="990">
        <v>1</v>
      </c>
      <c r="AR10" s="990"/>
      <c r="AS10" s="990"/>
      <c r="AT10" s="990">
        <v>1</v>
      </c>
      <c r="AU10" s="990"/>
      <c r="AV10" s="990"/>
      <c r="AW10" s="990"/>
      <c r="AX10" s="990">
        <v>1</v>
      </c>
      <c r="AY10" s="990"/>
      <c r="AZ10" s="990"/>
      <c r="BA10" s="990">
        <v>1</v>
      </c>
      <c r="BB10" s="990"/>
      <c r="BC10" s="990">
        <v>1</v>
      </c>
      <c r="BD10" s="614">
        <v>8</v>
      </c>
      <c r="BE10" s="991">
        <v>140</v>
      </c>
      <c r="BF10" s="992">
        <v>63</v>
      </c>
      <c r="BG10" s="992">
        <v>59</v>
      </c>
      <c r="BH10" s="992"/>
      <c r="BI10" s="992">
        <v>25</v>
      </c>
      <c r="BJ10" s="992">
        <v>18</v>
      </c>
      <c r="BK10" s="992"/>
      <c r="BL10" s="992">
        <v>33</v>
      </c>
      <c r="BM10" s="992">
        <v>21</v>
      </c>
      <c r="BN10" s="992">
        <v>30</v>
      </c>
      <c r="BO10" s="992"/>
      <c r="BP10" s="992">
        <v>28</v>
      </c>
      <c r="BQ10" s="992"/>
      <c r="BR10" s="992">
        <v>67</v>
      </c>
      <c r="BS10" s="992"/>
      <c r="BT10" s="992">
        <v>104</v>
      </c>
      <c r="BU10" s="992">
        <v>30</v>
      </c>
      <c r="BV10" s="992">
        <v>28</v>
      </c>
      <c r="BW10" s="992">
        <v>30</v>
      </c>
      <c r="BX10" s="992">
        <v>15</v>
      </c>
      <c r="BY10" s="992">
        <v>10</v>
      </c>
      <c r="BZ10" s="992"/>
      <c r="CA10" s="992">
        <v>60</v>
      </c>
      <c r="CB10" s="992"/>
      <c r="CC10" s="992">
        <v>20</v>
      </c>
      <c r="CD10" s="992"/>
      <c r="CE10" s="992">
        <v>12</v>
      </c>
      <c r="CF10" s="992"/>
      <c r="CG10" s="992"/>
      <c r="CH10" s="992">
        <v>36</v>
      </c>
      <c r="CI10" s="992"/>
      <c r="CJ10" s="992"/>
      <c r="CK10" s="992"/>
      <c r="CL10" s="992"/>
      <c r="CM10" s="992"/>
      <c r="CN10" s="992"/>
      <c r="CO10" s="992"/>
      <c r="CP10" s="992"/>
      <c r="CQ10" s="992"/>
      <c r="CR10" s="992"/>
      <c r="CS10" s="993">
        <v>829</v>
      </c>
      <c r="CT10" s="994">
        <f t="shared" si="5"/>
        <v>20</v>
      </c>
      <c r="CU10" s="615">
        <v>0.67340508806262234</v>
      </c>
      <c r="CV10" s="616">
        <v>0.43122417916938466</v>
      </c>
      <c r="CW10" s="616">
        <v>0.48298119340608314</v>
      </c>
      <c r="CX10" s="616"/>
      <c r="CY10" s="616">
        <v>0.31660273972602737</v>
      </c>
      <c r="CZ10" s="616">
        <v>1.106240487062405</v>
      </c>
      <c r="DA10" s="616"/>
      <c r="DB10" s="616">
        <v>0.56787048567870491</v>
      </c>
      <c r="DC10" s="616">
        <v>0.5272015655577299</v>
      </c>
      <c r="DD10" s="616">
        <v>0.47662100456621004</v>
      </c>
      <c r="DE10" s="616"/>
      <c r="DF10" s="616">
        <v>0.40156555772994129</v>
      </c>
      <c r="DG10" s="616"/>
      <c r="DH10" s="616">
        <v>0.58985892455530564</v>
      </c>
      <c r="DI10" s="616"/>
      <c r="DJ10" s="616">
        <v>0.4870389884088514</v>
      </c>
      <c r="DK10" s="616">
        <v>0.4527853881278539</v>
      </c>
      <c r="DL10" s="616">
        <v>0.48033268101761251</v>
      </c>
      <c r="DM10" s="616">
        <v>0.60703196347031962</v>
      </c>
      <c r="DN10" s="616">
        <v>0.3578082191780822</v>
      </c>
      <c r="DO10" s="616">
        <v>0.43890410958904108</v>
      </c>
      <c r="DP10" s="616"/>
      <c r="DQ10" s="616">
        <v>0.42639269406392694</v>
      </c>
      <c r="DR10" s="616"/>
      <c r="DS10" s="616">
        <v>0.46958904109589039</v>
      </c>
      <c r="DT10" s="616"/>
      <c r="DU10" s="616">
        <v>0</v>
      </c>
      <c r="DV10" s="616"/>
      <c r="DW10" s="616"/>
      <c r="DX10" s="616">
        <v>0.48363774733637749</v>
      </c>
      <c r="DY10" s="616"/>
      <c r="DZ10" s="616"/>
      <c r="EA10" s="616"/>
      <c r="EB10" s="616"/>
      <c r="EC10" s="616"/>
      <c r="ED10" s="616"/>
      <c r="EE10" s="616"/>
      <c r="EF10" s="616"/>
      <c r="EG10" s="616"/>
      <c r="EH10" s="995"/>
      <c r="EI10" s="996">
        <v>0.51951682998165805</v>
      </c>
      <c r="EJ10" s="989">
        <v>21</v>
      </c>
      <c r="EK10" s="990">
        <v>19</v>
      </c>
      <c r="EL10" s="990">
        <v>18</v>
      </c>
      <c r="EM10" s="990">
        <v>5</v>
      </c>
      <c r="EN10" s="990">
        <v>5</v>
      </c>
      <c r="EO10" s="990">
        <v>7</v>
      </c>
      <c r="EP10" s="990">
        <v>30</v>
      </c>
      <c r="EQ10" s="990">
        <v>27</v>
      </c>
      <c r="ER10" s="990">
        <v>6</v>
      </c>
      <c r="ES10" s="990">
        <v>9</v>
      </c>
      <c r="ET10" s="990">
        <v>9</v>
      </c>
      <c r="EU10" s="990">
        <v>5</v>
      </c>
      <c r="EV10" s="990"/>
      <c r="EW10" s="990">
        <v>6</v>
      </c>
      <c r="EX10" s="990"/>
      <c r="EY10" s="990"/>
      <c r="EZ10" s="990"/>
      <c r="FA10" s="990"/>
      <c r="FB10" s="990"/>
      <c r="FC10" s="990">
        <v>3</v>
      </c>
      <c r="FD10" s="990">
        <v>15</v>
      </c>
      <c r="FE10" s="990"/>
      <c r="FF10" s="990"/>
      <c r="FG10" s="990">
        <v>9</v>
      </c>
      <c r="FH10" s="990"/>
      <c r="FI10" s="990"/>
      <c r="FJ10" s="990"/>
      <c r="FK10" s="990"/>
      <c r="FL10" s="990"/>
      <c r="FM10" s="990"/>
      <c r="FN10" s="990"/>
      <c r="FO10" s="990"/>
      <c r="FP10" s="997">
        <v>194</v>
      </c>
      <c r="FQ10" s="994">
        <f t="shared" si="0"/>
        <v>16</v>
      </c>
      <c r="FR10" s="615">
        <v>0.72459230267449448</v>
      </c>
      <c r="FS10" s="616">
        <v>0.57289113193943764</v>
      </c>
      <c r="FT10" s="616">
        <v>0.75996955859969562</v>
      </c>
      <c r="FU10" s="616">
        <v>0.50246575342465749</v>
      </c>
      <c r="FV10" s="616">
        <v>0.46904109589041099</v>
      </c>
      <c r="FW10" s="616">
        <v>0.70606653620352255</v>
      </c>
      <c r="FX10" s="616">
        <v>0.43278538812785389</v>
      </c>
      <c r="FY10" s="616">
        <v>0.37097919837645865</v>
      </c>
      <c r="FZ10" s="616">
        <v>0.57579908675799085</v>
      </c>
      <c r="GA10" s="616">
        <v>0.73576864535768649</v>
      </c>
      <c r="GB10" s="616">
        <v>0.50228310502283102</v>
      </c>
      <c r="GC10" s="616">
        <v>0.78027397260273967</v>
      </c>
      <c r="GD10" s="616"/>
      <c r="GE10" s="616">
        <v>0.63698630136986301</v>
      </c>
      <c r="GF10" s="616"/>
      <c r="GG10" s="616"/>
      <c r="GH10" s="616"/>
      <c r="GI10" s="616"/>
      <c r="GJ10" s="616"/>
      <c r="GK10" s="616">
        <v>0.53242009132420087</v>
      </c>
      <c r="GL10" s="616">
        <v>0.34027397260273973</v>
      </c>
      <c r="GM10" s="616"/>
      <c r="GN10" s="616"/>
      <c r="GO10" s="616">
        <v>0.48066971080669713</v>
      </c>
      <c r="GP10" s="616"/>
      <c r="GQ10" s="616"/>
      <c r="GR10" s="616"/>
      <c r="GS10" s="616"/>
      <c r="GT10" s="616"/>
      <c r="GU10" s="616"/>
      <c r="GV10" s="616"/>
      <c r="GW10" s="616"/>
      <c r="GX10" s="621">
        <v>0.54602457280045191</v>
      </c>
      <c r="GY10" s="998">
        <v>70</v>
      </c>
      <c r="GZ10" s="999"/>
      <c r="HA10" s="999"/>
      <c r="HB10" s="999"/>
      <c r="HC10" s="999"/>
      <c r="HD10" s="999"/>
      <c r="HE10" s="1000">
        <v>70</v>
      </c>
      <c r="HF10" s="1001">
        <v>466</v>
      </c>
      <c r="HG10" s="1002">
        <v>1809</v>
      </c>
      <c r="HH10" s="1002">
        <v>1167</v>
      </c>
      <c r="HI10" s="1002">
        <v>1515</v>
      </c>
      <c r="HJ10" s="1002">
        <v>1505</v>
      </c>
      <c r="HK10" s="1002">
        <v>5231</v>
      </c>
      <c r="HL10" s="1002">
        <v>1978</v>
      </c>
      <c r="HM10" s="1002">
        <v>1019</v>
      </c>
      <c r="HN10" s="1002">
        <v>3678</v>
      </c>
      <c r="HO10" s="1002">
        <v>2656</v>
      </c>
      <c r="HP10" s="1002">
        <v>804</v>
      </c>
      <c r="HQ10" s="1002">
        <v>2090</v>
      </c>
      <c r="HR10" s="1002">
        <v>505</v>
      </c>
      <c r="HS10" s="1002">
        <v>2741</v>
      </c>
      <c r="HT10" s="1002">
        <v>1778</v>
      </c>
      <c r="HU10" s="1002">
        <v>1531</v>
      </c>
      <c r="HV10" s="1002">
        <v>455</v>
      </c>
      <c r="HW10" s="1002">
        <v>746</v>
      </c>
      <c r="HX10" s="1002">
        <v>446</v>
      </c>
      <c r="HY10" s="1002">
        <v>51</v>
      </c>
      <c r="HZ10" s="1002">
        <v>85</v>
      </c>
      <c r="IA10" s="1002">
        <v>343</v>
      </c>
      <c r="IB10" s="1002">
        <v>503</v>
      </c>
      <c r="IC10" s="1002">
        <v>324</v>
      </c>
      <c r="ID10" s="1002">
        <v>387</v>
      </c>
      <c r="IE10" s="1002">
        <v>70</v>
      </c>
      <c r="IF10" s="1002">
        <v>12</v>
      </c>
      <c r="IG10" s="1002">
        <v>7</v>
      </c>
      <c r="IH10" s="1003">
        <v>33902</v>
      </c>
      <c r="II10" s="1004">
        <f t="shared" si="6"/>
        <v>92.882191780821913</v>
      </c>
      <c r="IJ10" s="1005">
        <v>22.650214592274679</v>
      </c>
      <c r="IK10" s="1006">
        <v>7.6202321724709785</v>
      </c>
      <c r="IL10" s="1006">
        <v>3.203941730934019</v>
      </c>
      <c r="IM10" s="1006">
        <v>4.667986798679868</v>
      </c>
      <c r="IN10" s="1006">
        <v>8.4046511627906977</v>
      </c>
      <c r="IO10" s="1006">
        <v>5.5039189447524377</v>
      </c>
      <c r="IP10" s="1006">
        <v>7.0975733063700712</v>
      </c>
      <c r="IQ10" s="1006">
        <v>9.1707556427870465</v>
      </c>
      <c r="IR10" s="1006">
        <v>8.4094616639477984</v>
      </c>
      <c r="IS10" s="1006">
        <v>6.2808734939759034</v>
      </c>
      <c r="IT10" s="1006">
        <v>7.4465174129353233</v>
      </c>
      <c r="IU10" s="1006">
        <v>6.9224880382775122</v>
      </c>
      <c r="IV10" s="1006">
        <v>5.5485148514851481</v>
      </c>
      <c r="IW10" s="1006">
        <v>3.5195184239328712</v>
      </c>
      <c r="IX10" s="1006">
        <v>3.9724409448818898</v>
      </c>
      <c r="IY10" s="1006">
        <v>4.3207054212932725</v>
      </c>
      <c r="IZ10" s="1006">
        <v>6.9912087912087912</v>
      </c>
      <c r="JA10" s="1006">
        <v>7.3109919571045578</v>
      </c>
      <c r="JB10" s="1006">
        <v>11.197309417040358</v>
      </c>
      <c r="JC10" s="1006">
        <v>5.3529411764705879</v>
      </c>
      <c r="JD10" s="1006">
        <v>3.5764705882352943</v>
      </c>
      <c r="JE10" s="1006">
        <v>5.3673469387755102</v>
      </c>
      <c r="JF10" s="1006">
        <v>15.256461232604373</v>
      </c>
      <c r="JG10" s="1006">
        <v>4.2376543209876543</v>
      </c>
      <c r="JH10" s="1006">
        <v>18.617571059431526</v>
      </c>
      <c r="JI10" s="1006">
        <v>15.757142857142858</v>
      </c>
      <c r="JJ10" s="1006">
        <v>6.916666666666667</v>
      </c>
      <c r="JK10" s="1006">
        <v>3</v>
      </c>
      <c r="JL10" s="642">
        <v>6.7156804908265002</v>
      </c>
      <c r="JM10" s="1001">
        <v>2427</v>
      </c>
      <c r="JN10" s="1002">
        <v>8910</v>
      </c>
      <c r="JO10" s="1002">
        <v>2591</v>
      </c>
      <c r="JP10" s="1002">
        <v>4968</v>
      </c>
      <c r="JQ10" s="1002">
        <v>9096</v>
      </c>
      <c r="JR10" s="1002">
        <v>17035</v>
      </c>
      <c r="JS10" s="1002">
        <v>9547</v>
      </c>
      <c r="JT10" s="1002">
        <v>6907</v>
      </c>
      <c r="JU10" s="1002">
        <v>24030</v>
      </c>
      <c r="JV10" s="1002">
        <v>13057</v>
      </c>
      <c r="JW10" s="1002">
        <v>4642</v>
      </c>
      <c r="JX10" s="1002">
        <v>10895</v>
      </c>
      <c r="JY10" s="1002">
        <v>2034</v>
      </c>
      <c r="JZ10" s="1002">
        <v>6090</v>
      </c>
      <c r="KA10" s="1002">
        <v>5139</v>
      </c>
      <c r="KB10" s="1002">
        <v>4173</v>
      </c>
      <c r="KC10" s="1002">
        <v>2520</v>
      </c>
      <c r="KD10" s="1002">
        <v>3609</v>
      </c>
      <c r="KE10" s="1002">
        <v>3897</v>
      </c>
      <c r="KF10" s="1002">
        <v>198</v>
      </c>
      <c r="KG10" s="1002">
        <v>121</v>
      </c>
      <c r="KH10" s="1002">
        <v>1006</v>
      </c>
      <c r="KI10" s="1002">
        <v>5861</v>
      </c>
      <c r="KJ10" s="1002">
        <v>972</v>
      </c>
      <c r="KK10" s="1002">
        <v>6840</v>
      </c>
      <c r="KL10" s="1002">
        <v>573</v>
      </c>
      <c r="KM10" s="1002">
        <v>47</v>
      </c>
      <c r="KN10" s="1002">
        <v>13</v>
      </c>
      <c r="KO10" s="1003">
        <v>157198</v>
      </c>
      <c r="KP10" s="1007">
        <f t="shared" si="1"/>
        <v>0.51951682998165805</v>
      </c>
      <c r="KQ10" s="1004">
        <f t="shared" si="7"/>
        <v>430.67945205479452</v>
      </c>
      <c r="KR10" s="1001">
        <v>7656</v>
      </c>
      <c r="KS10" s="1002">
        <v>3160</v>
      </c>
      <c r="KT10" s="1002">
        <v>14</v>
      </c>
      <c r="KU10" s="1002">
        <v>665</v>
      </c>
      <c r="KV10" s="1002">
        <v>2130</v>
      </c>
      <c r="KW10" s="1002">
        <v>7546</v>
      </c>
      <c r="KX10" s="1002">
        <v>2562</v>
      </c>
      <c r="KY10" s="1002">
        <v>1467</v>
      </c>
      <c r="KZ10" s="1002">
        <v>3306</v>
      </c>
      <c r="LA10" s="1002">
        <v>1064</v>
      </c>
      <c r="LB10" s="1002">
        <v>576</v>
      </c>
      <c r="LC10" s="1002">
        <v>1498</v>
      </c>
      <c r="LD10" s="1002">
        <v>267</v>
      </c>
      <c r="LE10" s="1002">
        <v>954</v>
      </c>
      <c r="LF10" s="1002">
        <v>257</v>
      </c>
      <c r="LG10" s="1002">
        <v>897</v>
      </c>
      <c r="LH10" s="1002">
        <v>211</v>
      </c>
      <c r="LI10" s="1002">
        <v>1166</v>
      </c>
      <c r="LJ10" s="1002">
        <v>676</v>
      </c>
      <c r="LK10" s="1002">
        <v>25</v>
      </c>
      <c r="LL10" s="1002">
        <v>114</v>
      </c>
      <c r="LM10" s="1002">
        <v>524</v>
      </c>
      <c r="LN10" s="1002">
        <v>1318</v>
      </c>
      <c r="LO10" s="1002">
        <v>121</v>
      </c>
      <c r="LP10" s="1002"/>
      <c r="LQ10" s="1002">
        <v>464</v>
      </c>
      <c r="LR10" s="1002">
        <v>25</v>
      </c>
      <c r="LS10" s="1002">
        <v>1</v>
      </c>
      <c r="LT10" s="1003">
        <v>38664</v>
      </c>
      <c r="LU10" s="1007">
        <f t="shared" si="10"/>
        <v>0.54602457280045191</v>
      </c>
      <c r="LV10" s="1004">
        <f t="shared" si="8"/>
        <v>105.92876712328767</v>
      </c>
      <c r="LW10" s="644">
        <v>587</v>
      </c>
      <c r="LX10" s="645">
        <v>1936</v>
      </c>
      <c r="LY10" s="645">
        <v>3408</v>
      </c>
      <c r="LZ10" s="646">
        <v>4324</v>
      </c>
      <c r="MA10" s="647">
        <v>7034</v>
      </c>
      <c r="MB10" s="647">
        <v>18515</v>
      </c>
      <c r="MC10" s="645"/>
      <c r="MD10" s="645"/>
      <c r="ME10" s="646">
        <v>242</v>
      </c>
      <c r="MF10" s="647">
        <v>1701</v>
      </c>
      <c r="MG10" s="645"/>
      <c r="MH10" s="645">
        <v>2</v>
      </c>
      <c r="MI10" s="646">
        <v>53</v>
      </c>
      <c r="MJ10" s="647">
        <v>862</v>
      </c>
      <c r="MK10" s="648"/>
      <c r="ML10" s="648"/>
      <c r="MM10" s="648"/>
      <c r="MN10" s="1008">
        <v>38664</v>
      </c>
      <c r="MO10" s="1009">
        <f t="shared" si="9"/>
        <v>0.15345023794744464</v>
      </c>
      <c r="MP10" s="1010"/>
      <c r="MQ10" s="1011"/>
      <c r="MR10" s="1011"/>
      <c r="MS10" s="1011"/>
      <c r="MT10" s="1011"/>
      <c r="MU10" s="1011"/>
      <c r="MV10" s="1012"/>
      <c r="MX10" s="837"/>
    </row>
    <row r="11" spans="1:362" s="587" customFormat="1" ht="8.25" x14ac:dyDescent="0.25">
      <c r="A11" s="976" t="s">
        <v>248</v>
      </c>
      <c r="B11" s="977" t="s">
        <v>249</v>
      </c>
      <c r="C11" s="978" t="s">
        <v>250</v>
      </c>
      <c r="D11" s="978" t="s">
        <v>251</v>
      </c>
      <c r="E11" s="978" t="s">
        <v>1206</v>
      </c>
      <c r="F11" s="978" t="s">
        <v>207</v>
      </c>
      <c r="G11" s="978" t="s">
        <v>208</v>
      </c>
      <c r="H11" s="978" t="s">
        <v>208</v>
      </c>
      <c r="I11" s="978" t="s">
        <v>1479</v>
      </c>
      <c r="J11" s="978" t="s">
        <v>210</v>
      </c>
      <c r="K11" s="926" t="s">
        <v>211</v>
      </c>
      <c r="L11" s="979">
        <v>1</v>
      </c>
      <c r="M11" s="593">
        <v>4498381000</v>
      </c>
      <c r="N11" s="595">
        <v>4498067000</v>
      </c>
      <c r="O11" s="595">
        <v>2366696000</v>
      </c>
      <c r="P11" s="598">
        <f t="shared" si="2"/>
        <v>314000</v>
      </c>
      <c r="Q11" s="599">
        <v>2984911.42</v>
      </c>
      <c r="R11" s="600">
        <v>3708552057.6300001</v>
      </c>
      <c r="S11" s="600">
        <v>152595520.93000001</v>
      </c>
      <c r="T11" s="980">
        <v>3864132489.98</v>
      </c>
      <c r="U11" s="981">
        <v>418.35960317460319</v>
      </c>
      <c r="V11" s="982">
        <v>26.283194444444444</v>
      </c>
      <c r="W11" s="982">
        <v>802.35867724867728</v>
      </c>
      <c r="X11" s="982">
        <v>269.49158730158734</v>
      </c>
      <c r="Y11" s="982">
        <v>81.494656084656071</v>
      </c>
      <c r="Z11" s="982">
        <v>312.30359788359789</v>
      </c>
      <c r="AA11" s="982">
        <v>3.8723280423280424</v>
      </c>
      <c r="AB11" s="982">
        <v>290.39575396825398</v>
      </c>
      <c r="AC11" s="982">
        <v>146.60492063492063</v>
      </c>
      <c r="AD11" s="983">
        <v>2351.1643187830687</v>
      </c>
      <c r="AE11" s="984">
        <f t="shared" si="3"/>
        <v>0.2185599984863601</v>
      </c>
      <c r="AF11" s="985">
        <f t="shared" si="4"/>
        <v>0.41916932216756236</v>
      </c>
      <c r="AG11" s="986" t="s">
        <v>1480</v>
      </c>
      <c r="AH11" s="987" t="s">
        <v>1481</v>
      </c>
      <c r="AI11" s="988" t="s">
        <v>1482</v>
      </c>
      <c r="AJ11" s="989">
        <v>1</v>
      </c>
      <c r="AK11" s="990"/>
      <c r="AL11" s="990"/>
      <c r="AM11" s="990"/>
      <c r="AN11" s="990"/>
      <c r="AO11" s="990"/>
      <c r="AP11" s="990"/>
      <c r="AQ11" s="990">
        <v>1</v>
      </c>
      <c r="AR11" s="990">
        <v>1</v>
      </c>
      <c r="AS11" s="990">
        <v>1</v>
      </c>
      <c r="AT11" s="990"/>
      <c r="AU11" s="990"/>
      <c r="AV11" s="990"/>
      <c r="AW11" s="990"/>
      <c r="AX11" s="990">
        <v>1</v>
      </c>
      <c r="AY11" s="990"/>
      <c r="AZ11" s="990">
        <v>1</v>
      </c>
      <c r="BA11" s="990">
        <v>1</v>
      </c>
      <c r="BB11" s="990"/>
      <c r="BC11" s="990"/>
      <c r="BD11" s="614">
        <v>7</v>
      </c>
      <c r="BE11" s="991">
        <v>146</v>
      </c>
      <c r="BF11" s="992">
        <v>101</v>
      </c>
      <c r="BG11" s="992">
        <v>61</v>
      </c>
      <c r="BH11" s="992"/>
      <c r="BI11" s="992">
        <v>33</v>
      </c>
      <c r="BJ11" s="992">
        <v>49</v>
      </c>
      <c r="BK11" s="992"/>
      <c r="BL11" s="992"/>
      <c r="BM11" s="992">
        <v>40</v>
      </c>
      <c r="BN11" s="992">
        <v>30</v>
      </c>
      <c r="BO11" s="992">
        <v>85</v>
      </c>
      <c r="BP11" s="992">
        <v>25</v>
      </c>
      <c r="BQ11" s="992"/>
      <c r="BR11" s="992"/>
      <c r="BS11" s="992">
        <v>30</v>
      </c>
      <c r="BT11" s="992"/>
      <c r="BU11" s="992"/>
      <c r="BV11" s="992"/>
      <c r="BW11" s="992"/>
      <c r="BX11" s="992"/>
      <c r="BY11" s="992"/>
      <c r="BZ11" s="992">
        <v>48</v>
      </c>
      <c r="CA11" s="992"/>
      <c r="CB11" s="992">
        <v>8</v>
      </c>
      <c r="CC11" s="992"/>
      <c r="CD11" s="992"/>
      <c r="CE11" s="992"/>
      <c r="CF11" s="992">
        <v>20</v>
      </c>
      <c r="CG11" s="992">
        <v>30</v>
      </c>
      <c r="CH11" s="992"/>
      <c r="CI11" s="992">
        <v>26</v>
      </c>
      <c r="CJ11" s="992"/>
      <c r="CK11" s="992"/>
      <c r="CL11" s="992"/>
      <c r="CM11" s="992"/>
      <c r="CN11" s="992"/>
      <c r="CO11" s="992"/>
      <c r="CP11" s="992"/>
      <c r="CQ11" s="992"/>
      <c r="CR11" s="992"/>
      <c r="CS11" s="993">
        <v>732</v>
      </c>
      <c r="CT11" s="994">
        <f t="shared" si="5"/>
        <v>15</v>
      </c>
      <c r="CU11" s="615">
        <v>0.61056483392756611</v>
      </c>
      <c r="CV11" s="616">
        <v>0.56473619964736199</v>
      </c>
      <c r="CW11" s="616">
        <v>0.52041320458118123</v>
      </c>
      <c r="CX11" s="616"/>
      <c r="CY11" s="616">
        <v>0.52303860523038603</v>
      </c>
      <c r="CZ11" s="616">
        <v>0.70265585686329324</v>
      </c>
      <c r="DA11" s="616"/>
      <c r="DB11" s="616"/>
      <c r="DC11" s="616">
        <v>0.59952054794520548</v>
      </c>
      <c r="DD11" s="616">
        <v>0.60986301369863016</v>
      </c>
      <c r="DE11" s="616">
        <v>0.37053988718775183</v>
      </c>
      <c r="DF11" s="616">
        <v>0.5363287671232877</v>
      </c>
      <c r="DG11" s="616"/>
      <c r="DH11" s="616"/>
      <c r="DI11" s="616">
        <v>0.57954337899543384</v>
      </c>
      <c r="DJ11" s="616"/>
      <c r="DK11" s="616"/>
      <c r="DL11" s="616"/>
      <c r="DM11" s="616"/>
      <c r="DN11" s="616"/>
      <c r="DO11" s="616"/>
      <c r="DP11" s="616">
        <v>0.41917808219178082</v>
      </c>
      <c r="DQ11" s="616"/>
      <c r="DR11" s="616">
        <v>0</v>
      </c>
      <c r="DS11" s="616"/>
      <c r="DT11" s="616"/>
      <c r="DU11" s="616"/>
      <c r="DV11" s="616">
        <v>0.54698630136986304</v>
      </c>
      <c r="DW11" s="616">
        <v>0.57050228310502282</v>
      </c>
      <c r="DX11" s="616"/>
      <c r="DY11" s="616">
        <v>0.68977871443624872</v>
      </c>
      <c r="DZ11" s="616"/>
      <c r="EA11" s="616"/>
      <c r="EB11" s="616"/>
      <c r="EC11" s="616"/>
      <c r="ED11" s="616"/>
      <c r="EE11" s="616"/>
      <c r="EF11" s="616"/>
      <c r="EG11" s="616"/>
      <c r="EH11" s="995"/>
      <c r="EI11" s="996">
        <v>0.54684856650946922</v>
      </c>
      <c r="EJ11" s="989">
        <v>12</v>
      </c>
      <c r="EK11" s="990">
        <v>13</v>
      </c>
      <c r="EL11" s="990">
        <v>10</v>
      </c>
      <c r="EM11" s="990">
        <v>9</v>
      </c>
      <c r="EN11" s="990"/>
      <c r="EO11" s="990">
        <v>8</v>
      </c>
      <c r="EP11" s="990"/>
      <c r="EQ11" s="990"/>
      <c r="ER11" s="990">
        <v>5</v>
      </c>
      <c r="ES11" s="990"/>
      <c r="ET11" s="990"/>
      <c r="EU11" s="990"/>
      <c r="EV11" s="990"/>
      <c r="EW11" s="990">
        <v>4</v>
      </c>
      <c r="EX11" s="990"/>
      <c r="EY11" s="990"/>
      <c r="EZ11" s="990">
        <v>15</v>
      </c>
      <c r="FA11" s="990">
        <v>5</v>
      </c>
      <c r="FB11" s="990"/>
      <c r="FC11" s="990"/>
      <c r="FD11" s="990"/>
      <c r="FE11" s="990"/>
      <c r="FF11" s="990"/>
      <c r="FG11" s="990"/>
      <c r="FH11" s="990"/>
      <c r="FI11" s="990"/>
      <c r="FJ11" s="990"/>
      <c r="FK11" s="990"/>
      <c r="FL11" s="990"/>
      <c r="FM11" s="990"/>
      <c r="FN11" s="990"/>
      <c r="FO11" s="990"/>
      <c r="FP11" s="997">
        <v>81</v>
      </c>
      <c r="FQ11" s="994">
        <f t="shared" si="0"/>
        <v>9</v>
      </c>
      <c r="FR11" s="615">
        <v>0.64497716894977164</v>
      </c>
      <c r="FS11" s="616">
        <v>0.81538461538461537</v>
      </c>
      <c r="FT11" s="616">
        <v>0.99643835616438359</v>
      </c>
      <c r="FU11" s="616">
        <v>0.60091324200913243</v>
      </c>
      <c r="FV11" s="616"/>
      <c r="FW11" s="616">
        <v>0.76301369863013702</v>
      </c>
      <c r="FX11" s="616"/>
      <c r="FY11" s="616"/>
      <c r="FZ11" s="616">
        <v>0.4317808219178082</v>
      </c>
      <c r="GA11" s="616"/>
      <c r="GB11" s="616"/>
      <c r="GC11" s="616"/>
      <c r="GD11" s="616"/>
      <c r="GE11" s="616">
        <v>0.8924657534246575</v>
      </c>
      <c r="GF11" s="616"/>
      <c r="GG11" s="616"/>
      <c r="GH11" s="616">
        <v>0.35945205479452053</v>
      </c>
      <c r="GI11" s="616">
        <v>0.53260273972602745</v>
      </c>
      <c r="GJ11" s="616"/>
      <c r="GK11" s="616"/>
      <c r="GL11" s="616"/>
      <c r="GM11" s="616"/>
      <c r="GN11" s="616"/>
      <c r="GO11" s="616"/>
      <c r="GP11" s="616"/>
      <c r="GQ11" s="616"/>
      <c r="GR11" s="616"/>
      <c r="GS11" s="616"/>
      <c r="GT11" s="616"/>
      <c r="GU11" s="616"/>
      <c r="GV11" s="616"/>
      <c r="GW11" s="616"/>
      <c r="GX11" s="621">
        <v>0.66172839506172842</v>
      </c>
      <c r="GY11" s="998">
        <v>115</v>
      </c>
      <c r="GZ11" s="999"/>
      <c r="HA11" s="999">
        <v>60</v>
      </c>
      <c r="HB11" s="999"/>
      <c r="HC11" s="999"/>
      <c r="HD11" s="999"/>
      <c r="HE11" s="1000">
        <v>175</v>
      </c>
      <c r="HF11" s="1001">
        <v>188</v>
      </c>
      <c r="HG11" s="1002">
        <v>2737</v>
      </c>
      <c r="HH11" s="1002">
        <v>262</v>
      </c>
      <c r="HI11" s="1002">
        <v>1304</v>
      </c>
      <c r="HJ11" s="1002">
        <v>2892</v>
      </c>
      <c r="HK11" s="1002">
        <v>993</v>
      </c>
      <c r="HL11" s="1002">
        <v>3795</v>
      </c>
      <c r="HM11" s="1002">
        <v>1068</v>
      </c>
      <c r="HN11" s="1002">
        <v>3434</v>
      </c>
      <c r="HO11" s="1002">
        <v>682</v>
      </c>
      <c r="HP11" s="1002">
        <v>749</v>
      </c>
      <c r="HQ11" s="1002">
        <v>2078</v>
      </c>
      <c r="HR11" s="1002">
        <v>853</v>
      </c>
      <c r="HS11" s="1002">
        <v>1334</v>
      </c>
      <c r="HT11" s="1002">
        <v>2625</v>
      </c>
      <c r="HU11" s="1002">
        <v>2276</v>
      </c>
      <c r="HV11" s="1002">
        <v>357</v>
      </c>
      <c r="HW11" s="1002">
        <v>200</v>
      </c>
      <c r="HX11" s="1002">
        <v>689</v>
      </c>
      <c r="HY11" s="1002">
        <v>779</v>
      </c>
      <c r="HZ11" s="1002">
        <v>128</v>
      </c>
      <c r="IA11" s="1002">
        <v>331</v>
      </c>
      <c r="IB11" s="1002">
        <v>8</v>
      </c>
      <c r="IC11" s="1002">
        <v>287</v>
      </c>
      <c r="ID11" s="1002">
        <v>379</v>
      </c>
      <c r="IE11" s="1002">
        <v>13</v>
      </c>
      <c r="IF11" s="1002">
        <v>31</v>
      </c>
      <c r="IG11" s="1002">
        <v>11</v>
      </c>
      <c r="IH11" s="1003">
        <v>30483</v>
      </c>
      <c r="II11" s="1004">
        <f t="shared" si="6"/>
        <v>83.515068493150679</v>
      </c>
      <c r="IJ11" s="1005">
        <v>27.042553191489361</v>
      </c>
      <c r="IK11" s="1006">
        <v>5.9682133723054438</v>
      </c>
      <c r="IL11" s="1006">
        <v>3.3893129770992365</v>
      </c>
      <c r="IM11" s="1006">
        <v>4.5789877300613497</v>
      </c>
      <c r="IN11" s="1006">
        <v>8.1504149377593365</v>
      </c>
      <c r="IO11" s="1006">
        <v>8.0886203423967782</v>
      </c>
      <c r="IP11" s="1006">
        <v>5.8426877470355727</v>
      </c>
      <c r="IQ11" s="1006">
        <v>7.6694756554307117</v>
      </c>
      <c r="IR11" s="1006">
        <v>6.2102504368083871</v>
      </c>
      <c r="IS11" s="1006">
        <v>5.6920821114369504</v>
      </c>
      <c r="IT11" s="1006">
        <v>7.8024032042723634</v>
      </c>
      <c r="IU11" s="1006">
        <v>6.407122232916266</v>
      </c>
      <c r="IV11" s="1006">
        <v>4.8686987104337636</v>
      </c>
      <c r="IW11" s="1006">
        <v>3.1056971514242879</v>
      </c>
      <c r="IX11" s="1006">
        <v>4.701714285714286</v>
      </c>
      <c r="IY11" s="1006">
        <v>5.6524604569420038</v>
      </c>
      <c r="IZ11" s="1006">
        <v>6.6414565826330536</v>
      </c>
      <c r="JA11" s="1006">
        <v>7.6449999999999996</v>
      </c>
      <c r="JB11" s="1006">
        <v>9.0943396226415096</v>
      </c>
      <c r="JC11" s="1006">
        <v>10.834403080872914</v>
      </c>
      <c r="JD11" s="1006">
        <v>3.6484375</v>
      </c>
      <c r="JE11" s="1006">
        <v>5.6465256797583079</v>
      </c>
      <c r="JF11" s="1006">
        <v>11.625</v>
      </c>
      <c r="JG11" s="1006">
        <v>2.7282229965156795</v>
      </c>
      <c r="JH11" s="1006">
        <v>13.994722955145118</v>
      </c>
      <c r="JI11" s="1006">
        <v>15.923076923076923</v>
      </c>
      <c r="JJ11" s="1006">
        <v>7.129032258064516</v>
      </c>
      <c r="JK11" s="1006">
        <v>6.6363636363636367</v>
      </c>
      <c r="JL11" s="642">
        <v>6.4211855788472265</v>
      </c>
      <c r="JM11" s="1001">
        <v>1424</v>
      </c>
      <c r="JN11" s="1002">
        <v>11486</v>
      </c>
      <c r="JO11" s="1002">
        <v>598</v>
      </c>
      <c r="JP11" s="1002">
        <v>4638</v>
      </c>
      <c r="JQ11" s="1002">
        <v>17182</v>
      </c>
      <c r="JR11" s="1002">
        <v>6617</v>
      </c>
      <c r="JS11" s="1002">
        <v>16050</v>
      </c>
      <c r="JT11" s="1002">
        <v>6248</v>
      </c>
      <c r="JU11" s="1002">
        <v>17559</v>
      </c>
      <c r="JV11" s="1002">
        <v>3140</v>
      </c>
      <c r="JW11" s="1002">
        <v>4661</v>
      </c>
      <c r="JX11" s="1002">
        <v>9943</v>
      </c>
      <c r="JY11" s="1002">
        <v>3048</v>
      </c>
      <c r="JZ11" s="1002">
        <v>2457</v>
      </c>
      <c r="KA11" s="1002">
        <v>9217</v>
      </c>
      <c r="KB11" s="1002">
        <v>8923</v>
      </c>
      <c r="KC11" s="1002">
        <v>1883</v>
      </c>
      <c r="KD11" s="1002">
        <v>1216</v>
      </c>
      <c r="KE11" s="1002">
        <v>4775</v>
      </c>
      <c r="KF11" s="1002">
        <v>7577</v>
      </c>
      <c r="KG11" s="1002">
        <v>231</v>
      </c>
      <c r="KH11" s="1002">
        <v>1275</v>
      </c>
      <c r="KI11" s="1002">
        <v>82</v>
      </c>
      <c r="KJ11" s="1002">
        <v>599</v>
      </c>
      <c r="KK11" s="1002">
        <v>4922</v>
      </c>
      <c r="KL11" s="1002">
        <v>146</v>
      </c>
      <c r="KM11" s="1002">
        <v>150</v>
      </c>
      <c r="KN11" s="1002">
        <v>60</v>
      </c>
      <c r="KO11" s="1003">
        <v>146107</v>
      </c>
      <c r="KP11" s="1007">
        <f t="shared" si="1"/>
        <v>0.54684856650946922</v>
      </c>
      <c r="KQ11" s="1004">
        <f t="shared" si="7"/>
        <v>400.2931506849315</v>
      </c>
      <c r="KR11" s="1001">
        <v>3466</v>
      </c>
      <c r="KS11" s="1002">
        <v>2153</v>
      </c>
      <c r="KT11" s="1002">
        <v>26</v>
      </c>
      <c r="KU11" s="1002">
        <v>46</v>
      </c>
      <c r="KV11" s="1002">
        <v>3614</v>
      </c>
      <c r="KW11" s="1002">
        <v>427</v>
      </c>
      <c r="KX11" s="1002">
        <v>2332</v>
      </c>
      <c r="KY11" s="1002">
        <v>880</v>
      </c>
      <c r="KZ11" s="1002">
        <v>408</v>
      </c>
      <c r="LA11" s="1002">
        <v>65</v>
      </c>
      <c r="LB11" s="1002">
        <v>432</v>
      </c>
      <c r="LC11" s="1002">
        <v>1283</v>
      </c>
      <c r="LD11" s="1002">
        <v>250</v>
      </c>
      <c r="LE11" s="1002">
        <v>349</v>
      </c>
      <c r="LF11" s="1002">
        <v>494</v>
      </c>
      <c r="LG11" s="1002">
        <v>1683</v>
      </c>
      <c r="LH11" s="1002">
        <v>144</v>
      </c>
      <c r="LI11" s="1002">
        <v>111</v>
      </c>
      <c r="LJ11" s="1002">
        <v>811</v>
      </c>
      <c r="LK11" s="1002">
        <v>77</v>
      </c>
      <c r="LL11" s="1002">
        <v>124</v>
      </c>
      <c r="LM11" s="1002">
        <v>285</v>
      </c>
      <c r="LN11" s="1002">
        <v>3</v>
      </c>
      <c r="LO11" s="1002">
        <v>12</v>
      </c>
      <c r="LP11" s="1002"/>
      <c r="LQ11" s="1002">
        <v>48</v>
      </c>
      <c r="LR11" s="1002">
        <v>39</v>
      </c>
      <c r="LS11" s="1002">
        <v>2</v>
      </c>
      <c r="LT11" s="1003">
        <v>19564</v>
      </c>
      <c r="LU11" s="1007">
        <f t="shared" si="10"/>
        <v>0.66172839506172842</v>
      </c>
      <c r="LV11" s="1004">
        <f t="shared" si="8"/>
        <v>53.6</v>
      </c>
      <c r="LW11" s="644">
        <v>486</v>
      </c>
      <c r="LX11" s="645">
        <v>1156</v>
      </c>
      <c r="LY11" s="645">
        <v>1285</v>
      </c>
      <c r="LZ11" s="646">
        <v>4216</v>
      </c>
      <c r="MA11" s="647">
        <v>4164</v>
      </c>
      <c r="MB11" s="647">
        <v>4315</v>
      </c>
      <c r="MC11" s="645">
        <v>666</v>
      </c>
      <c r="MD11" s="645"/>
      <c r="ME11" s="646">
        <v>1449</v>
      </c>
      <c r="MF11" s="647">
        <v>70</v>
      </c>
      <c r="MG11" s="645">
        <v>19</v>
      </c>
      <c r="MH11" s="645">
        <v>492</v>
      </c>
      <c r="MI11" s="646">
        <v>897</v>
      </c>
      <c r="MJ11" s="647">
        <v>349</v>
      </c>
      <c r="MK11" s="648"/>
      <c r="ML11" s="648"/>
      <c r="MM11" s="648"/>
      <c r="MN11" s="1008">
        <v>19564</v>
      </c>
      <c r="MO11" s="1009">
        <f t="shared" si="9"/>
        <v>0.20977305254549172</v>
      </c>
      <c r="MP11" s="1010"/>
      <c r="MQ11" s="1011"/>
      <c r="MR11" s="1011"/>
      <c r="MS11" s="1011"/>
      <c r="MT11" s="1011"/>
      <c r="MU11" s="1011"/>
      <c r="MV11" s="1012"/>
      <c r="MX11" s="837"/>
    </row>
    <row r="12" spans="1:362" s="587" customFormat="1" ht="8.25" x14ac:dyDescent="0.25">
      <c r="A12" s="976" t="s">
        <v>252</v>
      </c>
      <c r="B12" s="977" t="s">
        <v>253</v>
      </c>
      <c r="C12" s="978" t="s">
        <v>254</v>
      </c>
      <c r="D12" s="978" t="s">
        <v>255</v>
      </c>
      <c r="E12" s="978" t="s">
        <v>1206</v>
      </c>
      <c r="F12" s="978" t="s">
        <v>207</v>
      </c>
      <c r="G12" s="978" t="s">
        <v>237</v>
      </c>
      <c r="H12" s="978" t="s">
        <v>237</v>
      </c>
      <c r="I12" s="978" t="s">
        <v>1479</v>
      </c>
      <c r="J12" s="978" t="s">
        <v>210</v>
      </c>
      <c r="K12" s="926" t="s">
        <v>211</v>
      </c>
      <c r="L12" s="979">
        <v>1</v>
      </c>
      <c r="M12" s="593">
        <v>14404007000</v>
      </c>
      <c r="N12" s="595">
        <v>14323748000</v>
      </c>
      <c r="O12" s="595">
        <v>5655159000</v>
      </c>
      <c r="P12" s="598">
        <f t="shared" si="2"/>
        <v>80259000</v>
      </c>
      <c r="Q12" s="599">
        <v>19360948.18</v>
      </c>
      <c r="R12" s="600">
        <v>13022329360.710001</v>
      </c>
      <c r="S12" s="600">
        <v>542173097.99000001</v>
      </c>
      <c r="T12" s="980">
        <v>13583863406.880001</v>
      </c>
      <c r="U12" s="981">
        <v>1046.3706646825397</v>
      </c>
      <c r="V12" s="982">
        <v>40.699960317460317</v>
      </c>
      <c r="W12" s="982">
        <v>1793.995798941799</v>
      </c>
      <c r="X12" s="982">
        <v>690.8281216931216</v>
      </c>
      <c r="Y12" s="982">
        <v>228.03826455026456</v>
      </c>
      <c r="Z12" s="982">
        <v>663.03772486772482</v>
      </c>
      <c r="AA12" s="982">
        <v>55.96354497354497</v>
      </c>
      <c r="AB12" s="982">
        <v>889.74762896825393</v>
      </c>
      <c r="AC12" s="982">
        <v>303.16807539682543</v>
      </c>
      <c r="AD12" s="983">
        <v>5711.8497843915347</v>
      </c>
      <c r="AE12" s="984">
        <f t="shared" si="3"/>
        <v>0.23155254007963175</v>
      </c>
      <c r="AF12" s="985">
        <f t="shared" si="4"/>
        <v>0.3969953460642861</v>
      </c>
      <c r="AG12" s="986" t="s">
        <v>1480</v>
      </c>
      <c r="AH12" s="987" t="s">
        <v>1481</v>
      </c>
      <c r="AI12" s="988" t="s">
        <v>1482</v>
      </c>
      <c r="AJ12" s="989"/>
      <c r="AK12" s="990">
        <v>1</v>
      </c>
      <c r="AL12" s="990">
        <v>1</v>
      </c>
      <c r="AM12" s="990">
        <v>1</v>
      </c>
      <c r="AN12" s="990">
        <v>1</v>
      </c>
      <c r="AO12" s="990"/>
      <c r="AP12" s="990">
        <v>1</v>
      </c>
      <c r="AQ12" s="990">
        <v>1</v>
      </c>
      <c r="AR12" s="990">
        <v>1</v>
      </c>
      <c r="AS12" s="990"/>
      <c r="AT12" s="990"/>
      <c r="AU12" s="990">
        <v>1</v>
      </c>
      <c r="AV12" s="990"/>
      <c r="AW12" s="990">
        <v>1</v>
      </c>
      <c r="AX12" s="990">
        <v>1</v>
      </c>
      <c r="AY12" s="990">
        <v>1</v>
      </c>
      <c r="AZ12" s="990">
        <v>1</v>
      </c>
      <c r="BA12" s="990">
        <v>1</v>
      </c>
      <c r="BB12" s="990"/>
      <c r="BC12" s="990">
        <v>1</v>
      </c>
      <c r="BD12" s="614">
        <v>14</v>
      </c>
      <c r="BE12" s="991">
        <v>99</v>
      </c>
      <c r="BF12" s="992">
        <v>105</v>
      </c>
      <c r="BG12" s="992">
        <v>115</v>
      </c>
      <c r="BH12" s="992">
        <v>200</v>
      </c>
      <c r="BI12" s="992">
        <v>76</v>
      </c>
      <c r="BJ12" s="992">
        <v>54</v>
      </c>
      <c r="BK12" s="992"/>
      <c r="BL12" s="992">
        <v>50</v>
      </c>
      <c r="BM12" s="992">
        <v>46</v>
      </c>
      <c r="BN12" s="992">
        <v>56</v>
      </c>
      <c r="BO12" s="992">
        <v>76</v>
      </c>
      <c r="BP12" s="992">
        <v>27</v>
      </c>
      <c r="BQ12" s="992">
        <v>20</v>
      </c>
      <c r="BR12" s="992">
        <v>60</v>
      </c>
      <c r="BS12" s="992">
        <v>128</v>
      </c>
      <c r="BT12" s="992">
        <v>30</v>
      </c>
      <c r="BU12" s="992"/>
      <c r="BV12" s="992">
        <v>30</v>
      </c>
      <c r="BW12" s="992"/>
      <c r="BX12" s="992">
        <v>25</v>
      </c>
      <c r="BY12" s="992">
        <v>48</v>
      </c>
      <c r="BZ12" s="992">
        <v>43</v>
      </c>
      <c r="CA12" s="992"/>
      <c r="CB12" s="992">
        <v>25</v>
      </c>
      <c r="CC12" s="992"/>
      <c r="CD12" s="992"/>
      <c r="CE12" s="992">
        <v>13</v>
      </c>
      <c r="CF12" s="992">
        <v>34</v>
      </c>
      <c r="CG12" s="992">
        <v>50</v>
      </c>
      <c r="CH12" s="992"/>
      <c r="CI12" s="992"/>
      <c r="CJ12" s="992">
        <v>40</v>
      </c>
      <c r="CK12" s="992"/>
      <c r="CL12" s="992">
        <v>34</v>
      </c>
      <c r="CM12" s="992">
        <v>16</v>
      </c>
      <c r="CN12" s="992">
        <v>24</v>
      </c>
      <c r="CO12" s="992"/>
      <c r="CP12" s="992"/>
      <c r="CQ12" s="992"/>
      <c r="CR12" s="992"/>
      <c r="CS12" s="993">
        <v>1524</v>
      </c>
      <c r="CT12" s="994">
        <f t="shared" si="5"/>
        <v>27</v>
      </c>
      <c r="CU12" s="615">
        <v>0.7072367510723675</v>
      </c>
      <c r="CV12" s="616">
        <v>0.62392694063926946</v>
      </c>
      <c r="CW12" s="616">
        <v>0.48090530077427041</v>
      </c>
      <c r="CX12" s="616">
        <v>0.58768493150684931</v>
      </c>
      <c r="CY12" s="616">
        <v>0.414816149963951</v>
      </c>
      <c r="CZ12" s="616">
        <v>0.55986808726534754</v>
      </c>
      <c r="DA12" s="616"/>
      <c r="DB12" s="616">
        <v>0.48717808219178083</v>
      </c>
      <c r="DC12" s="616">
        <v>0.5372245384157236</v>
      </c>
      <c r="DD12" s="616">
        <v>0.24735812133072407</v>
      </c>
      <c r="DE12" s="616">
        <v>0.58968997837058401</v>
      </c>
      <c r="DF12" s="616">
        <v>0.48604769152714355</v>
      </c>
      <c r="DG12" s="616">
        <v>0.6434246575342466</v>
      </c>
      <c r="DH12" s="616">
        <v>0.41812785388127854</v>
      </c>
      <c r="DI12" s="616">
        <v>0.29948630136986304</v>
      </c>
      <c r="DJ12" s="616">
        <v>0.68401826484018269</v>
      </c>
      <c r="DK12" s="616"/>
      <c r="DL12" s="616">
        <v>0.51625570776255703</v>
      </c>
      <c r="DM12" s="616"/>
      <c r="DN12" s="616">
        <v>0.16021917808219177</v>
      </c>
      <c r="DO12" s="616">
        <v>0.47454337899543381</v>
      </c>
      <c r="DP12" s="616">
        <v>0.29741956036954442</v>
      </c>
      <c r="DQ12" s="616"/>
      <c r="DR12" s="616">
        <v>0.48284931506849316</v>
      </c>
      <c r="DS12" s="616"/>
      <c r="DT12" s="616"/>
      <c r="DU12" s="616">
        <v>0.26090621707060063</v>
      </c>
      <c r="DV12" s="616">
        <v>0.47074939564867041</v>
      </c>
      <c r="DW12" s="616">
        <v>0.82909589041095888</v>
      </c>
      <c r="DX12" s="616"/>
      <c r="DY12" s="616"/>
      <c r="DZ12" s="616">
        <v>0.37404109589041096</v>
      </c>
      <c r="EA12" s="616"/>
      <c r="EB12" s="616">
        <v>0.3912167606768735</v>
      </c>
      <c r="EC12" s="616">
        <v>0.74469178082191778</v>
      </c>
      <c r="ED12" s="616">
        <v>0.35011415525114153</v>
      </c>
      <c r="EE12" s="616"/>
      <c r="EF12" s="616"/>
      <c r="EG12" s="616"/>
      <c r="EH12" s="995"/>
      <c r="EI12" s="996">
        <v>0.50155323050372125</v>
      </c>
      <c r="EJ12" s="989">
        <v>32</v>
      </c>
      <c r="EK12" s="990">
        <v>24</v>
      </c>
      <c r="EL12" s="990">
        <v>12</v>
      </c>
      <c r="EM12" s="990">
        <v>21</v>
      </c>
      <c r="EN12" s="990">
        <v>30</v>
      </c>
      <c r="EO12" s="990">
        <v>12</v>
      </c>
      <c r="EP12" s="990">
        <v>12</v>
      </c>
      <c r="EQ12" s="990">
        <v>36</v>
      </c>
      <c r="ER12" s="990">
        <v>18</v>
      </c>
      <c r="ES12" s="990">
        <v>26</v>
      </c>
      <c r="ET12" s="990">
        <v>10</v>
      </c>
      <c r="EU12" s="990">
        <v>12</v>
      </c>
      <c r="EV12" s="990">
        <v>3</v>
      </c>
      <c r="EW12" s="990">
        <v>6</v>
      </c>
      <c r="EX12" s="990">
        <v>16</v>
      </c>
      <c r="EY12" s="990">
        <v>12</v>
      </c>
      <c r="EZ12" s="990">
        <v>22</v>
      </c>
      <c r="FA12" s="990">
        <v>14</v>
      </c>
      <c r="FB12" s="990">
        <v>20</v>
      </c>
      <c r="FC12" s="990">
        <v>12</v>
      </c>
      <c r="FD12" s="990"/>
      <c r="FE12" s="990"/>
      <c r="FF12" s="990"/>
      <c r="FG12" s="990"/>
      <c r="FH12" s="990"/>
      <c r="FI12" s="990">
        <v>4</v>
      </c>
      <c r="FJ12" s="990"/>
      <c r="FK12" s="990">
        <v>6</v>
      </c>
      <c r="FL12" s="990">
        <v>5</v>
      </c>
      <c r="FM12" s="990"/>
      <c r="FN12" s="990"/>
      <c r="FO12" s="990">
        <v>3</v>
      </c>
      <c r="FP12" s="997">
        <v>368</v>
      </c>
      <c r="FQ12" s="994">
        <f t="shared" si="0"/>
        <v>24</v>
      </c>
      <c r="FR12" s="615">
        <v>0.59229452054794518</v>
      </c>
      <c r="FS12" s="616">
        <v>0.78984018264840183</v>
      </c>
      <c r="FT12" s="616">
        <v>0.8796803652968036</v>
      </c>
      <c r="FU12" s="616">
        <v>0.69171559034572738</v>
      </c>
      <c r="FV12" s="616">
        <v>0.75634703196347031</v>
      </c>
      <c r="FW12" s="616">
        <v>0.54634703196347034</v>
      </c>
      <c r="FX12" s="616">
        <v>0.71506849315068488</v>
      </c>
      <c r="FY12" s="616">
        <v>0.46719939117199394</v>
      </c>
      <c r="FZ12" s="616">
        <v>0.45570776255707762</v>
      </c>
      <c r="GA12" s="616">
        <v>0.70442571127502629</v>
      </c>
      <c r="GB12" s="616">
        <v>0.49506849315068491</v>
      </c>
      <c r="GC12" s="616">
        <v>0.64360730593607307</v>
      </c>
      <c r="GD12" s="616">
        <v>0.14063926940639268</v>
      </c>
      <c r="GE12" s="616">
        <v>0.92009132420091322</v>
      </c>
      <c r="GF12" s="616">
        <v>0.68613013698630132</v>
      </c>
      <c r="GG12" s="616">
        <v>0.71073059360730595</v>
      </c>
      <c r="GH12" s="616">
        <v>0.78094645080946445</v>
      </c>
      <c r="GI12" s="616">
        <v>0.41311154598825833</v>
      </c>
      <c r="GJ12" s="616">
        <v>1.3743835616438356</v>
      </c>
      <c r="GK12" s="616">
        <v>0.82191780821917804</v>
      </c>
      <c r="GL12" s="616"/>
      <c r="GM12" s="616"/>
      <c r="GN12" s="616"/>
      <c r="GO12" s="616"/>
      <c r="GP12" s="616"/>
      <c r="GQ12" s="616">
        <v>0.84863013698630141</v>
      </c>
      <c r="GR12" s="616"/>
      <c r="GS12" s="616">
        <v>0.90776255707762554</v>
      </c>
      <c r="GT12" s="616">
        <v>0.60876712328767124</v>
      </c>
      <c r="GU12" s="616"/>
      <c r="GV12" s="616"/>
      <c r="GW12" s="616">
        <v>0.75616438356164384</v>
      </c>
      <c r="GX12" s="621">
        <v>0.69768463371054201</v>
      </c>
      <c r="GY12" s="998">
        <v>157</v>
      </c>
      <c r="GZ12" s="999"/>
      <c r="HA12" s="999"/>
      <c r="HB12" s="999"/>
      <c r="HC12" s="999">
        <v>14</v>
      </c>
      <c r="HD12" s="999">
        <v>20</v>
      </c>
      <c r="HE12" s="1000">
        <v>191</v>
      </c>
      <c r="HF12" s="1001">
        <v>798</v>
      </c>
      <c r="HG12" s="1002">
        <v>4581</v>
      </c>
      <c r="HH12" s="1002">
        <v>932</v>
      </c>
      <c r="HI12" s="1002">
        <v>4465</v>
      </c>
      <c r="HJ12" s="1002">
        <v>3491</v>
      </c>
      <c r="HK12" s="1002">
        <v>6398</v>
      </c>
      <c r="HL12" s="1002">
        <v>6985</v>
      </c>
      <c r="HM12" s="1002">
        <v>2068</v>
      </c>
      <c r="HN12" s="1002">
        <v>10531</v>
      </c>
      <c r="HO12" s="1002">
        <v>1523</v>
      </c>
      <c r="HP12" s="1002">
        <v>3398</v>
      </c>
      <c r="HQ12" s="1002">
        <v>2484</v>
      </c>
      <c r="HR12" s="1002">
        <v>1144</v>
      </c>
      <c r="HS12" s="1002">
        <v>2142</v>
      </c>
      <c r="HT12" s="1002">
        <v>3494</v>
      </c>
      <c r="HU12" s="1002">
        <v>2849</v>
      </c>
      <c r="HV12" s="1002">
        <v>834</v>
      </c>
      <c r="HW12" s="1002">
        <v>1981</v>
      </c>
      <c r="HX12" s="1002">
        <v>490</v>
      </c>
      <c r="HY12" s="1002">
        <v>1080</v>
      </c>
      <c r="HZ12" s="1002">
        <v>67</v>
      </c>
      <c r="IA12" s="1002">
        <v>295</v>
      </c>
      <c r="IB12" s="1002">
        <v>7</v>
      </c>
      <c r="IC12" s="1002">
        <v>548</v>
      </c>
      <c r="ID12" s="1002">
        <v>706</v>
      </c>
      <c r="IE12" s="1002">
        <v>256</v>
      </c>
      <c r="IF12" s="1002">
        <v>116</v>
      </c>
      <c r="IG12" s="1002">
        <v>18</v>
      </c>
      <c r="IH12" s="1003">
        <v>63681</v>
      </c>
      <c r="II12" s="1004">
        <f t="shared" si="6"/>
        <v>174.46849315068494</v>
      </c>
      <c r="IJ12" s="1005">
        <v>28.046365914786968</v>
      </c>
      <c r="IK12" s="1006">
        <v>6.7153459943243829</v>
      </c>
      <c r="IL12" s="1006">
        <v>3.5042918454935621</v>
      </c>
      <c r="IM12" s="1006">
        <v>4.1888017917133258</v>
      </c>
      <c r="IN12" s="1006">
        <v>8.8659409911200235</v>
      </c>
      <c r="IO12" s="1006">
        <v>5.2727414817130356</v>
      </c>
      <c r="IP12" s="1006">
        <v>5.0654259126700074</v>
      </c>
      <c r="IQ12" s="1006">
        <v>6.6919729206963252</v>
      </c>
      <c r="IR12" s="1006">
        <v>7.4669072262843033</v>
      </c>
      <c r="IS12" s="1006">
        <v>5.5850295469468154</v>
      </c>
      <c r="IT12" s="1006">
        <v>5.8911124190700415</v>
      </c>
      <c r="IU12" s="1006">
        <v>6.197262479871176</v>
      </c>
      <c r="IV12" s="1006">
        <v>3.4169580419580421</v>
      </c>
      <c r="IW12" s="1006">
        <v>3.799253034547152</v>
      </c>
      <c r="IX12" s="1006">
        <v>5.3342873497424153</v>
      </c>
      <c r="IY12" s="1006">
        <v>7.423306423306423</v>
      </c>
      <c r="IZ12" s="1006">
        <v>7.2625899280575537</v>
      </c>
      <c r="JA12" s="1006">
        <v>7.2024230186774361</v>
      </c>
      <c r="JB12" s="1006">
        <v>13.214285714285714</v>
      </c>
      <c r="JC12" s="1006">
        <v>18.253703703703703</v>
      </c>
      <c r="JD12" s="1006">
        <v>3.4328358208955225</v>
      </c>
      <c r="JE12" s="1006">
        <v>5.159322033898305</v>
      </c>
      <c r="JF12" s="1006">
        <v>9</v>
      </c>
      <c r="JG12" s="1006">
        <v>3.9762773722627736</v>
      </c>
      <c r="JH12" s="1006">
        <v>19.103399433427761</v>
      </c>
      <c r="JI12" s="1006">
        <v>8.77734375</v>
      </c>
      <c r="JJ12" s="1006">
        <v>4.5862068965517242</v>
      </c>
      <c r="JK12" s="1006">
        <v>8.4444444444444446</v>
      </c>
      <c r="JL12" s="642">
        <v>6.7576200122485517</v>
      </c>
      <c r="JM12" s="1001">
        <v>4831</v>
      </c>
      <c r="JN12" s="1002">
        <v>19040</v>
      </c>
      <c r="JO12" s="1002">
        <v>2288</v>
      </c>
      <c r="JP12" s="1002">
        <v>11252</v>
      </c>
      <c r="JQ12" s="1002">
        <v>22543</v>
      </c>
      <c r="JR12" s="1002">
        <v>20945</v>
      </c>
      <c r="JS12" s="1002">
        <v>22217</v>
      </c>
      <c r="JT12" s="1002">
        <v>9990</v>
      </c>
      <c r="JU12" s="1002">
        <v>56760</v>
      </c>
      <c r="JV12" s="1002">
        <v>6381</v>
      </c>
      <c r="JW12" s="1002">
        <v>14984</v>
      </c>
      <c r="JX12" s="1002">
        <v>10079</v>
      </c>
      <c r="JY12" s="1002">
        <v>2380</v>
      </c>
      <c r="JZ12" s="1002">
        <v>5756</v>
      </c>
      <c r="KA12" s="1002">
        <v>13738</v>
      </c>
      <c r="KB12" s="1002">
        <v>10318</v>
      </c>
      <c r="KC12" s="1002">
        <v>4049</v>
      </c>
      <c r="KD12" s="1002">
        <v>5769</v>
      </c>
      <c r="KE12" s="1002">
        <v>4081</v>
      </c>
      <c r="KF12" s="1002">
        <v>18072</v>
      </c>
      <c r="KG12" s="1002">
        <v>111</v>
      </c>
      <c r="KH12" s="1002">
        <v>844</v>
      </c>
      <c r="KI12" s="1002">
        <v>56</v>
      </c>
      <c r="KJ12" s="1002">
        <v>1720</v>
      </c>
      <c r="KK12" s="1002">
        <v>9118</v>
      </c>
      <c r="KL12" s="1002">
        <v>1245</v>
      </c>
      <c r="KM12" s="1002">
        <v>349</v>
      </c>
      <c r="KN12" s="1002">
        <v>78</v>
      </c>
      <c r="KO12" s="1003">
        <v>278994</v>
      </c>
      <c r="KP12" s="1007">
        <f t="shared" si="1"/>
        <v>0.50155323050372125</v>
      </c>
      <c r="KQ12" s="1004">
        <f t="shared" si="7"/>
        <v>764.36712328767123</v>
      </c>
      <c r="KR12" s="1001">
        <v>16803</v>
      </c>
      <c r="KS12" s="1002">
        <v>7446</v>
      </c>
      <c r="KT12" s="1002">
        <v>139</v>
      </c>
      <c r="KU12" s="1002">
        <v>3065</v>
      </c>
      <c r="KV12" s="1002">
        <v>5006</v>
      </c>
      <c r="KW12" s="1002">
        <v>7349</v>
      </c>
      <c r="KX12" s="1002">
        <v>7651</v>
      </c>
      <c r="KY12" s="1002">
        <v>1895</v>
      </c>
      <c r="KZ12" s="1002">
        <v>11884</v>
      </c>
      <c r="LA12" s="1002">
        <v>781</v>
      </c>
      <c r="LB12" s="1002">
        <v>1762</v>
      </c>
      <c r="LC12" s="1002">
        <v>2996</v>
      </c>
      <c r="LD12" s="1002">
        <v>703</v>
      </c>
      <c r="LE12" s="1002">
        <v>1055</v>
      </c>
      <c r="LF12" s="1002">
        <v>1817</v>
      </c>
      <c r="LG12" s="1002">
        <v>8016</v>
      </c>
      <c r="LH12" s="1002">
        <v>1218</v>
      </c>
      <c r="LI12" s="1002">
        <v>6515</v>
      </c>
      <c r="LJ12" s="1002">
        <v>1905</v>
      </c>
      <c r="LK12" s="1002">
        <v>609</v>
      </c>
      <c r="LL12" s="1002">
        <v>62</v>
      </c>
      <c r="LM12" s="1002">
        <v>412</v>
      </c>
      <c r="LN12" s="1002">
        <v>1</v>
      </c>
      <c r="LO12" s="1002">
        <v>60</v>
      </c>
      <c r="LP12" s="1002">
        <v>3681</v>
      </c>
      <c r="LQ12" s="1002">
        <v>748</v>
      </c>
      <c r="LR12" s="1002">
        <v>76</v>
      </c>
      <c r="LS12" s="1002">
        <v>58</v>
      </c>
      <c r="LT12" s="1003">
        <v>93713</v>
      </c>
      <c r="LU12" s="1007">
        <f t="shared" si="10"/>
        <v>0.69768463371054201</v>
      </c>
      <c r="LV12" s="1004">
        <f t="shared" si="8"/>
        <v>256.74794520547943</v>
      </c>
      <c r="LW12" s="644">
        <v>1526</v>
      </c>
      <c r="LX12" s="645">
        <v>2876</v>
      </c>
      <c r="LY12" s="645">
        <v>3215</v>
      </c>
      <c r="LZ12" s="646">
        <v>9635</v>
      </c>
      <c r="MA12" s="647">
        <v>13721</v>
      </c>
      <c r="MB12" s="647">
        <v>16575</v>
      </c>
      <c r="MC12" s="645">
        <v>2530</v>
      </c>
      <c r="MD12" s="645">
        <v>1309</v>
      </c>
      <c r="ME12" s="646">
        <v>5155</v>
      </c>
      <c r="MF12" s="647">
        <v>25791</v>
      </c>
      <c r="MG12" s="645">
        <v>556</v>
      </c>
      <c r="MH12" s="645">
        <v>2273</v>
      </c>
      <c r="MI12" s="646">
        <v>317</v>
      </c>
      <c r="MJ12" s="647">
        <v>3231</v>
      </c>
      <c r="MK12" s="648">
        <v>766</v>
      </c>
      <c r="ML12" s="648">
        <v>230</v>
      </c>
      <c r="MM12" s="648">
        <f>MN12-LW12-LX12-LY12-LZ12-MA12-MB12-MC12-MD12-ME12-MF12-MG12-MH12-MI12-MJ12-MK12-ML12</f>
        <v>4007</v>
      </c>
      <c r="MN12" s="1008">
        <v>93713</v>
      </c>
      <c r="MO12" s="1009">
        <f t="shared" si="9"/>
        <v>0.15243349375220086</v>
      </c>
      <c r="MP12" s="1010"/>
      <c r="MQ12" s="1011"/>
      <c r="MR12" s="1011"/>
      <c r="MS12" s="1011"/>
      <c r="MT12" s="1011"/>
      <c r="MU12" s="1011"/>
      <c r="MV12" s="1012"/>
      <c r="MX12" s="837"/>
    </row>
    <row r="13" spans="1:362" s="587" customFormat="1" ht="8.25" x14ac:dyDescent="0.25">
      <c r="A13" s="976" t="s">
        <v>256</v>
      </c>
      <c r="B13" s="977" t="s">
        <v>257</v>
      </c>
      <c r="C13" s="978" t="s">
        <v>258</v>
      </c>
      <c r="D13" s="978" t="s">
        <v>259</v>
      </c>
      <c r="E13" s="978" t="s">
        <v>1206</v>
      </c>
      <c r="F13" s="978" t="s">
        <v>207</v>
      </c>
      <c r="G13" s="978" t="s">
        <v>260</v>
      </c>
      <c r="H13" s="978" t="s">
        <v>260</v>
      </c>
      <c r="I13" s="978" t="s">
        <v>1479</v>
      </c>
      <c r="J13" s="978" t="s">
        <v>210</v>
      </c>
      <c r="K13" s="926" t="s">
        <v>211</v>
      </c>
      <c r="L13" s="979">
        <v>1</v>
      </c>
      <c r="M13" s="593">
        <v>5030732000</v>
      </c>
      <c r="N13" s="595">
        <v>5014354000</v>
      </c>
      <c r="O13" s="595">
        <v>2531863000</v>
      </c>
      <c r="P13" s="598">
        <f t="shared" si="2"/>
        <v>16378000</v>
      </c>
      <c r="Q13" s="599">
        <v>105553.34</v>
      </c>
      <c r="R13" s="600">
        <v>4385297116.9000006</v>
      </c>
      <c r="S13" s="600">
        <v>187677359.78</v>
      </c>
      <c r="T13" s="980">
        <v>4573080030.0200005</v>
      </c>
      <c r="U13" s="981">
        <v>464.90321428571428</v>
      </c>
      <c r="V13" s="982">
        <v>27.580198412698412</v>
      </c>
      <c r="W13" s="982">
        <v>813.42132275132292</v>
      </c>
      <c r="X13" s="982">
        <v>256.64380952380952</v>
      </c>
      <c r="Y13" s="982">
        <v>60.753650793650799</v>
      </c>
      <c r="Z13" s="982">
        <v>339.32100529100529</v>
      </c>
      <c r="AA13" s="982">
        <v>7.3437566137566144</v>
      </c>
      <c r="AB13" s="982">
        <v>347.00444444444446</v>
      </c>
      <c r="AC13" s="982">
        <v>297.00555555555553</v>
      </c>
      <c r="AD13" s="983">
        <v>2613.9769576719577</v>
      </c>
      <c r="AE13" s="984">
        <f t="shared" si="3"/>
        <v>0.23599543762658923</v>
      </c>
      <c r="AF13" s="985">
        <f t="shared" si="4"/>
        <v>0.41291115040457199</v>
      </c>
      <c r="AG13" s="986" t="s">
        <v>1483</v>
      </c>
      <c r="AH13" s="987" t="s">
        <v>1481</v>
      </c>
      <c r="AI13" s="988" t="s">
        <v>1482</v>
      </c>
      <c r="AJ13" s="989">
        <v>1</v>
      </c>
      <c r="AK13" s="990"/>
      <c r="AL13" s="990"/>
      <c r="AM13" s="990"/>
      <c r="AN13" s="990"/>
      <c r="AO13" s="990"/>
      <c r="AP13" s="990"/>
      <c r="AQ13" s="990">
        <v>1</v>
      </c>
      <c r="AR13" s="990"/>
      <c r="AS13" s="990"/>
      <c r="AT13" s="990"/>
      <c r="AU13" s="990"/>
      <c r="AV13" s="990">
        <v>1</v>
      </c>
      <c r="AW13" s="990"/>
      <c r="AX13" s="990"/>
      <c r="AY13" s="990"/>
      <c r="AZ13" s="990"/>
      <c r="BA13" s="990"/>
      <c r="BB13" s="990">
        <v>1</v>
      </c>
      <c r="BC13" s="990">
        <v>1</v>
      </c>
      <c r="BD13" s="614">
        <v>5</v>
      </c>
      <c r="BE13" s="991">
        <v>107</v>
      </c>
      <c r="BF13" s="992">
        <v>46</v>
      </c>
      <c r="BG13" s="992">
        <v>62</v>
      </c>
      <c r="BH13" s="992">
        <v>63</v>
      </c>
      <c r="BI13" s="992">
        <v>25</v>
      </c>
      <c r="BJ13" s="992">
        <v>20</v>
      </c>
      <c r="BK13" s="992"/>
      <c r="BL13" s="992"/>
      <c r="BM13" s="992">
        <v>26</v>
      </c>
      <c r="BN13" s="992">
        <v>25</v>
      </c>
      <c r="BO13" s="992">
        <v>35</v>
      </c>
      <c r="BP13" s="992">
        <v>25</v>
      </c>
      <c r="BQ13" s="992">
        <v>118</v>
      </c>
      <c r="BR13" s="992"/>
      <c r="BS13" s="992">
        <v>53</v>
      </c>
      <c r="BT13" s="992">
        <v>60</v>
      </c>
      <c r="BU13" s="992">
        <v>20</v>
      </c>
      <c r="BV13" s="992"/>
      <c r="BW13" s="992">
        <v>42</v>
      </c>
      <c r="BX13" s="992">
        <v>10</v>
      </c>
      <c r="BY13" s="992"/>
      <c r="BZ13" s="992">
        <v>16</v>
      </c>
      <c r="CA13" s="992">
        <v>15</v>
      </c>
      <c r="CB13" s="992"/>
      <c r="CC13" s="992"/>
      <c r="CD13" s="992"/>
      <c r="CE13" s="992"/>
      <c r="CF13" s="992"/>
      <c r="CG13" s="992"/>
      <c r="CH13" s="992"/>
      <c r="CI13" s="992"/>
      <c r="CJ13" s="992"/>
      <c r="CK13" s="992"/>
      <c r="CL13" s="992"/>
      <c r="CM13" s="992"/>
      <c r="CN13" s="992">
        <v>20</v>
      </c>
      <c r="CO13" s="992"/>
      <c r="CP13" s="992"/>
      <c r="CQ13" s="992"/>
      <c r="CR13" s="992"/>
      <c r="CS13" s="993">
        <v>788</v>
      </c>
      <c r="CT13" s="994">
        <f t="shared" si="5"/>
        <v>19</v>
      </c>
      <c r="CU13" s="615">
        <v>0.69530149788759443</v>
      </c>
      <c r="CV13" s="616">
        <v>0.81185229303156636</v>
      </c>
      <c r="CW13" s="616">
        <v>0.68873177198409197</v>
      </c>
      <c r="CX13" s="616">
        <v>0.92846270928462704</v>
      </c>
      <c r="CY13" s="616">
        <v>0.27035616438356164</v>
      </c>
      <c r="CZ13" s="616">
        <v>0.87890410958904108</v>
      </c>
      <c r="DA13" s="616"/>
      <c r="DB13" s="616"/>
      <c r="DC13" s="616">
        <v>0.93319283456269753</v>
      </c>
      <c r="DD13" s="616">
        <v>0.53227397260273968</v>
      </c>
      <c r="DE13" s="616">
        <v>0.53894324853228959</v>
      </c>
      <c r="DF13" s="616">
        <v>0.58706849315068488</v>
      </c>
      <c r="DG13" s="616">
        <v>0.55349431158579054</v>
      </c>
      <c r="DH13" s="616"/>
      <c r="DI13" s="616">
        <v>0.441457741018351</v>
      </c>
      <c r="DJ13" s="616">
        <v>0.38602739726027396</v>
      </c>
      <c r="DK13" s="616">
        <v>0.6558904109589041</v>
      </c>
      <c r="DL13" s="616"/>
      <c r="DM13" s="616">
        <v>0.47788649706457925</v>
      </c>
      <c r="DN13" s="616">
        <v>0.67123287671232879</v>
      </c>
      <c r="DO13" s="616"/>
      <c r="DP13" s="616">
        <v>0.42345890410958903</v>
      </c>
      <c r="DQ13" s="616">
        <v>0.52894977168949775</v>
      </c>
      <c r="DR13" s="616"/>
      <c r="DS13" s="616"/>
      <c r="DT13" s="616"/>
      <c r="DU13" s="616"/>
      <c r="DV13" s="616"/>
      <c r="DW13" s="616"/>
      <c r="DX13" s="616"/>
      <c r="DY13" s="616"/>
      <c r="DZ13" s="616"/>
      <c r="EA13" s="616"/>
      <c r="EB13" s="616"/>
      <c r="EC13" s="616"/>
      <c r="ED13" s="616">
        <v>0</v>
      </c>
      <c r="EE13" s="616"/>
      <c r="EF13" s="616"/>
      <c r="EG13" s="616"/>
      <c r="EH13" s="995"/>
      <c r="EI13" s="996">
        <v>0.60262151449829637</v>
      </c>
      <c r="EJ13" s="989">
        <v>12</v>
      </c>
      <c r="EK13" s="990">
        <v>14</v>
      </c>
      <c r="EL13" s="990">
        <v>14</v>
      </c>
      <c r="EM13" s="990">
        <v>10</v>
      </c>
      <c r="EN13" s="990">
        <v>5</v>
      </c>
      <c r="EO13" s="990">
        <v>4</v>
      </c>
      <c r="EP13" s="990"/>
      <c r="EQ13" s="990"/>
      <c r="ER13" s="990">
        <v>7</v>
      </c>
      <c r="ES13" s="990">
        <v>8</v>
      </c>
      <c r="ET13" s="990"/>
      <c r="EU13" s="990"/>
      <c r="EV13" s="990">
        <v>14</v>
      </c>
      <c r="EW13" s="990">
        <v>6</v>
      </c>
      <c r="EX13" s="990"/>
      <c r="EY13" s="990"/>
      <c r="EZ13" s="990">
        <v>4</v>
      </c>
      <c r="FA13" s="990">
        <v>4</v>
      </c>
      <c r="FB13" s="990"/>
      <c r="FC13" s="990"/>
      <c r="FD13" s="990"/>
      <c r="FE13" s="990"/>
      <c r="FF13" s="990"/>
      <c r="FG13" s="990"/>
      <c r="FH13" s="990"/>
      <c r="FI13" s="990"/>
      <c r="FJ13" s="990"/>
      <c r="FK13" s="990"/>
      <c r="FL13" s="990"/>
      <c r="FM13" s="990"/>
      <c r="FN13" s="990"/>
      <c r="FO13" s="990"/>
      <c r="FP13" s="997">
        <v>102</v>
      </c>
      <c r="FQ13" s="994">
        <f t="shared" si="0"/>
        <v>12</v>
      </c>
      <c r="FR13" s="615">
        <v>0.44246575342465755</v>
      </c>
      <c r="FS13" s="616">
        <v>0.94070450097847358</v>
      </c>
      <c r="FT13" s="616">
        <v>0.84422700587084154</v>
      </c>
      <c r="FU13" s="616">
        <v>0.53397260273972602</v>
      </c>
      <c r="FV13" s="616">
        <v>1.0613698630136987</v>
      </c>
      <c r="FW13" s="616">
        <v>0.95958904109589038</v>
      </c>
      <c r="FX13" s="616"/>
      <c r="FY13" s="616"/>
      <c r="FZ13" s="616">
        <v>0.60861056751467713</v>
      </c>
      <c r="GA13" s="616">
        <v>0.75171232876712324</v>
      </c>
      <c r="GB13" s="616"/>
      <c r="GC13" s="616"/>
      <c r="GD13" s="616">
        <v>0.65244618395303322</v>
      </c>
      <c r="GE13" s="616">
        <v>0.74703196347031964</v>
      </c>
      <c r="GF13" s="616"/>
      <c r="GG13" s="616"/>
      <c r="GH13" s="616">
        <v>0.56164383561643838</v>
      </c>
      <c r="GI13" s="616">
        <v>0.55890410958904113</v>
      </c>
      <c r="GJ13" s="616"/>
      <c r="GK13" s="616"/>
      <c r="GL13" s="616"/>
      <c r="GM13" s="616"/>
      <c r="GN13" s="616"/>
      <c r="GO13" s="616"/>
      <c r="GP13" s="616"/>
      <c r="GQ13" s="616"/>
      <c r="GR13" s="616"/>
      <c r="GS13" s="616"/>
      <c r="GT13" s="616"/>
      <c r="GU13" s="616"/>
      <c r="GV13" s="616"/>
      <c r="GW13" s="616"/>
      <c r="GX13" s="621">
        <v>0.71721729787805533</v>
      </c>
      <c r="GY13" s="998"/>
      <c r="GZ13" s="999">
        <v>54</v>
      </c>
      <c r="HA13" s="999">
        <v>18</v>
      </c>
      <c r="HB13" s="999"/>
      <c r="HC13" s="999"/>
      <c r="HD13" s="999"/>
      <c r="HE13" s="1000">
        <v>72</v>
      </c>
      <c r="HF13" s="1001">
        <v>203</v>
      </c>
      <c r="HG13" s="1002">
        <v>1936</v>
      </c>
      <c r="HH13" s="1002">
        <v>621</v>
      </c>
      <c r="HI13" s="1002">
        <v>1593</v>
      </c>
      <c r="HJ13" s="1002">
        <v>2755</v>
      </c>
      <c r="HK13" s="1002">
        <v>1479</v>
      </c>
      <c r="HL13" s="1002">
        <v>3640</v>
      </c>
      <c r="HM13" s="1002">
        <v>1066</v>
      </c>
      <c r="HN13" s="1002">
        <v>6095</v>
      </c>
      <c r="HO13" s="1002">
        <v>2184</v>
      </c>
      <c r="HP13" s="1002">
        <v>584</v>
      </c>
      <c r="HQ13" s="1002">
        <v>1830</v>
      </c>
      <c r="HR13" s="1002">
        <v>751</v>
      </c>
      <c r="HS13" s="1002">
        <v>1405</v>
      </c>
      <c r="HT13" s="1002">
        <v>3318</v>
      </c>
      <c r="HU13" s="1002">
        <v>2730</v>
      </c>
      <c r="HV13" s="1002">
        <v>463</v>
      </c>
      <c r="HW13" s="1002">
        <v>188</v>
      </c>
      <c r="HX13" s="1002">
        <v>952</v>
      </c>
      <c r="HY13" s="1002">
        <v>150</v>
      </c>
      <c r="HZ13" s="1002">
        <v>53</v>
      </c>
      <c r="IA13" s="1002">
        <v>245</v>
      </c>
      <c r="IB13" s="1002">
        <v>4</v>
      </c>
      <c r="IC13" s="1002">
        <v>307</v>
      </c>
      <c r="ID13" s="1002"/>
      <c r="IE13" s="1002"/>
      <c r="IF13" s="1002">
        <v>20</v>
      </c>
      <c r="IG13" s="1002">
        <v>10</v>
      </c>
      <c r="IH13" s="1003">
        <v>34582</v>
      </c>
      <c r="II13" s="1004">
        <f t="shared" si="6"/>
        <v>94.745205479452054</v>
      </c>
      <c r="IJ13" s="1005">
        <v>27.674876847290641</v>
      </c>
      <c r="IK13" s="1006">
        <v>6.1317148760330582</v>
      </c>
      <c r="IL13" s="1006">
        <v>5.1610305958132043</v>
      </c>
      <c r="IM13" s="1006">
        <v>6.177652228499686</v>
      </c>
      <c r="IN13" s="1006">
        <v>8.4504537205081665</v>
      </c>
      <c r="IO13" s="1006">
        <v>8.9242731575388774</v>
      </c>
      <c r="IP13" s="1006">
        <v>6.4950549450549451</v>
      </c>
      <c r="IQ13" s="1006">
        <v>8.0506566604127574</v>
      </c>
      <c r="IR13" s="1006">
        <v>7.7036915504511896</v>
      </c>
      <c r="IS13" s="1006">
        <v>6.1423992673992673</v>
      </c>
      <c r="IT13" s="1006">
        <v>7.3784246575342465</v>
      </c>
      <c r="IU13" s="1006">
        <v>7.4562841530054644</v>
      </c>
      <c r="IV13" s="1006">
        <v>5.0199733688415442</v>
      </c>
      <c r="IW13" s="1006">
        <v>4.1387900355871885</v>
      </c>
      <c r="IX13" s="1006">
        <v>4.2555756479807112</v>
      </c>
      <c r="IY13" s="1006">
        <v>5.0355311355311354</v>
      </c>
      <c r="IZ13" s="1006">
        <v>6.3542116630669545</v>
      </c>
      <c r="JA13" s="1006">
        <v>9.1223404255319149</v>
      </c>
      <c r="JB13" s="1006">
        <v>9.3686974789915958</v>
      </c>
      <c r="JC13" s="1006">
        <v>6.66</v>
      </c>
      <c r="JD13" s="1006">
        <v>3.4528301886792452</v>
      </c>
      <c r="JE13" s="1006">
        <v>4.5020408163265309</v>
      </c>
      <c r="JF13" s="1006">
        <v>9.5</v>
      </c>
      <c r="JG13" s="1006">
        <v>3.8762214983713354</v>
      </c>
      <c r="JH13" s="1006"/>
      <c r="JI13" s="1006"/>
      <c r="JJ13" s="1006">
        <v>9.5500000000000007</v>
      </c>
      <c r="JK13" s="1006">
        <v>6.5</v>
      </c>
      <c r="JL13" s="642">
        <v>6.7190735064484413</v>
      </c>
      <c r="JM13" s="1001">
        <v>1439</v>
      </c>
      <c r="JN13" s="1002">
        <v>8208</v>
      </c>
      <c r="JO13" s="1002">
        <v>2582</v>
      </c>
      <c r="JP13" s="1002">
        <v>8041</v>
      </c>
      <c r="JQ13" s="1002">
        <v>17631</v>
      </c>
      <c r="JR13" s="1002">
        <v>10059</v>
      </c>
      <c r="JS13" s="1002">
        <v>16179</v>
      </c>
      <c r="JT13" s="1002">
        <v>6839</v>
      </c>
      <c r="JU13" s="1002">
        <v>38414</v>
      </c>
      <c r="JV13" s="1002">
        <v>10769</v>
      </c>
      <c r="JW13" s="1002">
        <v>3384</v>
      </c>
      <c r="JX13" s="1002">
        <v>10217</v>
      </c>
      <c r="JY13" s="1002">
        <v>2553</v>
      </c>
      <c r="JZ13" s="1002">
        <v>4108</v>
      </c>
      <c r="KA13" s="1002">
        <v>10781</v>
      </c>
      <c r="KB13" s="1002">
        <v>9089</v>
      </c>
      <c r="KC13" s="1002">
        <v>2399</v>
      </c>
      <c r="KD13" s="1002">
        <v>1421</v>
      </c>
      <c r="KE13" s="1002">
        <v>6781</v>
      </c>
      <c r="KF13" s="1002">
        <v>722</v>
      </c>
      <c r="KG13" s="1002">
        <v>92</v>
      </c>
      <c r="KH13" s="1002">
        <v>530</v>
      </c>
      <c r="KI13" s="1002">
        <v>51</v>
      </c>
      <c r="KJ13" s="1002">
        <v>864</v>
      </c>
      <c r="KK13" s="1002"/>
      <c r="KL13" s="1002"/>
      <c r="KM13" s="1002">
        <v>138</v>
      </c>
      <c r="KN13" s="1002">
        <v>35</v>
      </c>
      <c r="KO13" s="1003">
        <v>173326</v>
      </c>
      <c r="KP13" s="1007">
        <f t="shared" si="1"/>
        <v>0.60262151449829637</v>
      </c>
      <c r="KQ13" s="1004">
        <f t="shared" si="7"/>
        <v>474.86575342465756</v>
      </c>
      <c r="KR13" s="1001">
        <v>4056</v>
      </c>
      <c r="KS13" s="1002">
        <v>1933</v>
      </c>
      <c r="KT13" s="1002">
        <v>19</v>
      </c>
      <c r="KU13" s="1002">
        <v>217</v>
      </c>
      <c r="KV13" s="1002">
        <v>2972</v>
      </c>
      <c r="KW13" s="1002">
        <v>1725</v>
      </c>
      <c r="KX13" s="1002">
        <v>3934</v>
      </c>
      <c r="KY13" s="1002">
        <v>679</v>
      </c>
      <c r="KZ13" s="1002">
        <v>2830</v>
      </c>
      <c r="LA13" s="1002">
        <v>542</v>
      </c>
      <c r="LB13" s="1002">
        <v>356</v>
      </c>
      <c r="LC13" s="1002">
        <v>1615</v>
      </c>
      <c r="LD13" s="1002">
        <v>467</v>
      </c>
      <c r="LE13" s="1002">
        <v>832</v>
      </c>
      <c r="LF13" s="1002">
        <v>465</v>
      </c>
      <c r="LG13" s="1002">
        <v>1983</v>
      </c>
      <c r="LH13" s="1002">
        <v>103</v>
      </c>
      <c r="LI13" s="1002">
        <v>106</v>
      </c>
      <c r="LJ13" s="1002">
        <v>1232</v>
      </c>
      <c r="LK13" s="1002">
        <v>129</v>
      </c>
      <c r="LL13" s="1002">
        <v>49</v>
      </c>
      <c r="LM13" s="1002">
        <v>357</v>
      </c>
      <c r="LN13" s="1002">
        <v>5</v>
      </c>
      <c r="LO13" s="1002">
        <v>45</v>
      </c>
      <c r="LP13" s="1002"/>
      <c r="LQ13" s="1002"/>
      <c r="LR13" s="1002">
        <v>32</v>
      </c>
      <c r="LS13" s="1002">
        <v>19</v>
      </c>
      <c r="LT13" s="1003">
        <v>26702</v>
      </c>
      <c r="LU13" s="1007">
        <f t="shared" si="10"/>
        <v>0.71721729787805533</v>
      </c>
      <c r="LV13" s="1004">
        <f t="shared" si="8"/>
        <v>73.156164383561645</v>
      </c>
      <c r="LW13" s="644">
        <v>19</v>
      </c>
      <c r="LX13" s="645">
        <v>389</v>
      </c>
      <c r="LY13" s="645">
        <v>1451</v>
      </c>
      <c r="LZ13" s="646">
        <v>6642</v>
      </c>
      <c r="MA13" s="647">
        <v>9694</v>
      </c>
      <c r="MB13" s="647">
        <v>3790</v>
      </c>
      <c r="MC13" s="645"/>
      <c r="MD13" s="645"/>
      <c r="ME13" s="646">
        <v>112</v>
      </c>
      <c r="MF13" s="647">
        <v>2656</v>
      </c>
      <c r="MG13" s="645"/>
      <c r="MH13" s="645">
        <v>20</v>
      </c>
      <c r="MI13" s="646">
        <v>741</v>
      </c>
      <c r="MJ13" s="647">
        <v>1188</v>
      </c>
      <c r="MK13" s="648"/>
      <c r="ML13" s="648"/>
      <c r="MM13" s="648"/>
      <c r="MN13" s="1008">
        <v>26702</v>
      </c>
      <c r="MO13" s="1009">
        <f t="shared" si="9"/>
        <v>7.0369260729533367E-2</v>
      </c>
      <c r="MP13" s="1010"/>
      <c r="MQ13" s="1011"/>
      <c r="MR13" s="1011"/>
      <c r="MS13" s="1011"/>
      <c r="MT13" s="1011"/>
      <c r="MU13" s="1011"/>
      <c r="MV13" s="1012"/>
      <c r="MX13" s="837"/>
    </row>
    <row r="14" spans="1:362" s="587" customFormat="1" ht="8.25" x14ac:dyDescent="0.25">
      <c r="A14" s="976" t="s">
        <v>261</v>
      </c>
      <c r="B14" s="977" t="s">
        <v>262</v>
      </c>
      <c r="C14" s="978" t="s">
        <v>263</v>
      </c>
      <c r="D14" s="978" t="s">
        <v>264</v>
      </c>
      <c r="E14" s="978" t="s">
        <v>1206</v>
      </c>
      <c r="F14" s="978" t="s">
        <v>207</v>
      </c>
      <c r="G14" s="978" t="s">
        <v>260</v>
      </c>
      <c r="H14" s="978" t="s">
        <v>260</v>
      </c>
      <c r="I14" s="978" t="s">
        <v>1479</v>
      </c>
      <c r="J14" s="978" t="s">
        <v>210</v>
      </c>
      <c r="K14" s="1013" t="s">
        <v>232</v>
      </c>
      <c r="L14" s="979">
        <v>1</v>
      </c>
      <c r="M14" s="593">
        <v>1558621000</v>
      </c>
      <c r="N14" s="595">
        <v>1558605000</v>
      </c>
      <c r="O14" s="595">
        <v>1151600000</v>
      </c>
      <c r="P14" s="598">
        <f t="shared" si="2"/>
        <v>16000</v>
      </c>
      <c r="Q14" s="599">
        <v>27262342.199999999</v>
      </c>
      <c r="R14" s="600">
        <v>1454381648.1100001</v>
      </c>
      <c r="S14" s="600">
        <v>4389150.47</v>
      </c>
      <c r="T14" s="980">
        <v>1486033140.7800002</v>
      </c>
      <c r="U14" s="981">
        <v>126.66376984126984</v>
      </c>
      <c r="V14" s="982">
        <v>3.37</v>
      </c>
      <c r="W14" s="982">
        <v>388.11904761904759</v>
      </c>
      <c r="X14" s="982">
        <v>107.82925925925926</v>
      </c>
      <c r="Y14" s="982">
        <v>49.228518518518527</v>
      </c>
      <c r="Z14" s="982">
        <v>275.83280423280422</v>
      </c>
      <c r="AA14" s="982">
        <v>73.423386243386247</v>
      </c>
      <c r="AB14" s="982">
        <v>131.58039682539683</v>
      </c>
      <c r="AC14" s="982">
        <v>102.13648809523809</v>
      </c>
      <c r="AD14" s="983">
        <v>1258.1836706349204</v>
      </c>
      <c r="AE14" s="984">
        <f t="shared" si="3"/>
        <v>0.12363872758740195</v>
      </c>
      <c r="AF14" s="985">
        <f t="shared" si="4"/>
        <v>0.37884981048794142</v>
      </c>
      <c r="AG14" s="986"/>
      <c r="AH14" s="987"/>
      <c r="AI14" s="988"/>
      <c r="AJ14" s="989"/>
      <c r="AK14" s="990"/>
      <c r="AL14" s="990"/>
      <c r="AM14" s="990"/>
      <c r="AN14" s="990"/>
      <c r="AO14" s="990"/>
      <c r="AP14" s="990"/>
      <c r="AQ14" s="990"/>
      <c r="AR14" s="990"/>
      <c r="AS14" s="990"/>
      <c r="AT14" s="990"/>
      <c r="AU14" s="990"/>
      <c r="AV14" s="990"/>
      <c r="AW14" s="990"/>
      <c r="AX14" s="990"/>
      <c r="AY14" s="990"/>
      <c r="AZ14" s="990"/>
      <c r="BA14" s="990"/>
      <c r="BB14" s="990"/>
      <c r="BC14" s="990"/>
      <c r="BD14" s="614"/>
      <c r="BE14" s="991"/>
      <c r="BF14" s="992"/>
      <c r="BG14" s="992"/>
      <c r="BH14" s="992"/>
      <c r="BI14" s="992"/>
      <c r="BJ14" s="992"/>
      <c r="BK14" s="992">
        <v>266</v>
      </c>
      <c r="BL14" s="992"/>
      <c r="BM14" s="992"/>
      <c r="BN14" s="992"/>
      <c r="BO14" s="992"/>
      <c r="BP14" s="992"/>
      <c r="BQ14" s="992"/>
      <c r="BR14" s="992"/>
      <c r="BS14" s="992"/>
      <c r="BT14" s="992"/>
      <c r="BU14" s="992"/>
      <c r="BV14" s="992"/>
      <c r="BW14" s="992"/>
      <c r="BX14" s="992"/>
      <c r="BY14" s="992"/>
      <c r="BZ14" s="992"/>
      <c r="CA14" s="992"/>
      <c r="CB14" s="992"/>
      <c r="CC14" s="992"/>
      <c r="CD14" s="992"/>
      <c r="CE14" s="992"/>
      <c r="CF14" s="992"/>
      <c r="CG14" s="992"/>
      <c r="CH14" s="992"/>
      <c r="CI14" s="992"/>
      <c r="CJ14" s="992"/>
      <c r="CK14" s="992"/>
      <c r="CL14" s="992"/>
      <c r="CM14" s="992"/>
      <c r="CN14" s="992"/>
      <c r="CO14" s="992"/>
      <c r="CP14" s="992"/>
      <c r="CQ14" s="992"/>
      <c r="CR14" s="992"/>
      <c r="CS14" s="993">
        <v>266</v>
      </c>
      <c r="CT14" s="994">
        <f t="shared" si="5"/>
        <v>1</v>
      </c>
      <c r="CU14" s="615"/>
      <c r="CV14" s="616"/>
      <c r="CW14" s="616"/>
      <c r="CX14" s="616"/>
      <c r="CY14" s="616"/>
      <c r="CZ14" s="616"/>
      <c r="DA14" s="616">
        <v>0.72988979297558965</v>
      </c>
      <c r="DB14" s="616"/>
      <c r="DC14" s="616"/>
      <c r="DD14" s="616"/>
      <c r="DE14" s="616"/>
      <c r="DF14" s="616"/>
      <c r="DG14" s="616"/>
      <c r="DH14" s="616"/>
      <c r="DI14" s="616"/>
      <c r="DJ14" s="616"/>
      <c r="DK14" s="616"/>
      <c r="DL14" s="616"/>
      <c r="DM14" s="616"/>
      <c r="DN14" s="616"/>
      <c r="DO14" s="616"/>
      <c r="DP14" s="616"/>
      <c r="DQ14" s="616"/>
      <c r="DR14" s="616"/>
      <c r="DS14" s="616"/>
      <c r="DT14" s="616"/>
      <c r="DU14" s="616"/>
      <c r="DV14" s="616"/>
      <c r="DW14" s="616"/>
      <c r="DX14" s="616"/>
      <c r="DY14" s="616"/>
      <c r="DZ14" s="616"/>
      <c r="EA14" s="616"/>
      <c r="EB14" s="616"/>
      <c r="EC14" s="616"/>
      <c r="ED14" s="616"/>
      <c r="EE14" s="616"/>
      <c r="EF14" s="616"/>
      <c r="EG14" s="616"/>
      <c r="EH14" s="995"/>
      <c r="EI14" s="996">
        <v>0.72988979297558965</v>
      </c>
      <c r="EJ14" s="989"/>
      <c r="EK14" s="990"/>
      <c r="EL14" s="990"/>
      <c r="EM14" s="990"/>
      <c r="EN14" s="990"/>
      <c r="EO14" s="990"/>
      <c r="EP14" s="990"/>
      <c r="EQ14" s="990"/>
      <c r="ER14" s="990"/>
      <c r="ES14" s="990"/>
      <c r="ET14" s="990"/>
      <c r="EU14" s="990"/>
      <c r="EV14" s="990"/>
      <c r="EW14" s="990"/>
      <c r="EX14" s="990"/>
      <c r="EY14" s="990"/>
      <c r="EZ14" s="990"/>
      <c r="FA14" s="990"/>
      <c r="FB14" s="990"/>
      <c r="FC14" s="990"/>
      <c r="FD14" s="990"/>
      <c r="FE14" s="990"/>
      <c r="FF14" s="990"/>
      <c r="FG14" s="990"/>
      <c r="FH14" s="990"/>
      <c r="FI14" s="990"/>
      <c r="FJ14" s="990"/>
      <c r="FK14" s="990"/>
      <c r="FL14" s="990"/>
      <c r="FM14" s="990"/>
      <c r="FN14" s="990"/>
      <c r="FO14" s="990"/>
      <c r="FP14" s="997"/>
      <c r="FQ14" s="994">
        <f t="shared" si="0"/>
        <v>0</v>
      </c>
      <c r="FR14" s="615"/>
      <c r="FS14" s="616"/>
      <c r="FT14" s="616"/>
      <c r="FU14" s="616"/>
      <c r="FV14" s="616"/>
      <c r="FW14" s="616"/>
      <c r="FX14" s="616"/>
      <c r="FY14" s="616"/>
      <c r="FZ14" s="616"/>
      <c r="GA14" s="616"/>
      <c r="GB14" s="616"/>
      <c r="GC14" s="616"/>
      <c r="GD14" s="616"/>
      <c r="GE14" s="616"/>
      <c r="GF14" s="616"/>
      <c r="GG14" s="616"/>
      <c r="GH14" s="616"/>
      <c r="GI14" s="616"/>
      <c r="GJ14" s="616"/>
      <c r="GK14" s="616"/>
      <c r="GL14" s="616"/>
      <c r="GM14" s="616"/>
      <c r="GN14" s="616"/>
      <c r="GO14" s="616"/>
      <c r="GP14" s="616"/>
      <c r="GQ14" s="616"/>
      <c r="GR14" s="616"/>
      <c r="GS14" s="616"/>
      <c r="GT14" s="616"/>
      <c r="GU14" s="616"/>
      <c r="GV14" s="616"/>
      <c r="GW14" s="616"/>
      <c r="GX14" s="621"/>
      <c r="GY14" s="998">
        <v>63</v>
      </c>
      <c r="GZ14" s="999"/>
      <c r="HA14" s="999">
        <v>828</v>
      </c>
      <c r="HB14" s="999"/>
      <c r="HC14" s="999"/>
      <c r="HD14" s="999"/>
      <c r="HE14" s="1000">
        <v>891</v>
      </c>
      <c r="HF14" s="1001"/>
      <c r="HG14" s="1002">
        <v>38</v>
      </c>
      <c r="HH14" s="1002"/>
      <c r="HI14" s="1002"/>
      <c r="HJ14" s="1002"/>
      <c r="HK14" s="1002"/>
      <c r="HL14" s="1002"/>
      <c r="HM14" s="1002"/>
      <c r="HN14" s="1002"/>
      <c r="HO14" s="1002"/>
      <c r="HP14" s="1002"/>
      <c r="HQ14" s="1002"/>
      <c r="HR14" s="1002"/>
      <c r="HS14" s="1002"/>
      <c r="HT14" s="1002"/>
      <c r="HU14" s="1002"/>
      <c r="HV14" s="1002"/>
      <c r="HW14" s="1002"/>
      <c r="HX14" s="1002"/>
      <c r="HY14" s="1002">
        <v>4115</v>
      </c>
      <c r="HZ14" s="1002">
        <v>420</v>
      </c>
      <c r="IA14" s="1002"/>
      <c r="IB14" s="1002"/>
      <c r="IC14" s="1002"/>
      <c r="ID14" s="1002"/>
      <c r="IE14" s="1002"/>
      <c r="IF14" s="1002"/>
      <c r="IG14" s="1002"/>
      <c r="IH14" s="1003">
        <v>4573</v>
      </c>
      <c r="II14" s="1004">
        <f t="shared" si="6"/>
        <v>12.528767123287672</v>
      </c>
      <c r="IJ14" s="1005"/>
      <c r="IK14" s="1006">
        <v>7.1052631578947372</v>
      </c>
      <c r="IL14" s="1006"/>
      <c r="IM14" s="1006"/>
      <c r="IN14" s="1006"/>
      <c r="IO14" s="1006"/>
      <c r="IP14" s="1006"/>
      <c r="IQ14" s="1006"/>
      <c r="IR14" s="1006"/>
      <c r="IS14" s="1006"/>
      <c r="IT14" s="1006"/>
      <c r="IU14" s="1006"/>
      <c r="IV14" s="1006"/>
      <c r="IW14" s="1006"/>
      <c r="IX14" s="1006"/>
      <c r="IY14" s="1006"/>
      <c r="IZ14" s="1006"/>
      <c r="JA14" s="1006"/>
      <c r="JB14" s="1006"/>
      <c r="JC14" s="1006">
        <v>17.021628189550427</v>
      </c>
      <c r="JD14" s="1006">
        <v>9.7857142857142865</v>
      </c>
      <c r="JE14" s="1006"/>
      <c r="JF14" s="1006"/>
      <c r="JG14" s="1006"/>
      <c r="JH14" s="1006"/>
      <c r="JI14" s="1006"/>
      <c r="JJ14" s="1006"/>
      <c r="JK14" s="1006"/>
      <c r="JL14" s="642">
        <v>16.274655587141918</v>
      </c>
      <c r="JM14" s="1001"/>
      <c r="JN14" s="1002">
        <v>231</v>
      </c>
      <c r="JO14" s="1002"/>
      <c r="JP14" s="1002"/>
      <c r="JQ14" s="1002"/>
      <c r="JR14" s="1002"/>
      <c r="JS14" s="1002"/>
      <c r="JT14" s="1002"/>
      <c r="JU14" s="1002"/>
      <c r="JV14" s="1002"/>
      <c r="JW14" s="1002"/>
      <c r="JX14" s="1002"/>
      <c r="JY14" s="1002"/>
      <c r="JZ14" s="1002"/>
      <c r="KA14" s="1002"/>
      <c r="KB14" s="1002"/>
      <c r="KC14" s="1002"/>
      <c r="KD14" s="1002"/>
      <c r="KE14" s="1002"/>
      <c r="KF14" s="1002">
        <v>66933</v>
      </c>
      <c r="KG14" s="1002">
        <v>3701</v>
      </c>
      <c r="KH14" s="1002"/>
      <c r="KI14" s="1002"/>
      <c r="KJ14" s="1002"/>
      <c r="KK14" s="1002"/>
      <c r="KL14" s="1002"/>
      <c r="KM14" s="1002"/>
      <c r="KN14" s="1002"/>
      <c r="KO14" s="1003">
        <v>70865</v>
      </c>
      <c r="KP14" s="1007">
        <f t="shared" si="1"/>
        <v>0.72988979297558965</v>
      </c>
      <c r="KQ14" s="1004">
        <f t="shared" si="7"/>
        <v>194.15068493150685</v>
      </c>
      <c r="KR14" s="1001"/>
      <c r="KS14" s="1002"/>
      <c r="KT14" s="1002"/>
      <c r="KU14" s="1002"/>
      <c r="KV14" s="1002"/>
      <c r="KW14" s="1002"/>
      <c r="KX14" s="1002"/>
      <c r="KY14" s="1002"/>
      <c r="KZ14" s="1002"/>
      <c r="LA14" s="1002"/>
      <c r="LB14" s="1002"/>
      <c r="LC14" s="1002"/>
      <c r="LD14" s="1002"/>
      <c r="LE14" s="1002"/>
      <c r="LF14" s="1002"/>
      <c r="LG14" s="1002"/>
      <c r="LH14" s="1002"/>
      <c r="LI14" s="1002"/>
      <c r="LJ14" s="1002"/>
      <c r="LK14" s="1002"/>
      <c r="LL14" s="1002"/>
      <c r="LM14" s="1002"/>
      <c r="LN14" s="1002"/>
      <c r="LO14" s="1002"/>
      <c r="LP14" s="1002"/>
      <c r="LQ14" s="1002"/>
      <c r="LR14" s="1002"/>
      <c r="LS14" s="1002"/>
      <c r="LT14" s="1003"/>
      <c r="LU14" s="1007"/>
      <c r="LV14" s="1004">
        <f t="shared" si="8"/>
        <v>0</v>
      </c>
      <c r="LW14" s="644"/>
      <c r="LX14" s="645"/>
      <c r="LY14" s="645"/>
      <c r="LZ14" s="646"/>
      <c r="MA14" s="647"/>
      <c r="MB14" s="647"/>
      <c r="MC14" s="645"/>
      <c r="MD14" s="645"/>
      <c r="ME14" s="646"/>
      <c r="MF14" s="647"/>
      <c r="MG14" s="645"/>
      <c r="MH14" s="645"/>
      <c r="MI14" s="646"/>
      <c r="MJ14" s="647"/>
      <c r="MK14" s="648"/>
      <c r="ML14" s="648"/>
      <c r="MM14" s="648"/>
      <c r="MN14" s="1008"/>
      <c r="MO14" s="1009"/>
      <c r="MP14" s="1010"/>
      <c r="MQ14" s="1011"/>
      <c r="MR14" s="1011"/>
      <c r="MS14" s="1011"/>
      <c r="MT14" s="1011"/>
      <c r="MU14" s="1011"/>
      <c r="MV14" s="1012"/>
      <c r="MX14" s="837"/>
    </row>
    <row r="15" spans="1:362" s="587" customFormat="1" ht="8.25" x14ac:dyDescent="0.25">
      <c r="A15" s="976" t="s">
        <v>265</v>
      </c>
      <c r="B15" s="977" t="s">
        <v>266</v>
      </c>
      <c r="C15" s="978" t="s">
        <v>267</v>
      </c>
      <c r="D15" s="978" t="s">
        <v>268</v>
      </c>
      <c r="E15" s="978" t="s">
        <v>1207</v>
      </c>
      <c r="F15" s="978" t="s">
        <v>229</v>
      </c>
      <c r="G15" s="978" t="s">
        <v>269</v>
      </c>
      <c r="H15" s="978" t="s">
        <v>1209</v>
      </c>
      <c r="I15" s="978" t="s">
        <v>1479</v>
      </c>
      <c r="J15" s="978" t="s">
        <v>210</v>
      </c>
      <c r="K15" s="1013" t="s">
        <v>232</v>
      </c>
      <c r="L15" s="979">
        <v>1</v>
      </c>
      <c r="M15" s="593">
        <v>523413000</v>
      </c>
      <c r="N15" s="595">
        <v>555082000</v>
      </c>
      <c r="O15" s="595">
        <v>420117000</v>
      </c>
      <c r="P15" s="598">
        <f t="shared" si="2"/>
        <v>-31669000</v>
      </c>
      <c r="Q15" s="599">
        <v>5770835.3799999999</v>
      </c>
      <c r="R15" s="600">
        <v>524722387.13</v>
      </c>
      <c r="S15" s="600">
        <v>0</v>
      </c>
      <c r="T15" s="980">
        <v>530493222.50999999</v>
      </c>
      <c r="U15" s="981">
        <v>36.250714285714288</v>
      </c>
      <c r="V15" s="982">
        <v>0</v>
      </c>
      <c r="W15" s="982">
        <v>203.07174603174604</v>
      </c>
      <c r="X15" s="982">
        <v>47.979312169312173</v>
      </c>
      <c r="Y15" s="982">
        <v>17.557407407407407</v>
      </c>
      <c r="Z15" s="982">
        <v>53.661269841269842</v>
      </c>
      <c r="AA15" s="982">
        <v>16.856296296296296</v>
      </c>
      <c r="AB15" s="982">
        <v>38.872916666666661</v>
      </c>
      <c r="AC15" s="982">
        <v>120.37194444444444</v>
      </c>
      <c r="AD15" s="983">
        <v>534.62160714285721</v>
      </c>
      <c r="AE15" s="984">
        <f t="shared" si="3"/>
        <v>9.6571550233025133E-2</v>
      </c>
      <c r="AF15" s="985">
        <f t="shared" si="4"/>
        <v>0.54098115607452146</v>
      </c>
      <c r="AG15" s="986"/>
      <c r="AH15" s="987"/>
      <c r="AI15" s="988"/>
      <c r="AJ15" s="989"/>
      <c r="AK15" s="990"/>
      <c r="AL15" s="990"/>
      <c r="AM15" s="990"/>
      <c r="AN15" s="990"/>
      <c r="AO15" s="990"/>
      <c r="AP15" s="990"/>
      <c r="AQ15" s="990"/>
      <c r="AR15" s="990"/>
      <c r="AS15" s="990"/>
      <c r="AT15" s="990"/>
      <c r="AU15" s="990"/>
      <c r="AV15" s="990"/>
      <c r="AW15" s="990"/>
      <c r="AX15" s="990"/>
      <c r="AY15" s="990"/>
      <c r="AZ15" s="990"/>
      <c r="BA15" s="990"/>
      <c r="BB15" s="990"/>
      <c r="BC15" s="990"/>
      <c r="BD15" s="614"/>
      <c r="BE15" s="991"/>
      <c r="BF15" s="992"/>
      <c r="BG15" s="992"/>
      <c r="BH15" s="992"/>
      <c r="BI15" s="992"/>
      <c r="BJ15" s="992"/>
      <c r="BK15" s="992">
        <v>30</v>
      </c>
      <c r="BL15" s="992"/>
      <c r="BM15" s="992"/>
      <c r="BN15" s="992"/>
      <c r="BO15" s="992"/>
      <c r="BP15" s="992"/>
      <c r="BQ15" s="992"/>
      <c r="BR15" s="992"/>
      <c r="BS15" s="992"/>
      <c r="BT15" s="992"/>
      <c r="BU15" s="992"/>
      <c r="BV15" s="992"/>
      <c r="BW15" s="992"/>
      <c r="BX15" s="992"/>
      <c r="BY15" s="992"/>
      <c r="BZ15" s="992"/>
      <c r="CA15" s="992"/>
      <c r="CB15" s="992"/>
      <c r="CC15" s="992"/>
      <c r="CD15" s="992"/>
      <c r="CE15" s="992"/>
      <c r="CF15" s="992"/>
      <c r="CG15" s="992"/>
      <c r="CH15" s="992"/>
      <c r="CI15" s="992"/>
      <c r="CJ15" s="992"/>
      <c r="CK15" s="992"/>
      <c r="CL15" s="992"/>
      <c r="CM15" s="992"/>
      <c r="CN15" s="992"/>
      <c r="CO15" s="992"/>
      <c r="CP15" s="992"/>
      <c r="CQ15" s="992"/>
      <c r="CR15" s="992"/>
      <c r="CS15" s="993">
        <v>30</v>
      </c>
      <c r="CT15" s="994">
        <f t="shared" si="5"/>
        <v>1</v>
      </c>
      <c r="CU15" s="615"/>
      <c r="CV15" s="616"/>
      <c r="CW15" s="616"/>
      <c r="CX15" s="616"/>
      <c r="CY15" s="616"/>
      <c r="CZ15" s="616"/>
      <c r="DA15" s="616">
        <v>1.5926940639269407</v>
      </c>
      <c r="DB15" s="616"/>
      <c r="DC15" s="616"/>
      <c r="DD15" s="616"/>
      <c r="DE15" s="616"/>
      <c r="DF15" s="616"/>
      <c r="DG15" s="616"/>
      <c r="DH15" s="616"/>
      <c r="DI15" s="616"/>
      <c r="DJ15" s="616"/>
      <c r="DK15" s="616"/>
      <c r="DL15" s="616"/>
      <c r="DM15" s="616"/>
      <c r="DN15" s="616"/>
      <c r="DO15" s="616"/>
      <c r="DP15" s="616"/>
      <c r="DQ15" s="616"/>
      <c r="DR15" s="616"/>
      <c r="DS15" s="616"/>
      <c r="DT15" s="616"/>
      <c r="DU15" s="616"/>
      <c r="DV15" s="616"/>
      <c r="DW15" s="616"/>
      <c r="DX15" s="616"/>
      <c r="DY15" s="616"/>
      <c r="DZ15" s="616"/>
      <c r="EA15" s="616"/>
      <c r="EB15" s="616"/>
      <c r="EC15" s="616"/>
      <c r="ED15" s="616"/>
      <c r="EE15" s="616"/>
      <c r="EF15" s="616"/>
      <c r="EG15" s="616"/>
      <c r="EH15" s="995"/>
      <c r="EI15" s="996">
        <v>1.5926940639269407</v>
      </c>
      <c r="EJ15" s="989"/>
      <c r="EK15" s="990"/>
      <c r="EL15" s="990"/>
      <c r="EM15" s="990"/>
      <c r="EN15" s="990"/>
      <c r="EO15" s="990"/>
      <c r="EP15" s="990"/>
      <c r="EQ15" s="990"/>
      <c r="ER15" s="990"/>
      <c r="ES15" s="990"/>
      <c r="ET15" s="990"/>
      <c r="EU15" s="990"/>
      <c r="EV15" s="990"/>
      <c r="EW15" s="990"/>
      <c r="EX15" s="990"/>
      <c r="EY15" s="990"/>
      <c r="EZ15" s="990"/>
      <c r="FA15" s="990"/>
      <c r="FB15" s="990"/>
      <c r="FC15" s="990"/>
      <c r="FD15" s="990"/>
      <c r="FE15" s="990"/>
      <c r="FF15" s="990"/>
      <c r="FG15" s="990"/>
      <c r="FH15" s="990"/>
      <c r="FI15" s="990"/>
      <c r="FJ15" s="990"/>
      <c r="FK15" s="990"/>
      <c r="FL15" s="990"/>
      <c r="FM15" s="990"/>
      <c r="FN15" s="990"/>
      <c r="FO15" s="990"/>
      <c r="FP15" s="997"/>
      <c r="FQ15" s="994">
        <f t="shared" si="0"/>
        <v>0</v>
      </c>
      <c r="FR15" s="615"/>
      <c r="FS15" s="616"/>
      <c r="FT15" s="616"/>
      <c r="FU15" s="616"/>
      <c r="FV15" s="616"/>
      <c r="FW15" s="616"/>
      <c r="FX15" s="616"/>
      <c r="FY15" s="616"/>
      <c r="FZ15" s="616"/>
      <c r="GA15" s="616"/>
      <c r="GB15" s="616"/>
      <c r="GC15" s="616"/>
      <c r="GD15" s="616"/>
      <c r="GE15" s="616"/>
      <c r="GF15" s="616"/>
      <c r="GG15" s="616"/>
      <c r="GH15" s="616"/>
      <c r="GI15" s="616"/>
      <c r="GJ15" s="616"/>
      <c r="GK15" s="616"/>
      <c r="GL15" s="616"/>
      <c r="GM15" s="616"/>
      <c r="GN15" s="616"/>
      <c r="GO15" s="616"/>
      <c r="GP15" s="616"/>
      <c r="GQ15" s="616"/>
      <c r="GR15" s="616"/>
      <c r="GS15" s="616"/>
      <c r="GT15" s="616"/>
      <c r="GU15" s="616"/>
      <c r="GV15" s="616"/>
      <c r="GW15" s="616"/>
      <c r="GX15" s="621"/>
      <c r="GY15" s="998"/>
      <c r="GZ15" s="999"/>
      <c r="HA15" s="999">
        <v>527</v>
      </c>
      <c r="HB15" s="999"/>
      <c r="HC15" s="999"/>
      <c r="HD15" s="999"/>
      <c r="HE15" s="1000">
        <v>527</v>
      </c>
      <c r="HF15" s="1001"/>
      <c r="HG15" s="1002">
        <v>3</v>
      </c>
      <c r="HH15" s="1002"/>
      <c r="HI15" s="1002"/>
      <c r="HJ15" s="1002"/>
      <c r="HK15" s="1002"/>
      <c r="HL15" s="1002"/>
      <c r="HM15" s="1002"/>
      <c r="HN15" s="1002"/>
      <c r="HO15" s="1002"/>
      <c r="HP15" s="1002"/>
      <c r="HQ15" s="1002"/>
      <c r="HR15" s="1002"/>
      <c r="HS15" s="1002"/>
      <c r="HT15" s="1002"/>
      <c r="HU15" s="1002"/>
      <c r="HV15" s="1002"/>
      <c r="HW15" s="1002"/>
      <c r="HX15" s="1002"/>
      <c r="HY15" s="1002">
        <v>918</v>
      </c>
      <c r="HZ15" s="1002">
        <v>267</v>
      </c>
      <c r="IA15" s="1002"/>
      <c r="IB15" s="1002"/>
      <c r="IC15" s="1002"/>
      <c r="ID15" s="1002"/>
      <c r="IE15" s="1002"/>
      <c r="IF15" s="1002"/>
      <c r="IG15" s="1002"/>
      <c r="IH15" s="1003">
        <v>1188</v>
      </c>
      <c r="II15" s="1004">
        <f t="shared" si="6"/>
        <v>3.2547945205479452</v>
      </c>
      <c r="IJ15" s="1005"/>
      <c r="IK15" s="1006">
        <v>6</v>
      </c>
      <c r="IL15" s="1006"/>
      <c r="IM15" s="1006"/>
      <c r="IN15" s="1006"/>
      <c r="IO15" s="1006"/>
      <c r="IP15" s="1006"/>
      <c r="IQ15" s="1006"/>
      <c r="IR15" s="1006"/>
      <c r="IS15" s="1006"/>
      <c r="IT15" s="1006"/>
      <c r="IU15" s="1006"/>
      <c r="IV15" s="1006"/>
      <c r="IW15" s="1006"/>
      <c r="IX15" s="1006"/>
      <c r="IY15" s="1006"/>
      <c r="IZ15" s="1006"/>
      <c r="JA15" s="1006"/>
      <c r="JB15" s="1006"/>
      <c r="JC15" s="1006">
        <v>16.013071895424837</v>
      </c>
      <c r="JD15" s="1006">
        <v>14.621722846441948</v>
      </c>
      <c r="JE15" s="1006"/>
      <c r="JF15" s="1006"/>
      <c r="JG15" s="1006"/>
      <c r="JH15" s="1006"/>
      <c r="JI15" s="1006"/>
      <c r="JJ15" s="1006"/>
      <c r="JK15" s="1006"/>
      <c r="JL15" s="642">
        <v>15.675084175084175</v>
      </c>
      <c r="JM15" s="1001"/>
      <c r="JN15" s="1002">
        <v>15</v>
      </c>
      <c r="JO15" s="1002"/>
      <c r="JP15" s="1002"/>
      <c r="JQ15" s="1002"/>
      <c r="JR15" s="1002"/>
      <c r="JS15" s="1002"/>
      <c r="JT15" s="1002"/>
      <c r="JU15" s="1002"/>
      <c r="JV15" s="1002"/>
      <c r="JW15" s="1002"/>
      <c r="JX15" s="1002"/>
      <c r="JY15" s="1002"/>
      <c r="JZ15" s="1002"/>
      <c r="KA15" s="1002"/>
      <c r="KB15" s="1002"/>
      <c r="KC15" s="1002"/>
      <c r="KD15" s="1002"/>
      <c r="KE15" s="1002"/>
      <c r="KF15" s="1002">
        <v>13788</v>
      </c>
      <c r="KG15" s="1002">
        <v>3637</v>
      </c>
      <c r="KH15" s="1002"/>
      <c r="KI15" s="1002"/>
      <c r="KJ15" s="1002"/>
      <c r="KK15" s="1002"/>
      <c r="KL15" s="1002"/>
      <c r="KM15" s="1002"/>
      <c r="KN15" s="1002"/>
      <c r="KO15" s="1003">
        <v>17440</v>
      </c>
      <c r="KP15" s="1007">
        <f t="shared" si="1"/>
        <v>1.5926940639269407</v>
      </c>
      <c r="KQ15" s="1004">
        <f t="shared" si="7"/>
        <v>47.780821917808218</v>
      </c>
      <c r="KR15" s="1001"/>
      <c r="KS15" s="1002"/>
      <c r="KT15" s="1002"/>
      <c r="KU15" s="1002"/>
      <c r="KV15" s="1002"/>
      <c r="KW15" s="1002"/>
      <c r="KX15" s="1002"/>
      <c r="KY15" s="1002"/>
      <c r="KZ15" s="1002"/>
      <c r="LA15" s="1002"/>
      <c r="LB15" s="1002"/>
      <c r="LC15" s="1002"/>
      <c r="LD15" s="1002"/>
      <c r="LE15" s="1002"/>
      <c r="LF15" s="1002"/>
      <c r="LG15" s="1002"/>
      <c r="LH15" s="1002"/>
      <c r="LI15" s="1002"/>
      <c r="LJ15" s="1002"/>
      <c r="LK15" s="1002"/>
      <c r="LL15" s="1002"/>
      <c r="LM15" s="1002"/>
      <c r="LN15" s="1002"/>
      <c r="LO15" s="1002"/>
      <c r="LP15" s="1002"/>
      <c r="LQ15" s="1002"/>
      <c r="LR15" s="1002"/>
      <c r="LS15" s="1002"/>
      <c r="LT15" s="1003"/>
      <c r="LU15" s="1007"/>
      <c r="LV15" s="1004">
        <f t="shared" si="8"/>
        <v>0</v>
      </c>
      <c r="LW15" s="644"/>
      <c r="LX15" s="645"/>
      <c r="LY15" s="645"/>
      <c r="LZ15" s="646"/>
      <c r="MA15" s="647"/>
      <c r="MB15" s="647"/>
      <c r="MC15" s="645"/>
      <c r="MD15" s="645"/>
      <c r="ME15" s="646"/>
      <c r="MF15" s="647"/>
      <c r="MG15" s="645"/>
      <c r="MH15" s="645"/>
      <c r="MI15" s="646"/>
      <c r="MJ15" s="647"/>
      <c r="MK15" s="648"/>
      <c r="ML15" s="648"/>
      <c r="MM15" s="648"/>
      <c r="MN15" s="1008"/>
      <c r="MO15" s="1009"/>
      <c r="MP15" s="1010"/>
      <c r="MQ15" s="1011"/>
      <c r="MR15" s="1011"/>
      <c r="MS15" s="1011"/>
      <c r="MT15" s="1011"/>
      <c r="MU15" s="1011"/>
      <c r="MV15" s="1012"/>
      <c r="MX15" s="837"/>
    </row>
    <row r="16" spans="1:362" s="587" customFormat="1" ht="8.25" x14ac:dyDescent="0.25">
      <c r="A16" s="976" t="s">
        <v>270</v>
      </c>
      <c r="B16" s="977" t="s">
        <v>271</v>
      </c>
      <c r="C16" s="978" t="s">
        <v>272</v>
      </c>
      <c r="D16" s="978" t="s">
        <v>1210</v>
      </c>
      <c r="E16" s="978" t="s">
        <v>1211</v>
      </c>
      <c r="F16" s="978" t="s">
        <v>274</v>
      </c>
      <c r="G16" s="978" t="s">
        <v>275</v>
      </c>
      <c r="H16" s="978" t="s">
        <v>275</v>
      </c>
      <c r="I16" s="978" t="s">
        <v>186</v>
      </c>
      <c r="J16" s="978" t="s">
        <v>210</v>
      </c>
      <c r="K16" s="1013" t="s">
        <v>238</v>
      </c>
      <c r="L16" s="979">
        <v>1</v>
      </c>
      <c r="M16" s="593">
        <v>3318287000</v>
      </c>
      <c r="N16" s="595">
        <v>3310248000</v>
      </c>
      <c r="O16" s="595">
        <v>1374992000</v>
      </c>
      <c r="P16" s="598">
        <f t="shared" si="2"/>
        <v>8039000</v>
      </c>
      <c r="Q16" s="599">
        <v>744588.38</v>
      </c>
      <c r="R16" s="600">
        <v>2459763031.6199999</v>
      </c>
      <c r="S16" s="600">
        <v>122838495.89000002</v>
      </c>
      <c r="T16" s="980">
        <v>2583346115.8899999</v>
      </c>
      <c r="U16" s="981">
        <v>262.63077380952382</v>
      </c>
      <c r="V16" s="982">
        <v>13.293015873015873</v>
      </c>
      <c r="W16" s="982">
        <v>672.81132275132268</v>
      </c>
      <c r="X16" s="982">
        <v>161.66661375661374</v>
      </c>
      <c r="Y16" s="982">
        <v>43.148730158730146</v>
      </c>
      <c r="Z16" s="982">
        <v>237.56984126984128</v>
      </c>
      <c r="AA16" s="982">
        <v>0.33</v>
      </c>
      <c r="AB16" s="982">
        <v>111.39738095238094</v>
      </c>
      <c r="AC16" s="982">
        <v>119.71855158730158</v>
      </c>
      <c r="AD16" s="983">
        <v>1622.5662301587299</v>
      </c>
      <c r="AE16" s="984">
        <f t="shared" si="3"/>
        <v>0.1887460689461343</v>
      </c>
      <c r="AF16" s="985">
        <f t="shared" si="4"/>
        <v>0.48353241499361521</v>
      </c>
      <c r="AG16" s="986" t="s">
        <v>1480</v>
      </c>
      <c r="AH16" s="987" t="s">
        <v>1481</v>
      </c>
      <c r="AI16" s="988" t="s">
        <v>1482</v>
      </c>
      <c r="AJ16" s="989">
        <v>1</v>
      </c>
      <c r="AK16" s="990"/>
      <c r="AL16" s="990"/>
      <c r="AM16" s="990"/>
      <c r="AN16" s="990"/>
      <c r="AO16" s="990">
        <v>1</v>
      </c>
      <c r="AP16" s="990"/>
      <c r="AQ16" s="990">
        <v>1</v>
      </c>
      <c r="AR16" s="990"/>
      <c r="AS16" s="990">
        <v>1</v>
      </c>
      <c r="AT16" s="990"/>
      <c r="AU16" s="990"/>
      <c r="AV16" s="990"/>
      <c r="AW16" s="990"/>
      <c r="AX16" s="990">
        <v>1</v>
      </c>
      <c r="AY16" s="990"/>
      <c r="AZ16" s="990"/>
      <c r="BA16" s="990"/>
      <c r="BB16" s="990">
        <v>1</v>
      </c>
      <c r="BC16" s="990">
        <v>1</v>
      </c>
      <c r="BD16" s="614">
        <v>7</v>
      </c>
      <c r="BE16" s="991">
        <v>59</v>
      </c>
      <c r="BF16" s="992">
        <v>68</v>
      </c>
      <c r="BG16" s="992">
        <v>50</v>
      </c>
      <c r="BH16" s="992">
        <v>24</v>
      </c>
      <c r="BI16" s="992">
        <v>35</v>
      </c>
      <c r="BJ16" s="992">
        <v>43</v>
      </c>
      <c r="BK16" s="992"/>
      <c r="BL16" s="992">
        <v>20</v>
      </c>
      <c r="BM16" s="992">
        <v>15</v>
      </c>
      <c r="BN16" s="992">
        <v>20</v>
      </c>
      <c r="BO16" s="992">
        <v>20</v>
      </c>
      <c r="BP16" s="992">
        <v>20</v>
      </c>
      <c r="BQ16" s="992">
        <v>40</v>
      </c>
      <c r="BR16" s="992">
        <v>44</v>
      </c>
      <c r="BS16" s="992"/>
      <c r="BT16" s="992">
        <v>25</v>
      </c>
      <c r="BU16" s="992">
        <v>20</v>
      </c>
      <c r="BV16" s="992"/>
      <c r="BW16" s="992">
        <v>46</v>
      </c>
      <c r="BX16" s="992">
        <v>10</v>
      </c>
      <c r="BY16" s="992"/>
      <c r="BZ16" s="992"/>
      <c r="CA16" s="992"/>
      <c r="CB16" s="992"/>
      <c r="CC16" s="992"/>
      <c r="CD16" s="992"/>
      <c r="CE16" s="992"/>
      <c r="CF16" s="992"/>
      <c r="CG16" s="992"/>
      <c r="CH16" s="992"/>
      <c r="CI16" s="992"/>
      <c r="CJ16" s="992"/>
      <c r="CK16" s="992"/>
      <c r="CL16" s="992"/>
      <c r="CM16" s="992"/>
      <c r="CN16" s="992"/>
      <c r="CO16" s="992"/>
      <c r="CP16" s="992"/>
      <c r="CQ16" s="992"/>
      <c r="CR16" s="992"/>
      <c r="CS16" s="993">
        <v>559</v>
      </c>
      <c r="CT16" s="994">
        <f t="shared" si="5"/>
        <v>17</v>
      </c>
      <c r="CU16" s="615">
        <v>0.63756675179939637</v>
      </c>
      <c r="CV16" s="616">
        <v>0.48416599516518938</v>
      </c>
      <c r="CW16" s="616">
        <v>0.44980821917808217</v>
      </c>
      <c r="CX16" s="616">
        <v>0.65673515981735164</v>
      </c>
      <c r="CY16" s="616">
        <v>0.46066536203522507</v>
      </c>
      <c r="CZ16" s="616">
        <v>0.36903472443453328</v>
      </c>
      <c r="DA16" s="616"/>
      <c r="DB16" s="616">
        <v>0.49575342465753425</v>
      </c>
      <c r="DC16" s="616">
        <v>0.7941552511415525</v>
      </c>
      <c r="DD16" s="616">
        <v>0.48068493150684932</v>
      </c>
      <c r="DE16" s="616">
        <v>0.52178082191780817</v>
      </c>
      <c r="DF16" s="616">
        <v>0.49191780821917808</v>
      </c>
      <c r="DG16" s="616">
        <v>0.47602739726027399</v>
      </c>
      <c r="DH16" s="616">
        <v>0.51506849315068493</v>
      </c>
      <c r="DI16" s="616"/>
      <c r="DJ16" s="616">
        <v>0.51287671232876708</v>
      </c>
      <c r="DK16" s="616">
        <v>0.44082191780821917</v>
      </c>
      <c r="DL16" s="616"/>
      <c r="DM16" s="616">
        <v>0.30029779630732578</v>
      </c>
      <c r="DN16" s="616">
        <v>0.49232876712328766</v>
      </c>
      <c r="DO16" s="616"/>
      <c r="DP16" s="616"/>
      <c r="DQ16" s="616"/>
      <c r="DR16" s="616"/>
      <c r="DS16" s="616"/>
      <c r="DT16" s="616"/>
      <c r="DU16" s="616"/>
      <c r="DV16" s="616"/>
      <c r="DW16" s="616"/>
      <c r="DX16" s="616"/>
      <c r="DY16" s="616"/>
      <c r="DZ16" s="616"/>
      <c r="EA16" s="616"/>
      <c r="EB16" s="616"/>
      <c r="EC16" s="616"/>
      <c r="ED16" s="616"/>
      <c r="EE16" s="616"/>
      <c r="EF16" s="616"/>
      <c r="EG16" s="616"/>
      <c r="EH16" s="995"/>
      <c r="EI16" s="996">
        <v>0.49119513808905335</v>
      </c>
      <c r="EJ16" s="989">
        <v>6</v>
      </c>
      <c r="EK16" s="990">
        <v>12</v>
      </c>
      <c r="EL16" s="990">
        <v>9</v>
      </c>
      <c r="EM16" s="990">
        <v>5</v>
      </c>
      <c r="EN16" s="990">
        <v>4</v>
      </c>
      <c r="EO16" s="990">
        <v>8</v>
      </c>
      <c r="EP16" s="990">
        <v>8</v>
      </c>
      <c r="EQ16" s="990"/>
      <c r="ER16" s="990"/>
      <c r="ES16" s="990"/>
      <c r="ET16" s="990"/>
      <c r="EU16" s="990"/>
      <c r="EV16" s="990">
        <v>4</v>
      </c>
      <c r="EW16" s="990"/>
      <c r="EX16" s="990"/>
      <c r="EY16" s="990">
        <v>10</v>
      </c>
      <c r="EZ16" s="990"/>
      <c r="FA16" s="990"/>
      <c r="FB16" s="990"/>
      <c r="FC16" s="990"/>
      <c r="FD16" s="990"/>
      <c r="FE16" s="990"/>
      <c r="FF16" s="990"/>
      <c r="FG16" s="990"/>
      <c r="FH16" s="990"/>
      <c r="FI16" s="990"/>
      <c r="FJ16" s="990"/>
      <c r="FK16" s="990"/>
      <c r="FL16" s="990"/>
      <c r="FM16" s="990"/>
      <c r="FN16" s="990"/>
      <c r="FO16" s="990"/>
      <c r="FP16" s="997">
        <v>66</v>
      </c>
      <c r="FQ16" s="994">
        <f t="shared" si="0"/>
        <v>9</v>
      </c>
      <c r="FR16" s="615">
        <v>0.37351598173515982</v>
      </c>
      <c r="FS16" s="616">
        <v>0.66004566210045668</v>
      </c>
      <c r="FT16" s="616">
        <v>0.46636225266362252</v>
      </c>
      <c r="FU16" s="616">
        <v>0.59890410958904106</v>
      </c>
      <c r="FV16" s="616">
        <v>0.39589041095890409</v>
      </c>
      <c r="FW16" s="616">
        <v>0.52534246575342469</v>
      </c>
      <c r="FX16" s="616">
        <v>0.4123287671232877</v>
      </c>
      <c r="FY16" s="616"/>
      <c r="FZ16" s="616"/>
      <c r="GA16" s="616"/>
      <c r="GB16" s="616"/>
      <c r="GC16" s="616"/>
      <c r="GD16" s="616">
        <v>0.62191780821917808</v>
      </c>
      <c r="GE16" s="616"/>
      <c r="GF16" s="616"/>
      <c r="GG16" s="616">
        <v>0.4997260273972603</v>
      </c>
      <c r="GH16" s="616"/>
      <c r="GI16" s="616"/>
      <c r="GJ16" s="616"/>
      <c r="GK16" s="616"/>
      <c r="GL16" s="616"/>
      <c r="GM16" s="616"/>
      <c r="GN16" s="616"/>
      <c r="GO16" s="616"/>
      <c r="GP16" s="616"/>
      <c r="GQ16" s="616"/>
      <c r="GR16" s="616"/>
      <c r="GS16" s="616"/>
      <c r="GT16" s="616"/>
      <c r="GU16" s="616"/>
      <c r="GV16" s="616"/>
      <c r="GW16" s="616"/>
      <c r="GX16" s="621">
        <v>0.51398920713989205</v>
      </c>
      <c r="GY16" s="998">
        <v>70</v>
      </c>
      <c r="GZ16" s="999"/>
      <c r="HA16" s="999"/>
      <c r="HB16" s="999">
        <v>15</v>
      </c>
      <c r="HC16" s="999"/>
      <c r="HD16" s="999"/>
      <c r="HE16" s="1000">
        <v>85</v>
      </c>
      <c r="HF16" s="1001">
        <v>59</v>
      </c>
      <c r="HG16" s="1002">
        <v>1294</v>
      </c>
      <c r="HH16" s="1002">
        <v>477</v>
      </c>
      <c r="HI16" s="1002">
        <v>1612</v>
      </c>
      <c r="HJ16" s="1002">
        <v>1568</v>
      </c>
      <c r="HK16" s="1002">
        <v>3406</v>
      </c>
      <c r="HL16" s="1002">
        <v>2296</v>
      </c>
      <c r="HM16" s="1002">
        <v>918</v>
      </c>
      <c r="HN16" s="1002">
        <v>2879</v>
      </c>
      <c r="HO16" s="1002">
        <v>1045</v>
      </c>
      <c r="HP16" s="1002">
        <v>415</v>
      </c>
      <c r="HQ16" s="1002">
        <v>1226</v>
      </c>
      <c r="HR16" s="1002">
        <v>368</v>
      </c>
      <c r="HS16" s="1002">
        <v>782</v>
      </c>
      <c r="HT16" s="1002">
        <v>1466</v>
      </c>
      <c r="HU16" s="1002">
        <v>1281</v>
      </c>
      <c r="HV16" s="1002">
        <v>298</v>
      </c>
      <c r="HW16" s="1002">
        <v>216</v>
      </c>
      <c r="HX16" s="1002">
        <v>319</v>
      </c>
      <c r="HY16" s="1002">
        <v>50</v>
      </c>
      <c r="HZ16" s="1002">
        <v>42</v>
      </c>
      <c r="IA16" s="1002">
        <v>163</v>
      </c>
      <c r="IB16" s="1002">
        <v>16</v>
      </c>
      <c r="IC16" s="1002">
        <v>170</v>
      </c>
      <c r="ID16" s="1002">
        <v>461</v>
      </c>
      <c r="IE16" s="1002">
        <v>7</v>
      </c>
      <c r="IF16" s="1002">
        <v>53</v>
      </c>
      <c r="IG16" s="1002">
        <v>3</v>
      </c>
      <c r="IH16" s="1003">
        <v>22890</v>
      </c>
      <c r="II16" s="1004">
        <f t="shared" si="6"/>
        <v>62.712328767123289</v>
      </c>
      <c r="IJ16" s="1005">
        <v>22.966101694915253</v>
      </c>
      <c r="IK16" s="1006">
        <v>5.6978361669242661</v>
      </c>
      <c r="IL16" s="1006">
        <v>5.1069182389937104</v>
      </c>
      <c r="IM16" s="1006">
        <v>4.9937965260545907</v>
      </c>
      <c r="IN16" s="1006">
        <v>6.6600765306122449</v>
      </c>
      <c r="IO16" s="1006">
        <v>4.884615384615385</v>
      </c>
      <c r="IP16" s="1006">
        <v>5.744773519163763</v>
      </c>
      <c r="IQ16" s="1006">
        <v>6.9934640522875817</v>
      </c>
      <c r="IR16" s="1006">
        <v>6.7957624175060785</v>
      </c>
      <c r="IS16" s="1006">
        <v>7.1827751196172249</v>
      </c>
      <c r="IT16" s="1006">
        <v>7.5445783132530124</v>
      </c>
      <c r="IU16" s="1006">
        <v>6.4143556280587273</v>
      </c>
      <c r="IV16" s="1006">
        <v>5.2608695652173916</v>
      </c>
      <c r="IW16" s="1006">
        <v>4.6649616368286448</v>
      </c>
      <c r="IX16" s="1006">
        <v>4.9195088676671217</v>
      </c>
      <c r="IY16" s="1006">
        <v>5.2123341139734585</v>
      </c>
      <c r="IZ16" s="1006">
        <v>6.3926174496644297</v>
      </c>
      <c r="JA16" s="1006">
        <v>5.6944444444444446</v>
      </c>
      <c r="JB16" s="1006">
        <v>9.6018808777429463</v>
      </c>
      <c r="JC16" s="1006">
        <v>4.5599999999999996</v>
      </c>
      <c r="JD16" s="1006">
        <v>2.7619047619047619</v>
      </c>
      <c r="JE16" s="1006">
        <v>4</v>
      </c>
      <c r="JF16" s="1006">
        <v>3.25</v>
      </c>
      <c r="JG16" s="1006">
        <v>3.723529411764706</v>
      </c>
      <c r="JH16" s="1006">
        <v>8.8503253796095454</v>
      </c>
      <c r="JI16" s="1006">
        <v>14.142857142857142</v>
      </c>
      <c r="JJ16" s="1006">
        <v>4.7547169811320753</v>
      </c>
      <c r="JK16" s="1006">
        <v>2.3333333333333335</v>
      </c>
      <c r="JL16" s="642">
        <v>5.9309742245522061</v>
      </c>
      <c r="JM16" s="1001">
        <v>410</v>
      </c>
      <c r="JN16" s="1002">
        <v>4217</v>
      </c>
      <c r="JO16" s="1002">
        <v>1959</v>
      </c>
      <c r="JP16" s="1002">
        <v>6257</v>
      </c>
      <c r="JQ16" s="1002">
        <v>8085</v>
      </c>
      <c r="JR16" s="1002">
        <v>11458</v>
      </c>
      <c r="JS16" s="1002">
        <v>9138</v>
      </c>
      <c r="JT16" s="1002">
        <v>4563</v>
      </c>
      <c r="JU16" s="1002">
        <v>14893</v>
      </c>
      <c r="JV16" s="1002">
        <v>6317</v>
      </c>
      <c r="JW16" s="1002">
        <v>2538</v>
      </c>
      <c r="JX16" s="1002">
        <v>6223</v>
      </c>
      <c r="JY16" s="1002">
        <v>1523</v>
      </c>
      <c r="JZ16" s="1002">
        <v>2755</v>
      </c>
      <c r="KA16" s="1002">
        <v>5772</v>
      </c>
      <c r="KB16" s="1002">
        <v>4386</v>
      </c>
      <c r="KC16" s="1002">
        <v>1500</v>
      </c>
      <c r="KD16" s="1002">
        <v>978</v>
      </c>
      <c r="KE16" s="1002">
        <v>2383</v>
      </c>
      <c r="KF16" s="1002">
        <v>165</v>
      </c>
      <c r="KG16" s="1002">
        <v>36</v>
      </c>
      <c r="KH16" s="1002">
        <v>372</v>
      </c>
      <c r="KI16" s="1002">
        <v>32</v>
      </c>
      <c r="KJ16" s="1002">
        <v>417</v>
      </c>
      <c r="KK16" s="1002">
        <v>3619</v>
      </c>
      <c r="KL16" s="1002">
        <v>43</v>
      </c>
      <c r="KM16" s="1002">
        <v>178</v>
      </c>
      <c r="KN16" s="1002">
        <v>4</v>
      </c>
      <c r="KO16" s="1003">
        <v>100221</v>
      </c>
      <c r="KP16" s="1007">
        <f t="shared" si="1"/>
        <v>0.49119513808905335</v>
      </c>
      <c r="KQ16" s="1004">
        <f t="shared" si="7"/>
        <v>274.57808219178082</v>
      </c>
      <c r="KR16" s="1001">
        <v>889</v>
      </c>
      <c r="KS16" s="1002">
        <v>1880</v>
      </c>
      <c r="KT16" s="1002">
        <v>6</v>
      </c>
      <c r="KU16" s="1002">
        <v>194</v>
      </c>
      <c r="KV16" s="1002">
        <v>764</v>
      </c>
      <c r="KW16" s="1002">
        <v>1660</v>
      </c>
      <c r="KX16" s="1002">
        <v>1685</v>
      </c>
      <c r="KY16" s="1002">
        <v>818</v>
      </c>
      <c r="KZ16" s="1002">
        <v>1769</v>
      </c>
      <c r="LA16" s="1002">
        <v>130</v>
      </c>
      <c r="LB16" s="1002">
        <v>171</v>
      </c>
      <c r="LC16" s="1002">
        <v>408</v>
      </c>
      <c r="LD16" s="1002">
        <v>40</v>
      </c>
      <c r="LE16" s="1002">
        <v>133</v>
      </c>
      <c r="LF16" s="1002">
        <v>12</v>
      </c>
      <c r="LG16" s="1002">
        <v>1029</v>
      </c>
      <c r="LH16" s="1002">
        <v>103</v>
      </c>
      <c r="LI16" s="1002">
        <v>37</v>
      </c>
      <c r="LJ16" s="1002">
        <v>357</v>
      </c>
      <c r="LK16" s="1002">
        <v>14</v>
      </c>
      <c r="LL16" s="1002">
        <v>45</v>
      </c>
      <c r="LM16" s="1002">
        <v>117</v>
      </c>
      <c r="LN16" s="1002">
        <v>5</v>
      </c>
      <c r="LO16" s="1002">
        <v>51</v>
      </c>
      <c r="LP16" s="1002"/>
      <c r="LQ16" s="1002">
        <v>49</v>
      </c>
      <c r="LR16" s="1002">
        <v>16</v>
      </c>
      <c r="LS16" s="1002"/>
      <c r="LT16" s="1003">
        <v>12382</v>
      </c>
      <c r="LU16" s="1007">
        <f>LT16/(FP16*365)</f>
        <v>0.51398920713989205</v>
      </c>
      <c r="LV16" s="1004">
        <f t="shared" si="8"/>
        <v>33.923287671232877</v>
      </c>
      <c r="LW16" s="644">
        <v>90</v>
      </c>
      <c r="LX16" s="645">
        <v>273</v>
      </c>
      <c r="LY16" s="645">
        <v>298</v>
      </c>
      <c r="LZ16" s="646">
        <v>1103</v>
      </c>
      <c r="MA16" s="647">
        <v>3895</v>
      </c>
      <c r="MB16" s="647">
        <v>5052</v>
      </c>
      <c r="MC16" s="645"/>
      <c r="MD16" s="645"/>
      <c r="ME16" s="646">
        <v>578</v>
      </c>
      <c r="MF16" s="647"/>
      <c r="MG16" s="645"/>
      <c r="MH16" s="645"/>
      <c r="MI16" s="646"/>
      <c r="MJ16" s="647">
        <v>1093</v>
      </c>
      <c r="MK16" s="648"/>
      <c r="ML16" s="648"/>
      <c r="MM16" s="648"/>
      <c r="MN16" s="1008">
        <v>12382</v>
      </c>
      <c r="MO16" s="1009">
        <f t="shared" si="9"/>
        <v>5.3383944435470843E-2</v>
      </c>
      <c r="MP16" s="1010"/>
      <c r="MQ16" s="1011"/>
      <c r="MR16" s="1011"/>
      <c r="MS16" s="1011" t="s">
        <v>1484</v>
      </c>
      <c r="MT16" s="1011"/>
      <c r="MU16" s="1011"/>
      <c r="MV16" s="1012"/>
      <c r="MX16" s="837"/>
    </row>
    <row r="17" spans="1:362" s="587" customFormat="1" ht="8.25" x14ac:dyDescent="0.25">
      <c r="A17" s="976" t="s">
        <v>276</v>
      </c>
      <c r="B17" s="977" t="s">
        <v>277</v>
      </c>
      <c r="C17" s="978" t="s">
        <v>278</v>
      </c>
      <c r="D17" s="978" t="s">
        <v>1212</v>
      </c>
      <c r="E17" s="978" t="s">
        <v>1213</v>
      </c>
      <c r="F17" s="978" t="s">
        <v>280</v>
      </c>
      <c r="G17" s="978" t="s">
        <v>281</v>
      </c>
      <c r="H17" s="978" t="s">
        <v>281</v>
      </c>
      <c r="I17" s="978" t="s">
        <v>186</v>
      </c>
      <c r="J17" s="978" t="s">
        <v>210</v>
      </c>
      <c r="K17" s="1013" t="s">
        <v>282</v>
      </c>
      <c r="L17" s="979">
        <v>1</v>
      </c>
      <c r="M17" s="593">
        <v>1633775000</v>
      </c>
      <c r="N17" s="595">
        <v>1604014000</v>
      </c>
      <c r="O17" s="595">
        <v>919233000</v>
      </c>
      <c r="P17" s="598">
        <f t="shared" si="2"/>
        <v>29761000</v>
      </c>
      <c r="Q17" s="599">
        <v>7100728.5099999998</v>
      </c>
      <c r="R17" s="600">
        <v>1428042142.3799999</v>
      </c>
      <c r="S17" s="600">
        <v>88926737.890000001</v>
      </c>
      <c r="T17" s="980">
        <v>1524069608.78</v>
      </c>
      <c r="U17" s="981">
        <v>217.04082341269842</v>
      </c>
      <c r="V17" s="982">
        <v>8.41</v>
      </c>
      <c r="W17" s="982">
        <v>458.02148148148149</v>
      </c>
      <c r="X17" s="982">
        <v>106.64396825396827</v>
      </c>
      <c r="Y17" s="982">
        <v>29.574126984126988</v>
      </c>
      <c r="Z17" s="982">
        <v>135.66708994708995</v>
      </c>
      <c r="AA17" s="982">
        <v>2.7800000000000002</v>
      </c>
      <c r="AB17" s="982">
        <v>74.261646825396824</v>
      </c>
      <c r="AC17" s="982">
        <v>81.85489583333333</v>
      </c>
      <c r="AD17" s="983">
        <v>1114.2540327380952</v>
      </c>
      <c r="AE17" s="984">
        <f t="shared" si="3"/>
        <v>0.22652367291746442</v>
      </c>
      <c r="AF17" s="985">
        <f t="shared" si="4"/>
        <v>0.47803314892056081</v>
      </c>
      <c r="AG17" s="986" t="s">
        <v>1483</v>
      </c>
      <c r="AH17" s="987" t="s">
        <v>1481</v>
      </c>
      <c r="AI17" s="988" t="s">
        <v>1482</v>
      </c>
      <c r="AJ17" s="989"/>
      <c r="AK17" s="990"/>
      <c r="AL17" s="990"/>
      <c r="AM17" s="990"/>
      <c r="AN17" s="990"/>
      <c r="AO17" s="990"/>
      <c r="AP17" s="990"/>
      <c r="AQ17" s="990"/>
      <c r="AR17" s="990"/>
      <c r="AS17" s="990">
        <v>1</v>
      </c>
      <c r="AT17" s="990"/>
      <c r="AU17" s="990"/>
      <c r="AV17" s="990"/>
      <c r="AW17" s="990"/>
      <c r="AX17" s="990"/>
      <c r="AY17" s="990"/>
      <c r="AZ17" s="990"/>
      <c r="BA17" s="990"/>
      <c r="BB17" s="990"/>
      <c r="BC17" s="990"/>
      <c r="BD17" s="614">
        <v>1</v>
      </c>
      <c r="BE17" s="991">
        <v>55</v>
      </c>
      <c r="BF17" s="992">
        <v>64</v>
      </c>
      <c r="BG17" s="992">
        <v>40</v>
      </c>
      <c r="BH17" s="992">
        <v>60</v>
      </c>
      <c r="BI17" s="992">
        <v>26</v>
      </c>
      <c r="BJ17" s="992">
        <v>30</v>
      </c>
      <c r="BK17" s="992">
        <v>25</v>
      </c>
      <c r="BL17" s="992">
        <v>30</v>
      </c>
      <c r="BM17" s="992">
        <v>15</v>
      </c>
      <c r="BN17" s="992">
        <v>15</v>
      </c>
      <c r="BO17" s="992">
        <v>12</v>
      </c>
      <c r="BP17" s="992">
        <v>10</v>
      </c>
      <c r="BQ17" s="992">
        <v>15</v>
      </c>
      <c r="BR17" s="992"/>
      <c r="BS17" s="992"/>
      <c r="BT17" s="992"/>
      <c r="BU17" s="992">
        <v>10</v>
      </c>
      <c r="BV17" s="992"/>
      <c r="BW17" s="992">
        <v>20</v>
      </c>
      <c r="BX17" s="992">
        <v>5</v>
      </c>
      <c r="BY17" s="992"/>
      <c r="BZ17" s="992"/>
      <c r="CA17" s="992"/>
      <c r="CB17" s="992"/>
      <c r="CC17" s="992"/>
      <c r="CD17" s="992"/>
      <c r="CE17" s="992"/>
      <c r="CF17" s="992"/>
      <c r="CG17" s="992"/>
      <c r="CH17" s="992"/>
      <c r="CI17" s="992"/>
      <c r="CJ17" s="992"/>
      <c r="CK17" s="992"/>
      <c r="CL17" s="992"/>
      <c r="CM17" s="992"/>
      <c r="CN17" s="992"/>
      <c r="CO17" s="992"/>
      <c r="CP17" s="992"/>
      <c r="CQ17" s="992"/>
      <c r="CR17" s="992"/>
      <c r="CS17" s="993">
        <v>432</v>
      </c>
      <c r="CT17" s="994">
        <f t="shared" si="5"/>
        <v>16</v>
      </c>
      <c r="CU17" s="615">
        <v>0.7101369863013699</v>
      </c>
      <c r="CV17" s="616">
        <v>0.59079623287671235</v>
      </c>
      <c r="CW17" s="616">
        <v>0.44335616438356162</v>
      </c>
      <c r="CX17" s="616">
        <v>0.57378995433789959</v>
      </c>
      <c r="CY17" s="616">
        <v>0.30958904109589042</v>
      </c>
      <c r="CZ17" s="616">
        <v>0.53406392694063931</v>
      </c>
      <c r="DA17" s="616">
        <v>0.55452054794520544</v>
      </c>
      <c r="DB17" s="616">
        <v>0.45178082191780822</v>
      </c>
      <c r="DC17" s="616">
        <v>0.39598173515981733</v>
      </c>
      <c r="DD17" s="616">
        <v>0.60018264840182645</v>
      </c>
      <c r="DE17" s="616">
        <v>0.77808219178082194</v>
      </c>
      <c r="DF17" s="616">
        <v>0.34931506849315069</v>
      </c>
      <c r="DG17" s="616">
        <v>1.1311415525114155</v>
      </c>
      <c r="DH17" s="616"/>
      <c r="DI17" s="616"/>
      <c r="DJ17" s="616"/>
      <c r="DK17" s="616">
        <v>0.32109589041095893</v>
      </c>
      <c r="DL17" s="616"/>
      <c r="DM17" s="616">
        <v>0.46630136986301368</v>
      </c>
      <c r="DN17" s="616">
        <v>0.15287671232876712</v>
      </c>
      <c r="DO17" s="616"/>
      <c r="DP17" s="616"/>
      <c r="DQ17" s="616"/>
      <c r="DR17" s="616"/>
      <c r="DS17" s="616"/>
      <c r="DT17" s="616"/>
      <c r="DU17" s="616"/>
      <c r="DV17" s="616"/>
      <c r="DW17" s="616"/>
      <c r="DX17" s="616"/>
      <c r="DY17" s="616"/>
      <c r="DZ17" s="616"/>
      <c r="EA17" s="616"/>
      <c r="EB17" s="616"/>
      <c r="EC17" s="616"/>
      <c r="ED17" s="616"/>
      <c r="EE17" s="616"/>
      <c r="EF17" s="616"/>
      <c r="EG17" s="616"/>
      <c r="EH17" s="995"/>
      <c r="EI17" s="996">
        <v>0.55221968543886357</v>
      </c>
      <c r="EJ17" s="989">
        <v>8</v>
      </c>
      <c r="EK17" s="990">
        <v>16</v>
      </c>
      <c r="EL17" s="990">
        <v>9</v>
      </c>
      <c r="EM17" s="990">
        <v>4</v>
      </c>
      <c r="EN17" s="990">
        <v>4</v>
      </c>
      <c r="EO17" s="990"/>
      <c r="EP17" s="990"/>
      <c r="EQ17" s="990"/>
      <c r="ER17" s="990"/>
      <c r="ES17" s="990"/>
      <c r="ET17" s="990"/>
      <c r="EU17" s="990"/>
      <c r="EV17" s="990"/>
      <c r="EW17" s="990"/>
      <c r="EX17" s="990"/>
      <c r="EY17" s="990"/>
      <c r="EZ17" s="990"/>
      <c r="FA17" s="990"/>
      <c r="FB17" s="990"/>
      <c r="FC17" s="990"/>
      <c r="FD17" s="990"/>
      <c r="FE17" s="990"/>
      <c r="FF17" s="990"/>
      <c r="FG17" s="990"/>
      <c r="FH17" s="990"/>
      <c r="FI17" s="990"/>
      <c r="FJ17" s="990"/>
      <c r="FK17" s="990"/>
      <c r="FL17" s="990"/>
      <c r="FM17" s="990"/>
      <c r="FN17" s="990"/>
      <c r="FO17" s="990"/>
      <c r="FP17" s="997">
        <v>41</v>
      </c>
      <c r="FQ17" s="994">
        <f t="shared" si="0"/>
        <v>5</v>
      </c>
      <c r="FR17" s="615">
        <v>0.55582191780821921</v>
      </c>
      <c r="FS17" s="616">
        <v>0.65804794520547949</v>
      </c>
      <c r="FT17" s="616">
        <v>0.64322678843226788</v>
      </c>
      <c r="FU17" s="616">
        <v>0.35068493150684932</v>
      </c>
      <c r="FV17" s="616">
        <v>0.40205479452054793</v>
      </c>
      <c r="FW17" s="616"/>
      <c r="FX17" s="616"/>
      <c r="FY17" s="616"/>
      <c r="FZ17" s="616"/>
      <c r="GA17" s="616"/>
      <c r="GB17" s="616"/>
      <c r="GC17" s="616"/>
      <c r="GD17" s="616"/>
      <c r="GE17" s="616"/>
      <c r="GF17" s="616"/>
      <c r="GG17" s="616"/>
      <c r="GH17" s="616"/>
      <c r="GI17" s="616"/>
      <c r="GJ17" s="616"/>
      <c r="GK17" s="616"/>
      <c r="GL17" s="616"/>
      <c r="GM17" s="616"/>
      <c r="GN17" s="616"/>
      <c r="GO17" s="616"/>
      <c r="GP17" s="616"/>
      <c r="GQ17" s="616"/>
      <c r="GR17" s="616"/>
      <c r="GS17" s="616"/>
      <c r="GT17" s="616"/>
      <c r="GU17" s="616"/>
      <c r="GV17" s="616"/>
      <c r="GW17" s="616"/>
      <c r="GX17" s="621">
        <v>0.57988640160374205</v>
      </c>
      <c r="GY17" s="998">
        <v>115</v>
      </c>
      <c r="GZ17" s="999"/>
      <c r="HA17" s="999"/>
      <c r="HB17" s="999"/>
      <c r="HC17" s="999"/>
      <c r="HD17" s="999"/>
      <c r="HE17" s="1000">
        <v>115</v>
      </c>
      <c r="HF17" s="1001">
        <v>46</v>
      </c>
      <c r="HG17" s="1002">
        <v>1130</v>
      </c>
      <c r="HH17" s="1002">
        <v>188</v>
      </c>
      <c r="HI17" s="1002">
        <v>732</v>
      </c>
      <c r="HJ17" s="1002">
        <v>1296</v>
      </c>
      <c r="HK17" s="1002">
        <v>1401</v>
      </c>
      <c r="HL17" s="1002">
        <v>2039</v>
      </c>
      <c r="HM17" s="1002">
        <v>650</v>
      </c>
      <c r="HN17" s="1002">
        <v>2610</v>
      </c>
      <c r="HO17" s="1002">
        <v>1091</v>
      </c>
      <c r="HP17" s="1002">
        <v>367</v>
      </c>
      <c r="HQ17" s="1002">
        <v>1067</v>
      </c>
      <c r="HR17" s="1002">
        <v>261</v>
      </c>
      <c r="HS17" s="1002">
        <v>725</v>
      </c>
      <c r="HT17" s="1002">
        <v>1090</v>
      </c>
      <c r="HU17" s="1002">
        <v>869</v>
      </c>
      <c r="HV17" s="1002">
        <v>183</v>
      </c>
      <c r="HW17" s="1002">
        <v>77</v>
      </c>
      <c r="HX17" s="1002">
        <v>234</v>
      </c>
      <c r="HY17" s="1002">
        <v>372</v>
      </c>
      <c r="HZ17" s="1002">
        <v>209</v>
      </c>
      <c r="IA17" s="1002">
        <v>149</v>
      </c>
      <c r="IB17" s="1002">
        <v>9</v>
      </c>
      <c r="IC17" s="1002">
        <v>155</v>
      </c>
      <c r="ID17" s="1002">
        <v>506</v>
      </c>
      <c r="IE17" s="1002">
        <v>5</v>
      </c>
      <c r="IF17" s="1002">
        <v>2</v>
      </c>
      <c r="IG17" s="1002">
        <v>2</v>
      </c>
      <c r="IH17" s="1003">
        <v>17465</v>
      </c>
      <c r="II17" s="1004">
        <f t="shared" si="6"/>
        <v>47.849315068493148</v>
      </c>
      <c r="IJ17" s="1005">
        <v>30.065217391304348</v>
      </c>
      <c r="IK17" s="1006">
        <v>5.8300884955752208</v>
      </c>
      <c r="IL17" s="1006">
        <v>3.8670212765957448</v>
      </c>
      <c r="IM17" s="1006">
        <v>5.7185792349726778</v>
      </c>
      <c r="IN17" s="1006">
        <v>8.0956790123456788</v>
      </c>
      <c r="IO17" s="1006">
        <v>5.6138472519628833</v>
      </c>
      <c r="IP17" s="1006">
        <v>6.3055419323197643</v>
      </c>
      <c r="IQ17" s="1006">
        <v>7.1507692307692308</v>
      </c>
      <c r="IR17" s="1006">
        <v>7.5505747126436784</v>
      </c>
      <c r="IS17" s="1006">
        <v>6.0705774518790099</v>
      </c>
      <c r="IT17" s="1006">
        <v>5.73841961852861</v>
      </c>
      <c r="IU17" s="1006">
        <v>5.8969072164948457</v>
      </c>
      <c r="IV17" s="1006">
        <v>5.3563218390804597</v>
      </c>
      <c r="IW17" s="1006">
        <v>5.4993103448275864</v>
      </c>
      <c r="IX17" s="1006">
        <v>4.169724770642202</v>
      </c>
      <c r="IY17" s="1006">
        <v>4.1162255466052935</v>
      </c>
      <c r="IZ17" s="1006">
        <v>5.2295081967213113</v>
      </c>
      <c r="JA17" s="1006">
        <v>7.7532467532467528</v>
      </c>
      <c r="JB17" s="1006">
        <v>7.5726495726495724</v>
      </c>
      <c r="JC17" s="1006">
        <v>12.620967741935484</v>
      </c>
      <c r="JD17" s="1006">
        <v>5.8708133971291865</v>
      </c>
      <c r="JE17" s="1006">
        <v>4.0604026845637584</v>
      </c>
      <c r="JF17" s="1006">
        <v>4.1111111111111107</v>
      </c>
      <c r="JG17" s="1006">
        <v>3.5290322580645159</v>
      </c>
      <c r="JH17" s="1006">
        <v>10.776679841897232</v>
      </c>
      <c r="JI17" s="1006">
        <v>18.399999999999999</v>
      </c>
      <c r="JJ17" s="1006">
        <v>10.5</v>
      </c>
      <c r="JK17" s="1006">
        <v>4</v>
      </c>
      <c r="JL17" s="642">
        <v>6.4696249642141428</v>
      </c>
      <c r="JM17" s="1001">
        <v>389</v>
      </c>
      <c r="JN17" s="1002">
        <v>4983</v>
      </c>
      <c r="JO17" s="1002">
        <v>522</v>
      </c>
      <c r="JP17" s="1002">
        <v>3412</v>
      </c>
      <c r="JQ17" s="1002">
        <v>8462</v>
      </c>
      <c r="JR17" s="1002">
        <v>5819</v>
      </c>
      <c r="JS17" s="1002">
        <v>8975</v>
      </c>
      <c r="JT17" s="1002">
        <v>3223</v>
      </c>
      <c r="JU17" s="1002">
        <v>15890</v>
      </c>
      <c r="JV17" s="1002">
        <v>5463</v>
      </c>
      <c r="JW17" s="1002">
        <v>1522</v>
      </c>
      <c r="JX17" s="1002">
        <v>4804</v>
      </c>
      <c r="JY17" s="1002">
        <v>1112</v>
      </c>
      <c r="JZ17" s="1002">
        <v>3085</v>
      </c>
      <c r="KA17" s="1002">
        <v>3494</v>
      </c>
      <c r="KB17" s="1002">
        <v>2203</v>
      </c>
      <c r="KC17" s="1002">
        <v>712</v>
      </c>
      <c r="KD17" s="1002">
        <v>503</v>
      </c>
      <c r="KE17" s="1002">
        <v>1420</v>
      </c>
      <c r="KF17" s="1002">
        <v>4255</v>
      </c>
      <c r="KG17" s="1002">
        <v>986</v>
      </c>
      <c r="KH17" s="1002">
        <v>387</v>
      </c>
      <c r="KI17" s="1002">
        <v>28</v>
      </c>
      <c r="KJ17" s="1002">
        <v>411</v>
      </c>
      <c r="KK17" s="1002">
        <v>4947</v>
      </c>
      <c r="KL17" s="1002">
        <v>54</v>
      </c>
      <c r="KM17" s="1002">
        <v>12</v>
      </c>
      <c r="KN17" s="1002">
        <v>1</v>
      </c>
      <c r="KO17" s="1003">
        <v>87074</v>
      </c>
      <c r="KP17" s="1007">
        <f t="shared" si="1"/>
        <v>0.55221968543886357</v>
      </c>
      <c r="KQ17" s="1004">
        <f t="shared" si="7"/>
        <v>238.55890410958904</v>
      </c>
      <c r="KR17" s="1001">
        <v>946</v>
      </c>
      <c r="KS17" s="1002">
        <v>510</v>
      </c>
      <c r="KT17" s="1002">
        <v>18</v>
      </c>
      <c r="KU17" s="1002">
        <v>41</v>
      </c>
      <c r="KV17" s="1002">
        <v>728</v>
      </c>
      <c r="KW17" s="1002">
        <v>703</v>
      </c>
      <c r="KX17" s="1002">
        <v>1852</v>
      </c>
      <c r="KY17" s="1002">
        <v>770</v>
      </c>
      <c r="KZ17" s="1002">
        <v>1203</v>
      </c>
      <c r="LA17" s="1002">
        <v>94</v>
      </c>
      <c r="LB17" s="1002">
        <v>224</v>
      </c>
      <c r="LC17" s="1002">
        <v>415</v>
      </c>
      <c r="LD17" s="1002">
        <v>25</v>
      </c>
      <c r="LE17" s="1002">
        <v>187</v>
      </c>
      <c r="LF17" s="1002">
        <v>12</v>
      </c>
      <c r="LG17" s="1002">
        <v>525</v>
      </c>
      <c r="LH17" s="1002">
        <v>63</v>
      </c>
      <c r="LI17" s="1002">
        <v>15</v>
      </c>
      <c r="LJ17" s="1002">
        <v>122</v>
      </c>
      <c r="LK17" s="1002">
        <v>57</v>
      </c>
      <c r="LL17" s="1002">
        <v>51</v>
      </c>
      <c r="LM17" s="1002">
        <v>78</v>
      </c>
      <c r="LN17" s="1002"/>
      <c r="LO17" s="1002"/>
      <c r="LP17" s="1002"/>
      <c r="LQ17" s="1002">
        <v>33</v>
      </c>
      <c r="LR17" s="1002">
        <v>6</v>
      </c>
      <c r="LS17" s="1002"/>
      <c r="LT17" s="1003">
        <v>8678</v>
      </c>
      <c r="LU17" s="1007">
        <f>LT17/(FP17*365)</f>
        <v>0.57988640160374205</v>
      </c>
      <c r="LV17" s="1004">
        <f t="shared" si="8"/>
        <v>23.775342465753425</v>
      </c>
      <c r="LW17" s="644">
        <v>5</v>
      </c>
      <c r="LX17" s="645">
        <v>90</v>
      </c>
      <c r="LY17" s="645">
        <v>371</v>
      </c>
      <c r="LZ17" s="646">
        <v>679</v>
      </c>
      <c r="MA17" s="647">
        <v>1929</v>
      </c>
      <c r="MB17" s="647">
        <v>4505</v>
      </c>
      <c r="MC17" s="645"/>
      <c r="MD17" s="645"/>
      <c r="ME17" s="646"/>
      <c r="MF17" s="647">
        <v>587</v>
      </c>
      <c r="MG17" s="645"/>
      <c r="MH17" s="645"/>
      <c r="MI17" s="646"/>
      <c r="MJ17" s="647">
        <v>512</v>
      </c>
      <c r="MK17" s="648"/>
      <c r="ML17" s="648"/>
      <c r="MM17" s="648"/>
      <c r="MN17" s="1008">
        <v>8678</v>
      </c>
      <c r="MO17" s="1009">
        <f t="shared" si="9"/>
        <v>5.3699008988246137E-2</v>
      </c>
      <c r="MP17" s="1010"/>
      <c r="MQ17" s="1011"/>
      <c r="MR17" s="1011"/>
      <c r="MS17" s="1011"/>
      <c r="MT17" s="1011"/>
      <c r="MU17" s="1011"/>
      <c r="MV17" s="1012"/>
      <c r="MX17" s="837"/>
    </row>
    <row r="18" spans="1:362" s="587" customFormat="1" ht="8.25" x14ac:dyDescent="0.25">
      <c r="A18" s="976" t="s">
        <v>283</v>
      </c>
      <c r="B18" s="977" t="s">
        <v>284</v>
      </c>
      <c r="C18" s="978" t="s">
        <v>285</v>
      </c>
      <c r="D18" s="978" t="s">
        <v>286</v>
      </c>
      <c r="E18" s="978" t="s">
        <v>1214</v>
      </c>
      <c r="F18" s="978" t="s">
        <v>287</v>
      </c>
      <c r="G18" s="978" t="s">
        <v>288</v>
      </c>
      <c r="H18" s="978" t="s">
        <v>288</v>
      </c>
      <c r="I18" s="978" t="s">
        <v>1479</v>
      </c>
      <c r="J18" s="978" t="s">
        <v>210</v>
      </c>
      <c r="K18" s="926" t="s">
        <v>211</v>
      </c>
      <c r="L18" s="979">
        <v>1</v>
      </c>
      <c r="M18" s="593">
        <v>9920036000</v>
      </c>
      <c r="N18" s="595">
        <v>9347195000</v>
      </c>
      <c r="O18" s="595">
        <v>4094083000</v>
      </c>
      <c r="P18" s="598">
        <f t="shared" si="2"/>
        <v>572841000</v>
      </c>
      <c r="Q18" s="599">
        <v>48674874.630000003</v>
      </c>
      <c r="R18" s="600">
        <v>8713463716.9500046</v>
      </c>
      <c r="S18" s="600">
        <v>421862049.09000003</v>
      </c>
      <c r="T18" s="980">
        <v>9184000640.6700039</v>
      </c>
      <c r="U18" s="981">
        <v>727.85186011904761</v>
      </c>
      <c r="V18" s="982">
        <v>33.787291666666661</v>
      </c>
      <c r="W18" s="982">
        <v>1508.57917989418</v>
      </c>
      <c r="X18" s="982">
        <v>511.6205291005291</v>
      </c>
      <c r="Y18" s="982">
        <v>171.18973544973545</v>
      </c>
      <c r="Z18" s="982">
        <v>515.35871428571431</v>
      </c>
      <c r="AA18" s="982">
        <v>8.2217989417989408</v>
      </c>
      <c r="AB18" s="982">
        <v>446.58243551587299</v>
      </c>
      <c r="AC18" s="982">
        <v>171.90049603174603</v>
      </c>
      <c r="AD18" s="983">
        <v>4095.0920410052909</v>
      </c>
      <c r="AE18" s="984">
        <f t="shared" si="3"/>
        <v>0.20935682937118799</v>
      </c>
      <c r="AF18" s="985">
        <f t="shared" si="4"/>
        <v>0.43392257581972121</v>
      </c>
      <c r="AG18" s="986" t="s">
        <v>1480</v>
      </c>
      <c r="AH18" s="987" t="s">
        <v>1481</v>
      </c>
      <c r="AI18" s="988" t="s">
        <v>1482</v>
      </c>
      <c r="AJ18" s="989"/>
      <c r="AK18" s="990">
        <v>1</v>
      </c>
      <c r="AL18" s="990">
        <v>1</v>
      </c>
      <c r="AM18" s="990">
        <v>1</v>
      </c>
      <c r="AN18" s="990">
        <v>1</v>
      </c>
      <c r="AO18" s="990"/>
      <c r="AP18" s="990">
        <v>1</v>
      </c>
      <c r="AQ18" s="990">
        <v>1</v>
      </c>
      <c r="AR18" s="990">
        <v>1</v>
      </c>
      <c r="AS18" s="990"/>
      <c r="AT18" s="990"/>
      <c r="AU18" s="990"/>
      <c r="AV18" s="990"/>
      <c r="AW18" s="990"/>
      <c r="AX18" s="990">
        <v>1</v>
      </c>
      <c r="AY18" s="990">
        <v>1</v>
      </c>
      <c r="AZ18" s="990">
        <v>1</v>
      </c>
      <c r="BA18" s="990">
        <v>1</v>
      </c>
      <c r="BB18" s="990"/>
      <c r="BC18" s="990">
        <v>1</v>
      </c>
      <c r="BD18" s="614">
        <v>12</v>
      </c>
      <c r="BE18" s="991">
        <v>119</v>
      </c>
      <c r="BF18" s="992">
        <v>98</v>
      </c>
      <c r="BG18" s="992">
        <v>62</v>
      </c>
      <c r="BH18" s="992">
        <v>50</v>
      </c>
      <c r="BI18" s="992">
        <v>87</v>
      </c>
      <c r="BJ18" s="992">
        <v>60</v>
      </c>
      <c r="BK18" s="992">
        <v>64</v>
      </c>
      <c r="BL18" s="992">
        <v>28</v>
      </c>
      <c r="BM18" s="992">
        <v>35</v>
      </c>
      <c r="BN18" s="992">
        <v>31</v>
      </c>
      <c r="BO18" s="992">
        <v>56</v>
      </c>
      <c r="BP18" s="992">
        <v>22</v>
      </c>
      <c r="BQ18" s="992"/>
      <c r="BR18" s="992"/>
      <c r="BS18" s="992">
        <v>54</v>
      </c>
      <c r="BT18" s="992">
        <v>28</v>
      </c>
      <c r="BU18" s="992">
        <v>15</v>
      </c>
      <c r="BV18" s="992">
        <v>25</v>
      </c>
      <c r="BW18" s="992"/>
      <c r="BX18" s="992">
        <v>16</v>
      </c>
      <c r="BY18" s="992">
        <v>24</v>
      </c>
      <c r="BZ18" s="992"/>
      <c r="CA18" s="992">
        <v>8</v>
      </c>
      <c r="CB18" s="992">
        <v>25</v>
      </c>
      <c r="CC18" s="992">
        <v>18</v>
      </c>
      <c r="CD18" s="992">
        <v>24</v>
      </c>
      <c r="CE18" s="992">
        <v>13</v>
      </c>
      <c r="CF18" s="992"/>
      <c r="CG18" s="992"/>
      <c r="CH18" s="992"/>
      <c r="CI18" s="992"/>
      <c r="CJ18" s="992"/>
      <c r="CK18" s="992"/>
      <c r="CL18" s="992">
        <v>10</v>
      </c>
      <c r="CM18" s="992"/>
      <c r="CN18" s="992"/>
      <c r="CO18" s="992"/>
      <c r="CP18" s="992"/>
      <c r="CQ18" s="992"/>
      <c r="CR18" s="992"/>
      <c r="CS18" s="993">
        <v>972</v>
      </c>
      <c r="CT18" s="994">
        <f t="shared" si="5"/>
        <v>24</v>
      </c>
      <c r="CU18" s="615">
        <v>0.79309312766202367</v>
      </c>
      <c r="CV18" s="616">
        <v>0.57271456527816611</v>
      </c>
      <c r="CW18" s="616">
        <v>0.65351303579319486</v>
      </c>
      <c r="CX18" s="616">
        <v>0.60586301369863016</v>
      </c>
      <c r="CY18" s="616">
        <v>0.38904109589041097</v>
      </c>
      <c r="CZ18" s="616">
        <v>0.43794520547945204</v>
      </c>
      <c r="DA18" s="616">
        <v>0.63951198630136985</v>
      </c>
      <c r="DB18" s="616">
        <v>1.0092954990215264</v>
      </c>
      <c r="DC18" s="616">
        <v>0.54677103718199604</v>
      </c>
      <c r="DD18" s="616">
        <v>0.66513477684489619</v>
      </c>
      <c r="DE18" s="616">
        <v>0.69055772994129161</v>
      </c>
      <c r="DF18" s="616">
        <v>0.4932752179327522</v>
      </c>
      <c r="DG18" s="616"/>
      <c r="DH18" s="616"/>
      <c r="DI18" s="616">
        <v>0.62658548959918825</v>
      </c>
      <c r="DJ18" s="616">
        <v>0.56154598825831703</v>
      </c>
      <c r="DK18" s="616">
        <v>0.7722374429223744</v>
      </c>
      <c r="DL18" s="616">
        <v>0.77293150684931511</v>
      </c>
      <c r="DM18" s="616"/>
      <c r="DN18" s="616">
        <v>0.47619863013698632</v>
      </c>
      <c r="DO18" s="616">
        <v>0.61130136986301364</v>
      </c>
      <c r="DP18" s="616"/>
      <c r="DQ18" s="616">
        <v>0.52910958904109584</v>
      </c>
      <c r="DR18" s="616">
        <v>0.78246575342465752</v>
      </c>
      <c r="DS18" s="616">
        <v>1.2112633181126331</v>
      </c>
      <c r="DT18" s="616">
        <v>0.81792237442922378</v>
      </c>
      <c r="DU18" s="616">
        <v>0.60674394099051632</v>
      </c>
      <c r="DV18" s="616"/>
      <c r="DW18" s="616"/>
      <c r="DX18" s="616"/>
      <c r="DY18" s="616"/>
      <c r="DZ18" s="616"/>
      <c r="EA18" s="616"/>
      <c r="EB18" s="616">
        <v>0.51287671232876708</v>
      </c>
      <c r="EC18" s="616"/>
      <c r="ED18" s="616"/>
      <c r="EE18" s="616"/>
      <c r="EF18" s="616"/>
      <c r="EG18" s="616"/>
      <c r="EH18" s="995"/>
      <c r="EI18" s="996">
        <v>0.63879305485089355</v>
      </c>
      <c r="EJ18" s="989">
        <v>10</v>
      </c>
      <c r="EK18" s="990">
        <v>27</v>
      </c>
      <c r="EL18" s="990">
        <v>21</v>
      </c>
      <c r="EM18" s="990">
        <v>11</v>
      </c>
      <c r="EN18" s="990">
        <v>12</v>
      </c>
      <c r="EO18" s="990">
        <v>13</v>
      </c>
      <c r="EP18" s="990"/>
      <c r="EQ18" s="990">
        <v>8</v>
      </c>
      <c r="ER18" s="990">
        <v>3</v>
      </c>
      <c r="ES18" s="990">
        <v>6</v>
      </c>
      <c r="ET18" s="990">
        <v>22</v>
      </c>
      <c r="EU18" s="990">
        <v>9</v>
      </c>
      <c r="EV18" s="990"/>
      <c r="EW18" s="990"/>
      <c r="EX18" s="990"/>
      <c r="EY18" s="990">
        <v>4</v>
      </c>
      <c r="EZ18" s="990"/>
      <c r="FA18" s="990">
        <v>6</v>
      </c>
      <c r="FB18" s="990"/>
      <c r="FC18" s="990"/>
      <c r="FD18" s="990"/>
      <c r="FE18" s="990"/>
      <c r="FF18" s="990"/>
      <c r="FG18" s="990"/>
      <c r="FH18" s="990"/>
      <c r="FI18" s="990"/>
      <c r="FJ18" s="990"/>
      <c r="FK18" s="990"/>
      <c r="FL18" s="990"/>
      <c r="FM18" s="990"/>
      <c r="FN18" s="990"/>
      <c r="FO18" s="990"/>
      <c r="FP18" s="997">
        <v>152</v>
      </c>
      <c r="FQ18" s="994">
        <f t="shared" si="0"/>
        <v>13</v>
      </c>
      <c r="FR18" s="615">
        <v>0.93890410958904114</v>
      </c>
      <c r="FS18" s="616">
        <v>0.64779299847793004</v>
      </c>
      <c r="FT18" s="616">
        <v>0.74624918460534895</v>
      </c>
      <c r="FU18" s="616">
        <v>0.91880448318804486</v>
      </c>
      <c r="FV18" s="616">
        <v>0.67442922374429226</v>
      </c>
      <c r="FW18" s="616">
        <v>0.60927291886196</v>
      </c>
      <c r="FX18" s="616"/>
      <c r="FY18" s="616">
        <v>0.7</v>
      </c>
      <c r="FZ18" s="616">
        <v>0.16986301369863013</v>
      </c>
      <c r="GA18" s="616">
        <v>0.73972602739726023</v>
      </c>
      <c r="GB18" s="616">
        <v>0.50983810709838107</v>
      </c>
      <c r="GC18" s="616">
        <v>0.69284627092846274</v>
      </c>
      <c r="GD18" s="616"/>
      <c r="GE18" s="616"/>
      <c r="GF18" s="616"/>
      <c r="GG18" s="616">
        <v>0.90136986301369859</v>
      </c>
      <c r="GH18" s="616"/>
      <c r="GI18" s="616">
        <v>0.59726027397260273</v>
      </c>
      <c r="GJ18" s="616"/>
      <c r="GK18" s="616"/>
      <c r="GL18" s="616"/>
      <c r="GM18" s="616"/>
      <c r="GN18" s="616"/>
      <c r="GO18" s="616"/>
      <c r="GP18" s="616"/>
      <c r="GQ18" s="616"/>
      <c r="GR18" s="616"/>
      <c r="GS18" s="616"/>
      <c r="GT18" s="616"/>
      <c r="GU18" s="616"/>
      <c r="GV18" s="616"/>
      <c r="GW18" s="616"/>
      <c r="GX18" s="621">
        <v>0.6832912761355443</v>
      </c>
      <c r="GY18" s="998"/>
      <c r="GZ18" s="999">
        <v>25</v>
      </c>
      <c r="HA18" s="999"/>
      <c r="HB18" s="999"/>
      <c r="HC18" s="999">
        <v>10</v>
      </c>
      <c r="HD18" s="999">
        <v>4</v>
      </c>
      <c r="HE18" s="1000">
        <v>39</v>
      </c>
      <c r="HF18" s="1001">
        <v>496</v>
      </c>
      <c r="HG18" s="1002">
        <v>3630</v>
      </c>
      <c r="HH18" s="1002">
        <v>1228</v>
      </c>
      <c r="HI18" s="1002">
        <v>2714</v>
      </c>
      <c r="HJ18" s="1002">
        <v>3038</v>
      </c>
      <c r="HK18" s="1002">
        <v>6924</v>
      </c>
      <c r="HL18" s="1002">
        <v>4088</v>
      </c>
      <c r="HM18" s="1002">
        <v>1790</v>
      </c>
      <c r="HN18" s="1002">
        <v>6449</v>
      </c>
      <c r="HO18" s="1002">
        <v>1823</v>
      </c>
      <c r="HP18" s="1002">
        <v>1681</v>
      </c>
      <c r="HQ18" s="1002">
        <v>2351</v>
      </c>
      <c r="HR18" s="1002">
        <v>977</v>
      </c>
      <c r="HS18" s="1002">
        <v>1490</v>
      </c>
      <c r="HT18" s="1002">
        <v>2626</v>
      </c>
      <c r="HU18" s="1002">
        <v>2425</v>
      </c>
      <c r="HV18" s="1002">
        <v>409</v>
      </c>
      <c r="HW18" s="1002">
        <v>1268</v>
      </c>
      <c r="HX18" s="1002">
        <v>434</v>
      </c>
      <c r="HY18" s="1002">
        <v>861</v>
      </c>
      <c r="HZ18" s="1002">
        <v>325</v>
      </c>
      <c r="IA18" s="1002">
        <v>190</v>
      </c>
      <c r="IB18" s="1002">
        <v>11</v>
      </c>
      <c r="IC18" s="1002">
        <v>380</v>
      </c>
      <c r="ID18" s="1002">
        <v>778</v>
      </c>
      <c r="IE18" s="1002">
        <v>162</v>
      </c>
      <c r="IF18" s="1002">
        <v>36</v>
      </c>
      <c r="IG18" s="1002">
        <v>12</v>
      </c>
      <c r="IH18" s="1003">
        <v>48596</v>
      </c>
      <c r="II18" s="1004">
        <f t="shared" si="6"/>
        <v>133.13972602739727</v>
      </c>
      <c r="IJ18" s="1005">
        <v>20.35282258064516</v>
      </c>
      <c r="IK18" s="1006">
        <v>5.8887052341597794</v>
      </c>
      <c r="IL18" s="1006">
        <v>3.6775244299674266</v>
      </c>
      <c r="IM18" s="1006">
        <v>4.6440677966101696</v>
      </c>
      <c r="IN18" s="1006">
        <v>7.8485845951283739</v>
      </c>
      <c r="IO18" s="1006">
        <v>5.0296071634893122</v>
      </c>
      <c r="IP18" s="1006">
        <v>6.4571917808219181</v>
      </c>
      <c r="IQ18" s="1006">
        <v>7.3798882681564244</v>
      </c>
      <c r="IR18" s="1006">
        <v>5.8391998759497596</v>
      </c>
      <c r="IS18" s="1006">
        <v>5.9051014810751505</v>
      </c>
      <c r="IT18" s="1006">
        <v>5.759666864961333</v>
      </c>
      <c r="IU18" s="1006">
        <v>6.9493832411739689</v>
      </c>
      <c r="IV18" s="1006">
        <v>5.3254861821903789</v>
      </c>
      <c r="IW18" s="1006">
        <v>4.5986577181208057</v>
      </c>
      <c r="IX18" s="1006">
        <v>4.7581873571972579</v>
      </c>
      <c r="IY18" s="1006">
        <v>5.4696907216494841</v>
      </c>
      <c r="IZ18" s="1006">
        <v>7.1100244498777503</v>
      </c>
      <c r="JA18" s="1006">
        <v>10.78627760252366</v>
      </c>
      <c r="JB18" s="1006">
        <v>10.675115207373272</v>
      </c>
      <c r="JC18" s="1006">
        <v>16.21602787456446</v>
      </c>
      <c r="JD18" s="1006">
        <v>8.3569230769230778</v>
      </c>
      <c r="JE18" s="1006">
        <v>4.3210526315789473</v>
      </c>
      <c r="JF18" s="1006">
        <v>5.8181818181818183</v>
      </c>
      <c r="JG18" s="1006">
        <v>4.3578947368421055</v>
      </c>
      <c r="JH18" s="1006">
        <v>14.289203084832906</v>
      </c>
      <c r="JI18" s="1006">
        <v>9.6172839506172831</v>
      </c>
      <c r="JJ18" s="1006">
        <v>8.4722222222222214</v>
      </c>
      <c r="JK18" s="1006">
        <v>6</v>
      </c>
      <c r="JL18" s="642">
        <v>6.4328751337558643</v>
      </c>
      <c r="JM18" s="1001">
        <v>2540</v>
      </c>
      <c r="JN18" s="1002">
        <v>13718</v>
      </c>
      <c r="JO18" s="1002">
        <v>3272</v>
      </c>
      <c r="JP18" s="1002">
        <v>9418</v>
      </c>
      <c r="JQ18" s="1002">
        <v>17393</v>
      </c>
      <c r="JR18" s="1002">
        <v>23972</v>
      </c>
      <c r="JS18" s="1002">
        <v>19237</v>
      </c>
      <c r="JT18" s="1002">
        <v>10199</v>
      </c>
      <c r="JU18" s="1002">
        <v>27902</v>
      </c>
      <c r="JV18" s="1002">
        <v>8756</v>
      </c>
      <c r="JW18" s="1002">
        <v>7525</v>
      </c>
      <c r="JX18" s="1002">
        <v>13043</v>
      </c>
      <c r="JY18" s="1002">
        <v>4167</v>
      </c>
      <c r="JZ18" s="1002">
        <v>5257</v>
      </c>
      <c r="KA18" s="1002">
        <v>9697</v>
      </c>
      <c r="KB18" s="1002">
        <v>7146</v>
      </c>
      <c r="KC18" s="1002">
        <v>2034</v>
      </c>
      <c r="KD18" s="1002">
        <v>9734</v>
      </c>
      <c r="KE18" s="1002">
        <v>3363</v>
      </c>
      <c r="KF18" s="1002">
        <v>12940</v>
      </c>
      <c r="KG18" s="1002">
        <v>2329</v>
      </c>
      <c r="KH18" s="1002">
        <v>511</v>
      </c>
      <c r="KI18" s="1002">
        <v>51</v>
      </c>
      <c r="KJ18" s="1002">
        <v>1186</v>
      </c>
      <c r="KK18" s="1002">
        <v>10315</v>
      </c>
      <c r="KL18" s="1002">
        <v>708</v>
      </c>
      <c r="KM18" s="1002">
        <v>180</v>
      </c>
      <c r="KN18" s="1002">
        <v>38</v>
      </c>
      <c r="KO18" s="1003">
        <v>226631</v>
      </c>
      <c r="KP18" s="1007">
        <f t="shared" si="1"/>
        <v>0.63879305485089355</v>
      </c>
      <c r="KQ18" s="1004">
        <f t="shared" si="7"/>
        <v>620.90684931506848</v>
      </c>
      <c r="KR18" s="1001">
        <v>7042</v>
      </c>
      <c r="KS18" s="1002">
        <v>4049</v>
      </c>
      <c r="KT18" s="1002">
        <v>16</v>
      </c>
      <c r="KU18" s="1002">
        <v>470</v>
      </c>
      <c r="KV18" s="1002">
        <v>3459</v>
      </c>
      <c r="KW18" s="1002">
        <v>4457</v>
      </c>
      <c r="KX18" s="1002">
        <v>3056</v>
      </c>
      <c r="KY18" s="1002">
        <v>1198</v>
      </c>
      <c r="KZ18" s="1002">
        <v>3334</v>
      </c>
      <c r="LA18" s="1002">
        <v>178</v>
      </c>
      <c r="LB18" s="1002">
        <v>477</v>
      </c>
      <c r="LC18" s="1002">
        <v>981</v>
      </c>
      <c r="LD18" s="1002">
        <v>58</v>
      </c>
      <c r="LE18" s="1002">
        <v>151</v>
      </c>
      <c r="LF18" s="1002">
        <v>204</v>
      </c>
      <c r="LG18" s="1002">
        <v>3639</v>
      </c>
      <c r="LH18" s="1002">
        <v>468</v>
      </c>
      <c r="LI18" s="1002">
        <v>2651</v>
      </c>
      <c r="LJ18" s="1002">
        <v>833</v>
      </c>
      <c r="LK18" s="1002">
        <v>120</v>
      </c>
      <c r="LL18" s="1002">
        <v>64</v>
      </c>
      <c r="LM18" s="1002">
        <v>125</v>
      </c>
      <c r="LN18" s="1002">
        <v>2</v>
      </c>
      <c r="LO18" s="1002">
        <v>79</v>
      </c>
      <c r="LP18" s="1002"/>
      <c r="LQ18" s="1002">
        <v>688</v>
      </c>
      <c r="LR18" s="1002">
        <v>88</v>
      </c>
      <c r="LS18" s="1002">
        <v>22</v>
      </c>
      <c r="LT18" s="1003">
        <v>37909</v>
      </c>
      <c r="LU18" s="1007">
        <f>LT18/(FP18*365)</f>
        <v>0.6832912761355443</v>
      </c>
      <c r="LV18" s="1004">
        <f t="shared" si="8"/>
        <v>103.86027397260274</v>
      </c>
      <c r="LW18" s="644">
        <v>1750</v>
      </c>
      <c r="LX18" s="645">
        <v>2230</v>
      </c>
      <c r="LY18" s="645">
        <v>2295</v>
      </c>
      <c r="LZ18" s="646">
        <v>6213</v>
      </c>
      <c r="MA18" s="647">
        <v>7624</v>
      </c>
      <c r="MB18" s="647">
        <v>9677</v>
      </c>
      <c r="MC18" s="645">
        <v>384</v>
      </c>
      <c r="MD18" s="645"/>
      <c r="ME18" s="646">
        <v>467</v>
      </c>
      <c r="MF18" s="647">
        <v>3394</v>
      </c>
      <c r="MG18" s="645">
        <v>204</v>
      </c>
      <c r="MH18" s="645">
        <v>1037</v>
      </c>
      <c r="MI18" s="646">
        <v>543</v>
      </c>
      <c r="MJ18" s="647">
        <v>1905</v>
      </c>
      <c r="MK18" s="648">
        <v>143</v>
      </c>
      <c r="ML18" s="648">
        <v>43</v>
      </c>
      <c r="MM18" s="648"/>
      <c r="MN18" s="1008">
        <v>37909</v>
      </c>
      <c r="MO18" s="1009">
        <f t="shared" si="9"/>
        <v>0.20839378511699069</v>
      </c>
      <c r="MP18" s="1010"/>
      <c r="MQ18" s="1011"/>
      <c r="MR18" s="1011"/>
      <c r="MS18" s="1011"/>
      <c r="MT18" s="1011"/>
      <c r="MU18" s="1011"/>
      <c r="MV18" s="1012"/>
      <c r="MX18" s="837"/>
    </row>
    <row r="19" spans="1:362" s="587" customFormat="1" ht="8.25" x14ac:dyDescent="0.25">
      <c r="A19" s="976" t="s">
        <v>289</v>
      </c>
      <c r="B19" s="977" t="s">
        <v>290</v>
      </c>
      <c r="C19" s="978" t="s">
        <v>291</v>
      </c>
      <c r="D19" s="978" t="s">
        <v>1215</v>
      </c>
      <c r="E19" s="978" t="s">
        <v>1213</v>
      </c>
      <c r="F19" s="978" t="s">
        <v>280</v>
      </c>
      <c r="G19" s="978" t="s">
        <v>293</v>
      </c>
      <c r="H19" s="978" t="s">
        <v>294</v>
      </c>
      <c r="I19" s="978" t="s">
        <v>1479</v>
      </c>
      <c r="J19" s="978" t="s">
        <v>210</v>
      </c>
      <c r="K19" s="926" t="s">
        <v>211</v>
      </c>
      <c r="L19" s="979">
        <v>1</v>
      </c>
      <c r="M19" s="593">
        <v>7755926000</v>
      </c>
      <c r="N19" s="595">
        <v>7743255000</v>
      </c>
      <c r="O19" s="595">
        <v>2717524000</v>
      </c>
      <c r="P19" s="598">
        <f t="shared" si="2"/>
        <v>12671000</v>
      </c>
      <c r="Q19" s="599">
        <v>34271726.939999998</v>
      </c>
      <c r="R19" s="600">
        <v>4438880229.1199999</v>
      </c>
      <c r="S19" s="600">
        <v>324134964.46000004</v>
      </c>
      <c r="T19" s="980">
        <v>4797286920.5199995</v>
      </c>
      <c r="U19" s="981">
        <v>451.28491071428573</v>
      </c>
      <c r="V19" s="982">
        <v>27.93</v>
      </c>
      <c r="W19" s="982">
        <v>901.93989417989417</v>
      </c>
      <c r="X19" s="982">
        <v>379.75328042328027</v>
      </c>
      <c r="Y19" s="982">
        <v>97.969142857142856</v>
      </c>
      <c r="Z19" s="982">
        <v>353.70894179894174</v>
      </c>
      <c r="AA19" s="982">
        <v>5.83</v>
      </c>
      <c r="AB19" s="982">
        <v>556.71002976190482</v>
      </c>
      <c r="AC19" s="982">
        <v>164.8201736111111</v>
      </c>
      <c r="AD19" s="983">
        <v>2939.9463733465609</v>
      </c>
      <c r="AE19" s="984">
        <f t="shared" si="3"/>
        <v>0.20342662338224274</v>
      </c>
      <c r="AF19" s="985">
        <f t="shared" si="4"/>
        <v>0.4065692931685807</v>
      </c>
      <c r="AG19" s="986" t="s">
        <v>1480</v>
      </c>
      <c r="AH19" s="987" t="s">
        <v>1481</v>
      </c>
      <c r="AI19" s="988"/>
      <c r="AJ19" s="989"/>
      <c r="AK19" s="990">
        <v>1</v>
      </c>
      <c r="AL19" s="990"/>
      <c r="AM19" s="990"/>
      <c r="AN19" s="990"/>
      <c r="AO19" s="990"/>
      <c r="AP19" s="990">
        <v>1</v>
      </c>
      <c r="AQ19" s="990">
        <v>1</v>
      </c>
      <c r="AR19" s="990"/>
      <c r="AS19" s="990"/>
      <c r="AT19" s="990"/>
      <c r="AU19" s="990">
        <v>1</v>
      </c>
      <c r="AV19" s="990"/>
      <c r="AW19" s="990"/>
      <c r="AX19" s="990">
        <v>1</v>
      </c>
      <c r="AY19" s="990"/>
      <c r="AZ19" s="990"/>
      <c r="BA19" s="990"/>
      <c r="BB19" s="990"/>
      <c r="BC19" s="990"/>
      <c r="BD19" s="614">
        <v>5</v>
      </c>
      <c r="BE19" s="991">
        <v>96</v>
      </c>
      <c r="BF19" s="992">
        <v>121</v>
      </c>
      <c r="BG19" s="992"/>
      <c r="BH19" s="992">
        <v>66</v>
      </c>
      <c r="BI19" s="992"/>
      <c r="BJ19" s="992">
        <v>50</v>
      </c>
      <c r="BK19" s="992"/>
      <c r="BL19" s="992">
        <v>31</v>
      </c>
      <c r="BM19" s="992"/>
      <c r="BN19" s="992">
        <v>36</v>
      </c>
      <c r="BO19" s="992"/>
      <c r="BP19" s="992">
        <v>34</v>
      </c>
      <c r="BQ19" s="992"/>
      <c r="BR19" s="992">
        <v>67</v>
      </c>
      <c r="BS19" s="992">
        <v>18</v>
      </c>
      <c r="BT19" s="992"/>
      <c r="BU19" s="992">
        <v>43</v>
      </c>
      <c r="BV19" s="992">
        <v>24</v>
      </c>
      <c r="BW19" s="992"/>
      <c r="BX19" s="992"/>
      <c r="BY19" s="992"/>
      <c r="BZ19" s="992"/>
      <c r="CA19" s="992">
        <v>53</v>
      </c>
      <c r="CB19" s="992"/>
      <c r="CC19" s="992"/>
      <c r="CD19" s="992"/>
      <c r="CE19" s="992"/>
      <c r="CF19" s="992"/>
      <c r="CG19" s="992"/>
      <c r="CH19" s="992"/>
      <c r="CI19" s="992"/>
      <c r="CJ19" s="992"/>
      <c r="CK19" s="992"/>
      <c r="CL19" s="992"/>
      <c r="CM19" s="992"/>
      <c r="CN19" s="992"/>
      <c r="CO19" s="992"/>
      <c r="CP19" s="992"/>
      <c r="CQ19" s="992"/>
      <c r="CR19" s="992"/>
      <c r="CS19" s="993">
        <v>639</v>
      </c>
      <c r="CT19" s="994">
        <f t="shared" si="5"/>
        <v>12</v>
      </c>
      <c r="CU19" s="615">
        <v>0.65921803652968036</v>
      </c>
      <c r="CV19" s="616">
        <v>0.54017887467451597</v>
      </c>
      <c r="CW19" s="616"/>
      <c r="CX19" s="616">
        <v>0.57579908675799085</v>
      </c>
      <c r="CY19" s="616"/>
      <c r="CZ19" s="616">
        <v>0.72991780821917807</v>
      </c>
      <c r="DA19" s="616"/>
      <c r="DB19" s="616">
        <v>0.60459566946531151</v>
      </c>
      <c r="DC19" s="616"/>
      <c r="DD19" s="616">
        <v>0.56773211567732118</v>
      </c>
      <c r="DE19" s="616"/>
      <c r="DF19" s="616">
        <v>0.55149073327961318</v>
      </c>
      <c r="DG19" s="616"/>
      <c r="DH19" s="616">
        <v>0.65062359435698225</v>
      </c>
      <c r="DI19" s="616">
        <v>0.37138508371385082</v>
      </c>
      <c r="DJ19" s="616"/>
      <c r="DK19" s="616">
        <v>0.47218859509397898</v>
      </c>
      <c r="DL19" s="616">
        <v>0.73607305936073064</v>
      </c>
      <c r="DM19" s="616"/>
      <c r="DN19" s="616"/>
      <c r="DO19" s="616"/>
      <c r="DP19" s="616"/>
      <c r="DQ19" s="616">
        <v>0.38061514603256658</v>
      </c>
      <c r="DR19" s="616"/>
      <c r="DS19" s="616"/>
      <c r="DT19" s="616"/>
      <c r="DU19" s="616"/>
      <c r="DV19" s="616"/>
      <c r="DW19" s="616"/>
      <c r="DX19" s="616"/>
      <c r="DY19" s="616"/>
      <c r="DZ19" s="616"/>
      <c r="EA19" s="616"/>
      <c r="EB19" s="616"/>
      <c r="EC19" s="616"/>
      <c r="ED19" s="616"/>
      <c r="EE19" s="616"/>
      <c r="EF19" s="616"/>
      <c r="EG19" s="616"/>
      <c r="EH19" s="995"/>
      <c r="EI19" s="996">
        <v>0.57824083006409843</v>
      </c>
      <c r="EJ19" s="989">
        <v>15</v>
      </c>
      <c r="EK19" s="990">
        <v>28</v>
      </c>
      <c r="EL19" s="990">
        <v>17</v>
      </c>
      <c r="EM19" s="990"/>
      <c r="EN19" s="990"/>
      <c r="EO19" s="990">
        <v>13</v>
      </c>
      <c r="EP19" s="990">
        <v>19</v>
      </c>
      <c r="EQ19" s="990"/>
      <c r="ER19" s="990"/>
      <c r="ES19" s="990">
        <v>9</v>
      </c>
      <c r="ET19" s="990"/>
      <c r="EU19" s="990">
        <v>12</v>
      </c>
      <c r="EV19" s="990"/>
      <c r="EW19" s="990">
        <v>7</v>
      </c>
      <c r="EX19" s="990"/>
      <c r="EY19" s="990"/>
      <c r="EZ19" s="990"/>
      <c r="FA19" s="990"/>
      <c r="FB19" s="990"/>
      <c r="FC19" s="990">
        <v>8</v>
      </c>
      <c r="FD19" s="990"/>
      <c r="FE19" s="990"/>
      <c r="FF19" s="990"/>
      <c r="FG19" s="990">
        <v>4</v>
      </c>
      <c r="FH19" s="990"/>
      <c r="FI19" s="990"/>
      <c r="FJ19" s="990"/>
      <c r="FK19" s="990"/>
      <c r="FL19" s="990"/>
      <c r="FM19" s="990"/>
      <c r="FN19" s="990"/>
      <c r="FO19" s="990"/>
      <c r="FP19" s="997">
        <v>132</v>
      </c>
      <c r="FQ19" s="994">
        <f t="shared" si="0"/>
        <v>10</v>
      </c>
      <c r="FR19" s="615">
        <v>0.70757990867579912</v>
      </c>
      <c r="FS19" s="616">
        <v>0.59178082191780823</v>
      </c>
      <c r="FT19" s="616">
        <v>0.64883158742949232</v>
      </c>
      <c r="FU19" s="616"/>
      <c r="FV19" s="616"/>
      <c r="FW19" s="616">
        <v>0.34373024236037936</v>
      </c>
      <c r="FX19" s="616">
        <v>0.46589762076423935</v>
      </c>
      <c r="FY19" s="616"/>
      <c r="FZ19" s="616"/>
      <c r="GA19" s="616">
        <v>0.92267884322678839</v>
      </c>
      <c r="GB19" s="616"/>
      <c r="GC19" s="616">
        <v>0.67922374429223742</v>
      </c>
      <c r="GD19" s="616"/>
      <c r="GE19" s="616">
        <v>0.73659491193737769</v>
      </c>
      <c r="GF19" s="616"/>
      <c r="GG19" s="616"/>
      <c r="GH19" s="616"/>
      <c r="GI19" s="616"/>
      <c r="GJ19" s="616"/>
      <c r="GK19" s="616">
        <v>0.74246575342465748</v>
      </c>
      <c r="GL19" s="616"/>
      <c r="GM19" s="616"/>
      <c r="GN19" s="616"/>
      <c r="GO19" s="616">
        <v>0.79863013698630136</v>
      </c>
      <c r="GP19" s="616"/>
      <c r="GQ19" s="616"/>
      <c r="GR19" s="616"/>
      <c r="GS19" s="616"/>
      <c r="GT19" s="616"/>
      <c r="GU19" s="616"/>
      <c r="GV19" s="616"/>
      <c r="GW19" s="616"/>
      <c r="GX19" s="621">
        <v>0.62332918223329181</v>
      </c>
      <c r="GY19" s="998"/>
      <c r="GZ19" s="999"/>
      <c r="HA19" s="999">
        <v>115</v>
      </c>
      <c r="HB19" s="999"/>
      <c r="HC19" s="999">
        <v>4</v>
      </c>
      <c r="HD19" s="999"/>
      <c r="HE19" s="1000">
        <v>119</v>
      </c>
      <c r="HF19" s="1001">
        <v>396</v>
      </c>
      <c r="HG19" s="1002">
        <v>2845</v>
      </c>
      <c r="HH19" s="1002">
        <v>164</v>
      </c>
      <c r="HI19" s="1002">
        <v>1356</v>
      </c>
      <c r="HJ19" s="1002">
        <v>1195</v>
      </c>
      <c r="HK19" s="1002">
        <v>5642</v>
      </c>
      <c r="HL19" s="1002">
        <v>1981</v>
      </c>
      <c r="HM19" s="1002">
        <v>772</v>
      </c>
      <c r="HN19" s="1002">
        <v>4491</v>
      </c>
      <c r="HO19" s="1002">
        <v>2150</v>
      </c>
      <c r="HP19" s="1002">
        <v>561</v>
      </c>
      <c r="HQ19" s="1002">
        <v>2309</v>
      </c>
      <c r="HR19" s="1002">
        <v>705</v>
      </c>
      <c r="HS19" s="1002">
        <v>17</v>
      </c>
      <c r="HT19" s="1002">
        <v>1</v>
      </c>
      <c r="HU19" s="1002"/>
      <c r="HV19" s="1002">
        <v>198</v>
      </c>
      <c r="HW19" s="1002">
        <v>225</v>
      </c>
      <c r="HX19" s="1002">
        <v>256</v>
      </c>
      <c r="HY19" s="1002">
        <v>109</v>
      </c>
      <c r="HZ19" s="1002">
        <v>99</v>
      </c>
      <c r="IA19" s="1002">
        <v>184</v>
      </c>
      <c r="IB19" s="1002">
        <v>2</v>
      </c>
      <c r="IC19" s="1002">
        <v>423</v>
      </c>
      <c r="ID19" s="1002">
        <v>644</v>
      </c>
      <c r="IE19" s="1002">
        <v>1</v>
      </c>
      <c r="IF19" s="1002">
        <v>39</v>
      </c>
      <c r="IG19" s="1002">
        <v>1</v>
      </c>
      <c r="IH19" s="1003">
        <v>26766</v>
      </c>
      <c r="II19" s="1004">
        <f t="shared" si="6"/>
        <v>73.331506849315062</v>
      </c>
      <c r="IJ19" s="1005">
        <v>13.017676767676768</v>
      </c>
      <c r="IK19" s="1006">
        <v>7.5817223198594021</v>
      </c>
      <c r="IL19" s="1006">
        <v>4.7439024390243905</v>
      </c>
      <c r="IM19" s="1006">
        <v>6.0693215339233042</v>
      </c>
      <c r="IN19" s="1006">
        <v>9.254393305439331</v>
      </c>
      <c r="IO19" s="1006">
        <v>5.9500177242112722</v>
      </c>
      <c r="IP19" s="1006">
        <v>6.5330641090358403</v>
      </c>
      <c r="IQ19" s="1006">
        <v>7.7992227979274613</v>
      </c>
      <c r="IR19" s="1006">
        <v>7.762191048764195</v>
      </c>
      <c r="IS19" s="1006">
        <v>6.2413953488372096</v>
      </c>
      <c r="IT19" s="1006">
        <v>8.8627450980392162</v>
      </c>
      <c r="IU19" s="1006">
        <v>6.7934170636639237</v>
      </c>
      <c r="IV19" s="1006">
        <v>5.7404255319148936</v>
      </c>
      <c r="IW19" s="1006">
        <v>8.3529411764705888</v>
      </c>
      <c r="IX19" s="1006">
        <v>1</v>
      </c>
      <c r="IY19" s="1006"/>
      <c r="IZ19" s="1006">
        <v>8.454545454545455</v>
      </c>
      <c r="JA19" s="1006">
        <v>8.9288888888888884</v>
      </c>
      <c r="JB19" s="1006">
        <v>12.359375</v>
      </c>
      <c r="JC19" s="1006">
        <v>10.229357798165138</v>
      </c>
      <c r="JD19" s="1006">
        <v>2.808080808080808</v>
      </c>
      <c r="JE19" s="1006">
        <v>5.2554347826086953</v>
      </c>
      <c r="JF19" s="1006">
        <v>10.5</v>
      </c>
      <c r="JG19" s="1006">
        <v>3.5011820330969265</v>
      </c>
      <c r="JH19" s="1006">
        <v>11.613354037267081</v>
      </c>
      <c r="JI19" s="1006">
        <v>10</v>
      </c>
      <c r="JJ19" s="1006">
        <v>7.2564102564102564</v>
      </c>
      <c r="JK19" s="1006">
        <v>1</v>
      </c>
      <c r="JL19" s="642">
        <v>7.1334528879922292</v>
      </c>
      <c r="JM19" s="1001">
        <v>910</v>
      </c>
      <c r="JN19" s="1002">
        <v>14366</v>
      </c>
      <c r="JO19" s="1002">
        <v>583</v>
      </c>
      <c r="JP19" s="1002">
        <v>5532</v>
      </c>
      <c r="JQ19" s="1002">
        <v>8091</v>
      </c>
      <c r="JR19" s="1002">
        <v>22610</v>
      </c>
      <c r="JS19" s="1002">
        <v>8671</v>
      </c>
      <c r="JT19" s="1002">
        <v>4382</v>
      </c>
      <c r="JU19" s="1002">
        <v>26353</v>
      </c>
      <c r="JV19" s="1002">
        <v>10532</v>
      </c>
      <c r="JW19" s="1002">
        <v>3811</v>
      </c>
      <c r="JX19" s="1002">
        <v>11482</v>
      </c>
      <c r="JY19" s="1002">
        <v>2520</v>
      </c>
      <c r="JZ19" s="1002">
        <v>111</v>
      </c>
      <c r="KA19" s="1002"/>
      <c r="KB19" s="1002"/>
      <c r="KC19" s="1002">
        <v>1365</v>
      </c>
      <c r="KD19" s="1002">
        <v>1472</v>
      </c>
      <c r="KE19" s="1002">
        <v>2425</v>
      </c>
      <c r="KF19" s="1002">
        <v>871</v>
      </c>
      <c r="KG19" s="1002">
        <v>68</v>
      </c>
      <c r="KH19" s="1002">
        <v>649</v>
      </c>
      <c r="KI19" s="1002">
        <v>13</v>
      </c>
      <c r="KJ19" s="1002">
        <v>995</v>
      </c>
      <c r="KK19" s="1002">
        <v>6841</v>
      </c>
      <c r="KL19" s="1002">
        <v>5</v>
      </c>
      <c r="KM19" s="1002">
        <v>208</v>
      </c>
      <c r="KN19" s="1002"/>
      <c r="KO19" s="1003">
        <v>134866</v>
      </c>
      <c r="KP19" s="1007">
        <f t="shared" si="1"/>
        <v>0.57824083006409843</v>
      </c>
      <c r="KQ19" s="1004">
        <f t="shared" si="7"/>
        <v>369.49589041095891</v>
      </c>
      <c r="KR19" s="1001">
        <v>3848</v>
      </c>
      <c r="KS19" s="1002">
        <v>4377</v>
      </c>
      <c r="KT19" s="1002">
        <v>32</v>
      </c>
      <c r="KU19" s="1002">
        <v>1339</v>
      </c>
      <c r="KV19" s="1002">
        <v>1798</v>
      </c>
      <c r="KW19" s="1002">
        <v>5902</v>
      </c>
      <c r="KX19" s="1002">
        <v>2294</v>
      </c>
      <c r="KY19" s="1002">
        <v>862</v>
      </c>
      <c r="KZ19" s="1002">
        <v>4013</v>
      </c>
      <c r="LA19" s="1002">
        <v>745</v>
      </c>
      <c r="LB19" s="1002">
        <v>598</v>
      </c>
      <c r="LC19" s="1002">
        <v>1880</v>
      </c>
      <c r="LD19" s="1002">
        <v>821</v>
      </c>
      <c r="LE19" s="1002">
        <v>14</v>
      </c>
      <c r="LF19" s="1002">
        <v>1</v>
      </c>
      <c r="LG19" s="1002"/>
      <c r="LH19" s="1002">
        <v>109</v>
      </c>
      <c r="LI19" s="1002">
        <v>312</v>
      </c>
      <c r="LJ19" s="1002">
        <v>481</v>
      </c>
      <c r="LK19" s="1002">
        <v>137</v>
      </c>
      <c r="LL19" s="1002">
        <v>134</v>
      </c>
      <c r="LM19" s="1002">
        <v>141</v>
      </c>
      <c r="LN19" s="1002">
        <v>6</v>
      </c>
      <c r="LO19" s="1002">
        <v>148</v>
      </c>
      <c r="LP19" s="1002"/>
      <c r="LQ19" s="1002">
        <v>4</v>
      </c>
      <c r="LR19" s="1002">
        <v>36</v>
      </c>
      <c r="LS19" s="1002"/>
      <c r="LT19" s="1003">
        <v>30032</v>
      </c>
      <c r="LU19" s="1007">
        <f>LT19/(FP19*365)</f>
        <v>0.62332918223329181</v>
      </c>
      <c r="LV19" s="1004">
        <f t="shared" si="8"/>
        <v>82.279452054794518</v>
      </c>
      <c r="LW19" s="644">
        <v>171</v>
      </c>
      <c r="LX19" s="645">
        <v>1007</v>
      </c>
      <c r="LY19" s="645">
        <v>1992</v>
      </c>
      <c r="LZ19" s="646">
        <v>5107</v>
      </c>
      <c r="MA19" s="647">
        <v>8041</v>
      </c>
      <c r="MB19" s="647">
        <v>13714</v>
      </c>
      <c r="MC19" s="645"/>
      <c r="MD19" s="645"/>
      <c r="ME19" s="646"/>
      <c r="MF19" s="647"/>
      <c r="MG19" s="645"/>
      <c r="MH19" s="645"/>
      <c r="MI19" s="646"/>
      <c r="MJ19" s="647"/>
      <c r="MK19" s="648"/>
      <c r="ML19" s="648"/>
      <c r="MM19" s="648"/>
      <c r="MN19" s="1008">
        <v>30032</v>
      </c>
      <c r="MO19" s="1009">
        <f t="shared" si="9"/>
        <v>0.10555407565263719</v>
      </c>
      <c r="MP19" s="1010"/>
      <c r="MQ19" s="1011"/>
      <c r="MR19" s="1011"/>
      <c r="MS19" s="1011"/>
      <c r="MT19" s="1011"/>
      <c r="MU19" s="1011"/>
      <c r="MV19" s="1012"/>
      <c r="MX19" s="837"/>
    </row>
    <row r="20" spans="1:362" s="587" customFormat="1" ht="8.25" x14ac:dyDescent="0.25">
      <c r="A20" s="976" t="s">
        <v>295</v>
      </c>
      <c r="B20" s="977" t="s">
        <v>296</v>
      </c>
      <c r="C20" s="978" t="s">
        <v>297</v>
      </c>
      <c r="D20" s="978" t="s">
        <v>298</v>
      </c>
      <c r="E20" s="978" t="s">
        <v>1213</v>
      </c>
      <c r="F20" s="978" t="s">
        <v>280</v>
      </c>
      <c r="G20" s="978" t="s">
        <v>293</v>
      </c>
      <c r="H20" s="978" t="s">
        <v>294</v>
      </c>
      <c r="I20" s="978" t="s">
        <v>1479</v>
      </c>
      <c r="J20" s="978" t="s">
        <v>210</v>
      </c>
      <c r="K20" s="1013" t="s">
        <v>232</v>
      </c>
      <c r="L20" s="979">
        <v>1</v>
      </c>
      <c r="M20" s="593">
        <v>639636000</v>
      </c>
      <c r="N20" s="595">
        <v>621012000</v>
      </c>
      <c r="O20" s="595">
        <v>467869000</v>
      </c>
      <c r="P20" s="598">
        <f t="shared" si="2"/>
        <v>18624000</v>
      </c>
      <c r="Q20" s="599">
        <v>9543305.870000001</v>
      </c>
      <c r="R20" s="600">
        <v>593744020.97000003</v>
      </c>
      <c r="S20" s="600">
        <v>4511661.82</v>
      </c>
      <c r="T20" s="980">
        <v>607798988.66000009</v>
      </c>
      <c r="U20" s="981">
        <v>48.99507936507937</v>
      </c>
      <c r="V20" s="982">
        <v>4.2</v>
      </c>
      <c r="W20" s="982">
        <v>205.71312169312171</v>
      </c>
      <c r="X20" s="982">
        <v>40.739100529100526</v>
      </c>
      <c r="Y20" s="982">
        <v>28.657830687830685</v>
      </c>
      <c r="Z20" s="982">
        <v>172.89873015873016</v>
      </c>
      <c r="AA20" s="982">
        <v>0</v>
      </c>
      <c r="AB20" s="982">
        <v>4.3295238095238098</v>
      </c>
      <c r="AC20" s="982">
        <v>37.918055555555554</v>
      </c>
      <c r="AD20" s="983">
        <v>543.45144179894191</v>
      </c>
      <c r="AE20" s="984">
        <f t="shared" si="3"/>
        <v>9.7754792086313241E-2</v>
      </c>
      <c r="AF20" s="985">
        <f t="shared" si="4"/>
        <v>0.41043802155508541</v>
      </c>
      <c r="AG20" s="986"/>
      <c r="AH20" s="987"/>
      <c r="AI20" s="988"/>
      <c r="AJ20" s="989"/>
      <c r="AK20" s="990"/>
      <c r="AL20" s="990"/>
      <c r="AM20" s="990"/>
      <c r="AN20" s="990"/>
      <c r="AO20" s="990"/>
      <c r="AP20" s="990"/>
      <c r="AQ20" s="990"/>
      <c r="AR20" s="990"/>
      <c r="AS20" s="990"/>
      <c r="AT20" s="990"/>
      <c r="AU20" s="990"/>
      <c r="AV20" s="990"/>
      <c r="AW20" s="990"/>
      <c r="AX20" s="990"/>
      <c r="AY20" s="990"/>
      <c r="AZ20" s="990"/>
      <c r="BA20" s="990"/>
      <c r="BB20" s="990"/>
      <c r="BC20" s="990"/>
      <c r="BD20" s="614"/>
      <c r="BE20" s="991"/>
      <c r="BF20" s="992"/>
      <c r="BG20" s="992"/>
      <c r="BH20" s="992"/>
      <c r="BI20" s="992"/>
      <c r="BJ20" s="992"/>
      <c r="BK20" s="992">
        <v>50</v>
      </c>
      <c r="BL20" s="992"/>
      <c r="BM20" s="992"/>
      <c r="BN20" s="992"/>
      <c r="BO20" s="992"/>
      <c r="BP20" s="992"/>
      <c r="BQ20" s="992"/>
      <c r="BR20" s="992"/>
      <c r="BS20" s="992"/>
      <c r="BT20" s="992"/>
      <c r="BU20" s="992"/>
      <c r="BV20" s="992"/>
      <c r="BW20" s="992"/>
      <c r="BX20" s="992"/>
      <c r="BY20" s="992"/>
      <c r="BZ20" s="992"/>
      <c r="CA20" s="992"/>
      <c r="CB20" s="992"/>
      <c r="CC20" s="992"/>
      <c r="CD20" s="992"/>
      <c r="CE20" s="992"/>
      <c r="CF20" s="992"/>
      <c r="CG20" s="992"/>
      <c r="CH20" s="992"/>
      <c r="CI20" s="992"/>
      <c r="CJ20" s="992"/>
      <c r="CK20" s="992"/>
      <c r="CL20" s="992"/>
      <c r="CM20" s="992"/>
      <c r="CN20" s="992"/>
      <c r="CO20" s="992"/>
      <c r="CP20" s="992"/>
      <c r="CQ20" s="992"/>
      <c r="CR20" s="992"/>
      <c r="CS20" s="993">
        <v>50</v>
      </c>
      <c r="CT20" s="994">
        <f t="shared" si="5"/>
        <v>1</v>
      </c>
      <c r="CU20" s="615"/>
      <c r="CV20" s="616"/>
      <c r="CW20" s="616"/>
      <c r="CX20" s="616"/>
      <c r="CY20" s="616"/>
      <c r="CZ20" s="616"/>
      <c r="DA20" s="616">
        <v>0.46975342465753422</v>
      </c>
      <c r="DB20" s="616"/>
      <c r="DC20" s="616"/>
      <c r="DD20" s="616"/>
      <c r="DE20" s="616"/>
      <c r="DF20" s="616"/>
      <c r="DG20" s="616"/>
      <c r="DH20" s="616"/>
      <c r="DI20" s="616"/>
      <c r="DJ20" s="616"/>
      <c r="DK20" s="616"/>
      <c r="DL20" s="616"/>
      <c r="DM20" s="616"/>
      <c r="DN20" s="616"/>
      <c r="DO20" s="616"/>
      <c r="DP20" s="616"/>
      <c r="DQ20" s="616"/>
      <c r="DR20" s="616"/>
      <c r="DS20" s="616"/>
      <c r="DT20" s="616"/>
      <c r="DU20" s="616"/>
      <c r="DV20" s="616"/>
      <c r="DW20" s="616"/>
      <c r="DX20" s="616"/>
      <c r="DY20" s="616"/>
      <c r="DZ20" s="616"/>
      <c r="EA20" s="616"/>
      <c r="EB20" s="616"/>
      <c r="EC20" s="616"/>
      <c r="ED20" s="616"/>
      <c r="EE20" s="616"/>
      <c r="EF20" s="616"/>
      <c r="EG20" s="616"/>
      <c r="EH20" s="995"/>
      <c r="EI20" s="996">
        <v>0.46975342465753422</v>
      </c>
      <c r="EJ20" s="989"/>
      <c r="EK20" s="990"/>
      <c r="EL20" s="990"/>
      <c r="EM20" s="990"/>
      <c r="EN20" s="990"/>
      <c r="EO20" s="990"/>
      <c r="EP20" s="990"/>
      <c r="EQ20" s="990"/>
      <c r="ER20" s="990"/>
      <c r="ES20" s="990"/>
      <c r="ET20" s="990"/>
      <c r="EU20" s="990"/>
      <c r="EV20" s="990"/>
      <c r="EW20" s="990"/>
      <c r="EX20" s="990"/>
      <c r="EY20" s="990"/>
      <c r="EZ20" s="990"/>
      <c r="FA20" s="990"/>
      <c r="FB20" s="990"/>
      <c r="FC20" s="990"/>
      <c r="FD20" s="990"/>
      <c r="FE20" s="990"/>
      <c r="FF20" s="990"/>
      <c r="FG20" s="990"/>
      <c r="FH20" s="990"/>
      <c r="FI20" s="990"/>
      <c r="FJ20" s="990"/>
      <c r="FK20" s="990"/>
      <c r="FL20" s="990"/>
      <c r="FM20" s="990"/>
      <c r="FN20" s="990"/>
      <c r="FO20" s="990"/>
      <c r="FP20" s="997"/>
      <c r="FQ20" s="994">
        <f t="shared" si="0"/>
        <v>0</v>
      </c>
      <c r="FR20" s="615"/>
      <c r="FS20" s="616"/>
      <c r="FT20" s="616"/>
      <c r="FU20" s="616"/>
      <c r="FV20" s="616"/>
      <c r="FW20" s="616"/>
      <c r="FX20" s="616"/>
      <c r="FY20" s="616"/>
      <c r="FZ20" s="616"/>
      <c r="GA20" s="616"/>
      <c r="GB20" s="616"/>
      <c r="GC20" s="616"/>
      <c r="GD20" s="616"/>
      <c r="GE20" s="616"/>
      <c r="GF20" s="616"/>
      <c r="GG20" s="616"/>
      <c r="GH20" s="616"/>
      <c r="GI20" s="616"/>
      <c r="GJ20" s="616"/>
      <c r="GK20" s="616"/>
      <c r="GL20" s="616"/>
      <c r="GM20" s="616"/>
      <c r="GN20" s="616"/>
      <c r="GO20" s="616"/>
      <c r="GP20" s="616"/>
      <c r="GQ20" s="616"/>
      <c r="GR20" s="616"/>
      <c r="GS20" s="616"/>
      <c r="GT20" s="616"/>
      <c r="GU20" s="616"/>
      <c r="GV20" s="616"/>
      <c r="GW20" s="616"/>
      <c r="GX20" s="621"/>
      <c r="GY20" s="998"/>
      <c r="GZ20" s="999"/>
      <c r="HA20" s="999">
        <v>676</v>
      </c>
      <c r="HB20" s="999"/>
      <c r="HC20" s="999"/>
      <c r="HD20" s="999"/>
      <c r="HE20" s="1000">
        <v>676</v>
      </c>
      <c r="HF20" s="1001"/>
      <c r="HG20" s="1002"/>
      <c r="HH20" s="1002"/>
      <c r="HI20" s="1002"/>
      <c r="HJ20" s="1002"/>
      <c r="HK20" s="1002"/>
      <c r="HL20" s="1002"/>
      <c r="HM20" s="1002"/>
      <c r="HN20" s="1002"/>
      <c r="HO20" s="1002"/>
      <c r="HP20" s="1002"/>
      <c r="HQ20" s="1002"/>
      <c r="HR20" s="1002"/>
      <c r="HS20" s="1002"/>
      <c r="HT20" s="1002"/>
      <c r="HU20" s="1002"/>
      <c r="HV20" s="1002"/>
      <c r="HW20" s="1002"/>
      <c r="HX20" s="1002"/>
      <c r="HY20" s="1002">
        <v>560</v>
      </c>
      <c r="HZ20" s="1002">
        <v>89</v>
      </c>
      <c r="IA20" s="1002"/>
      <c r="IB20" s="1002"/>
      <c r="IC20" s="1002">
        <v>1</v>
      </c>
      <c r="ID20" s="1002"/>
      <c r="IE20" s="1002"/>
      <c r="IF20" s="1002"/>
      <c r="IG20" s="1002"/>
      <c r="IH20" s="1003">
        <v>650</v>
      </c>
      <c r="II20" s="1004">
        <f t="shared" si="6"/>
        <v>1.7808219178082192</v>
      </c>
      <c r="IJ20" s="1005"/>
      <c r="IK20" s="1006"/>
      <c r="IL20" s="1006"/>
      <c r="IM20" s="1006"/>
      <c r="IN20" s="1006"/>
      <c r="IO20" s="1006"/>
      <c r="IP20" s="1006"/>
      <c r="IQ20" s="1006"/>
      <c r="IR20" s="1006"/>
      <c r="IS20" s="1006"/>
      <c r="IT20" s="1006"/>
      <c r="IU20" s="1006"/>
      <c r="IV20" s="1006"/>
      <c r="IW20" s="1006"/>
      <c r="IX20" s="1006"/>
      <c r="IY20" s="1006"/>
      <c r="IZ20" s="1006"/>
      <c r="JA20" s="1006"/>
      <c r="JB20" s="1006"/>
      <c r="JC20" s="1006">
        <v>15.148214285714285</v>
      </c>
      <c r="JD20" s="1006">
        <v>8.1123595505617985</v>
      </c>
      <c r="JE20" s="1006"/>
      <c r="JF20" s="1006"/>
      <c r="JG20" s="1006">
        <v>9</v>
      </c>
      <c r="JH20" s="1006"/>
      <c r="JI20" s="1006"/>
      <c r="JJ20" s="1006"/>
      <c r="JK20" s="1006"/>
      <c r="JL20" s="642">
        <v>14.175384615384615</v>
      </c>
      <c r="JM20" s="1001"/>
      <c r="JN20" s="1002"/>
      <c r="JO20" s="1002"/>
      <c r="JP20" s="1002"/>
      <c r="JQ20" s="1002"/>
      <c r="JR20" s="1002"/>
      <c r="JS20" s="1002"/>
      <c r="JT20" s="1002"/>
      <c r="JU20" s="1002"/>
      <c r="JV20" s="1002"/>
      <c r="JW20" s="1002"/>
      <c r="JX20" s="1002"/>
      <c r="JY20" s="1002"/>
      <c r="JZ20" s="1002"/>
      <c r="KA20" s="1002"/>
      <c r="KB20" s="1002"/>
      <c r="KC20" s="1002"/>
      <c r="KD20" s="1002"/>
      <c r="KE20" s="1002"/>
      <c r="KF20" s="1002">
        <v>7932</v>
      </c>
      <c r="KG20" s="1002">
        <v>633</v>
      </c>
      <c r="KH20" s="1002"/>
      <c r="KI20" s="1002"/>
      <c r="KJ20" s="1002">
        <v>8</v>
      </c>
      <c r="KK20" s="1002"/>
      <c r="KL20" s="1002"/>
      <c r="KM20" s="1002"/>
      <c r="KN20" s="1002"/>
      <c r="KO20" s="1003">
        <v>8573</v>
      </c>
      <c r="KP20" s="1007">
        <f t="shared" si="1"/>
        <v>0.46975342465753422</v>
      </c>
      <c r="KQ20" s="1004">
        <f t="shared" si="7"/>
        <v>23.487671232876714</v>
      </c>
      <c r="KR20" s="1001"/>
      <c r="KS20" s="1002"/>
      <c r="KT20" s="1002"/>
      <c r="KU20" s="1002"/>
      <c r="KV20" s="1002"/>
      <c r="KW20" s="1002"/>
      <c r="KX20" s="1002"/>
      <c r="KY20" s="1002"/>
      <c r="KZ20" s="1002"/>
      <c r="LA20" s="1002"/>
      <c r="LB20" s="1002"/>
      <c r="LC20" s="1002"/>
      <c r="LD20" s="1002"/>
      <c r="LE20" s="1002"/>
      <c r="LF20" s="1002"/>
      <c r="LG20" s="1002"/>
      <c r="LH20" s="1002"/>
      <c r="LI20" s="1002"/>
      <c r="LJ20" s="1002"/>
      <c r="LK20" s="1002"/>
      <c r="LL20" s="1002"/>
      <c r="LM20" s="1002"/>
      <c r="LN20" s="1002"/>
      <c r="LO20" s="1002"/>
      <c r="LP20" s="1002"/>
      <c r="LQ20" s="1002"/>
      <c r="LR20" s="1002"/>
      <c r="LS20" s="1002"/>
      <c r="LT20" s="1003"/>
      <c r="LU20" s="1007"/>
      <c r="LV20" s="1004">
        <f t="shared" si="8"/>
        <v>0</v>
      </c>
      <c r="LW20" s="644"/>
      <c r="LX20" s="645"/>
      <c r="LY20" s="645"/>
      <c r="LZ20" s="646"/>
      <c r="MA20" s="647"/>
      <c r="MB20" s="647"/>
      <c r="MC20" s="645"/>
      <c r="MD20" s="645"/>
      <c r="ME20" s="646"/>
      <c r="MF20" s="647"/>
      <c r="MG20" s="645"/>
      <c r="MH20" s="645"/>
      <c r="MI20" s="646"/>
      <c r="MJ20" s="647"/>
      <c r="MK20" s="648"/>
      <c r="ML20" s="648"/>
      <c r="MM20" s="648"/>
      <c r="MN20" s="1008"/>
      <c r="MO20" s="1009"/>
      <c r="MP20" s="1010"/>
      <c r="MQ20" s="1011"/>
      <c r="MR20" s="1011"/>
      <c r="MS20" s="1011"/>
      <c r="MT20" s="1011"/>
      <c r="MU20" s="1011"/>
      <c r="MV20" s="1012"/>
      <c r="MX20" s="837"/>
    </row>
    <row r="21" spans="1:362" s="587" customFormat="1" ht="8.25" x14ac:dyDescent="0.25">
      <c r="A21" s="976" t="s">
        <v>299</v>
      </c>
      <c r="B21" s="977" t="s">
        <v>300</v>
      </c>
      <c r="C21" s="978" t="s">
        <v>301</v>
      </c>
      <c r="D21" s="978" t="s">
        <v>302</v>
      </c>
      <c r="E21" s="978" t="s">
        <v>1211</v>
      </c>
      <c r="F21" s="978" t="s">
        <v>274</v>
      </c>
      <c r="G21" s="978" t="s">
        <v>303</v>
      </c>
      <c r="H21" s="978" t="s">
        <v>303</v>
      </c>
      <c r="I21" s="978" t="s">
        <v>1479</v>
      </c>
      <c r="J21" s="978" t="s">
        <v>210</v>
      </c>
      <c r="K21" s="1013" t="s">
        <v>232</v>
      </c>
      <c r="L21" s="979">
        <v>1</v>
      </c>
      <c r="M21" s="593">
        <v>749139000</v>
      </c>
      <c r="N21" s="595">
        <v>715978000</v>
      </c>
      <c r="O21" s="595">
        <v>516249000</v>
      </c>
      <c r="P21" s="598">
        <f t="shared" si="2"/>
        <v>33161000</v>
      </c>
      <c r="Q21" s="599">
        <v>9585820.6600000001</v>
      </c>
      <c r="R21" s="600">
        <v>672723616.67999995</v>
      </c>
      <c r="S21" s="600">
        <v>0</v>
      </c>
      <c r="T21" s="980">
        <v>682309437.33999991</v>
      </c>
      <c r="U21" s="981">
        <v>51.392162698412697</v>
      </c>
      <c r="V21" s="982">
        <v>0</v>
      </c>
      <c r="W21" s="982">
        <v>263.87952380952385</v>
      </c>
      <c r="X21" s="982">
        <v>41.78</v>
      </c>
      <c r="Y21" s="982">
        <v>18.886296296296294</v>
      </c>
      <c r="Z21" s="982">
        <v>165.38248677248677</v>
      </c>
      <c r="AA21" s="982">
        <v>10.720476190476189</v>
      </c>
      <c r="AB21" s="982">
        <v>35.817757936507938</v>
      </c>
      <c r="AC21" s="982">
        <v>113.14818452380952</v>
      </c>
      <c r="AD21" s="983">
        <v>701.00688822751329</v>
      </c>
      <c r="AE21" s="984">
        <f t="shared" si="3"/>
        <v>9.3094838512369271E-2</v>
      </c>
      <c r="AF21" s="985">
        <f t="shared" si="4"/>
        <v>0.47800715840524971</v>
      </c>
      <c r="AG21" s="986"/>
      <c r="AH21" s="987"/>
      <c r="AI21" s="988"/>
      <c r="AJ21" s="989"/>
      <c r="AK21" s="990"/>
      <c r="AL21" s="990"/>
      <c r="AM21" s="990"/>
      <c r="AN21" s="990"/>
      <c r="AO21" s="990"/>
      <c r="AP21" s="990"/>
      <c r="AQ21" s="990"/>
      <c r="AR21" s="990"/>
      <c r="AS21" s="990"/>
      <c r="AT21" s="990"/>
      <c r="AU21" s="990"/>
      <c r="AV21" s="990"/>
      <c r="AW21" s="990"/>
      <c r="AX21" s="990"/>
      <c r="AY21" s="990"/>
      <c r="AZ21" s="990"/>
      <c r="BA21" s="990"/>
      <c r="BB21" s="990"/>
      <c r="BC21" s="990"/>
      <c r="BD21" s="614"/>
      <c r="BE21" s="991"/>
      <c r="BF21" s="992"/>
      <c r="BG21" s="992"/>
      <c r="BH21" s="992"/>
      <c r="BI21" s="992"/>
      <c r="BJ21" s="992"/>
      <c r="BK21" s="992">
        <v>52</v>
      </c>
      <c r="BL21" s="992"/>
      <c r="BM21" s="992"/>
      <c r="BN21" s="992"/>
      <c r="BO21" s="992"/>
      <c r="BP21" s="992"/>
      <c r="BQ21" s="992"/>
      <c r="BR21" s="992"/>
      <c r="BS21" s="992"/>
      <c r="BT21" s="992"/>
      <c r="BU21" s="992"/>
      <c r="BV21" s="992"/>
      <c r="BW21" s="992"/>
      <c r="BX21" s="992"/>
      <c r="BY21" s="992"/>
      <c r="BZ21" s="992"/>
      <c r="CA21" s="992"/>
      <c r="CB21" s="992"/>
      <c r="CC21" s="992"/>
      <c r="CD21" s="992"/>
      <c r="CE21" s="992"/>
      <c r="CF21" s="992"/>
      <c r="CG21" s="992"/>
      <c r="CH21" s="992"/>
      <c r="CI21" s="992"/>
      <c r="CJ21" s="992"/>
      <c r="CK21" s="992"/>
      <c r="CL21" s="992"/>
      <c r="CM21" s="992"/>
      <c r="CN21" s="992"/>
      <c r="CO21" s="992"/>
      <c r="CP21" s="992"/>
      <c r="CQ21" s="992"/>
      <c r="CR21" s="992"/>
      <c r="CS21" s="993">
        <v>52</v>
      </c>
      <c r="CT21" s="994">
        <f t="shared" si="5"/>
        <v>1</v>
      </c>
      <c r="CU21" s="615"/>
      <c r="CV21" s="616"/>
      <c r="CW21" s="616"/>
      <c r="CX21" s="616"/>
      <c r="CY21" s="616"/>
      <c r="CZ21" s="616"/>
      <c r="DA21" s="616">
        <v>0.68530031612223397</v>
      </c>
      <c r="DB21" s="616"/>
      <c r="DC21" s="616"/>
      <c r="DD21" s="616"/>
      <c r="DE21" s="616"/>
      <c r="DF21" s="616"/>
      <c r="DG21" s="616"/>
      <c r="DH21" s="616"/>
      <c r="DI21" s="616"/>
      <c r="DJ21" s="616"/>
      <c r="DK21" s="616"/>
      <c r="DL21" s="616"/>
      <c r="DM21" s="616"/>
      <c r="DN21" s="616"/>
      <c r="DO21" s="616"/>
      <c r="DP21" s="616"/>
      <c r="DQ21" s="616"/>
      <c r="DR21" s="616"/>
      <c r="DS21" s="616"/>
      <c r="DT21" s="616"/>
      <c r="DU21" s="616"/>
      <c r="DV21" s="616"/>
      <c r="DW21" s="616"/>
      <c r="DX21" s="616"/>
      <c r="DY21" s="616"/>
      <c r="DZ21" s="616"/>
      <c r="EA21" s="616"/>
      <c r="EB21" s="616"/>
      <c r="EC21" s="616"/>
      <c r="ED21" s="616"/>
      <c r="EE21" s="616"/>
      <c r="EF21" s="616"/>
      <c r="EG21" s="616"/>
      <c r="EH21" s="995"/>
      <c r="EI21" s="996">
        <v>0.68530031612223397</v>
      </c>
      <c r="EJ21" s="989"/>
      <c r="EK21" s="990"/>
      <c r="EL21" s="990"/>
      <c r="EM21" s="990"/>
      <c r="EN21" s="990"/>
      <c r="EO21" s="990"/>
      <c r="EP21" s="990"/>
      <c r="EQ21" s="990"/>
      <c r="ER21" s="990"/>
      <c r="ES21" s="990"/>
      <c r="ET21" s="990"/>
      <c r="EU21" s="990"/>
      <c r="EV21" s="990"/>
      <c r="EW21" s="990"/>
      <c r="EX21" s="990"/>
      <c r="EY21" s="990"/>
      <c r="EZ21" s="990"/>
      <c r="FA21" s="990"/>
      <c r="FB21" s="990"/>
      <c r="FC21" s="990"/>
      <c r="FD21" s="990"/>
      <c r="FE21" s="990"/>
      <c r="FF21" s="990"/>
      <c r="FG21" s="990"/>
      <c r="FH21" s="990"/>
      <c r="FI21" s="990"/>
      <c r="FJ21" s="990"/>
      <c r="FK21" s="990"/>
      <c r="FL21" s="990"/>
      <c r="FM21" s="990"/>
      <c r="FN21" s="990"/>
      <c r="FO21" s="990"/>
      <c r="FP21" s="997"/>
      <c r="FQ21" s="994">
        <f t="shared" si="0"/>
        <v>0</v>
      </c>
      <c r="FR21" s="615"/>
      <c r="FS21" s="616"/>
      <c r="FT21" s="616"/>
      <c r="FU21" s="616"/>
      <c r="FV21" s="616"/>
      <c r="FW21" s="616"/>
      <c r="FX21" s="616"/>
      <c r="FY21" s="616"/>
      <c r="FZ21" s="616"/>
      <c r="GA21" s="616"/>
      <c r="GB21" s="616"/>
      <c r="GC21" s="616"/>
      <c r="GD21" s="616"/>
      <c r="GE21" s="616"/>
      <c r="GF21" s="616"/>
      <c r="GG21" s="616"/>
      <c r="GH21" s="616"/>
      <c r="GI21" s="616"/>
      <c r="GJ21" s="616"/>
      <c r="GK21" s="616"/>
      <c r="GL21" s="616"/>
      <c r="GM21" s="616"/>
      <c r="GN21" s="616"/>
      <c r="GO21" s="616"/>
      <c r="GP21" s="616"/>
      <c r="GQ21" s="616"/>
      <c r="GR21" s="616"/>
      <c r="GS21" s="616"/>
      <c r="GT21" s="616"/>
      <c r="GU21" s="616"/>
      <c r="GV21" s="616"/>
      <c r="GW21" s="616"/>
      <c r="GX21" s="621"/>
      <c r="GY21" s="998"/>
      <c r="GZ21" s="999"/>
      <c r="HA21" s="999">
        <v>603</v>
      </c>
      <c r="HB21" s="999"/>
      <c r="HC21" s="999"/>
      <c r="HD21" s="999"/>
      <c r="HE21" s="1000">
        <v>603</v>
      </c>
      <c r="HF21" s="1001"/>
      <c r="HG21" s="1002">
        <v>3</v>
      </c>
      <c r="HH21" s="1002"/>
      <c r="HI21" s="1002"/>
      <c r="HJ21" s="1002"/>
      <c r="HK21" s="1002"/>
      <c r="HL21" s="1002"/>
      <c r="HM21" s="1002"/>
      <c r="HN21" s="1002"/>
      <c r="HO21" s="1002"/>
      <c r="HP21" s="1002"/>
      <c r="HQ21" s="1002"/>
      <c r="HR21" s="1002"/>
      <c r="HS21" s="1002"/>
      <c r="HT21" s="1002"/>
      <c r="HU21" s="1002"/>
      <c r="HV21" s="1002"/>
      <c r="HW21" s="1002"/>
      <c r="HX21" s="1002"/>
      <c r="HY21" s="1002">
        <v>543</v>
      </c>
      <c r="HZ21" s="1002">
        <v>145</v>
      </c>
      <c r="IA21" s="1002"/>
      <c r="IB21" s="1002"/>
      <c r="IC21" s="1002"/>
      <c r="ID21" s="1002"/>
      <c r="IE21" s="1002"/>
      <c r="IF21" s="1002"/>
      <c r="IG21" s="1002"/>
      <c r="IH21" s="1003">
        <v>691</v>
      </c>
      <c r="II21" s="1004">
        <f t="shared" si="6"/>
        <v>1.893150684931507</v>
      </c>
      <c r="IJ21" s="1005"/>
      <c r="IK21" s="1006">
        <v>16.333333333333332</v>
      </c>
      <c r="IL21" s="1006"/>
      <c r="IM21" s="1006"/>
      <c r="IN21" s="1006"/>
      <c r="IO21" s="1006"/>
      <c r="IP21" s="1006"/>
      <c r="IQ21" s="1006"/>
      <c r="IR21" s="1006"/>
      <c r="IS21" s="1006"/>
      <c r="IT21" s="1006"/>
      <c r="IU21" s="1006"/>
      <c r="IV21" s="1006"/>
      <c r="IW21" s="1006"/>
      <c r="IX21" s="1006"/>
      <c r="IY21" s="1006"/>
      <c r="IZ21" s="1006"/>
      <c r="JA21" s="1006"/>
      <c r="JB21" s="1006"/>
      <c r="JC21" s="1006">
        <v>20.723756906077348</v>
      </c>
      <c r="JD21" s="1006">
        <v>16.096551724137932</v>
      </c>
      <c r="JE21" s="1006"/>
      <c r="JF21" s="1006"/>
      <c r="JG21" s="1006"/>
      <c r="JH21" s="1006"/>
      <c r="JI21" s="1006"/>
      <c r="JJ21" s="1006"/>
      <c r="JK21" s="1006"/>
      <c r="JL21" s="642">
        <v>19.733719247467437</v>
      </c>
      <c r="JM21" s="1001"/>
      <c r="JN21" s="1002">
        <v>46</v>
      </c>
      <c r="JO21" s="1002"/>
      <c r="JP21" s="1002"/>
      <c r="JQ21" s="1002"/>
      <c r="JR21" s="1002"/>
      <c r="JS21" s="1002"/>
      <c r="JT21" s="1002"/>
      <c r="JU21" s="1002"/>
      <c r="JV21" s="1002"/>
      <c r="JW21" s="1002"/>
      <c r="JX21" s="1002"/>
      <c r="JY21" s="1002"/>
      <c r="JZ21" s="1002"/>
      <c r="KA21" s="1002"/>
      <c r="KB21" s="1002"/>
      <c r="KC21" s="1002"/>
      <c r="KD21" s="1002"/>
      <c r="KE21" s="1002"/>
      <c r="KF21" s="1002">
        <v>10771</v>
      </c>
      <c r="KG21" s="1002">
        <v>2190</v>
      </c>
      <c r="KH21" s="1002"/>
      <c r="KI21" s="1002"/>
      <c r="KJ21" s="1002"/>
      <c r="KK21" s="1002"/>
      <c r="KL21" s="1002"/>
      <c r="KM21" s="1002"/>
      <c r="KN21" s="1002"/>
      <c r="KO21" s="1003">
        <v>13007</v>
      </c>
      <c r="KP21" s="1007">
        <f t="shared" si="1"/>
        <v>0.68530031612223397</v>
      </c>
      <c r="KQ21" s="1004">
        <f t="shared" si="7"/>
        <v>35.635616438356166</v>
      </c>
      <c r="KR21" s="1001"/>
      <c r="KS21" s="1002"/>
      <c r="KT21" s="1002"/>
      <c r="KU21" s="1002"/>
      <c r="KV21" s="1002"/>
      <c r="KW21" s="1002"/>
      <c r="KX21" s="1002"/>
      <c r="KY21" s="1002"/>
      <c r="KZ21" s="1002"/>
      <c r="LA21" s="1002"/>
      <c r="LB21" s="1002"/>
      <c r="LC21" s="1002"/>
      <c r="LD21" s="1002"/>
      <c r="LE21" s="1002"/>
      <c r="LF21" s="1002"/>
      <c r="LG21" s="1002"/>
      <c r="LH21" s="1002"/>
      <c r="LI21" s="1002"/>
      <c r="LJ21" s="1002"/>
      <c r="LK21" s="1002"/>
      <c r="LL21" s="1002"/>
      <c r="LM21" s="1002"/>
      <c r="LN21" s="1002"/>
      <c r="LO21" s="1002"/>
      <c r="LP21" s="1002"/>
      <c r="LQ21" s="1002"/>
      <c r="LR21" s="1002"/>
      <c r="LS21" s="1002"/>
      <c r="LT21" s="1003"/>
      <c r="LU21" s="1007"/>
      <c r="LV21" s="1004">
        <f t="shared" si="8"/>
        <v>0</v>
      </c>
      <c r="LW21" s="644"/>
      <c r="LX21" s="645"/>
      <c r="LY21" s="645"/>
      <c r="LZ21" s="646"/>
      <c r="MA21" s="647"/>
      <c r="MB21" s="647"/>
      <c r="MC21" s="645"/>
      <c r="MD21" s="645"/>
      <c r="ME21" s="646"/>
      <c r="MF21" s="647"/>
      <c r="MG21" s="645"/>
      <c r="MH21" s="645"/>
      <c r="MI21" s="646"/>
      <c r="MJ21" s="647"/>
      <c r="MK21" s="648"/>
      <c r="ML21" s="648"/>
      <c r="MM21" s="648"/>
      <c r="MN21" s="1008"/>
      <c r="MO21" s="1009"/>
      <c r="MP21" s="1010"/>
      <c r="MQ21" s="1011"/>
      <c r="MR21" s="1011"/>
      <c r="MS21" s="1011"/>
      <c r="MT21" s="1011"/>
      <c r="MU21" s="1011"/>
      <c r="MV21" s="1012"/>
      <c r="MX21" s="837"/>
    </row>
    <row r="22" spans="1:362" s="587" customFormat="1" ht="8.25" x14ac:dyDescent="0.25">
      <c r="A22" s="976" t="s">
        <v>304</v>
      </c>
      <c r="B22" s="977" t="s">
        <v>305</v>
      </c>
      <c r="C22" s="978" t="s">
        <v>306</v>
      </c>
      <c r="D22" s="978" t="s">
        <v>1216</v>
      </c>
      <c r="E22" s="978" t="s">
        <v>1211</v>
      </c>
      <c r="F22" s="978" t="s">
        <v>274</v>
      </c>
      <c r="G22" s="978" t="s">
        <v>303</v>
      </c>
      <c r="H22" s="978" t="s">
        <v>303</v>
      </c>
      <c r="I22" s="978" t="s">
        <v>186</v>
      </c>
      <c r="J22" s="978" t="s">
        <v>210</v>
      </c>
      <c r="K22" s="1013" t="s">
        <v>282</v>
      </c>
      <c r="L22" s="979">
        <v>1</v>
      </c>
      <c r="M22" s="593">
        <v>1493132000</v>
      </c>
      <c r="N22" s="595">
        <v>1493127000</v>
      </c>
      <c r="O22" s="595">
        <v>962856000</v>
      </c>
      <c r="P22" s="598">
        <f t="shared" si="2"/>
        <v>5000</v>
      </c>
      <c r="Q22" s="599">
        <v>0</v>
      </c>
      <c r="R22" s="600">
        <v>1280166988.9300003</v>
      </c>
      <c r="S22" s="600">
        <v>74355101.840000004</v>
      </c>
      <c r="T22" s="980">
        <v>1354522090.7700002</v>
      </c>
      <c r="U22" s="981">
        <v>161.36117063492063</v>
      </c>
      <c r="V22" s="982">
        <v>7.456428571428571</v>
      </c>
      <c r="W22" s="982">
        <v>488.88253968253974</v>
      </c>
      <c r="X22" s="982">
        <v>86.99751322751321</v>
      </c>
      <c r="Y22" s="982">
        <v>31.746031746031747</v>
      </c>
      <c r="Z22" s="982">
        <v>159.84449735449735</v>
      </c>
      <c r="AA22" s="982">
        <v>0</v>
      </c>
      <c r="AB22" s="982">
        <v>72.988551587301586</v>
      </c>
      <c r="AC22" s="982">
        <v>120.5294246031746</v>
      </c>
      <c r="AD22" s="983">
        <v>1129.8061574074072</v>
      </c>
      <c r="AE22" s="984">
        <f t="shared" si="3"/>
        <v>0.17234135159667729</v>
      </c>
      <c r="AF22" s="985">
        <f t="shared" si="4"/>
        <v>0.5221496431228253</v>
      </c>
      <c r="AG22" s="986" t="s">
        <v>1483</v>
      </c>
      <c r="AH22" s="987" t="s">
        <v>1481</v>
      </c>
      <c r="AI22" s="988" t="s">
        <v>1482</v>
      </c>
      <c r="AJ22" s="989">
        <v>1</v>
      </c>
      <c r="AK22" s="990"/>
      <c r="AL22" s="990"/>
      <c r="AM22" s="990"/>
      <c r="AN22" s="990"/>
      <c r="AO22" s="990"/>
      <c r="AP22" s="990"/>
      <c r="AQ22" s="990"/>
      <c r="AR22" s="990"/>
      <c r="AS22" s="990"/>
      <c r="AT22" s="990"/>
      <c r="AU22" s="990"/>
      <c r="AV22" s="990"/>
      <c r="AW22" s="990"/>
      <c r="AX22" s="990"/>
      <c r="AY22" s="990"/>
      <c r="AZ22" s="990"/>
      <c r="BA22" s="990"/>
      <c r="BB22" s="990"/>
      <c r="BC22" s="990"/>
      <c r="BD22" s="614">
        <v>1</v>
      </c>
      <c r="BE22" s="991">
        <v>105</v>
      </c>
      <c r="BF22" s="992">
        <v>65</v>
      </c>
      <c r="BG22" s="992">
        <v>42</v>
      </c>
      <c r="BH22" s="992">
        <v>37</v>
      </c>
      <c r="BI22" s="992">
        <v>25</v>
      </c>
      <c r="BJ22" s="992">
        <v>24</v>
      </c>
      <c r="BK22" s="992"/>
      <c r="BL22" s="992">
        <v>25</v>
      </c>
      <c r="BM22" s="992">
        <v>20</v>
      </c>
      <c r="BN22" s="992">
        <v>10</v>
      </c>
      <c r="BO22" s="992">
        <v>22</v>
      </c>
      <c r="BP22" s="992">
        <v>10</v>
      </c>
      <c r="BQ22" s="992">
        <v>20</v>
      </c>
      <c r="BR22" s="992"/>
      <c r="BS22" s="992"/>
      <c r="BT22" s="992"/>
      <c r="BU22" s="992"/>
      <c r="BV22" s="992"/>
      <c r="BW22" s="992"/>
      <c r="BX22" s="992">
        <v>5</v>
      </c>
      <c r="BY22" s="992"/>
      <c r="BZ22" s="992"/>
      <c r="CA22" s="992"/>
      <c r="CB22" s="992"/>
      <c r="CC22" s="992"/>
      <c r="CD22" s="992"/>
      <c r="CE22" s="992"/>
      <c r="CF22" s="992"/>
      <c r="CG22" s="992"/>
      <c r="CH22" s="992"/>
      <c r="CI22" s="992"/>
      <c r="CJ22" s="992"/>
      <c r="CK22" s="992"/>
      <c r="CL22" s="992"/>
      <c r="CM22" s="992"/>
      <c r="CN22" s="992"/>
      <c r="CO22" s="992"/>
      <c r="CP22" s="992"/>
      <c r="CQ22" s="992"/>
      <c r="CR22" s="992"/>
      <c r="CS22" s="993">
        <v>410</v>
      </c>
      <c r="CT22" s="994">
        <f t="shared" si="5"/>
        <v>13</v>
      </c>
      <c r="CU22" s="615">
        <v>0.4901761252446184</v>
      </c>
      <c r="CV22" s="616">
        <v>0.60910432033719708</v>
      </c>
      <c r="CW22" s="616">
        <v>0.64827136333985647</v>
      </c>
      <c r="CX22" s="616">
        <v>0.80007404664938908</v>
      </c>
      <c r="CY22" s="616">
        <v>0.46531506849315069</v>
      </c>
      <c r="CZ22" s="616">
        <v>0.57636986301369864</v>
      </c>
      <c r="DA22" s="616"/>
      <c r="DB22" s="616">
        <v>0.58761643835616439</v>
      </c>
      <c r="DC22" s="616">
        <v>0.83191780821917805</v>
      </c>
      <c r="DD22" s="616">
        <v>0.88164383561643833</v>
      </c>
      <c r="DE22" s="616">
        <v>0.51818181818181819</v>
      </c>
      <c r="DF22" s="616">
        <v>3.2602739726027397E-2</v>
      </c>
      <c r="DG22" s="616">
        <v>0.63726027397260276</v>
      </c>
      <c r="DH22" s="616"/>
      <c r="DI22" s="616"/>
      <c r="DJ22" s="616"/>
      <c r="DK22" s="616"/>
      <c r="DL22" s="616"/>
      <c r="DM22" s="616"/>
      <c r="DN22" s="616">
        <v>0.11835616438356164</v>
      </c>
      <c r="DO22" s="616"/>
      <c r="DP22" s="616"/>
      <c r="DQ22" s="616"/>
      <c r="DR22" s="616"/>
      <c r="DS22" s="616"/>
      <c r="DT22" s="616"/>
      <c r="DU22" s="616"/>
      <c r="DV22" s="616"/>
      <c r="DW22" s="616"/>
      <c r="DX22" s="616"/>
      <c r="DY22" s="616"/>
      <c r="DZ22" s="616"/>
      <c r="EA22" s="616"/>
      <c r="EB22" s="616"/>
      <c r="EC22" s="616"/>
      <c r="ED22" s="616"/>
      <c r="EE22" s="616"/>
      <c r="EF22" s="616"/>
      <c r="EG22" s="616"/>
      <c r="EH22" s="995"/>
      <c r="EI22" s="996">
        <v>0.58186435015035087</v>
      </c>
      <c r="EJ22" s="989">
        <v>6</v>
      </c>
      <c r="EK22" s="990">
        <v>10</v>
      </c>
      <c r="EL22" s="990">
        <v>13</v>
      </c>
      <c r="EM22" s="990">
        <v>10</v>
      </c>
      <c r="EN22" s="990">
        <v>5</v>
      </c>
      <c r="EO22" s="990"/>
      <c r="EP22" s="990"/>
      <c r="EQ22" s="990"/>
      <c r="ER22" s="990">
        <v>3</v>
      </c>
      <c r="ES22" s="990"/>
      <c r="ET22" s="990"/>
      <c r="EU22" s="990"/>
      <c r="EV22" s="990"/>
      <c r="EW22" s="990"/>
      <c r="EX22" s="990"/>
      <c r="EY22" s="990"/>
      <c r="EZ22" s="990"/>
      <c r="FA22" s="990"/>
      <c r="FB22" s="990"/>
      <c r="FC22" s="990"/>
      <c r="FD22" s="990"/>
      <c r="FE22" s="990"/>
      <c r="FF22" s="990"/>
      <c r="FG22" s="990"/>
      <c r="FH22" s="990"/>
      <c r="FI22" s="990"/>
      <c r="FJ22" s="990"/>
      <c r="FK22" s="990"/>
      <c r="FL22" s="990"/>
      <c r="FM22" s="990"/>
      <c r="FN22" s="990"/>
      <c r="FO22" s="990"/>
      <c r="FP22" s="997">
        <v>47</v>
      </c>
      <c r="FQ22" s="994">
        <f t="shared" si="0"/>
        <v>6</v>
      </c>
      <c r="FR22" s="615">
        <v>0.51689497716894972</v>
      </c>
      <c r="FS22" s="616">
        <v>0.8252054794520548</v>
      </c>
      <c r="FT22" s="616">
        <v>0.43308746048472074</v>
      </c>
      <c r="FU22" s="616">
        <v>0.18164383561643835</v>
      </c>
      <c r="FV22" s="616">
        <v>0.38904109589041097</v>
      </c>
      <c r="FW22" s="616"/>
      <c r="FX22" s="616"/>
      <c r="FY22" s="616"/>
      <c r="FZ22" s="616">
        <v>0.11232876712328767</v>
      </c>
      <c r="GA22" s="616"/>
      <c r="GB22" s="616"/>
      <c r="GC22" s="616"/>
      <c r="GD22" s="616"/>
      <c r="GE22" s="616"/>
      <c r="GF22" s="616"/>
      <c r="GG22" s="616"/>
      <c r="GH22" s="616"/>
      <c r="GI22" s="616"/>
      <c r="GJ22" s="616"/>
      <c r="GK22" s="616"/>
      <c r="GL22" s="616"/>
      <c r="GM22" s="616"/>
      <c r="GN22" s="616"/>
      <c r="GO22" s="616"/>
      <c r="GP22" s="616"/>
      <c r="GQ22" s="616"/>
      <c r="GR22" s="616"/>
      <c r="GS22" s="616"/>
      <c r="GT22" s="616"/>
      <c r="GU22" s="616"/>
      <c r="GV22" s="616"/>
      <c r="GW22" s="616"/>
      <c r="GX22" s="621">
        <v>0.44855727193238121</v>
      </c>
      <c r="GY22" s="998">
        <v>44</v>
      </c>
      <c r="GZ22" s="999"/>
      <c r="HA22" s="999"/>
      <c r="HB22" s="999"/>
      <c r="HC22" s="999"/>
      <c r="HD22" s="999"/>
      <c r="HE22" s="1000">
        <v>44</v>
      </c>
      <c r="HF22" s="1001">
        <v>28</v>
      </c>
      <c r="HG22" s="1002">
        <v>1243</v>
      </c>
      <c r="HH22" s="1002">
        <v>120</v>
      </c>
      <c r="HI22" s="1002">
        <v>416</v>
      </c>
      <c r="HJ22" s="1002">
        <v>1236</v>
      </c>
      <c r="HK22" s="1002">
        <v>1195</v>
      </c>
      <c r="HL22" s="1002">
        <v>1707</v>
      </c>
      <c r="HM22" s="1002">
        <v>625</v>
      </c>
      <c r="HN22" s="1002">
        <v>2908</v>
      </c>
      <c r="HO22" s="1002">
        <v>563</v>
      </c>
      <c r="HP22" s="1002">
        <v>494</v>
      </c>
      <c r="HQ22" s="1002">
        <v>1129</v>
      </c>
      <c r="HR22" s="1002">
        <v>242</v>
      </c>
      <c r="HS22" s="1002">
        <v>687</v>
      </c>
      <c r="HT22" s="1002">
        <v>1627</v>
      </c>
      <c r="HU22" s="1002">
        <v>1418</v>
      </c>
      <c r="HV22" s="1002">
        <v>132</v>
      </c>
      <c r="HW22" s="1002">
        <v>47</v>
      </c>
      <c r="HX22" s="1002">
        <v>530</v>
      </c>
      <c r="HY22" s="1002">
        <v>53</v>
      </c>
      <c r="HZ22" s="1002">
        <v>49</v>
      </c>
      <c r="IA22" s="1002">
        <v>126</v>
      </c>
      <c r="IB22" s="1002">
        <v>9</v>
      </c>
      <c r="IC22" s="1002">
        <v>159</v>
      </c>
      <c r="ID22" s="1002">
        <v>500</v>
      </c>
      <c r="IE22" s="1002"/>
      <c r="IF22" s="1002">
        <v>2</v>
      </c>
      <c r="IG22" s="1002">
        <v>1</v>
      </c>
      <c r="IH22" s="1003">
        <v>17246</v>
      </c>
      <c r="II22" s="1004">
        <f t="shared" si="6"/>
        <v>47.249315068493154</v>
      </c>
      <c r="IJ22" s="1005">
        <v>31.392857142857142</v>
      </c>
      <c r="IK22" s="1006">
        <v>5.0056315366049882</v>
      </c>
      <c r="IL22" s="1006">
        <v>3.6583333333333332</v>
      </c>
      <c r="IM22" s="1006">
        <v>3.7644230769230771</v>
      </c>
      <c r="IN22" s="1006">
        <v>9.2313915857605178</v>
      </c>
      <c r="IO22" s="1006">
        <v>6.7389121338912137</v>
      </c>
      <c r="IP22" s="1006">
        <v>6.2138254247217342</v>
      </c>
      <c r="IQ22" s="1006">
        <v>8.1264000000000003</v>
      </c>
      <c r="IR22" s="1006">
        <v>6.1984181568088035</v>
      </c>
      <c r="IS22" s="1006">
        <v>6.4227353463587926</v>
      </c>
      <c r="IT22" s="1006">
        <v>6.1315789473684212</v>
      </c>
      <c r="IU22" s="1006">
        <v>6.8715677590788307</v>
      </c>
      <c r="IV22" s="1006">
        <v>5.1198347107438016</v>
      </c>
      <c r="IW22" s="1006">
        <v>4.368267831149927</v>
      </c>
      <c r="IX22" s="1006">
        <v>5.6447449293177625</v>
      </c>
      <c r="IY22" s="1006">
        <v>5.8582510578279265</v>
      </c>
      <c r="IZ22" s="1006">
        <v>6.5606060606060606</v>
      </c>
      <c r="JA22" s="1006">
        <v>7.8936170212765955</v>
      </c>
      <c r="JB22" s="1006">
        <v>9.1566037735849051</v>
      </c>
      <c r="JC22" s="1006">
        <v>6</v>
      </c>
      <c r="JD22" s="1006">
        <v>2.2653061224489797</v>
      </c>
      <c r="JE22" s="1006">
        <v>3.2301587301587302</v>
      </c>
      <c r="JF22" s="1006">
        <v>6.1111111111111107</v>
      </c>
      <c r="JG22" s="1006">
        <v>3.8616352201257862</v>
      </c>
      <c r="JH22" s="1006">
        <v>11.724</v>
      </c>
      <c r="JI22" s="1006"/>
      <c r="JJ22" s="1006">
        <v>27</v>
      </c>
      <c r="JK22" s="1006">
        <v>2</v>
      </c>
      <c r="JL22" s="642">
        <v>6.490026672851676</v>
      </c>
      <c r="JM22" s="1001">
        <v>191</v>
      </c>
      <c r="JN22" s="1002">
        <v>4604</v>
      </c>
      <c r="JO22" s="1002">
        <v>318</v>
      </c>
      <c r="JP22" s="1002">
        <v>1118</v>
      </c>
      <c r="JQ22" s="1002">
        <v>9112</v>
      </c>
      <c r="JR22" s="1002">
        <v>6149</v>
      </c>
      <c r="JS22" s="1002">
        <v>7653</v>
      </c>
      <c r="JT22" s="1002">
        <v>3953</v>
      </c>
      <c r="JU22" s="1002">
        <v>14087</v>
      </c>
      <c r="JV22" s="1002">
        <v>2948</v>
      </c>
      <c r="JW22" s="1002">
        <v>2321</v>
      </c>
      <c r="JX22" s="1002">
        <v>6331</v>
      </c>
      <c r="JY22" s="1002">
        <v>970</v>
      </c>
      <c r="JZ22" s="1002">
        <v>2345</v>
      </c>
      <c r="KA22" s="1002">
        <v>7458</v>
      </c>
      <c r="KB22" s="1002">
        <v>6181</v>
      </c>
      <c r="KC22" s="1002">
        <v>710</v>
      </c>
      <c r="KD22" s="1002">
        <v>309</v>
      </c>
      <c r="KE22" s="1002">
        <v>3925</v>
      </c>
      <c r="KF22" s="1002">
        <v>208</v>
      </c>
      <c r="KG22" s="1002">
        <v>44</v>
      </c>
      <c r="KH22" s="1002">
        <v>220</v>
      </c>
      <c r="KI22" s="1002">
        <v>46</v>
      </c>
      <c r="KJ22" s="1002">
        <v>461</v>
      </c>
      <c r="KK22" s="1002">
        <v>5362</v>
      </c>
      <c r="KL22" s="1002"/>
      <c r="KM22" s="1002">
        <v>51</v>
      </c>
      <c r="KN22" s="1002">
        <v>1</v>
      </c>
      <c r="KO22" s="1003">
        <v>87076</v>
      </c>
      <c r="KP22" s="1007">
        <f t="shared" si="1"/>
        <v>0.58186435015035087</v>
      </c>
      <c r="KQ22" s="1004">
        <f t="shared" si="7"/>
        <v>238.56438356164384</v>
      </c>
      <c r="KR22" s="1001">
        <v>661</v>
      </c>
      <c r="KS22" s="1002">
        <v>388</v>
      </c>
      <c r="KT22" s="1002">
        <v>2</v>
      </c>
      <c r="KU22" s="1002">
        <v>37</v>
      </c>
      <c r="KV22" s="1002">
        <v>1070</v>
      </c>
      <c r="KW22" s="1002">
        <v>689</v>
      </c>
      <c r="KX22" s="1002">
        <v>1244</v>
      </c>
      <c r="KY22" s="1002">
        <v>499</v>
      </c>
      <c r="KZ22" s="1002">
        <v>1034</v>
      </c>
      <c r="LA22" s="1002">
        <v>106</v>
      </c>
      <c r="LB22" s="1002">
        <v>213</v>
      </c>
      <c r="LC22" s="1002">
        <v>288</v>
      </c>
      <c r="LD22" s="1002">
        <v>27</v>
      </c>
      <c r="LE22" s="1002">
        <v>20</v>
      </c>
      <c r="LF22" s="1002">
        <v>114</v>
      </c>
      <c r="LG22" s="1002">
        <v>705</v>
      </c>
      <c r="LH22" s="1002">
        <v>24</v>
      </c>
      <c r="LI22" s="1002">
        <v>17</v>
      </c>
      <c r="LJ22" s="1002">
        <v>399</v>
      </c>
      <c r="LK22" s="1002">
        <v>61</v>
      </c>
      <c r="LL22" s="1002">
        <v>30</v>
      </c>
      <c r="LM22" s="1002">
        <v>66</v>
      </c>
      <c r="LN22" s="1002"/>
      <c r="LO22" s="1002">
        <v>1</v>
      </c>
      <c r="LP22" s="1002"/>
      <c r="LQ22" s="1002"/>
      <c r="LR22" s="1002"/>
      <c r="LS22" s="1002"/>
      <c r="LT22" s="1003">
        <v>7695</v>
      </c>
      <c r="LU22" s="1007">
        <f>LT22/(FP22*365)</f>
        <v>0.44855727193238121</v>
      </c>
      <c r="LV22" s="1004">
        <f t="shared" si="8"/>
        <v>21.082191780821919</v>
      </c>
      <c r="LW22" s="644">
        <v>40</v>
      </c>
      <c r="LX22" s="645">
        <v>163</v>
      </c>
      <c r="LY22" s="645">
        <v>268</v>
      </c>
      <c r="LZ22" s="646">
        <v>906</v>
      </c>
      <c r="MA22" s="647">
        <v>1374</v>
      </c>
      <c r="MB22" s="647">
        <v>3448</v>
      </c>
      <c r="MC22" s="645"/>
      <c r="MD22" s="645"/>
      <c r="ME22" s="646"/>
      <c r="MF22" s="647">
        <v>710</v>
      </c>
      <c r="MG22" s="645"/>
      <c r="MH22" s="645"/>
      <c r="MI22" s="646"/>
      <c r="MJ22" s="647">
        <v>663</v>
      </c>
      <c r="MK22" s="648"/>
      <c r="ML22" s="648">
        <v>123</v>
      </c>
      <c r="MM22" s="648"/>
      <c r="MN22" s="1008">
        <v>7695</v>
      </c>
      <c r="MO22" s="1009">
        <f t="shared" si="9"/>
        <v>6.1208576998050684E-2</v>
      </c>
      <c r="MP22" s="1010"/>
      <c r="MQ22" s="1011"/>
      <c r="MR22" s="1011"/>
      <c r="MS22" s="1011" t="s">
        <v>1484</v>
      </c>
      <c r="MT22" s="1011"/>
      <c r="MU22" s="1011"/>
      <c r="MV22" s="1012"/>
      <c r="MX22" s="837"/>
    </row>
    <row r="23" spans="1:362" s="587" customFormat="1" ht="8.25" x14ac:dyDescent="0.25">
      <c r="A23" s="976" t="s">
        <v>308</v>
      </c>
      <c r="B23" s="977" t="s">
        <v>309</v>
      </c>
      <c r="C23" s="978" t="s">
        <v>310</v>
      </c>
      <c r="D23" s="978" t="s">
        <v>311</v>
      </c>
      <c r="E23" s="978" t="s">
        <v>1217</v>
      </c>
      <c r="F23" s="978" t="s">
        <v>312</v>
      </c>
      <c r="G23" s="978" t="s">
        <v>313</v>
      </c>
      <c r="H23" s="978" t="s">
        <v>313</v>
      </c>
      <c r="I23" s="978" t="s">
        <v>1479</v>
      </c>
      <c r="J23" s="978" t="s">
        <v>210</v>
      </c>
      <c r="K23" s="926" t="s">
        <v>211</v>
      </c>
      <c r="L23" s="979">
        <v>1</v>
      </c>
      <c r="M23" s="593">
        <v>10106969000</v>
      </c>
      <c r="N23" s="595">
        <v>9559245000</v>
      </c>
      <c r="O23" s="595">
        <v>4536325000</v>
      </c>
      <c r="P23" s="598">
        <f t="shared" si="2"/>
        <v>547724000</v>
      </c>
      <c r="Q23" s="599">
        <v>24344296.530000001</v>
      </c>
      <c r="R23" s="600">
        <v>8855346682.0900002</v>
      </c>
      <c r="S23" s="600">
        <v>321802103.90000004</v>
      </c>
      <c r="T23" s="980">
        <v>9201493082.5200005</v>
      </c>
      <c r="U23" s="981">
        <v>692.92468253968252</v>
      </c>
      <c r="V23" s="982">
        <v>42.708353174603175</v>
      </c>
      <c r="W23" s="982">
        <v>1576.8966137566135</v>
      </c>
      <c r="X23" s="982">
        <v>457.25269841269841</v>
      </c>
      <c r="Y23" s="982">
        <v>170.46285714285722</v>
      </c>
      <c r="Z23" s="982">
        <v>551.92634920634919</v>
      </c>
      <c r="AA23" s="982">
        <v>16.408042328042328</v>
      </c>
      <c r="AB23" s="982">
        <v>556.32089285714289</v>
      </c>
      <c r="AC23" s="982">
        <v>703.68347222222212</v>
      </c>
      <c r="AD23" s="983">
        <v>4768.5839616402118</v>
      </c>
      <c r="AE23" s="984">
        <f t="shared" si="3"/>
        <v>0.1974943601732439</v>
      </c>
      <c r="AF23" s="985">
        <f t="shared" si="4"/>
        <v>0.44944017097468941</v>
      </c>
      <c r="AG23" s="986" t="s">
        <v>1480</v>
      </c>
      <c r="AH23" s="987" t="s">
        <v>1481</v>
      </c>
      <c r="AI23" s="988" t="s">
        <v>1482</v>
      </c>
      <c r="AJ23" s="989"/>
      <c r="AK23" s="990">
        <v>1</v>
      </c>
      <c r="AL23" s="990"/>
      <c r="AM23" s="990">
        <v>1</v>
      </c>
      <c r="AN23" s="990">
        <v>1</v>
      </c>
      <c r="AO23" s="990"/>
      <c r="AP23" s="990">
        <v>1</v>
      </c>
      <c r="AQ23" s="990">
        <v>1</v>
      </c>
      <c r="AR23" s="990">
        <v>1</v>
      </c>
      <c r="AS23" s="990"/>
      <c r="AT23" s="990"/>
      <c r="AU23" s="990"/>
      <c r="AV23" s="990"/>
      <c r="AW23" s="990"/>
      <c r="AX23" s="990">
        <v>1</v>
      </c>
      <c r="AY23" s="990">
        <v>1</v>
      </c>
      <c r="AZ23" s="990">
        <v>1</v>
      </c>
      <c r="BA23" s="990">
        <v>1</v>
      </c>
      <c r="BB23" s="990"/>
      <c r="BC23" s="990">
        <v>1</v>
      </c>
      <c r="BD23" s="614">
        <v>11</v>
      </c>
      <c r="BE23" s="991">
        <v>190</v>
      </c>
      <c r="BF23" s="992">
        <v>59</v>
      </c>
      <c r="BG23" s="992">
        <v>63</v>
      </c>
      <c r="BH23" s="992">
        <v>73</v>
      </c>
      <c r="BI23" s="992">
        <v>18</v>
      </c>
      <c r="BJ23" s="992">
        <v>37</v>
      </c>
      <c r="BK23" s="992">
        <v>60</v>
      </c>
      <c r="BL23" s="992">
        <v>44</v>
      </c>
      <c r="BM23" s="992">
        <v>58</v>
      </c>
      <c r="BN23" s="992">
        <v>43</v>
      </c>
      <c r="BO23" s="992">
        <v>25</v>
      </c>
      <c r="BP23" s="992">
        <v>35</v>
      </c>
      <c r="BQ23" s="992">
        <v>42</v>
      </c>
      <c r="BR23" s="992"/>
      <c r="BS23" s="992">
        <v>24</v>
      </c>
      <c r="BT23" s="992">
        <v>30</v>
      </c>
      <c r="BU23" s="992">
        <v>15</v>
      </c>
      <c r="BV23" s="992">
        <v>66</v>
      </c>
      <c r="BW23" s="992">
        <v>62</v>
      </c>
      <c r="BX23" s="992">
        <v>18</v>
      </c>
      <c r="BY23" s="992">
        <v>37</v>
      </c>
      <c r="BZ23" s="992">
        <v>24</v>
      </c>
      <c r="CA23" s="992">
        <v>27</v>
      </c>
      <c r="CB23" s="992"/>
      <c r="CC23" s="992">
        <v>38</v>
      </c>
      <c r="CD23" s="992"/>
      <c r="CE23" s="992"/>
      <c r="CF23" s="992">
        <v>13</v>
      </c>
      <c r="CG23" s="992"/>
      <c r="CH23" s="992"/>
      <c r="CI23" s="992"/>
      <c r="CJ23" s="992">
        <v>13</v>
      </c>
      <c r="CK23" s="992"/>
      <c r="CL23" s="992"/>
      <c r="CM23" s="992"/>
      <c r="CN23" s="992"/>
      <c r="CO23" s="992"/>
      <c r="CP23" s="992"/>
      <c r="CQ23" s="992"/>
      <c r="CR23" s="992"/>
      <c r="CS23" s="993">
        <v>1114</v>
      </c>
      <c r="CT23" s="994">
        <f t="shared" si="5"/>
        <v>25</v>
      </c>
      <c r="CU23" s="615">
        <v>0.8027829848594088</v>
      </c>
      <c r="CV23" s="616">
        <v>0.55927559786394243</v>
      </c>
      <c r="CW23" s="616">
        <v>0.66262230919765164</v>
      </c>
      <c r="CX23" s="616">
        <v>0.53473447175830358</v>
      </c>
      <c r="CY23" s="616">
        <v>0.26621004566210044</v>
      </c>
      <c r="CZ23" s="616">
        <v>0.74757497223250646</v>
      </c>
      <c r="DA23" s="616">
        <v>0.58127853881278535</v>
      </c>
      <c r="DB23" s="616">
        <v>0.5813823163138232</v>
      </c>
      <c r="DC23" s="616">
        <v>0.55753424657534245</v>
      </c>
      <c r="DD23" s="616">
        <v>0.5656578528193692</v>
      </c>
      <c r="DE23" s="616">
        <v>0.66421917808219177</v>
      </c>
      <c r="DF23" s="616">
        <v>0.5170254403131116</v>
      </c>
      <c r="DG23" s="616">
        <v>0.37971298108284407</v>
      </c>
      <c r="DH23" s="616"/>
      <c r="DI23" s="616">
        <v>0.63607305936073055</v>
      </c>
      <c r="DJ23" s="616">
        <v>0.75123287671232875</v>
      </c>
      <c r="DK23" s="616">
        <v>0.50100456621004563</v>
      </c>
      <c r="DL23" s="616">
        <v>0.55396430053964296</v>
      </c>
      <c r="DM23" s="616">
        <v>0.69292973928413615</v>
      </c>
      <c r="DN23" s="616">
        <v>0.4887366818873668</v>
      </c>
      <c r="DO23" s="616">
        <v>0.70218437615697893</v>
      </c>
      <c r="DP23" s="616">
        <v>0.44783105022831049</v>
      </c>
      <c r="DQ23" s="616">
        <v>0.56184677828513441</v>
      </c>
      <c r="DR23" s="616"/>
      <c r="DS23" s="616">
        <v>0.67786589762076421</v>
      </c>
      <c r="DT23" s="616"/>
      <c r="DU23" s="616"/>
      <c r="DV23" s="616">
        <v>0.42718651211801895</v>
      </c>
      <c r="DW23" s="616"/>
      <c r="DX23" s="616"/>
      <c r="DY23" s="616"/>
      <c r="DZ23" s="616">
        <v>0.40674394099051631</v>
      </c>
      <c r="EA23" s="616"/>
      <c r="EB23" s="616"/>
      <c r="EC23" s="616"/>
      <c r="ED23" s="616"/>
      <c r="EE23" s="616"/>
      <c r="EF23" s="616"/>
      <c r="EG23" s="616"/>
      <c r="EH23" s="995"/>
      <c r="EI23" s="996">
        <v>0.61818941983719045</v>
      </c>
      <c r="EJ23" s="989">
        <v>12</v>
      </c>
      <c r="EK23" s="990">
        <v>18</v>
      </c>
      <c r="EL23" s="990">
        <v>45</v>
      </c>
      <c r="EM23" s="990">
        <v>33</v>
      </c>
      <c r="EN23" s="990">
        <v>7</v>
      </c>
      <c r="EO23" s="990">
        <v>6</v>
      </c>
      <c r="EP23" s="990"/>
      <c r="EQ23" s="990">
        <v>16</v>
      </c>
      <c r="ER23" s="990">
        <v>9</v>
      </c>
      <c r="ES23" s="990">
        <v>4</v>
      </c>
      <c r="ET23" s="990">
        <v>13</v>
      </c>
      <c r="EU23" s="990">
        <v>9</v>
      </c>
      <c r="EV23" s="990">
        <v>5</v>
      </c>
      <c r="EW23" s="990"/>
      <c r="EX23" s="990"/>
      <c r="EY23" s="990"/>
      <c r="EZ23" s="990">
        <v>3</v>
      </c>
      <c r="FA23" s="990">
        <v>6</v>
      </c>
      <c r="FB23" s="990"/>
      <c r="FC23" s="990"/>
      <c r="FD23" s="990"/>
      <c r="FE23" s="990"/>
      <c r="FF23" s="990"/>
      <c r="FG23" s="990"/>
      <c r="FH23" s="990"/>
      <c r="FI23" s="990"/>
      <c r="FJ23" s="990"/>
      <c r="FK23" s="990"/>
      <c r="FL23" s="990"/>
      <c r="FM23" s="990"/>
      <c r="FN23" s="990"/>
      <c r="FO23" s="990"/>
      <c r="FP23" s="997">
        <v>186</v>
      </c>
      <c r="FQ23" s="994">
        <f t="shared" si="0"/>
        <v>14</v>
      </c>
      <c r="FR23" s="615">
        <v>0.81438356164383563</v>
      </c>
      <c r="FS23" s="616">
        <v>0.82815829528158291</v>
      </c>
      <c r="FT23" s="616">
        <v>0.85211567732115678</v>
      </c>
      <c r="FU23" s="616">
        <v>0.74570361145703612</v>
      </c>
      <c r="FV23" s="616">
        <v>0.78943248532289623</v>
      </c>
      <c r="FW23" s="616">
        <v>0.83835616438356164</v>
      </c>
      <c r="FX23" s="616"/>
      <c r="FY23" s="616">
        <v>0.82619863013698636</v>
      </c>
      <c r="FZ23" s="616">
        <v>0.50837138508371382</v>
      </c>
      <c r="GA23" s="616">
        <v>0.80890410958904113</v>
      </c>
      <c r="GB23" s="616">
        <v>0.8840885142255005</v>
      </c>
      <c r="GC23" s="616">
        <v>0.81126331811263319</v>
      </c>
      <c r="GD23" s="616">
        <v>0.89863013698630134</v>
      </c>
      <c r="GE23" s="616"/>
      <c r="GF23" s="616"/>
      <c r="GG23" s="616"/>
      <c r="GH23" s="616">
        <v>0.60730593607305938</v>
      </c>
      <c r="GI23" s="616">
        <v>0.86529680365296802</v>
      </c>
      <c r="GJ23" s="616"/>
      <c r="GK23" s="616"/>
      <c r="GL23" s="616"/>
      <c r="GM23" s="616"/>
      <c r="GN23" s="616"/>
      <c r="GO23" s="616"/>
      <c r="GP23" s="616"/>
      <c r="GQ23" s="616"/>
      <c r="GR23" s="616"/>
      <c r="GS23" s="616"/>
      <c r="GT23" s="616"/>
      <c r="GU23" s="616"/>
      <c r="GV23" s="616"/>
      <c r="GW23" s="616"/>
      <c r="GX23" s="621">
        <v>0.80387391368390038</v>
      </c>
      <c r="GY23" s="998"/>
      <c r="GZ23" s="999">
        <v>18</v>
      </c>
      <c r="HA23" s="999">
        <v>56</v>
      </c>
      <c r="HB23" s="999"/>
      <c r="HC23" s="999"/>
      <c r="HD23" s="999"/>
      <c r="HE23" s="1000">
        <v>74</v>
      </c>
      <c r="HF23" s="1001">
        <v>739</v>
      </c>
      <c r="HG23" s="1002">
        <v>3009</v>
      </c>
      <c r="HH23" s="1002">
        <v>784</v>
      </c>
      <c r="HI23" s="1002">
        <v>2000</v>
      </c>
      <c r="HJ23" s="1002">
        <v>2089</v>
      </c>
      <c r="HK23" s="1002">
        <v>4378</v>
      </c>
      <c r="HL23" s="1002">
        <v>2662</v>
      </c>
      <c r="HM23" s="1002">
        <v>1125</v>
      </c>
      <c r="HN23" s="1002">
        <v>4981</v>
      </c>
      <c r="HO23" s="1002">
        <v>1361</v>
      </c>
      <c r="HP23" s="1002">
        <v>1165</v>
      </c>
      <c r="HQ23" s="1002">
        <v>1835</v>
      </c>
      <c r="HR23" s="1002">
        <v>773</v>
      </c>
      <c r="HS23" s="1002">
        <v>1302</v>
      </c>
      <c r="HT23" s="1002">
        <v>2620</v>
      </c>
      <c r="HU23" s="1002">
        <v>2527</v>
      </c>
      <c r="HV23" s="1002">
        <v>337</v>
      </c>
      <c r="HW23" s="1002">
        <v>1441</v>
      </c>
      <c r="HX23" s="1002">
        <v>502</v>
      </c>
      <c r="HY23" s="1002">
        <v>735</v>
      </c>
      <c r="HZ23" s="1002">
        <v>134</v>
      </c>
      <c r="IA23" s="1002">
        <v>207</v>
      </c>
      <c r="IB23" s="1002">
        <v>43</v>
      </c>
      <c r="IC23" s="1002">
        <v>523</v>
      </c>
      <c r="ID23" s="1002">
        <v>583</v>
      </c>
      <c r="IE23" s="1002">
        <v>136</v>
      </c>
      <c r="IF23" s="1002">
        <v>58</v>
      </c>
      <c r="IG23" s="1002">
        <v>6</v>
      </c>
      <c r="IH23" s="1003">
        <v>38055</v>
      </c>
      <c r="II23" s="1004">
        <f t="shared" si="6"/>
        <v>104.26027397260275</v>
      </c>
      <c r="IJ23" s="1005">
        <v>26.423545331529095</v>
      </c>
      <c r="IK23" s="1006">
        <v>7.6809571286141578</v>
      </c>
      <c r="IL23" s="1006">
        <v>5.5676020408163263</v>
      </c>
      <c r="IM23" s="1006">
        <v>7.1189999999999998</v>
      </c>
      <c r="IN23" s="1006">
        <v>11.544279559597893</v>
      </c>
      <c r="IO23" s="1006">
        <v>8.7834627683873912</v>
      </c>
      <c r="IP23" s="1006">
        <v>8.2006010518407209</v>
      </c>
      <c r="IQ23" s="1006">
        <v>11.455111111111112</v>
      </c>
      <c r="IR23" s="1006">
        <v>8.8478217225456728</v>
      </c>
      <c r="IS23" s="1006">
        <v>8.0536370315944161</v>
      </c>
      <c r="IT23" s="1006">
        <v>8.2240343347639477</v>
      </c>
      <c r="IU23" s="1006">
        <v>8.2005449591280648</v>
      </c>
      <c r="IV23" s="1006">
        <v>5.4049159120310479</v>
      </c>
      <c r="IW23" s="1006">
        <v>5.7818740399385558</v>
      </c>
      <c r="IX23" s="1006">
        <v>5.2034351145038169</v>
      </c>
      <c r="IY23" s="1006">
        <v>8.4198654531064498</v>
      </c>
      <c r="IZ23" s="1006">
        <v>7.9228486646884271</v>
      </c>
      <c r="JA23" s="1006">
        <v>9.6127689104788345</v>
      </c>
      <c r="JB23" s="1006">
        <v>14.02788844621514</v>
      </c>
      <c r="JC23" s="1006">
        <v>16.65986394557823</v>
      </c>
      <c r="JD23" s="1006">
        <v>11.425373134328359</v>
      </c>
      <c r="JE23" s="1006">
        <v>8.2173913043478262</v>
      </c>
      <c r="JF23" s="1006">
        <v>10.325581395348838</v>
      </c>
      <c r="JG23" s="1006">
        <v>3.6042065009560229</v>
      </c>
      <c r="JH23" s="1006">
        <v>17.013722126929675</v>
      </c>
      <c r="JI23" s="1006">
        <v>18.845588235294116</v>
      </c>
      <c r="JJ23" s="1006">
        <v>22.482758620689655</v>
      </c>
      <c r="JK23" s="1006">
        <v>8.8333333333333339</v>
      </c>
      <c r="JL23" s="642">
        <v>8.9348311654184727</v>
      </c>
      <c r="JM23" s="1001">
        <v>4750</v>
      </c>
      <c r="JN23" s="1002">
        <v>16637</v>
      </c>
      <c r="JO23" s="1002">
        <v>3558</v>
      </c>
      <c r="JP23" s="1002">
        <v>12028</v>
      </c>
      <c r="JQ23" s="1002">
        <v>17708</v>
      </c>
      <c r="JR23" s="1002">
        <v>26692</v>
      </c>
      <c r="JS23" s="1002">
        <v>16765</v>
      </c>
      <c r="JT23" s="1002">
        <v>10265</v>
      </c>
      <c r="JU23" s="1002">
        <v>37566</v>
      </c>
      <c r="JV23" s="1002">
        <v>9482</v>
      </c>
      <c r="JW23" s="1002">
        <v>7905</v>
      </c>
      <c r="JX23" s="1002">
        <v>12540</v>
      </c>
      <c r="JY23" s="1002">
        <v>3305</v>
      </c>
      <c r="JZ23" s="1002">
        <v>5684</v>
      </c>
      <c r="KA23" s="1002">
        <v>10167</v>
      </c>
      <c r="KB23" s="1002">
        <v>10093</v>
      </c>
      <c r="KC23" s="1002">
        <v>2027</v>
      </c>
      <c r="KD23" s="1002">
        <v>10961</v>
      </c>
      <c r="KE23" s="1002">
        <v>5542</v>
      </c>
      <c r="KF23" s="1002">
        <v>11448</v>
      </c>
      <c r="KG23" s="1002">
        <v>1335</v>
      </c>
      <c r="KH23" s="1002">
        <v>1097</v>
      </c>
      <c r="KI23" s="1002">
        <v>377</v>
      </c>
      <c r="KJ23" s="1002">
        <v>1347</v>
      </c>
      <c r="KK23" s="1002">
        <v>9337</v>
      </c>
      <c r="KL23" s="1002">
        <v>1838</v>
      </c>
      <c r="KM23" s="1002">
        <v>863</v>
      </c>
      <c r="KN23" s="1002">
        <v>45</v>
      </c>
      <c r="KO23" s="1003">
        <v>251362</v>
      </c>
      <c r="KP23" s="1007">
        <f t="shared" si="1"/>
        <v>0.61818941983719045</v>
      </c>
      <c r="KQ23" s="1004">
        <f t="shared" si="7"/>
        <v>688.66301369863015</v>
      </c>
      <c r="KR23" s="1001">
        <v>14414</v>
      </c>
      <c r="KS23" s="1002">
        <v>3595</v>
      </c>
      <c r="KT23" s="1002">
        <v>23</v>
      </c>
      <c r="KU23" s="1002">
        <v>431</v>
      </c>
      <c r="KV23" s="1002">
        <v>4562</v>
      </c>
      <c r="KW23" s="1002">
        <v>7684</v>
      </c>
      <c r="KX23" s="1002">
        <v>2736</v>
      </c>
      <c r="KY23" s="1002">
        <v>1642</v>
      </c>
      <c r="KZ23" s="1002">
        <v>2405</v>
      </c>
      <c r="LA23" s="1002">
        <v>274</v>
      </c>
      <c r="LB23" s="1002">
        <v>538</v>
      </c>
      <c r="LC23" s="1002">
        <v>826</v>
      </c>
      <c r="LD23" s="1002">
        <v>108</v>
      </c>
      <c r="LE23" s="1002">
        <v>614</v>
      </c>
      <c r="LF23" s="1002">
        <v>1092</v>
      </c>
      <c r="LG23" s="1002">
        <v>8682</v>
      </c>
      <c r="LH23" s="1002">
        <v>335</v>
      </c>
      <c r="LI23" s="1002">
        <v>1712</v>
      </c>
      <c r="LJ23" s="1002">
        <v>1145</v>
      </c>
      <c r="LK23" s="1002">
        <v>63</v>
      </c>
      <c r="LL23" s="1002">
        <v>68</v>
      </c>
      <c r="LM23" s="1002">
        <v>473</v>
      </c>
      <c r="LN23" s="1002">
        <v>24</v>
      </c>
      <c r="LO23" s="1002">
        <v>39</v>
      </c>
      <c r="LP23" s="1002"/>
      <c r="LQ23" s="1002">
        <v>689</v>
      </c>
      <c r="LR23" s="1002">
        <v>399</v>
      </c>
      <c r="LS23" s="1002">
        <v>2</v>
      </c>
      <c r="LT23" s="1003">
        <v>54575</v>
      </c>
      <c r="LU23" s="1007">
        <f>LT23/(FP23*365)</f>
        <v>0.80387391368390038</v>
      </c>
      <c r="LV23" s="1004">
        <f t="shared" si="8"/>
        <v>149.52054794520549</v>
      </c>
      <c r="LW23" s="644">
        <v>1187</v>
      </c>
      <c r="LX23" s="645">
        <v>3736</v>
      </c>
      <c r="LY23" s="645">
        <v>4350</v>
      </c>
      <c r="LZ23" s="646">
        <v>10957</v>
      </c>
      <c r="MA23" s="647">
        <v>7734</v>
      </c>
      <c r="MB23" s="647">
        <v>14557</v>
      </c>
      <c r="MC23" s="645">
        <v>940</v>
      </c>
      <c r="MD23" s="645"/>
      <c r="ME23" s="646">
        <v>882</v>
      </c>
      <c r="MF23" s="647">
        <v>865</v>
      </c>
      <c r="MG23" s="645">
        <v>610</v>
      </c>
      <c r="MH23" s="645">
        <v>2189</v>
      </c>
      <c r="MI23" s="646">
        <v>682</v>
      </c>
      <c r="MJ23" s="647">
        <v>5501</v>
      </c>
      <c r="MK23" s="648">
        <v>385</v>
      </c>
      <c r="ML23" s="648"/>
      <c r="MM23" s="648"/>
      <c r="MN23" s="1008">
        <v>54575</v>
      </c>
      <c r="MO23" s="1009">
        <f t="shared" si="9"/>
        <v>0.23842418689876316</v>
      </c>
      <c r="MP23" s="1010"/>
      <c r="MQ23" s="1011"/>
      <c r="MR23" s="1011"/>
      <c r="MS23" s="1011"/>
      <c r="MT23" s="1011"/>
      <c r="MU23" s="1011"/>
      <c r="MV23" s="1012"/>
      <c r="MX23" s="837"/>
    </row>
    <row r="24" spans="1:362" s="587" customFormat="1" ht="8.25" x14ac:dyDescent="0.25">
      <c r="A24" s="976" t="s">
        <v>314</v>
      </c>
      <c r="B24" s="977" t="s">
        <v>315</v>
      </c>
      <c r="C24" s="978" t="s">
        <v>316</v>
      </c>
      <c r="D24" s="978" t="s">
        <v>1218</v>
      </c>
      <c r="E24" s="978" t="s">
        <v>1219</v>
      </c>
      <c r="F24" s="978" t="s">
        <v>318</v>
      </c>
      <c r="G24" s="978" t="s">
        <v>319</v>
      </c>
      <c r="H24" s="978" t="s">
        <v>1220</v>
      </c>
      <c r="I24" s="978" t="s">
        <v>320</v>
      </c>
      <c r="J24" s="978" t="s">
        <v>210</v>
      </c>
      <c r="K24" s="1013" t="s">
        <v>282</v>
      </c>
      <c r="L24" s="979">
        <v>1</v>
      </c>
      <c r="M24" s="593">
        <v>140627000</v>
      </c>
      <c r="N24" s="595">
        <v>120733000</v>
      </c>
      <c r="O24" s="595">
        <v>81737000</v>
      </c>
      <c r="P24" s="598">
        <f t="shared" si="2"/>
        <v>19894000</v>
      </c>
      <c r="Q24" s="599">
        <v>0</v>
      </c>
      <c r="R24" s="600">
        <v>125278586.21000001</v>
      </c>
      <c r="S24" s="600">
        <v>0</v>
      </c>
      <c r="T24" s="980">
        <v>125278586.21000001</v>
      </c>
      <c r="U24" s="981">
        <v>12.793095238095237</v>
      </c>
      <c r="V24" s="982">
        <v>0</v>
      </c>
      <c r="W24" s="982">
        <v>36.150952380952383</v>
      </c>
      <c r="X24" s="982">
        <v>2.0082010582010583</v>
      </c>
      <c r="Y24" s="982">
        <v>4.1376719576719578</v>
      </c>
      <c r="Z24" s="982">
        <v>13.16</v>
      </c>
      <c r="AA24" s="982">
        <v>0</v>
      </c>
      <c r="AB24" s="982">
        <v>8.6031746031746028</v>
      </c>
      <c r="AC24" s="982">
        <v>11.251825396825398</v>
      </c>
      <c r="AD24" s="983">
        <v>88.104920634920646</v>
      </c>
      <c r="AE24" s="984">
        <f t="shared" si="3"/>
        <v>0.18744483684497565</v>
      </c>
      <c r="AF24" s="985">
        <f t="shared" si="4"/>
        <v>0.52968489991848355</v>
      </c>
      <c r="AG24" s="986"/>
      <c r="AH24" s="987"/>
      <c r="AI24" s="988"/>
      <c r="AJ24" s="989"/>
      <c r="AK24" s="990"/>
      <c r="AL24" s="990"/>
      <c r="AM24" s="990"/>
      <c r="AN24" s="990"/>
      <c r="AO24" s="990"/>
      <c r="AP24" s="990"/>
      <c r="AQ24" s="990"/>
      <c r="AR24" s="990"/>
      <c r="AS24" s="990"/>
      <c r="AT24" s="990"/>
      <c r="AU24" s="990"/>
      <c r="AV24" s="990"/>
      <c r="AW24" s="990"/>
      <c r="AX24" s="990"/>
      <c r="AY24" s="990"/>
      <c r="AZ24" s="990"/>
      <c r="BA24" s="990"/>
      <c r="BB24" s="990"/>
      <c r="BC24" s="990"/>
      <c r="BD24" s="614"/>
      <c r="BE24" s="991"/>
      <c r="BF24" s="992"/>
      <c r="BG24" s="992"/>
      <c r="BH24" s="992"/>
      <c r="BI24" s="992"/>
      <c r="BJ24" s="992"/>
      <c r="BK24" s="992"/>
      <c r="BL24" s="992"/>
      <c r="BM24" s="992"/>
      <c r="BN24" s="992"/>
      <c r="BO24" s="992"/>
      <c r="BP24" s="992"/>
      <c r="BQ24" s="992"/>
      <c r="BR24" s="992"/>
      <c r="BS24" s="992"/>
      <c r="BT24" s="992"/>
      <c r="BU24" s="992"/>
      <c r="BV24" s="992"/>
      <c r="BW24" s="992"/>
      <c r="BX24" s="992"/>
      <c r="BY24" s="992"/>
      <c r="BZ24" s="992"/>
      <c r="CA24" s="992">
        <v>52</v>
      </c>
      <c r="CB24" s="992"/>
      <c r="CC24" s="992"/>
      <c r="CD24" s="992"/>
      <c r="CE24" s="992"/>
      <c r="CF24" s="992"/>
      <c r="CG24" s="992"/>
      <c r="CH24" s="992"/>
      <c r="CI24" s="992"/>
      <c r="CJ24" s="992"/>
      <c r="CK24" s="992"/>
      <c r="CL24" s="992"/>
      <c r="CM24" s="992"/>
      <c r="CN24" s="992"/>
      <c r="CO24" s="992"/>
      <c r="CP24" s="992"/>
      <c r="CQ24" s="992"/>
      <c r="CR24" s="992"/>
      <c r="CS24" s="993">
        <v>52</v>
      </c>
      <c r="CT24" s="994">
        <f t="shared" si="5"/>
        <v>1</v>
      </c>
      <c r="CU24" s="615"/>
      <c r="CV24" s="616"/>
      <c r="CW24" s="616"/>
      <c r="CX24" s="616"/>
      <c r="CY24" s="616"/>
      <c r="CZ24" s="616"/>
      <c r="DA24" s="616"/>
      <c r="DB24" s="616"/>
      <c r="DC24" s="616"/>
      <c r="DD24" s="616"/>
      <c r="DE24" s="616"/>
      <c r="DF24" s="616"/>
      <c r="DG24" s="616"/>
      <c r="DH24" s="616"/>
      <c r="DI24" s="616"/>
      <c r="DJ24" s="616"/>
      <c r="DK24" s="616"/>
      <c r="DL24" s="616"/>
      <c r="DM24" s="616"/>
      <c r="DN24" s="616"/>
      <c r="DO24" s="616"/>
      <c r="DP24" s="616"/>
      <c r="DQ24" s="616">
        <v>0.41101159114857744</v>
      </c>
      <c r="DR24" s="616"/>
      <c r="DS24" s="616"/>
      <c r="DT24" s="616"/>
      <c r="DU24" s="616"/>
      <c r="DV24" s="616"/>
      <c r="DW24" s="616"/>
      <c r="DX24" s="616"/>
      <c r="DY24" s="616"/>
      <c r="DZ24" s="616"/>
      <c r="EA24" s="616"/>
      <c r="EB24" s="616"/>
      <c r="EC24" s="616"/>
      <c r="ED24" s="616"/>
      <c r="EE24" s="616"/>
      <c r="EF24" s="616"/>
      <c r="EG24" s="616"/>
      <c r="EH24" s="995"/>
      <c r="EI24" s="996">
        <v>0.41101159114857744</v>
      </c>
      <c r="EJ24" s="989"/>
      <c r="EK24" s="990"/>
      <c r="EL24" s="990"/>
      <c r="EM24" s="990"/>
      <c r="EN24" s="990"/>
      <c r="EO24" s="990"/>
      <c r="EP24" s="990"/>
      <c r="EQ24" s="990"/>
      <c r="ER24" s="990"/>
      <c r="ES24" s="990"/>
      <c r="ET24" s="990"/>
      <c r="EU24" s="990"/>
      <c r="EV24" s="990"/>
      <c r="EW24" s="990"/>
      <c r="EX24" s="990"/>
      <c r="EY24" s="990"/>
      <c r="EZ24" s="990"/>
      <c r="FA24" s="990"/>
      <c r="FB24" s="990"/>
      <c r="FC24" s="990"/>
      <c r="FD24" s="990"/>
      <c r="FE24" s="990"/>
      <c r="FF24" s="990"/>
      <c r="FG24" s="990"/>
      <c r="FH24" s="990"/>
      <c r="FI24" s="990"/>
      <c r="FJ24" s="990"/>
      <c r="FK24" s="990"/>
      <c r="FL24" s="990"/>
      <c r="FM24" s="990"/>
      <c r="FN24" s="990"/>
      <c r="FO24" s="990"/>
      <c r="FP24" s="997"/>
      <c r="FQ24" s="994">
        <f t="shared" si="0"/>
        <v>0</v>
      </c>
      <c r="FR24" s="615"/>
      <c r="FS24" s="616"/>
      <c r="FT24" s="616"/>
      <c r="FU24" s="616"/>
      <c r="FV24" s="616"/>
      <c r="FW24" s="616"/>
      <c r="FX24" s="616"/>
      <c r="FY24" s="616"/>
      <c r="FZ24" s="616"/>
      <c r="GA24" s="616"/>
      <c r="GB24" s="616"/>
      <c r="GC24" s="616"/>
      <c r="GD24" s="616"/>
      <c r="GE24" s="616"/>
      <c r="GF24" s="616"/>
      <c r="GG24" s="616"/>
      <c r="GH24" s="616"/>
      <c r="GI24" s="616"/>
      <c r="GJ24" s="616"/>
      <c r="GK24" s="616"/>
      <c r="GL24" s="616"/>
      <c r="GM24" s="616"/>
      <c r="GN24" s="616"/>
      <c r="GO24" s="616"/>
      <c r="GP24" s="616"/>
      <c r="GQ24" s="616"/>
      <c r="GR24" s="616"/>
      <c r="GS24" s="616"/>
      <c r="GT24" s="616"/>
      <c r="GU24" s="616"/>
      <c r="GV24" s="616"/>
      <c r="GW24" s="616"/>
      <c r="GX24" s="621"/>
      <c r="GY24" s="998"/>
      <c r="GZ24" s="999"/>
      <c r="HA24" s="999"/>
      <c r="HB24" s="999"/>
      <c r="HC24" s="999"/>
      <c r="HD24" s="999"/>
      <c r="HE24" s="1000"/>
      <c r="HF24" s="1001"/>
      <c r="HG24" s="1002">
        <v>334</v>
      </c>
      <c r="HH24" s="1002">
        <v>2</v>
      </c>
      <c r="HI24" s="1002">
        <v>36</v>
      </c>
      <c r="HJ24" s="1002"/>
      <c r="HK24" s="1002">
        <v>8</v>
      </c>
      <c r="HL24" s="1002">
        <v>3</v>
      </c>
      <c r="HM24" s="1002"/>
      <c r="HN24" s="1002">
        <v>1920</v>
      </c>
      <c r="HO24" s="1002">
        <v>211</v>
      </c>
      <c r="HP24" s="1002"/>
      <c r="HQ24" s="1002"/>
      <c r="HR24" s="1002"/>
      <c r="HS24" s="1002"/>
      <c r="HT24" s="1002"/>
      <c r="HU24" s="1002"/>
      <c r="HV24" s="1002"/>
      <c r="HW24" s="1002">
        <v>1</v>
      </c>
      <c r="HX24" s="1002">
        <v>8</v>
      </c>
      <c r="HY24" s="1002">
        <v>1</v>
      </c>
      <c r="HZ24" s="1002"/>
      <c r="IA24" s="1002">
        <v>38</v>
      </c>
      <c r="IB24" s="1002">
        <v>3</v>
      </c>
      <c r="IC24" s="1002">
        <v>281</v>
      </c>
      <c r="ID24" s="1002"/>
      <c r="IE24" s="1002"/>
      <c r="IF24" s="1002">
        <v>6</v>
      </c>
      <c r="IG24" s="1002">
        <v>1</v>
      </c>
      <c r="IH24" s="1003">
        <v>2853</v>
      </c>
      <c r="II24" s="1004">
        <f t="shared" si="6"/>
        <v>7.816438356164384</v>
      </c>
      <c r="IJ24" s="1005"/>
      <c r="IK24" s="1006">
        <v>3.5</v>
      </c>
      <c r="IL24" s="1006">
        <v>3.5</v>
      </c>
      <c r="IM24" s="1006">
        <v>2.3055555555555554</v>
      </c>
      <c r="IN24" s="1006"/>
      <c r="IO24" s="1006">
        <v>4.375</v>
      </c>
      <c r="IP24" s="1006">
        <v>6.333333333333333</v>
      </c>
      <c r="IQ24" s="1006"/>
      <c r="IR24" s="1006">
        <v>3.5276041666666669</v>
      </c>
      <c r="IS24" s="1006">
        <v>4.5071090047393367</v>
      </c>
      <c r="IT24" s="1006"/>
      <c r="IU24" s="1006"/>
      <c r="IV24" s="1006"/>
      <c r="IW24" s="1006"/>
      <c r="IX24" s="1006"/>
      <c r="IY24" s="1006"/>
      <c r="IZ24" s="1006"/>
      <c r="JA24" s="1006">
        <v>2</v>
      </c>
      <c r="JB24" s="1006">
        <v>5</v>
      </c>
      <c r="JC24" s="1006">
        <v>3</v>
      </c>
      <c r="JD24" s="1006"/>
      <c r="JE24" s="1006">
        <v>3.5</v>
      </c>
      <c r="JF24" s="1006">
        <v>9</v>
      </c>
      <c r="JG24" s="1006">
        <v>4.1245551601423491</v>
      </c>
      <c r="JH24" s="1006"/>
      <c r="JI24" s="1006"/>
      <c r="JJ24" s="1006">
        <v>4.333333333333333</v>
      </c>
      <c r="JK24" s="1006">
        <v>4</v>
      </c>
      <c r="JL24" s="642">
        <v>3.6561514195583595</v>
      </c>
      <c r="JM24" s="1001"/>
      <c r="JN24" s="1002">
        <v>848</v>
      </c>
      <c r="JO24" s="1002">
        <v>5</v>
      </c>
      <c r="JP24" s="1002">
        <v>50</v>
      </c>
      <c r="JQ24" s="1002"/>
      <c r="JR24" s="1002">
        <v>27</v>
      </c>
      <c r="JS24" s="1002">
        <v>16</v>
      </c>
      <c r="JT24" s="1002"/>
      <c r="JU24" s="1002">
        <v>4985</v>
      </c>
      <c r="JV24" s="1002">
        <v>754</v>
      </c>
      <c r="JW24" s="1002"/>
      <c r="JX24" s="1002"/>
      <c r="JY24" s="1002"/>
      <c r="JZ24" s="1002"/>
      <c r="KA24" s="1002"/>
      <c r="KB24" s="1002"/>
      <c r="KC24" s="1002"/>
      <c r="KD24" s="1002">
        <v>1</v>
      </c>
      <c r="KE24" s="1002">
        <v>33</v>
      </c>
      <c r="KF24" s="1002">
        <v>2</v>
      </c>
      <c r="KG24" s="1002"/>
      <c r="KH24" s="1002">
        <v>96</v>
      </c>
      <c r="KI24" s="1002">
        <v>24</v>
      </c>
      <c r="KJ24" s="1002">
        <v>937</v>
      </c>
      <c r="KK24" s="1002"/>
      <c r="KL24" s="1002"/>
      <c r="KM24" s="1002">
        <v>20</v>
      </c>
      <c r="KN24" s="1002">
        <v>3</v>
      </c>
      <c r="KO24" s="1003">
        <v>7801</v>
      </c>
      <c r="KP24" s="1007">
        <f t="shared" si="1"/>
        <v>0.41101159114857744</v>
      </c>
      <c r="KQ24" s="1004">
        <f t="shared" si="7"/>
        <v>21.372602739726027</v>
      </c>
      <c r="KR24" s="1001"/>
      <c r="KS24" s="1002"/>
      <c r="KT24" s="1002"/>
      <c r="KU24" s="1002"/>
      <c r="KV24" s="1002"/>
      <c r="KW24" s="1002"/>
      <c r="KX24" s="1002"/>
      <c r="KY24" s="1002"/>
      <c r="KZ24" s="1002"/>
      <c r="LA24" s="1002"/>
      <c r="LB24" s="1002"/>
      <c r="LC24" s="1002"/>
      <c r="LD24" s="1002"/>
      <c r="LE24" s="1002"/>
      <c r="LF24" s="1002"/>
      <c r="LG24" s="1002"/>
      <c r="LH24" s="1002"/>
      <c r="LI24" s="1002"/>
      <c r="LJ24" s="1002"/>
      <c r="LK24" s="1002"/>
      <c r="LL24" s="1002"/>
      <c r="LM24" s="1002"/>
      <c r="LN24" s="1002"/>
      <c r="LO24" s="1002"/>
      <c r="LP24" s="1002"/>
      <c r="LQ24" s="1002"/>
      <c r="LR24" s="1002"/>
      <c r="LS24" s="1002"/>
      <c r="LT24" s="1003"/>
      <c r="LU24" s="1007"/>
      <c r="LV24" s="1004">
        <f t="shared" si="8"/>
        <v>0</v>
      </c>
      <c r="LW24" s="644"/>
      <c r="LX24" s="645"/>
      <c r="LY24" s="645"/>
      <c r="LZ24" s="646"/>
      <c r="MA24" s="647"/>
      <c r="MB24" s="647"/>
      <c r="MC24" s="645"/>
      <c r="MD24" s="645"/>
      <c r="ME24" s="646"/>
      <c r="MF24" s="647"/>
      <c r="MG24" s="645"/>
      <c r="MH24" s="645"/>
      <c r="MI24" s="646"/>
      <c r="MJ24" s="647"/>
      <c r="MK24" s="648"/>
      <c r="ML24" s="648"/>
      <c r="MM24" s="648"/>
      <c r="MN24" s="1008"/>
      <c r="MO24" s="1009"/>
      <c r="MP24" s="1010"/>
      <c r="MQ24" s="1011"/>
      <c r="MR24" s="1011"/>
      <c r="MS24" s="1011"/>
      <c r="MT24" s="1011"/>
      <c r="MU24" s="1011"/>
      <c r="MV24" s="1012"/>
      <c r="MX24" s="837"/>
    </row>
    <row r="25" spans="1:362" s="587" customFormat="1" ht="8.25" x14ac:dyDescent="0.25">
      <c r="A25" s="976" t="s">
        <v>321</v>
      </c>
      <c r="B25" s="977" t="s">
        <v>322</v>
      </c>
      <c r="C25" s="978" t="s">
        <v>323</v>
      </c>
      <c r="D25" s="978" t="s">
        <v>1221</v>
      </c>
      <c r="E25" s="978" t="s">
        <v>1213</v>
      </c>
      <c r="F25" s="978" t="s">
        <v>280</v>
      </c>
      <c r="G25" s="978" t="s">
        <v>293</v>
      </c>
      <c r="H25" s="978" t="s">
        <v>294</v>
      </c>
      <c r="I25" s="978" t="s">
        <v>1479</v>
      </c>
      <c r="J25" s="978" t="s">
        <v>210</v>
      </c>
      <c r="K25" s="926" t="s">
        <v>211</v>
      </c>
      <c r="L25" s="979">
        <v>1</v>
      </c>
      <c r="M25" s="593">
        <v>1299323000</v>
      </c>
      <c r="N25" s="595">
        <v>1061177000</v>
      </c>
      <c r="O25" s="595">
        <v>414399000</v>
      </c>
      <c r="P25" s="598">
        <f t="shared" si="2"/>
        <v>238146000</v>
      </c>
      <c r="Q25" s="599">
        <v>0</v>
      </c>
      <c r="R25" s="600">
        <v>1140001551.4300001</v>
      </c>
      <c r="S25" s="600">
        <v>0</v>
      </c>
      <c r="T25" s="980">
        <v>1140001551.4300001</v>
      </c>
      <c r="U25" s="981">
        <v>57.450277777777778</v>
      </c>
      <c r="V25" s="982">
        <v>0.06</v>
      </c>
      <c r="W25" s="982">
        <v>195.59513227513227</v>
      </c>
      <c r="X25" s="982">
        <v>6.5374074074074073</v>
      </c>
      <c r="Y25" s="982">
        <v>14.599047619047619</v>
      </c>
      <c r="Z25" s="982">
        <v>40.623174603174597</v>
      </c>
      <c r="AA25" s="982">
        <v>0</v>
      </c>
      <c r="AB25" s="982">
        <v>27.426349206349204</v>
      </c>
      <c r="AC25" s="982">
        <v>6.5321825396825393</v>
      </c>
      <c r="AD25" s="983">
        <v>348.82357142857143</v>
      </c>
      <c r="AE25" s="984">
        <f t="shared" si="3"/>
        <v>0.18246000837597462</v>
      </c>
      <c r="AF25" s="985">
        <f t="shared" si="4"/>
        <v>0.62120307949189779</v>
      </c>
      <c r="AG25" s="986"/>
      <c r="AH25" s="987"/>
      <c r="AI25" s="988"/>
      <c r="AJ25" s="989"/>
      <c r="AK25" s="990"/>
      <c r="AL25" s="990"/>
      <c r="AM25" s="990"/>
      <c r="AN25" s="990"/>
      <c r="AO25" s="990"/>
      <c r="AP25" s="990">
        <v>1</v>
      </c>
      <c r="AQ25" s="990"/>
      <c r="AR25" s="990"/>
      <c r="AS25" s="990"/>
      <c r="AT25" s="990"/>
      <c r="AU25" s="990"/>
      <c r="AV25" s="990"/>
      <c r="AW25" s="990"/>
      <c r="AX25" s="990"/>
      <c r="AY25" s="990">
        <v>1</v>
      </c>
      <c r="AZ25" s="990"/>
      <c r="BA25" s="990"/>
      <c r="BB25" s="990"/>
      <c r="BC25" s="990"/>
      <c r="BD25" s="614">
        <v>2</v>
      </c>
      <c r="BE25" s="991"/>
      <c r="BF25" s="992"/>
      <c r="BG25" s="992"/>
      <c r="BH25" s="992"/>
      <c r="BI25" s="992"/>
      <c r="BJ25" s="992"/>
      <c r="BK25" s="992"/>
      <c r="BL25" s="992"/>
      <c r="BM25" s="992"/>
      <c r="BN25" s="992"/>
      <c r="BO25" s="992"/>
      <c r="BP25" s="992"/>
      <c r="BQ25" s="992"/>
      <c r="BR25" s="992"/>
      <c r="BS25" s="992"/>
      <c r="BT25" s="992"/>
      <c r="BU25" s="992"/>
      <c r="BV25" s="992"/>
      <c r="BW25" s="992"/>
      <c r="BX25" s="992"/>
      <c r="BY25" s="992">
        <v>55</v>
      </c>
      <c r="BZ25" s="992"/>
      <c r="CA25" s="992"/>
      <c r="CB25" s="992"/>
      <c r="CC25" s="992"/>
      <c r="CD25" s="992"/>
      <c r="CE25" s="992"/>
      <c r="CF25" s="992"/>
      <c r="CG25" s="992"/>
      <c r="CH25" s="992"/>
      <c r="CI25" s="992"/>
      <c r="CJ25" s="992"/>
      <c r="CK25" s="992"/>
      <c r="CL25" s="992"/>
      <c r="CM25" s="992"/>
      <c r="CN25" s="992"/>
      <c r="CO25" s="992"/>
      <c r="CP25" s="992"/>
      <c r="CQ25" s="992"/>
      <c r="CR25" s="992"/>
      <c r="CS25" s="993">
        <v>55</v>
      </c>
      <c r="CT25" s="994">
        <f t="shared" si="5"/>
        <v>1</v>
      </c>
      <c r="CU25" s="615"/>
      <c r="CV25" s="616"/>
      <c r="CW25" s="616"/>
      <c r="CX25" s="616"/>
      <c r="CY25" s="616"/>
      <c r="CZ25" s="616"/>
      <c r="DA25" s="616"/>
      <c r="DB25" s="616"/>
      <c r="DC25" s="616"/>
      <c r="DD25" s="616"/>
      <c r="DE25" s="616"/>
      <c r="DF25" s="616"/>
      <c r="DG25" s="616"/>
      <c r="DH25" s="616"/>
      <c r="DI25" s="616"/>
      <c r="DJ25" s="616"/>
      <c r="DK25" s="616"/>
      <c r="DL25" s="616"/>
      <c r="DM25" s="616"/>
      <c r="DN25" s="616"/>
      <c r="DO25" s="616">
        <v>0.59810709838107101</v>
      </c>
      <c r="DP25" s="616"/>
      <c r="DQ25" s="616"/>
      <c r="DR25" s="616"/>
      <c r="DS25" s="616"/>
      <c r="DT25" s="616"/>
      <c r="DU25" s="616"/>
      <c r="DV25" s="616"/>
      <c r="DW25" s="616"/>
      <c r="DX25" s="616"/>
      <c r="DY25" s="616"/>
      <c r="DZ25" s="616"/>
      <c r="EA25" s="616"/>
      <c r="EB25" s="616"/>
      <c r="EC25" s="616"/>
      <c r="ED25" s="616"/>
      <c r="EE25" s="616"/>
      <c r="EF25" s="616"/>
      <c r="EG25" s="616"/>
      <c r="EH25" s="995"/>
      <c r="EI25" s="996">
        <v>0.59810709838107101</v>
      </c>
      <c r="EJ25" s="989"/>
      <c r="EK25" s="990">
        <v>4</v>
      </c>
      <c r="EL25" s="990"/>
      <c r="EM25" s="990"/>
      <c r="EN25" s="990"/>
      <c r="EO25" s="990"/>
      <c r="EP25" s="990"/>
      <c r="EQ25" s="990">
        <v>31</v>
      </c>
      <c r="ER25" s="990"/>
      <c r="ES25" s="990"/>
      <c r="ET25" s="990"/>
      <c r="EU25" s="990"/>
      <c r="EV25" s="990"/>
      <c r="EW25" s="990"/>
      <c r="EX25" s="990"/>
      <c r="EY25" s="990"/>
      <c r="EZ25" s="990"/>
      <c r="FA25" s="990"/>
      <c r="FB25" s="990"/>
      <c r="FC25" s="990"/>
      <c r="FD25" s="990"/>
      <c r="FE25" s="990"/>
      <c r="FF25" s="990"/>
      <c r="FG25" s="990"/>
      <c r="FH25" s="990"/>
      <c r="FI25" s="990"/>
      <c r="FJ25" s="990"/>
      <c r="FK25" s="990"/>
      <c r="FL25" s="990"/>
      <c r="FM25" s="990"/>
      <c r="FN25" s="990"/>
      <c r="FO25" s="990"/>
      <c r="FP25" s="997">
        <v>35</v>
      </c>
      <c r="FQ25" s="994">
        <f t="shared" si="0"/>
        <v>2</v>
      </c>
      <c r="FR25" s="615"/>
      <c r="FS25" s="616">
        <v>0.81232876712328772</v>
      </c>
      <c r="FT25" s="616"/>
      <c r="FU25" s="616"/>
      <c r="FV25" s="616"/>
      <c r="FW25" s="616"/>
      <c r="FX25" s="616"/>
      <c r="FY25" s="616">
        <v>0.75395492708793632</v>
      </c>
      <c r="FZ25" s="616"/>
      <c r="GA25" s="616"/>
      <c r="GB25" s="616"/>
      <c r="GC25" s="616"/>
      <c r="GD25" s="616"/>
      <c r="GE25" s="616"/>
      <c r="GF25" s="616"/>
      <c r="GG25" s="616"/>
      <c r="GH25" s="616"/>
      <c r="GI25" s="616"/>
      <c r="GJ25" s="616"/>
      <c r="GK25" s="616"/>
      <c r="GL25" s="616"/>
      <c r="GM25" s="616"/>
      <c r="GN25" s="616"/>
      <c r="GO25" s="616"/>
      <c r="GP25" s="616"/>
      <c r="GQ25" s="616"/>
      <c r="GR25" s="616"/>
      <c r="GS25" s="616"/>
      <c r="GT25" s="616"/>
      <c r="GU25" s="616"/>
      <c r="GV25" s="616"/>
      <c r="GW25" s="616"/>
      <c r="GX25" s="621">
        <v>0.76062622309197647</v>
      </c>
      <c r="GY25" s="998"/>
      <c r="GZ25" s="999"/>
      <c r="HA25" s="999"/>
      <c r="HB25" s="999"/>
      <c r="HC25" s="999"/>
      <c r="HD25" s="999"/>
      <c r="HE25" s="1000"/>
      <c r="HF25" s="1001">
        <v>191</v>
      </c>
      <c r="HG25" s="1002">
        <v>2</v>
      </c>
      <c r="HH25" s="1002"/>
      <c r="HI25" s="1002"/>
      <c r="HJ25" s="1002">
        <v>15</v>
      </c>
      <c r="HK25" s="1002">
        <v>1604</v>
      </c>
      <c r="HL25" s="1002">
        <v>6</v>
      </c>
      <c r="HM25" s="1002">
        <v>90</v>
      </c>
      <c r="HN25" s="1002">
        <v>2</v>
      </c>
      <c r="HO25" s="1002">
        <v>3</v>
      </c>
      <c r="HP25" s="1002"/>
      <c r="HQ25" s="1002">
        <v>65</v>
      </c>
      <c r="HR25" s="1002"/>
      <c r="HS25" s="1002"/>
      <c r="HT25" s="1002"/>
      <c r="HU25" s="1002"/>
      <c r="HV25" s="1002"/>
      <c r="HW25" s="1002">
        <v>6</v>
      </c>
      <c r="HX25" s="1002">
        <v>19</v>
      </c>
      <c r="HY25" s="1002"/>
      <c r="HZ25" s="1002"/>
      <c r="IA25" s="1002">
        <v>5</v>
      </c>
      <c r="IB25" s="1002"/>
      <c r="IC25" s="1002">
        <v>4</v>
      </c>
      <c r="ID25" s="1002"/>
      <c r="IE25" s="1002"/>
      <c r="IF25" s="1002"/>
      <c r="IG25" s="1002"/>
      <c r="IH25" s="1003">
        <v>2012</v>
      </c>
      <c r="II25" s="1004">
        <f t="shared" si="6"/>
        <v>5.5123287671232877</v>
      </c>
      <c r="IJ25" s="1005">
        <v>20.146596858638745</v>
      </c>
      <c r="IK25" s="1006">
        <v>18.5</v>
      </c>
      <c r="IL25" s="1006"/>
      <c r="IM25" s="1006"/>
      <c r="IN25" s="1006">
        <v>11.333333333333334</v>
      </c>
      <c r="IO25" s="1006">
        <v>11.313591022443891</v>
      </c>
      <c r="IP25" s="1006">
        <v>5.666666666666667</v>
      </c>
      <c r="IQ25" s="1006">
        <v>6.2222222222222223</v>
      </c>
      <c r="IR25" s="1006">
        <v>7</v>
      </c>
      <c r="IS25" s="1006">
        <v>6</v>
      </c>
      <c r="IT25" s="1006"/>
      <c r="IU25" s="1006">
        <v>6.476923076923077</v>
      </c>
      <c r="IV25" s="1006"/>
      <c r="IW25" s="1006"/>
      <c r="IX25" s="1006"/>
      <c r="IY25" s="1006"/>
      <c r="IZ25" s="1006"/>
      <c r="JA25" s="1006">
        <v>8.6666666666666661</v>
      </c>
      <c r="JB25" s="1006">
        <v>18.368421052631579</v>
      </c>
      <c r="JC25" s="1006"/>
      <c r="JD25" s="1006"/>
      <c r="JE25" s="1006">
        <v>9.4</v>
      </c>
      <c r="JF25" s="1006"/>
      <c r="JG25" s="1006">
        <v>5.75</v>
      </c>
      <c r="JH25" s="1006"/>
      <c r="JI25" s="1006"/>
      <c r="JJ25" s="1006"/>
      <c r="JK25" s="1006"/>
      <c r="JL25" s="642">
        <v>11.789264413518886</v>
      </c>
      <c r="JM25" s="1001">
        <v>1280</v>
      </c>
      <c r="JN25" s="1002">
        <v>22</v>
      </c>
      <c r="JO25" s="1002"/>
      <c r="JP25" s="1002"/>
      <c r="JQ25" s="1002">
        <v>72</v>
      </c>
      <c r="JR25" s="1002">
        <v>9649</v>
      </c>
      <c r="JS25" s="1002">
        <v>14</v>
      </c>
      <c r="JT25" s="1002">
        <v>374</v>
      </c>
      <c r="JU25" s="1002">
        <v>7</v>
      </c>
      <c r="JV25" s="1002">
        <v>10</v>
      </c>
      <c r="JW25" s="1002"/>
      <c r="JX25" s="1002">
        <v>274</v>
      </c>
      <c r="JY25" s="1002"/>
      <c r="JZ25" s="1002"/>
      <c r="KA25" s="1002"/>
      <c r="KB25" s="1002"/>
      <c r="KC25" s="1002"/>
      <c r="KD25" s="1002">
        <v>19</v>
      </c>
      <c r="KE25" s="1002">
        <v>248</v>
      </c>
      <c r="KF25" s="1002"/>
      <c r="KG25" s="1002"/>
      <c r="KH25" s="1002">
        <v>32</v>
      </c>
      <c r="KI25" s="1002"/>
      <c r="KJ25" s="1002">
        <v>6</v>
      </c>
      <c r="KK25" s="1002"/>
      <c r="KL25" s="1002"/>
      <c r="KM25" s="1002"/>
      <c r="KN25" s="1002"/>
      <c r="KO25" s="1003">
        <v>12007</v>
      </c>
      <c r="KP25" s="1007">
        <f t="shared" si="1"/>
        <v>0.59810709838107101</v>
      </c>
      <c r="KQ25" s="1004">
        <f t="shared" si="7"/>
        <v>32.895890410958906</v>
      </c>
      <c r="KR25" s="1001">
        <v>2375</v>
      </c>
      <c r="KS25" s="1002">
        <v>13</v>
      </c>
      <c r="KT25" s="1002"/>
      <c r="KU25" s="1002"/>
      <c r="KV25" s="1002">
        <v>83</v>
      </c>
      <c r="KW25" s="1002">
        <v>6908</v>
      </c>
      <c r="KX25" s="1002">
        <v>14</v>
      </c>
      <c r="KY25" s="1002">
        <v>98</v>
      </c>
      <c r="KZ25" s="1002">
        <v>5</v>
      </c>
      <c r="LA25" s="1002">
        <v>5</v>
      </c>
      <c r="LB25" s="1002"/>
      <c r="LC25" s="1002">
        <v>86</v>
      </c>
      <c r="LD25" s="1002"/>
      <c r="LE25" s="1002"/>
      <c r="LF25" s="1002"/>
      <c r="LG25" s="1002"/>
      <c r="LH25" s="1002"/>
      <c r="LI25" s="1002">
        <v>27</v>
      </c>
      <c r="LJ25" s="1002">
        <v>81</v>
      </c>
      <c r="LK25" s="1002"/>
      <c r="LL25" s="1002"/>
      <c r="LM25" s="1002">
        <v>9</v>
      </c>
      <c r="LN25" s="1002"/>
      <c r="LO25" s="1002">
        <v>13</v>
      </c>
      <c r="LP25" s="1002"/>
      <c r="LQ25" s="1002"/>
      <c r="LR25" s="1002"/>
      <c r="LS25" s="1002"/>
      <c r="LT25" s="1003">
        <v>9717</v>
      </c>
      <c r="LU25" s="1007">
        <f>LT25/(FP25*365)</f>
        <v>0.76062622309197647</v>
      </c>
      <c r="LV25" s="1004">
        <f t="shared" si="8"/>
        <v>26.621917808219177</v>
      </c>
      <c r="LW25" s="644">
        <v>617</v>
      </c>
      <c r="LX25" s="645">
        <v>1371</v>
      </c>
      <c r="LY25" s="645">
        <v>933</v>
      </c>
      <c r="LZ25" s="646">
        <v>3615</v>
      </c>
      <c r="MA25" s="647">
        <v>2107</v>
      </c>
      <c r="MB25" s="647">
        <v>1074</v>
      </c>
      <c r="MC25" s="645"/>
      <c r="MD25" s="645"/>
      <c r="ME25" s="646"/>
      <c r="MF25" s="647"/>
      <c r="MG25" s="645"/>
      <c r="MH25" s="645"/>
      <c r="MI25" s="646"/>
      <c r="MJ25" s="647"/>
      <c r="MK25" s="648"/>
      <c r="ML25" s="648"/>
      <c r="MM25" s="648"/>
      <c r="MN25" s="1008">
        <v>9717</v>
      </c>
      <c r="MO25" s="1009">
        <f t="shared" si="9"/>
        <v>0.30060718328702274</v>
      </c>
      <c r="MP25" s="1010"/>
      <c r="MQ25" s="1011"/>
      <c r="MR25" s="1011"/>
      <c r="MS25" s="1011"/>
      <c r="MT25" s="1011"/>
      <c r="MU25" s="1011"/>
      <c r="MV25" s="1012"/>
      <c r="MX25" s="837"/>
    </row>
    <row r="26" spans="1:362" s="587" customFormat="1" ht="8.25" x14ac:dyDescent="0.25">
      <c r="A26" s="976" t="s">
        <v>325</v>
      </c>
      <c r="B26" s="977" t="s">
        <v>326</v>
      </c>
      <c r="C26" s="978" t="s">
        <v>327</v>
      </c>
      <c r="D26" s="978" t="s">
        <v>328</v>
      </c>
      <c r="E26" s="978" t="s">
        <v>1213</v>
      </c>
      <c r="F26" s="978" t="s">
        <v>280</v>
      </c>
      <c r="G26" s="978" t="s">
        <v>293</v>
      </c>
      <c r="H26" s="978" t="s">
        <v>294</v>
      </c>
      <c r="I26" s="978" t="s">
        <v>1479</v>
      </c>
      <c r="J26" s="978" t="s">
        <v>210</v>
      </c>
      <c r="K26" s="926" t="s">
        <v>211</v>
      </c>
      <c r="L26" s="979">
        <v>1</v>
      </c>
      <c r="M26" s="593">
        <v>2639112000</v>
      </c>
      <c r="N26" s="595">
        <v>2609367000</v>
      </c>
      <c r="O26" s="595">
        <v>1024396000</v>
      </c>
      <c r="P26" s="598">
        <f t="shared" si="2"/>
        <v>29745000</v>
      </c>
      <c r="Q26" s="599">
        <v>1720596.47</v>
      </c>
      <c r="R26" s="600">
        <v>2282643204.4499998</v>
      </c>
      <c r="S26" s="600">
        <v>83222517.140000001</v>
      </c>
      <c r="T26" s="980">
        <v>2367586318.0599995</v>
      </c>
      <c r="U26" s="981">
        <v>191.46962797619048</v>
      </c>
      <c r="V26" s="982">
        <v>14.56</v>
      </c>
      <c r="W26" s="982">
        <v>238.71621693121693</v>
      </c>
      <c r="X26" s="982">
        <v>174.0373544973545</v>
      </c>
      <c r="Y26" s="982">
        <v>30.287301587301588</v>
      </c>
      <c r="Z26" s="982">
        <v>77.328941798941798</v>
      </c>
      <c r="AA26" s="982">
        <v>2.1998412698412699</v>
      </c>
      <c r="AB26" s="982">
        <v>203.08087301587301</v>
      </c>
      <c r="AC26" s="982">
        <v>46.938878968253967</v>
      </c>
      <c r="AD26" s="983">
        <v>978.61903604497377</v>
      </c>
      <c r="AE26" s="984">
        <f t="shared" si="3"/>
        <v>0.26279140285320468</v>
      </c>
      <c r="AF26" s="985">
        <f t="shared" si="4"/>
        <v>0.32763718295292932</v>
      </c>
      <c r="AG26" s="986"/>
      <c r="AH26" s="987"/>
      <c r="AI26" s="988"/>
      <c r="AJ26" s="989"/>
      <c r="AK26" s="990"/>
      <c r="AL26" s="990"/>
      <c r="AM26" s="990"/>
      <c r="AN26" s="990"/>
      <c r="AO26" s="990"/>
      <c r="AP26" s="990"/>
      <c r="AQ26" s="990">
        <v>1</v>
      </c>
      <c r="AR26" s="990">
        <v>1</v>
      </c>
      <c r="AS26" s="990"/>
      <c r="AT26" s="990"/>
      <c r="AU26" s="990"/>
      <c r="AV26" s="990"/>
      <c r="AW26" s="990"/>
      <c r="AX26" s="990"/>
      <c r="AY26" s="990"/>
      <c r="AZ26" s="990"/>
      <c r="BA26" s="990"/>
      <c r="BB26" s="990"/>
      <c r="BC26" s="990">
        <v>1</v>
      </c>
      <c r="BD26" s="614">
        <v>3</v>
      </c>
      <c r="BE26" s="991"/>
      <c r="BF26" s="992">
        <v>55</v>
      </c>
      <c r="BG26" s="992"/>
      <c r="BH26" s="992"/>
      <c r="BI26" s="992"/>
      <c r="BJ26" s="992"/>
      <c r="BK26" s="992"/>
      <c r="BL26" s="992"/>
      <c r="BM26" s="992"/>
      <c r="BN26" s="992">
        <v>17</v>
      </c>
      <c r="BO26" s="992"/>
      <c r="BP26" s="992"/>
      <c r="BQ26" s="992"/>
      <c r="BR26" s="992"/>
      <c r="BS26" s="992">
        <v>134</v>
      </c>
      <c r="BT26" s="992"/>
      <c r="BU26" s="992"/>
      <c r="BV26" s="992"/>
      <c r="BW26" s="992">
        <v>23</v>
      </c>
      <c r="BX26" s="992"/>
      <c r="BY26" s="992"/>
      <c r="BZ26" s="992"/>
      <c r="CA26" s="992"/>
      <c r="CB26" s="992"/>
      <c r="CC26" s="992"/>
      <c r="CD26" s="992"/>
      <c r="CE26" s="992"/>
      <c r="CF26" s="992"/>
      <c r="CG26" s="992"/>
      <c r="CH26" s="992"/>
      <c r="CI26" s="992"/>
      <c r="CJ26" s="992"/>
      <c r="CK26" s="992"/>
      <c r="CL26" s="992"/>
      <c r="CM26" s="992"/>
      <c r="CN26" s="992"/>
      <c r="CO26" s="992"/>
      <c r="CP26" s="992"/>
      <c r="CQ26" s="992"/>
      <c r="CR26" s="992"/>
      <c r="CS26" s="993">
        <v>229</v>
      </c>
      <c r="CT26" s="994">
        <f t="shared" si="5"/>
        <v>4</v>
      </c>
      <c r="CU26" s="615"/>
      <c r="CV26" s="616">
        <v>0.57952677459526769</v>
      </c>
      <c r="CW26" s="616"/>
      <c r="CX26" s="616"/>
      <c r="CY26" s="616"/>
      <c r="CZ26" s="616"/>
      <c r="DA26" s="616"/>
      <c r="DB26" s="616"/>
      <c r="DC26" s="616"/>
      <c r="DD26" s="616">
        <v>0.67493956486704276</v>
      </c>
      <c r="DE26" s="616"/>
      <c r="DF26" s="616"/>
      <c r="DG26" s="616"/>
      <c r="DH26" s="616"/>
      <c r="DI26" s="616">
        <v>0.46765487630341446</v>
      </c>
      <c r="DJ26" s="616"/>
      <c r="DK26" s="616"/>
      <c r="DL26" s="616"/>
      <c r="DM26" s="616">
        <v>0.64824300178677785</v>
      </c>
      <c r="DN26" s="616"/>
      <c r="DO26" s="616"/>
      <c r="DP26" s="616"/>
      <c r="DQ26" s="616"/>
      <c r="DR26" s="616"/>
      <c r="DS26" s="616"/>
      <c r="DT26" s="616"/>
      <c r="DU26" s="616"/>
      <c r="DV26" s="616"/>
      <c r="DW26" s="616"/>
      <c r="DX26" s="616"/>
      <c r="DY26" s="616"/>
      <c r="DZ26" s="616"/>
      <c r="EA26" s="616"/>
      <c r="EB26" s="616"/>
      <c r="EC26" s="616"/>
      <c r="ED26" s="616"/>
      <c r="EE26" s="616"/>
      <c r="EF26" s="616"/>
      <c r="EG26" s="616"/>
      <c r="EH26" s="995"/>
      <c r="EI26" s="996">
        <v>0.52804929114075494</v>
      </c>
      <c r="EJ26" s="989">
        <v>8</v>
      </c>
      <c r="EK26" s="990">
        <v>12</v>
      </c>
      <c r="EL26" s="990"/>
      <c r="EM26" s="990"/>
      <c r="EN26" s="990"/>
      <c r="EO26" s="990"/>
      <c r="EP26" s="990"/>
      <c r="EQ26" s="990"/>
      <c r="ER26" s="990"/>
      <c r="ES26" s="990"/>
      <c r="ET26" s="990"/>
      <c r="EU26" s="990"/>
      <c r="EV26" s="990"/>
      <c r="EW26" s="990"/>
      <c r="EX26" s="990"/>
      <c r="EY26" s="990"/>
      <c r="EZ26" s="990"/>
      <c r="FA26" s="990"/>
      <c r="FB26" s="990"/>
      <c r="FC26" s="990"/>
      <c r="FD26" s="990"/>
      <c r="FE26" s="990"/>
      <c r="FF26" s="990"/>
      <c r="FG26" s="990"/>
      <c r="FH26" s="990"/>
      <c r="FI26" s="990"/>
      <c r="FJ26" s="990"/>
      <c r="FK26" s="990"/>
      <c r="FL26" s="990"/>
      <c r="FM26" s="990"/>
      <c r="FN26" s="990"/>
      <c r="FO26" s="990"/>
      <c r="FP26" s="997">
        <v>20</v>
      </c>
      <c r="FQ26" s="994">
        <f t="shared" si="0"/>
        <v>2</v>
      </c>
      <c r="FR26" s="615">
        <v>0.59349315068493147</v>
      </c>
      <c r="FS26" s="616">
        <v>0.69315068493150689</v>
      </c>
      <c r="FT26" s="616"/>
      <c r="FU26" s="616"/>
      <c r="FV26" s="616"/>
      <c r="FW26" s="616"/>
      <c r="FX26" s="616"/>
      <c r="FY26" s="616"/>
      <c r="FZ26" s="616"/>
      <c r="GA26" s="616"/>
      <c r="GB26" s="616"/>
      <c r="GC26" s="616"/>
      <c r="GD26" s="616"/>
      <c r="GE26" s="616"/>
      <c r="GF26" s="616"/>
      <c r="GG26" s="616"/>
      <c r="GH26" s="616"/>
      <c r="GI26" s="616"/>
      <c r="GJ26" s="616"/>
      <c r="GK26" s="616"/>
      <c r="GL26" s="616"/>
      <c r="GM26" s="616"/>
      <c r="GN26" s="616"/>
      <c r="GO26" s="616"/>
      <c r="GP26" s="616"/>
      <c r="GQ26" s="616"/>
      <c r="GR26" s="616"/>
      <c r="GS26" s="616"/>
      <c r="GT26" s="616"/>
      <c r="GU26" s="616"/>
      <c r="GV26" s="616"/>
      <c r="GW26" s="616"/>
      <c r="GX26" s="621">
        <v>0.65328767123287668</v>
      </c>
      <c r="GY26" s="998"/>
      <c r="GZ26" s="999"/>
      <c r="HA26" s="999"/>
      <c r="HB26" s="999"/>
      <c r="HC26" s="999"/>
      <c r="HD26" s="999"/>
      <c r="HE26" s="1000"/>
      <c r="HF26" s="1001">
        <v>23</v>
      </c>
      <c r="HG26" s="1002">
        <v>127</v>
      </c>
      <c r="HH26" s="1002">
        <v>12</v>
      </c>
      <c r="HI26" s="1002">
        <v>226</v>
      </c>
      <c r="HJ26" s="1002">
        <v>507</v>
      </c>
      <c r="HK26" s="1002">
        <v>70</v>
      </c>
      <c r="HL26" s="1002">
        <v>1405</v>
      </c>
      <c r="HM26" s="1002">
        <v>739</v>
      </c>
      <c r="HN26" s="1002">
        <v>232</v>
      </c>
      <c r="HO26" s="1002">
        <v>1868</v>
      </c>
      <c r="HP26" s="1002">
        <v>69</v>
      </c>
      <c r="HQ26" s="1002">
        <v>787</v>
      </c>
      <c r="HR26" s="1002">
        <v>439</v>
      </c>
      <c r="HS26" s="1002">
        <v>1243</v>
      </c>
      <c r="HT26" s="1002"/>
      <c r="HU26" s="1002"/>
      <c r="HV26" s="1002">
        <v>83</v>
      </c>
      <c r="HW26" s="1002">
        <v>418</v>
      </c>
      <c r="HX26" s="1002">
        <v>61</v>
      </c>
      <c r="HY26" s="1002">
        <v>4</v>
      </c>
      <c r="HZ26" s="1002">
        <v>1</v>
      </c>
      <c r="IA26" s="1002">
        <v>42</v>
      </c>
      <c r="IB26" s="1002"/>
      <c r="IC26" s="1002">
        <v>497</v>
      </c>
      <c r="ID26" s="1002"/>
      <c r="IE26" s="1002"/>
      <c r="IF26" s="1002">
        <v>13</v>
      </c>
      <c r="IG26" s="1002"/>
      <c r="IH26" s="1003">
        <v>8866</v>
      </c>
      <c r="II26" s="1004">
        <f t="shared" si="6"/>
        <v>24.290410958904111</v>
      </c>
      <c r="IJ26" s="1005">
        <v>30.173913043478262</v>
      </c>
      <c r="IK26" s="1006">
        <v>8.9527559055118111</v>
      </c>
      <c r="IL26" s="1006">
        <v>4.666666666666667</v>
      </c>
      <c r="IM26" s="1006">
        <v>10.20353982300885</v>
      </c>
      <c r="IN26" s="1006">
        <v>6.6745562130177518</v>
      </c>
      <c r="IO26" s="1006">
        <v>5.9571428571428573</v>
      </c>
      <c r="IP26" s="1006">
        <v>7.6256227758007116</v>
      </c>
      <c r="IQ26" s="1006">
        <v>6.6833558863328824</v>
      </c>
      <c r="IR26" s="1006">
        <v>7.9870689655172411</v>
      </c>
      <c r="IS26" s="1006">
        <v>4.9266595289079227</v>
      </c>
      <c r="IT26" s="1006">
        <v>6.1884057971014492</v>
      </c>
      <c r="IU26" s="1006">
        <v>6.3341804320203305</v>
      </c>
      <c r="IV26" s="1006">
        <v>7.2687927107061503</v>
      </c>
      <c r="IW26" s="1006">
        <v>6.3829444891391791</v>
      </c>
      <c r="IX26" s="1006"/>
      <c r="IY26" s="1006"/>
      <c r="IZ26" s="1006">
        <v>5.6867469879518069</v>
      </c>
      <c r="JA26" s="1006">
        <v>6.9569377990430619</v>
      </c>
      <c r="JB26" s="1006">
        <v>8.5737704918032787</v>
      </c>
      <c r="JC26" s="1006">
        <v>8</v>
      </c>
      <c r="JD26" s="1006">
        <v>7</v>
      </c>
      <c r="JE26" s="1006">
        <v>4.4285714285714288</v>
      </c>
      <c r="JF26" s="1006"/>
      <c r="JG26" s="1006">
        <v>4.5855130784708251</v>
      </c>
      <c r="JH26" s="1006"/>
      <c r="JI26" s="1006"/>
      <c r="JJ26" s="1006">
        <v>11.307692307692308</v>
      </c>
      <c r="JK26" s="1006"/>
      <c r="JL26" s="642">
        <v>6.518610421836228</v>
      </c>
      <c r="JM26" s="1001">
        <v>147</v>
      </c>
      <c r="JN26" s="1002">
        <v>987</v>
      </c>
      <c r="JO26" s="1002">
        <v>44</v>
      </c>
      <c r="JP26" s="1002">
        <v>2055</v>
      </c>
      <c r="JQ26" s="1002">
        <v>2760</v>
      </c>
      <c r="JR26" s="1002">
        <v>299</v>
      </c>
      <c r="JS26" s="1002">
        <v>7863</v>
      </c>
      <c r="JT26" s="1002">
        <v>3809</v>
      </c>
      <c r="JU26" s="1002">
        <v>1613</v>
      </c>
      <c r="JV26" s="1002">
        <v>7267</v>
      </c>
      <c r="JW26" s="1002">
        <v>329</v>
      </c>
      <c r="JX26" s="1002">
        <v>3546</v>
      </c>
      <c r="JY26" s="1002">
        <v>2467</v>
      </c>
      <c r="JZ26" s="1002">
        <v>5941</v>
      </c>
      <c r="KA26" s="1002"/>
      <c r="KB26" s="1002"/>
      <c r="KC26" s="1002">
        <v>381</v>
      </c>
      <c r="KD26" s="1002">
        <v>2212</v>
      </c>
      <c r="KE26" s="1002">
        <v>436</v>
      </c>
      <c r="KF26" s="1002">
        <v>28</v>
      </c>
      <c r="KG26" s="1002">
        <v>6</v>
      </c>
      <c r="KH26" s="1002">
        <v>133</v>
      </c>
      <c r="KI26" s="1002"/>
      <c r="KJ26" s="1002">
        <v>1704</v>
      </c>
      <c r="KK26" s="1002"/>
      <c r="KL26" s="1002"/>
      <c r="KM26" s="1002">
        <v>110</v>
      </c>
      <c r="KN26" s="1002"/>
      <c r="KO26" s="1003">
        <v>44137</v>
      </c>
      <c r="KP26" s="1007">
        <f t="shared" si="1"/>
        <v>0.52804929114075494</v>
      </c>
      <c r="KQ26" s="1004">
        <f t="shared" si="7"/>
        <v>120.92328767123287</v>
      </c>
      <c r="KR26" s="1001">
        <v>524</v>
      </c>
      <c r="KS26" s="1002">
        <v>22</v>
      </c>
      <c r="KT26" s="1002"/>
      <c r="KU26" s="1002">
        <v>23</v>
      </c>
      <c r="KV26" s="1002">
        <v>115</v>
      </c>
      <c r="KW26" s="1002">
        <v>49</v>
      </c>
      <c r="KX26" s="1002">
        <v>1436</v>
      </c>
      <c r="KY26" s="1002">
        <v>387</v>
      </c>
      <c r="KZ26" s="1002">
        <v>6</v>
      </c>
      <c r="LA26" s="1002">
        <v>66</v>
      </c>
      <c r="LB26" s="1002">
        <v>29</v>
      </c>
      <c r="LC26" s="1002">
        <v>647</v>
      </c>
      <c r="LD26" s="1002">
        <v>286</v>
      </c>
      <c r="LE26" s="1002">
        <v>750</v>
      </c>
      <c r="LF26" s="1002"/>
      <c r="LG26" s="1002"/>
      <c r="LH26" s="1002">
        <v>8</v>
      </c>
      <c r="LI26" s="1002">
        <v>278</v>
      </c>
      <c r="LJ26" s="1002">
        <v>28</v>
      </c>
      <c r="LK26" s="1002"/>
      <c r="LL26" s="1002"/>
      <c r="LM26" s="1002">
        <v>11</v>
      </c>
      <c r="LN26" s="1002"/>
      <c r="LO26" s="1002">
        <v>80</v>
      </c>
      <c r="LP26" s="1002"/>
      <c r="LQ26" s="1002"/>
      <c r="LR26" s="1002">
        <v>24</v>
      </c>
      <c r="LS26" s="1002"/>
      <c r="LT26" s="1003">
        <v>4769</v>
      </c>
      <c r="LU26" s="1007">
        <f>LT26/(FP26*365)</f>
        <v>0.65328767123287668</v>
      </c>
      <c r="LV26" s="1004">
        <f t="shared" si="8"/>
        <v>13.065753424657535</v>
      </c>
      <c r="LW26" s="644">
        <v>113</v>
      </c>
      <c r="LX26" s="645">
        <v>198</v>
      </c>
      <c r="LY26" s="645">
        <v>218</v>
      </c>
      <c r="LZ26" s="646">
        <v>2081</v>
      </c>
      <c r="MA26" s="647">
        <v>2047</v>
      </c>
      <c r="MB26" s="647">
        <v>112</v>
      </c>
      <c r="MC26" s="645"/>
      <c r="MD26" s="645"/>
      <c r="ME26" s="646"/>
      <c r="MF26" s="647"/>
      <c r="MG26" s="645"/>
      <c r="MH26" s="645"/>
      <c r="MI26" s="646"/>
      <c r="MJ26" s="647"/>
      <c r="MK26" s="648"/>
      <c r="ML26" s="648"/>
      <c r="MM26" s="648"/>
      <c r="MN26" s="1008">
        <v>4769</v>
      </c>
      <c r="MO26" s="1009">
        <f t="shared" si="9"/>
        <v>0.11092472216397567</v>
      </c>
      <c r="MP26" s="1010"/>
      <c r="MQ26" s="1011"/>
      <c r="MR26" s="1011"/>
      <c r="MS26" s="1011"/>
      <c r="MT26" s="1011"/>
      <c r="MU26" s="1011"/>
      <c r="MV26" s="1012"/>
      <c r="MX26" s="837"/>
    </row>
    <row r="27" spans="1:362" s="587" customFormat="1" ht="8.25" x14ac:dyDescent="0.25">
      <c r="A27" s="976" t="s">
        <v>329</v>
      </c>
      <c r="B27" s="977" t="s">
        <v>330</v>
      </c>
      <c r="C27" s="978" t="s">
        <v>331</v>
      </c>
      <c r="D27" s="978" t="s">
        <v>332</v>
      </c>
      <c r="E27" s="978" t="s">
        <v>1213</v>
      </c>
      <c r="F27" s="978" t="s">
        <v>280</v>
      </c>
      <c r="G27" s="978" t="s">
        <v>293</v>
      </c>
      <c r="H27" s="978" t="s">
        <v>294</v>
      </c>
      <c r="I27" s="978" t="s">
        <v>320</v>
      </c>
      <c r="J27" s="978" t="s">
        <v>210</v>
      </c>
      <c r="K27" s="1013" t="s">
        <v>282</v>
      </c>
      <c r="L27" s="979">
        <v>1</v>
      </c>
      <c r="M27" s="593">
        <v>829332000</v>
      </c>
      <c r="N27" s="595">
        <v>803225000</v>
      </c>
      <c r="O27" s="595">
        <v>518116000</v>
      </c>
      <c r="P27" s="598">
        <f t="shared" si="2"/>
        <v>26107000</v>
      </c>
      <c r="Q27" s="599">
        <v>8346700</v>
      </c>
      <c r="R27" s="600">
        <v>668418198.28999996</v>
      </c>
      <c r="S27" s="600">
        <v>0</v>
      </c>
      <c r="T27" s="980">
        <v>676764898.28999996</v>
      </c>
      <c r="U27" s="981">
        <v>103.51775793650793</v>
      </c>
      <c r="V27" s="982">
        <v>0.3</v>
      </c>
      <c r="W27" s="982">
        <v>200.33507936507937</v>
      </c>
      <c r="X27" s="982">
        <v>81.960714285714303</v>
      </c>
      <c r="Y27" s="982">
        <v>24.79</v>
      </c>
      <c r="Z27" s="982">
        <v>70.670846560846556</v>
      </c>
      <c r="AA27" s="982">
        <v>2.25</v>
      </c>
      <c r="AB27" s="982">
        <v>43.507886904761904</v>
      </c>
      <c r="AC27" s="982">
        <v>16.63</v>
      </c>
      <c r="AD27" s="983">
        <v>543.96228505291003</v>
      </c>
      <c r="AE27" s="984">
        <f t="shared" si="3"/>
        <v>0.21395729180406187</v>
      </c>
      <c r="AF27" s="985">
        <f t="shared" si="4"/>
        <v>0.41406568195375776</v>
      </c>
      <c r="AG27" s="986" t="s">
        <v>1483</v>
      </c>
      <c r="AH27" s="987" t="s">
        <v>1481</v>
      </c>
      <c r="AI27" s="988" t="s">
        <v>1482</v>
      </c>
      <c r="AJ27" s="989"/>
      <c r="AK27" s="990"/>
      <c r="AL27" s="990"/>
      <c r="AM27" s="990"/>
      <c r="AN27" s="990"/>
      <c r="AO27" s="990"/>
      <c r="AP27" s="990"/>
      <c r="AQ27" s="990"/>
      <c r="AR27" s="990"/>
      <c r="AS27" s="990"/>
      <c r="AT27" s="990"/>
      <c r="AU27" s="990"/>
      <c r="AV27" s="990"/>
      <c r="AW27" s="990"/>
      <c r="AX27" s="990"/>
      <c r="AY27" s="990"/>
      <c r="AZ27" s="990"/>
      <c r="BA27" s="990"/>
      <c r="BB27" s="990">
        <v>1</v>
      </c>
      <c r="BC27" s="990"/>
      <c r="BD27" s="614">
        <v>1</v>
      </c>
      <c r="BE27" s="991"/>
      <c r="BF27" s="992">
        <v>46</v>
      </c>
      <c r="BG27" s="992"/>
      <c r="BH27" s="992">
        <v>25</v>
      </c>
      <c r="BI27" s="992"/>
      <c r="BJ27" s="992"/>
      <c r="BK27" s="992"/>
      <c r="BL27" s="992"/>
      <c r="BM27" s="992"/>
      <c r="BN27" s="992">
        <v>25</v>
      </c>
      <c r="BO27" s="992"/>
      <c r="BP27" s="992"/>
      <c r="BQ27" s="992"/>
      <c r="BR27" s="992"/>
      <c r="BS27" s="992"/>
      <c r="BT27" s="992">
        <v>50</v>
      </c>
      <c r="BU27" s="992"/>
      <c r="BV27" s="992"/>
      <c r="BW27" s="992"/>
      <c r="BX27" s="992"/>
      <c r="BY27" s="992"/>
      <c r="BZ27" s="992"/>
      <c r="CA27" s="992"/>
      <c r="CB27" s="992"/>
      <c r="CC27" s="992"/>
      <c r="CD27" s="992"/>
      <c r="CE27" s="992"/>
      <c r="CF27" s="992"/>
      <c r="CG27" s="992"/>
      <c r="CH27" s="992"/>
      <c r="CI27" s="992"/>
      <c r="CJ27" s="992"/>
      <c r="CK27" s="992"/>
      <c r="CL27" s="992"/>
      <c r="CM27" s="992"/>
      <c r="CN27" s="992"/>
      <c r="CO27" s="992"/>
      <c r="CP27" s="992"/>
      <c r="CQ27" s="992"/>
      <c r="CR27" s="992"/>
      <c r="CS27" s="993">
        <v>146</v>
      </c>
      <c r="CT27" s="994">
        <f t="shared" si="5"/>
        <v>4</v>
      </c>
      <c r="CU27" s="615"/>
      <c r="CV27" s="616">
        <v>0.66200119118522927</v>
      </c>
      <c r="CW27" s="616"/>
      <c r="CX27" s="616">
        <v>0.66564383561643836</v>
      </c>
      <c r="CY27" s="616"/>
      <c r="CZ27" s="616"/>
      <c r="DA27" s="616"/>
      <c r="DB27" s="616"/>
      <c r="DC27" s="616"/>
      <c r="DD27" s="616">
        <v>0.42224657534246574</v>
      </c>
      <c r="DE27" s="616"/>
      <c r="DF27" s="616"/>
      <c r="DG27" s="616"/>
      <c r="DH27" s="616"/>
      <c r="DI27" s="616"/>
      <c r="DJ27" s="616">
        <v>0.66273972602739728</v>
      </c>
      <c r="DK27" s="616"/>
      <c r="DL27" s="616"/>
      <c r="DM27" s="616"/>
      <c r="DN27" s="616"/>
      <c r="DO27" s="616"/>
      <c r="DP27" s="616"/>
      <c r="DQ27" s="616"/>
      <c r="DR27" s="616"/>
      <c r="DS27" s="616"/>
      <c r="DT27" s="616"/>
      <c r="DU27" s="616"/>
      <c r="DV27" s="616"/>
      <c r="DW27" s="616"/>
      <c r="DX27" s="616"/>
      <c r="DY27" s="616"/>
      <c r="DZ27" s="616"/>
      <c r="EA27" s="616"/>
      <c r="EB27" s="616"/>
      <c r="EC27" s="616"/>
      <c r="ED27" s="616"/>
      <c r="EE27" s="616"/>
      <c r="EF27" s="616"/>
      <c r="EG27" s="616"/>
      <c r="EH27" s="995"/>
      <c r="EI27" s="996">
        <v>0.62182398198536315</v>
      </c>
      <c r="EJ27" s="989">
        <v>8</v>
      </c>
      <c r="EK27" s="990">
        <v>10</v>
      </c>
      <c r="EL27" s="990"/>
      <c r="EM27" s="990"/>
      <c r="EN27" s="990"/>
      <c r="EO27" s="990"/>
      <c r="EP27" s="990"/>
      <c r="EQ27" s="990"/>
      <c r="ER27" s="990"/>
      <c r="ES27" s="990"/>
      <c r="ET27" s="990"/>
      <c r="EU27" s="990"/>
      <c r="EV27" s="990"/>
      <c r="EW27" s="990"/>
      <c r="EX27" s="990"/>
      <c r="EY27" s="990">
        <v>8</v>
      </c>
      <c r="EZ27" s="990"/>
      <c r="FA27" s="990"/>
      <c r="FB27" s="990"/>
      <c r="FC27" s="990"/>
      <c r="FD27" s="990"/>
      <c r="FE27" s="990"/>
      <c r="FF27" s="990"/>
      <c r="FG27" s="990"/>
      <c r="FH27" s="990"/>
      <c r="FI27" s="990"/>
      <c r="FJ27" s="990"/>
      <c r="FK27" s="990"/>
      <c r="FL27" s="990"/>
      <c r="FM27" s="990"/>
      <c r="FN27" s="990"/>
      <c r="FO27" s="990"/>
      <c r="FP27" s="997">
        <v>26</v>
      </c>
      <c r="FQ27" s="994">
        <f t="shared" si="0"/>
        <v>3</v>
      </c>
      <c r="FR27" s="615">
        <v>0.72054794520547949</v>
      </c>
      <c r="FS27" s="616">
        <v>0.73561643835616441</v>
      </c>
      <c r="FT27" s="616"/>
      <c r="FU27" s="616"/>
      <c r="FV27" s="616"/>
      <c r="FW27" s="616"/>
      <c r="FX27" s="616"/>
      <c r="FY27" s="616"/>
      <c r="FZ27" s="616"/>
      <c r="GA27" s="616"/>
      <c r="GB27" s="616"/>
      <c r="GC27" s="616"/>
      <c r="GD27" s="616"/>
      <c r="GE27" s="616"/>
      <c r="GF27" s="616"/>
      <c r="GG27" s="616">
        <v>0.69794520547945205</v>
      </c>
      <c r="GH27" s="616"/>
      <c r="GI27" s="616"/>
      <c r="GJ27" s="616"/>
      <c r="GK27" s="616"/>
      <c r="GL27" s="616"/>
      <c r="GM27" s="616"/>
      <c r="GN27" s="616"/>
      <c r="GO27" s="616"/>
      <c r="GP27" s="616"/>
      <c r="GQ27" s="616"/>
      <c r="GR27" s="616"/>
      <c r="GS27" s="616"/>
      <c r="GT27" s="616"/>
      <c r="GU27" s="616"/>
      <c r="GV27" s="616"/>
      <c r="GW27" s="616"/>
      <c r="GX27" s="621">
        <v>0.71938883034773449</v>
      </c>
      <c r="GY27" s="998"/>
      <c r="GZ27" s="999"/>
      <c r="HA27" s="999">
        <v>30</v>
      </c>
      <c r="HB27" s="999"/>
      <c r="HC27" s="999"/>
      <c r="HD27" s="999"/>
      <c r="HE27" s="1000">
        <v>30</v>
      </c>
      <c r="HF27" s="1001">
        <v>27</v>
      </c>
      <c r="HG27" s="1002">
        <v>215</v>
      </c>
      <c r="HH27" s="1002">
        <v>6</v>
      </c>
      <c r="HI27" s="1002">
        <v>7</v>
      </c>
      <c r="HJ27" s="1002">
        <v>113</v>
      </c>
      <c r="HK27" s="1002">
        <v>48</v>
      </c>
      <c r="HL27" s="1002">
        <v>1324</v>
      </c>
      <c r="HM27" s="1002">
        <v>433</v>
      </c>
      <c r="HN27" s="1002">
        <v>3925</v>
      </c>
      <c r="HO27" s="1002">
        <v>205</v>
      </c>
      <c r="HP27" s="1002">
        <v>5</v>
      </c>
      <c r="HQ27" s="1002">
        <v>652</v>
      </c>
      <c r="HR27" s="1002">
        <v>311</v>
      </c>
      <c r="HS27" s="1002">
        <v>10</v>
      </c>
      <c r="HT27" s="1002"/>
      <c r="HU27" s="1002"/>
      <c r="HV27" s="1002">
        <v>17</v>
      </c>
      <c r="HW27" s="1002">
        <v>16</v>
      </c>
      <c r="HX27" s="1002">
        <v>34</v>
      </c>
      <c r="HY27" s="1002"/>
      <c r="HZ27" s="1002"/>
      <c r="IA27" s="1002">
        <v>37</v>
      </c>
      <c r="IB27" s="1002">
        <v>2</v>
      </c>
      <c r="IC27" s="1002">
        <v>49</v>
      </c>
      <c r="ID27" s="1002"/>
      <c r="IE27" s="1002"/>
      <c r="IF27" s="1002"/>
      <c r="IG27" s="1002"/>
      <c r="IH27" s="1003">
        <v>7436</v>
      </c>
      <c r="II27" s="1004">
        <f t="shared" si="6"/>
        <v>20.372602739726027</v>
      </c>
      <c r="IJ27" s="1005">
        <v>39.777777777777779</v>
      </c>
      <c r="IK27" s="1006">
        <v>4.2930232558139538</v>
      </c>
      <c r="IL27" s="1006">
        <v>4.166666666666667</v>
      </c>
      <c r="IM27" s="1006">
        <v>3</v>
      </c>
      <c r="IN27" s="1006">
        <v>6.8141592920353986</v>
      </c>
      <c r="IO27" s="1006">
        <v>11.375</v>
      </c>
      <c r="IP27" s="1006">
        <v>5.6503021148036252</v>
      </c>
      <c r="IQ27" s="1006">
        <v>6.4133949191685913</v>
      </c>
      <c r="IR27" s="1006">
        <v>6.5156687898089176</v>
      </c>
      <c r="IS27" s="1006">
        <v>8.2634146341463417</v>
      </c>
      <c r="IT27" s="1006">
        <v>6.8</v>
      </c>
      <c r="IU27" s="1006">
        <v>5.397239263803681</v>
      </c>
      <c r="IV27" s="1006">
        <v>5.938906752411576</v>
      </c>
      <c r="IW27" s="1006">
        <v>3.9</v>
      </c>
      <c r="IX27" s="1006"/>
      <c r="IY27" s="1006"/>
      <c r="IZ27" s="1006">
        <v>4.3529411764705879</v>
      </c>
      <c r="JA27" s="1006">
        <v>7.8125</v>
      </c>
      <c r="JB27" s="1006">
        <v>13.794117647058824</v>
      </c>
      <c r="JC27" s="1006"/>
      <c r="JD27" s="1006"/>
      <c r="JE27" s="1006">
        <v>7.0540540540540544</v>
      </c>
      <c r="JF27" s="1006">
        <v>4.5</v>
      </c>
      <c r="JG27" s="1006">
        <v>1.9795918367346939</v>
      </c>
      <c r="JH27" s="1006"/>
      <c r="JI27" s="1006"/>
      <c r="JJ27" s="1006"/>
      <c r="JK27" s="1006"/>
      <c r="JL27" s="642">
        <v>6.3688811188811192</v>
      </c>
      <c r="JM27" s="1001">
        <v>178</v>
      </c>
      <c r="JN27" s="1002">
        <v>481</v>
      </c>
      <c r="JO27" s="1002">
        <v>13</v>
      </c>
      <c r="JP27" s="1002">
        <v>14</v>
      </c>
      <c r="JQ27" s="1002">
        <v>463</v>
      </c>
      <c r="JR27" s="1002">
        <v>434</v>
      </c>
      <c r="JS27" s="1002">
        <v>4347</v>
      </c>
      <c r="JT27" s="1002">
        <v>1774</v>
      </c>
      <c r="JU27" s="1002">
        <v>19331</v>
      </c>
      <c r="JV27" s="1002">
        <v>1433</v>
      </c>
      <c r="JW27" s="1002">
        <v>28</v>
      </c>
      <c r="JX27" s="1002">
        <v>2477</v>
      </c>
      <c r="JY27" s="1002">
        <v>1381</v>
      </c>
      <c r="JZ27" s="1002">
        <v>26</v>
      </c>
      <c r="KA27" s="1002"/>
      <c r="KB27" s="1002"/>
      <c r="KC27" s="1002">
        <v>36</v>
      </c>
      <c r="KD27" s="1002">
        <v>99</v>
      </c>
      <c r="KE27" s="1002">
        <v>351</v>
      </c>
      <c r="KF27" s="1002"/>
      <c r="KG27" s="1002"/>
      <c r="KH27" s="1002">
        <v>207</v>
      </c>
      <c r="KI27" s="1002">
        <v>7</v>
      </c>
      <c r="KJ27" s="1002">
        <v>57</v>
      </c>
      <c r="KK27" s="1002"/>
      <c r="KL27" s="1002"/>
      <c r="KM27" s="1002"/>
      <c r="KN27" s="1002"/>
      <c r="KO27" s="1003">
        <v>33137</v>
      </c>
      <c r="KP27" s="1007">
        <f t="shared" si="1"/>
        <v>0.62182398198536315</v>
      </c>
      <c r="KQ27" s="1004">
        <f t="shared" si="7"/>
        <v>90.786301369863011</v>
      </c>
      <c r="KR27" s="1001">
        <v>868</v>
      </c>
      <c r="KS27" s="1002">
        <v>238</v>
      </c>
      <c r="KT27" s="1002">
        <v>6</v>
      </c>
      <c r="KU27" s="1002"/>
      <c r="KV27" s="1002">
        <v>193</v>
      </c>
      <c r="KW27" s="1002">
        <v>65</v>
      </c>
      <c r="KX27" s="1002">
        <v>1824</v>
      </c>
      <c r="KY27" s="1002">
        <v>571</v>
      </c>
      <c r="KZ27" s="1002">
        <v>2318</v>
      </c>
      <c r="LA27" s="1002">
        <v>61</v>
      </c>
      <c r="LB27" s="1002">
        <v>1</v>
      </c>
      <c r="LC27" s="1002">
        <v>393</v>
      </c>
      <c r="LD27" s="1002">
        <v>153</v>
      </c>
      <c r="LE27" s="1002">
        <v>3</v>
      </c>
      <c r="LF27" s="1002"/>
      <c r="LG27" s="1002"/>
      <c r="LH27" s="1002">
        <v>21</v>
      </c>
      <c r="LI27" s="1002">
        <v>10</v>
      </c>
      <c r="LJ27" s="1002">
        <v>85</v>
      </c>
      <c r="LK27" s="1002"/>
      <c r="LL27" s="1002"/>
      <c r="LM27" s="1002">
        <v>17</v>
      </c>
      <c r="LN27" s="1002"/>
      <c r="LO27" s="1002"/>
      <c r="LP27" s="1002"/>
      <c r="LQ27" s="1002"/>
      <c r="LR27" s="1002"/>
      <c r="LS27" s="1002"/>
      <c r="LT27" s="1003">
        <v>6827</v>
      </c>
      <c r="LU27" s="1007">
        <f>LT27/(FP27*365)</f>
        <v>0.71938883034773449</v>
      </c>
      <c r="LV27" s="1004">
        <f t="shared" si="8"/>
        <v>18.704109589041096</v>
      </c>
      <c r="LW27" s="644">
        <v>239</v>
      </c>
      <c r="LX27" s="645">
        <v>229</v>
      </c>
      <c r="LY27" s="645">
        <v>74</v>
      </c>
      <c r="LZ27" s="646">
        <v>1410</v>
      </c>
      <c r="MA27" s="647">
        <v>2070</v>
      </c>
      <c r="MB27" s="647">
        <v>2805</v>
      </c>
      <c r="MC27" s="645"/>
      <c r="MD27" s="645"/>
      <c r="ME27" s="646"/>
      <c r="MF27" s="647"/>
      <c r="MG27" s="645"/>
      <c r="MH27" s="645"/>
      <c r="MI27" s="646"/>
      <c r="MJ27" s="647"/>
      <c r="MK27" s="648"/>
      <c r="ML27" s="648"/>
      <c r="MM27" s="648"/>
      <c r="MN27" s="1008">
        <v>6827</v>
      </c>
      <c r="MO27" s="1009">
        <f t="shared" si="9"/>
        <v>7.939065475318588E-2</v>
      </c>
      <c r="MP27" s="1010"/>
      <c r="MQ27" s="1011"/>
      <c r="MR27" s="1011"/>
      <c r="MS27" s="1011"/>
      <c r="MT27" s="1011"/>
      <c r="MU27" s="1011"/>
      <c r="MV27" s="1012"/>
      <c r="MX27" s="837"/>
    </row>
    <row r="28" spans="1:362" s="587" customFormat="1" ht="8.25" x14ac:dyDescent="0.25">
      <c r="A28" s="976" t="s">
        <v>1222</v>
      </c>
      <c r="B28" s="977" t="s">
        <v>1223</v>
      </c>
      <c r="C28" s="978" t="s">
        <v>503</v>
      </c>
      <c r="D28" s="978" t="s">
        <v>1224</v>
      </c>
      <c r="E28" s="978" t="s">
        <v>1206</v>
      </c>
      <c r="F28" s="978" t="s">
        <v>207</v>
      </c>
      <c r="G28" s="978" t="s">
        <v>208</v>
      </c>
      <c r="H28" s="978" t="s">
        <v>208</v>
      </c>
      <c r="I28" s="978" t="s">
        <v>505</v>
      </c>
      <c r="J28" s="978" t="s">
        <v>210</v>
      </c>
      <c r="K28" s="1013" t="s">
        <v>282</v>
      </c>
      <c r="L28" s="979">
        <v>1</v>
      </c>
      <c r="M28" s="593"/>
      <c r="N28" s="595"/>
      <c r="O28" s="595"/>
      <c r="P28" s="598">
        <f t="shared" si="2"/>
        <v>0</v>
      </c>
      <c r="Q28" s="599"/>
      <c r="R28" s="600"/>
      <c r="S28" s="600"/>
      <c r="T28" s="980"/>
      <c r="U28" s="981">
        <v>81.937003968253975</v>
      </c>
      <c r="V28" s="982">
        <v>0</v>
      </c>
      <c r="W28" s="982">
        <v>55.292592592592591</v>
      </c>
      <c r="X28" s="982">
        <v>8.1999999999999993</v>
      </c>
      <c r="Y28" s="982">
        <v>6.5333333333333332</v>
      </c>
      <c r="Z28" s="982">
        <v>0</v>
      </c>
      <c r="AA28" s="982">
        <v>0</v>
      </c>
      <c r="AB28" s="982">
        <v>7.2609126984126986</v>
      </c>
      <c r="AC28" s="982">
        <v>0</v>
      </c>
      <c r="AD28" s="983">
        <v>159.2238425925926</v>
      </c>
      <c r="AE28" s="984">
        <f t="shared" si="3"/>
        <v>0.53919073569660181</v>
      </c>
      <c r="AF28" s="985">
        <f t="shared" si="4"/>
        <v>0.36385579450919936</v>
      </c>
      <c r="AG28" s="986"/>
      <c r="AH28" s="987"/>
      <c r="AI28" s="988" t="s">
        <v>1482</v>
      </c>
      <c r="AJ28" s="989"/>
      <c r="AK28" s="990"/>
      <c r="AL28" s="990"/>
      <c r="AM28" s="990"/>
      <c r="AN28" s="990"/>
      <c r="AO28" s="990"/>
      <c r="AP28" s="990"/>
      <c r="AQ28" s="990"/>
      <c r="AR28" s="990"/>
      <c r="AS28" s="990"/>
      <c r="AT28" s="990"/>
      <c r="AU28" s="990"/>
      <c r="AV28" s="990"/>
      <c r="AW28" s="990"/>
      <c r="AX28" s="990"/>
      <c r="AY28" s="990"/>
      <c r="AZ28" s="990"/>
      <c r="BA28" s="990"/>
      <c r="BB28" s="990"/>
      <c r="BC28" s="990"/>
      <c r="BD28" s="614"/>
      <c r="BE28" s="991">
        <v>24</v>
      </c>
      <c r="BF28" s="992">
        <v>30</v>
      </c>
      <c r="BG28" s="992"/>
      <c r="BH28" s="992"/>
      <c r="BI28" s="992"/>
      <c r="BJ28" s="992"/>
      <c r="BK28" s="992"/>
      <c r="BL28" s="992"/>
      <c r="BM28" s="992"/>
      <c r="BN28" s="992"/>
      <c r="BO28" s="992"/>
      <c r="BP28" s="992"/>
      <c r="BQ28" s="992"/>
      <c r="BR28" s="992"/>
      <c r="BS28" s="992"/>
      <c r="BT28" s="992"/>
      <c r="BU28" s="992"/>
      <c r="BV28" s="992"/>
      <c r="BW28" s="992"/>
      <c r="BX28" s="992"/>
      <c r="BY28" s="992"/>
      <c r="BZ28" s="992"/>
      <c r="CA28" s="992"/>
      <c r="CB28" s="992"/>
      <c r="CC28" s="992"/>
      <c r="CD28" s="992"/>
      <c r="CE28" s="992"/>
      <c r="CF28" s="992"/>
      <c r="CG28" s="992"/>
      <c r="CH28" s="992"/>
      <c r="CI28" s="992"/>
      <c r="CJ28" s="992"/>
      <c r="CK28" s="992"/>
      <c r="CL28" s="992"/>
      <c r="CM28" s="992"/>
      <c r="CN28" s="992"/>
      <c r="CO28" s="992"/>
      <c r="CP28" s="992"/>
      <c r="CQ28" s="992"/>
      <c r="CR28" s="992"/>
      <c r="CS28" s="993">
        <v>54</v>
      </c>
      <c r="CT28" s="994">
        <f t="shared" si="5"/>
        <v>2</v>
      </c>
      <c r="CU28" s="615">
        <v>0.37260273972602742</v>
      </c>
      <c r="CV28" s="616">
        <v>0.40465753424657536</v>
      </c>
      <c r="CW28" s="616"/>
      <c r="CX28" s="616"/>
      <c r="CY28" s="616"/>
      <c r="CZ28" s="616"/>
      <c r="DA28" s="616"/>
      <c r="DB28" s="616"/>
      <c r="DC28" s="616"/>
      <c r="DD28" s="616"/>
      <c r="DE28" s="616"/>
      <c r="DF28" s="616"/>
      <c r="DG28" s="616"/>
      <c r="DH28" s="616"/>
      <c r="DI28" s="616"/>
      <c r="DJ28" s="616"/>
      <c r="DK28" s="616"/>
      <c r="DL28" s="616"/>
      <c r="DM28" s="616"/>
      <c r="DN28" s="616"/>
      <c r="DO28" s="616"/>
      <c r="DP28" s="616"/>
      <c r="DQ28" s="616"/>
      <c r="DR28" s="616"/>
      <c r="DS28" s="616"/>
      <c r="DT28" s="616"/>
      <c r="DU28" s="616"/>
      <c r="DV28" s="616"/>
      <c r="DW28" s="616"/>
      <c r="DX28" s="616"/>
      <c r="DY28" s="616"/>
      <c r="DZ28" s="616"/>
      <c r="EA28" s="616"/>
      <c r="EB28" s="616"/>
      <c r="EC28" s="616"/>
      <c r="ED28" s="616"/>
      <c r="EE28" s="616"/>
      <c r="EF28" s="616"/>
      <c r="EG28" s="616"/>
      <c r="EH28" s="995"/>
      <c r="EI28" s="996">
        <v>0.3904109589041096</v>
      </c>
      <c r="EJ28" s="989"/>
      <c r="EK28" s="990"/>
      <c r="EL28" s="990"/>
      <c r="EM28" s="990"/>
      <c r="EN28" s="990"/>
      <c r="EO28" s="990"/>
      <c r="EP28" s="990"/>
      <c r="EQ28" s="990"/>
      <c r="ER28" s="990"/>
      <c r="ES28" s="990"/>
      <c r="ET28" s="990"/>
      <c r="EU28" s="990"/>
      <c r="EV28" s="990"/>
      <c r="EW28" s="990"/>
      <c r="EX28" s="990"/>
      <c r="EY28" s="990"/>
      <c r="EZ28" s="990"/>
      <c r="FA28" s="990"/>
      <c r="FB28" s="990"/>
      <c r="FC28" s="990"/>
      <c r="FD28" s="990"/>
      <c r="FE28" s="990"/>
      <c r="FF28" s="990"/>
      <c r="FG28" s="990"/>
      <c r="FH28" s="990"/>
      <c r="FI28" s="990"/>
      <c r="FJ28" s="990"/>
      <c r="FK28" s="990"/>
      <c r="FL28" s="990"/>
      <c r="FM28" s="990"/>
      <c r="FN28" s="990"/>
      <c r="FO28" s="990"/>
      <c r="FP28" s="997"/>
      <c r="FQ28" s="994">
        <f t="shared" si="0"/>
        <v>0</v>
      </c>
      <c r="FR28" s="615"/>
      <c r="FS28" s="616"/>
      <c r="FT28" s="616"/>
      <c r="FU28" s="616"/>
      <c r="FV28" s="616"/>
      <c r="FW28" s="616"/>
      <c r="FX28" s="616"/>
      <c r="FY28" s="616"/>
      <c r="FZ28" s="616"/>
      <c r="GA28" s="616"/>
      <c r="GB28" s="616"/>
      <c r="GC28" s="616"/>
      <c r="GD28" s="616"/>
      <c r="GE28" s="616"/>
      <c r="GF28" s="616"/>
      <c r="GG28" s="616"/>
      <c r="GH28" s="616"/>
      <c r="GI28" s="616"/>
      <c r="GJ28" s="616"/>
      <c r="GK28" s="616"/>
      <c r="GL28" s="616"/>
      <c r="GM28" s="616"/>
      <c r="GN28" s="616"/>
      <c r="GO28" s="616"/>
      <c r="GP28" s="616"/>
      <c r="GQ28" s="616"/>
      <c r="GR28" s="616"/>
      <c r="GS28" s="616"/>
      <c r="GT28" s="616"/>
      <c r="GU28" s="616"/>
      <c r="GV28" s="616"/>
      <c r="GW28" s="616"/>
      <c r="GX28" s="621"/>
      <c r="GY28" s="998"/>
      <c r="GZ28" s="999">
        <v>49</v>
      </c>
      <c r="HA28" s="999"/>
      <c r="HB28" s="999"/>
      <c r="HC28" s="999"/>
      <c r="HD28" s="999"/>
      <c r="HE28" s="1000">
        <v>49</v>
      </c>
      <c r="HF28" s="1001"/>
      <c r="HG28" s="1002">
        <v>65</v>
      </c>
      <c r="HH28" s="1002">
        <v>9</v>
      </c>
      <c r="HI28" s="1002">
        <v>37</v>
      </c>
      <c r="HJ28" s="1002">
        <v>45</v>
      </c>
      <c r="HK28" s="1002">
        <v>80</v>
      </c>
      <c r="HL28" s="1002">
        <v>213</v>
      </c>
      <c r="HM28" s="1002">
        <v>59</v>
      </c>
      <c r="HN28" s="1002">
        <v>97</v>
      </c>
      <c r="HO28" s="1002">
        <v>68</v>
      </c>
      <c r="HP28" s="1002">
        <v>35</v>
      </c>
      <c r="HQ28" s="1002">
        <v>41</v>
      </c>
      <c r="HR28" s="1002">
        <v>20</v>
      </c>
      <c r="HS28" s="1002">
        <v>5</v>
      </c>
      <c r="HT28" s="1002">
        <v>3</v>
      </c>
      <c r="HU28" s="1002"/>
      <c r="HV28" s="1002">
        <v>6</v>
      </c>
      <c r="HW28" s="1002">
        <v>5</v>
      </c>
      <c r="HX28" s="1002">
        <v>4</v>
      </c>
      <c r="HY28" s="1002">
        <v>3</v>
      </c>
      <c r="HZ28" s="1002">
        <v>6</v>
      </c>
      <c r="IA28" s="1002">
        <v>4</v>
      </c>
      <c r="IB28" s="1002"/>
      <c r="IC28" s="1002">
        <v>23</v>
      </c>
      <c r="ID28" s="1002"/>
      <c r="IE28" s="1002"/>
      <c r="IF28" s="1002">
        <v>12</v>
      </c>
      <c r="IG28" s="1002">
        <v>4</v>
      </c>
      <c r="IH28" s="1003">
        <v>844</v>
      </c>
      <c r="II28" s="1004">
        <f t="shared" si="6"/>
        <v>2.3123287671232875</v>
      </c>
      <c r="IJ28" s="1005"/>
      <c r="IK28" s="1006">
        <v>7.0615384615384613</v>
      </c>
      <c r="IL28" s="1006">
        <v>6</v>
      </c>
      <c r="IM28" s="1006">
        <v>11.54054054054054</v>
      </c>
      <c r="IN28" s="1006">
        <v>14.977777777777778</v>
      </c>
      <c r="IO28" s="1006">
        <v>11.4125</v>
      </c>
      <c r="IP28" s="1006">
        <v>9.07981220657277</v>
      </c>
      <c r="IQ28" s="1006">
        <v>10.627118644067796</v>
      </c>
      <c r="IR28" s="1006">
        <v>9.6701030927835046</v>
      </c>
      <c r="IS28" s="1006">
        <v>8.617647058823529</v>
      </c>
      <c r="IT28" s="1006">
        <v>12.2</v>
      </c>
      <c r="IU28" s="1006">
        <v>10.780487804878049</v>
      </c>
      <c r="IV28" s="1006">
        <v>9.1999999999999993</v>
      </c>
      <c r="IW28" s="1006">
        <v>9.4</v>
      </c>
      <c r="IX28" s="1006">
        <v>5</v>
      </c>
      <c r="IY28" s="1006"/>
      <c r="IZ28" s="1006">
        <v>14.166666666666666</v>
      </c>
      <c r="JA28" s="1006">
        <v>12.8</v>
      </c>
      <c r="JB28" s="1006">
        <v>11.5</v>
      </c>
      <c r="JC28" s="1006">
        <v>6</v>
      </c>
      <c r="JD28" s="1006">
        <v>9.3333333333333339</v>
      </c>
      <c r="JE28" s="1006">
        <v>10.25</v>
      </c>
      <c r="JF28" s="1006"/>
      <c r="JG28" s="1006">
        <v>12.043478260869565</v>
      </c>
      <c r="JH28" s="1006"/>
      <c r="JI28" s="1006"/>
      <c r="JJ28" s="1006">
        <v>15.166666666666666</v>
      </c>
      <c r="JK28" s="1006">
        <v>12.75</v>
      </c>
      <c r="JL28" s="642">
        <v>10.126777251184834</v>
      </c>
      <c r="JM28" s="1001"/>
      <c r="JN28" s="1002">
        <v>396</v>
      </c>
      <c r="JO28" s="1002">
        <v>45</v>
      </c>
      <c r="JP28" s="1002">
        <v>390</v>
      </c>
      <c r="JQ28" s="1002">
        <v>628</v>
      </c>
      <c r="JR28" s="1002">
        <v>828</v>
      </c>
      <c r="JS28" s="1002">
        <v>1722</v>
      </c>
      <c r="JT28" s="1002">
        <v>567</v>
      </c>
      <c r="JU28" s="1002">
        <v>842</v>
      </c>
      <c r="JV28" s="1002">
        <v>518</v>
      </c>
      <c r="JW28" s="1002">
        <v>389</v>
      </c>
      <c r="JX28" s="1002">
        <v>400</v>
      </c>
      <c r="JY28" s="1002">
        <v>164</v>
      </c>
      <c r="JZ28" s="1002">
        <v>42</v>
      </c>
      <c r="KA28" s="1002">
        <v>12</v>
      </c>
      <c r="KB28" s="1002"/>
      <c r="KC28" s="1002">
        <v>79</v>
      </c>
      <c r="KD28" s="1002">
        <v>59</v>
      </c>
      <c r="KE28" s="1002">
        <v>42</v>
      </c>
      <c r="KF28" s="1002">
        <v>15</v>
      </c>
      <c r="KG28" s="1002">
        <v>50</v>
      </c>
      <c r="KH28" s="1002">
        <v>36</v>
      </c>
      <c r="KI28" s="1002"/>
      <c r="KJ28" s="1002">
        <v>255</v>
      </c>
      <c r="KK28" s="1002"/>
      <c r="KL28" s="1002"/>
      <c r="KM28" s="1002">
        <v>169</v>
      </c>
      <c r="KN28" s="1002">
        <v>47</v>
      </c>
      <c r="KO28" s="1003">
        <v>7695</v>
      </c>
      <c r="KP28" s="1007">
        <f t="shared" si="1"/>
        <v>0.3904109589041096</v>
      </c>
      <c r="KQ28" s="1004">
        <f t="shared" si="7"/>
        <v>21.082191780821919</v>
      </c>
      <c r="KR28" s="1001"/>
      <c r="KS28" s="1002"/>
      <c r="KT28" s="1002"/>
      <c r="KU28" s="1002"/>
      <c r="KV28" s="1002"/>
      <c r="KW28" s="1002"/>
      <c r="KX28" s="1002"/>
      <c r="KY28" s="1002"/>
      <c r="KZ28" s="1002"/>
      <c r="LA28" s="1002"/>
      <c r="LB28" s="1002"/>
      <c r="LC28" s="1002"/>
      <c r="LD28" s="1002"/>
      <c r="LE28" s="1002"/>
      <c r="LF28" s="1002"/>
      <c r="LG28" s="1002"/>
      <c r="LH28" s="1002"/>
      <c r="LI28" s="1002"/>
      <c r="LJ28" s="1002"/>
      <c r="LK28" s="1002"/>
      <c r="LL28" s="1002"/>
      <c r="LM28" s="1002"/>
      <c r="LN28" s="1002"/>
      <c r="LO28" s="1002"/>
      <c r="LP28" s="1002"/>
      <c r="LQ28" s="1002"/>
      <c r="LR28" s="1002"/>
      <c r="LS28" s="1002"/>
      <c r="LT28" s="1003"/>
      <c r="LU28" s="1007"/>
      <c r="LV28" s="1004">
        <f t="shared" si="8"/>
        <v>0</v>
      </c>
      <c r="LW28" s="644"/>
      <c r="LX28" s="645"/>
      <c r="LY28" s="645"/>
      <c r="LZ28" s="646"/>
      <c r="MA28" s="647"/>
      <c r="MB28" s="647"/>
      <c r="MC28" s="645"/>
      <c r="MD28" s="645"/>
      <c r="ME28" s="646"/>
      <c r="MF28" s="647"/>
      <c r="MG28" s="645"/>
      <c r="MH28" s="645"/>
      <c r="MI28" s="646"/>
      <c r="MJ28" s="647"/>
      <c r="MK28" s="648"/>
      <c r="ML28" s="648"/>
      <c r="MM28" s="648"/>
      <c r="MN28" s="1008"/>
      <c r="MO28" s="1009"/>
      <c r="MP28" s="1010"/>
      <c r="MQ28" s="1011"/>
      <c r="MR28" s="1011"/>
      <c r="MS28" s="1011"/>
      <c r="MT28" s="1011"/>
      <c r="MU28" s="1011"/>
      <c r="MV28" s="1012"/>
      <c r="MX28" s="837"/>
    </row>
    <row r="29" spans="1:362" s="587" customFormat="1" ht="8.25" x14ac:dyDescent="0.25">
      <c r="A29" s="976" t="s">
        <v>1222</v>
      </c>
      <c r="B29" s="977" t="s">
        <v>1225</v>
      </c>
      <c r="C29" s="978" t="s">
        <v>507</v>
      </c>
      <c r="D29" s="978" t="s">
        <v>1226</v>
      </c>
      <c r="E29" s="978" t="s">
        <v>1213</v>
      </c>
      <c r="F29" s="978" t="s">
        <v>280</v>
      </c>
      <c r="G29" s="978" t="s">
        <v>293</v>
      </c>
      <c r="H29" s="978" t="s">
        <v>294</v>
      </c>
      <c r="I29" s="978" t="s">
        <v>505</v>
      </c>
      <c r="J29" s="978" t="s">
        <v>210</v>
      </c>
      <c r="K29" s="1013" t="s">
        <v>282</v>
      </c>
      <c r="L29" s="979">
        <v>1</v>
      </c>
      <c r="M29" s="593"/>
      <c r="N29" s="595"/>
      <c r="O29" s="595"/>
      <c r="P29" s="598">
        <f t="shared" si="2"/>
        <v>0</v>
      </c>
      <c r="Q29" s="599"/>
      <c r="R29" s="600"/>
      <c r="S29" s="600"/>
      <c r="T29" s="980"/>
      <c r="U29" s="981">
        <v>48</v>
      </c>
      <c r="V29" s="982">
        <v>0</v>
      </c>
      <c r="W29" s="982">
        <v>49</v>
      </c>
      <c r="X29" s="982">
        <v>4</v>
      </c>
      <c r="Y29" s="982">
        <v>4</v>
      </c>
      <c r="Z29" s="982">
        <v>16</v>
      </c>
      <c r="AA29" s="982">
        <v>0</v>
      </c>
      <c r="AB29" s="982">
        <v>2</v>
      </c>
      <c r="AC29" s="982">
        <v>0</v>
      </c>
      <c r="AD29" s="983">
        <v>123</v>
      </c>
      <c r="AE29" s="984">
        <f t="shared" si="3"/>
        <v>0.39669421487603307</v>
      </c>
      <c r="AF29" s="985">
        <f t="shared" si="4"/>
        <v>0.4049586776859504</v>
      </c>
      <c r="AG29" s="986"/>
      <c r="AH29" s="987"/>
      <c r="AI29" s="988" t="s">
        <v>1482</v>
      </c>
      <c r="AJ29" s="989"/>
      <c r="AK29" s="990"/>
      <c r="AL29" s="990"/>
      <c r="AM29" s="990"/>
      <c r="AN29" s="990"/>
      <c r="AO29" s="990"/>
      <c r="AP29" s="990"/>
      <c r="AQ29" s="990"/>
      <c r="AR29" s="990"/>
      <c r="AS29" s="990"/>
      <c r="AT29" s="990"/>
      <c r="AU29" s="990"/>
      <c r="AV29" s="990"/>
      <c r="AW29" s="990"/>
      <c r="AX29" s="990"/>
      <c r="AY29" s="990"/>
      <c r="AZ29" s="990"/>
      <c r="BA29" s="990"/>
      <c r="BB29" s="990"/>
      <c r="BC29" s="990"/>
      <c r="BD29" s="614"/>
      <c r="BE29" s="991">
        <v>28</v>
      </c>
      <c r="BF29" s="992"/>
      <c r="BG29" s="992"/>
      <c r="BH29" s="992"/>
      <c r="BI29" s="992"/>
      <c r="BJ29" s="992"/>
      <c r="BK29" s="992">
        <v>35</v>
      </c>
      <c r="BL29" s="992"/>
      <c r="BM29" s="992"/>
      <c r="BN29" s="992"/>
      <c r="BO29" s="992"/>
      <c r="BP29" s="992"/>
      <c r="BQ29" s="992">
        <v>24</v>
      </c>
      <c r="BR29" s="992"/>
      <c r="BS29" s="992"/>
      <c r="BT29" s="992"/>
      <c r="BU29" s="992"/>
      <c r="BV29" s="992"/>
      <c r="BW29" s="992"/>
      <c r="BX29" s="992"/>
      <c r="BY29" s="992"/>
      <c r="BZ29" s="992"/>
      <c r="CA29" s="992"/>
      <c r="CB29" s="992"/>
      <c r="CC29" s="992"/>
      <c r="CD29" s="992"/>
      <c r="CE29" s="992"/>
      <c r="CF29" s="992"/>
      <c r="CG29" s="992"/>
      <c r="CH29" s="992"/>
      <c r="CI29" s="992"/>
      <c r="CJ29" s="992"/>
      <c r="CK29" s="992"/>
      <c r="CL29" s="992"/>
      <c r="CM29" s="992"/>
      <c r="CN29" s="992"/>
      <c r="CO29" s="992"/>
      <c r="CP29" s="992"/>
      <c r="CQ29" s="992"/>
      <c r="CR29" s="992"/>
      <c r="CS29" s="993">
        <v>87</v>
      </c>
      <c r="CT29" s="994">
        <f t="shared" si="5"/>
        <v>3</v>
      </c>
      <c r="CU29" s="615">
        <v>0.19403131115459882</v>
      </c>
      <c r="CV29" s="616"/>
      <c r="CW29" s="616"/>
      <c r="CX29" s="616"/>
      <c r="CY29" s="616"/>
      <c r="CZ29" s="616"/>
      <c r="DA29" s="616">
        <v>0.37949119373776907</v>
      </c>
      <c r="DB29" s="616"/>
      <c r="DC29" s="616"/>
      <c r="DD29" s="616"/>
      <c r="DE29" s="616"/>
      <c r="DF29" s="616"/>
      <c r="DG29" s="616">
        <v>0.26495433789954337</v>
      </c>
      <c r="DH29" s="616"/>
      <c r="DI29" s="616"/>
      <c r="DJ29" s="616"/>
      <c r="DK29" s="616"/>
      <c r="DL29" s="616"/>
      <c r="DM29" s="616"/>
      <c r="DN29" s="616"/>
      <c r="DO29" s="616"/>
      <c r="DP29" s="616"/>
      <c r="DQ29" s="616"/>
      <c r="DR29" s="616"/>
      <c r="DS29" s="616"/>
      <c r="DT29" s="616"/>
      <c r="DU29" s="616"/>
      <c r="DV29" s="616"/>
      <c r="DW29" s="616"/>
      <c r="DX29" s="616"/>
      <c r="DY29" s="616"/>
      <c r="DZ29" s="616"/>
      <c r="EA29" s="616"/>
      <c r="EB29" s="616"/>
      <c r="EC29" s="616"/>
      <c r="ED29" s="616"/>
      <c r="EE29" s="616"/>
      <c r="EF29" s="616"/>
      <c r="EG29" s="616"/>
      <c r="EH29" s="995"/>
      <c r="EI29" s="996">
        <v>0.28820658164068652</v>
      </c>
      <c r="EJ29" s="989"/>
      <c r="EK29" s="990"/>
      <c r="EL29" s="990"/>
      <c r="EM29" s="990"/>
      <c r="EN29" s="990"/>
      <c r="EO29" s="990"/>
      <c r="EP29" s="990"/>
      <c r="EQ29" s="990"/>
      <c r="ER29" s="990"/>
      <c r="ES29" s="990"/>
      <c r="ET29" s="990"/>
      <c r="EU29" s="990"/>
      <c r="EV29" s="990"/>
      <c r="EW29" s="990"/>
      <c r="EX29" s="990"/>
      <c r="EY29" s="990"/>
      <c r="EZ29" s="990"/>
      <c r="FA29" s="990"/>
      <c r="FB29" s="990"/>
      <c r="FC29" s="990"/>
      <c r="FD29" s="990"/>
      <c r="FE29" s="990"/>
      <c r="FF29" s="990"/>
      <c r="FG29" s="990"/>
      <c r="FH29" s="990"/>
      <c r="FI29" s="990"/>
      <c r="FJ29" s="990"/>
      <c r="FK29" s="990"/>
      <c r="FL29" s="990"/>
      <c r="FM29" s="990"/>
      <c r="FN29" s="990"/>
      <c r="FO29" s="990"/>
      <c r="FP29" s="997"/>
      <c r="FQ29" s="994">
        <f t="shared" si="0"/>
        <v>0</v>
      </c>
      <c r="FR29" s="615"/>
      <c r="FS29" s="616"/>
      <c r="FT29" s="616"/>
      <c r="FU29" s="616"/>
      <c r="FV29" s="616"/>
      <c r="FW29" s="616"/>
      <c r="FX29" s="616"/>
      <c r="FY29" s="616"/>
      <c r="FZ29" s="616"/>
      <c r="GA29" s="616"/>
      <c r="GB29" s="616"/>
      <c r="GC29" s="616"/>
      <c r="GD29" s="616"/>
      <c r="GE29" s="616"/>
      <c r="GF29" s="616"/>
      <c r="GG29" s="616"/>
      <c r="GH29" s="616"/>
      <c r="GI29" s="616"/>
      <c r="GJ29" s="616"/>
      <c r="GK29" s="616"/>
      <c r="GL29" s="616"/>
      <c r="GM29" s="616"/>
      <c r="GN29" s="616"/>
      <c r="GO29" s="616"/>
      <c r="GP29" s="616"/>
      <c r="GQ29" s="616"/>
      <c r="GR29" s="616"/>
      <c r="GS29" s="616"/>
      <c r="GT29" s="616"/>
      <c r="GU29" s="616"/>
      <c r="GV29" s="616"/>
      <c r="GW29" s="616"/>
      <c r="GX29" s="621"/>
      <c r="GY29" s="998">
        <v>26</v>
      </c>
      <c r="GZ29" s="999"/>
      <c r="HA29" s="999"/>
      <c r="HB29" s="999"/>
      <c r="HC29" s="999"/>
      <c r="HD29" s="999"/>
      <c r="HE29" s="1000">
        <v>26</v>
      </c>
      <c r="HF29" s="1001"/>
      <c r="HG29" s="1002">
        <v>14</v>
      </c>
      <c r="HH29" s="1002">
        <v>1</v>
      </c>
      <c r="HI29" s="1002">
        <v>1</v>
      </c>
      <c r="HJ29" s="1002">
        <v>17</v>
      </c>
      <c r="HK29" s="1002">
        <v>26</v>
      </c>
      <c r="HL29" s="1002">
        <v>7</v>
      </c>
      <c r="HM29" s="1002">
        <v>50</v>
      </c>
      <c r="HN29" s="1002">
        <v>8</v>
      </c>
      <c r="HO29" s="1002">
        <v>13</v>
      </c>
      <c r="HP29" s="1002">
        <v>6</v>
      </c>
      <c r="HQ29" s="1002">
        <v>3</v>
      </c>
      <c r="HR29" s="1002">
        <v>1</v>
      </c>
      <c r="HS29" s="1002">
        <v>2</v>
      </c>
      <c r="HT29" s="1002">
        <v>2</v>
      </c>
      <c r="HU29" s="1002"/>
      <c r="HV29" s="1002">
        <v>2</v>
      </c>
      <c r="HW29" s="1002">
        <v>3</v>
      </c>
      <c r="HX29" s="1002">
        <v>34</v>
      </c>
      <c r="HY29" s="1002">
        <v>264</v>
      </c>
      <c r="HZ29" s="1002">
        <v>44</v>
      </c>
      <c r="IA29" s="1002">
        <v>5</v>
      </c>
      <c r="IB29" s="1002"/>
      <c r="IC29" s="1002">
        <v>1</v>
      </c>
      <c r="ID29" s="1002"/>
      <c r="IE29" s="1002"/>
      <c r="IF29" s="1002"/>
      <c r="IG29" s="1002">
        <v>5</v>
      </c>
      <c r="IH29" s="1003">
        <v>509</v>
      </c>
      <c r="II29" s="1004">
        <f t="shared" si="6"/>
        <v>1.3945205479452054</v>
      </c>
      <c r="IJ29" s="1005"/>
      <c r="IK29" s="1006">
        <v>15.571428571428571</v>
      </c>
      <c r="IL29" s="1006">
        <v>8</v>
      </c>
      <c r="IM29" s="1006">
        <v>2</v>
      </c>
      <c r="IN29" s="1006">
        <v>64.294117647058826</v>
      </c>
      <c r="IO29" s="1006">
        <v>27.96153846153846</v>
      </c>
      <c r="IP29" s="1006">
        <v>13.428571428571429</v>
      </c>
      <c r="IQ29" s="1006">
        <v>16.62</v>
      </c>
      <c r="IR29" s="1006">
        <v>50</v>
      </c>
      <c r="IS29" s="1006">
        <v>14.692307692307692</v>
      </c>
      <c r="IT29" s="1006">
        <v>22.666666666666668</v>
      </c>
      <c r="IU29" s="1006">
        <v>24.666666666666668</v>
      </c>
      <c r="IV29" s="1006">
        <v>43</v>
      </c>
      <c r="IW29" s="1006">
        <v>15.5</v>
      </c>
      <c r="IX29" s="1006">
        <v>3.5</v>
      </c>
      <c r="IY29" s="1006"/>
      <c r="IZ29" s="1006">
        <v>10.5</v>
      </c>
      <c r="JA29" s="1006">
        <v>29.666666666666668</v>
      </c>
      <c r="JB29" s="1006">
        <v>15.411764705882353</v>
      </c>
      <c r="JC29" s="1006">
        <v>16.15909090909091</v>
      </c>
      <c r="JD29" s="1006">
        <v>16.227272727272727</v>
      </c>
      <c r="JE29" s="1006">
        <v>15.8</v>
      </c>
      <c r="JF29" s="1006"/>
      <c r="JG29" s="1006">
        <v>56</v>
      </c>
      <c r="JH29" s="1006"/>
      <c r="JI29" s="1006"/>
      <c r="JJ29" s="1006"/>
      <c r="JK29" s="1006">
        <v>11.2</v>
      </c>
      <c r="JL29" s="642">
        <v>18.978388998035363</v>
      </c>
      <c r="JM29" s="1001"/>
      <c r="JN29" s="1002">
        <v>204</v>
      </c>
      <c r="JO29" s="1002">
        <v>7</v>
      </c>
      <c r="JP29" s="1002">
        <v>1</v>
      </c>
      <c r="JQ29" s="1002">
        <v>1078</v>
      </c>
      <c r="JR29" s="1002">
        <v>701</v>
      </c>
      <c r="JS29" s="1002">
        <v>88</v>
      </c>
      <c r="JT29" s="1002">
        <v>782</v>
      </c>
      <c r="JU29" s="1002">
        <v>394</v>
      </c>
      <c r="JV29" s="1002">
        <v>178</v>
      </c>
      <c r="JW29" s="1002">
        <v>130</v>
      </c>
      <c r="JX29" s="1002">
        <v>71</v>
      </c>
      <c r="JY29" s="1002">
        <v>42</v>
      </c>
      <c r="JZ29" s="1002">
        <v>29</v>
      </c>
      <c r="KA29" s="1002">
        <v>5</v>
      </c>
      <c r="KB29" s="1002"/>
      <c r="KC29" s="1002">
        <v>19</v>
      </c>
      <c r="KD29" s="1002">
        <v>86</v>
      </c>
      <c r="KE29" s="1002">
        <v>490</v>
      </c>
      <c r="KF29" s="1002">
        <v>3999</v>
      </c>
      <c r="KG29" s="1002">
        <v>669</v>
      </c>
      <c r="KH29" s="1002">
        <v>74</v>
      </c>
      <c r="KI29" s="1002"/>
      <c r="KJ29" s="1002">
        <v>55</v>
      </c>
      <c r="KK29" s="1002"/>
      <c r="KL29" s="1002"/>
      <c r="KM29" s="1002"/>
      <c r="KN29" s="1002">
        <v>50</v>
      </c>
      <c r="KO29" s="1003">
        <v>9152</v>
      </c>
      <c r="KP29" s="1007">
        <f t="shared" si="1"/>
        <v>0.28820658164068652</v>
      </c>
      <c r="KQ29" s="1004">
        <f t="shared" si="7"/>
        <v>25.073972602739726</v>
      </c>
      <c r="KR29" s="1001"/>
      <c r="KS29" s="1002"/>
      <c r="KT29" s="1002"/>
      <c r="KU29" s="1002"/>
      <c r="KV29" s="1002"/>
      <c r="KW29" s="1002"/>
      <c r="KX29" s="1002"/>
      <c r="KY29" s="1002"/>
      <c r="KZ29" s="1002"/>
      <c r="LA29" s="1002"/>
      <c r="LB29" s="1002"/>
      <c r="LC29" s="1002"/>
      <c r="LD29" s="1002"/>
      <c r="LE29" s="1002"/>
      <c r="LF29" s="1002"/>
      <c r="LG29" s="1002"/>
      <c r="LH29" s="1002"/>
      <c r="LI29" s="1002"/>
      <c r="LJ29" s="1002"/>
      <c r="LK29" s="1002"/>
      <c r="LL29" s="1002"/>
      <c r="LM29" s="1002"/>
      <c r="LN29" s="1002"/>
      <c r="LO29" s="1002"/>
      <c r="LP29" s="1002"/>
      <c r="LQ29" s="1002"/>
      <c r="LR29" s="1002"/>
      <c r="LS29" s="1002"/>
      <c r="LT29" s="1003"/>
      <c r="LU29" s="1007"/>
      <c r="LV29" s="1004">
        <f t="shared" si="8"/>
        <v>0</v>
      </c>
      <c r="LW29" s="644"/>
      <c r="LX29" s="645"/>
      <c r="LY29" s="645"/>
      <c r="LZ29" s="646"/>
      <c r="MA29" s="647"/>
      <c r="MB29" s="647"/>
      <c r="MC29" s="645"/>
      <c r="MD29" s="645"/>
      <c r="ME29" s="646"/>
      <c r="MF29" s="647"/>
      <c r="MG29" s="645"/>
      <c r="MH29" s="645"/>
      <c r="MI29" s="646"/>
      <c r="MJ29" s="647"/>
      <c r="MK29" s="648"/>
      <c r="ML29" s="648"/>
      <c r="MM29" s="648"/>
      <c r="MN29" s="1008"/>
      <c r="MO29" s="1009"/>
      <c r="MP29" s="1010"/>
      <c r="MQ29" s="1011"/>
      <c r="MR29" s="1011"/>
      <c r="MS29" s="1011"/>
      <c r="MT29" s="1011"/>
      <c r="MU29" s="1011"/>
      <c r="MV29" s="1012"/>
      <c r="MX29" s="837"/>
    </row>
    <row r="30" spans="1:362" s="587" customFormat="1" ht="8.25" x14ac:dyDescent="0.25">
      <c r="A30" s="976" t="s">
        <v>333</v>
      </c>
      <c r="B30" s="977" t="s">
        <v>334</v>
      </c>
      <c r="C30" s="978" t="s">
        <v>335</v>
      </c>
      <c r="D30" s="978" t="s">
        <v>1227</v>
      </c>
      <c r="E30" s="978" t="s">
        <v>1213</v>
      </c>
      <c r="F30" s="978" t="s">
        <v>280</v>
      </c>
      <c r="G30" s="978" t="s">
        <v>337</v>
      </c>
      <c r="H30" s="978" t="s">
        <v>338</v>
      </c>
      <c r="I30" s="978" t="s">
        <v>186</v>
      </c>
      <c r="J30" s="978" t="s">
        <v>210</v>
      </c>
      <c r="K30" s="1013" t="s">
        <v>282</v>
      </c>
      <c r="L30" s="979">
        <v>1</v>
      </c>
      <c r="M30" s="593">
        <v>470536000</v>
      </c>
      <c r="N30" s="595">
        <v>470536000</v>
      </c>
      <c r="O30" s="595">
        <v>323711000</v>
      </c>
      <c r="P30" s="598">
        <f t="shared" si="2"/>
        <v>0</v>
      </c>
      <c r="Q30" s="599">
        <v>0</v>
      </c>
      <c r="R30" s="600">
        <v>357144189.53000003</v>
      </c>
      <c r="S30" s="600">
        <v>30342951.73</v>
      </c>
      <c r="T30" s="980">
        <v>387487141.26000005</v>
      </c>
      <c r="U30" s="981">
        <v>62.233373015873013</v>
      </c>
      <c r="V30" s="982">
        <v>3.3642261904761908</v>
      </c>
      <c r="W30" s="982">
        <v>141.06661375661378</v>
      </c>
      <c r="X30" s="982">
        <v>38.124920634920628</v>
      </c>
      <c r="Y30" s="982">
        <v>10.827460317460318</v>
      </c>
      <c r="Z30" s="982">
        <v>47.525079365079364</v>
      </c>
      <c r="AA30" s="982">
        <v>2.73</v>
      </c>
      <c r="AB30" s="982">
        <v>39.011527777777779</v>
      </c>
      <c r="AC30" s="982">
        <v>61.998710317460315</v>
      </c>
      <c r="AD30" s="983">
        <v>406.88191137566145</v>
      </c>
      <c r="AE30" s="984">
        <f t="shared" si="3"/>
        <v>0.20346236167746537</v>
      </c>
      <c r="AF30" s="985">
        <f t="shared" si="4"/>
        <v>0.46119541650816359</v>
      </c>
      <c r="AG30" s="986" t="s">
        <v>1483</v>
      </c>
      <c r="AH30" s="987" t="s">
        <v>1481</v>
      </c>
      <c r="AI30" s="988" t="s">
        <v>1482</v>
      </c>
      <c r="AJ30" s="989"/>
      <c r="AK30" s="990"/>
      <c r="AL30" s="990"/>
      <c r="AM30" s="990"/>
      <c r="AN30" s="990"/>
      <c r="AO30" s="990"/>
      <c r="AP30" s="990"/>
      <c r="AQ30" s="990"/>
      <c r="AR30" s="990"/>
      <c r="AS30" s="990"/>
      <c r="AT30" s="990"/>
      <c r="AU30" s="990"/>
      <c r="AV30" s="990"/>
      <c r="AW30" s="990"/>
      <c r="AX30" s="990"/>
      <c r="AY30" s="990"/>
      <c r="AZ30" s="990"/>
      <c r="BA30" s="990"/>
      <c r="BB30" s="990"/>
      <c r="BC30" s="990"/>
      <c r="BD30" s="614"/>
      <c r="BE30" s="991">
        <v>40</v>
      </c>
      <c r="BF30" s="992">
        <v>50</v>
      </c>
      <c r="BG30" s="992">
        <v>20</v>
      </c>
      <c r="BH30" s="992"/>
      <c r="BI30" s="992"/>
      <c r="BJ30" s="992"/>
      <c r="BK30" s="992"/>
      <c r="BL30" s="992">
        <v>28</v>
      </c>
      <c r="BM30" s="992">
        <v>6</v>
      </c>
      <c r="BN30" s="992"/>
      <c r="BO30" s="992"/>
      <c r="BP30" s="992"/>
      <c r="BQ30" s="992"/>
      <c r="BR30" s="992"/>
      <c r="BS30" s="992"/>
      <c r="BT30" s="992"/>
      <c r="BU30" s="992"/>
      <c r="BV30" s="992"/>
      <c r="BW30" s="992"/>
      <c r="BX30" s="992"/>
      <c r="BY30" s="992"/>
      <c r="BZ30" s="992"/>
      <c r="CA30" s="992"/>
      <c r="CB30" s="992"/>
      <c r="CC30" s="992"/>
      <c r="CD30" s="992"/>
      <c r="CE30" s="992"/>
      <c r="CF30" s="992"/>
      <c r="CG30" s="992"/>
      <c r="CH30" s="992"/>
      <c r="CI30" s="992"/>
      <c r="CJ30" s="992"/>
      <c r="CK30" s="992"/>
      <c r="CL30" s="992"/>
      <c r="CM30" s="992"/>
      <c r="CN30" s="992"/>
      <c r="CO30" s="992"/>
      <c r="CP30" s="992"/>
      <c r="CQ30" s="992"/>
      <c r="CR30" s="992"/>
      <c r="CS30" s="993">
        <v>144</v>
      </c>
      <c r="CT30" s="994">
        <f t="shared" si="5"/>
        <v>5</v>
      </c>
      <c r="CU30" s="615">
        <v>0.74438356164383557</v>
      </c>
      <c r="CV30" s="616">
        <v>0.36520547945205478</v>
      </c>
      <c r="CW30" s="616">
        <v>0.45356164383561642</v>
      </c>
      <c r="CX30" s="616"/>
      <c r="CY30" s="616"/>
      <c r="CZ30" s="616"/>
      <c r="DA30" s="616"/>
      <c r="DB30" s="616">
        <v>0</v>
      </c>
      <c r="DC30" s="616">
        <v>0.82694063926940642</v>
      </c>
      <c r="DD30" s="616"/>
      <c r="DE30" s="616"/>
      <c r="DF30" s="616"/>
      <c r="DG30" s="616"/>
      <c r="DH30" s="616"/>
      <c r="DI30" s="616"/>
      <c r="DJ30" s="616"/>
      <c r="DK30" s="616"/>
      <c r="DL30" s="616"/>
      <c r="DM30" s="616"/>
      <c r="DN30" s="616"/>
      <c r="DO30" s="616"/>
      <c r="DP30" s="616"/>
      <c r="DQ30" s="616"/>
      <c r="DR30" s="616"/>
      <c r="DS30" s="616"/>
      <c r="DT30" s="616"/>
      <c r="DU30" s="616"/>
      <c r="DV30" s="616"/>
      <c r="DW30" s="616"/>
      <c r="DX30" s="616"/>
      <c r="DY30" s="616"/>
      <c r="DZ30" s="616"/>
      <c r="EA30" s="616"/>
      <c r="EB30" s="616"/>
      <c r="EC30" s="616"/>
      <c r="ED30" s="616"/>
      <c r="EE30" s="616"/>
      <c r="EF30" s="616"/>
      <c r="EG30" s="616"/>
      <c r="EH30" s="995"/>
      <c r="EI30" s="996">
        <v>0.43103120243531201</v>
      </c>
      <c r="EJ30" s="989">
        <v>4</v>
      </c>
      <c r="EK30" s="990">
        <v>6</v>
      </c>
      <c r="EL30" s="990"/>
      <c r="EM30" s="990"/>
      <c r="EN30" s="990"/>
      <c r="EO30" s="990"/>
      <c r="EP30" s="990"/>
      <c r="EQ30" s="990"/>
      <c r="ER30" s="990"/>
      <c r="ES30" s="990"/>
      <c r="ET30" s="990"/>
      <c r="EU30" s="990"/>
      <c r="EV30" s="990"/>
      <c r="EW30" s="990"/>
      <c r="EX30" s="990"/>
      <c r="EY30" s="990"/>
      <c r="EZ30" s="990"/>
      <c r="FA30" s="990"/>
      <c r="FB30" s="990"/>
      <c r="FC30" s="990"/>
      <c r="FD30" s="990"/>
      <c r="FE30" s="990"/>
      <c r="FF30" s="990"/>
      <c r="FG30" s="990"/>
      <c r="FH30" s="990"/>
      <c r="FI30" s="990"/>
      <c r="FJ30" s="990"/>
      <c r="FK30" s="990"/>
      <c r="FL30" s="990"/>
      <c r="FM30" s="990"/>
      <c r="FN30" s="990"/>
      <c r="FO30" s="990"/>
      <c r="FP30" s="997">
        <v>10</v>
      </c>
      <c r="FQ30" s="994">
        <f t="shared" si="0"/>
        <v>2</v>
      </c>
      <c r="FR30" s="615">
        <v>1.0178082191780822</v>
      </c>
      <c r="FS30" s="616">
        <v>0.81050228310502281</v>
      </c>
      <c r="FT30" s="616"/>
      <c r="FU30" s="616"/>
      <c r="FV30" s="616"/>
      <c r="FW30" s="616"/>
      <c r="FX30" s="616"/>
      <c r="FY30" s="616"/>
      <c r="FZ30" s="616"/>
      <c r="GA30" s="616"/>
      <c r="GB30" s="616"/>
      <c r="GC30" s="616"/>
      <c r="GD30" s="616"/>
      <c r="GE30" s="616"/>
      <c r="GF30" s="616"/>
      <c r="GG30" s="616"/>
      <c r="GH30" s="616"/>
      <c r="GI30" s="616"/>
      <c r="GJ30" s="616"/>
      <c r="GK30" s="616"/>
      <c r="GL30" s="616"/>
      <c r="GM30" s="616"/>
      <c r="GN30" s="616"/>
      <c r="GO30" s="616"/>
      <c r="GP30" s="616"/>
      <c r="GQ30" s="616"/>
      <c r="GR30" s="616"/>
      <c r="GS30" s="616"/>
      <c r="GT30" s="616"/>
      <c r="GU30" s="616"/>
      <c r="GV30" s="616"/>
      <c r="GW30" s="616"/>
      <c r="GX30" s="621">
        <v>0.8934246575342466</v>
      </c>
      <c r="GY30" s="998">
        <v>60</v>
      </c>
      <c r="GZ30" s="999"/>
      <c r="HA30" s="999"/>
      <c r="HB30" s="999"/>
      <c r="HC30" s="999"/>
      <c r="HD30" s="999"/>
      <c r="HE30" s="1000">
        <v>60</v>
      </c>
      <c r="HF30" s="1001">
        <v>66</v>
      </c>
      <c r="HG30" s="1002">
        <v>133</v>
      </c>
      <c r="HH30" s="1002">
        <v>3</v>
      </c>
      <c r="HI30" s="1002">
        <v>39</v>
      </c>
      <c r="HJ30" s="1002">
        <v>432</v>
      </c>
      <c r="HK30" s="1002">
        <v>509</v>
      </c>
      <c r="HL30" s="1002">
        <v>492</v>
      </c>
      <c r="HM30" s="1002">
        <v>313</v>
      </c>
      <c r="HN30" s="1002">
        <v>837</v>
      </c>
      <c r="HO30" s="1002">
        <v>136</v>
      </c>
      <c r="HP30" s="1002">
        <v>144</v>
      </c>
      <c r="HQ30" s="1002">
        <v>289</v>
      </c>
      <c r="HR30" s="1002">
        <v>5</v>
      </c>
      <c r="HS30" s="1002">
        <v>318</v>
      </c>
      <c r="HT30" s="1002">
        <v>616</v>
      </c>
      <c r="HU30" s="1002">
        <v>532</v>
      </c>
      <c r="HV30" s="1002">
        <v>112</v>
      </c>
      <c r="HW30" s="1002">
        <v>15</v>
      </c>
      <c r="HX30" s="1002">
        <v>114</v>
      </c>
      <c r="HY30" s="1002">
        <v>10</v>
      </c>
      <c r="HZ30" s="1002">
        <v>21</v>
      </c>
      <c r="IA30" s="1002">
        <v>50</v>
      </c>
      <c r="IB30" s="1002"/>
      <c r="IC30" s="1002">
        <v>33</v>
      </c>
      <c r="ID30" s="1002"/>
      <c r="IE30" s="1002"/>
      <c r="IF30" s="1002">
        <v>6</v>
      </c>
      <c r="IG30" s="1002"/>
      <c r="IH30" s="1003">
        <v>5225</v>
      </c>
      <c r="II30" s="1004">
        <f t="shared" si="6"/>
        <v>14.315068493150685</v>
      </c>
      <c r="IJ30" s="1005">
        <v>24.060606060606062</v>
      </c>
      <c r="IK30" s="1006">
        <v>5.1353383458646613</v>
      </c>
      <c r="IL30" s="1006">
        <v>4</v>
      </c>
      <c r="IM30" s="1006">
        <v>6.9230769230769234</v>
      </c>
      <c r="IN30" s="1006">
        <v>8.0995370370370363</v>
      </c>
      <c r="IO30" s="1006">
        <v>6.4282907662082511</v>
      </c>
      <c r="IP30" s="1006">
        <v>6.5365853658536581</v>
      </c>
      <c r="IQ30" s="1006">
        <v>7.4313099041533546</v>
      </c>
      <c r="IR30" s="1006">
        <v>4.1039426523297493</v>
      </c>
      <c r="IS30" s="1006">
        <v>6.3455882352941178</v>
      </c>
      <c r="IT30" s="1006">
        <v>5.9513888888888893</v>
      </c>
      <c r="IU30" s="1006">
        <v>7.6678200692041525</v>
      </c>
      <c r="IV30" s="1006">
        <v>4.5999999999999996</v>
      </c>
      <c r="IW30" s="1006">
        <v>4.4339622641509431</v>
      </c>
      <c r="IX30" s="1006">
        <v>4.5438311688311686</v>
      </c>
      <c r="IY30" s="1006">
        <v>4.3966165413533833</v>
      </c>
      <c r="IZ30" s="1006">
        <v>4.4285714285714288</v>
      </c>
      <c r="JA30" s="1006">
        <v>9.7333333333333325</v>
      </c>
      <c r="JB30" s="1006">
        <v>10.350877192982455</v>
      </c>
      <c r="JC30" s="1006">
        <v>4.9000000000000004</v>
      </c>
      <c r="JD30" s="1006">
        <v>3.7619047619047619</v>
      </c>
      <c r="JE30" s="1006">
        <v>3.12</v>
      </c>
      <c r="JF30" s="1006"/>
      <c r="JG30" s="1006">
        <v>3.8484848484848486</v>
      </c>
      <c r="JH30" s="1006"/>
      <c r="JI30" s="1006"/>
      <c r="JJ30" s="1006">
        <v>11</v>
      </c>
      <c r="JK30" s="1006"/>
      <c r="JL30" s="642">
        <v>5.9534928229665072</v>
      </c>
      <c r="JM30" s="1001">
        <v>206</v>
      </c>
      <c r="JN30" s="1002">
        <v>398</v>
      </c>
      <c r="JO30" s="1002">
        <v>9</v>
      </c>
      <c r="JP30" s="1002">
        <v>230</v>
      </c>
      <c r="JQ30" s="1002">
        <v>2771</v>
      </c>
      <c r="JR30" s="1002">
        <v>2413</v>
      </c>
      <c r="JS30" s="1002">
        <v>2287</v>
      </c>
      <c r="JT30" s="1002">
        <v>1870</v>
      </c>
      <c r="JU30" s="1002">
        <v>2521</v>
      </c>
      <c r="JV30" s="1002">
        <v>701</v>
      </c>
      <c r="JW30" s="1002">
        <v>670</v>
      </c>
      <c r="JX30" s="1002">
        <v>1870</v>
      </c>
      <c r="JY30" s="1002">
        <v>18</v>
      </c>
      <c r="JZ30" s="1002">
        <v>1092</v>
      </c>
      <c r="KA30" s="1002">
        <v>2188</v>
      </c>
      <c r="KB30" s="1002">
        <v>1811</v>
      </c>
      <c r="KC30" s="1002">
        <v>378</v>
      </c>
      <c r="KD30" s="1002">
        <v>115</v>
      </c>
      <c r="KE30" s="1002">
        <v>841</v>
      </c>
      <c r="KF30" s="1002">
        <v>28</v>
      </c>
      <c r="KG30" s="1002">
        <v>43</v>
      </c>
      <c r="KH30" s="1002">
        <v>56</v>
      </c>
      <c r="KI30" s="1002"/>
      <c r="KJ30" s="1002">
        <v>93</v>
      </c>
      <c r="KK30" s="1002"/>
      <c r="KL30" s="1002"/>
      <c r="KM30" s="1002">
        <v>46</v>
      </c>
      <c r="KN30" s="1002"/>
      <c r="KO30" s="1003">
        <v>22655</v>
      </c>
      <c r="KP30" s="1007">
        <f t="shared" si="1"/>
        <v>0.43103120243531201</v>
      </c>
      <c r="KQ30" s="1004">
        <f t="shared" si="7"/>
        <v>62.06849315068493</v>
      </c>
      <c r="KR30" s="1001">
        <v>1314</v>
      </c>
      <c r="KS30" s="1002">
        <v>158</v>
      </c>
      <c r="KT30" s="1002"/>
      <c r="KU30" s="1002">
        <v>1</v>
      </c>
      <c r="KV30" s="1002">
        <v>301</v>
      </c>
      <c r="KW30" s="1002">
        <v>346</v>
      </c>
      <c r="KX30" s="1002">
        <v>437</v>
      </c>
      <c r="KY30" s="1002">
        <v>133</v>
      </c>
      <c r="KZ30" s="1002">
        <v>78</v>
      </c>
      <c r="LA30" s="1002">
        <v>24</v>
      </c>
      <c r="LB30" s="1002">
        <v>43</v>
      </c>
      <c r="LC30" s="1002">
        <v>66</v>
      </c>
      <c r="LD30" s="1002"/>
      <c r="LE30" s="1002">
        <v>4</v>
      </c>
      <c r="LF30" s="1002">
        <v>5</v>
      </c>
      <c r="LG30" s="1002"/>
      <c r="LH30" s="1002">
        <v>6</v>
      </c>
      <c r="LI30" s="1002">
        <v>16</v>
      </c>
      <c r="LJ30" s="1002">
        <v>229</v>
      </c>
      <c r="LK30" s="1002">
        <v>13</v>
      </c>
      <c r="LL30" s="1002">
        <v>18</v>
      </c>
      <c r="LM30" s="1002">
        <v>55</v>
      </c>
      <c r="LN30" s="1002"/>
      <c r="LO30" s="1002"/>
      <c r="LP30" s="1002"/>
      <c r="LQ30" s="1002"/>
      <c r="LR30" s="1002">
        <v>14</v>
      </c>
      <c r="LS30" s="1002"/>
      <c r="LT30" s="1003">
        <v>3261</v>
      </c>
      <c r="LU30" s="1007">
        <f t="shared" ref="LU30:LU37" si="11">LT30/(FP30*365)</f>
        <v>0.8934246575342466</v>
      </c>
      <c r="LV30" s="1004">
        <f t="shared" si="8"/>
        <v>8.9342465753424651</v>
      </c>
      <c r="LW30" s="644">
        <v>6</v>
      </c>
      <c r="LX30" s="645">
        <v>83</v>
      </c>
      <c r="LY30" s="645">
        <v>420</v>
      </c>
      <c r="LZ30" s="646">
        <v>870</v>
      </c>
      <c r="MA30" s="647">
        <v>566</v>
      </c>
      <c r="MB30" s="647">
        <v>1316</v>
      </c>
      <c r="MC30" s="645"/>
      <c r="MD30" s="645"/>
      <c r="ME30" s="646"/>
      <c r="MF30" s="647"/>
      <c r="MG30" s="645"/>
      <c r="MH30" s="645"/>
      <c r="MI30" s="646"/>
      <c r="MJ30" s="647"/>
      <c r="MK30" s="648"/>
      <c r="ML30" s="648"/>
      <c r="MM30" s="648"/>
      <c r="MN30" s="1008">
        <v>3261</v>
      </c>
      <c r="MO30" s="1009">
        <f t="shared" si="9"/>
        <v>0.15608708984973935</v>
      </c>
      <c r="MP30" s="1010"/>
      <c r="MQ30" s="1011"/>
      <c r="MR30" s="1011"/>
      <c r="MS30" s="1011"/>
      <c r="MT30" s="1011"/>
      <c r="MU30" s="1011"/>
      <c r="MV30" s="1012"/>
      <c r="MX30" s="837"/>
    </row>
    <row r="31" spans="1:362" s="587" customFormat="1" ht="8.25" x14ac:dyDescent="0.25">
      <c r="A31" s="976" t="s">
        <v>339</v>
      </c>
      <c r="B31" s="977" t="s">
        <v>340</v>
      </c>
      <c r="C31" s="978" t="s">
        <v>341</v>
      </c>
      <c r="D31" s="978" t="s">
        <v>1228</v>
      </c>
      <c r="E31" s="978" t="s">
        <v>1213</v>
      </c>
      <c r="F31" s="978" t="s">
        <v>280</v>
      </c>
      <c r="G31" s="978" t="s">
        <v>343</v>
      </c>
      <c r="H31" s="978" t="s">
        <v>343</v>
      </c>
      <c r="I31" s="978" t="s">
        <v>186</v>
      </c>
      <c r="J31" s="978" t="s">
        <v>210</v>
      </c>
      <c r="K31" s="1013" t="s">
        <v>282</v>
      </c>
      <c r="L31" s="979">
        <v>1</v>
      </c>
      <c r="M31" s="593">
        <v>808814000</v>
      </c>
      <c r="N31" s="595">
        <v>797956000</v>
      </c>
      <c r="O31" s="595">
        <v>455261000</v>
      </c>
      <c r="P31" s="598">
        <f t="shared" si="2"/>
        <v>10858000</v>
      </c>
      <c r="Q31" s="599">
        <v>0</v>
      </c>
      <c r="R31" s="600">
        <v>658848224.3499999</v>
      </c>
      <c r="S31" s="600">
        <v>46552270.370000005</v>
      </c>
      <c r="T31" s="980">
        <v>705400494.71999991</v>
      </c>
      <c r="U31" s="981">
        <v>89.164484126984121</v>
      </c>
      <c r="V31" s="982">
        <v>5.0438095238095233</v>
      </c>
      <c r="W31" s="982">
        <v>216.42804232804232</v>
      </c>
      <c r="X31" s="982">
        <v>68.242380952380955</v>
      </c>
      <c r="Y31" s="982">
        <v>21.41888888888889</v>
      </c>
      <c r="Z31" s="982">
        <v>74.310000000000016</v>
      </c>
      <c r="AA31" s="982">
        <v>0.53333333333333333</v>
      </c>
      <c r="AB31" s="982">
        <v>40.709325396825399</v>
      </c>
      <c r="AC31" s="982">
        <v>88.564246031746038</v>
      </c>
      <c r="AD31" s="983">
        <v>604.41451058201062</v>
      </c>
      <c r="AE31" s="984">
        <f t="shared" si="3"/>
        <v>0.1876590223647091</v>
      </c>
      <c r="AF31" s="985">
        <f t="shared" si="4"/>
        <v>0.45550282977857726</v>
      </c>
      <c r="AG31" s="986" t="s">
        <v>1483</v>
      </c>
      <c r="AH31" s="987" t="s">
        <v>1481</v>
      </c>
      <c r="AI31" s="988" t="s">
        <v>1482</v>
      </c>
      <c r="AJ31" s="989"/>
      <c r="AK31" s="990"/>
      <c r="AL31" s="990"/>
      <c r="AM31" s="990"/>
      <c r="AN31" s="990"/>
      <c r="AO31" s="990"/>
      <c r="AP31" s="990"/>
      <c r="AQ31" s="990"/>
      <c r="AR31" s="990"/>
      <c r="AS31" s="990"/>
      <c r="AT31" s="990"/>
      <c r="AU31" s="990"/>
      <c r="AV31" s="990"/>
      <c r="AW31" s="990"/>
      <c r="AX31" s="990"/>
      <c r="AY31" s="990"/>
      <c r="AZ31" s="990"/>
      <c r="BA31" s="990"/>
      <c r="BB31" s="990"/>
      <c r="BC31" s="990"/>
      <c r="BD31" s="614"/>
      <c r="BE31" s="991">
        <v>46</v>
      </c>
      <c r="BF31" s="992">
        <v>47</v>
      </c>
      <c r="BG31" s="992">
        <v>20</v>
      </c>
      <c r="BH31" s="992"/>
      <c r="BI31" s="992">
        <v>20</v>
      </c>
      <c r="BJ31" s="992"/>
      <c r="BK31" s="992"/>
      <c r="BL31" s="992"/>
      <c r="BM31" s="992"/>
      <c r="BN31" s="992"/>
      <c r="BO31" s="992"/>
      <c r="BP31" s="992"/>
      <c r="BQ31" s="992"/>
      <c r="BR31" s="992"/>
      <c r="BS31" s="992"/>
      <c r="BT31" s="992"/>
      <c r="BU31" s="992"/>
      <c r="BV31" s="992"/>
      <c r="BW31" s="992"/>
      <c r="BX31" s="992"/>
      <c r="BY31" s="992"/>
      <c r="BZ31" s="992"/>
      <c r="CA31" s="992"/>
      <c r="CB31" s="992"/>
      <c r="CC31" s="992"/>
      <c r="CD31" s="992"/>
      <c r="CE31" s="992"/>
      <c r="CF31" s="992"/>
      <c r="CG31" s="992"/>
      <c r="CH31" s="992"/>
      <c r="CI31" s="992"/>
      <c r="CJ31" s="992"/>
      <c r="CK31" s="992"/>
      <c r="CL31" s="992"/>
      <c r="CM31" s="992"/>
      <c r="CN31" s="992"/>
      <c r="CO31" s="992"/>
      <c r="CP31" s="992"/>
      <c r="CQ31" s="992"/>
      <c r="CR31" s="992"/>
      <c r="CS31" s="993">
        <v>133</v>
      </c>
      <c r="CT31" s="994">
        <f t="shared" si="5"/>
        <v>4</v>
      </c>
      <c r="CU31" s="615">
        <v>0.82144133412745679</v>
      </c>
      <c r="CV31" s="616">
        <v>0.61422325852521131</v>
      </c>
      <c r="CW31" s="616">
        <v>0.31383561643835617</v>
      </c>
      <c r="CX31" s="616"/>
      <c r="CY31" s="616">
        <v>0.27178082191780822</v>
      </c>
      <c r="CZ31" s="616"/>
      <c r="DA31" s="616"/>
      <c r="DB31" s="616"/>
      <c r="DC31" s="616"/>
      <c r="DD31" s="616"/>
      <c r="DE31" s="616"/>
      <c r="DF31" s="616"/>
      <c r="DG31" s="616"/>
      <c r="DH31" s="616"/>
      <c r="DI31" s="616"/>
      <c r="DJ31" s="616"/>
      <c r="DK31" s="616"/>
      <c r="DL31" s="616"/>
      <c r="DM31" s="616"/>
      <c r="DN31" s="616"/>
      <c r="DO31" s="616"/>
      <c r="DP31" s="616"/>
      <c r="DQ31" s="616"/>
      <c r="DR31" s="616"/>
      <c r="DS31" s="616"/>
      <c r="DT31" s="616"/>
      <c r="DU31" s="616"/>
      <c r="DV31" s="616"/>
      <c r="DW31" s="616"/>
      <c r="DX31" s="616"/>
      <c r="DY31" s="616"/>
      <c r="DZ31" s="616"/>
      <c r="EA31" s="616"/>
      <c r="EB31" s="616"/>
      <c r="EC31" s="616"/>
      <c r="ED31" s="616"/>
      <c r="EE31" s="616"/>
      <c r="EF31" s="616"/>
      <c r="EG31" s="616"/>
      <c r="EH31" s="995"/>
      <c r="EI31" s="996">
        <v>0.5892264908847461</v>
      </c>
      <c r="EJ31" s="989">
        <v>4</v>
      </c>
      <c r="EK31" s="990">
        <v>7</v>
      </c>
      <c r="EL31" s="990">
        <v>9</v>
      </c>
      <c r="EM31" s="990"/>
      <c r="EN31" s="990">
        <v>4</v>
      </c>
      <c r="EO31" s="990"/>
      <c r="EP31" s="990"/>
      <c r="EQ31" s="990"/>
      <c r="ER31" s="990"/>
      <c r="ES31" s="990"/>
      <c r="ET31" s="990"/>
      <c r="EU31" s="990"/>
      <c r="EV31" s="990"/>
      <c r="EW31" s="990"/>
      <c r="EX31" s="990"/>
      <c r="EY31" s="990"/>
      <c r="EZ31" s="990"/>
      <c r="FA31" s="990"/>
      <c r="FB31" s="990"/>
      <c r="FC31" s="990"/>
      <c r="FD31" s="990"/>
      <c r="FE31" s="990"/>
      <c r="FF31" s="990"/>
      <c r="FG31" s="990"/>
      <c r="FH31" s="990"/>
      <c r="FI31" s="990"/>
      <c r="FJ31" s="990"/>
      <c r="FK31" s="990"/>
      <c r="FL31" s="990"/>
      <c r="FM31" s="990"/>
      <c r="FN31" s="990"/>
      <c r="FO31" s="990"/>
      <c r="FP31" s="997">
        <v>24</v>
      </c>
      <c r="FQ31" s="994">
        <f t="shared" si="0"/>
        <v>4</v>
      </c>
      <c r="FR31" s="615">
        <v>1.0630136986301371</v>
      </c>
      <c r="FS31" s="616">
        <v>0.89745596868884536</v>
      </c>
      <c r="FT31" s="616">
        <v>0.78173515981735164</v>
      </c>
      <c r="FU31" s="616"/>
      <c r="FV31" s="616">
        <v>0.94931506849315073</v>
      </c>
      <c r="FW31" s="616"/>
      <c r="FX31" s="616"/>
      <c r="FY31" s="616"/>
      <c r="FZ31" s="616"/>
      <c r="GA31" s="616"/>
      <c r="GB31" s="616"/>
      <c r="GC31" s="616"/>
      <c r="GD31" s="616"/>
      <c r="GE31" s="616"/>
      <c r="GF31" s="616"/>
      <c r="GG31" s="616"/>
      <c r="GH31" s="616"/>
      <c r="GI31" s="616"/>
      <c r="GJ31" s="616"/>
      <c r="GK31" s="616"/>
      <c r="GL31" s="616"/>
      <c r="GM31" s="616"/>
      <c r="GN31" s="616"/>
      <c r="GO31" s="616"/>
      <c r="GP31" s="616"/>
      <c r="GQ31" s="616"/>
      <c r="GR31" s="616"/>
      <c r="GS31" s="616"/>
      <c r="GT31" s="616"/>
      <c r="GU31" s="616"/>
      <c r="GV31" s="616"/>
      <c r="GW31" s="616"/>
      <c r="GX31" s="621">
        <v>0.89029680365296804</v>
      </c>
      <c r="GY31" s="998"/>
      <c r="GZ31" s="999">
        <v>43</v>
      </c>
      <c r="HA31" s="999"/>
      <c r="HB31" s="999"/>
      <c r="HC31" s="999">
        <v>5</v>
      </c>
      <c r="HD31" s="999"/>
      <c r="HE31" s="1000">
        <v>48</v>
      </c>
      <c r="HF31" s="1001">
        <v>64</v>
      </c>
      <c r="HG31" s="1002">
        <v>312</v>
      </c>
      <c r="HH31" s="1002">
        <v>9</v>
      </c>
      <c r="HI31" s="1002">
        <v>193</v>
      </c>
      <c r="HJ31" s="1002">
        <v>761</v>
      </c>
      <c r="HK31" s="1002">
        <v>849</v>
      </c>
      <c r="HL31" s="1002">
        <v>1546</v>
      </c>
      <c r="HM31" s="1002">
        <v>410</v>
      </c>
      <c r="HN31" s="1002">
        <v>907</v>
      </c>
      <c r="HO31" s="1002">
        <v>281</v>
      </c>
      <c r="HP31" s="1002">
        <v>251</v>
      </c>
      <c r="HQ31" s="1002">
        <v>388</v>
      </c>
      <c r="HR31" s="1002">
        <v>6</v>
      </c>
      <c r="HS31" s="1002">
        <v>427</v>
      </c>
      <c r="HT31" s="1002">
        <v>108</v>
      </c>
      <c r="HU31" s="1002">
        <v>6</v>
      </c>
      <c r="HV31" s="1002">
        <v>126</v>
      </c>
      <c r="HW31" s="1002">
        <v>35</v>
      </c>
      <c r="HX31" s="1002">
        <v>224</v>
      </c>
      <c r="HY31" s="1002">
        <v>56</v>
      </c>
      <c r="HZ31" s="1002">
        <v>90</v>
      </c>
      <c r="IA31" s="1002">
        <v>68</v>
      </c>
      <c r="IB31" s="1002">
        <v>5</v>
      </c>
      <c r="IC31" s="1002">
        <v>146</v>
      </c>
      <c r="ID31" s="1002"/>
      <c r="IE31" s="1002"/>
      <c r="IF31" s="1002">
        <v>12</v>
      </c>
      <c r="IG31" s="1002">
        <v>1</v>
      </c>
      <c r="IH31" s="1003">
        <v>7281</v>
      </c>
      <c r="II31" s="1004">
        <f t="shared" si="6"/>
        <v>19.947945205479453</v>
      </c>
      <c r="IJ31" s="1005">
        <v>31.5625</v>
      </c>
      <c r="IK31" s="1006">
        <v>5.0192307692307692</v>
      </c>
      <c r="IL31" s="1006">
        <v>3.4444444444444446</v>
      </c>
      <c r="IM31" s="1006">
        <v>4.3056994818652852</v>
      </c>
      <c r="IN31" s="1006">
        <v>8.3324572930354801</v>
      </c>
      <c r="IO31" s="1006">
        <v>5.3663133097762072</v>
      </c>
      <c r="IP31" s="1006">
        <v>5.5730918499353166</v>
      </c>
      <c r="IQ31" s="1006">
        <v>7.1878048780487802</v>
      </c>
      <c r="IR31" s="1006">
        <v>5.0055126791620728</v>
      </c>
      <c r="IS31" s="1006">
        <v>4.932384341637011</v>
      </c>
      <c r="IT31" s="1006">
        <v>5.8645418326693228</v>
      </c>
      <c r="IU31" s="1006">
        <v>6.891752577319588</v>
      </c>
      <c r="IV31" s="1006">
        <v>3.8333333333333335</v>
      </c>
      <c r="IW31" s="1006">
        <v>3.9836065573770494</v>
      </c>
      <c r="IX31" s="1006">
        <v>3.8981481481481484</v>
      </c>
      <c r="IY31" s="1006">
        <v>5.5</v>
      </c>
      <c r="IZ31" s="1006">
        <v>5.3412698412698409</v>
      </c>
      <c r="JA31" s="1006">
        <v>6.9428571428571431</v>
      </c>
      <c r="JB31" s="1006">
        <v>10.464285714285714</v>
      </c>
      <c r="JC31" s="1006">
        <v>4.5714285714285712</v>
      </c>
      <c r="JD31" s="1006">
        <v>2.5555555555555554</v>
      </c>
      <c r="JE31" s="1006">
        <v>3.0147058823529411</v>
      </c>
      <c r="JF31" s="1006">
        <v>6.4</v>
      </c>
      <c r="JG31" s="1006">
        <v>2.4794520547945207</v>
      </c>
      <c r="JH31" s="1006"/>
      <c r="JI31" s="1006"/>
      <c r="JJ31" s="1006">
        <v>5</v>
      </c>
      <c r="JK31" s="1006">
        <v>1</v>
      </c>
      <c r="JL31" s="642">
        <v>5.9832440598818843</v>
      </c>
      <c r="JM31" s="1001">
        <v>352</v>
      </c>
      <c r="JN31" s="1002">
        <v>1002</v>
      </c>
      <c r="JO31" s="1002">
        <v>14</v>
      </c>
      <c r="JP31" s="1002">
        <v>492</v>
      </c>
      <c r="JQ31" s="1002">
        <v>4181</v>
      </c>
      <c r="JR31" s="1002">
        <v>2867</v>
      </c>
      <c r="JS31" s="1002">
        <v>5618</v>
      </c>
      <c r="JT31" s="1002">
        <v>2066</v>
      </c>
      <c r="JU31" s="1002">
        <v>3406</v>
      </c>
      <c r="JV31" s="1002">
        <v>1004</v>
      </c>
      <c r="JW31" s="1002">
        <v>1048</v>
      </c>
      <c r="JX31" s="1002">
        <v>1778</v>
      </c>
      <c r="JY31" s="1002">
        <v>13</v>
      </c>
      <c r="JZ31" s="1002">
        <v>1308</v>
      </c>
      <c r="KA31" s="1002">
        <v>332</v>
      </c>
      <c r="KB31" s="1002">
        <v>14</v>
      </c>
      <c r="KC31" s="1002">
        <v>505</v>
      </c>
      <c r="KD31" s="1002">
        <v>192</v>
      </c>
      <c r="KE31" s="1002">
        <v>1717</v>
      </c>
      <c r="KF31" s="1002">
        <v>180</v>
      </c>
      <c r="KG31" s="1002">
        <v>132</v>
      </c>
      <c r="KH31" s="1002">
        <v>94</v>
      </c>
      <c r="KI31" s="1002">
        <v>25</v>
      </c>
      <c r="KJ31" s="1002">
        <v>219</v>
      </c>
      <c r="KK31" s="1002"/>
      <c r="KL31" s="1002"/>
      <c r="KM31" s="1002">
        <v>45</v>
      </c>
      <c r="KN31" s="1002"/>
      <c r="KO31" s="1003">
        <v>28604</v>
      </c>
      <c r="KP31" s="1007">
        <f t="shared" si="1"/>
        <v>0.5892264908847461</v>
      </c>
      <c r="KQ31" s="1004">
        <f t="shared" si="7"/>
        <v>78.367123287671234</v>
      </c>
      <c r="KR31" s="1001">
        <v>1620</v>
      </c>
      <c r="KS31" s="1002">
        <v>267</v>
      </c>
      <c r="KT31" s="1002">
        <v>9</v>
      </c>
      <c r="KU31" s="1002">
        <v>148</v>
      </c>
      <c r="KV31" s="1002">
        <v>1360</v>
      </c>
      <c r="KW31" s="1002">
        <v>862</v>
      </c>
      <c r="KX31" s="1002">
        <v>1444</v>
      </c>
      <c r="KY31" s="1002">
        <v>454</v>
      </c>
      <c r="KZ31" s="1002">
        <v>237</v>
      </c>
      <c r="LA31" s="1002">
        <v>109</v>
      </c>
      <c r="LB31" s="1002">
        <v>177</v>
      </c>
      <c r="LC31" s="1002">
        <v>513</v>
      </c>
      <c r="LD31" s="1002">
        <v>4</v>
      </c>
      <c r="LE31" s="1002">
        <v>19</v>
      </c>
      <c r="LF31" s="1002"/>
      <c r="LG31" s="1002">
        <v>13</v>
      </c>
      <c r="LH31" s="1002">
        <v>44</v>
      </c>
      <c r="LI31" s="1002">
        <v>17</v>
      </c>
      <c r="LJ31" s="1002">
        <v>405</v>
      </c>
      <c r="LK31" s="1002">
        <v>24</v>
      </c>
      <c r="LL31" s="1002">
        <v>20</v>
      </c>
      <c r="LM31" s="1002">
        <v>45</v>
      </c>
      <c r="LN31" s="1002">
        <v>2</v>
      </c>
      <c r="LO31" s="1002">
        <v>4</v>
      </c>
      <c r="LP31" s="1002"/>
      <c r="LQ31" s="1002"/>
      <c r="LR31" s="1002">
        <v>2</v>
      </c>
      <c r="LS31" s="1002">
        <v>0</v>
      </c>
      <c r="LT31" s="1003">
        <v>7799</v>
      </c>
      <c r="LU31" s="1007">
        <f t="shared" si="11"/>
        <v>0.89029680365296804</v>
      </c>
      <c r="LV31" s="1004">
        <f t="shared" si="8"/>
        <v>21.367123287671234</v>
      </c>
      <c r="LW31" s="644">
        <v>6</v>
      </c>
      <c r="LX31" s="645">
        <v>236</v>
      </c>
      <c r="LY31" s="645">
        <v>948</v>
      </c>
      <c r="LZ31" s="646">
        <v>1769</v>
      </c>
      <c r="MA31" s="647">
        <v>1537</v>
      </c>
      <c r="MB31" s="647">
        <v>1917</v>
      </c>
      <c r="MC31" s="645"/>
      <c r="MD31" s="645"/>
      <c r="ME31" s="646"/>
      <c r="MF31" s="647">
        <v>1386</v>
      </c>
      <c r="MG31" s="645"/>
      <c r="MH31" s="645"/>
      <c r="MI31" s="646"/>
      <c r="MJ31" s="647"/>
      <c r="MK31" s="648"/>
      <c r="ML31" s="648"/>
      <c r="MM31" s="648"/>
      <c r="MN31" s="1008">
        <v>7799</v>
      </c>
      <c r="MO31" s="1009">
        <f t="shared" si="9"/>
        <v>0.15258366457238107</v>
      </c>
      <c r="MP31" s="1010"/>
      <c r="MQ31" s="1011"/>
      <c r="MR31" s="1011"/>
      <c r="MS31" s="1011"/>
      <c r="MT31" s="1011"/>
      <c r="MU31" s="1011"/>
      <c r="MV31" s="1012"/>
      <c r="MX31" s="837"/>
    </row>
    <row r="32" spans="1:362" s="587" customFormat="1" ht="8.25" x14ac:dyDescent="0.25">
      <c r="A32" s="976" t="s">
        <v>344</v>
      </c>
      <c r="B32" s="977" t="s">
        <v>345</v>
      </c>
      <c r="C32" s="978" t="s">
        <v>346</v>
      </c>
      <c r="D32" s="978" t="s">
        <v>347</v>
      </c>
      <c r="E32" s="978" t="s">
        <v>1213</v>
      </c>
      <c r="F32" s="978" t="s">
        <v>280</v>
      </c>
      <c r="G32" s="978" t="s">
        <v>343</v>
      </c>
      <c r="H32" s="978" t="s">
        <v>348</v>
      </c>
      <c r="I32" s="978" t="s">
        <v>186</v>
      </c>
      <c r="J32" s="978" t="s">
        <v>210</v>
      </c>
      <c r="K32" s="1013" t="s">
        <v>282</v>
      </c>
      <c r="L32" s="979">
        <v>1</v>
      </c>
      <c r="M32" s="593">
        <v>1380788000</v>
      </c>
      <c r="N32" s="595">
        <v>1364446000</v>
      </c>
      <c r="O32" s="595">
        <v>849433000</v>
      </c>
      <c r="P32" s="598">
        <f t="shared" si="2"/>
        <v>16342000</v>
      </c>
      <c r="Q32" s="599">
        <v>5425573.75</v>
      </c>
      <c r="R32" s="600">
        <v>1166224634.1800001</v>
      </c>
      <c r="S32" s="600">
        <v>85614345.519999996</v>
      </c>
      <c r="T32" s="980">
        <v>1257264553.45</v>
      </c>
      <c r="U32" s="981">
        <v>210.84067460317459</v>
      </c>
      <c r="V32" s="982">
        <v>10.320099206349205</v>
      </c>
      <c r="W32" s="982">
        <v>403.88052910052909</v>
      </c>
      <c r="X32" s="982">
        <v>129.21518518518519</v>
      </c>
      <c r="Y32" s="982">
        <v>38.252910052910053</v>
      </c>
      <c r="Z32" s="982">
        <v>175.76560846560847</v>
      </c>
      <c r="AA32" s="982">
        <v>0.39</v>
      </c>
      <c r="AB32" s="982">
        <v>85.232242063492066</v>
      </c>
      <c r="AC32" s="982">
        <v>158.74398809523811</v>
      </c>
      <c r="AD32" s="983">
        <v>1212.6412367724868</v>
      </c>
      <c r="AE32" s="984">
        <f t="shared" si="3"/>
        <v>0.21766108320587321</v>
      </c>
      <c r="AF32" s="985">
        <f t="shared" si="4"/>
        <v>0.41694551402492397</v>
      </c>
      <c r="AG32" s="986" t="s">
        <v>1483</v>
      </c>
      <c r="AH32" s="987"/>
      <c r="AI32" s="988" t="s">
        <v>1482</v>
      </c>
      <c r="AJ32" s="989"/>
      <c r="AK32" s="990"/>
      <c r="AL32" s="990"/>
      <c r="AM32" s="990"/>
      <c r="AN32" s="990"/>
      <c r="AO32" s="990"/>
      <c r="AP32" s="990"/>
      <c r="AQ32" s="990"/>
      <c r="AR32" s="990"/>
      <c r="AS32" s="990"/>
      <c r="AT32" s="990"/>
      <c r="AU32" s="990"/>
      <c r="AV32" s="990"/>
      <c r="AW32" s="990"/>
      <c r="AX32" s="990"/>
      <c r="AY32" s="990"/>
      <c r="AZ32" s="990"/>
      <c r="BA32" s="990"/>
      <c r="BB32" s="990"/>
      <c r="BC32" s="990"/>
      <c r="BD32" s="614"/>
      <c r="BE32" s="991">
        <v>71</v>
      </c>
      <c r="BF32" s="992">
        <v>60</v>
      </c>
      <c r="BG32" s="992">
        <v>41</v>
      </c>
      <c r="BH32" s="992">
        <v>30</v>
      </c>
      <c r="BI32" s="992">
        <v>24</v>
      </c>
      <c r="BJ32" s="992">
        <v>30</v>
      </c>
      <c r="BK32" s="992"/>
      <c r="BL32" s="992">
        <v>20</v>
      </c>
      <c r="BM32" s="992">
        <v>14</v>
      </c>
      <c r="BN32" s="992">
        <v>20</v>
      </c>
      <c r="BO32" s="992">
        <v>22</v>
      </c>
      <c r="BP32" s="992">
        <v>20</v>
      </c>
      <c r="BQ32" s="992">
        <v>20</v>
      </c>
      <c r="BR32" s="992"/>
      <c r="BS32" s="992"/>
      <c r="BT32" s="992"/>
      <c r="BU32" s="992">
        <v>15</v>
      </c>
      <c r="BV32" s="992"/>
      <c r="BW32" s="992"/>
      <c r="BX32" s="992">
        <v>8</v>
      </c>
      <c r="BY32" s="992"/>
      <c r="BZ32" s="992"/>
      <c r="CA32" s="992"/>
      <c r="CB32" s="992"/>
      <c r="CC32" s="992"/>
      <c r="CD32" s="992"/>
      <c r="CE32" s="992"/>
      <c r="CF32" s="992"/>
      <c r="CG32" s="992"/>
      <c r="CH32" s="992"/>
      <c r="CI32" s="992"/>
      <c r="CJ32" s="992"/>
      <c r="CK32" s="992"/>
      <c r="CL32" s="992"/>
      <c r="CM32" s="992"/>
      <c r="CN32" s="992"/>
      <c r="CO32" s="992"/>
      <c r="CP32" s="992"/>
      <c r="CQ32" s="992"/>
      <c r="CR32" s="992"/>
      <c r="CS32" s="993">
        <v>395</v>
      </c>
      <c r="CT32" s="994">
        <f t="shared" si="5"/>
        <v>14</v>
      </c>
      <c r="CU32" s="615">
        <v>0.67725255643449744</v>
      </c>
      <c r="CV32" s="616">
        <v>0.57643835616438355</v>
      </c>
      <c r="CW32" s="616">
        <v>0.33691947878382894</v>
      </c>
      <c r="CX32" s="616">
        <v>0.67643835616438353</v>
      </c>
      <c r="CY32" s="616">
        <v>0.41381278538812788</v>
      </c>
      <c r="CZ32" s="616">
        <v>0.50264840182648407</v>
      </c>
      <c r="DA32" s="616"/>
      <c r="DB32" s="616">
        <v>0.73315068493150681</v>
      </c>
      <c r="DC32" s="616">
        <v>0.44422700587084146</v>
      </c>
      <c r="DD32" s="616">
        <v>0.72383561643835614</v>
      </c>
      <c r="DE32" s="616">
        <v>0.79464508094645081</v>
      </c>
      <c r="DF32" s="616">
        <v>0.69493150684931504</v>
      </c>
      <c r="DG32" s="616">
        <v>0.8371232876712329</v>
      </c>
      <c r="DH32" s="616"/>
      <c r="DI32" s="616"/>
      <c r="DJ32" s="616"/>
      <c r="DK32" s="616">
        <v>0.53881278538812782</v>
      </c>
      <c r="DL32" s="616"/>
      <c r="DM32" s="616"/>
      <c r="DN32" s="616">
        <v>0.59794520547945207</v>
      </c>
      <c r="DO32" s="616"/>
      <c r="DP32" s="616"/>
      <c r="DQ32" s="616"/>
      <c r="DR32" s="616"/>
      <c r="DS32" s="616"/>
      <c r="DT32" s="616"/>
      <c r="DU32" s="616"/>
      <c r="DV32" s="616"/>
      <c r="DW32" s="616"/>
      <c r="DX32" s="616"/>
      <c r="DY32" s="616"/>
      <c r="DZ32" s="616"/>
      <c r="EA32" s="616"/>
      <c r="EB32" s="616"/>
      <c r="EC32" s="616"/>
      <c r="ED32" s="616"/>
      <c r="EE32" s="616"/>
      <c r="EF32" s="616"/>
      <c r="EG32" s="616"/>
      <c r="EH32" s="995"/>
      <c r="EI32" s="996">
        <v>0.60287844633258192</v>
      </c>
      <c r="EJ32" s="989">
        <v>6</v>
      </c>
      <c r="EK32" s="990">
        <v>8</v>
      </c>
      <c r="EL32" s="990">
        <v>11</v>
      </c>
      <c r="EM32" s="990">
        <v>3</v>
      </c>
      <c r="EN32" s="990">
        <v>4</v>
      </c>
      <c r="EO32" s="990"/>
      <c r="EP32" s="990"/>
      <c r="EQ32" s="990"/>
      <c r="ER32" s="990">
        <v>3</v>
      </c>
      <c r="ES32" s="990"/>
      <c r="ET32" s="990"/>
      <c r="EU32" s="990"/>
      <c r="EV32" s="990"/>
      <c r="EW32" s="990"/>
      <c r="EX32" s="990"/>
      <c r="EY32" s="990"/>
      <c r="EZ32" s="990"/>
      <c r="FA32" s="990"/>
      <c r="FB32" s="990"/>
      <c r="FC32" s="990"/>
      <c r="FD32" s="990"/>
      <c r="FE32" s="990"/>
      <c r="FF32" s="990"/>
      <c r="FG32" s="990"/>
      <c r="FH32" s="990"/>
      <c r="FI32" s="990"/>
      <c r="FJ32" s="990"/>
      <c r="FK32" s="990"/>
      <c r="FL32" s="990"/>
      <c r="FM32" s="990"/>
      <c r="FN32" s="990"/>
      <c r="FO32" s="990"/>
      <c r="FP32" s="997">
        <v>35</v>
      </c>
      <c r="FQ32" s="994">
        <f t="shared" si="0"/>
        <v>6</v>
      </c>
      <c r="FR32" s="615">
        <v>0.68630136986301371</v>
      </c>
      <c r="FS32" s="616">
        <v>0.75924657534246576</v>
      </c>
      <c r="FT32" s="616">
        <v>0.75093399750933998</v>
      </c>
      <c r="FU32" s="616">
        <v>0.16347031963470321</v>
      </c>
      <c r="FV32" s="616">
        <v>0.50890410958904109</v>
      </c>
      <c r="FW32" s="616"/>
      <c r="FX32" s="616"/>
      <c r="FY32" s="616"/>
      <c r="FZ32" s="616">
        <v>0.54155251141552507</v>
      </c>
      <c r="GA32" s="616"/>
      <c r="GB32" s="616"/>
      <c r="GC32" s="616"/>
      <c r="GD32" s="616"/>
      <c r="GE32" s="616"/>
      <c r="GF32" s="616"/>
      <c r="GG32" s="616"/>
      <c r="GH32" s="616"/>
      <c r="GI32" s="616"/>
      <c r="GJ32" s="616"/>
      <c r="GK32" s="616"/>
      <c r="GL32" s="616"/>
      <c r="GM32" s="616"/>
      <c r="GN32" s="616"/>
      <c r="GO32" s="616"/>
      <c r="GP32" s="616"/>
      <c r="GQ32" s="616"/>
      <c r="GR32" s="616"/>
      <c r="GS32" s="616"/>
      <c r="GT32" s="616"/>
      <c r="GU32" s="616"/>
      <c r="GV32" s="616"/>
      <c r="GW32" s="616"/>
      <c r="GX32" s="621">
        <v>0.64579256360078274</v>
      </c>
      <c r="GY32" s="998"/>
      <c r="GZ32" s="999">
        <v>48</v>
      </c>
      <c r="HA32" s="999"/>
      <c r="HB32" s="999"/>
      <c r="HC32" s="999"/>
      <c r="HD32" s="999"/>
      <c r="HE32" s="1000">
        <v>48</v>
      </c>
      <c r="HF32" s="1001">
        <v>95</v>
      </c>
      <c r="HG32" s="1002">
        <v>958</v>
      </c>
      <c r="HH32" s="1002">
        <v>442</v>
      </c>
      <c r="HI32" s="1002">
        <v>1370</v>
      </c>
      <c r="HJ32" s="1002">
        <v>1278</v>
      </c>
      <c r="HK32" s="1002">
        <v>1608</v>
      </c>
      <c r="HL32" s="1002">
        <v>1504</v>
      </c>
      <c r="HM32" s="1002">
        <v>552</v>
      </c>
      <c r="HN32" s="1002">
        <v>2214</v>
      </c>
      <c r="HO32" s="1002">
        <v>736</v>
      </c>
      <c r="HP32" s="1002">
        <v>280</v>
      </c>
      <c r="HQ32" s="1002">
        <v>1204</v>
      </c>
      <c r="HR32" s="1002">
        <v>474</v>
      </c>
      <c r="HS32" s="1002">
        <v>561</v>
      </c>
      <c r="HT32" s="1002">
        <v>928</v>
      </c>
      <c r="HU32" s="1002">
        <v>697</v>
      </c>
      <c r="HV32" s="1002">
        <v>256</v>
      </c>
      <c r="HW32" s="1002">
        <v>52</v>
      </c>
      <c r="HX32" s="1002">
        <v>259</v>
      </c>
      <c r="HY32" s="1002">
        <v>39</v>
      </c>
      <c r="HZ32" s="1002">
        <v>90</v>
      </c>
      <c r="IA32" s="1002">
        <v>94</v>
      </c>
      <c r="IB32" s="1002">
        <v>8</v>
      </c>
      <c r="IC32" s="1002">
        <v>189</v>
      </c>
      <c r="ID32" s="1002">
        <v>579</v>
      </c>
      <c r="IE32" s="1002"/>
      <c r="IF32" s="1002">
        <v>6</v>
      </c>
      <c r="IG32" s="1002">
        <v>5</v>
      </c>
      <c r="IH32" s="1003">
        <v>16478</v>
      </c>
      <c r="II32" s="1004">
        <f t="shared" si="6"/>
        <v>45.145205479452052</v>
      </c>
      <c r="IJ32" s="1005">
        <v>21.284210526315789</v>
      </c>
      <c r="IK32" s="1006">
        <v>6.5041753653444676</v>
      </c>
      <c r="IL32" s="1006">
        <v>5.2398190045248869</v>
      </c>
      <c r="IM32" s="1006">
        <v>5.8751824817518248</v>
      </c>
      <c r="IN32" s="1006">
        <v>9.2707355242566507</v>
      </c>
      <c r="IO32" s="1006">
        <v>6.8687810945273631</v>
      </c>
      <c r="IP32" s="1006">
        <v>6.2154255319148932</v>
      </c>
      <c r="IQ32" s="1006">
        <v>8.8731884057971016</v>
      </c>
      <c r="IR32" s="1006">
        <v>7.0112917795844627</v>
      </c>
      <c r="IS32" s="1006">
        <v>8.1209239130434785</v>
      </c>
      <c r="IT32" s="1006">
        <v>6.5071428571428571</v>
      </c>
      <c r="IU32" s="1006">
        <v>6.6054817275747508</v>
      </c>
      <c r="IV32" s="1006">
        <v>5.4367088607594933</v>
      </c>
      <c r="IW32" s="1006">
        <v>4.784313725490196</v>
      </c>
      <c r="IX32" s="1006">
        <v>4.7381465517241379</v>
      </c>
      <c r="IY32" s="1006">
        <v>4.5609756097560972</v>
      </c>
      <c r="IZ32" s="1006">
        <v>6.51953125</v>
      </c>
      <c r="JA32" s="1006">
        <v>10.48076923076923</v>
      </c>
      <c r="JB32" s="1006">
        <v>7.4401544401544397</v>
      </c>
      <c r="JC32" s="1006">
        <v>5.0512820512820511</v>
      </c>
      <c r="JD32" s="1006">
        <v>2.2222222222222223</v>
      </c>
      <c r="JE32" s="1006">
        <v>3.2659574468085109</v>
      </c>
      <c r="JF32" s="1006">
        <v>4.875</v>
      </c>
      <c r="JG32" s="1006">
        <v>3.5396825396825395</v>
      </c>
      <c r="JH32" s="1006">
        <v>10.243523316062177</v>
      </c>
      <c r="JI32" s="1006"/>
      <c r="JJ32" s="1006">
        <v>12</v>
      </c>
      <c r="JK32" s="1006">
        <v>3.8</v>
      </c>
      <c r="JL32" s="642">
        <v>6.7631994174050245</v>
      </c>
      <c r="JM32" s="1001">
        <v>613</v>
      </c>
      <c r="JN32" s="1002">
        <v>4911</v>
      </c>
      <c r="JO32" s="1002">
        <v>1866</v>
      </c>
      <c r="JP32" s="1002">
        <v>6584</v>
      </c>
      <c r="JQ32" s="1002">
        <v>9612</v>
      </c>
      <c r="JR32" s="1002">
        <v>8539</v>
      </c>
      <c r="JS32" s="1002">
        <v>6666</v>
      </c>
      <c r="JT32" s="1002">
        <v>3801</v>
      </c>
      <c r="JU32" s="1002">
        <v>12587</v>
      </c>
      <c r="JV32" s="1002">
        <v>5158</v>
      </c>
      <c r="JW32" s="1002">
        <v>1424</v>
      </c>
      <c r="JX32" s="1002">
        <v>6252</v>
      </c>
      <c r="JY32" s="1002">
        <v>2032</v>
      </c>
      <c r="JZ32" s="1002">
        <v>1793</v>
      </c>
      <c r="KA32" s="1002">
        <v>3214</v>
      </c>
      <c r="KB32" s="1002">
        <v>2304</v>
      </c>
      <c r="KC32" s="1002">
        <v>1279</v>
      </c>
      <c r="KD32" s="1002">
        <v>450</v>
      </c>
      <c r="KE32" s="1002">
        <v>1486</v>
      </c>
      <c r="KF32" s="1002">
        <v>127</v>
      </c>
      <c r="KG32" s="1002">
        <v>112</v>
      </c>
      <c r="KH32" s="1002">
        <v>178</v>
      </c>
      <c r="KI32" s="1002">
        <v>30</v>
      </c>
      <c r="KJ32" s="1002">
        <v>482</v>
      </c>
      <c r="KK32" s="1002">
        <v>5352</v>
      </c>
      <c r="KL32" s="1002"/>
      <c r="KM32" s="1002">
        <v>54</v>
      </c>
      <c r="KN32" s="1002">
        <v>14</v>
      </c>
      <c r="KO32" s="1003">
        <v>86920</v>
      </c>
      <c r="KP32" s="1007">
        <f t="shared" si="1"/>
        <v>0.60287844633258192</v>
      </c>
      <c r="KQ32" s="1004">
        <f t="shared" si="7"/>
        <v>238.13698630136986</v>
      </c>
      <c r="KR32" s="1001">
        <v>1315</v>
      </c>
      <c r="KS32" s="1002">
        <v>399</v>
      </c>
      <c r="KT32" s="1002">
        <v>8</v>
      </c>
      <c r="KU32" s="1002">
        <v>95</v>
      </c>
      <c r="KV32" s="1002">
        <v>977</v>
      </c>
      <c r="KW32" s="1002">
        <v>952</v>
      </c>
      <c r="KX32" s="1002">
        <v>1184</v>
      </c>
      <c r="KY32" s="1002">
        <v>549</v>
      </c>
      <c r="KZ32" s="1002">
        <v>727</v>
      </c>
      <c r="LA32" s="1002">
        <v>96</v>
      </c>
      <c r="LB32" s="1002">
        <v>119</v>
      </c>
      <c r="LC32" s="1002">
        <v>496</v>
      </c>
      <c r="LD32" s="1002">
        <v>69</v>
      </c>
      <c r="LE32" s="1002">
        <v>333</v>
      </c>
      <c r="LF32" s="1002">
        <v>262</v>
      </c>
      <c r="LG32" s="1002">
        <v>184</v>
      </c>
      <c r="LH32" s="1002">
        <v>138</v>
      </c>
      <c r="LI32" s="1002">
        <v>47</v>
      </c>
      <c r="LJ32" s="1002">
        <v>188</v>
      </c>
      <c r="LK32" s="1002">
        <v>32</v>
      </c>
      <c r="LL32" s="1002">
        <v>20</v>
      </c>
      <c r="LM32" s="1002">
        <v>39</v>
      </c>
      <c r="LN32" s="1002">
        <v>3</v>
      </c>
      <c r="LO32" s="1002">
        <v>6</v>
      </c>
      <c r="LP32" s="1002"/>
      <c r="LQ32" s="1002"/>
      <c r="LR32" s="1002">
        <v>12</v>
      </c>
      <c r="LS32" s="1002"/>
      <c r="LT32" s="1003">
        <v>8250</v>
      </c>
      <c r="LU32" s="1007">
        <f t="shared" si="11"/>
        <v>0.64579256360078274</v>
      </c>
      <c r="LV32" s="1004">
        <f t="shared" si="8"/>
        <v>22.602739726027398</v>
      </c>
      <c r="LW32" s="644">
        <v>40</v>
      </c>
      <c r="LX32" s="645">
        <v>438</v>
      </c>
      <c r="LY32" s="645">
        <v>609</v>
      </c>
      <c r="LZ32" s="646">
        <v>1191</v>
      </c>
      <c r="MA32" s="647">
        <v>1801</v>
      </c>
      <c r="MB32" s="647">
        <v>3249</v>
      </c>
      <c r="MC32" s="645"/>
      <c r="MD32" s="645"/>
      <c r="ME32" s="646"/>
      <c r="MF32" s="647">
        <v>743</v>
      </c>
      <c r="MG32" s="645"/>
      <c r="MH32" s="645"/>
      <c r="MI32" s="646"/>
      <c r="MJ32" s="647">
        <v>179</v>
      </c>
      <c r="MK32" s="648"/>
      <c r="ML32" s="648"/>
      <c r="MM32" s="648"/>
      <c r="MN32" s="1008">
        <v>8250</v>
      </c>
      <c r="MO32" s="1009">
        <f t="shared" si="9"/>
        <v>0.13175757575757577</v>
      </c>
      <c r="MP32" s="1010"/>
      <c r="MQ32" s="1011"/>
      <c r="MR32" s="1011"/>
      <c r="MS32" s="1011"/>
      <c r="MT32" s="1011"/>
      <c r="MU32" s="1011"/>
      <c r="MV32" s="1012"/>
      <c r="MX32" s="837"/>
    </row>
    <row r="33" spans="1:362" s="587" customFormat="1" ht="8.25" x14ac:dyDescent="0.25">
      <c r="A33" s="976" t="s">
        <v>349</v>
      </c>
      <c r="B33" s="977" t="s">
        <v>350</v>
      </c>
      <c r="C33" s="978" t="s">
        <v>351</v>
      </c>
      <c r="D33" s="978" t="s">
        <v>352</v>
      </c>
      <c r="E33" s="978" t="s">
        <v>1213</v>
      </c>
      <c r="F33" s="978" t="s">
        <v>280</v>
      </c>
      <c r="G33" s="978" t="s">
        <v>353</v>
      </c>
      <c r="H33" s="978" t="s">
        <v>353</v>
      </c>
      <c r="I33" s="978" t="s">
        <v>320</v>
      </c>
      <c r="J33" s="978" t="s">
        <v>210</v>
      </c>
      <c r="K33" s="1013" t="s">
        <v>282</v>
      </c>
      <c r="L33" s="979">
        <v>1</v>
      </c>
      <c r="M33" s="593">
        <v>714514000</v>
      </c>
      <c r="N33" s="595">
        <v>678694000</v>
      </c>
      <c r="O33" s="595">
        <v>397824000</v>
      </c>
      <c r="P33" s="598">
        <f t="shared" si="2"/>
        <v>35820000</v>
      </c>
      <c r="Q33" s="599">
        <v>0</v>
      </c>
      <c r="R33" s="600">
        <v>517261405.06</v>
      </c>
      <c r="S33" s="600">
        <v>91622213.590000004</v>
      </c>
      <c r="T33" s="980">
        <v>608883618.64999998</v>
      </c>
      <c r="U33" s="981">
        <v>93.982331349206362</v>
      </c>
      <c r="V33" s="982">
        <v>9.58</v>
      </c>
      <c r="W33" s="982">
        <v>153.27190476190475</v>
      </c>
      <c r="X33" s="982">
        <v>44.165502645502642</v>
      </c>
      <c r="Y33" s="982">
        <v>30.224126984126983</v>
      </c>
      <c r="Z33" s="982">
        <v>55.436507936507937</v>
      </c>
      <c r="AA33" s="982">
        <v>0</v>
      </c>
      <c r="AB33" s="982">
        <v>50.259920634920633</v>
      </c>
      <c r="AC33" s="982">
        <v>33.03597222222222</v>
      </c>
      <c r="AD33" s="983">
        <v>469.95626653439149</v>
      </c>
      <c r="AE33" s="984">
        <f t="shared" si="3"/>
        <v>0.24306170931199392</v>
      </c>
      <c r="AF33" s="985">
        <f t="shared" si="4"/>
        <v>0.39639930853075506</v>
      </c>
      <c r="AG33" s="986" t="s">
        <v>1483</v>
      </c>
      <c r="AH33" s="987" t="s">
        <v>1481</v>
      </c>
      <c r="AI33" s="988" t="s">
        <v>1482</v>
      </c>
      <c r="AJ33" s="989"/>
      <c r="AK33" s="990"/>
      <c r="AL33" s="990"/>
      <c r="AM33" s="990"/>
      <c r="AN33" s="990"/>
      <c r="AO33" s="990"/>
      <c r="AP33" s="990"/>
      <c r="AQ33" s="990"/>
      <c r="AR33" s="990"/>
      <c r="AS33" s="990">
        <v>1</v>
      </c>
      <c r="AT33" s="990"/>
      <c r="AU33" s="990"/>
      <c r="AV33" s="990"/>
      <c r="AW33" s="990"/>
      <c r="AX33" s="990"/>
      <c r="AY33" s="990"/>
      <c r="AZ33" s="990"/>
      <c r="BA33" s="990"/>
      <c r="BB33" s="990"/>
      <c r="BC33" s="990"/>
      <c r="BD33" s="614">
        <v>1</v>
      </c>
      <c r="BE33" s="991">
        <v>65</v>
      </c>
      <c r="BF33" s="992"/>
      <c r="BG33" s="992"/>
      <c r="BH33" s="992"/>
      <c r="BI33" s="992"/>
      <c r="BJ33" s="992">
        <v>30</v>
      </c>
      <c r="BK33" s="992"/>
      <c r="BL33" s="992">
        <v>50</v>
      </c>
      <c r="BM33" s="992"/>
      <c r="BN33" s="992"/>
      <c r="BO33" s="992"/>
      <c r="BP33" s="992"/>
      <c r="BQ33" s="992"/>
      <c r="BR33" s="992"/>
      <c r="BS33" s="992"/>
      <c r="BT33" s="992"/>
      <c r="BU33" s="992"/>
      <c r="BV33" s="992"/>
      <c r="BW33" s="992"/>
      <c r="BX33" s="992"/>
      <c r="BY33" s="992"/>
      <c r="BZ33" s="992"/>
      <c r="CA33" s="992"/>
      <c r="CB33" s="992"/>
      <c r="CC33" s="992"/>
      <c r="CD33" s="992"/>
      <c r="CE33" s="992"/>
      <c r="CF33" s="992"/>
      <c r="CG33" s="992"/>
      <c r="CH33" s="992"/>
      <c r="CI33" s="992"/>
      <c r="CJ33" s="992"/>
      <c r="CK33" s="992"/>
      <c r="CL33" s="992"/>
      <c r="CM33" s="992"/>
      <c r="CN33" s="992"/>
      <c r="CO33" s="992"/>
      <c r="CP33" s="992"/>
      <c r="CQ33" s="992"/>
      <c r="CR33" s="992"/>
      <c r="CS33" s="993">
        <v>145</v>
      </c>
      <c r="CT33" s="994">
        <f t="shared" si="5"/>
        <v>3</v>
      </c>
      <c r="CU33" s="615">
        <v>0.85943097997892515</v>
      </c>
      <c r="CV33" s="616"/>
      <c r="CW33" s="616"/>
      <c r="CX33" s="616"/>
      <c r="CY33" s="616"/>
      <c r="CZ33" s="616">
        <v>0.77059360730593607</v>
      </c>
      <c r="DA33" s="616"/>
      <c r="DB33" s="616">
        <v>0.59145205479452057</v>
      </c>
      <c r="DC33" s="616"/>
      <c r="DD33" s="616"/>
      <c r="DE33" s="616"/>
      <c r="DF33" s="616"/>
      <c r="DG33" s="616"/>
      <c r="DH33" s="616"/>
      <c r="DI33" s="616"/>
      <c r="DJ33" s="616"/>
      <c r="DK33" s="616"/>
      <c r="DL33" s="616"/>
      <c r="DM33" s="616"/>
      <c r="DN33" s="616"/>
      <c r="DO33" s="616"/>
      <c r="DP33" s="616"/>
      <c r="DQ33" s="616"/>
      <c r="DR33" s="616"/>
      <c r="DS33" s="616"/>
      <c r="DT33" s="616"/>
      <c r="DU33" s="616"/>
      <c r="DV33" s="616"/>
      <c r="DW33" s="616"/>
      <c r="DX33" s="616"/>
      <c r="DY33" s="616"/>
      <c r="DZ33" s="616"/>
      <c r="EA33" s="616"/>
      <c r="EB33" s="616"/>
      <c r="EC33" s="616"/>
      <c r="ED33" s="616"/>
      <c r="EE33" s="616"/>
      <c r="EF33" s="616"/>
      <c r="EG33" s="616"/>
      <c r="EH33" s="995"/>
      <c r="EI33" s="996">
        <v>0.74864430798299475</v>
      </c>
      <c r="EJ33" s="989"/>
      <c r="EK33" s="990"/>
      <c r="EL33" s="990">
        <v>7</v>
      </c>
      <c r="EM33" s="990"/>
      <c r="EN33" s="990"/>
      <c r="EO33" s="990">
        <v>8</v>
      </c>
      <c r="EP33" s="990"/>
      <c r="EQ33" s="990"/>
      <c r="ER33" s="990"/>
      <c r="ES33" s="990"/>
      <c r="ET33" s="990"/>
      <c r="EU33" s="990"/>
      <c r="EV33" s="990"/>
      <c r="EW33" s="990"/>
      <c r="EX33" s="990"/>
      <c r="EY33" s="990"/>
      <c r="EZ33" s="990"/>
      <c r="FA33" s="990"/>
      <c r="FB33" s="990"/>
      <c r="FC33" s="990"/>
      <c r="FD33" s="990"/>
      <c r="FE33" s="990"/>
      <c r="FF33" s="990"/>
      <c r="FG33" s="990"/>
      <c r="FH33" s="990"/>
      <c r="FI33" s="990"/>
      <c r="FJ33" s="990"/>
      <c r="FK33" s="990"/>
      <c r="FL33" s="990"/>
      <c r="FM33" s="990"/>
      <c r="FN33" s="990"/>
      <c r="FO33" s="990"/>
      <c r="FP33" s="997">
        <v>15</v>
      </c>
      <c r="FQ33" s="994">
        <f t="shared" si="0"/>
        <v>2</v>
      </c>
      <c r="FR33" s="615"/>
      <c r="FS33" s="616"/>
      <c r="FT33" s="616">
        <v>0.72837573385518595</v>
      </c>
      <c r="FU33" s="616"/>
      <c r="FV33" s="616"/>
      <c r="FW33" s="616">
        <v>0.75650684931506851</v>
      </c>
      <c r="FX33" s="616"/>
      <c r="FY33" s="616"/>
      <c r="FZ33" s="616"/>
      <c r="GA33" s="616"/>
      <c r="GB33" s="616"/>
      <c r="GC33" s="616"/>
      <c r="GD33" s="616"/>
      <c r="GE33" s="616"/>
      <c r="GF33" s="616"/>
      <c r="GG33" s="616"/>
      <c r="GH33" s="616"/>
      <c r="GI33" s="616"/>
      <c r="GJ33" s="616"/>
      <c r="GK33" s="616"/>
      <c r="GL33" s="616"/>
      <c r="GM33" s="616"/>
      <c r="GN33" s="616"/>
      <c r="GO33" s="616"/>
      <c r="GP33" s="616"/>
      <c r="GQ33" s="616"/>
      <c r="GR33" s="616"/>
      <c r="GS33" s="616"/>
      <c r="GT33" s="616"/>
      <c r="GU33" s="616"/>
      <c r="GV33" s="616"/>
      <c r="GW33" s="616"/>
      <c r="GX33" s="621">
        <v>0.74337899543378994</v>
      </c>
      <c r="GY33" s="998">
        <v>30</v>
      </c>
      <c r="GZ33" s="999"/>
      <c r="HA33" s="999"/>
      <c r="HB33" s="999"/>
      <c r="HC33" s="999"/>
      <c r="HD33" s="999"/>
      <c r="HE33" s="1000">
        <v>30</v>
      </c>
      <c r="HF33" s="1001">
        <v>4</v>
      </c>
      <c r="HG33" s="1002">
        <v>782</v>
      </c>
      <c r="HH33" s="1002">
        <v>10</v>
      </c>
      <c r="HI33" s="1002">
        <v>174</v>
      </c>
      <c r="HJ33" s="1002">
        <v>514</v>
      </c>
      <c r="HK33" s="1002">
        <v>779</v>
      </c>
      <c r="HL33" s="1002">
        <v>217</v>
      </c>
      <c r="HM33" s="1002">
        <v>175</v>
      </c>
      <c r="HN33" s="1002">
        <v>281</v>
      </c>
      <c r="HO33" s="1002">
        <v>57</v>
      </c>
      <c r="HP33" s="1002">
        <v>117</v>
      </c>
      <c r="HQ33" s="1002">
        <v>247</v>
      </c>
      <c r="HR33" s="1002">
        <v>6</v>
      </c>
      <c r="HS33" s="1002">
        <v>1</v>
      </c>
      <c r="HT33" s="1002"/>
      <c r="HU33" s="1002"/>
      <c r="HV33" s="1002">
        <v>112</v>
      </c>
      <c r="HW33" s="1002">
        <v>19</v>
      </c>
      <c r="HX33" s="1002">
        <v>110</v>
      </c>
      <c r="HY33" s="1002">
        <v>42</v>
      </c>
      <c r="HZ33" s="1002">
        <v>33</v>
      </c>
      <c r="IA33" s="1002">
        <v>53</v>
      </c>
      <c r="IB33" s="1002"/>
      <c r="IC33" s="1002">
        <v>32</v>
      </c>
      <c r="ID33" s="1002">
        <v>678</v>
      </c>
      <c r="IE33" s="1002"/>
      <c r="IF33" s="1002">
        <v>2</v>
      </c>
      <c r="IG33" s="1002"/>
      <c r="IH33" s="1003">
        <v>4445</v>
      </c>
      <c r="II33" s="1004">
        <f t="shared" si="6"/>
        <v>12.178082191780822</v>
      </c>
      <c r="IJ33" s="1005">
        <v>19.5</v>
      </c>
      <c r="IK33" s="1006">
        <v>10.327365728900256</v>
      </c>
      <c r="IL33" s="1006">
        <v>5</v>
      </c>
      <c r="IM33" s="1006">
        <v>7.7298850574712645</v>
      </c>
      <c r="IN33" s="1006">
        <v>10.714007782101167</v>
      </c>
      <c r="IO33" s="1006">
        <v>8.6456996148908853</v>
      </c>
      <c r="IP33" s="1006">
        <v>8.2258064516129039</v>
      </c>
      <c r="IQ33" s="1006">
        <v>10.657142857142857</v>
      </c>
      <c r="IR33" s="1006">
        <v>11.323843416370106</v>
      </c>
      <c r="IS33" s="1006">
        <v>10.789473684210526</v>
      </c>
      <c r="IT33" s="1006">
        <v>7.9316239316239319</v>
      </c>
      <c r="IU33" s="1006">
        <v>11.684210526315789</v>
      </c>
      <c r="IV33" s="1006">
        <v>14.5</v>
      </c>
      <c r="IW33" s="1006">
        <v>4</v>
      </c>
      <c r="IX33" s="1006"/>
      <c r="IY33" s="1006"/>
      <c r="IZ33" s="1006">
        <v>7.6785714285714288</v>
      </c>
      <c r="JA33" s="1006">
        <v>12.947368421052632</v>
      </c>
      <c r="JB33" s="1006">
        <v>11.136363636363637</v>
      </c>
      <c r="JC33" s="1006">
        <v>11.952380952380953</v>
      </c>
      <c r="JD33" s="1006">
        <v>3.4848484848484849</v>
      </c>
      <c r="JE33" s="1006">
        <v>3.6226415094339623</v>
      </c>
      <c r="JF33" s="1006"/>
      <c r="JG33" s="1006">
        <v>4.25</v>
      </c>
      <c r="JH33" s="1006">
        <v>16.918879056047199</v>
      </c>
      <c r="JI33" s="1006"/>
      <c r="JJ33" s="1006">
        <v>20</v>
      </c>
      <c r="JK33" s="1006"/>
      <c r="JL33" s="642">
        <v>10.782902137232846</v>
      </c>
      <c r="JM33" s="1001">
        <v>36</v>
      </c>
      <c r="JN33" s="1002">
        <v>5539</v>
      </c>
      <c r="JO33" s="1002">
        <v>40</v>
      </c>
      <c r="JP33" s="1002">
        <v>1072</v>
      </c>
      <c r="JQ33" s="1002">
        <v>4622</v>
      </c>
      <c r="JR33" s="1002">
        <v>5186</v>
      </c>
      <c r="JS33" s="1002">
        <v>1475</v>
      </c>
      <c r="JT33" s="1002">
        <v>1598</v>
      </c>
      <c r="JU33" s="1002">
        <v>2833</v>
      </c>
      <c r="JV33" s="1002">
        <v>548</v>
      </c>
      <c r="JW33" s="1002">
        <v>785</v>
      </c>
      <c r="JX33" s="1002">
        <v>2519</v>
      </c>
      <c r="JY33" s="1002">
        <v>80</v>
      </c>
      <c r="JZ33" s="1002">
        <v>3</v>
      </c>
      <c r="KA33" s="1002"/>
      <c r="KB33" s="1002"/>
      <c r="KC33" s="1002">
        <v>731</v>
      </c>
      <c r="KD33" s="1002">
        <v>214</v>
      </c>
      <c r="KE33" s="1002">
        <v>911</v>
      </c>
      <c r="KF33" s="1002">
        <v>358</v>
      </c>
      <c r="KG33" s="1002">
        <v>67</v>
      </c>
      <c r="KH33" s="1002">
        <v>102</v>
      </c>
      <c r="KI33" s="1002"/>
      <c r="KJ33" s="1002">
        <v>71</v>
      </c>
      <c r="KK33" s="1002">
        <v>10794</v>
      </c>
      <c r="KL33" s="1002"/>
      <c r="KM33" s="1002">
        <v>38</v>
      </c>
      <c r="KN33" s="1002"/>
      <c r="KO33" s="1003">
        <v>39622</v>
      </c>
      <c r="KP33" s="1007">
        <f t="shared" si="1"/>
        <v>0.74864430798299475</v>
      </c>
      <c r="KQ33" s="1004">
        <f t="shared" si="7"/>
        <v>108.55342465753425</v>
      </c>
      <c r="KR33" s="1001">
        <v>38</v>
      </c>
      <c r="KS33" s="1002">
        <v>1921</v>
      </c>
      <c r="KT33" s="1002">
        <v>2</v>
      </c>
      <c r="KU33" s="1002">
        <v>98</v>
      </c>
      <c r="KV33" s="1002">
        <v>370</v>
      </c>
      <c r="KW33" s="1002">
        <v>809</v>
      </c>
      <c r="KX33" s="1002">
        <v>102</v>
      </c>
      <c r="KY33" s="1002">
        <v>92</v>
      </c>
      <c r="KZ33" s="1002">
        <v>68</v>
      </c>
      <c r="LA33" s="1002">
        <v>9</v>
      </c>
      <c r="LB33" s="1002">
        <v>25</v>
      </c>
      <c r="LC33" s="1002">
        <v>114</v>
      </c>
      <c r="LD33" s="1002"/>
      <c r="LE33" s="1002"/>
      <c r="LF33" s="1002"/>
      <c r="LG33" s="1002"/>
      <c r="LH33" s="1002">
        <v>16</v>
      </c>
      <c r="LI33" s="1002">
        <v>11</v>
      </c>
      <c r="LJ33" s="1002">
        <v>204</v>
      </c>
      <c r="LK33" s="1002">
        <v>100</v>
      </c>
      <c r="LL33" s="1002">
        <v>20</v>
      </c>
      <c r="LM33" s="1002">
        <v>38</v>
      </c>
      <c r="LN33" s="1002"/>
      <c r="LO33" s="1002">
        <v>33</v>
      </c>
      <c r="LP33" s="1002"/>
      <c r="LQ33" s="1002"/>
      <c r="LR33" s="1002"/>
      <c r="LS33" s="1002"/>
      <c r="LT33" s="1003">
        <v>4070</v>
      </c>
      <c r="LU33" s="1007">
        <f t="shared" si="11"/>
        <v>0.74337899543378994</v>
      </c>
      <c r="LV33" s="1004">
        <f t="shared" si="8"/>
        <v>11.150684931506849</v>
      </c>
      <c r="LW33" s="644"/>
      <c r="LX33" s="645"/>
      <c r="LY33" s="645"/>
      <c r="LZ33" s="646">
        <v>325</v>
      </c>
      <c r="MA33" s="647">
        <v>995</v>
      </c>
      <c r="MB33" s="647">
        <v>2750</v>
      </c>
      <c r="MC33" s="645"/>
      <c r="MD33" s="645"/>
      <c r="ME33" s="646"/>
      <c r="MF33" s="647"/>
      <c r="MG33" s="645"/>
      <c r="MH33" s="645"/>
      <c r="MI33" s="646"/>
      <c r="MJ33" s="647"/>
      <c r="MK33" s="648"/>
      <c r="ML33" s="648"/>
      <c r="MM33" s="648"/>
      <c r="MN33" s="1008">
        <v>4070</v>
      </c>
      <c r="MO33" s="1009">
        <f t="shared" si="9"/>
        <v>0</v>
      </c>
      <c r="MP33" s="1010"/>
      <c r="MQ33" s="1011" t="s">
        <v>1485</v>
      </c>
      <c r="MR33" s="1011"/>
      <c r="MS33" s="1011" t="s">
        <v>1484</v>
      </c>
      <c r="MT33" s="1011" t="s">
        <v>1486</v>
      </c>
      <c r="MU33" s="1011"/>
      <c r="MV33" s="1012" t="s">
        <v>1487</v>
      </c>
      <c r="MX33" s="837"/>
    </row>
    <row r="34" spans="1:362" s="587" customFormat="1" ht="8.25" x14ac:dyDescent="0.25">
      <c r="A34" s="976" t="s">
        <v>354</v>
      </c>
      <c r="B34" s="977" t="s">
        <v>355</v>
      </c>
      <c r="C34" s="978" t="s">
        <v>356</v>
      </c>
      <c r="D34" s="978" t="s">
        <v>1229</v>
      </c>
      <c r="E34" s="978" t="s">
        <v>1213</v>
      </c>
      <c r="F34" s="978" t="s">
        <v>280</v>
      </c>
      <c r="G34" s="978" t="s">
        <v>358</v>
      </c>
      <c r="H34" s="978" t="s">
        <v>358</v>
      </c>
      <c r="I34" s="978" t="s">
        <v>186</v>
      </c>
      <c r="J34" s="978" t="s">
        <v>210</v>
      </c>
      <c r="K34" s="1013" t="s">
        <v>282</v>
      </c>
      <c r="L34" s="979">
        <v>1</v>
      </c>
      <c r="M34" s="593">
        <v>1228690000</v>
      </c>
      <c r="N34" s="595">
        <v>1199089000</v>
      </c>
      <c r="O34" s="595">
        <v>764188000</v>
      </c>
      <c r="P34" s="598">
        <f t="shared" si="2"/>
        <v>29601000</v>
      </c>
      <c r="Q34" s="599">
        <v>674919.98</v>
      </c>
      <c r="R34" s="600">
        <v>919758059.25</v>
      </c>
      <c r="S34" s="600">
        <v>60950115.170000002</v>
      </c>
      <c r="T34" s="980">
        <v>981383094.39999998</v>
      </c>
      <c r="U34" s="981">
        <v>182.46150793650796</v>
      </c>
      <c r="V34" s="982">
        <v>5.2</v>
      </c>
      <c r="W34" s="982">
        <v>362.60402116402116</v>
      </c>
      <c r="X34" s="982">
        <v>114.31328042328042</v>
      </c>
      <c r="Y34" s="982">
        <v>29.402751322751321</v>
      </c>
      <c r="Z34" s="982">
        <v>119.27261904761905</v>
      </c>
      <c r="AA34" s="982">
        <v>1</v>
      </c>
      <c r="AB34" s="982">
        <v>79.51700396825396</v>
      </c>
      <c r="AC34" s="982">
        <v>70.228244047619057</v>
      </c>
      <c r="AD34" s="983">
        <v>963.99942791005287</v>
      </c>
      <c r="AE34" s="984">
        <f t="shared" si="3"/>
        <v>0.22408421404753559</v>
      </c>
      <c r="AF34" s="985">
        <f t="shared" si="4"/>
        <v>0.4453204295630942</v>
      </c>
      <c r="AG34" s="986" t="s">
        <v>1483</v>
      </c>
      <c r="AH34" s="987" t="s">
        <v>1481</v>
      </c>
      <c r="AI34" s="988" t="s">
        <v>1482</v>
      </c>
      <c r="AJ34" s="989"/>
      <c r="AK34" s="990"/>
      <c r="AL34" s="990"/>
      <c r="AM34" s="990"/>
      <c r="AN34" s="990"/>
      <c r="AO34" s="990"/>
      <c r="AP34" s="990"/>
      <c r="AQ34" s="990"/>
      <c r="AR34" s="990"/>
      <c r="AS34" s="990">
        <v>1</v>
      </c>
      <c r="AT34" s="990"/>
      <c r="AU34" s="990"/>
      <c r="AV34" s="990"/>
      <c r="AW34" s="990"/>
      <c r="AX34" s="990"/>
      <c r="AY34" s="990"/>
      <c r="AZ34" s="990"/>
      <c r="BA34" s="990"/>
      <c r="BB34" s="990"/>
      <c r="BC34" s="990"/>
      <c r="BD34" s="614">
        <v>1</v>
      </c>
      <c r="BE34" s="991">
        <v>66</v>
      </c>
      <c r="BF34" s="992">
        <v>63</v>
      </c>
      <c r="BG34" s="992">
        <v>40</v>
      </c>
      <c r="BH34" s="992">
        <v>25</v>
      </c>
      <c r="BI34" s="992">
        <v>30</v>
      </c>
      <c r="BJ34" s="992">
        <v>30</v>
      </c>
      <c r="BK34" s="992"/>
      <c r="BL34" s="992">
        <v>20</v>
      </c>
      <c r="BM34" s="992">
        <v>14</v>
      </c>
      <c r="BN34" s="992">
        <v>20</v>
      </c>
      <c r="BO34" s="992">
        <v>20</v>
      </c>
      <c r="BP34" s="992">
        <v>20</v>
      </c>
      <c r="BQ34" s="992">
        <v>30</v>
      </c>
      <c r="BR34" s="992"/>
      <c r="BS34" s="992"/>
      <c r="BT34" s="992"/>
      <c r="BU34" s="992"/>
      <c r="BV34" s="992"/>
      <c r="BW34" s="992"/>
      <c r="BX34" s="992"/>
      <c r="BY34" s="992"/>
      <c r="BZ34" s="992"/>
      <c r="CA34" s="992"/>
      <c r="CB34" s="992"/>
      <c r="CC34" s="992"/>
      <c r="CD34" s="992"/>
      <c r="CE34" s="992"/>
      <c r="CF34" s="992"/>
      <c r="CG34" s="992"/>
      <c r="CH34" s="992"/>
      <c r="CI34" s="992"/>
      <c r="CJ34" s="992"/>
      <c r="CK34" s="992"/>
      <c r="CL34" s="992"/>
      <c r="CM34" s="992"/>
      <c r="CN34" s="992"/>
      <c r="CO34" s="992"/>
      <c r="CP34" s="992"/>
      <c r="CQ34" s="992"/>
      <c r="CR34" s="992"/>
      <c r="CS34" s="993">
        <v>378</v>
      </c>
      <c r="CT34" s="994">
        <f t="shared" si="5"/>
        <v>12</v>
      </c>
      <c r="CU34" s="615">
        <v>0.59626400996264006</v>
      </c>
      <c r="CV34" s="616">
        <v>0.66362252663622523</v>
      </c>
      <c r="CW34" s="616">
        <v>0.42095890410958903</v>
      </c>
      <c r="CX34" s="616">
        <v>0.68032876712328771</v>
      </c>
      <c r="CY34" s="616">
        <v>0.24255707762557077</v>
      </c>
      <c r="CZ34" s="616">
        <v>0.41369863013698632</v>
      </c>
      <c r="DA34" s="616"/>
      <c r="DB34" s="616">
        <v>0.67452054794520544</v>
      </c>
      <c r="DC34" s="616">
        <v>0.53737769080234832</v>
      </c>
      <c r="DD34" s="616">
        <v>0.62876712328767126</v>
      </c>
      <c r="DE34" s="616">
        <v>0.55205479452054795</v>
      </c>
      <c r="DF34" s="616">
        <v>0.35520547945205477</v>
      </c>
      <c r="DG34" s="616">
        <v>0.35105022831050231</v>
      </c>
      <c r="DH34" s="616"/>
      <c r="DI34" s="616"/>
      <c r="DJ34" s="616"/>
      <c r="DK34" s="616"/>
      <c r="DL34" s="616"/>
      <c r="DM34" s="616"/>
      <c r="DN34" s="616"/>
      <c r="DO34" s="616"/>
      <c r="DP34" s="616"/>
      <c r="DQ34" s="616"/>
      <c r="DR34" s="616"/>
      <c r="DS34" s="616"/>
      <c r="DT34" s="616"/>
      <c r="DU34" s="616"/>
      <c r="DV34" s="616"/>
      <c r="DW34" s="616"/>
      <c r="DX34" s="616"/>
      <c r="DY34" s="616"/>
      <c r="DZ34" s="616"/>
      <c r="EA34" s="616"/>
      <c r="EB34" s="616"/>
      <c r="EC34" s="616"/>
      <c r="ED34" s="616"/>
      <c r="EE34" s="616"/>
      <c r="EF34" s="616"/>
      <c r="EG34" s="616"/>
      <c r="EH34" s="995"/>
      <c r="EI34" s="996">
        <v>0.52106254982967315</v>
      </c>
      <c r="EJ34" s="989">
        <v>6</v>
      </c>
      <c r="EK34" s="990">
        <v>10</v>
      </c>
      <c r="EL34" s="990">
        <v>16</v>
      </c>
      <c r="EM34" s="990"/>
      <c r="EN34" s="990">
        <v>3</v>
      </c>
      <c r="EO34" s="990">
        <v>6</v>
      </c>
      <c r="EP34" s="990"/>
      <c r="EQ34" s="990"/>
      <c r="ER34" s="990"/>
      <c r="ES34" s="990"/>
      <c r="ET34" s="990"/>
      <c r="EU34" s="990"/>
      <c r="EV34" s="990"/>
      <c r="EW34" s="990"/>
      <c r="EX34" s="990"/>
      <c r="EY34" s="990"/>
      <c r="EZ34" s="990"/>
      <c r="FA34" s="990"/>
      <c r="FB34" s="990"/>
      <c r="FC34" s="990"/>
      <c r="FD34" s="990"/>
      <c r="FE34" s="990"/>
      <c r="FF34" s="990"/>
      <c r="FG34" s="990"/>
      <c r="FH34" s="990"/>
      <c r="FI34" s="990"/>
      <c r="FJ34" s="990"/>
      <c r="FK34" s="990"/>
      <c r="FL34" s="990"/>
      <c r="FM34" s="990"/>
      <c r="FN34" s="990"/>
      <c r="FO34" s="990"/>
      <c r="FP34" s="997">
        <v>41</v>
      </c>
      <c r="FQ34" s="994">
        <f t="shared" si="0"/>
        <v>5</v>
      </c>
      <c r="FR34" s="615">
        <v>0.8155251141552512</v>
      </c>
      <c r="FS34" s="616">
        <v>0.75890410958904109</v>
      </c>
      <c r="FT34" s="616">
        <v>0.52500000000000002</v>
      </c>
      <c r="FU34" s="616"/>
      <c r="FV34" s="616">
        <v>0.40182648401826482</v>
      </c>
      <c r="FW34" s="616">
        <v>0.14109589041095891</v>
      </c>
      <c r="FX34" s="616"/>
      <c r="FY34" s="616"/>
      <c r="FZ34" s="616"/>
      <c r="GA34" s="616"/>
      <c r="GB34" s="616"/>
      <c r="GC34" s="616"/>
      <c r="GD34" s="616"/>
      <c r="GE34" s="616"/>
      <c r="GF34" s="616"/>
      <c r="GG34" s="616"/>
      <c r="GH34" s="616"/>
      <c r="GI34" s="616"/>
      <c r="GJ34" s="616"/>
      <c r="GK34" s="616"/>
      <c r="GL34" s="616"/>
      <c r="GM34" s="616"/>
      <c r="GN34" s="616"/>
      <c r="GO34" s="616"/>
      <c r="GP34" s="616"/>
      <c r="GQ34" s="616"/>
      <c r="GR34" s="616"/>
      <c r="GS34" s="616"/>
      <c r="GT34" s="616"/>
      <c r="GU34" s="616"/>
      <c r="GV34" s="616"/>
      <c r="GW34" s="616"/>
      <c r="GX34" s="621">
        <v>0.55937186769127967</v>
      </c>
      <c r="GY34" s="998"/>
      <c r="GZ34" s="999"/>
      <c r="HA34" s="999"/>
      <c r="HB34" s="999"/>
      <c r="HC34" s="999"/>
      <c r="HD34" s="999"/>
      <c r="HE34" s="1000"/>
      <c r="HF34" s="1001">
        <v>71</v>
      </c>
      <c r="HG34" s="1002">
        <v>1025</v>
      </c>
      <c r="HH34" s="1002">
        <v>8</v>
      </c>
      <c r="HI34" s="1002">
        <v>949</v>
      </c>
      <c r="HJ34" s="1002">
        <v>1066</v>
      </c>
      <c r="HK34" s="1002">
        <v>1213</v>
      </c>
      <c r="HL34" s="1002">
        <v>2263</v>
      </c>
      <c r="HM34" s="1002">
        <v>634</v>
      </c>
      <c r="HN34" s="1002">
        <v>1863</v>
      </c>
      <c r="HO34" s="1002">
        <v>373</v>
      </c>
      <c r="HP34" s="1002">
        <v>293</v>
      </c>
      <c r="HQ34" s="1002">
        <v>878</v>
      </c>
      <c r="HR34" s="1002">
        <v>259</v>
      </c>
      <c r="HS34" s="1002">
        <v>791</v>
      </c>
      <c r="HT34" s="1002">
        <v>1007</v>
      </c>
      <c r="HU34" s="1002">
        <v>697</v>
      </c>
      <c r="HV34" s="1002">
        <v>155</v>
      </c>
      <c r="HW34" s="1002">
        <v>64</v>
      </c>
      <c r="HX34" s="1002">
        <v>230</v>
      </c>
      <c r="HY34" s="1002">
        <v>34</v>
      </c>
      <c r="HZ34" s="1002">
        <v>87</v>
      </c>
      <c r="IA34" s="1002">
        <v>156</v>
      </c>
      <c r="IB34" s="1002">
        <v>12</v>
      </c>
      <c r="IC34" s="1002">
        <v>168</v>
      </c>
      <c r="ID34" s="1002">
        <v>512</v>
      </c>
      <c r="IE34" s="1002"/>
      <c r="IF34" s="1002">
        <v>43</v>
      </c>
      <c r="IG34" s="1002">
        <v>1</v>
      </c>
      <c r="IH34" s="1003">
        <v>14852</v>
      </c>
      <c r="II34" s="1004">
        <f t="shared" si="6"/>
        <v>40.69041095890411</v>
      </c>
      <c r="IJ34" s="1005">
        <v>22.04225352112676</v>
      </c>
      <c r="IK34" s="1006">
        <v>5.5521951219512191</v>
      </c>
      <c r="IL34" s="1006">
        <v>4.625</v>
      </c>
      <c r="IM34" s="1006">
        <v>4.3835616438356162</v>
      </c>
      <c r="IN34" s="1006">
        <v>8.9971857410881793</v>
      </c>
      <c r="IO34" s="1006">
        <v>7.1005770816158282</v>
      </c>
      <c r="IP34" s="1006">
        <v>5.3853292090145821</v>
      </c>
      <c r="IQ34" s="1006">
        <v>7.7097791798107256</v>
      </c>
      <c r="IR34" s="1006">
        <v>6.8250134192163179</v>
      </c>
      <c r="IS34" s="1006">
        <v>7.3565683646112596</v>
      </c>
      <c r="IT34" s="1006">
        <v>7.1296928327645048</v>
      </c>
      <c r="IU34" s="1006">
        <v>6.8496583143507976</v>
      </c>
      <c r="IV34" s="1006">
        <v>6.6332046332046328</v>
      </c>
      <c r="IW34" s="1006">
        <v>3.5701643489254109</v>
      </c>
      <c r="IX34" s="1006">
        <v>4.8947368421052628</v>
      </c>
      <c r="IY34" s="1006">
        <v>5</v>
      </c>
      <c r="IZ34" s="1006">
        <v>7.225806451612903</v>
      </c>
      <c r="JA34" s="1006">
        <v>8.75</v>
      </c>
      <c r="JB34" s="1006">
        <v>10.247826086956522</v>
      </c>
      <c r="JC34" s="1006">
        <v>5.7058823529411766</v>
      </c>
      <c r="JD34" s="1006">
        <v>3.8850574712643677</v>
      </c>
      <c r="JE34" s="1006">
        <v>4.2628205128205128</v>
      </c>
      <c r="JF34" s="1006">
        <v>6.583333333333333</v>
      </c>
      <c r="JG34" s="1006">
        <v>4.9047619047619051</v>
      </c>
      <c r="JH34" s="1006">
        <v>10.623046875</v>
      </c>
      <c r="JI34" s="1006"/>
      <c r="JJ34" s="1006">
        <v>6.6744186046511631</v>
      </c>
      <c r="JK34" s="1006">
        <v>4</v>
      </c>
      <c r="JL34" s="642">
        <v>6.4043226501481278</v>
      </c>
      <c r="JM34" s="1001">
        <v>201</v>
      </c>
      <c r="JN34" s="1002">
        <v>4179</v>
      </c>
      <c r="JO34" s="1002">
        <v>29</v>
      </c>
      <c r="JP34" s="1002">
        <v>3112</v>
      </c>
      <c r="JQ34" s="1002">
        <v>7566</v>
      </c>
      <c r="JR34" s="1002">
        <v>6225</v>
      </c>
      <c r="JS34" s="1002">
        <v>8806</v>
      </c>
      <c r="JT34" s="1002">
        <v>3583</v>
      </c>
      <c r="JU34" s="1002">
        <v>9876</v>
      </c>
      <c r="JV34" s="1002">
        <v>2269</v>
      </c>
      <c r="JW34" s="1002">
        <v>1530</v>
      </c>
      <c r="JX34" s="1002">
        <v>4636</v>
      </c>
      <c r="JY34" s="1002">
        <v>1408</v>
      </c>
      <c r="JZ34" s="1002">
        <v>2027</v>
      </c>
      <c r="KA34" s="1002">
        <v>3902</v>
      </c>
      <c r="KB34" s="1002">
        <v>2777</v>
      </c>
      <c r="KC34" s="1002">
        <v>887</v>
      </c>
      <c r="KD34" s="1002">
        <v>462</v>
      </c>
      <c r="KE34" s="1002">
        <v>1758</v>
      </c>
      <c r="KF34" s="1002">
        <v>146</v>
      </c>
      <c r="KG34" s="1002">
        <v>240</v>
      </c>
      <c r="KH34" s="1002">
        <v>403</v>
      </c>
      <c r="KI34" s="1002">
        <v>62</v>
      </c>
      <c r="KJ34" s="1002">
        <v>647</v>
      </c>
      <c r="KK34" s="1002">
        <v>4924</v>
      </c>
      <c r="KL34" s="1002"/>
      <c r="KM34" s="1002">
        <v>233</v>
      </c>
      <c r="KN34" s="1002">
        <v>3</v>
      </c>
      <c r="KO34" s="1003">
        <v>71891</v>
      </c>
      <c r="KP34" s="1007">
        <f t="shared" si="1"/>
        <v>0.52106254982967315</v>
      </c>
      <c r="KQ34" s="1004">
        <f t="shared" si="7"/>
        <v>196.96164383561643</v>
      </c>
      <c r="KR34" s="1001">
        <v>1278</v>
      </c>
      <c r="KS34" s="1002">
        <v>493</v>
      </c>
      <c r="KT34" s="1002"/>
      <c r="KU34" s="1002">
        <v>99</v>
      </c>
      <c r="KV34" s="1002">
        <v>958</v>
      </c>
      <c r="KW34" s="1002">
        <v>1194</v>
      </c>
      <c r="KX34" s="1002">
        <v>1113</v>
      </c>
      <c r="KY34" s="1002">
        <v>673</v>
      </c>
      <c r="KZ34" s="1002">
        <v>969</v>
      </c>
      <c r="LA34" s="1002">
        <v>102</v>
      </c>
      <c r="LB34" s="1002">
        <v>259</v>
      </c>
      <c r="LC34" s="1002">
        <v>503</v>
      </c>
      <c r="LD34" s="1002">
        <v>47</v>
      </c>
      <c r="LE34" s="1002">
        <v>8</v>
      </c>
      <c r="LF34" s="1002">
        <v>5</v>
      </c>
      <c r="LG34" s="1002">
        <v>6</v>
      </c>
      <c r="LH34" s="1002">
        <v>77</v>
      </c>
      <c r="LI34" s="1002">
        <v>34</v>
      </c>
      <c r="LJ34" s="1002">
        <v>370</v>
      </c>
      <c r="LK34" s="1002">
        <v>16</v>
      </c>
      <c r="LL34" s="1002">
        <v>22</v>
      </c>
      <c r="LM34" s="1002">
        <v>120</v>
      </c>
      <c r="LN34" s="1002">
        <v>5</v>
      </c>
      <c r="LO34" s="1002">
        <v>9</v>
      </c>
      <c r="LP34" s="1002"/>
      <c r="LQ34" s="1002"/>
      <c r="LR34" s="1002">
        <v>11</v>
      </c>
      <c r="LS34" s="1002"/>
      <c r="LT34" s="1003">
        <v>8371</v>
      </c>
      <c r="LU34" s="1007">
        <f t="shared" si="11"/>
        <v>0.55937186769127967</v>
      </c>
      <c r="LV34" s="1004">
        <f t="shared" si="8"/>
        <v>22.934246575342467</v>
      </c>
      <c r="LW34" s="644">
        <v>8</v>
      </c>
      <c r="LX34" s="645">
        <v>104</v>
      </c>
      <c r="LY34" s="645">
        <v>577</v>
      </c>
      <c r="LZ34" s="646">
        <v>1281</v>
      </c>
      <c r="MA34" s="647">
        <v>1697</v>
      </c>
      <c r="MB34" s="647">
        <v>4264</v>
      </c>
      <c r="MC34" s="645"/>
      <c r="MD34" s="645"/>
      <c r="ME34" s="646"/>
      <c r="MF34" s="647">
        <v>440</v>
      </c>
      <c r="MG34" s="645"/>
      <c r="MH34" s="645"/>
      <c r="MI34" s="646"/>
      <c r="MJ34" s="647"/>
      <c r="MK34" s="648"/>
      <c r="ML34" s="648"/>
      <c r="MM34" s="648"/>
      <c r="MN34" s="1008">
        <v>8371</v>
      </c>
      <c r="MO34" s="1009">
        <f t="shared" si="9"/>
        <v>8.2307967984709116E-2</v>
      </c>
      <c r="MP34" s="1010"/>
      <c r="MQ34" s="1011"/>
      <c r="MR34" s="1011"/>
      <c r="MS34" s="1011"/>
      <c r="MT34" s="1011"/>
      <c r="MU34" s="1011"/>
      <c r="MV34" s="1012"/>
      <c r="MX34" s="837"/>
    </row>
    <row r="35" spans="1:362" s="587" customFormat="1" ht="8.25" x14ac:dyDescent="0.25">
      <c r="A35" s="976" t="s">
        <v>359</v>
      </c>
      <c r="B35" s="977" t="s">
        <v>360</v>
      </c>
      <c r="C35" s="978" t="s">
        <v>361</v>
      </c>
      <c r="D35" s="978" t="s">
        <v>1230</v>
      </c>
      <c r="E35" s="978" t="s">
        <v>1211</v>
      </c>
      <c r="F35" s="978" t="s">
        <v>274</v>
      </c>
      <c r="G35" s="978" t="s">
        <v>363</v>
      </c>
      <c r="H35" s="978" t="s">
        <v>363</v>
      </c>
      <c r="I35" s="978" t="s">
        <v>186</v>
      </c>
      <c r="J35" s="978" t="s">
        <v>210</v>
      </c>
      <c r="K35" s="1013" t="s">
        <v>282</v>
      </c>
      <c r="L35" s="979">
        <v>1</v>
      </c>
      <c r="M35" s="593">
        <v>924742000</v>
      </c>
      <c r="N35" s="595">
        <v>923610000</v>
      </c>
      <c r="O35" s="595">
        <v>569411000</v>
      </c>
      <c r="P35" s="598">
        <f t="shared" si="2"/>
        <v>1132000</v>
      </c>
      <c r="Q35" s="599">
        <v>90908.72</v>
      </c>
      <c r="R35" s="600">
        <v>779314437.13</v>
      </c>
      <c r="S35" s="600">
        <v>26821942.650000002</v>
      </c>
      <c r="T35" s="980">
        <v>806227288.5</v>
      </c>
      <c r="U35" s="981">
        <v>100.42974206349206</v>
      </c>
      <c r="V35" s="982">
        <v>4.47</v>
      </c>
      <c r="W35" s="982">
        <v>284.44402116402119</v>
      </c>
      <c r="X35" s="982">
        <v>63.33037037037036</v>
      </c>
      <c r="Y35" s="982">
        <v>25.937301587301587</v>
      </c>
      <c r="Z35" s="982">
        <v>107.45005291005289</v>
      </c>
      <c r="AA35" s="982">
        <v>3.0424338624338625</v>
      </c>
      <c r="AB35" s="982">
        <v>68.943333333333328</v>
      </c>
      <c r="AC35" s="982">
        <v>72.62853174603174</v>
      </c>
      <c r="AD35" s="983">
        <v>730.67578703703703</v>
      </c>
      <c r="AE35" s="984">
        <f t="shared" si="3"/>
        <v>0.17047882100283843</v>
      </c>
      <c r="AF35" s="985">
        <f t="shared" si="4"/>
        <v>0.4828418392102623</v>
      </c>
      <c r="AG35" s="986" t="s">
        <v>1483</v>
      </c>
      <c r="AH35" s="987" t="s">
        <v>1481</v>
      </c>
      <c r="AI35" s="988" t="s">
        <v>1482</v>
      </c>
      <c r="AJ35" s="989"/>
      <c r="AK35" s="990"/>
      <c r="AL35" s="990"/>
      <c r="AM35" s="990"/>
      <c r="AN35" s="990"/>
      <c r="AO35" s="990"/>
      <c r="AP35" s="990"/>
      <c r="AQ35" s="990"/>
      <c r="AR35" s="990"/>
      <c r="AS35" s="990"/>
      <c r="AT35" s="990"/>
      <c r="AU35" s="990"/>
      <c r="AV35" s="990"/>
      <c r="AW35" s="990"/>
      <c r="AX35" s="990"/>
      <c r="AY35" s="990"/>
      <c r="AZ35" s="990"/>
      <c r="BA35" s="990"/>
      <c r="BB35" s="990"/>
      <c r="BC35" s="990"/>
      <c r="BD35" s="614"/>
      <c r="BE35" s="991">
        <v>78</v>
      </c>
      <c r="BF35" s="992">
        <v>57</v>
      </c>
      <c r="BG35" s="992">
        <v>28</v>
      </c>
      <c r="BH35" s="992">
        <v>24</v>
      </c>
      <c r="BI35" s="992">
        <v>26</v>
      </c>
      <c r="BJ35" s="992">
        <v>20</v>
      </c>
      <c r="BK35" s="992"/>
      <c r="BL35" s="992">
        <v>15</v>
      </c>
      <c r="BM35" s="992">
        <v>10</v>
      </c>
      <c r="BN35" s="992">
        <v>13</v>
      </c>
      <c r="BO35" s="992"/>
      <c r="BP35" s="992"/>
      <c r="BQ35" s="992"/>
      <c r="BR35" s="992"/>
      <c r="BS35" s="992"/>
      <c r="BT35" s="992"/>
      <c r="BU35" s="992"/>
      <c r="BV35" s="992"/>
      <c r="BW35" s="992"/>
      <c r="BX35" s="992"/>
      <c r="BY35" s="992"/>
      <c r="BZ35" s="992"/>
      <c r="CA35" s="992"/>
      <c r="CB35" s="992"/>
      <c r="CC35" s="992"/>
      <c r="CD35" s="992"/>
      <c r="CE35" s="992"/>
      <c r="CF35" s="992"/>
      <c r="CG35" s="992"/>
      <c r="CH35" s="992"/>
      <c r="CI35" s="992"/>
      <c r="CJ35" s="992"/>
      <c r="CK35" s="992"/>
      <c r="CL35" s="992"/>
      <c r="CM35" s="992"/>
      <c r="CN35" s="992"/>
      <c r="CO35" s="992"/>
      <c r="CP35" s="992"/>
      <c r="CQ35" s="992"/>
      <c r="CR35" s="992"/>
      <c r="CS35" s="993">
        <v>271</v>
      </c>
      <c r="CT35" s="994">
        <f t="shared" si="5"/>
        <v>9</v>
      </c>
      <c r="CU35" s="615">
        <v>0.63298208640674392</v>
      </c>
      <c r="CV35" s="616">
        <v>0.51266522470559961</v>
      </c>
      <c r="CW35" s="616">
        <v>0.36154598825831702</v>
      </c>
      <c r="CX35" s="616">
        <v>0.65890410958904111</v>
      </c>
      <c r="CY35" s="616">
        <v>0.32023182297154901</v>
      </c>
      <c r="CZ35" s="616">
        <v>0.32534246575342468</v>
      </c>
      <c r="DA35" s="616"/>
      <c r="DB35" s="616">
        <v>0.623013698630137</v>
      </c>
      <c r="DC35" s="616">
        <v>0.54164383561643836</v>
      </c>
      <c r="DD35" s="616">
        <v>0.49041095890410957</v>
      </c>
      <c r="DE35" s="616"/>
      <c r="DF35" s="616"/>
      <c r="DG35" s="616"/>
      <c r="DH35" s="616"/>
      <c r="DI35" s="616"/>
      <c r="DJ35" s="616"/>
      <c r="DK35" s="616"/>
      <c r="DL35" s="616"/>
      <c r="DM35" s="616"/>
      <c r="DN35" s="616"/>
      <c r="DO35" s="616"/>
      <c r="DP35" s="616"/>
      <c r="DQ35" s="616"/>
      <c r="DR35" s="616"/>
      <c r="DS35" s="616"/>
      <c r="DT35" s="616"/>
      <c r="DU35" s="616"/>
      <c r="DV35" s="616"/>
      <c r="DW35" s="616"/>
      <c r="DX35" s="616"/>
      <c r="DY35" s="616"/>
      <c r="DZ35" s="616"/>
      <c r="EA35" s="616"/>
      <c r="EB35" s="616"/>
      <c r="EC35" s="616"/>
      <c r="ED35" s="616"/>
      <c r="EE35" s="616"/>
      <c r="EF35" s="616"/>
      <c r="EG35" s="616"/>
      <c r="EH35" s="995"/>
      <c r="EI35" s="996">
        <v>0.51845523934691407</v>
      </c>
      <c r="EJ35" s="989">
        <v>5</v>
      </c>
      <c r="EK35" s="990">
        <v>9</v>
      </c>
      <c r="EL35" s="990">
        <v>6</v>
      </c>
      <c r="EM35" s="990"/>
      <c r="EN35" s="990">
        <v>3</v>
      </c>
      <c r="EO35" s="990"/>
      <c r="EP35" s="990"/>
      <c r="EQ35" s="990"/>
      <c r="ER35" s="990"/>
      <c r="ES35" s="990"/>
      <c r="ET35" s="990"/>
      <c r="EU35" s="990"/>
      <c r="EV35" s="990"/>
      <c r="EW35" s="990"/>
      <c r="EX35" s="990"/>
      <c r="EY35" s="990"/>
      <c r="EZ35" s="990"/>
      <c r="FA35" s="990"/>
      <c r="FB35" s="990"/>
      <c r="FC35" s="990"/>
      <c r="FD35" s="990"/>
      <c r="FE35" s="990"/>
      <c r="FF35" s="990"/>
      <c r="FG35" s="990"/>
      <c r="FH35" s="990"/>
      <c r="FI35" s="990"/>
      <c r="FJ35" s="990"/>
      <c r="FK35" s="990"/>
      <c r="FL35" s="990"/>
      <c r="FM35" s="990"/>
      <c r="FN35" s="990"/>
      <c r="FO35" s="990"/>
      <c r="FP35" s="997">
        <v>23</v>
      </c>
      <c r="FQ35" s="994">
        <f t="shared" si="0"/>
        <v>4</v>
      </c>
      <c r="FR35" s="615">
        <v>0.66465753424657537</v>
      </c>
      <c r="FS35" s="616">
        <v>0.62983257229832568</v>
      </c>
      <c r="FT35" s="616">
        <v>0.63196347031963473</v>
      </c>
      <c r="FU35" s="616"/>
      <c r="FV35" s="616">
        <v>0.62648401826484024</v>
      </c>
      <c r="FW35" s="616"/>
      <c r="FX35" s="616"/>
      <c r="FY35" s="616"/>
      <c r="FZ35" s="616"/>
      <c r="GA35" s="616"/>
      <c r="GB35" s="616"/>
      <c r="GC35" s="616"/>
      <c r="GD35" s="616"/>
      <c r="GE35" s="616"/>
      <c r="GF35" s="616"/>
      <c r="GG35" s="616"/>
      <c r="GH35" s="616"/>
      <c r="GI35" s="616"/>
      <c r="GJ35" s="616"/>
      <c r="GK35" s="616"/>
      <c r="GL35" s="616"/>
      <c r="GM35" s="616"/>
      <c r="GN35" s="616"/>
      <c r="GO35" s="616"/>
      <c r="GP35" s="616"/>
      <c r="GQ35" s="616"/>
      <c r="GR35" s="616"/>
      <c r="GS35" s="616"/>
      <c r="GT35" s="616"/>
      <c r="GU35" s="616"/>
      <c r="GV35" s="616"/>
      <c r="GW35" s="616"/>
      <c r="GX35" s="621">
        <v>0.63752233472304942</v>
      </c>
      <c r="GY35" s="998">
        <v>46</v>
      </c>
      <c r="GZ35" s="999"/>
      <c r="HA35" s="999"/>
      <c r="HB35" s="999"/>
      <c r="HC35" s="999"/>
      <c r="HD35" s="999"/>
      <c r="HE35" s="1000">
        <v>46</v>
      </c>
      <c r="HF35" s="1001">
        <v>26</v>
      </c>
      <c r="HG35" s="1002">
        <v>391</v>
      </c>
      <c r="HH35" s="1002">
        <v>8</v>
      </c>
      <c r="HI35" s="1002">
        <v>369</v>
      </c>
      <c r="HJ35" s="1002">
        <v>787</v>
      </c>
      <c r="HK35" s="1002">
        <v>1191</v>
      </c>
      <c r="HL35" s="1002">
        <v>1099</v>
      </c>
      <c r="HM35" s="1002">
        <v>351</v>
      </c>
      <c r="HN35" s="1002">
        <v>1522</v>
      </c>
      <c r="HO35" s="1002">
        <v>326</v>
      </c>
      <c r="HP35" s="1002">
        <v>227</v>
      </c>
      <c r="HQ35" s="1002">
        <v>561</v>
      </c>
      <c r="HR35" s="1002">
        <v>259</v>
      </c>
      <c r="HS35" s="1002">
        <v>386</v>
      </c>
      <c r="HT35" s="1002">
        <v>622</v>
      </c>
      <c r="HU35" s="1002">
        <v>516</v>
      </c>
      <c r="HV35" s="1002">
        <v>59</v>
      </c>
      <c r="HW35" s="1002">
        <v>42</v>
      </c>
      <c r="HX35" s="1002">
        <v>176</v>
      </c>
      <c r="HY35" s="1002">
        <v>40</v>
      </c>
      <c r="HZ35" s="1002">
        <v>34</v>
      </c>
      <c r="IA35" s="1002">
        <v>71</v>
      </c>
      <c r="IB35" s="1002">
        <v>12</v>
      </c>
      <c r="IC35" s="1002">
        <v>174</v>
      </c>
      <c r="ID35" s="1002">
        <v>299</v>
      </c>
      <c r="IE35" s="1002"/>
      <c r="IF35" s="1002">
        <v>15</v>
      </c>
      <c r="IG35" s="1002">
        <v>5</v>
      </c>
      <c r="IH35" s="1003">
        <v>9568</v>
      </c>
      <c r="II35" s="1004">
        <f t="shared" si="6"/>
        <v>26.213698630136985</v>
      </c>
      <c r="IJ35" s="1005">
        <v>26.846153846153847</v>
      </c>
      <c r="IK35" s="1006">
        <v>6.5089514066496168</v>
      </c>
      <c r="IL35" s="1006">
        <v>5.5</v>
      </c>
      <c r="IM35" s="1006">
        <v>5.9945799457994582</v>
      </c>
      <c r="IN35" s="1006">
        <v>8.5209656925031769</v>
      </c>
      <c r="IO35" s="1006">
        <v>6.7136859781696057</v>
      </c>
      <c r="IP35" s="1006">
        <v>6.2465878070973613</v>
      </c>
      <c r="IQ35" s="1006">
        <v>8.2820512820512828</v>
      </c>
      <c r="IR35" s="1006">
        <v>7.3416557161629434</v>
      </c>
      <c r="IS35" s="1006">
        <v>7.1288343558282206</v>
      </c>
      <c r="IT35" s="1006">
        <v>8.2334801762114544</v>
      </c>
      <c r="IU35" s="1006">
        <v>7.0392156862745097</v>
      </c>
      <c r="IV35" s="1006">
        <v>4.6949806949806954</v>
      </c>
      <c r="IW35" s="1006">
        <v>3.795336787564767</v>
      </c>
      <c r="IX35" s="1006">
        <v>5.1237942122186499</v>
      </c>
      <c r="IY35" s="1006">
        <v>4.8953488372093021</v>
      </c>
      <c r="IZ35" s="1006">
        <v>7</v>
      </c>
      <c r="JA35" s="1006">
        <v>10.833333333333334</v>
      </c>
      <c r="JB35" s="1006">
        <v>10.778409090909092</v>
      </c>
      <c r="JC35" s="1006">
        <v>8.6</v>
      </c>
      <c r="JD35" s="1006">
        <v>2.9705882352941178</v>
      </c>
      <c r="JE35" s="1006">
        <v>4.422535211267606</v>
      </c>
      <c r="JF35" s="1006">
        <v>5.25</v>
      </c>
      <c r="JG35" s="1006">
        <v>5.8218390804597702</v>
      </c>
      <c r="JH35" s="1006">
        <v>12.414715719063546</v>
      </c>
      <c r="JI35" s="1006"/>
      <c r="JJ35" s="1006">
        <v>5.4</v>
      </c>
      <c r="JK35" s="1006">
        <v>6.2</v>
      </c>
      <c r="JL35" s="642">
        <v>6.9091764214046822</v>
      </c>
      <c r="JM35" s="1001">
        <v>165</v>
      </c>
      <c r="JN35" s="1002">
        <v>1879</v>
      </c>
      <c r="JO35" s="1002">
        <v>36</v>
      </c>
      <c r="JP35" s="1002">
        <v>1795</v>
      </c>
      <c r="JQ35" s="1002">
        <v>5223</v>
      </c>
      <c r="JR35" s="1002">
        <v>6181</v>
      </c>
      <c r="JS35" s="1002">
        <v>4890</v>
      </c>
      <c r="JT35" s="1002">
        <v>2173</v>
      </c>
      <c r="JU35" s="1002">
        <v>8667</v>
      </c>
      <c r="JV35" s="1002">
        <v>1949</v>
      </c>
      <c r="JW35" s="1002">
        <v>1523</v>
      </c>
      <c r="JX35" s="1002">
        <v>3156</v>
      </c>
      <c r="JY35" s="1002">
        <v>950</v>
      </c>
      <c r="JZ35" s="1002">
        <v>1073</v>
      </c>
      <c r="KA35" s="1002">
        <v>2569</v>
      </c>
      <c r="KB35" s="1002">
        <v>1999</v>
      </c>
      <c r="KC35" s="1002">
        <v>331</v>
      </c>
      <c r="KD35" s="1002">
        <v>390</v>
      </c>
      <c r="KE35" s="1002">
        <v>1485</v>
      </c>
      <c r="KF35" s="1002">
        <v>274</v>
      </c>
      <c r="KG35" s="1002">
        <v>32</v>
      </c>
      <c r="KH35" s="1002">
        <v>206</v>
      </c>
      <c r="KI35" s="1002">
        <v>37</v>
      </c>
      <c r="KJ35" s="1002">
        <v>804</v>
      </c>
      <c r="KK35" s="1002">
        <v>3411</v>
      </c>
      <c r="KL35" s="1002"/>
      <c r="KM35" s="1002">
        <v>62</v>
      </c>
      <c r="KN35" s="1002">
        <v>23</v>
      </c>
      <c r="KO35" s="1003">
        <v>51283</v>
      </c>
      <c r="KP35" s="1007">
        <f t="shared" si="1"/>
        <v>0.51845523934691407</v>
      </c>
      <c r="KQ35" s="1004">
        <f t="shared" si="7"/>
        <v>140.50136986301371</v>
      </c>
      <c r="KR35" s="1001">
        <v>507</v>
      </c>
      <c r="KS35" s="1002">
        <v>288</v>
      </c>
      <c r="KT35" s="1002"/>
      <c r="KU35" s="1002">
        <v>55</v>
      </c>
      <c r="KV35" s="1002">
        <v>692</v>
      </c>
      <c r="KW35" s="1002">
        <v>654</v>
      </c>
      <c r="KX35" s="1002">
        <v>882</v>
      </c>
      <c r="KY35" s="1002">
        <v>383</v>
      </c>
      <c r="KZ35" s="1002">
        <v>972</v>
      </c>
      <c r="LA35" s="1002">
        <v>57</v>
      </c>
      <c r="LB35" s="1002">
        <v>121</v>
      </c>
      <c r="LC35" s="1002">
        <v>229</v>
      </c>
      <c r="LD35" s="1002">
        <v>6</v>
      </c>
      <c r="LE35" s="1002">
        <v>18</v>
      </c>
      <c r="LF35" s="1002">
        <v>3</v>
      </c>
      <c r="LG35" s="1002">
        <v>26</v>
      </c>
      <c r="LH35" s="1002">
        <v>23</v>
      </c>
      <c r="LI35" s="1002">
        <v>24</v>
      </c>
      <c r="LJ35" s="1002">
        <v>237</v>
      </c>
      <c r="LK35" s="1002">
        <v>31</v>
      </c>
      <c r="LL35" s="1002">
        <v>41</v>
      </c>
      <c r="LM35" s="1002">
        <v>43</v>
      </c>
      <c r="LN35" s="1002">
        <v>15</v>
      </c>
      <c r="LO35" s="1002">
        <v>38</v>
      </c>
      <c r="LP35" s="1002"/>
      <c r="LQ35" s="1002"/>
      <c r="LR35" s="1002">
        <v>4</v>
      </c>
      <c r="LS35" s="1002">
        <v>3</v>
      </c>
      <c r="LT35" s="1003">
        <v>5352</v>
      </c>
      <c r="LU35" s="1007">
        <f t="shared" si="11"/>
        <v>0.63752233472304942</v>
      </c>
      <c r="LV35" s="1004">
        <f t="shared" si="8"/>
        <v>14.663013698630136</v>
      </c>
      <c r="LW35" s="644">
        <v>37</v>
      </c>
      <c r="LX35" s="645">
        <v>137</v>
      </c>
      <c r="LY35" s="645">
        <v>260</v>
      </c>
      <c r="LZ35" s="646">
        <v>453</v>
      </c>
      <c r="MA35" s="647">
        <v>1620</v>
      </c>
      <c r="MB35" s="647">
        <v>2159</v>
      </c>
      <c r="MC35" s="645"/>
      <c r="MD35" s="645"/>
      <c r="ME35" s="646"/>
      <c r="MF35" s="647">
        <v>686</v>
      </c>
      <c r="MG35" s="645"/>
      <c r="MH35" s="645"/>
      <c r="MI35" s="646"/>
      <c r="MJ35" s="647"/>
      <c r="MK35" s="648"/>
      <c r="ML35" s="648"/>
      <c r="MM35" s="648"/>
      <c r="MN35" s="1008">
        <v>5352</v>
      </c>
      <c r="MO35" s="1009">
        <f t="shared" si="9"/>
        <v>8.1091180866965623E-2</v>
      </c>
      <c r="MP35" s="1010"/>
      <c r="MQ35" s="1011"/>
      <c r="MR35" s="1011"/>
      <c r="MS35" s="1011" t="s">
        <v>1484</v>
      </c>
      <c r="MT35" s="1011"/>
      <c r="MU35" s="1011" t="s">
        <v>1488</v>
      </c>
      <c r="MV35" s="1012"/>
      <c r="MX35" s="837"/>
    </row>
    <row r="36" spans="1:362" s="587" customFormat="1" ht="8.25" x14ac:dyDescent="0.25">
      <c r="A36" s="976" t="s">
        <v>364</v>
      </c>
      <c r="B36" s="977" t="s">
        <v>365</v>
      </c>
      <c r="C36" s="978" t="s">
        <v>366</v>
      </c>
      <c r="D36" s="978" t="s">
        <v>1231</v>
      </c>
      <c r="E36" s="978" t="s">
        <v>1232</v>
      </c>
      <c r="F36" s="978" t="s">
        <v>368</v>
      </c>
      <c r="G36" s="978" t="s">
        <v>369</v>
      </c>
      <c r="H36" s="978" t="s">
        <v>369</v>
      </c>
      <c r="I36" s="978" t="s">
        <v>186</v>
      </c>
      <c r="J36" s="978" t="s">
        <v>210</v>
      </c>
      <c r="K36" s="1013" t="s">
        <v>282</v>
      </c>
      <c r="L36" s="979">
        <v>1</v>
      </c>
      <c r="M36" s="593">
        <v>1714378000</v>
      </c>
      <c r="N36" s="595">
        <v>1661259000</v>
      </c>
      <c r="O36" s="595">
        <v>955434000</v>
      </c>
      <c r="P36" s="598">
        <f t="shared" si="2"/>
        <v>53119000</v>
      </c>
      <c r="Q36" s="599">
        <v>13884246.210000001</v>
      </c>
      <c r="R36" s="600">
        <v>1419517108.24</v>
      </c>
      <c r="S36" s="600">
        <v>62211135.629999995</v>
      </c>
      <c r="T36" s="980">
        <v>1495612490.0799999</v>
      </c>
      <c r="U36" s="981">
        <v>198.25476686507938</v>
      </c>
      <c r="V36" s="982">
        <v>7.6358730158730159</v>
      </c>
      <c r="W36" s="982">
        <v>387.66280423280426</v>
      </c>
      <c r="X36" s="982">
        <v>160.7167724867725</v>
      </c>
      <c r="Y36" s="982">
        <v>25.97</v>
      </c>
      <c r="Z36" s="982">
        <v>186.11052910052911</v>
      </c>
      <c r="AA36" s="982">
        <v>3.1844973544973545</v>
      </c>
      <c r="AB36" s="982">
        <v>88.139201388888893</v>
      </c>
      <c r="AC36" s="982">
        <v>85.461904761904762</v>
      </c>
      <c r="AD36" s="983">
        <v>1143.1363492063495</v>
      </c>
      <c r="AE36" s="984">
        <f t="shared" si="3"/>
        <v>0.20448433234903987</v>
      </c>
      <c r="AF36" s="985">
        <f t="shared" si="4"/>
        <v>0.39984395307906379</v>
      </c>
      <c r="AG36" s="986" t="s">
        <v>1483</v>
      </c>
      <c r="AH36" s="987" t="s">
        <v>1481</v>
      </c>
      <c r="AI36" s="988" t="s">
        <v>1482</v>
      </c>
      <c r="AJ36" s="989"/>
      <c r="AK36" s="990"/>
      <c r="AL36" s="990"/>
      <c r="AM36" s="990"/>
      <c r="AN36" s="990"/>
      <c r="AO36" s="990"/>
      <c r="AP36" s="990"/>
      <c r="AQ36" s="990"/>
      <c r="AR36" s="990"/>
      <c r="AS36" s="990"/>
      <c r="AT36" s="990"/>
      <c r="AU36" s="990"/>
      <c r="AV36" s="990"/>
      <c r="AW36" s="990"/>
      <c r="AX36" s="990"/>
      <c r="AY36" s="990"/>
      <c r="AZ36" s="990"/>
      <c r="BA36" s="990"/>
      <c r="BB36" s="990"/>
      <c r="BC36" s="990"/>
      <c r="BD36" s="614"/>
      <c r="BE36" s="991">
        <v>79</v>
      </c>
      <c r="BF36" s="992">
        <v>33</v>
      </c>
      <c r="BG36" s="992">
        <v>40</v>
      </c>
      <c r="BH36" s="992">
        <v>45</v>
      </c>
      <c r="BI36" s="992">
        <v>20</v>
      </c>
      <c r="BJ36" s="992">
        <v>24</v>
      </c>
      <c r="BK36" s="992"/>
      <c r="BL36" s="992"/>
      <c r="BM36" s="992">
        <v>21</v>
      </c>
      <c r="BN36" s="992">
        <v>20</v>
      </c>
      <c r="BO36" s="992">
        <v>25</v>
      </c>
      <c r="BP36" s="992">
        <v>12</v>
      </c>
      <c r="BQ36" s="992"/>
      <c r="BR36" s="992"/>
      <c r="BS36" s="992"/>
      <c r="BT36" s="992"/>
      <c r="BU36" s="992"/>
      <c r="BV36" s="992"/>
      <c r="BW36" s="992"/>
      <c r="BX36" s="992">
        <v>6</v>
      </c>
      <c r="BY36" s="992"/>
      <c r="BZ36" s="992"/>
      <c r="CA36" s="992"/>
      <c r="CB36" s="992"/>
      <c r="CC36" s="992"/>
      <c r="CD36" s="992"/>
      <c r="CE36" s="992"/>
      <c r="CF36" s="992"/>
      <c r="CG36" s="992"/>
      <c r="CH36" s="992"/>
      <c r="CI36" s="992"/>
      <c r="CJ36" s="992"/>
      <c r="CK36" s="992"/>
      <c r="CL36" s="992"/>
      <c r="CM36" s="992"/>
      <c r="CN36" s="992"/>
      <c r="CO36" s="992"/>
      <c r="CP36" s="992"/>
      <c r="CQ36" s="992"/>
      <c r="CR36" s="992"/>
      <c r="CS36" s="993">
        <v>325</v>
      </c>
      <c r="CT36" s="994">
        <f t="shared" si="5"/>
        <v>11</v>
      </c>
      <c r="CU36" s="615">
        <v>0.89439916767816885</v>
      </c>
      <c r="CV36" s="616">
        <v>0.61901203819012041</v>
      </c>
      <c r="CW36" s="616">
        <v>0.45986301369863014</v>
      </c>
      <c r="CX36" s="616">
        <v>0.68383561643835622</v>
      </c>
      <c r="CY36" s="616">
        <v>0.33931506849315068</v>
      </c>
      <c r="CZ36" s="616">
        <v>0.76347031963470324</v>
      </c>
      <c r="DA36" s="616"/>
      <c r="DB36" s="616"/>
      <c r="DC36" s="616">
        <v>0.49628180039138942</v>
      </c>
      <c r="DD36" s="616">
        <v>0.50328767123287677</v>
      </c>
      <c r="DE36" s="616">
        <v>1.1373150684931508</v>
      </c>
      <c r="DF36" s="616">
        <v>0.37579908675799084</v>
      </c>
      <c r="DG36" s="616"/>
      <c r="DH36" s="616"/>
      <c r="DI36" s="616"/>
      <c r="DJ36" s="616"/>
      <c r="DK36" s="616"/>
      <c r="DL36" s="616"/>
      <c r="DM36" s="616"/>
      <c r="DN36" s="616">
        <v>0.41050228310502285</v>
      </c>
      <c r="DO36" s="616"/>
      <c r="DP36" s="616"/>
      <c r="DQ36" s="616"/>
      <c r="DR36" s="616"/>
      <c r="DS36" s="616"/>
      <c r="DT36" s="616"/>
      <c r="DU36" s="616"/>
      <c r="DV36" s="616"/>
      <c r="DW36" s="616"/>
      <c r="DX36" s="616"/>
      <c r="DY36" s="616"/>
      <c r="DZ36" s="616"/>
      <c r="EA36" s="616"/>
      <c r="EB36" s="616"/>
      <c r="EC36" s="616"/>
      <c r="ED36" s="616"/>
      <c r="EE36" s="616"/>
      <c r="EF36" s="616"/>
      <c r="EG36" s="616"/>
      <c r="EH36" s="995"/>
      <c r="EI36" s="996">
        <v>0.68078398314014754</v>
      </c>
      <c r="EJ36" s="989">
        <v>7</v>
      </c>
      <c r="EK36" s="990">
        <v>9</v>
      </c>
      <c r="EL36" s="990">
        <v>10</v>
      </c>
      <c r="EM36" s="990"/>
      <c r="EN36" s="990">
        <v>3</v>
      </c>
      <c r="EO36" s="990"/>
      <c r="EP36" s="990"/>
      <c r="EQ36" s="990"/>
      <c r="ER36" s="990"/>
      <c r="ES36" s="990"/>
      <c r="ET36" s="990"/>
      <c r="EU36" s="990"/>
      <c r="EV36" s="990"/>
      <c r="EW36" s="990"/>
      <c r="EX36" s="990"/>
      <c r="EY36" s="990"/>
      <c r="EZ36" s="990"/>
      <c r="FA36" s="990"/>
      <c r="FB36" s="990"/>
      <c r="FC36" s="990"/>
      <c r="FD36" s="990"/>
      <c r="FE36" s="990"/>
      <c r="FF36" s="990"/>
      <c r="FG36" s="990"/>
      <c r="FH36" s="990"/>
      <c r="FI36" s="990"/>
      <c r="FJ36" s="990"/>
      <c r="FK36" s="990"/>
      <c r="FL36" s="990"/>
      <c r="FM36" s="990"/>
      <c r="FN36" s="990"/>
      <c r="FO36" s="990"/>
      <c r="FP36" s="997">
        <v>29</v>
      </c>
      <c r="FQ36" s="994">
        <f t="shared" si="0"/>
        <v>4</v>
      </c>
      <c r="FR36" s="615">
        <v>0.71585127201565557</v>
      </c>
      <c r="FS36" s="616">
        <v>0.86697108066971085</v>
      </c>
      <c r="FT36" s="616">
        <v>0.92438356164383562</v>
      </c>
      <c r="FU36" s="616"/>
      <c r="FV36" s="616">
        <v>0.30319634703196346</v>
      </c>
      <c r="FW36" s="616"/>
      <c r="FX36" s="616"/>
      <c r="FY36" s="616"/>
      <c r="FZ36" s="616"/>
      <c r="GA36" s="616"/>
      <c r="GB36" s="616"/>
      <c r="GC36" s="616"/>
      <c r="GD36" s="616"/>
      <c r="GE36" s="616"/>
      <c r="GF36" s="616"/>
      <c r="GG36" s="616"/>
      <c r="GH36" s="616"/>
      <c r="GI36" s="616"/>
      <c r="GJ36" s="616"/>
      <c r="GK36" s="616"/>
      <c r="GL36" s="616"/>
      <c r="GM36" s="616"/>
      <c r="GN36" s="616"/>
      <c r="GO36" s="616"/>
      <c r="GP36" s="616"/>
      <c r="GQ36" s="616"/>
      <c r="GR36" s="616"/>
      <c r="GS36" s="616"/>
      <c r="GT36" s="616"/>
      <c r="GU36" s="616"/>
      <c r="GV36" s="616"/>
      <c r="GW36" s="616"/>
      <c r="GX36" s="621">
        <v>0.79196976854038736</v>
      </c>
      <c r="GY36" s="998">
        <v>95</v>
      </c>
      <c r="GZ36" s="999"/>
      <c r="HA36" s="999"/>
      <c r="HB36" s="999"/>
      <c r="HC36" s="999">
        <v>8</v>
      </c>
      <c r="HD36" s="999">
        <v>10</v>
      </c>
      <c r="HE36" s="1000">
        <v>113</v>
      </c>
      <c r="HF36" s="1001">
        <v>93</v>
      </c>
      <c r="HG36" s="1002">
        <v>935</v>
      </c>
      <c r="HH36" s="1002">
        <v>276</v>
      </c>
      <c r="HI36" s="1002">
        <v>627</v>
      </c>
      <c r="HJ36" s="1002">
        <v>1595</v>
      </c>
      <c r="HK36" s="1002">
        <v>1826</v>
      </c>
      <c r="HL36" s="1002">
        <v>1620</v>
      </c>
      <c r="HM36" s="1002">
        <v>927</v>
      </c>
      <c r="HN36" s="1002">
        <v>2330</v>
      </c>
      <c r="HO36" s="1002">
        <v>413</v>
      </c>
      <c r="HP36" s="1002">
        <v>449</v>
      </c>
      <c r="HQ36" s="1002">
        <v>1135</v>
      </c>
      <c r="HR36" s="1002">
        <v>186</v>
      </c>
      <c r="HS36" s="1002">
        <v>519</v>
      </c>
      <c r="HT36" s="1002">
        <v>1396</v>
      </c>
      <c r="HU36" s="1002">
        <v>1147</v>
      </c>
      <c r="HV36" s="1002">
        <v>220</v>
      </c>
      <c r="HW36" s="1002">
        <v>51</v>
      </c>
      <c r="HX36" s="1002">
        <v>100</v>
      </c>
      <c r="HY36" s="1002">
        <v>77</v>
      </c>
      <c r="HZ36" s="1002">
        <v>62</v>
      </c>
      <c r="IA36" s="1002">
        <v>132</v>
      </c>
      <c r="IB36" s="1002">
        <v>5</v>
      </c>
      <c r="IC36" s="1002">
        <v>78</v>
      </c>
      <c r="ID36" s="1002"/>
      <c r="IE36" s="1002"/>
      <c r="IF36" s="1002">
        <v>55</v>
      </c>
      <c r="IG36" s="1002">
        <v>19</v>
      </c>
      <c r="IH36" s="1003">
        <v>16273</v>
      </c>
      <c r="II36" s="1004">
        <f t="shared" si="6"/>
        <v>44.583561643835615</v>
      </c>
      <c r="IJ36" s="1005">
        <v>27.9247311827957</v>
      </c>
      <c r="IK36" s="1006">
        <v>6.6941176470588237</v>
      </c>
      <c r="IL36" s="1006">
        <v>4.5289855072463769</v>
      </c>
      <c r="IM36" s="1006">
        <v>5.1658692185007977</v>
      </c>
      <c r="IN36" s="1006">
        <v>9.862068965517242</v>
      </c>
      <c r="IO36" s="1006">
        <v>6.3718510405257396</v>
      </c>
      <c r="IP36" s="1006">
        <v>5.7962962962962967</v>
      </c>
      <c r="IQ36" s="1006">
        <v>6.7551240560949299</v>
      </c>
      <c r="IR36" s="1006">
        <v>7.5583690987124461</v>
      </c>
      <c r="IS36" s="1006">
        <v>5.3922518159806296</v>
      </c>
      <c r="IT36" s="1006">
        <v>6.6391982182628064</v>
      </c>
      <c r="IU36" s="1006">
        <v>6.4986784140969167</v>
      </c>
      <c r="IV36" s="1006">
        <v>5.682795698924731</v>
      </c>
      <c r="IW36" s="1006">
        <v>4.2292870905587669</v>
      </c>
      <c r="IX36" s="1006">
        <v>4.2987106017191978</v>
      </c>
      <c r="IY36" s="1006">
        <v>4.3208369659982564</v>
      </c>
      <c r="IZ36" s="1006">
        <v>6.35</v>
      </c>
      <c r="JA36" s="1006">
        <v>6.3137254901960782</v>
      </c>
      <c r="JB36" s="1006">
        <v>10.220000000000001</v>
      </c>
      <c r="JC36" s="1006">
        <v>6.1298701298701301</v>
      </c>
      <c r="JD36" s="1006">
        <v>3.4838709677419355</v>
      </c>
      <c r="JE36" s="1006">
        <v>3.1515151515151514</v>
      </c>
      <c r="JF36" s="1006">
        <v>7.4</v>
      </c>
      <c r="JG36" s="1006">
        <v>3.3461538461538463</v>
      </c>
      <c r="JH36" s="1006"/>
      <c r="JI36" s="1006"/>
      <c r="JJ36" s="1006">
        <v>5.3636363636363633</v>
      </c>
      <c r="JK36" s="1006">
        <v>5.4736842105263159</v>
      </c>
      <c r="JL36" s="642">
        <v>6.4713328826891168</v>
      </c>
      <c r="JM36" s="1001">
        <v>516</v>
      </c>
      <c r="JN36" s="1002">
        <v>4930</v>
      </c>
      <c r="JO36" s="1002">
        <v>972</v>
      </c>
      <c r="JP36" s="1002">
        <v>2561</v>
      </c>
      <c r="JQ36" s="1002">
        <v>12745</v>
      </c>
      <c r="JR36" s="1002">
        <v>9199</v>
      </c>
      <c r="JS36" s="1002">
        <v>6577</v>
      </c>
      <c r="JT36" s="1002">
        <v>4798</v>
      </c>
      <c r="JU36" s="1002">
        <v>14328</v>
      </c>
      <c r="JV36" s="1002">
        <v>1668</v>
      </c>
      <c r="JW36" s="1002">
        <v>2341</v>
      </c>
      <c r="JX36" s="1002">
        <v>5977</v>
      </c>
      <c r="JY36" s="1002">
        <v>838</v>
      </c>
      <c r="JZ36" s="1002">
        <v>1650</v>
      </c>
      <c r="KA36" s="1002">
        <v>4640</v>
      </c>
      <c r="KB36" s="1002">
        <v>3827</v>
      </c>
      <c r="KC36" s="1002">
        <v>1111</v>
      </c>
      <c r="KD36" s="1002">
        <v>257</v>
      </c>
      <c r="KE36" s="1002">
        <v>671</v>
      </c>
      <c r="KF36" s="1002">
        <v>386</v>
      </c>
      <c r="KG36" s="1002">
        <v>92</v>
      </c>
      <c r="KH36" s="1002">
        <v>151</v>
      </c>
      <c r="KI36" s="1002">
        <v>29</v>
      </c>
      <c r="KJ36" s="1002">
        <v>184</v>
      </c>
      <c r="KK36" s="1002"/>
      <c r="KL36" s="1002"/>
      <c r="KM36" s="1002">
        <v>223</v>
      </c>
      <c r="KN36" s="1002">
        <v>87</v>
      </c>
      <c r="KO36" s="1003">
        <v>80758</v>
      </c>
      <c r="KP36" s="1007">
        <f t="shared" si="1"/>
        <v>0.68078398314014754</v>
      </c>
      <c r="KQ36" s="1004">
        <f t="shared" si="7"/>
        <v>221.25479452054793</v>
      </c>
      <c r="KR36" s="1001">
        <v>1997</v>
      </c>
      <c r="KS36" s="1002">
        <v>401</v>
      </c>
      <c r="KT36" s="1002">
        <v>3</v>
      </c>
      <c r="KU36" s="1002">
        <v>53</v>
      </c>
      <c r="KV36" s="1002">
        <v>1396</v>
      </c>
      <c r="KW36" s="1002">
        <v>614</v>
      </c>
      <c r="KX36" s="1002">
        <v>1197</v>
      </c>
      <c r="KY36" s="1002">
        <v>530</v>
      </c>
      <c r="KZ36" s="1002">
        <v>946</v>
      </c>
      <c r="LA36" s="1002">
        <v>150</v>
      </c>
      <c r="LB36" s="1002">
        <v>191</v>
      </c>
      <c r="LC36" s="1002">
        <v>256</v>
      </c>
      <c r="LD36" s="1002">
        <v>33</v>
      </c>
      <c r="LE36" s="1002">
        <v>29</v>
      </c>
      <c r="LF36" s="1002"/>
      <c r="LG36" s="1002">
        <v>10</v>
      </c>
      <c r="LH36" s="1002">
        <v>66</v>
      </c>
      <c r="LI36" s="1002">
        <v>14</v>
      </c>
      <c r="LJ36" s="1002">
        <v>255</v>
      </c>
      <c r="LK36" s="1002">
        <v>13</v>
      </c>
      <c r="LL36" s="1002">
        <v>68</v>
      </c>
      <c r="LM36" s="1002">
        <v>142</v>
      </c>
      <c r="LN36" s="1002">
        <v>3</v>
      </c>
      <c r="LO36" s="1002"/>
      <c r="LP36" s="1002"/>
      <c r="LQ36" s="1002"/>
      <c r="LR36" s="1002">
        <v>15</v>
      </c>
      <c r="LS36" s="1002">
        <v>1</v>
      </c>
      <c r="LT36" s="1003">
        <v>8383</v>
      </c>
      <c r="LU36" s="1007">
        <f t="shared" si="11"/>
        <v>0.79196976854038736</v>
      </c>
      <c r="LV36" s="1004">
        <f t="shared" si="8"/>
        <v>22.967123287671232</v>
      </c>
      <c r="LW36" s="644">
        <v>13</v>
      </c>
      <c r="LX36" s="645">
        <v>251</v>
      </c>
      <c r="LY36" s="645">
        <v>907</v>
      </c>
      <c r="LZ36" s="646">
        <v>3554</v>
      </c>
      <c r="MA36" s="647">
        <v>2134</v>
      </c>
      <c r="MB36" s="647">
        <v>1192</v>
      </c>
      <c r="MC36" s="645"/>
      <c r="MD36" s="645"/>
      <c r="ME36" s="646"/>
      <c r="MF36" s="647">
        <v>332</v>
      </c>
      <c r="MG36" s="645"/>
      <c r="MH36" s="645"/>
      <c r="MI36" s="646"/>
      <c r="MJ36" s="647"/>
      <c r="MK36" s="648"/>
      <c r="ML36" s="648"/>
      <c r="MM36" s="648"/>
      <c r="MN36" s="1008">
        <v>8383</v>
      </c>
      <c r="MO36" s="1009">
        <f t="shared" si="9"/>
        <v>0.13968746272217583</v>
      </c>
      <c r="MP36" s="1010"/>
      <c r="MQ36" s="1011"/>
      <c r="MR36" s="1011"/>
      <c r="MS36" s="1011"/>
      <c r="MT36" s="1011" t="s">
        <v>1486</v>
      </c>
      <c r="MU36" s="1011"/>
      <c r="MV36" s="1012"/>
      <c r="MX36" s="837"/>
    </row>
    <row r="37" spans="1:362" s="587" customFormat="1" ht="8.25" x14ac:dyDescent="0.25">
      <c r="A37" s="976" t="s">
        <v>370</v>
      </c>
      <c r="B37" s="977" t="s">
        <v>371</v>
      </c>
      <c r="C37" s="978" t="s">
        <v>372</v>
      </c>
      <c r="D37" s="978" t="s">
        <v>373</v>
      </c>
      <c r="E37" s="978" t="s">
        <v>1232</v>
      </c>
      <c r="F37" s="978" t="s">
        <v>368</v>
      </c>
      <c r="G37" s="978" t="s">
        <v>369</v>
      </c>
      <c r="H37" s="978" t="s">
        <v>374</v>
      </c>
      <c r="I37" s="978" t="s">
        <v>186</v>
      </c>
      <c r="J37" s="978" t="s">
        <v>210</v>
      </c>
      <c r="K37" s="1013" t="s">
        <v>282</v>
      </c>
      <c r="L37" s="979">
        <v>1</v>
      </c>
      <c r="M37" s="593">
        <v>1085391000</v>
      </c>
      <c r="N37" s="595">
        <v>1082847000</v>
      </c>
      <c r="O37" s="595">
        <v>721398000</v>
      </c>
      <c r="P37" s="598">
        <f t="shared" si="2"/>
        <v>2544000</v>
      </c>
      <c r="Q37" s="599">
        <v>1010167.26</v>
      </c>
      <c r="R37" s="600">
        <v>875100133.23000002</v>
      </c>
      <c r="S37" s="600">
        <v>55475657.339999996</v>
      </c>
      <c r="T37" s="980">
        <v>931585957.83000004</v>
      </c>
      <c r="U37" s="981">
        <v>117.44397817460317</v>
      </c>
      <c r="V37" s="982">
        <v>4.93</v>
      </c>
      <c r="W37" s="982">
        <v>303.82894179894174</v>
      </c>
      <c r="X37" s="982">
        <v>111.28534391534392</v>
      </c>
      <c r="Y37" s="982">
        <v>25.71698412698413</v>
      </c>
      <c r="Z37" s="982">
        <v>171.64148148148143</v>
      </c>
      <c r="AA37" s="982">
        <v>1.03</v>
      </c>
      <c r="AB37" s="982">
        <v>61.191468253968253</v>
      </c>
      <c r="AC37" s="982">
        <v>64.184861111111104</v>
      </c>
      <c r="AD37" s="983">
        <v>861.25305886243359</v>
      </c>
      <c r="AE37" s="984">
        <f t="shared" si="3"/>
        <v>0.15959735301702516</v>
      </c>
      <c r="AF37" s="985">
        <f t="shared" si="4"/>
        <v>0.41288021433491207</v>
      </c>
      <c r="AG37" s="986" t="s">
        <v>1483</v>
      </c>
      <c r="AH37" s="987" t="s">
        <v>1481</v>
      </c>
      <c r="AI37" s="988" t="s">
        <v>1482</v>
      </c>
      <c r="AJ37" s="989"/>
      <c r="AK37" s="990"/>
      <c r="AL37" s="990"/>
      <c r="AM37" s="990"/>
      <c r="AN37" s="990"/>
      <c r="AO37" s="990"/>
      <c r="AP37" s="990"/>
      <c r="AQ37" s="990"/>
      <c r="AR37" s="990"/>
      <c r="AS37" s="990">
        <v>1</v>
      </c>
      <c r="AT37" s="990"/>
      <c r="AU37" s="990"/>
      <c r="AV37" s="990"/>
      <c r="AW37" s="990"/>
      <c r="AX37" s="990"/>
      <c r="AY37" s="990"/>
      <c r="AZ37" s="990"/>
      <c r="BA37" s="990"/>
      <c r="BB37" s="990"/>
      <c r="BC37" s="990"/>
      <c r="BD37" s="614">
        <v>1</v>
      </c>
      <c r="BE37" s="991">
        <v>62</v>
      </c>
      <c r="BF37" s="992">
        <v>55</v>
      </c>
      <c r="BG37" s="992">
        <v>27</v>
      </c>
      <c r="BH37" s="992">
        <v>24</v>
      </c>
      <c r="BI37" s="992">
        <v>28</v>
      </c>
      <c r="BJ37" s="992">
        <v>41</v>
      </c>
      <c r="BK37" s="992"/>
      <c r="BL37" s="992">
        <v>30</v>
      </c>
      <c r="BM37" s="992">
        <v>13</v>
      </c>
      <c r="BN37" s="992"/>
      <c r="BO37" s="992"/>
      <c r="BP37" s="992">
        <v>4</v>
      </c>
      <c r="BQ37" s="992"/>
      <c r="BR37" s="992"/>
      <c r="BS37" s="992"/>
      <c r="BT37" s="992"/>
      <c r="BU37" s="992"/>
      <c r="BV37" s="992"/>
      <c r="BW37" s="992"/>
      <c r="BX37" s="992"/>
      <c r="BY37" s="992"/>
      <c r="BZ37" s="992"/>
      <c r="CA37" s="992"/>
      <c r="CB37" s="992"/>
      <c r="CC37" s="992"/>
      <c r="CD37" s="992"/>
      <c r="CE37" s="992"/>
      <c r="CF37" s="992"/>
      <c r="CG37" s="992"/>
      <c r="CH37" s="992"/>
      <c r="CI37" s="992"/>
      <c r="CJ37" s="992"/>
      <c r="CK37" s="992"/>
      <c r="CL37" s="992"/>
      <c r="CM37" s="992"/>
      <c r="CN37" s="992"/>
      <c r="CO37" s="992"/>
      <c r="CP37" s="992"/>
      <c r="CQ37" s="992"/>
      <c r="CR37" s="992"/>
      <c r="CS37" s="993">
        <v>284</v>
      </c>
      <c r="CT37" s="994">
        <f t="shared" si="5"/>
        <v>9</v>
      </c>
      <c r="CU37" s="615">
        <v>0.85934600088378255</v>
      </c>
      <c r="CV37" s="616">
        <v>0.7016687422166874</v>
      </c>
      <c r="CW37" s="616">
        <v>0.46311516996448504</v>
      </c>
      <c r="CX37" s="616">
        <v>0.56952054794520546</v>
      </c>
      <c r="CY37" s="616">
        <v>0.34970645792563598</v>
      </c>
      <c r="CZ37" s="616">
        <v>0.46301369863013697</v>
      </c>
      <c r="DA37" s="616"/>
      <c r="DB37" s="616">
        <v>0.61095890410958908</v>
      </c>
      <c r="DC37" s="616">
        <v>0.49399367755532136</v>
      </c>
      <c r="DD37" s="616"/>
      <c r="DE37" s="616"/>
      <c r="DF37" s="616">
        <v>0.66027397260273968</v>
      </c>
      <c r="DG37" s="616"/>
      <c r="DH37" s="616"/>
      <c r="DI37" s="616"/>
      <c r="DJ37" s="616"/>
      <c r="DK37" s="616"/>
      <c r="DL37" s="616"/>
      <c r="DM37" s="616"/>
      <c r="DN37" s="616"/>
      <c r="DO37" s="616"/>
      <c r="DP37" s="616"/>
      <c r="DQ37" s="616"/>
      <c r="DR37" s="616"/>
      <c r="DS37" s="616"/>
      <c r="DT37" s="616"/>
      <c r="DU37" s="616"/>
      <c r="DV37" s="616"/>
      <c r="DW37" s="616"/>
      <c r="DX37" s="616"/>
      <c r="DY37" s="616"/>
      <c r="DZ37" s="616"/>
      <c r="EA37" s="616"/>
      <c r="EB37" s="616"/>
      <c r="EC37" s="616"/>
      <c r="ED37" s="616"/>
      <c r="EE37" s="616"/>
      <c r="EF37" s="616"/>
      <c r="EG37" s="616"/>
      <c r="EH37" s="995"/>
      <c r="EI37" s="996">
        <v>0.61341886938066759</v>
      </c>
      <c r="EJ37" s="989">
        <v>5</v>
      </c>
      <c r="EK37" s="990">
        <v>11</v>
      </c>
      <c r="EL37" s="990">
        <v>6</v>
      </c>
      <c r="EM37" s="990"/>
      <c r="EN37" s="990">
        <v>5</v>
      </c>
      <c r="EO37" s="990">
        <v>4</v>
      </c>
      <c r="EP37" s="990"/>
      <c r="EQ37" s="990"/>
      <c r="ER37" s="990"/>
      <c r="ES37" s="990"/>
      <c r="ET37" s="990"/>
      <c r="EU37" s="990"/>
      <c r="EV37" s="990"/>
      <c r="EW37" s="990"/>
      <c r="EX37" s="990"/>
      <c r="EY37" s="990"/>
      <c r="EZ37" s="990"/>
      <c r="FA37" s="990"/>
      <c r="FB37" s="990"/>
      <c r="FC37" s="990"/>
      <c r="FD37" s="990"/>
      <c r="FE37" s="990"/>
      <c r="FF37" s="990"/>
      <c r="FG37" s="990"/>
      <c r="FH37" s="990"/>
      <c r="FI37" s="990"/>
      <c r="FJ37" s="990"/>
      <c r="FK37" s="990"/>
      <c r="FL37" s="990"/>
      <c r="FM37" s="990"/>
      <c r="FN37" s="990"/>
      <c r="FO37" s="990"/>
      <c r="FP37" s="997">
        <v>31</v>
      </c>
      <c r="FQ37" s="994">
        <f t="shared" si="0"/>
        <v>5</v>
      </c>
      <c r="FR37" s="615">
        <v>0.7923287671232877</v>
      </c>
      <c r="FS37" s="616">
        <v>0.62316313823163139</v>
      </c>
      <c r="FT37" s="616">
        <v>0.86803652968036527</v>
      </c>
      <c r="FU37" s="616"/>
      <c r="FV37" s="616">
        <v>0.75561643835616443</v>
      </c>
      <c r="FW37" s="616">
        <v>0.79383561643835621</v>
      </c>
      <c r="FX37" s="616"/>
      <c r="FY37" s="616"/>
      <c r="FZ37" s="616"/>
      <c r="GA37" s="616"/>
      <c r="GB37" s="616"/>
      <c r="GC37" s="616"/>
      <c r="GD37" s="616"/>
      <c r="GE37" s="616"/>
      <c r="GF37" s="616"/>
      <c r="GG37" s="616"/>
      <c r="GH37" s="616"/>
      <c r="GI37" s="616"/>
      <c r="GJ37" s="616"/>
      <c r="GK37" s="616"/>
      <c r="GL37" s="616"/>
      <c r="GM37" s="616"/>
      <c r="GN37" s="616"/>
      <c r="GO37" s="616"/>
      <c r="GP37" s="616"/>
      <c r="GQ37" s="616"/>
      <c r="GR37" s="616"/>
      <c r="GS37" s="616"/>
      <c r="GT37" s="616"/>
      <c r="GU37" s="616"/>
      <c r="GV37" s="616"/>
      <c r="GW37" s="616"/>
      <c r="GX37" s="621">
        <v>0.7412284577993814</v>
      </c>
      <c r="GY37" s="998">
        <v>30</v>
      </c>
      <c r="GZ37" s="999">
        <v>20</v>
      </c>
      <c r="HA37" s="999"/>
      <c r="HB37" s="999"/>
      <c r="HC37" s="999"/>
      <c r="HD37" s="999"/>
      <c r="HE37" s="1000">
        <v>50</v>
      </c>
      <c r="HF37" s="1001">
        <v>86</v>
      </c>
      <c r="HG37" s="1002">
        <v>1415</v>
      </c>
      <c r="HH37" s="1002">
        <v>26</v>
      </c>
      <c r="HI37" s="1002">
        <v>1007</v>
      </c>
      <c r="HJ37" s="1002">
        <v>1045</v>
      </c>
      <c r="HK37" s="1002">
        <v>998</v>
      </c>
      <c r="HL37" s="1002">
        <v>1841</v>
      </c>
      <c r="HM37" s="1002">
        <v>549</v>
      </c>
      <c r="HN37" s="1002">
        <v>2317</v>
      </c>
      <c r="HO37" s="1002">
        <v>647</v>
      </c>
      <c r="HP37" s="1002">
        <v>380</v>
      </c>
      <c r="HQ37" s="1002">
        <v>374</v>
      </c>
      <c r="HR37" s="1002">
        <v>4</v>
      </c>
      <c r="HS37" s="1002">
        <v>655</v>
      </c>
      <c r="HT37" s="1002">
        <v>897</v>
      </c>
      <c r="HU37" s="1002">
        <v>688</v>
      </c>
      <c r="HV37" s="1002">
        <v>244</v>
      </c>
      <c r="HW37" s="1002">
        <v>37</v>
      </c>
      <c r="HX37" s="1002">
        <v>232</v>
      </c>
      <c r="HY37" s="1002">
        <v>92</v>
      </c>
      <c r="HZ37" s="1002">
        <v>233</v>
      </c>
      <c r="IA37" s="1002">
        <v>107</v>
      </c>
      <c r="IB37" s="1002">
        <v>21</v>
      </c>
      <c r="IC37" s="1002">
        <v>168</v>
      </c>
      <c r="ID37" s="1002">
        <v>399</v>
      </c>
      <c r="IE37" s="1002"/>
      <c r="IF37" s="1002">
        <v>15</v>
      </c>
      <c r="IG37" s="1002"/>
      <c r="IH37" s="1003">
        <v>14477</v>
      </c>
      <c r="II37" s="1004">
        <f t="shared" si="6"/>
        <v>39.663013698630138</v>
      </c>
      <c r="IJ37" s="1005">
        <v>25.779069767441861</v>
      </c>
      <c r="IK37" s="1006">
        <v>5.9420494699646644</v>
      </c>
      <c r="IL37" s="1006">
        <v>4.2692307692307692</v>
      </c>
      <c r="IM37" s="1006">
        <v>2.9662363455809335</v>
      </c>
      <c r="IN37" s="1006">
        <v>7.4679425837320572</v>
      </c>
      <c r="IO37" s="1006">
        <v>5.2354709418837677</v>
      </c>
      <c r="IP37" s="1006">
        <v>5.4551873981531775</v>
      </c>
      <c r="IQ37" s="1006">
        <v>7.9836065573770494</v>
      </c>
      <c r="IR37" s="1006">
        <v>6.5412170910660334</v>
      </c>
      <c r="IS37" s="1006">
        <v>4.8346213292117461</v>
      </c>
      <c r="IT37" s="1006">
        <v>5.3789473684210529</v>
      </c>
      <c r="IU37" s="1006">
        <v>6.9064171122994651</v>
      </c>
      <c r="IV37" s="1006">
        <v>6.25</v>
      </c>
      <c r="IW37" s="1006">
        <v>3.0809160305343513</v>
      </c>
      <c r="IX37" s="1006">
        <v>4.2396878483835003</v>
      </c>
      <c r="IY37" s="1006">
        <v>4.5145348837209305</v>
      </c>
      <c r="IZ37" s="1006">
        <v>3.942622950819672</v>
      </c>
      <c r="JA37" s="1006">
        <v>7.1081081081081079</v>
      </c>
      <c r="JB37" s="1006">
        <v>8.887931034482758</v>
      </c>
      <c r="JC37" s="1006">
        <v>4.25</v>
      </c>
      <c r="JD37" s="1006">
        <v>3.3648068669527897</v>
      </c>
      <c r="JE37" s="1006">
        <v>3.3551401869158877</v>
      </c>
      <c r="JF37" s="1006">
        <v>7.8095238095238093</v>
      </c>
      <c r="JG37" s="1006">
        <v>2.3690476190476191</v>
      </c>
      <c r="JH37" s="1006">
        <v>17.766917293233082</v>
      </c>
      <c r="JI37" s="1006"/>
      <c r="JJ37" s="1006">
        <v>9.6</v>
      </c>
      <c r="JK37" s="1006"/>
      <c r="JL37" s="642">
        <v>5.9167645230365409</v>
      </c>
      <c r="JM37" s="1001">
        <v>438</v>
      </c>
      <c r="JN37" s="1002">
        <v>5432</v>
      </c>
      <c r="JO37" s="1002">
        <v>77</v>
      </c>
      <c r="JP37" s="1002">
        <v>2041</v>
      </c>
      <c r="JQ37" s="1002">
        <v>5653</v>
      </c>
      <c r="JR37" s="1002">
        <v>4036</v>
      </c>
      <c r="JS37" s="1002">
        <v>7064</v>
      </c>
      <c r="JT37" s="1002">
        <v>3484</v>
      </c>
      <c r="JU37" s="1002">
        <v>12185</v>
      </c>
      <c r="JV37" s="1002">
        <v>2372</v>
      </c>
      <c r="JW37" s="1002">
        <v>1527</v>
      </c>
      <c r="JX37" s="1002">
        <v>2006</v>
      </c>
      <c r="JY37" s="1002">
        <v>22</v>
      </c>
      <c r="JZ37" s="1002">
        <v>1595</v>
      </c>
      <c r="KA37" s="1002">
        <v>2983</v>
      </c>
      <c r="KB37" s="1002">
        <v>2375</v>
      </c>
      <c r="KC37" s="1002">
        <v>706</v>
      </c>
      <c r="KD37" s="1002">
        <v>200</v>
      </c>
      <c r="KE37" s="1002">
        <v>1374</v>
      </c>
      <c r="KF37" s="1002">
        <v>203</v>
      </c>
      <c r="KG37" s="1002">
        <v>429</v>
      </c>
      <c r="KH37" s="1002">
        <v>168</v>
      </c>
      <c r="KI37" s="1002">
        <v>133</v>
      </c>
      <c r="KJ37" s="1002">
        <v>287</v>
      </c>
      <c r="KK37" s="1002">
        <v>6690</v>
      </c>
      <c r="KL37" s="1002"/>
      <c r="KM37" s="1002">
        <v>107</v>
      </c>
      <c r="KN37" s="1002"/>
      <c r="KO37" s="1003">
        <v>63587</v>
      </c>
      <c r="KP37" s="1007">
        <f t="shared" si="1"/>
        <v>0.61341886938066759</v>
      </c>
      <c r="KQ37" s="1004">
        <f t="shared" si="7"/>
        <v>174.21095890410959</v>
      </c>
      <c r="KR37" s="1001">
        <v>1691</v>
      </c>
      <c r="KS37" s="1002">
        <v>1594</v>
      </c>
      <c r="KT37" s="1002">
        <v>8</v>
      </c>
      <c r="KU37" s="1002">
        <v>140</v>
      </c>
      <c r="KV37" s="1002">
        <v>1081</v>
      </c>
      <c r="KW37" s="1002">
        <v>233</v>
      </c>
      <c r="KX37" s="1002">
        <v>1161</v>
      </c>
      <c r="KY37" s="1002">
        <v>347</v>
      </c>
      <c r="KZ37" s="1002">
        <v>694</v>
      </c>
      <c r="LA37" s="1002">
        <v>146</v>
      </c>
      <c r="LB37" s="1002">
        <v>141</v>
      </c>
      <c r="LC37" s="1002">
        <v>206</v>
      </c>
      <c r="LD37" s="1002"/>
      <c r="LE37" s="1002">
        <v>20</v>
      </c>
      <c r="LF37" s="1002">
        <v>1</v>
      </c>
      <c r="LG37" s="1002">
        <v>47</v>
      </c>
      <c r="LH37" s="1002">
        <v>20</v>
      </c>
      <c r="LI37" s="1002">
        <v>27</v>
      </c>
      <c r="LJ37" s="1002">
        <v>456</v>
      </c>
      <c r="LK37" s="1002">
        <v>99</v>
      </c>
      <c r="LL37" s="1002">
        <v>138</v>
      </c>
      <c r="LM37" s="1002">
        <v>90</v>
      </c>
      <c r="LN37" s="1002">
        <v>12</v>
      </c>
      <c r="LO37" s="1002">
        <v>12</v>
      </c>
      <c r="LP37" s="1002"/>
      <c r="LQ37" s="1002"/>
      <c r="LR37" s="1002">
        <v>23</v>
      </c>
      <c r="LS37" s="1002"/>
      <c r="LT37" s="1003">
        <v>8387</v>
      </c>
      <c r="LU37" s="1007">
        <f t="shared" si="11"/>
        <v>0.7412284577993814</v>
      </c>
      <c r="LV37" s="1004">
        <f t="shared" si="8"/>
        <v>22.978082191780821</v>
      </c>
      <c r="LW37" s="644">
        <v>86</v>
      </c>
      <c r="LX37" s="645">
        <v>418</v>
      </c>
      <c r="LY37" s="645">
        <v>565</v>
      </c>
      <c r="LZ37" s="646">
        <v>3924</v>
      </c>
      <c r="MA37" s="647">
        <v>1200</v>
      </c>
      <c r="MB37" s="647">
        <v>815</v>
      </c>
      <c r="MC37" s="645"/>
      <c r="MD37" s="645"/>
      <c r="ME37" s="646">
        <v>23</v>
      </c>
      <c r="MF37" s="647">
        <v>1356</v>
      </c>
      <c r="MG37" s="645"/>
      <c r="MH37" s="645"/>
      <c r="MI37" s="646"/>
      <c r="MJ37" s="647"/>
      <c r="MK37" s="648"/>
      <c r="ML37" s="648"/>
      <c r="MM37" s="648"/>
      <c r="MN37" s="1008">
        <v>8387</v>
      </c>
      <c r="MO37" s="1009">
        <f t="shared" si="9"/>
        <v>0.12745916299034218</v>
      </c>
      <c r="MP37" s="1010"/>
      <c r="MQ37" s="1011"/>
      <c r="MR37" s="1011"/>
      <c r="MS37" s="1011"/>
      <c r="MT37" s="1011"/>
      <c r="MU37" s="1011"/>
      <c r="MV37" s="1012"/>
      <c r="MX37" s="837"/>
    </row>
    <row r="38" spans="1:362" s="587" customFormat="1" ht="8.25" x14ac:dyDescent="0.25">
      <c r="A38" s="976" t="s">
        <v>375</v>
      </c>
      <c r="B38" s="977" t="s">
        <v>376</v>
      </c>
      <c r="C38" s="978" t="s">
        <v>377</v>
      </c>
      <c r="D38" s="978" t="s">
        <v>378</v>
      </c>
      <c r="E38" s="978" t="s">
        <v>1233</v>
      </c>
      <c r="F38" s="978" t="s">
        <v>379</v>
      </c>
      <c r="G38" s="978" t="s">
        <v>380</v>
      </c>
      <c r="H38" s="978" t="s">
        <v>380</v>
      </c>
      <c r="I38" s="978" t="s">
        <v>1479</v>
      </c>
      <c r="J38" s="978" t="s">
        <v>210</v>
      </c>
      <c r="K38" s="1013" t="s">
        <v>232</v>
      </c>
      <c r="L38" s="979">
        <v>1</v>
      </c>
      <c r="M38" s="593">
        <v>875697000</v>
      </c>
      <c r="N38" s="595">
        <v>816787000</v>
      </c>
      <c r="O38" s="595">
        <v>642525000</v>
      </c>
      <c r="P38" s="598">
        <f t="shared" si="2"/>
        <v>58910000</v>
      </c>
      <c r="Q38" s="599">
        <v>9403398.6700000018</v>
      </c>
      <c r="R38" s="600">
        <v>811933421.86000001</v>
      </c>
      <c r="S38" s="600">
        <v>232383.96</v>
      </c>
      <c r="T38" s="980">
        <v>821569204.49000001</v>
      </c>
      <c r="U38" s="981">
        <v>44.776736111111113</v>
      </c>
      <c r="V38" s="982">
        <v>2.1106150793650795</v>
      </c>
      <c r="W38" s="982">
        <v>316.29613756613759</v>
      </c>
      <c r="X38" s="982">
        <v>64.30936507936508</v>
      </c>
      <c r="Y38" s="982">
        <v>27.838730158730158</v>
      </c>
      <c r="Z38" s="982">
        <v>121.24973544973545</v>
      </c>
      <c r="AA38" s="982">
        <v>1</v>
      </c>
      <c r="AB38" s="982">
        <v>39.154017857142854</v>
      </c>
      <c r="AC38" s="982">
        <v>207.52200396825398</v>
      </c>
      <c r="AD38" s="983">
        <v>824.25734126984139</v>
      </c>
      <c r="AE38" s="984">
        <f t="shared" si="3"/>
        <v>7.7524557328447374E-2</v>
      </c>
      <c r="AF38" s="985">
        <f t="shared" si="4"/>
        <v>0.5476218272958896</v>
      </c>
      <c r="AG38" s="986"/>
      <c r="AH38" s="987"/>
      <c r="AI38" s="988"/>
      <c r="AJ38" s="989"/>
      <c r="AK38" s="990"/>
      <c r="AL38" s="990"/>
      <c r="AM38" s="990"/>
      <c r="AN38" s="990"/>
      <c r="AO38" s="990"/>
      <c r="AP38" s="990"/>
      <c r="AQ38" s="990"/>
      <c r="AR38" s="990"/>
      <c r="AS38" s="990"/>
      <c r="AT38" s="990"/>
      <c r="AU38" s="990"/>
      <c r="AV38" s="990"/>
      <c r="AW38" s="990"/>
      <c r="AX38" s="990"/>
      <c r="AY38" s="990"/>
      <c r="AZ38" s="990"/>
      <c r="BA38" s="990"/>
      <c r="BB38" s="990"/>
      <c r="BC38" s="990"/>
      <c r="BD38" s="614"/>
      <c r="BE38" s="991"/>
      <c r="BF38" s="992"/>
      <c r="BG38" s="992"/>
      <c r="BH38" s="992"/>
      <c r="BI38" s="992"/>
      <c r="BJ38" s="992"/>
      <c r="BK38" s="992">
        <v>25</v>
      </c>
      <c r="BL38" s="992"/>
      <c r="BM38" s="992"/>
      <c r="BN38" s="992"/>
      <c r="BO38" s="992"/>
      <c r="BP38" s="992"/>
      <c r="BQ38" s="992"/>
      <c r="BR38" s="992"/>
      <c r="BS38" s="992"/>
      <c r="BT38" s="992"/>
      <c r="BU38" s="992"/>
      <c r="BV38" s="992"/>
      <c r="BW38" s="992"/>
      <c r="BX38" s="992"/>
      <c r="BY38" s="992"/>
      <c r="BZ38" s="992"/>
      <c r="CA38" s="992"/>
      <c r="CB38" s="992"/>
      <c r="CC38" s="992"/>
      <c r="CD38" s="992"/>
      <c r="CE38" s="992"/>
      <c r="CF38" s="992"/>
      <c r="CG38" s="992"/>
      <c r="CH38" s="992"/>
      <c r="CI38" s="992"/>
      <c r="CJ38" s="992"/>
      <c r="CK38" s="992"/>
      <c r="CL38" s="992"/>
      <c r="CM38" s="992"/>
      <c r="CN38" s="992"/>
      <c r="CO38" s="992"/>
      <c r="CP38" s="992"/>
      <c r="CQ38" s="992"/>
      <c r="CR38" s="992"/>
      <c r="CS38" s="993">
        <v>25</v>
      </c>
      <c r="CT38" s="994">
        <f t="shared" si="5"/>
        <v>1</v>
      </c>
      <c r="CU38" s="615"/>
      <c r="CV38" s="616"/>
      <c r="CW38" s="616"/>
      <c r="CX38" s="616"/>
      <c r="CY38" s="616"/>
      <c r="CZ38" s="616"/>
      <c r="DA38" s="616">
        <v>0.78794520547945202</v>
      </c>
      <c r="DB38" s="616"/>
      <c r="DC38" s="616"/>
      <c r="DD38" s="616"/>
      <c r="DE38" s="616"/>
      <c r="DF38" s="616"/>
      <c r="DG38" s="616"/>
      <c r="DH38" s="616"/>
      <c r="DI38" s="616"/>
      <c r="DJ38" s="616"/>
      <c r="DK38" s="616"/>
      <c r="DL38" s="616"/>
      <c r="DM38" s="616"/>
      <c r="DN38" s="616"/>
      <c r="DO38" s="616"/>
      <c r="DP38" s="616"/>
      <c r="DQ38" s="616"/>
      <c r="DR38" s="616"/>
      <c r="DS38" s="616"/>
      <c r="DT38" s="616"/>
      <c r="DU38" s="616"/>
      <c r="DV38" s="616"/>
      <c r="DW38" s="616"/>
      <c r="DX38" s="616"/>
      <c r="DY38" s="616"/>
      <c r="DZ38" s="616"/>
      <c r="EA38" s="616"/>
      <c r="EB38" s="616"/>
      <c r="EC38" s="616"/>
      <c r="ED38" s="616"/>
      <c r="EE38" s="616"/>
      <c r="EF38" s="616"/>
      <c r="EG38" s="616"/>
      <c r="EH38" s="995"/>
      <c r="EI38" s="996">
        <v>0.78794520547945202</v>
      </c>
      <c r="EJ38" s="989"/>
      <c r="EK38" s="990"/>
      <c r="EL38" s="990"/>
      <c r="EM38" s="990"/>
      <c r="EN38" s="990"/>
      <c r="EO38" s="990"/>
      <c r="EP38" s="990"/>
      <c r="EQ38" s="990"/>
      <c r="ER38" s="990"/>
      <c r="ES38" s="990"/>
      <c r="ET38" s="990"/>
      <c r="EU38" s="990"/>
      <c r="EV38" s="990"/>
      <c r="EW38" s="990"/>
      <c r="EX38" s="990"/>
      <c r="EY38" s="990"/>
      <c r="EZ38" s="990"/>
      <c r="FA38" s="990"/>
      <c r="FB38" s="990"/>
      <c r="FC38" s="990"/>
      <c r="FD38" s="990"/>
      <c r="FE38" s="990"/>
      <c r="FF38" s="990"/>
      <c r="FG38" s="990"/>
      <c r="FH38" s="990"/>
      <c r="FI38" s="990"/>
      <c r="FJ38" s="990"/>
      <c r="FK38" s="990"/>
      <c r="FL38" s="990"/>
      <c r="FM38" s="990"/>
      <c r="FN38" s="990"/>
      <c r="FO38" s="990"/>
      <c r="FP38" s="997"/>
      <c r="FQ38" s="994">
        <f t="shared" si="0"/>
        <v>0</v>
      </c>
      <c r="FR38" s="615"/>
      <c r="FS38" s="616"/>
      <c r="FT38" s="616"/>
      <c r="FU38" s="616"/>
      <c r="FV38" s="616"/>
      <c r="FW38" s="616"/>
      <c r="FX38" s="616"/>
      <c r="FY38" s="616"/>
      <c r="FZ38" s="616"/>
      <c r="GA38" s="616"/>
      <c r="GB38" s="616"/>
      <c r="GC38" s="616"/>
      <c r="GD38" s="616"/>
      <c r="GE38" s="616"/>
      <c r="GF38" s="616"/>
      <c r="GG38" s="616"/>
      <c r="GH38" s="616"/>
      <c r="GI38" s="616"/>
      <c r="GJ38" s="616"/>
      <c r="GK38" s="616"/>
      <c r="GL38" s="616"/>
      <c r="GM38" s="616"/>
      <c r="GN38" s="616"/>
      <c r="GO38" s="616"/>
      <c r="GP38" s="616"/>
      <c r="GQ38" s="616"/>
      <c r="GR38" s="616"/>
      <c r="GS38" s="616"/>
      <c r="GT38" s="616"/>
      <c r="GU38" s="616"/>
      <c r="GV38" s="616"/>
      <c r="GW38" s="616"/>
      <c r="GX38" s="621"/>
      <c r="GY38" s="998"/>
      <c r="GZ38" s="999"/>
      <c r="HA38" s="999">
        <v>835</v>
      </c>
      <c r="HB38" s="999"/>
      <c r="HC38" s="999"/>
      <c r="HD38" s="999"/>
      <c r="HE38" s="1000">
        <v>835</v>
      </c>
      <c r="HF38" s="1001"/>
      <c r="HG38" s="1002">
        <v>3</v>
      </c>
      <c r="HH38" s="1002"/>
      <c r="HI38" s="1002"/>
      <c r="HJ38" s="1002"/>
      <c r="HK38" s="1002"/>
      <c r="HL38" s="1002"/>
      <c r="HM38" s="1002"/>
      <c r="HN38" s="1002"/>
      <c r="HO38" s="1002"/>
      <c r="HP38" s="1002"/>
      <c r="HQ38" s="1002"/>
      <c r="HR38" s="1002"/>
      <c r="HS38" s="1002"/>
      <c r="HT38" s="1002"/>
      <c r="HU38" s="1002"/>
      <c r="HV38" s="1002"/>
      <c r="HW38" s="1002"/>
      <c r="HX38" s="1002"/>
      <c r="HY38" s="1002">
        <v>240</v>
      </c>
      <c r="HZ38" s="1002">
        <v>166</v>
      </c>
      <c r="IA38" s="1002"/>
      <c r="IB38" s="1002"/>
      <c r="IC38" s="1002"/>
      <c r="ID38" s="1002"/>
      <c r="IE38" s="1002"/>
      <c r="IF38" s="1002"/>
      <c r="IG38" s="1002"/>
      <c r="IH38" s="1003">
        <v>409</v>
      </c>
      <c r="II38" s="1004">
        <f t="shared" si="6"/>
        <v>1.1205479452054794</v>
      </c>
      <c r="IJ38" s="1005"/>
      <c r="IK38" s="1006">
        <v>12.666666666666666</v>
      </c>
      <c r="IL38" s="1006"/>
      <c r="IM38" s="1006"/>
      <c r="IN38" s="1006"/>
      <c r="IO38" s="1006"/>
      <c r="IP38" s="1006"/>
      <c r="IQ38" s="1006"/>
      <c r="IR38" s="1006"/>
      <c r="IS38" s="1006"/>
      <c r="IT38" s="1006"/>
      <c r="IU38" s="1006"/>
      <c r="IV38" s="1006"/>
      <c r="IW38" s="1006"/>
      <c r="IX38" s="1006"/>
      <c r="IY38" s="1006"/>
      <c r="IZ38" s="1006"/>
      <c r="JA38" s="1006"/>
      <c r="JB38" s="1006"/>
      <c r="JC38" s="1006">
        <v>18.862500000000001</v>
      </c>
      <c r="JD38" s="1006">
        <v>18.216867469879517</v>
      </c>
      <c r="JE38" s="1006"/>
      <c r="JF38" s="1006"/>
      <c r="JG38" s="1006"/>
      <c r="JH38" s="1006"/>
      <c r="JI38" s="1006"/>
      <c r="JJ38" s="1006"/>
      <c r="JK38" s="1006"/>
      <c r="JL38" s="642">
        <v>18.555012224938874</v>
      </c>
      <c r="JM38" s="1001"/>
      <c r="JN38" s="1002">
        <v>35</v>
      </c>
      <c r="JO38" s="1002"/>
      <c r="JP38" s="1002"/>
      <c r="JQ38" s="1002"/>
      <c r="JR38" s="1002"/>
      <c r="JS38" s="1002"/>
      <c r="JT38" s="1002"/>
      <c r="JU38" s="1002"/>
      <c r="JV38" s="1002"/>
      <c r="JW38" s="1002"/>
      <c r="JX38" s="1002"/>
      <c r="JY38" s="1002"/>
      <c r="JZ38" s="1002"/>
      <c r="KA38" s="1002"/>
      <c r="KB38" s="1002"/>
      <c r="KC38" s="1002"/>
      <c r="KD38" s="1002"/>
      <c r="KE38" s="1002"/>
      <c r="KF38" s="1002">
        <v>4292</v>
      </c>
      <c r="KG38" s="1002">
        <v>2863</v>
      </c>
      <c r="KH38" s="1002"/>
      <c r="KI38" s="1002"/>
      <c r="KJ38" s="1002"/>
      <c r="KK38" s="1002"/>
      <c r="KL38" s="1002"/>
      <c r="KM38" s="1002"/>
      <c r="KN38" s="1002"/>
      <c r="KO38" s="1003">
        <v>7190</v>
      </c>
      <c r="KP38" s="1007">
        <f t="shared" si="1"/>
        <v>0.78794520547945202</v>
      </c>
      <c r="KQ38" s="1004">
        <f t="shared" si="7"/>
        <v>19.698630136986303</v>
      </c>
      <c r="KR38" s="1001"/>
      <c r="KS38" s="1002"/>
      <c r="KT38" s="1002"/>
      <c r="KU38" s="1002"/>
      <c r="KV38" s="1002"/>
      <c r="KW38" s="1002"/>
      <c r="KX38" s="1002"/>
      <c r="KY38" s="1002"/>
      <c r="KZ38" s="1002"/>
      <c r="LA38" s="1002"/>
      <c r="LB38" s="1002"/>
      <c r="LC38" s="1002"/>
      <c r="LD38" s="1002"/>
      <c r="LE38" s="1002"/>
      <c r="LF38" s="1002"/>
      <c r="LG38" s="1002"/>
      <c r="LH38" s="1002"/>
      <c r="LI38" s="1002"/>
      <c r="LJ38" s="1002"/>
      <c r="LK38" s="1002"/>
      <c r="LL38" s="1002"/>
      <c r="LM38" s="1002"/>
      <c r="LN38" s="1002"/>
      <c r="LO38" s="1002"/>
      <c r="LP38" s="1002"/>
      <c r="LQ38" s="1002"/>
      <c r="LR38" s="1002"/>
      <c r="LS38" s="1002"/>
      <c r="LT38" s="1003"/>
      <c r="LU38" s="1007"/>
      <c r="LV38" s="1004">
        <f t="shared" si="8"/>
        <v>0</v>
      </c>
      <c r="LW38" s="644"/>
      <c r="LX38" s="645"/>
      <c r="LY38" s="645"/>
      <c r="LZ38" s="646"/>
      <c r="MA38" s="647"/>
      <c r="MB38" s="647"/>
      <c r="MC38" s="645"/>
      <c r="MD38" s="645"/>
      <c r="ME38" s="646"/>
      <c r="MF38" s="647"/>
      <c r="MG38" s="645"/>
      <c r="MH38" s="645"/>
      <c r="MI38" s="646"/>
      <c r="MJ38" s="647"/>
      <c r="MK38" s="648"/>
      <c r="ML38" s="648"/>
      <c r="MM38" s="648"/>
      <c r="MN38" s="1008"/>
      <c r="MO38" s="1009"/>
      <c r="MP38" s="1010"/>
      <c r="MQ38" s="1011"/>
      <c r="MR38" s="1011"/>
      <c r="MS38" s="1011"/>
      <c r="MT38" s="1011"/>
      <c r="MU38" s="1011"/>
      <c r="MV38" s="1012"/>
      <c r="MX38" s="837"/>
    </row>
    <row r="39" spans="1:362" s="587" customFormat="1" ht="8.25" x14ac:dyDescent="0.25">
      <c r="A39" s="976" t="s">
        <v>381</v>
      </c>
      <c r="B39" s="977" t="s">
        <v>382</v>
      </c>
      <c r="C39" s="978" t="s">
        <v>383</v>
      </c>
      <c r="D39" s="978" t="s">
        <v>384</v>
      </c>
      <c r="E39" s="978" t="s">
        <v>1211</v>
      </c>
      <c r="F39" s="978" t="s">
        <v>274</v>
      </c>
      <c r="G39" s="978" t="s">
        <v>275</v>
      </c>
      <c r="H39" s="978" t="s">
        <v>275</v>
      </c>
      <c r="I39" s="978" t="s">
        <v>1479</v>
      </c>
      <c r="J39" s="978" t="s">
        <v>210</v>
      </c>
      <c r="K39" s="1013" t="s">
        <v>232</v>
      </c>
      <c r="L39" s="979">
        <v>1</v>
      </c>
      <c r="M39" s="593">
        <v>529447000</v>
      </c>
      <c r="N39" s="595">
        <v>490336000</v>
      </c>
      <c r="O39" s="595">
        <v>378814000</v>
      </c>
      <c r="P39" s="598">
        <f t="shared" si="2"/>
        <v>39111000</v>
      </c>
      <c r="Q39" s="599">
        <v>8635770.8500000015</v>
      </c>
      <c r="R39" s="600">
        <v>511440639.33000004</v>
      </c>
      <c r="S39" s="600">
        <v>2131001.6800000002</v>
      </c>
      <c r="T39" s="980">
        <v>522207411.86000007</v>
      </c>
      <c r="U39" s="981">
        <v>27.007837301587301</v>
      </c>
      <c r="V39" s="982">
        <v>1.62</v>
      </c>
      <c r="W39" s="982">
        <v>186.57269841269843</v>
      </c>
      <c r="X39" s="982">
        <v>38.051322751322751</v>
      </c>
      <c r="Y39" s="982">
        <v>11.05</v>
      </c>
      <c r="Z39" s="982">
        <v>98.535820105820108</v>
      </c>
      <c r="AA39" s="982">
        <v>1.91</v>
      </c>
      <c r="AB39" s="982">
        <v>40.958055555555553</v>
      </c>
      <c r="AC39" s="982">
        <v>110.81720238095238</v>
      </c>
      <c r="AD39" s="983">
        <v>516.52293650793649</v>
      </c>
      <c r="AE39" s="984">
        <f t="shared" si="3"/>
        <v>7.4045261665176998E-2</v>
      </c>
      <c r="AF39" s="985">
        <f t="shared" si="4"/>
        <v>0.51151168156416893</v>
      </c>
      <c r="AG39" s="986"/>
      <c r="AH39" s="987"/>
      <c r="AI39" s="988"/>
      <c r="AJ39" s="989"/>
      <c r="AK39" s="990"/>
      <c r="AL39" s="990"/>
      <c r="AM39" s="990"/>
      <c r="AN39" s="990"/>
      <c r="AO39" s="990"/>
      <c r="AP39" s="990"/>
      <c r="AQ39" s="990"/>
      <c r="AR39" s="990"/>
      <c r="AS39" s="990"/>
      <c r="AT39" s="990"/>
      <c r="AU39" s="990"/>
      <c r="AV39" s="990"/>
      <c r="AW39" s="990"/>
      <c r="AX39" s="990"/>
      <c r="AY39" s="990"/>
      <c r="AZ39" s="990"/>
      <c r="BA39" s="990"/>
      <c r="BB39" s="990"/>
      <c r="BC39" s="990"/>
      <c r="BD39" s="614"/>
      <c r="BE39" s="991"/>
      <c r="BF39" s="992"/>
      <c r="BG39" s="992"/>
      <c r="BH39" s="992"/>
      <c r="BI39" s="992"/>
      <c r="BJ39" s="992"/>
      <c r="BK39" s="992">
        <v>40</v>
      </c>
      <c r="BL39" s="992"/>
      <c r="BM39" s="992"/>
      <c r="BN39" s="992"/>
      <c r="BO39" s="992"/>
      <c r="BP39" s="992"/>
      <c r="BQ39" s="992"/>
      <c r="BR39" s="992"/>
      <c r="BS39" s="992"/>
      <c r="BT39" s="992"/>
      <c r="BU39" s="992"/>
      <c r="BV39" s="992"/>
      <c r="BW39" s="992"/>
      <c r="BX39" s="992"/>
      <c r="BY39" s="992"/>
      <c r="BZ39" s="992"/>
      <c r="CA39" s="992"/>
      <c r="CB39" s="992"/>
      <c r="CC39" s="992"/>
      <c r="CD39" s="992"/>
      <c r="CE39" s="992"/>
      <c r="CF39" s="992"/>
      <c r="CG39" s="992"/>
      <c r="CH39" s="992"/>
      <c r="CI39" s="992"/>
      <c r="CJ39" s="992"/>
      <c r="CK39" s="992"/>
      <c r="CL39" s="992"/>
      <c r="CM39" s="992"/>
      <c r="CN39" s="992"/>
      <c r="CO39" s="992"/>
      <c r="CP39" s="992"/>
      <c r="CQ39" s="992"/>
      <c r="CR39" s="992"/>
      <c r="CS39" s="993">
        <v>40</v>
      </c>
      <c r="CT39" s="994">
        <f t="shared" si="5"/>
        <v>1</v>
      </c>
      <c r="CU39" s="615"/>
      <c r="CV39" s="616"/>
      <c r="CW39" s="616"/>
      <c r="CX39" s="616"/>
      <c r="CY39" s="616"/>
      <c r="CZ39" s="616"/>
      <c r="DA39" s="616">
        <v>0.93684931506849312</v>
      </c>
      <c r="DB39" s="616"/>
      <c r="DC39" s="616"/>
      <c r="DD39" s="616"/>
      <c r="DE39" s="616"/>
      <c r="DF39" s="616"/>
      <c r="DG39" s="616"/>
      <c r="DH39" s="616"/>
      <c r="DI39" s="616"/>
      <c r="DJ39" s="616"/>
      <c r="DK39" s="616"/>
      <c r="DL39" s="616"/>
      <c r="DM39" s="616"/>
      <c r="DN39" s="616"/>
      <c r="DO39" s="616"/>
      <c r="DP39" s="616"/>
      <c r="DQ39" s="616"/>
      <c r="DR39" s="616"/>
      <c r="DS39" s="616"/>
      <c r="DT39" s="616"/>
      <c r="DU39" s="616"/>
      <c r="DV39" s="616"/>
      <c r="DW39" s="616"/>
      <c r="DX39" s="616"/>
      <c r="DY39" s="616"/>
      <c r="DZ39" s="616"/>
      <c r="EA39" s="616"/>
      <c r="EB39" s="616"/>
      <c r="EC39" s="616"/>
      <c r="ED39" s="616"/>
      <c r="EE39" s="616"/>
      <c r="EF39" s="616"/>
      <c r="EG39" s="616"/>
      <c r="EH39" s="995"/>
      <c r="EI39" s="996">
        <v>0.93684931506849312</v>
      </c>
      <c r="EJ39" s="989"/>
      <c r="EK39" s="990"/>
      <c r="EL39" s="990"/>
      <c r="EM39" s="990"/>
      <c r="EN39" s="990"/>
      <c r="EO39" s="990"/>
      <c r="EP39" s="990"/>
      <c r="EQ39" s="990"/>
      <c r="ER39" s="990"/>
      <c r="ES39" s="990"/>
      <c r="ET39" s="990"/>
      <c r="EU39" s="990"/>
      <c r="EV39" s="990"/>
      <c r="EW39" s="990"/>
      <c r="EX39" s="990"/>
      <c r="EY39" s="990"/>
      <c r="EZ39" s="990"/>
      <c r="FA39" s="990"/>
      <c r="FB39" s="990"/>
      <c r="FC39" s="990"/>
      <c r="FD39" s="990"/>
      <c r="FE39" s="990"/>
      <c r="FF39" s="990"/>
      <c r="FG39" s="990"/>
      <c r="FH39" s="990"/>
      <c r="FI39" s="990"/>
      <c r="FJ39" s="990"/>
      <c r="FK39" s="990"/>
      <c r="FL39" s="990"/>
      <c r="FM39" s="990"/>
      <c r="FN39" s="990"/>
      <c r="FO39" s="990"/>
      <c r="FP39" s="997"/>
      <c r="FQ39" s="994">
        <f t="shared" si="0"/>
        <v>0</v>
      </c>
      <c r="FR39" s="615"/>
      <c r="FS39" s="616"/>
      <c r="FT39" s="616"/>
      <c r="FU39" s="616"/>
      <c r="FV39" s="616"/>
      <c r="FW39" s="616"/>
      <c r="FX39" s="616"/>
      <c r="FY39" s="616"/>
      <c r="FZ39" s="616"/>
      <c r="GA39" s="616"/>
      <c r="GB39" s="616"/>
      <c r="GC39" s="616"/>
      <c r="GD39" s="616"/>
      <c r="GE39" s="616"/>
      <c r="GF39" s="616"/>
      <c r="GG39" s="616"/>
      <c r="GH39" s="616"/>
      <c r="GI39" s="616"/>
      <c r="GJ39" s="616"/>
      <c r="GK39" s="616"/>
      <c r="GL39" s="616"/>
      <c r="GM39" s="616"/>
      <c r="GN39" s="616"/>
      <c r="GO39" s="616"/>
      <c r="GP39" s="616"/>
      <c r="GQ39" s="616"/>
      <c r="GR39" s="616"/>
      <c r="GS39" s="616"/>
      <c r="GT39" s="616"/>
      <c r="GU39" s="616"/>
      <c r="GV39" s="616"/>
      <c r="GW39" s="616"/>
      <c r="GX39" s="621"/>
      <c r="GY39" s="998"/>
      <c r="GZ39" s="999"/>
      <c r="HA39" s="999">
        <v>430</v>
      </c>
      <c r="HB39" s="999"/>
      <c r="HC39" s="999"/>
      <c r="HD39" s="999"/>
      <c r="HE39" s="1000">
        <v>430</v>
      </c>
      <c r="HF39" s="1001"/>
      <c r="HG39" s="1002">
        <v>30</v>
      </c>
      <c r="HH39" s="1002"/>
      <c r="HI39" s="1002"/>
      <c r="HJ39" s="1002"/>
      <c r="HK39" s="1002"/>
      <c r="HL39" s="1002"/>
      <c r="HM39" s="1002"/>
      <c r="HN39" s="1002"/>
      <c r="HO39" s="1002"/>
      <c r="HP39" s="1002"/>
      <c r="HQ39" s="1002"/>
      <c r="HR39" s="1002"/>
      <c r="HS39" s="1002"/>
      <c r="HT39" s="1002"/>
      <c r="HU39" s="1002"/>
      <c r="HV39" s="1002"/>
      <c r="HW39" s="1002"/>
      <c r="HX39" s="1002"/>
      <c r="HY39" s="1002">
        <v>737</v>
      </c>
      <c r="HZ39" s="1002">
        <v>92</v>
      </c>
      <c r="IA39" s="1002"/>
      <c r="IB39" s="1002"/>
      <c r="IC39" s="1002"/>
      <c r="ID39" s="1002"/>
      <c r="IE39" s="1002"/>
      <c r="IF39" s="1002"/>
      <c r="IG39" s="1002"/>
      <c r="IH39" s="1003">
        <v>859</v>
      </c>
      <c r="II39" s="1004">
        <f t="shared" si="6"/>
        <v>2.3534246575342466</v>
      </c>
      <c r="IJ39" s="1005"/>
      <c r="IK39" s="1006">
        <v>13</v>
      </c>
      <c r="IL39" s="1006"/>
      <c r="IM39" s="1006"/>
      <c r="IN39" s="1006"/>
      <c r="IO39" s="1006"/>
      <c r="IP39" s="1006"/>
      <c r="IQ39" s="1006"/>
      <c r="IR39" s="1006"/>
      <c r="IS39" s="1006"/>
      <c r="IT39" s="1006"/>
      <c r="IU39" s="1006"/>
      <c r="IV39" s="1006"/>
      <c r="IW39" s="1006"/>
      <c r="IX39" s="1006"/>
      <c r="IY39" s="1006"/>
      <c r="IZ39" s="1006"/>
      <c r="JA39" s="1006"/>
      <c r="JB39" s="1006"/>
      <c r="JC39" s="1006">
        <v>17.678426051560379</v>
      </c>
      <c r="JD39" s="1006">
        <v>12.163043478260869</v>
      </c>
      <c r="JE39" s="1006"/>
      <c r="JF39" s="1006"/>
      <c r="JG39" s="1006"/>
      <c r="JH39" s="1006"/>
      <c r="JI39" s="1006"/>
      <c r="JJ39" s="1006"/>
      <c r="JK39" s="1006"/>
      <c r="JL39" s="642">
        <v>16.924330616996507</v>
      </c>
      <c r="JM39" s="1001"/>
      <c r="JN39" s="1002">
        <v>360</v>
      </c>
      <c r="JO39" s="1002"/>
      <c r="JP39" s="1002"/>
      <c r="JQ39" s="1002"/>
      <c r="JR39" s="1002"/>
      <c r="JS39" s="1002"/>
      <c r="JT39" s="1002"/>
      <c r="JU39" s="1002"/>
      <c r="JV39" s="1002"/>
      <c r="JW39" s="1002"/>
      <c r="JX39" s="1002"/>
      <c r="JY39" s="1002"/>
      <c r="JZ39" s="1002"/>
      <c r="KA39" s="1002"/>
      <c r="KB39" s="1002"/>
      <c r="KC39" s="1002"/>
      <c r="KD39" s="1002"/>
      <c r="KE39" s="1002"/>
      <c r="KF39" s="1002">
        <v>12290</v>
      </c>
      <c r="KG39" s="1002">
        <v>1028</v>
      </c>
      <c r="KH39" s="1002"/>
      <c r="KI39" s="1002"/>
      <c r="KJ39" s="1002"/>
      <c r="KK39" s="1002"/>
      <c r="KL39" s="1002"/>
      <c r="KM39" s="1002"/>
      <c r="KN39" s="1002"/>
      <c r="KO39" s="1003">
        <v>13678</v>
      </c>
      <c r="KP39" s="1007">
        <f t="shared" si="1"/>
        <v>0.93684931506849312</v>
      </c>
      <c r="KQ39" s="1004">
        <f t="shared" si="7"/>
        <v>37.473972602739728</v>
      </c>
      <c r="KR39" s="1001"/>
      <c r="KS39" s="1002"/>
      <c r="KT39" s="1002"/>
      <c r="KU39" s="1002"/>
      <c r="KV39" s="1002"/>
      <c r="KW39" s="1002"/>
      <c r="KX39" s="1002"/>
      <c r="KY39" s="1002"/>
      <c r="KZ39" s="1002"/>
      <c r="LA39" s="1002"/>
      <c r="LB39" s="1002"/>
      <c r="LC39" s="1002"/>
      <c r="LD39" s="1002"/>
      <c r="LE39" s="1002"/>
      <c r="LF39" s="1002"/>
      <c r="LG39" s="1002"/>
      <c r="LH39" s="1002"/>
      <c r="LI39" s="1002"/>
      <c r="LJ39" s="1002"/>
      <c r="LK39" s="1002"/>
      <c r="LL39" s="1002"/>
      <c r="LM39" s="1002"/>
      <c r="LN39" s="1002"/>
      <c r="LO39" s="1002"/>
      <c r="LP39" s="1002"/>
      <c r="LQ39" s="1002"/>
      <c r="LR39" s="1002"/>
      <c r="LS39" s="1002"/>
      <c r="LT39" s="1003"/>
      <c r="LU39" s="1007"/>
      <c r="LV39" s="1004">
        <f t="shared" si="8"/>
        <v>0</v>
      </c>
      <c r="LW39" s="644"/>
      <c r="LX39" s="645"/>
      <c r="LY39" s="645"/>
      <c r="LZ39" s="646"/>
      <c r="MA39" s="647"/>
      <c r="MB39" s="647"/>
      <c r="MC39" s="645"/>
      <c r="MD39" s="645"/>
      <c r="ME39" s="646"/>
      <c r="MF39" s="647"/>
      <c r="MG39" s="645"/>
      <c r="MH39" s="645"/>
      <c r="MI39" s="646"/>
      <c r="MJ39" s="647"/>
      <c r="MK39" s="648"/>
      <c r="ML39" s="648"/>
      <c r="MM39" s="648"/>
      <c r="MN39" s="1008"/>
      <c r="MO39" s="1009"/>
      <c r="MP39" s="1010"/>
      <c r="MQ39" s="1011"/>
      <c r="MR39" s="1011"/>
      <c r="MS39" s="1011"/>
      <c r="MT39" s="1011"/>
      <c r="MU39" s="1011"/>
      <c r="MV39" s="1012"/>
      <c r="MX39" s="837"/>
    </row>
    <row r="40" spans="1:362" s="587" customFormat="1" ht="8.25" x14ac:dyDescent="0.25">
      <c r="A40" s="976" t="s">
        <v>385</v>
      </c>
      <c r="B40" s="977" t="s">
        <v>386</v>
      </c>
      <c r="C40" s="978" t="s">
        <v>387</v>
      </c>
      <c r="D40" s="978" t="s">
        <v>1234</v>
      </c>
      <c r="E40" s="978" t="s">
        <v>1232</v>
      </c>
      <c r="F40" s="978" t="s">
        <v>368</v>
      </c>
      <c r="G40" s="978" t="s">
        <v>389</v>
      </c>
      <c r="H40" s="978" t="s">
        <v>390</v>
      </c>
      <c r="I40" s="978" t="s">
        <v>320</v>
      </c>
      <c r="J40" s="978" t="s">
        <v>210</v>
      </c>
      <c r="K40" s="1013" t="s">
        <v>282</v>
      </c>
      <c r="L40" s="979">
        <v>1</v>
      </c>
      <c r="M40" s="593">
        <v>2535668000</v>
      </c>
      <c r="N40" s="595">
        <v>2535608000</v>
      </c>
      <c r="O40" s="595">
        <v>1614293000</v>
      </c>
      <c r="P40" s="598">
        <f t="shared" si="2"/>
        <v>60000</v>
      </c>
      <c r="Q40" s="599">
        <v>18402815.080000002</v>
      </c>
      <c r="R40" s="600">
        <v>2171078512.6200004</v>
      </c>
      <c r="S40" s="600">
        <v>92221891.879999995</v>
      </c>
      <c r="T40" s="980">
        <v>2281703219.5800004</v>
      </c>
      <c r="U40" s="981">
        <v>249.74381944444445</v>
      </c>
      <c r="V40" s="982">
        <v>15.947956349206351</v>
      </c>
      <c r="W40" s="982">
        <v>668.43529100529088</v>
      </c>
      <c r="X40" s="982">
        <v>183.06915343915347</v>
      </c>
      <c r="Y40" s="982">
        <v>42.148571428571429</v>
      </c>
      <c r="Z40" s="982">
        <v>387.30687830687833</v>
      </c>
      <c r="AA40" s="982">
        <v>7.497328042328042</v>
      </c>
      <c r="AB40" s="982">
        <v>162.92038690476193</v>
      </c>
      <c r="AC40" s="982">
        <v>217.81908234126985</v>
      </c>
      <c r="AD40" s="983">
        <v>1934.8884672619047</v>
      </c>
      <c r="AE40" s="984">
        <f t="shared" si="3"/>
        <v>0.16069490104441952</v>
      </c>
      <c r="AF40" s="985">
        <f t="shared" si="4"/>
        <v>0.43009730203388391</v>
      </c>
      <c r="AG40" s="986" t="s">
        <v>1483</v>
      </c>
      <c r="AH40" s="987" t="s">
        <v>1481</v>
      </c>
      <c r="AI40" s="988" t="s">
        <v>1482</v>
      </c>
      <c r="AJ40" s="989">
        <v>1</v>
      </c>
      <c r="AK40" s="990"/>
      <c r="AL40" s="990"/>
      <c r="AM40" s="990"/>
      <c r="AN40" s="990"/>
      <c r="AO40" s="990"/>
      <c r="AP40" s="990">
        <v>1</v>
      </c>
      <c r="AQ40" s="990"/>
      <c r="AR40" s="990"/>
      <c r="AS40" s="990">
        <v>1</v>
      </c>
      <c r="AT40" s="990"/>
      <c r="AU40" s="990"/>
      <c r="AV40" s="990"/>
      <c r="AW40" s="990"/>
      <c r="AX40" s="990"/>
      <c r="AY40" s="990"/>
      <c r="AZ40" s="990"/>
      <c r="BA40" s="990"/>
      <c r="BB40" s="990"/>
      <c r="BC40" s="990"/>
      <c r="BD40" s="614">
        <v>3</v>
      </c>
      <c r="BE40" s="991">
        <v>85</v>
      </c>
      <c r="BF40" s="992">
        <v>81</v>
      </c>
      <c r="BG40" s="992">
        <v>53</v>
      </c>
      <c r="BH40" s="992">
        <v>48</v>
      </c>
      <c r="BI40" s="992">
        <v>27</v>
      </c>
      <c r="BJ40" s="992">
        <v>38</v>
      </c>
      <c r="BK40" s="992"/>
      <c r="BL40" s="992">
        <v>23</v>
      </c>
      <c r="BM40" s="992">
        <v>25</v>
      </c>
      <c r="BN40" s="992">
        <v>21</v>
      </c>
      <c r="BO40" s="992"/>
      <c r="BP40" s="992">
        <v>27</v>
      </c>
      <c r="BQ40" s="992"/>
      <c r="BR40" s="992">
        <v>78</v>
      </c>
      <c r="BS40" s="992"/>
      <c r="BT40" s="992"/>
      <c r="BU40" s="992">
        <v>15</v>
      </c>
      <c r="BV40" s="992">
        <v>19</v>
      </c>
      <c r="BW40" s="992"/>
      <c r="BX40" s="992">
        <v>5</v>
      </c>
      <c r="BY40" s="992"/>
      <c r="BZ40" s="992"/>
      <c r="CA40" s="992"/>
      <c r="CB40" s="992">
        <v>31</v>
      </c>
      <c r="CC40" s="992"/>
      <c r="CD40" s="992">
        <v>30</v>
      </c>
      <c r="CE40" s="992"/>
      <c r="CF40" s="992"/>
      <c r="CG40" s="992"/>
      <c r="CH40" s="992"/>
      <c r="CI40" s="992"/>
      <c r="CJ40" s="992"/>
      <c r="CK40" s="992"/>
      <c r="CL40" s="992"/>
      <c r="CM40" s="992"/>
      <c r="CN40" s="992"/>
      <c r="CO40" s="992"/>
      <c r="CP40" s="992"/>
      <c r="CQ40" s="992"/>
      <c r="CR40" s="992"/>
      <c r="CS40" s="993">
        <v>606</v>
      </c>
      <c r="CT40" s="994">
        <f t="shared" si="5"/>
        <v>16</v>
      </c>
      <c r="CU40" s="615">
        <v>0.82059629331184525</v>
      </c>
      <c r="CV40" s="616">
        <v>0.43832234060544562</v>
      </c>
      <c r="CW40" s="616">
        <v>0.36701990178340654</v>
      </c>
      <c r="CX40" s="616">
        <v>0.60439497716894974</v>
      </c>
      <c r="CY40" s="616">
        <v>0.46017250126839165</v>
      </c>
      <c r="CZ40" s="616">
        <v>0.63943763518385</v>
      </c>
      <c r="DA40" s="616"/>
      <c r="DB40" s="616">
        <v>0.64514592019058958</v>
      </c>
      <c r="DC40" s="616">
        <v>0.56230136986301371</v>
      </c>
      <c r="DD40" s="616">
        <v>0.73933463796477494</v>
      </c>
      <c r="DE40" s="616"/>
      <c r="DF40" s="616">
        <v>0.39269406392694062</v>
      </c>
      <c r="DG40" s="616"/>
      <c r="DH40" s="616">
        <v>0.5406743940990516</v>
      </c>
      <c r="DI40" s="616"/>
      <c r="DJ40" s="616"/>
      <c r="DK40" s="616">
        <v>0</v>
      </c>
      <c r="DL40" s="616">
        <v>0.64715212689257395</v>
      </c>
      <c r="DM40" s="616"/>
      <c r="DN40" s="616">
        <v>5.0958904109589039E-2</v>
      </c>
      <c r="DO40" s="616"/>
      <c r="DP40" s="616"/>
      <c r="DQ40" s="616"/>
      <c r="DR40" s="616">
        <v>0.49880689350419799</v>
      </c>
      <c r="DS40" s="616"/>
      <c r="DT40" s="616">
        <v>0.69506849315068497</v>
      </c>
      <c r="DU40" s="616"/>
      <c r="DV40" s="616"/>
      <c r="DW40" s="616"/>
      <c r="DX40" s="616"/>
      <c r="DY40" s="616"/>
      <c r="DZ40" s="616"/>
      <c r="EA40" s="616"/>
      <c r="EB40" s="616"/>
      <c r="EC40" s="616"/>
      <c r="ED40" s="616"/>
      <c r="EE40" s="616"/>
      <c r="EF40" s="616"/>
      <c r="EG40" s="616"/>
      <c r="EH40" s="995"/>
      <c r="EI40" s="996">
        <v>0.55528730955287309</v>
      </c>
      <c r="EJ40" s="989">
        <v>9</v>
      </c>
      <c r="EK40" s="990">
        <v>11</v>
      </c>
      <c r="EL40" s="990">
        <v>11</v>
      </c>
      <c r="EM40" s="990">
        <v>6</v>
      </c>
      <c r="EN40" s="990">
        <v>6</v>
      </c>
      <c r="EO40" s="990">
        <v>8</v>
      </c>
      <c r="EP40" s="990">
        <v>7</v>
      </c>
      <c r="EQ40" s="990"/>
      <c r="ER40" s="990">
        <v>4</v>
      </c>
      <c r="ES40" s="990">
        <v>6</v>
      </c>
      <c r="ET40" s="990"/>
      <c r="EU40" s="990">
        <v>5</v>
      </c>
      <c r="EV40" s="990"/>
      <c r="EW40" s="990">
        <v>6</v>
      </c>
      <c r="EX40" s="990"/>
      <c r="EY40" s="990"/>
      <c r="EZ40" s="990"/>
      <c r="FA40" s="990"/>
      <c r="FB40" s="990"/>
      <c r="FC40" s="990"/>
      <c r="FD40" s="990"/>
      <c r="FE40" s="990"/>
      <c r="FF40" s="990"/>
      <c r="FG40" s="990"/>
      <c r="FH40" s="990"/>
      <c r="FI40" s="990"/>
      <c r="FJ40" s="990"/>
      <c r="FK40" s="990"/>
      <c r="FL40" s="990"/>
      <c r="FM40" s="990"/>
      <c r="FN40" s="990"/>
      <c r="FO40" s="990"/>
      <c r="FP40" s="997">
        <v>79</v>
      </c>
      <c r="FQ40" s="994">
        <f t="shared" si="0"/>
        <v>11</v>
      </c>
      <c r="FR40" s="615">
        <v>0.67488584474885849</v>
      </c>
      <c r="FS40" s="616">
        <v>0.66027397260273968</v>
      </c>
      <c r="FT40" s="616">
        <v>0.40722291407222916</v>
      </c>
      <c r="FU40" s="616">
        <v>0.44383561643835617</v>
      </c>
      <c r="FV40" s="616">
        <v>0.4863013698630137</v>
      </c>
      <c r="FW40" s="616">
        <v>0.6095890410958904</v>
      </c>
      <c r="FX40" s="616">
        <v>0.71702544031311155</v>
      </c>
      <c r="FY40" s="616"/>
      <c r="FZ40" s="616">
        <v>0.61643835616438358</v>
      </c>
      <c r="GA40" s="616">
        <v>0.59908675799086752</v>
      </c>
      <c r="GB40" s="616"/>
      <c r="GC40" s="616">
        <v>0.623013698630137</v>
      </c>
      <c r="GD40" s="616"/>
      <c r="GE40" s="616">
        <v>0.71232876712328763</v>
      </c>
      <c r="GF40" s="616"/>
      <c r="GG40" s="616"/>
      <c r="GH40" s="616"/>
      <c r="GI40" s="616"/>
      <c r="GJ40" s="616"/>
      <c r="GK40" s="616"/>
      <c r="GL40" s="616"/>
      <c r="GM40" s="616"/>
      <c r="GN40" s="616"/>
      <c r="GO40" s="616"/>
      <c r="GP40" s="616"/>
      <c r="GQ40" s="616"/>
      <c r="GR40" s="616"/>
      <c r="GS40" s="616"/>
      <c r="GT40" s="616"/>
      <c r="GU40" s="616"/>
      <c r="GV40" s="616"/>
      <c r="GW40" s="616"/>
      <c r="GX40" s="621">
        <v>0.59167678168891968</v>
      </c>
      <c r="GY40" s="998">
        <v>94</v>
      </c>
      <c r="GZ40" s="999">
        <v>56</v>
      </c>
      <c r="HA40" s="999"/>
      <c r="HB40" s="999"/>
      <c r="HC40" s="999">
        <v>5</v>
      </c>
      <c r="HD40" s="999"/>
      <c r="HE40" s="1000">
        <v>155</v>
      </c>
      <c r="HF40" s="1001">
        <v>198</v>
      </c>
      <c r="HG40" s="1002">
        <v>1742</v>
      </c>
      <c r="HH40" s="1002">
        <v>86</v>
      </c>
      <c r="HI40" s="1002">
        <v>1110</v>
      </c>
      <c r="HJ40" s="1002">
        <v>1621</v>
      </c>
      <c r="HK40" s="1002">
        <v>3179</v>
      </c>
      <c r="HL40" s="1002">
        <v>2051</v>
      </c>
      <c r="HM40" s="1002">
        <v>838</v>
      </c>
      <c r="HN40" s="1002">
        <v>3740</v>
      </c>
      <c r="HO40" s="1002">
        <v>565</v>
      </c>
      <c r="HP40" s="1002">
        <v>734</v>
      </c>
      <c r="HQ40" s="1002">
        <v>1613</v>
      </c>
      <c r="HR40" s="1002">
        <v>508</v>
      </c>
      <c r="HS40" s="1002">
        <v>853</v>
      </c>
      <c r="HT40" s="1002">
        <v>1719</v>
      </c>
      <c r="HU40" s="1002">
        <v>1259</v>
      </c>
      <c r="HV40" s="1002">
        <v>337</v>
      </c>
      <c r="HW40" s="1002">
        <v>54</v>
      </c>
      <c r="HX40" s="1002">
        <v>202</v>
      </c>
      <c r="HY40" s="1002">
        <v>88</v>
      </c>
      <c r="HZ40" s="1002">
        <v>134</v>
      </c>
      <c r="IA40" s="1002">
        <v>148</v>
      </c>
      <c r="IB40" s="1002">
        <v>2</v>
      </c>
      <c r="IC40" s="1002">
        <v>154</v>
      </c>
      <c r="ID40" s="1002">
        <v>401</v>
      </c>
      <c r="IE40" s="1002"/>
      <c r="IF40" s="1002">
        <v>10</v>
      </c>
      <c r="IG40" s="1002">
        <v>7</v>
      </c>
      <c r="IH40" s="1003">
        <v>23353</v>
      </c>
      <c r="II40" s="1004">
        <f t="shared" si="6"/>
        <v>63.980821917808221</v>
      </c>
      <c r="IJ40" s="1005">
        <v>27.595959595959595</v>
      </c>
      <c r="IK40" s="1006">
        <v>6.9959816303099887</v>
      </c>
      <c r="IL40" s="1006">
        <v>3.2325581395348837</v>
      </c>
      <c r="IM40" s="1006">
        <v>4.1441441441441444</v>
      </c>
      <c r="IN40" s="1006">
        <v>11.267735965453424</v>
      </c>
      <c r="IO40" s="1006">
        <v>5.2893991821327457</v>
      </c>
      <c r="IP40" s="1006">
        <v>6.5675280351048269</v>
      </c>
      <c r="IQ40" s="1006">
        <v>9.1085918854415269</v>
      </c>
      <c r="IR40" s="1006">
        <v>7.1529411764705886</v>
      </c>
      <c r="IS40" s="1006">
        <v>7.0353982300884956</v>
      </c>
      <c r="IT40" s="1006">
        <v>8.7343324250681196</v>
      </c>
      <c r="IU40" s="1006">
        <v>7.6243025418474888</v>
      </c>
      <c r="IV40" s="1006">
        <v>5.3661417322834648</v>
      </c>
      <c r="IW40" s="1006">
        <v>3.574443141852286</v>
      </c>
      <c r="IX40" s="1006">
        <v>4.0232693426410702</v>
      </c>
      <c r="IY40" s="1006">
        <v>5.8490865766481335</v>
      </c>
      <c r="IZ40" s="1006">
        <v>7.7121661721068246</v>
      </c>
      <c r="JA40" s="1006">
        <v>10.592592592592593</v>
      </c>
      <c r="JB40" s="1006">
        <v>11.727722772277227</v>
      </c>
      <c r="JC40" s="1006">
        <v>7.3068181818181817</v>
      </c>
      <c r="JD40" s="1006">
        <v>4.2910447761194028</v>
      </c>
      <c r="JE40" s="1006">
        <v>4.2702702702702702</v>
      </c>
      <c r="JF40" s="1006">
        <v>2.5</v>
      </c>
      <c r="JG40" s="1006">
        <v>2.9090909090909092</v>
      </c>
      <c r="JH40" s="1006">
        <v>14.503740648379052</v>
      </c>
      <c r="JI40" s="1006"/>
      <c r="JJ40" s="1006">
        <v>10.4</v>
      </c>
      <c r="JK40" s="1006">
        <v>3.4285714285714284</v>
      </c>
      <c r="JL40" s="642">
        <v>6.9365820237228624</v>
      </c>
      <c r="JM40" s="1001">
        <v>1572</v>
      </c>
      <c r="JN40" s="1002">
        <v>8511</v>
      </c>
      <c r="JO40" s="1002">
        <v>186</v>
      </c>
      <c r="JP40" s="1002">
        <v>3410</v>
      </c>
      <c r="JQ40" s="1002">
        <v>15490</v>
      </c>
      <c r="JR40" s="1002">
        <v>12951</v>
      </c>
      <c r="JS40" s="1002">
        <v>9514</v>
      </c>
      <c r="JT40" s="1002">
        <v>6002</v>
      </c>
      <c r="JU40" s="1002">
        <v>21242</v>
      </c>
      <c r="JV40" s="1002">
        <v>3321</v>
      </c>
      <c r="JW40" s="1002">
        <v>5429</v>
      </c>
      <c r="JX40" s="1002">
        <v>9519</v>
      </c>
      <c r="JY40" s="1002">
        <v>1796</v>
      </c>
      <c r="JZ40" s="1002">
        <v>2059</v>
      </c>
      <c r="KA40" s="1002">
        <v>4922</v>
      </c>
      <c r="KB40" s="1002">
        <v>5134</v>
      </c>
      <c r="KC40" s="1002">
        <v>2232</v>
      </c>
      <c r="KD40" s="1002">
        <v>503</v>
      </c>
      <c r="KE40" s="1002">
        <v>1892</v>
      </c>
      <c r="KF40" s="1002">
        <v>545</v>
      </c>
      <c r="KG40" s="1002">
        <v>381</v>
      </c>
      <c r="KH40" s="1002">
        <v>390</v>
      </c>
      <c r="KI40" s="1002">
        <v>3</v>
      </c>
      <c r="KJ40" s="1002">
        <v>310</v>
      </c>
      <c r="KK40" s="1002">
        <v>5416</v>
      </c>
      <c r="KL40" s="1002"/>
      <c r="KM40" s="1002">
        <v>76</v>
      </c>
      <c r="KN40" s="1002">
        <v>18</v>
      </c>
      <c r="KO40" s="1003">
        <v>122824</v>
      </c>
      <c r="KP40" s="1007">
        <f t="shared" si="1"/>
        <v>0.55528730955287309</v>
      </c>
      <c r="KQ40" s="1004">
        <f t="shared" si="7"/>
        <v>336.50410958904109</v>
      </c>
      <c r="KR40" s="1001">
        <v>3693</v>
      </c>
      <c r="KS40" s="1002">
        <v>1950</v>
      </c>
      <c r="KT40" s="1002">
        <v>5</v>
      </c>
      <c r="KU40" s="1002">
        <v>86</v>
      </c>
      <c r="KV40" s="1002">
        <v>1157</v>
      </c>
      <c r="KW40" s="1002">
        <v>1319</v>
      </c>
      <c r="KX40" s="1002">
        <v>1903</v>
      </c>
      <c r="KY40" s="1002">
        <v>790</v>
      </c>
      <c r="KZ40" s="1002">
        <v>1774</v>
      </c>
      <c r="LA40" s="1002">
        <v>89</v>
      </c>
      <c r="LB40" s="1002">
        <v>247</v>
      </c>
      <c r="LC40" s="1002">
        <v>1212</v>
      </c>
      <c r="LD40" s="1002">
        <v>447</v>
      </c>
      <c r="LE40" s="1002">
        <v>423</v>
      </c>
      <c r="LF40" s="1002">
        <v>468</v>
      </c>
      <c r="LG40" s="1002">
        <v>972</v>
      </c>
      <c r="LH40" s="1002">
        <v>25</v>
      </c>
      <c r="LI40" s="1002">
        <v>15</v>
      </c>
      <c r="LJ40" s="1002">
        <v>278</v>
      </c>
      <c r="LK40" s="1002">
        <v>11</v>
      </c>
      <c r="LL40" s="1002">
        <v>75</v>
      </c>
      <c r="LM40" s="1002">
        <v>95</v>
      </c>
      <c r="LN40" s="1002"/>
      <c r="LO40" s="1002">
        <v>10</v>
      </c>
      <c r="LP40" s="1002"/>
      <c r="LQ40" s="1002"/>
      <c r="LR40" s="1002">
        <v>17</v>
      </c>
      <c r="LS40" s="1002"/>
      <c r="LT40" s="1003">
        <v>17061</v>
      </c>
      <c r="LU40" s="1007">
        <f>LT40/(FP40*365)</f>
        <v>0.59167678168891968</v>
      </c>
      <c r="LV40" s="1004">
        <f t="shared" si="8"/>
        <v>46.742465753424661</v>
      </c>
      <c r="LW40" s="644">
        <v>497</v>
      </c>
      <c r="LX40" s="645">
        <v>804</v>
      </c>
      <c r="LY40" s="645">
        <v>593</v>
      </c>
      <c r="LZ40" s="646">
        <v>4075</v>
      </c>
      <c r="MA40" s="647">
        <v>3529</v>
      </c>
      <c r="MB40" s="647">
        <v>5334</v>
      </c>
      <c r="MC40" s="645"/>
      <c r="MD40" s="645"/>
      <c r="ME40" s="646">
        <v>937</v>
      </c>
      <c r="MF40" s="647">
        <v>128</v>
      </c>
      <c r="MG40" s="645"/>
      <c r="MH40" s="645"/>
      <c r="MI40" s="646">
        <v>121</v>
      </c>
      <c r="MJ40" s="647">
        <v>851</v>
      </c>
      <c r="MK40" s="648"/>
      <c r="ML40" s="648">
        <v>192</v>
      </c>
      <c r="MM40" s="648"/>
      <c r="MN40" s="1008">
        <v>17061</v>
      </c>
      <c r="MO40" s="1009">
        <f t="shared" si="9"/>
        <v>0.11101342242541469</v>
      </c>
      <c r="MP40" s="1010"/>
      <c r="MQ40" s="1011"/>
      <c r="MR40" s="1011"/>
      <c r="MS40" s="1011"/>
      <c r="MT40" s="1011"/>
      <c r="MU40" s="1011"/>
      <c r="MV40" s="1012"/>
      <c r="MX40" s="837"/>
    </row>
    <row r="41" spans="1:362" s="587" customFormat="1" ht="8.25" x14ac:dyDescent="0.25">
      <c r="A41" s="976" t="s">
        <v>391</v>
      </c>
      <c r="B41" s="977" t="s">
        <v>392</v>
      </c>
      <c r="C41" s="978" t="s">
        <v>393</v>
      </c>
      <c r="D41" s="978" t="s">
        <v>394</v>
      </c>
      <c r="E41" s="978" t="s">
        <v>1235</v>
      </c>
      <c r="F41" s="978" t="s">
        <v>395</v>
      </c>
      <c r="G41" s="978" t="s">
        <v>396</v>
      </c>
      <c r="H41" s="978" t="s">
        <v>1236</v>
      </c>
      <c r="I41" s="978" t="s">
        <v>1479</v>
      </c>
      <c r="J41" s="978" t="s">
        <v>210</v>
      </c>
      <c r="K41" s="1013" t="s">
        <v>232</v>
      </c>
      <c r="L41" s="979">
        <v>1</v>
      </c>
      <c r="M41" s="593">
        <v>1165524000</v>
      </c>
      <c r="N41" s="595">
        <v>1154959000</v>
      </c>
      <c r="O41" s="595">
        <v>935447000</v>
      </c>
      <c r="P41" s="598">
        <f t="shared" si="2"/>
        <v>10565000</v>
      </c>
      <c r="Q41" s="599">
        <v>7264768.7999999998</v>
      </c>
      <c r="R41" s="600">
        <v>1171157032.8099999</v>
      </c>
      <c r="S41" s="600">
        <v>400776.69</v>
      </c>
      <c r="T41" s="980">
        <v>1178822578.3</v>
      </c>
      <c r="U41" s="981">
        <v>63.651111111111113</v>
      </c>
      <c r="V41" s="982">
        <v>2.16</v>
      </c>
      <c r="W41" s="982">
        <v>343.95820105820104</v>
      </c>
      <c r="X41" s="982">
        <v>91.25</v>
      </c>
      <c r="Y41" s="982">
        <v>29.580000000000002</v>
      </c>
      <c r="Z41" s="982">
        <v>306.38</v>
      </c>
      <c r="AA41" s="982">
        <v>7.8457142857142852</v>
      </c>
      <c r="AB41" s="982">
        <v>72.212817460317453</v>
      </c>
      <c r="AC41" s="982">
        <v>235.83559523809524</v>
      </c>
      <c r="AD41" s="983">
        <v>1152.873439153439</v>
      </c>
      <c r="AE41" s="984">
        <f t="shared" si="3"/>
        <v>7.5342359799872152E-2</v>
      </c>
      <c r="AF41" s="985">
        <f t="shared" si="4"/>
        <v>0.4071354307547983</v>
      </c>
      <c r="AG41" s="986"/>
      <c r="AH41" s="987"/>
      <c r="AI41" s="988"/>
      <c r="AJ41" s="989"/>
      <c r="AK41" s="990"/>
      <c r="AL41" s="990"/>
      <c r="AM41" s="990"/>
      <c r="AN41" s="990"/>
      <c r="AO41" s="990"/>
      <c r="AP41" s="990"/>
      <c r="AQ41" s="990"/>
      <c r="AR41" s="990"/>
      <c r="AS41" s="990"/>
      <c r="AT41" s="990"/>
      <c r="AU41" s="990"/>
      <c r="AV41" s="990"/>
      <c r="AW41" s="990"/>
      <c r="AX41" s="990"/>
      <c r="AY41" s="990"/>
      <c r="AZ41" s="990"/>
      <c r="BA41" s="990"/>
      <c r="BB41" s="990"/>
      <c r="BC41" s="990"/>
      <c r="BD41" s="614"/>
      <c r="BE41" s="991"/>
      <c r="BF41" s="992"/>
      <c r="BG41" s="992"/>
      <c r="BH41" s="992"/>
      <c r="BI41" s="992"/>
      <c r="BJ41" s="992"/>
      <c r="BK41" s="992">
        <v>55</v>
      </c>
      <c r="BL41" s="992"/>
      <c r="BM41" s="992"/>
      <c r="BN41" s="992"/>
      <c r="BO41" s="992"/>
      <c r="BP41" s="992"/>
      <c r="BQ41" s="992"/>
      <c r="BR41" s="992"/>
      <c r="BS41" s="992"/>
      <c r="BT41" s="992"/>
      <c r="BU41" s="992"/>
      <c r="BV41" s="992"/>
      <c r="BW41" s="992"/>
      <c r="BX41" s="992"/>
      <c r="BY41" s="992"/>
      <c r="BZ41" s="992"/>
      <c r="CA41" s="992"/>
      <c r="CB41" s="992"/>
      <c r="CC41" s="992"/>
      <c r="CD41" s="992"/>
      <c r="CE41" s="992"/>
      <c r="CF41" s="992"/>
      <c r="CG41" s="992"/>
      <c r="CH41" s="992"/>
      <c r="CI41" s="992"/>
      <c r="CJ41" s="992"/>
      <c r="CK41" s="992"/>
      <c r="CL41" s="992"/>
      <c r="CM41" s="992"/>
      <c r="CN41" s="992"/>
      <c r="CO41" s="992"/>
      <c r="CP41" s="992"/>
      <c r="CQ41" s="992"/>
      <c r="CR41" s="992"/>
      <c r="CS41" s="993">
        <v>55</v>
      </c>
      <c r="CT41" s="994">
        <f t="shared" si="5"/>
        <v>1</v>
      </c>
      <c r="CU41" s="615"/>
      <c r="CV41" s="616"/>
      <c r="CW41" s="616"/>
      <c r="CX41" s="616"/>
      <c r="CY41" s="616"/>
      <c r="CZ41" s="616"/>
      <c r="DA41" s="616">
        <v>0.8306849315068493</v>
      </c>
      <c r="DB41" s="616"/>
      <c r="DC41" s="616"/>
      <c r="DD41" s="616"/>
      <c r="DE41" s="616"/>
      <c r="DF41" s="616"/>
      <c r="DG41" s="616"/>
      <c r="DH41" s="616"/>
      <c r="DI41" s="616"/>
      <c r="DJ41" s="616"/>
      <c r="DK41" s="616"/>
      <c r="DL41" s="616"/>
      <c r="DM41" s="616"/>
      <c r="DN41" s="616"/>
      <c r="DO41" s="616"/>
      <c r="DP41" s="616"/>
      <c r="DQ41" s="616"/>
      <c r="DR41" s="616"/>
      <c r="DS41" s="616"/>
      <c r="DT41" s="616"/>
      <c r="DU41" s="616"/>
      <c r="DV41" s="616"/>
      <c r="DW41" s="616"/>
      <c r="DX41" s="616"/>
      <c r="DY41" s="616"/>
      <c r="DZ41" s="616"/>
      <c r="EA41" s="616"/>
      <c r="EB41" s="616"/>
      <c r="EC41" s="616"/>
      <c r="ED41" s="616"/>
      <c r="EE41" s="616"/>
      <c r="EF41" s="616"/>
      <c r="EG41" s="616"/>
      <c r="EH41" s="995"/>
      <c r="EI41" s="996">
        <v>0.8306849315068493</v>
      </c>
      <c r="EJ41" s="989"/>
      <c r="EK41" s="990"/>
      <c r="EL41" s="990"/>
      <c r="EM41" s="990"/>
      <c r="EN41" s="990"/>
      <c r="EO41" s="990"/>
      <c r="EP41" s="990"/>
      <c r="EQ41" s="990"/>
      <c r="ER41" s="990"/>
      <c r="ES41" s="990"/>
      <c r="ET41" s="990"/>
      <c r="EU41" s="990"/>
      <c r="EV41" s="990"/>
      <c r="EW41" s="990"/>
      <c r="EX41" s="990"/>
      <c r="EY41" s="990"/>
      <c r="EZ41" s="990"/>
      <c r="FA41" s="990"/>
      <c r="FB41" s="990"/>
      <c r="FC41" s="990"/>
      <c r="FD41" s="990"/>
      <c r="FE41" s="990"/>
      <c r="FF41" s="990"/>
      <c r="FG41" s="990"/>
      <c r="FH41" s="990"/>
      <c r="FI41" s="990"/>
      <c r="FJ41" s="990"/>
      <c r="FK41" s="990"/>
      <c r="FL41" s="990"/>
      <c r="FM41" s="990"/>
      <c r="FN41" s="990"/>
      <c r="FO41" s="990"/>
      <c r="FP41" s="997"/>
      <c r="FQ41" s="994">
        <f t="shared" si="0"/>
        <v>0</v>
      </c>
      <c r="FR41" s="615"/>
      <c r="FS41" s="616"/>
      <c r="FT41" s="616"/>
      <c r="FU41" s="616"/>
      <c r="FV41" s="616"/>
      <c r="FW41" s="616"/>
      <c r="FX41" s="616"/>
      <c r="FY41" s="616"/>
      <c r="FZ41" s="616"/>
      <c r="GA41" s="616"/>
      <c r="GB41" s="616"/>
      <c r="GC41" s="616"/>
      <c r="GD41" s="616"/>
      <c r="GE41" s="616"/>
      <c r="GF41" s="616"/>
      <c r="GG41" s="616"/>
      <c r="GH41" s="616"/>
      <c r="GI41" s="616"/>
      <c r="GJ41" s="616"/>
      <c r="GK41" s="616"/>
      <c r="GL41" s="616"/>
      <c r="GM41" s="616"/>
      <c r="GN41" s="616"/>
      <c r="GO41" s="616"/>
      <c r="GP41" s="616"/>
      <c r="GQ41" s="616"/>
      <c r="GR41" s="616"/>
      <c r="GS41" s="616"/>
      <c r="GT41" s="616"/>
      <c r="GU41" s="616"/>
      <c r="GV41" s="616"/>
      <c r="GW41" s="616"/>
      <c r="GX41" s="621"/>
      <c r="GY41" s="998"/>
      <c r="GZ41" s="999"/>
      <c r="HA41" s="999">
        <v>1090</v>
      </c>
      <c r="HB41" s="999"/>
      <c r="HC41" s="999"/>
      <c r="HD41" s="999"/>
      <c r="HE41" s="1000">
        <v>1090</v>
      </c>
      <c r="HF41" s="1001"/>
      <c r="HG41" s="1002"/>
      <c r="HH41" s="1002"/>
      <c r="HI41" s="1002"/>
      <c r="HJ41" s="1002"/>
      <c r="HK41" s="1002"/>
      <c r="HL41" s="1002"/>
      <c r="HM41" s="1002"/>
      <c r="HN41" s="1002"/>
      <c r="HO41" s="1002"/>
      <c r="HP41" s="1002"/>
      <c r="HQ41" s="1002"/>
      <c r="HR41" s="1002"/>
      <c r="HS41" s="1002"/>
      <c r="HT41" s="1002"/>
      <c r="HU41" s="1002"/>
      <c r="HV41" s="1002"/>
      <c r="HW41" s="1002"/>
      <c r="HX41" s="1002"/>
      <c r="HY41" s="1002">
        <v>787</v>
      </c>
      <c r="HZ41" s="1002">
        <v>173</v>
      </c>
      <c r="IA41" s="1002"/>
      <c r="IB41" s="1002"/>
      <c r="IC41" s="1002"/>
      <c r="ID41" s="1002"/>
      <c r="IE41" s="1002"/>
      <c r="IF41" s="1002"/>
      <c r="IG41" s="1002"/>
      <c r="IH41" s="1003">
        <v>960</v>
      </c>
      <c r="II41" s="1004">
        <f t="shared" si="6"/>
        <v>2.6301369863013697</v>
      </c>
      <c r="IJ41" s="1005"/>
      <c r="IK41" s="1006"/>
      <c r="IL41" s="1006"/>
      <c r="IM41" s="1006"/>
      <c r="IN41" s="1006"/>
      <c r="IO41" s="1006"/>
      <c r="IP41" s="1006"/>
      <c r="IQ41" s="1006"/>
      <c r="IR41" s="1006"/>
      <c r="IS41" s="1006"/>
      <c r="IT41" s="1006"/>
      <c r="IU41" s="1006"/>
      <c r="IV41" s="1006"/>
      <c r="IW41" s="1006"/>
      <c r="IX41" s="1006"/>
      <c r="IY41" s="1006"/>
      <c r="IZ41" s="1006"/>
      <c r="JA41" s="1006"/>
      <c r="JB41" s="1006"/>
      <c r="JC41" s="1006">
        <v>18.581956797966964</v>
      </c>
      <c r="JD41" s="1006">
        <v>17.375722543352602</v>
      </c>
      <c r="JE41" s="1006"/>
      <c r="JF41" s="1006"/>
      <c r="JG41" s="1006"/>
      <c r="JH41" s="1006"/>
      <c r="JI41" s="1006"/>
      <c r="JJ41" s="1006"/>
      <c r="JK41" s="1006"/>
      <c r="JL41" s="642">
        <v>18.364583333333332</v>
      </c>
      <c r="JM41" s="1001"/>
      <c r="JN41" s="1002"/>
      <c r="JO41" s="1002"/>
      <c r="JP41" s="1002"/>
      <c r="JQ41" s="1002"/>
      <c r="JR41" s="1002"/>
      <c r="JS41" s="1002"/>
      <c r="JT41" s="1002"/>
      <c r="JU41" s="1002"/>
      <c r="JV41" s="1002"/>
      <c r="JW41" s="1002"/>
      <c r="JX41" s="1002"/>
      <c r="JY41" s="1002"/>
      <c r="JZ41" s="1002"/>
      <c r="KA41" s="1002"/>
      <c r="KB41" s="1002"/>
      <c r="KC41" s="1002"/>
      <c r="KD41" s="1002"/>
      <c r="KE41" s="1002"/>
      <c r="KF41" s="1002">
        <v>13839</v>
      </c>
      <c r="KG41" s="1002">
        <v>2837</v>
      </c>
      <c r="KH41" s="1002"/>
      <c r="KI41" s="1002"/>
      <c r="KJ41" s="1002"/>
      <c r="KK41" s="1002"/>
      <c r="KL41" s="1002"/>
      <c r="KM41" s="1002"/>
      <c r="KN41" s="1002"/>
      <c r="KO41" s="1003">
        <v>16676</v>
      </c>
      <c r="KP41" s="1007">
        <f t="shared" si="1"/>
        <v>0.8306849315068493</v>
      </c>
      <c r="KQ41" s="1004">
        <f t="shared" si="7"/>
        <v>45.68767123287671</v>
      </c>
      <c r="KR41" s="1001"/>
      <c r="KS41" s="1002"/>
      <c r="KT41" s="1002"/>
      <c r="KU41" s="1002"/>
      <c r="KV41" s="1002"/>
      <c r="KW41" s="1002"/>
      <c r="KX41" s="1002"/>
      <c r="KY41" s="1002"/>
      <c r="KZ41" s="1002"/>
      <c r="LA41" s="1002"/>
      <c r="LB41" s="1002"/>
      <c r="LC41" s="1002"/>
      <c r="LD41" s="1002"/>
      <c r="LE41" s="1002"/>
      <c r="LF41" s="1002"/>
      <c r="LG41" s="1002"/>
      <c r="LH41" s="1002"/>
      <c r="LI41" s="1002"/>
      <c r="LJ41" s="1002"/>
      <c r="LK41" s="1002"/>
      <c r="LL41" s="1002"/>
      <c r="LM41" s="1002"/>
      <c r="LN41" s="1002"/>
      <c r="LO41" s="1002"/>
      <c r="LP41" s="1002"/>
      <c r="LQ41" s="1002"/>
      <c r="LR41" s="1002"/>
      <c r="LS41" s="1002"/>
      <c r="LT41" s="1003"/>
      <c r="LU41" s="1007"/>
      <c r="LV41" s="1004">
        <f t="shared" si="8"/>
        <v>0</v>
      </c>
      <c r="LW41" s="644"/>
      <c r="LX41" s="645"/>
      <c r="LY41" s="645"/>
      <c r="LZ41" s="646"/>
      <c r="MA41" s="647"/>
      <c r="MB41" s="647"/>
      <c r="MC41" s="645"/>
      <c r="MD41" s="645"/>
      <c r="ME41" s="646"/>
      <c r="MF41" s="647"/>
      <c r="MG41" s="645"/>
      <c r="MH41" s="645"/>
      <c r="MI41" s="646"/>
      <c r="MJ41" s="647"/>
      <c r="MK41" s="648"/>
      <c r="ML41" s="648"/>
      <c r="MM41" s="648"/>
      <c r="MN41" s="1008"/>
      <c r="MO41" s="1009"/>
      <c r="MP41" s="1010"/>
      <c r="MQ41" s="1011"/>
      <c r="MR41" s="1011"/>
      <c r="MS41" s="1011"/>
      <c r="MT41" s="1011"/>
      <c r="MU41" s="1011"/>
      <c r="MV41" s="1012"/>
      <c r="MX41" s="837"/>
    </row>
    <row r="42" spans="1:362" s="587" customFormat="1" ht="8.25" x14ac:dyDescent="0.25">
      <c r="A42" s="976" t="s">
        <v>398</v>
      </c>
      <c r="B42" s="977" t="s">
        <v>399</v>
      </c>
      <c r="C42" s="978" t="s">
        <v>400</v>
      </c>
      <c r="D42" s="978" t="s">
        <v>401</v>
      </c>
      <c r="E42" s="978" t="s">
        <v>1235</v>
      </c>
      <c r="F42" s="978" t="s">
        <v>395</v>
      </c>
      <c r="G42" s="978" t="s">
        <v>402</v>
      </c>
      <c r="H42" s="978" t="s">
        <v>403</v>
      </c>
      <c r="I42" s="978" t="s">
        <v>1479</v>
      </c>
      <c r="J42" s="978" t="s">
        <v>210</v>
      </c>
      <c r="K42" s="926" t="s">
        <v>211</v>
      </c>
      <c r="L42" s="979">
        <v>1</v>
      </c>
      <c r="M42" s="593">
        <v>10011782000</v>
      </c>
      <c r="N42" s="595">
        <v>9622666000</v>
      </c>
      <c r="O42" s="595">
        <v>4669558000</v>
      </c>
      <c r="P42" s="598">
        <f t="shared" si="2"/>
        <v>389116000</v>
      </c>
      <c r="Q42" s="599">
        <v>45968475.540000007</v>
      </c>
      <c r="R42" s="600">
        <v>8917492922.3500004</v>
      </c>
      <c r="S42" s="600">
        <v>386649969.06999999</v>
      </c>
      <c r="T42" s="980">
        <v>9350111366.960001</v>
      </c>
      <c r="U42" s="981">
        <v>800.39194444444445</v>
      </c>
      <c r="V42" s="982">
        <v>31.43</v>
      </c>
      <c r="W42" s="982">
        <v>1507.9386507936506</v>
      </c>
      <c r="X42" s="982">
        <v>564.57100529100546</v>
      </c>
      <c r="Y42" s="982">
        <v>121.63</v>
      </c>
      <c r="Z42" s="982">
        <v>576.9666666666667</v>
      </c>
      <c r="AA42" s="982">
        <v>7.0258730158730156</v>
      </c>
      <c r="AB42" s="982">
        <v>515.88729166666667</v>
      </c>
      <c r="AC42" s="982">
        <v>419.94284722222221</v>
      </c>
      <c r="AD42" s="983">
        <v>4545.7842791005296</v>
      </c>
      <c r="AE42" s="984">
        <f t="shared" si="3"/>
        <v>0.22171803667221102</v>
      </c>
      <c r="AF42" s="985">
        <f t="shared" si="4"/>
        <v>0.41771684409964416</v>
      </c>
      <c r="AG42" s="986" t="s">
        <v>1480</v>
      </c>
      <c r="AH42" s="987" t="s">
        <v>1481</v>
      </c>
      <c r="AI42" s="988" t="s">
        <v>1482</v>
      </c>
      <c r="AJ42" s="989"/>
      <c r="AK42" s="990">
        <v>1</v>
      </c>
      <c r="AL42" s="990"/>
      <c r="AM42" s="990">
        <v>1</v>
      </c>
      <c r="AN42" s="990">
        <v>1</v>
      </c>
      <c r="AO42" s="990"/>
      <c r="AP42" s="990">
        <v>1</v>
      </c>
      <c r="AQ42" s="990">
        <v>1</v>
      </c>
      <c r="AR42" s="990">
        <v>1</v>
      </c>
      <c r="AS42" s="990"/>
      <c r="AT42" s="990"/>
      <c r="AU42" s="990"/>
      <c r="AV42" s="990"/>
      <c r="AW42" s="990"/>
      <c r="AX42" s="990">
        <v>1</v>
      </c>
      <c r="AY42" s="990">
        <v>1</v>
      </c>
      <c r="AZ42" s="990">
        <v>1</v>
      </c>
      <c r="BA42" s="990">
        <v>1</v>
      </c>
      <c r="BB42" s="990"/>
      <c r="BC42" s="990">
        <v>1</v>
      </c>
      <c r="BD42" s="614">
        <v>11</v>
      </c>
      <c r="BE42" s="991">
        <v>224</v>
      </c>
      <c r="BF42" s="992">
        <v>209</v>
      </c>
      <c r="BG42" s="992">
        <v>129</v>
      </c>
      <c r="BH42" s="992">
        <v>108</v>
      </c>
      <c r="BI42" s="992">
        <v>43</v>
      </c>
      <c r="BJ42" s="992">
        <v>44</v>
      </c>
      <c r="BK42" s="992">
        <v>90</v>
      </c>
      <c r="BL42" s="992">
        <v>54</v>
      </c>
      <c r="BM42" s="992">
        <v>40</v>
      </c>
      <c r="BN42" s="992">
        <v>69</v>
      </c>
      <c r="BO42" s="992">
        <v>41</v>
      </c>
      <c r="BP42" s="992">
        <v>50</v>
      </c>
      <c r="BQ42" s="992">
        <v>30</v>
      </c>
      <c r="BR42" s="992">
        <v>30</v>
      </c>
      <c r="BS42" s="992">
        <v>90</v>
      </c>
      <c r="BT42" s="992"/>
      <c r="BU42" s="992">
        <v>24</v>
      </c>
      <c r="BV42" s="992">
        <v>42</v>
      </c>
      <c r="BW42" s="992"/>
      <c r="BX42" s="992">
        <v>20</v>
      </c>
      <c r="BY42" s="992">
        <v>13</v>
      </c>
      <c r="BZ42" s="992"/>
      <c r="CA42" s="992">
        <v>12</v>
      </c>
      <c r="CB42" s="992">
        <v>46</v>
      </c>
      <c r="CC42" s="992">
        <v>18</v>
      </c>
      <c r="CD42" s="992"/>
      <c r="CE42" s="992">
        <v>13</v>
      </c>
      <c r="CF42" s="992"/>
      <c r="CG42" s="992"/>
      <c r="CH42" s="992"/>
      <c r="CI42" s="992"/>
      <c r="CJ42" s="992"/>
      <c r="CK42" s="992"/>
      <c r="CL42" s="992"/>
      <c r="CM42" s="992"/>
      <c r="CN42" s="992"/>
      <c r="CO42" s="992"/>
      <c r="CP42" s="992"/>
      <c r="CQ42" s="992"/>
      <c r="CR42" s="992"/>
      <c r="CS42" s="993">
        <v>1439</v>
      </c>
      <c r="CT42" s="994">
        <f t="shared" si="5"/>
        <v>23</v>
      </c>
      <c r="CU42" s="615">
        <v>0.7832681017612525</v>
      </c>
      <c r="CV42" s="616">
        <v>0.58242118371894869</v>
      </c>
      <c r="CW42" s="616">
        <v>0.51243495805458217</v>
      </c>
      <c r="CX42" s="616">
        <v>0.5219178082191781</v>
      </c>
      <c r="CY42" s="616">
        <v>0.45657852819369227</v>
      </c>
      <c r="CZ42" s="616">
        <v>0.47646326276463263</v>
      </c>
      <c r="DA42" s="616">
        <v>0.51929984779299843</v>
      </c>
      <c r="DB42" s="616">
        <v>0.58584474885844751</v>
      </c>
      <c r="DC42" s="616">
        <v>0.76006849315068492</v>
      </c>
      <c r="DD42" s="616">
        <v>0.50744490768314476</v>
      </c>
      <c r="DE42" s="616">
        <v>0.65479452054794518</v>
      </c>
      <c r="DF42" s="616">
        <v>0.43446575342465754</v>
      </c>
      <c r="DG42" s="616">
        <v>0.70940639269406391</v>
      </c>
      <c r="DH42" s="616">
        <v>0.86876712328767125</v>
      </c>
      <c r="DI42" s="616">
        <v>0.5730593607305936</v>
      </c>
      <c r="DJ42" s="616"/>
      <c r="DK42" s="616">
        <v>0.38356164383561642</v>
      </c>
      <c r="DL42" s="616">
        <v>0.43705153294194388</v>
      </c>
      <c r="DM42" s="616"/>
      <c r="DN42" s="616">
        <v>0.44424657534246575</v>
      </c>
      <c r="DO42" s="616">
        <v>0.64552160168598527</v>
      </c>
      <c r="DP42" s="616"/>
      <c r="DQ42" s="616">
        <v>0.64543378995433787</v>
      </c>
      <c r="DR42" s="616">
        <v>0.61483025610482434</v>
      </c>
      <c r="DS42" s="616">
        <v>0.602283105022831</v>
      </c>
      <c r="DT42" s="616"/>
      <c r="DU42" s="616">
        <v>0.37049525816649104</v>
      </c>
      <c r="DV42" s="616"/>
      <c r="DW42" s="616"/>
      <c r="DX42" s="616"/>
      <c r="DY42" s="616"/>
      <c r="DZ42" s="616"/>
      <c r="EA42" s="616"/>
      <c r="EB42" s="616"/>
      <c r="EC42" s="616"/>
      <c r="ED42" s="616"/>
      <c r="EE42" s="616"/>
      <c r="EF42" s="616"/>
      <c r="EG42" s="616"/>
      <c r="EH42" s="995"/>
      <c r="EI42" s="996">
        <v>0.58933239407122529</v>
      </c>
      <c r="EJ42" s="989">
        <v>16</v>
      </c>
      <c r="EK42" s="990">
        <v>22</v>
      </c>
      <c r="EL42" s="990">
        <v>9</v>
      </c>
      <c r="EM42" s="990">
        <v>38</v>
      </c>
      <c r="EN42" s="990">
        <v>8</v>
      </c>
      <c r="EO42" s="990">
        <v>7</v>
      </c>
      <c r="EP42" s="990">
        <v>10</v>
      </c>
      <c r="EQ42" s="990">
        <v>16</v>
      </c>
      <c r="ER42" s="990">
        <v>4</v>
      </c>
      <c r="ES42" s="990">
        <v>8</v>
      </c>
      <c r="ET42" s="990">
        <v>15</v>
      </c>
      <c r="EU42" s="990">
        <v>11</v>
      </c>
      <c r="EV42" s="990"/>
      <c r="EW42" s="990"/>
      <c r="EX42" s="990"/>
      <c r="EY42" s="990"/>
      <c r="EZ42" s="990"/>
      <c r="FA42" s="990">
        <v>6</v>
      </c>
      <c r="FB42" s="990"/>
      <c r="FC42" s="990"/>
      <c r="FD42" s="990"/>
      <c r="FE42" s="990"/>
      <c r="FF42" s="990"/>
      <c r="FG42" s="990"/>
      <c r="FH42" s="990">
        <v>9</v>
      </c>
      <c r="FI42" s="990"/>
      <c r="FJ42" s="990"/>
      <c r="FK42" s="990"/>
      <c r="FL42" s="990"/>
      <c r="FM42" s="990"/>
      <c r="FN42" s="990"/>
      <c r="FO42" s="990"/>
      <c r="FP42" s="997">
        <v>179</v>
      </c>
      <c r="FQ42" s="994">
        <f t="shared" si="0"/>
        <v>14</v>
      </c>
      <c r="FR42" s="615">
        <v>0.76249999999999996</v>
      </c>
      <c r="FS42" s="616">
        <v>0.77970112079701126</v>
      </c>
      <c r="FT42" s="616">
        <v>1.0228310502283104</v>
      </c>
      <c r="FU42" s="616">
        <v>0.57043979812545065</v>
      </c>
      <c r="FV42" s="616">
        <v>0.37054794520547946</v>
      </c>
      <c r="FW42" s="616">
        <v>0.75538160469667315</v>
      </c>
      <c r="FX42" s="616">
        <v>1.015068493150685</v>
      </c>
      <c r="FY42" s="616">
        <v>0.60393835616438352</v>
      </c>
      <c r="FZ42" s="616">
        <v>7.3972602739726029E-2</v>
      </c>
      <c r="GA42" s="616">
        <v>0.6469178082191781</v>
      </c>
      <c r="GB42" s="616">
        <v>0.94776255707762558</v>
      </c>
      <c r="GC42" s="616">
        <v>0.64009962640099627</v>
      </c>
      <c r="GD42" s="616"/>
      <c r="GE42" s="616"/>
      <c r="GF42" s="616"/>
      <c r="GG42" s="616"/>
      <c r="GH42" s="616"/>
      <c r="GI42" s="616">
        <v>0.82054794520547947</v>
      </c>
      <c r="GJ42" s="616"/>
      <c r="GK42" s="616"/>
      <c r="GL42" s="616"/>
      <c r="GM42" s="616"/>
      <c r="GN42" s="616"/>
      <c r="GO42" s="616"/>
      <c r="GP42" s="616">
        <v>0.9902587519025875</v>
      </c>
      <c r="GQ42" s="616"/>
      <c r="GR42" s="616"/>
      <c r="GS42" s="616"/>
      <c r="GT42" s="616"/>
      <c r="GU42" s="616"/>
      <c r="GV42" s="616"/>
      <c r="GW42" s="616"/>
      <c r="GX42" s="621">
        <v>0.71992041019361752</v>
      </c>
      <c r="GY42" s="998">
        <v>75</v>
      </c>
      <c r="GZ42" s="999"/>
      <c r="HA42" s="999"/>
      <c r="HB42" s="999"/>
      <c r="HC42" s="999">
        <v>10</v>
      </c>
      <c r="HD42" s="999">
        <v>10</v>
      </c>
      <c r="HE42" s="1000">
        <v>95</v>
      </c>
      <c r="HF42" s="1001">
        <v>800</v>
      </c>
      <c r="HG42" s="1002">
        <v>4371</v>
      </c>
      <c r="HH42" s="1002">
        <v>832</v>
      </c>
      <c r="HI42" s="1002">
        <v>2465</v>
      </c>
      <c r="HJ42" s="1002">
        <v>2947</v>
      </c>
      <c r="HK42" s="1002">
        <v>6109</v>
      </c>
      <c r="HL42" s="1002">
        <v>6057</v>
      </c>
      <c r="HM42" s="1002">
        <v>2159</v>
      </c>
      <c r="HN42" s="1002">
        <v>5392</v>
      </c>
      <c r="HO42" s="1002">
        <v>2286</v>
      </c>
      <c r="HP42" s="1002">
        <v>1334</v>
      </c>
      <c r="HQ42" s="1002">
        <v>3243</v>
      </c>
      <c r="HR42" s="1002">
        <v>981</v>
      </c>
      <c r="HS42" s="1002">
        <v>2121</v>
      </c>
      <c r="HT42" s="1002">
        <v>3917</v>
      </c>
      <c r="HU42" s="1002">
        <v>3199</v>
      </c>
      <c r="HV42" s="1002">
        <v>468</v>
      </c>
      <c r="HW42" s="1002">
        <v>901</v>
      </c>
      <c r="HX42" s="1002">
        <v>763</v>
      </c>
      <c r="HY42" s="1002">
        <v>724</v>
      </c>
      <c r="HZ42" s="1002">
        <v>210</v>
      </c>
      <c r="IA42" s="1002">
        <v>336</v>
      </c>
      <c r="IB42" s="1002">
        <v>30</v>
      </c>
      <c r="IC42" s="1002">
        <v>847</v>
      </c>
      <c r="ID42" s="1002">
        <v>699</v>
      </c>
      <c r="IE42" s="1002">
        <v>22</v>
      </c>
      <c r="IF42" s="1002">
        <v>173</v>
      </c>
      <c r="IG42" s="1002">
        <v>11</v>
      </c>
      <c r="IH42" s="1003">
        <v>53397</v>
      </c>
      <c r="II42" s="1004">
        <f t="shared" si="6"/>
        <v>146.2931506849315</v>
      </c>
      <c r="IJ42" s="1005">
        <v>24.446249999999999</v>
      </c>
      <c r="IK42" s="1006">
        <v>5.2967284374285057</v>
      </c>
      <c r="IL42" s="1006">
        <v>4.9855769230769234</v>
      </c>
      <c r="IM42" s="1006">
        <v>5.8016227180527382</v>
      </c>
      <c r="IN42" s="1006">
        <v>10.338649474041398</v>
      </c>
      <c r="IO42" s="1006">
        <v>7.5144868227205759</v>
      </c>
      <c r="IP42" s="1006">
        <v>6.3359749050685155</v>
      </c>
      <c r="IQ42" s="1006">
        <v>7.7290412227883278</v>
      </c>
      <c r="IR42" s="1006">
        <v>8.9553041543026701</v>
      </c>
      <c r="IS42" s="1006">
        <v>7.7992125984251972</v>
      </c>
      <c r="IT42" s="1006">
        <v>7.2053973013493255</v>
      </c>
      <c r="IU42" s="1006">
        <v>6.9115016959605304</v>
      </c>
      <c r="IV42" s="1006">
        <v>6.2568807339449544</v>
      </c>
      <c r="IW42" s="1006">
        <v>5.0396039603960396</v>
      </c>
      <c r="IX42" s="1006">
        <v>5.3615011488383963</v>
      </c>
      <c r="IY42" s="1006">
        <v>7.0287589871834948</v>
      </c>
      <c r="IZ42" s="1006">
        <v>7.8867521367521372</v>
      </c>
      <c r="JA42" s="1006">
        <v>8.8490566037735849</v>
      </c>
      <c r="JB42" s="1006">
        <v>10.815203145478375</v>
      </c>
      <c r="JC42" s="1006">
        <v>18.563535911602209</v>
      </c>
      <c r="JD42" s="1006">
        <v>17.876190476190477</v>
      </c>
      <c r="JE42" s="1006">
        <v>8.6934523809523814</v>
      </c>
      <c r="JF42" s="1006">
        <v>8.7333333333333325</v>
      </c>
      <c r="JG42" s="1006">
        <v>3.2951593860684771</v>
      </c>
      <c r="JH42" s="1006">
        <v>17.522174535050073</v>
      </c>
      <c r="JI42" s="1006">
        <v>20.272727272727273</v>
      </c>
      <c r="JJ42" s="1006">
        <v>11.086705202312139</v>
      </c>
      <c r="JK42" s="1006">
        <v>8</v>
      </c>
      <c r="JL42" s="642">
        <v>7.6565162836863498</v>
      </c>
      <c r="JM42" s="1001">
        <v>4524</v>
      </c>
      <c r="JN42" s="1002">
        <v>15496</v>
      </c>
      <c r="JO42" s="1002">
        <v>3309</v>
      </c>
      <c r="JP42" s="1002">
        <v>11646</v>
      </c>
      <c r="JQ42" s="1002">
        <v>24416</v>
      </c>
      <c r="JR42" s="1002">
        <v>33641</v>
      </c>
      <c r="JS42" s="1002">
        <v>29251</v>
      </c>
      <c r="JT42" s="1002">
        <v>13282</v>
      </c>
      <c r="JU42" s="1002">
        <v>40542</v>
      </c>
      <c r="JV42" s="1002">
        <v>15319</v>
      </c>
      <c r="JW42" s="1002">
        <v>7926</v>
      </c>
      <c r="JX42" s="1002">
        <v>18824</v>
      </c>
      <c r="JY42" s="1002">
        <v>5147</v>
      </c>
      <c r="JZ42" s="1002">
        <v>8560</v>
      </c>
      <c r="KA42" s="1002">
        <v>17025</v>
      </c>
      <c r="KB42" s="1002">
        <v>11378</v>
      </c>
      <c r="KC42" s="1002">
        <v>3074</v>
      </c>
      <c r="KD42" s="1002">
        <v>5763</v>
      </c>
      <c r="KE42" s="1002">
        <v>6344</v>
      </c>
      <c r="KF42" s="1002">
        <v>12699</v>
      </c>
      <c r="KG42" s="1002">
        <v>3521</v>
      </c>
      <c r="KH42" s="1002">
        <v>2344</v>
      </c>
      <c r="KI42" s="1002">
        <v>231</v>
      </c>
      <c r="KJ42" s="1002">
        <v>1932</v>
      </c>
      <c r="KK42" s="1002">
        <v>11547</v>
      </c>
      <c r="KL42" s="1002">
        <v>258</v>
      </c>
      <c r="KM42" s="1002">
        <v>1505</v>
      </c>
      <c r="KN42" s="1002">
        <v>34</v>
      </c>
      <c r="KO42" s="1003">
        <v>309538</v>
      </c>
      <c r="KP42" s="1007">
        <f t="shared" si="1"/>
        <v>0.58933239407122529</v>
      </c>
      <c r="KQ42" s="1004">
        <f t="shared" si="7"/>
        <v>848.04931506849312</v>
      </c>
      <c r="KR42" s="1001">
        <v>14223</v>
      </c>
      <c r="KS42" s="1002">
        <v>3308</v>
      </c>
      <c r="KT42" s="1002">
        <v>6</v>
      </c>
      <c r="KU42" s="1002">
        <v>182</v>
      </c>
      <c r="KV42" s="1002">
        <v>3098</v>
      </c>
      <c r="KW42" s="1002">
        <v>7150</v>
      </c>
      <c r="KX42" s="1002">
        <v>3070</v>
      </c>
      <c r="KY42" s="1002">
        <v>1236</v>
      </c>
      <c r="KZ42" s="1002">
        <v>2368</v>
      </c>
      <c r="LA42" s="1002">
        <v>224</v>
      </c>
      <c r="LB42" s="1002">
        <v>352</v>
      </c>
      <c r="LC42" s="1002">
        <v>342</v>
      </c>
      <c r="LD42" s="1002">
        <v>8</v>
      </c>
      <c r="LE42" s="1002">
        <v>21</v>
      </c>
      <c r="LF42" s="1002">
        <v>135</v>
      </c>
      <c r="LG42" s="1002">
        <v>7871</v>
      </c>
      <c r="LH42" s="1002">
        <v>151</v>
      </c>
      <c r="LI42" s="1002">
        <v>1297</v>
      </c>
      <c r="LJ42" s="1002">
        <v>1173</v>
      </c>
      <c r="LK42" s="1002">
        <v>22</v>
      </c>
      <c r="LL42" s="1002">
        <v>26</v>
      </c>
      <c r="LM42" s="1002">
        <v>253</v>
      </c>
      <c r="LN42" s="1002">
        <v>1</v>
      </c>
      <c r="LO42" s="1002">
        <v>67</v>
      </c>
      <c r="LP42" s="1002"/>
      <c r="LQ42" s="1002">
        <v>167</v>
      </c>
      <c r="LR42" s="1002">
        <v>238</v>
      </c>
      <c r="LS42" s="1002">
        <v>47</v>
      </c>
      <c r="LT42" s="1003">
        <v>47036</v>
      </c>
      <c r="LU42" s="1007">
        <f>LT42/(FP42*365)</f>
        <v>0.71992041019361752</v>
      </c>
      <c r="LV42" s="1004">
        <f t="shared" si="8"/>
        <v>128.86575342465753</v>
      </c>
      <c r="LW42" s="644">
        <v>685</v>
      </c>
      <c r="LX42" s="645">
        <v>2941</v>
      </c>
      <c r="LY42" s="645">
        <v>4921</v>
      </c>
      <c r="LZ42" s="646">
        <v>7252</v>
      </c>
      <c r="MA42" s="647">
        <v>10372</v>
      </c>
      <c r="MB42" s="647">
        <v>11763</v>
      </c>
      <c r="MC42" s="645">
        <v>131</v>
      </c>
      <c r="MD42" s="645"/>
      <c r="ME42" s="646">
        <v>537</v>
      </c>
      <c r="MF42" s="647">
        <v>414</v>
      </c>
      <c r="MG42" s="645">
        <v>216</v>
      </c>
      <c r="MH42" s="645">
        <v>1915</v>
      </c>
      <c r="MI42" s="646">
        <v>4377</v>
      </c>
      <c r="MJ42" s="647">
        <v>1404</v>
      </c>
      <c r="MK42" s="648">
        <v>107</v>
      </c>
      <c r="ML42" s="648">
        <v>1</v>
      </c>
      <c r="MM42" s="648"/>
      <c r="MN42" s="1008">
        <v>47036</v>
      </c>
      <c r="MO42" s="1009">
        <f t="shared" si="9"/>
        <v>0.22980270431159111</v>
      </c>
      <c r="MP42" s="1010"/>
      <c r="MQ42" s="1011"/>
      <c r="MR42" s="1011"/>
      <c r="MS42" s="1011"/>
      <c r="MT42" s="1011"/>
      <c r="MU42" s="1011"/>
      <c r="MV42" s="1012"/>
      <c r="MX42" s="837"/>
    </row>
    <row r="43" spans="1:362" s="587" customFormat="1" ht="8.25" x14ac:dyDescent="0.25">
      <c r="A43" s="976" t="s">
        <v>404</v>
      </c>
      <c r="B43" s="977" t="s">
        <v>405</v>
      </c>
      <c r="C43" s="978" t="s">
        <v>406</v>
      </c>
      <c r="D43" s="978" t="s">
        <v>407</v>
      </c>
      <c r="E43" s="978" t="s">
        <v>1237</v>
      </c>
      <c r="F43" s="978" t="s">
        <v>408</v>
      </c>
      <c r="G43" s="978" t="s">
        <v>409</v>
      </c>
      <c r="H43" s="978" t="s">
        <v>1238</v>
      </c>
      <c r="I43" s="978" t="s">
        <v>1479</v>
      </c>
      <c r="J43" s="978" t="s">
        <v>210</v>
      </c>
      <c r="K43" s="1013" t="s">
        <v>232</v>
      </c>
      <c r="L43" s="979">
        <v>1</v>
      </c>
      <c r="M43" s="593">
        <v>501674000</v>
      </c>
      <c r="N43" s="595">
        <v>477557000</v>
      </c>
      <c r="O43" s="595">
        <v>340538000</v>
      </c>
      <c r="P43" s="598">
        <f t="shared" si="2"/>
        <v>24117000</v>
      </c>
      <c r="Q43" s="599">
        <v>359097.75</v>
      </c>
      <c r="R43" s="600">
        <v>443282718.75999999</v>
      </c>
      <c r="S43" s="600">
        <v>1387358.9100000001</v>
      </c>
      <c r="T43" s="980">
        <v>445029175.42000002</v>
      </c>
      <c r="U43" s="981">
        <v>24.352063492063493</v>
      </c>
      <c r="V43" s="982">
        <v>1</v>
      </c>
      <c r="W43" s="982">
        <v>104.32201058201058</v>
      </c>
      <c r="X43" s="982">
        <v>40.903544973544975</v>
      </c>
      <c r="Y43" s="982">
        <v>1.6</v>
      </c>
      <c r="Z43" s="982">
        <v>137.51534391534392</v>
      </c>
      <c r="AA43" s="982">
        <v>11.616084656084656</v>
      </c>
      <c r="AB43" s="982">
        <v>37.739285714285714</v>
      </c>
      <c r="AC43" s="982">
        <v>96.296805555555551</v>
      </c>
      <c r="AD43" s="983">
        <v>455.34513888888887</v>
      </c>
      <c r="AE43" s="984">
        <f t="shared" si="3"/>
        <v>7.5790158019253595E-2</v>
      </c>
      <c r="AF43" s="985">
        <f t="shared" si="4"/>
        <v>0.32467809840729256</v>
      </c>
      <c r="AG43" s="986"/>
      <c r="AH43" s="987"/>
      <c r="AI43" s="988"/>
      <c r="AJ43" s="989"/>
      <c r="AK43" s="990"/>
      <c r="AL43" s="990"/>
      <c r="AM43" s="990"/>
      <c r="AN43" s="990"/>
      <c r="AO43" s="990"/>
      <c r="AP43" s="990"/>
      <c r="AQ43" s="990"/>
      <c r="AR43" s="990"/>
      <c r="AS43" s="990"/>
      <c r="AT43" s="990"/>
      <c r="AU43" s="990"/>
      <c r="AV43" s="990"/>
      <c r="AW43" s="990"/>
      <c r="AX43" s="990"/>
      <c r="AY43" s="990"/>
      <c r="AZ43" s="990"/>
      <c r="BA43" s="990"/>
      <c r="BB43" s="990"/>
      <c r="BC43" s="990"/>
      <c r="BD43" s="614"/>
      <c r="BE43" s="991"/>
      <c r="BF43" s="992"/>
      <c r="BG43" s="992"/>
      <c r="BH43" s="992"/>
      <c r="BI43" s="992"/>
      <c r="BJ43" s="992"/>
      <c r="BK43" s="992">
        <v>40</v>
      </c>
      <c r="BL43" s="992"/>
      <c r="BM43" s="992"/>
      <c r="BN43" s="992"/>
      <c r="BO43" s="992"/>
      <c r="BP43" s="992"/>
      <c r="BQ43" s="992"/>
      <c r="BR43" s="992"/>
      <c r="BS43" s="992"/>
      <c r="BT43" s="992"/>
      <c r="BU43" s="992"/>
      <c r="BV43" s="992"/>
      <c r="BW43" s="992"/>
      <c r="BX43" s="992"/>
      <c r="BY43" s="992"/>
      <c r="BZ43" s="992"/>
      <c r="CA43" s="992"/>
      <c r="CB43" s="992"/>
      <c r="CC43" s="992"/>
      <c r="CD43" s="992"/>
      <c r="CE43" s="992"/>
      <c r="CF43" s="992"/>
      <c r="CG43" s="992"/>
      <c r="CH43" s="992"/>
      <c r="CI43" s="992"/>
      <c r="CJ43" s="992"/>
      <c r="CK43" s="992"/>
      <c r="CL43" s="992"/>
      <c r="CM43" s="992"/>
      <c r="CN43" s="992"/>
      <c r="CO43" s="992"/>
      <c r="CP43" s="992"/>
      <c r="CQ43" s="992"/>
      <c r="CR43" s="992"/>
      <c r="CS43" s="993">
        <v>40</v>
      </c>
      <c r="CT43" s="994">
        <f t="shared" si="5"/>
        <v>1</v>
      </c>
      <c r="CU43" s="615"/>
      <c r="CV43" s="616"/>
      <c r="CW43" s="616"/>
      <c r="CX43" s="616"/>
      <c r="CY43" s="616"/>
      <c r="CZ43" s="616"/>
      <c r="DA43" s="616">
        <v>0.93582191780821922</v>
      </c>
      <c r="DB43" s="616"/>
      <c r="DC43" s="616"/>
      <c r="DD43" s="616"/>
      <c r="DE43" s="616"/>
      <c r="DF43" s="616"/>
      <c r="DG43" s="616"/>
      <c r="DH43" s="616"/>
      <c r="DI43" s="616"/>
      <c r="DJ43" s="616"/>
      <c r="DK43" s="616"/>
      <c r="DL43" s="616"/>
      <c r="DM43" s="616"/>
      <c r="DN43" s="616"/>
      <c r="DO43" s="616"/>
      <c r="DP43" s="616"/>
      <c r="DQ43" s="616"/>
      <c r="DR43" s="616"/>
      <c r="DS43" s="616"/>
      <c r="DT43" s="616"/>
      <c r="DU43" s="616"/>
      <c r="DV43" s="616"/>
      <c r="DW43" s="616"/>
      <c r="DX43" s="616"/>
      <c r="DY43" s="616"/>
      <c r="DZ43" s="616"/>
      <c r="EA43" s="616"/>
      <c r="EB43" s="616"/>
      <c r="EC43" s="616"/>
      <c r="ED43" s="616"/>
      <c r="EE43" s="616"/>
      <c r="EF43" s="616"/>
      <c r="EG43" s="616"/>
      <c r="EH43" s="995"/>
      <c r="EI43" s="996">
        <v>0.93582191780821922</v>
      </c>
      <c r="EJ43" s="989"/>
      <c r="EK43" s="990"/>
      <c r="EL43" s="990"/>
      <c r="EM43" s="990"/>
      <c r="EN43" s="990"/>
      <c r="EO43" s="990"/>
      <c r="EP43" s="990"/>
      <c r="EQ43" s="990"/>
      <c r="ER43" s="990"/>
      <c r="ES43" s="990"/>
      <c r="ET43" s="990"/>
      <c r="EU43" s="990"/>
      <c r="EV43" s="990"/>
      <c r="EW43" s="990"/>
      <c r="EX43" s="990"/>
      <c r="EY43" s="990"/>
      <c r="EZ43" s="990"/>
      <c r="FA43" s="990"/>
      <c r="FB43" s="990"/>
      <c r="FC43" s="990"/>
      <c r="FD43" s="990"/>
      <c r="FE43" s="990"/>
      <c r="FF43" s="990"/>
      <c r="FG43" s="990"/>
      <c r="FH43" s="990"/>
      <c r="FI43" s="990"/>
      <c r="FJ43" s="990"/>
      <c r="FK43" s="990"/>
      <c r="FL43" s="990"/>
      <c r="FM43" s="990"/>
      <c r="FN43" s="990"/>
      <c r="FO43" s="990"/>
      <c r="FP43" s="997"/>
      <c r="FQ43" s="994">
        <f t="shared" si="0"/>
        <v>0</v>
      </c>
      <c r="FR43" s="615"/>
      <c r="FS43" s="616"/>
      <c r="FT43" s="616"/>
      <c r="FU43" s="616"/>
      <c r="FV43" s="616"/>
      <c r="FW43" s="616"/>
      <c r="FX43" s="616"/>
      <c r="FY43" s="616"/>
      <c r="FZ43" s="616"/>
      <c r="GA43" s="616"/>
      <c r="GB43" s="616"/>
      <c r="GC43" s="616"/>
      <c r="GD43" s="616"/>
      <c r="GE43" s="616"/>
      <c r="GF43" s="616"/>
      <c r="GG43" s="616"/>
      <c r="GH43" s="616"/>
      <c r="GI43" s="616"/>
      <c r="GJ43" s="616"/>
      <c r="GK43" s="616"/>
      <c r="GL43" s="616"/>
      <c r="GM43" s="616"/>
      <c r="GN43" s="616"/>
      <c r="GO43" s="616"/>
      <c r="GP43" s="616"/>
      <c r="GQ43" s="616"/>
      <c r="GR43" s="616"/>
      <c r="GS43" s="616"/>
      <c r="GT43" s="616"/>
      <c r="GU43" s="616"/>
      <c r="GV43" s="616"/>
      <c r="GW43" s="616"/>
      <c r="GX43" s="621"/>
      <c r="GY43" s="998"/>
      <c r="GZ43" s="999"/>
      <c r="HA43" s="999">
        <v>371</v>
      </c>
      <c r="HB43" s="999"/>
      <c r="HC43" s="999"/>
      <c r="HD43" s="999"/>
      <c r="HE43" s="1000">
        <v>371</v>
      </c>
      <c r="HF43" s="1001"/>
      <c r="HG43" s="1002">
        <v>2</v>
      </c>
      <c r="HH43" s="1002"/>
      <c r="HI43" s="1002"/>
      <c r="HJ43" s="1002"/>
      <c r="HK43" s="1002"/>
      <c r="HL43" s="1002"/>
      <c r="HM43" s="1002"/>
      <c r="HN43" s="1002"/>
      <c r="HO43" s="1002"/>
      <c r="HP43" s="1002"/>
      <c r="HQ43" s="1002"/>
      <c r="HR43" s="1002"/>
      <c r="HS43" s="1002"/>
      <c r="HT43" s="1002"/>
      <c r="HU43" s="1002"/>
      <c r="HV43" s="1002"/>
      <c r="HW43" s="1002"/>
      <c r="HX43" s="1002"/>
      <c r="HY43" s="1002">
        <v>962</v>
      </c>
      <c r="HZ43" s="1002">
        <v>45</v>
      </c>
      <c r="IA43" s="1002"/>
      <c r="IB43" s="1002"/>
      <c r="IC43" s="1002"/>
      <c r="ID43" s="1002"/>
      <c r="IE43" s="1002"/>
      <c r="IF43" s="1002"/>
      <c r="IG43" s="1002"/>
      <c r="IH43" s="1003">
        <v>1009</v>
      </c>
      <c r="II43" s="1004">
        <f t="shared" si="6"/>
        <v>2.7643835616438355</v>
      </c>
      <c r="IJ43" s="1005"/>
      <c r="IK43" s="1006">
        <v>5</v>
      </c>
      <c r="IL43" s="1006"/>
      <c r="IM43" s="1006"/>
      <c r="IN43" s="1006"/>
      <c r="IO43" s="1006"/>
      <c r="IP43" s="1006"/>
      <c r="IQ43" s="1006"/>
      <c r="IR43" s="1006"/>
      <c r="IS43" s="1006"/>
      <c r="IT43" s="1006"/>
      <c r="IU43" s="1006"/>
      <c r="IV43" s="1006"/>
      <c r="IW43" s="1006"/>
      <c r="IX43" s="1006"/>
      <c r="IY43" s="1006"/>
      <c r="IZ43" s="1006"/>
      <c r="JA43" s="1006"/>
      <c r="JB43" s="1006"/>
      <c r="JC43" s="1006">
        <v>14.653846153846153</v>
      </c>
      <c r="JD43" s="1006">
        <v>12.444444444444445</v>
      </c>
      <c r="JE43" s="1006"/>
      <c r="JF43" s="1006"/>
      <c r="JG43" s="1006"/>
      <c r="JH43" s="1006"/>
      <c r="JI43" s="1006"/>
      <c r="JJ43" s="1006"/>
      <c r="JK43" s="1006"/>
      <c r="JL43" s="642">
        <v>14.53617443012884</v>
      </c>
      <c r="JM43" s="1001"/>
      <c r="JN43" s="1002">
        <v>8</v>
      </c>
      <c r="JO43" s="1002"/>
      <c r="JP43" s="1002"/>
      <c r="JQ43" s="1002"/>
      <c r="JR43" s="1002"/>
      <c r="JS43" s="1002"/>
      <c r="JT43" s="1002"/>
      <c r="JU43" s="1002"/>
      <c r="JV43" s="1002"/>
      <c r="JW43" s="1002"/>
      <c r="JX43" s="1002"/>
      <c r="JY43" s="1002"/>
      <c r="JZ43" s="1002"/>
      <c r="KA43" s="1002"/>
      <c r="KB43" s="1002"/>
      <c r="KC43" s="1002"/>
      <c r="KD43" s="1002"/>
      <c r="KE43" s="1002"/>
      <c r="KF43" s="1002">
        <v>13137</v>
      </c>
      <c r="KG43" s="1002">
        <v>518</v>
      </c>
      <c r="KH43" s="1002"/>
      <c r="KI43" s="1002"/>
      <c r="KJ43" s="1002"/>
      <c r="KK43" s="1002"/>
      <c r="KL43" s="1002"/>
      <c r="KM43" s="1002"/>
      <c r="KN43" s="1002"/>
      <c r="KO43" s="1003">
        <v>13663</v>
      </c>
      <c r="KP43" s="1007">
        <f t="shared" si="1"/>
        <v>0.93582191780821922</v>
      </c>
      <c r="KQ43" s="1004">
        <f t="shared" si="7"/>
        <v>37.43287671232877</v>
      </c>
      <c r="KR43" s="1001"/>
      <c r="KS43" s="1002"/>
      <c r="KT43" s="1002"/>
      <c r="KU43" s="1002"/>
      <c r="KV43" s="1002"/>
      <c r="KW43" s="1002"/>
      <c r="KX43" s="1002"/>
      <c r="KY43" s="1002"/>
      <c r="KZ43" s="1002"/>
      <c r="LA43" s="1002"/>
      <c r="LB43" s="1002"/>
      <c r="LC43" s="1002"/>
      <c r="LD43" s="1002"/>
      <c r="LE43" s="1002"/>
      <c r="LF43" s="1002"/>
      <c r="LG43" s="1002"/>
      <c r="LH43" s="1002"/>
      <c r="LI43" s="1002"/>
      <c r="LJ43" s="1002"/>
      <c r="LK43" s="1002"/>
      <c r="LL43" s="1002"/>
      <c r="LM43" s="1002"/>
      <c r="LN43" s="1002"/>
      <c r="LO43" s="1002"/>
      <c r="LP43" s="1002"/>
      <c r="LQ43" s="1002"/>
      <c r="LR43" s="1002"/>
      <c r="LS43" s="1002"/>
      <c r="LT43" s="1003"/>
      <c r="LU43" s="1007"/>
      <c r="LV43" s="1004">
        <f t="shared" si="8"/>
        <v>0</v>
      </c>
      <c r="LW43" s="644"/>
      <c r="LX43" s="645"/>
      <c r="LY43" s="645"/>
      <c r="LZ43" s="646"/>
      <c r="MA43" s="647"/>
      <c r="MB43" s="647"/>
      <c r="MC43" s="645"/>
      <c r="MD43" s="645"/>
      <c r="ME43" s="646"/>
      <c r="MF43" s="647"/>
      <c r="MG43" s="645"/>
      <c r="MH43" s="645"/>
      <c r="MI43" s="646"/>
      <c r="MJ43" s="647"/>
      <c r="MK43" s="648"/>
      <c r="ML43" s="648"/>
      <c r="MM43" s="648"/>
      <c r="MN43" s="1008"/>
      <c r="MO43" s="1009"/>
      <c r="MP43" s="1010"/>
      <c r="MQ43" s="1011"/>
      <c r="MR43" s="1011"/>
      <c r="MS43" s="1011"/>
      <c r="MT43" s="1011"/>
      <c r="MU43" s="1011"/>
      <c r="MV43" s="1012"/>
      <c r="MX43" s="837"/>
    </row>
    <row r="44" spans="1:362" s="587" customFormat="1" ht="8.25" x14ac:dyDescent="0.25">
      <c r="A44" s="976" t="s">
        <v>411</v>
      </c>
      <c r="B44" s="977" t="s">
        <v>412</v>
      </c>
      <c r="C44" s="978" t="s">
        <v>413</v>
      </c>
      <c r="D44" s="978" t="s">
        <v>1239</v>
      </c>
      <c r="E44" s="978" t="s">
        <v>1219</v>
      </c>
      <c r="F44" s="978" t="s">
        <v>318</v>
      </c>
      <c r="G44" s="978" t="s">
        <v>415</v>
      </c>
      <c r="H44" s="978" t="s">
        <v>415</v>
      </c>
      <c r="I44" s="978" t="s">
        <v>320</v>
      </c>
      <c r="J44" s="978" t="s">
        <v>210</v>
      </c>
      <c r="K44" s="1013" t="s">
        <v>282</v>
      </c>
      <c r="L44" s="979">
        <v>1</v>
      </c>
      <c r="M44" s="593">
        <v>1187291000</v>
      </c>
      <c r="N44" s="595">
        <v>1181600000</v>
      </c>
      <c r="O44" s="595">
        <v>703080000</v>
      </c>
      <c r="P44" s="598">
        <f t="shared" si="2"/>
        <v>5691000</v>
      </c>
      <c r="Q44" s="599">
        <v>-29202.069999999996</v>
      </c>
      <c r="R44" s="600">
        <v>1052969496.3</v>
      </c>
      <c r="S44" s="600">
        <v>35188566.469999999</v>
      </c>
      <c r="T44" s="980">
        <v>1088128860.6999998</v>
      </c>
      <c r="U44" s="981">
        <v>134.95676587301588</v>
      </c>
      <c r="V44" s="982">
        <v>4.16</v>
      </c>
      <c r="W44" s="982">
        <v>321.65148148148148</v>
      </c>
      <c r="X44" s="982">
        <v>90.166402116402139</v>
      </c>
      <c r="Y44" s="982">
        <v>26.583703703703701</v>
      </c>
      <c r="Z44" s="982">
        <v>150.01624338624336</v>
      </c>
      <c r="AA44" s="982">
        <v>2</v>
      </c>
      <c r="AB44" s="982">
        <v>59.960932539682538</v>
      </c>
      <c r="AC44" s="982">
        <v>90.60920634920636</v>
      </c>
      <c r="AD44" s="983">
        <v>880.10473544973547</v>
      </c>
      <c r="AE44" s="984">
        <f t="shared" si="3"/>
        <v>0.1849902204901942</v>
      </c>
      <c r="AF44" s="985">
        <f t="shared" si="4"/>
        <v>0.44089955842780137</v>
      </c>
      <c r="AG44" s="986" t="s">
        <v>1483</v>
      </c>
      <c r="AH44" s="987" t="s">
        <v>1481</v>
      </c>
      <c r="AI44" s="988" t="s">
        <v>1482</v>
      </c>
      <c r="AJ44" s="989"/>
      <c r="AK44" s="990"/>
      <c r="AL44" s="990"/>
      <c r="AM44" s="990"/>
      <c r="AN44" s="990"/>
      <c r="AO44" s="990"/>
      <c r="AP44" s="990"/>
      <c r="AQ44" s="990"/>
      <c r="AR44" s="990"/>
      <c r="AS44" s="990"/>
      <c r="AT44" s="990"/>
      <c r="AU44" s="990"/>
      <c r="AV44" s="990"/>
      <c r="AW44" s="990"/>
      <c r="AX44" s="990"/>
      <c r="AY44" s="990"/>
      <c r="AZ44" s="990"/>
      <c r="BA44" s="990"/>
      <c r="BB44" s="990"/>
      <c r="BC44" s="990"/>
      <c r="BD44" s="614"/>
      <c r="BE44" s="991">
        <v>70</v>
      </c>
      <c r="BF44" s="992">
        <v>60</v>
      </c>
      <c r="BG44" s="992">
        <v>37</v>
      </c>
      <c r="BH44" s="992">
        <v>19</v>
      </c>
      <c r="BI44" s="992">
        <v>21</v>
      </c>
      <c r="BJ44" s="992"/>
      <c r="BK44" s="992"/>
      <c r="BL44" s="992">
        <v>19</v>
      </c>
      <c r="BM44" s="992">
        <v>13</v>
      </c>
      <c r="BN44" s="992">
        <v>24</v>
      </c>
      <c r="BO44" s="992"/>
      <c r="BP44" s="992">
        <v>13</v>
      </c>
      <c r="BQ44" s="992"/>
      <c r="BR44" s="992"/>
      <c r="BS44" s="992"/>
      <c r="BT44" s="992"/>
      <c r="BU44" s="992"/>
      <c r="BV44" s="992"/>
      <c r="BW44" s="992"/>
      <c r="BX44" s="992"/>
      <c r="BY44" s="992"/>
      <c r="BZ44" s="992"/>
      <c r="CA44" s="992"/>
      <c r="CB44" s="992"/>
      <c r="CC44" s="992"/>
      <c r="CD44" s="992"/>
      <c r="CE44" s="992"/>
      <c r="CF44" s="992"/>
      <c r="CG44" s="992"/>
      <c r="CH44" s="992"/>
      <c r="CI44" s="992"/>
      <c r="CJ44" s="992"/>
      <c r="CK44" s="992"/>
      <c r="CL44" s="992"/>
      <c r="CM44" s="992"/>
      <c r="CN44" s="992"/>
      <c r="CO44" s="992"/>
      <c r="CP44" s="992"/>
      <c r="CQ44" s="992"/>
      <c r="CR44" s="992"/>
      <c r="CS44" s="993">
        <v>276</v>
      </c>
      <c r="CT44" s="994">
        <f t="shared" si="5"/>
        <v>9</v>
      </c>
      <c r="CU44" s="615">
        <v>0.57866927592954986</v>
      </c>
      <c r="CV44" s="616">
        <v>0.66639269406392698</v>
      </c>
      <c r="CW44" s="616">
        <v>0.55283228433913367</v>
      </c>
      <c r="CX44" s="616">
        <v>0.58731074260994953</v>
      </c>
      <c r="CY44" s="616">
        <v>0.4463144161774299</v>
      </c>
      <c r="CZ44" s="616"/>
      <c r="DA44" s="616"/>
      <c r="DB44" s="616">
        <v>0.88017303532804614</v>
      </c>
      <c r="DC44" s="616">
        <v>0.90326659641728135</v>
      </c>
      <c r="DD44" s="616">
        <v>0.34280821917808219</v>
      </c>
      <c r="DE44" s="616"/>
      <c r="DF44" s="616">
        <v>0.31253951527924129</v>
      </c>
      <c r="DG44" s="616"/>
      <c r="DH44" s="616"/>
      <c r="DI44" s="616"/>
      <c r="DJ44" s="616"/>
      <c r="DK44" s="616"/>
      <c r="DL44" s="616"/>
      <c r="DM44" s="616"/>
      <c r="DN44" s="616"/>
      <c r="DO44" s="616"/>
      <c r="DP44" s="616"/>
      <c r="DQ44" s="616"/>
      <c r="DR44" s="616"/>
      <c r="DS44" s="616"/>
      <c r="DT44" s="616"/>
      <c r="DU44" s="616"/>
      <c r="DV44" s="616"/>
      <c r="DW44" s="616"/>
      <c r="DX44" s="616"/>
      <c r="DY44" s="616"/>
      <c r="DZ44" s="616"/>
      <c r="EA44" s="616"/>
      <c r="EB44" s="616"/>
      <c r="EC44" s="616"/>
      <c r="ED44" s="616"/>
      <c r="EE44" s="616"/>
      <c r="EF44" s="616"/>
      <c r="EG44" s="616"/>
      <c r="EH44" s="995"/>
      <c r="EI44" s="996">
        <v>0.58780027794322021</v>
      </c>
      <c r="EJ44" s="989">
        <v>6</v>
      </c>
      <c r="EK44" s="990">
        <v>12</v>
      </c>
      <c r="EL44" s="990">
        <v>9</v>
      </c>
      <c r="EM44" s="990"/>
      <c r="EN44" s="990">
        <v>3</v>
      </c>
      <c r="EO44" s="990"/>
      <c r="EP44" s="990"/>
      <c r="EQ44" s="990"/>
      <c r="ER44" s="990"/>
      <c r="ES44" s="990">
        <v>3</v>
      </c>
      <c r="ET44" s="990"/>
      <c r="EU44" s="990"/>
      <c r="EV44" s="990"/>
      <c r="EW44" s="990"/>
      <c r="EX44" s="990"/>
      <c r="EY44" s="990"/>
      <c r="EZ44" s="990"/>
      <c r="FA44" s="990"/>
      <c r="FB44" s="990"/>
      <c r="FC44" s="990"/>
      <c r="FD44" s="990"/>
      <c r="FE44" s="990"/>
      <c r="FF44" s="990"/>
      <c r="FG44" s="990"/>
      <c r="FH44" s="990"/>
      <c r="FI44" s="990"/>
      <c r="FJ44" s="990"/>
      <c r="FK44" s="990"/>
      <c r="FL44" s="990"/>
      <c r="FM44" s="990"/>
      <c r="FN44" s="990"/>
      <c r="FO44" s="990"/>
      <c r="FP44" s="997">
        <v>33</v>
      </c>
      <c r="FQ44" s="994">
        <f t="shared" si="0"/>
        <v>5</v>
      </c>
      <c r="FR44" s="615">
        <v>0.57351598173515983</v>
      </c>
      <c r="FS44" s="616">
        <v>0.55319634703196352</v>
      </c>
      <c r="FT44" s="616">
        <v>0.65418569254185688</v>
      </c>
      <c r="FU44" s="616"/>
      <c r="FV44" s="616">
        <v>0.57534246575342463</v>
      </c>
      <c r="FW44" s="616"/>
      <c r="FX44" s="616"/>
      <c r="FY44" s="616"/>
      <c r="FZ44" s="616"/>
      <c r="GA44" s="616">
        <v>0.54246575342465753</v>
      </c>
      <c r="GB44" s="616"/>
      <c r="GC44" s="616"/>
      <c r="GD44" s="616"/>
      <c r="GE44" s="616"/>
      <c r="GF44" s="616"/>
      <c r="GG44" s="616"/>
      <c r="GH44" s="616"/>
      <c r="GI44" s="616"/>
      <c r="GJ44" s="616"/>
      <c r="GK44" s="616"/>
      <c r="GL44" s="616"/>
      <c r="GM44" s="616"/>
      <c r="GN44" s="616"/>
      <c r="GO44" s="616"/>
      <c r="GP44" s="616"/>
      <c r="GQ44" s="616"/>
      <c r="GR44" s="616"/>
      <c r="GS44" s="616"/>
      <c r="GT44" s="616"/>
      <c r="GU44" s="616"/>
      <c r="GV44" s="616"/>
      <c r="GW44" s="616"/>
      <c r="GX44" s="621">
        <v>0.58547114985471149</v>
      </c>
      <c r="GY44" s="998">
        <v>67</v>
      </c>
      <c r="GZ44" s="999"/>
      <c r="HA44" s="999"/>
      <c r="HB44" s="999"/>
      <c r="HC44" s="999"/>
      <c r="HD44" s="999"/>
      <c r="HE44" s="1000">
        <v>67</v>
      </c>
      <c r="HF44" s="1001">
        <v>80</v>
      </c>
      <c r="HG44" s="1002">
        <v>616</v>
      </c>
      <c r="HH44" s="1002">
        <v>10</v>
      </c>
      <c r="HI44" s="1002">
        <v>679</v>
      </c>
      <c r="HJ44" s="1002">
        <v>811</v>
      </c>
      <c r="HK44" s="1002">
        <v>1222</v>
      </c>
      <c r="HL44" s="1002">
        <v>1608</v>
      </c>
      <c r="HM44" s="1002">
        <v>589</v>
      </c>
      <c r="HN44" s="1002">
        <v>2199</v>
      </c>
      <c r="HO44" s="1002">
        <v>394</v>
      </c>
      <c r="HP44" s="1002">
        <v>203</v>
      </c>
      <c r="HQ44" s="1002">
        <v>805</v>
      </c>
      <c r="HR44" s="1002">
        <v>281</v>
      </c>
      <c r="HS44" s="1002">
        <v>925</v>
      </c>
      <c r="HT44" s="1002">
        <v>1537</v>
      </c>
      <c r="HU44" s="1002">
        <v>1223</v>
      </c>
      <c r="HV44" s="1002">
        <v>137</v>
      </c>
      <c r="HW44" s="1002">
        <v>53</v>
      </c>
      <c r="HX44" s="1002">
        <v>121</v>
      </c>
      <c r="HY44" s="1002">
        <v>85</v>
      </c>
      <c r="HZ44" s="1002">
        <v>42</v>
      </c>
      <c r="IA44" s="1002">
        <v>146</v>
      </c>
      <c r="IB44" s="1002">
        <v>14</v>
      </c>
      <c r="IC44" s="1002">
        <v>160</v>
      </c>
      <c r="ID44" s="1002">
        <v>532</v>
      </c>
      <c r="IE44" s="1002"/>
      <c r="IF44" s="1002">
        <v>26</v>
      </c>
      <c r="IG44" s="1002">
        <v>1</v>
      </c>
      <c r="IH44" s="1003">
        <v>14499</v>
      </c>
      <c r="II44" s="1004">
        <f t="shared" si="6"/>
        <v>39.723287671232875</v>
      </c>
      <c r="IJ44" s="1005">
        <v>25.1875</v>
      </c>
      <c r="IK44" s="1006">
        <v>4.8344155844155843</v>
      </c>
      <c r="IL44" s="1006">
        <v>4.0999999999999996</v>
      </c>
      <c r="IM44" s="1006">
        <v>4.5905743740795284</v>
      </c>
      <c r="IN44" s="1006">
        <v>6.8236744759556105</v>
      </c>
      <c r="IO44" s="1006">
        <v>5.9116202945990182</v>
      </c>
      <c r="IP44" s="1006">
        <v>4.9664179104477615</v>
      </c>
      <c r="IQ44" s="1006">
        <v>6.2648556876061123</v>
      </c>
      <c r="IR44" s="1006">
        <v>5.9090495679854476</v>
      </c>
      <c r="IS44" s="1006">
        <v>5.8223350253807107</v>
      </c>
      <c r="IT44" s="1006">
        <v>5.3546798029556646</v>
      </c>
      <c r="IU44" s="1006">
        <v>5.9813664596273295</v>
      </c>
      <c r="IV44" s="1006">
        <v>3.7829181494661923</v>
      </c>
      <c r="IW44" s="1006">
        <v>2.5621621621621622</v>
      </c>
      <c r="IX44" s="1006">
        <v>4.3532856213402731</v>
      </c>
      <c r="IY44" s="1006">
        <v>4.5666394112837283</v>
      </c>
      <c r="IZ44" s="1006">
        <v>4.781021897810219</v>
      </c>
      <c r="JA44" s="1006">
        <v>6.4716981132075473</v>
      </c>
      <c r="JB44" s="1006">
        <v>6.3553719008264462</v>
      </c>
      <c r="JC44" s="1006">
        <v>4.1529411764705886</v>
      </c>
      <c r="JD44" s="1006">
        <v>2.5714285714285716</v>
      </c>
      <c r="JE44" s="1006">
        <v>4.5890410958904111</v>
      </c>
      <c r="JF44" s="1006">
        <v>7.5</v>
      </c>
      <c r="JG44" s="1006">
        <v>3.3374999999999999</v>
      </c>
      <c r="JH44" s="1006">
        <v>12.477443609022556</v>
      </c>
      <c r="JI44" s="1006"/>
      <c r="JJ44" s="1006">
        <v>6.3461538461538458</v>
      </c>
      <c r="JK44" s="1006">
        <v>1</v>
      </c>
      <c r="JL44" s="642">
        <v>5.5055521070418649</v>
      </c>
      <c r="JM44" s="1001">
        <v>361</v>
      </c>
      <c r="JN44" s="1002">
        <v>2201</v>
      </c>
      <c r="JO44" s="1002">
        <v>29</v>
      </c>
      <c r="JP44" s="1002">
        <v>2293</v>
      </c>
      <c r="JQ44" s="1002">
        <v>4136</v>
      </c>
      <c r="JR44" s="1002">
        <v>5157</v>
      </c>
      <c r="JS44" s="1002">
        <v>5275</v>
      </c>
      <c r="JT44" s="1002">
        <v>2800</v>
      </c>
      <c r="JU44" s="1002">
        <v>9669</v>
      </c>
      <c r="JV44" s="1002">
        <v>1880</v>
      </c>
      <c r="JW44" s="1002">
        <v>778</v>
      </c>
      <c r="JX44" s="1002">
        <v>3667</v>
      </c>
      <c r="JY44" s="1002">
        <v>715</v>
      </c>
      <c r="JZ44" s="1002">
        <v>1956</v>
      </c>
      <c r="KA44" s="1002">
        <v>5354</v>
      </c>
      <c r="KB44" s="1002">
        <v>4366</v>
      </c>
      <c r="KC44" s="1002">
        <v>473</v>
      </c>
      <c r="KD44" s="1002">
        <v>251</v>
      </c>
      <c r="KE44" s="1002">
        <v>487</v>
      </c>
      <c r="KF44" s="1002">
        <v>265</v>
      </c>
      <c r="KG44" s="1002">
        <v>30</v>
      </c>
      <c r="KH44" s="1002">
        <v>386</v>
      </c>
      <c r="KI44" s="1002">
        <v>86</v>
      </c>
      <c r="KJ44" s="1002">
        <v>372</v>
      </c>
      <c r="KK44" s="1002">
        <v>6104</v>
      </c>
      <c r="KL44" s="1002"/>
      <c r="KM44" s="1002">
        <v>123</v>
      </c>
      <c r="KN44" s="1002">
        <v>1</v>
      </c>
      <c r="KO44" s="1003">
        <v>59215</v>
      </c>
      <c r="KP44" s="1007">
        <f t="shared" si="1"/>
        <v>0.58780027794322021</v>
      </c>
      <c r="KQ44" s="1004">
        <f t="shared" si="7"/>
        <v>162.23287671232876</v>
      </c>
      <c r="KR44" s="1001">
        <v>1572</v>
      </c>
      <c r="KS44" s="1002">
        <v>166</v>
      </c>
      <c r="KT44" s="1002">
        <v>2</v>
      </c>
      <c r="KU44" s="1002">
        <v>166</v>
      </c>
      <c r="KV44" s="1002">
        <v>596</v>
      </c>
      <c r="KW44" s="1002">
        <v>852</v>
      </c>
      <c r="KX44" s="1002">
        <v>1150</v>
      </c>
      <c r="KY44" s="1002">
        <v>304</v>
      </c>
      <c r="KZ44" s="1002">
        <v>1141</v>
      </c>
      <c r="LA44" s="1002">
        <v>54</v>
      </c>
      <c r="LB44" s="1002">
        <v>109</v>
      </c>
      <c r="LC44" s="1002">
        <v>346</v>
      </c>
      <c r="LD44" s="1002">
        <v>80</v>
      </c>
      <c r="LE44" s="1002">
        <v>3</v>
      </c>
      <c r="LF44" s="1002">
        <v>19</v>
      </c>
      <c r="LG44" s="1002">
        <v>1</v>
      </c>
      <c r="LH44" s="1002">
        <v>45</v>
      </c>
      <c r="LI44" s="1002">
        <v>40</v>
      </c>
      <c r="LJ44" s="1002">
        <v>163</v>
      </c>
      <c r="LK44" s="1002">
        <v>8</v>
      </c>
      <c r="LL44" s="1002">
        <v>52</v>
      </c>
      <c r="LM44" s="1002">
        <v>144</v>
      </c>
      <c r="LN44" s="1002">
        <v>5</v>
      </c>
      <c r="LO44" s="1002">
        <v>18</v>
      </c>
      <c r="LP44" s="1002"/>
      <c r="LQ44" s="1002"/>
      <c r="LR44" s="1002">
        <v>16</v>
      </c>
      <c r="LS44" s="1002"/>
      <c r="LT44" s="1003">
        <v>7052</v>
      </c>
      <c r="LU44" s="1007">
        <f>LT44/(FP44*365)</f>
        <v>0.58547114985471149</v>
      </c>
      <c r="LV44" s="1004">
        <f t="shared" si="8"/>
        <v>19.32054794520548</v>
      </c>
      <c r="LW44" s="644">
        <v>4</v>
      </c>
      <c r="LX44" s="645">
        <v>120</v>
      </c>
      <c r="LY44" s="645">
        <v>584</v>
      </c>
      <c r="LZ44" s="646">
        <v>1350</v>
      </c>
      <c r="MA44" s="647">
        <v>1568</v>
      </c>
      <c r="MB44" s="647">
        <v>2796</v>
      </c>
      <c r="MC44" s="645"/>
      <c r="MD44" s="645"/>
      <c r="ME44" s="646"/>
      <c r="MF44" s="647">
        <v>630</v>
      </c>
      <c r="MG44" s="645"/>
      <c r="MH44" s="645"/>
      <c r="MI44" s="646"/>
      <c r="MJ44" s="647"/>
      <c r="MK44" s="648"/>
      <c r="ML44" s="648"/>
      <c r="MM44" s="648"/>
      <c r="MN44" s="1008">
        <v>7052</v>
      </c>
      <c r="MO44" s="1009">
        <f t="shared" si="9"/>
        <v>0.10039705048213272</v>
      </c>
      <c r="MP44" s="1010"/>
      <c r="MQ44" s="1011"/>
      <c r="MR44" s="1011"/>
      <c r="MS44" s="1011"/>
      <c r="MT44" s="1011"/>
      <c r="MU44" s="1011"/>
      <c r="MV44" s="1012"/>
      <c r="MX44" s="837"/>
    </row>
    <row r="45" spans="1:362" s="587" customFormat="1" ht="8.25" x14ac:dyDescent="0.25">
      <c r="A45" s="976" t="s">
        <v>416</v>
      </c>
      <c r="B45" s="977" t="s">
        <v>417</v>
      </c>
      <c r="C45" s="978" t="s">
        <v>418</v>
      </c>
      <c r="D45" s="978" t="s">
        <v>419</v>
      </c>
      <c r="E45" s="978" t="s">
        <v>1213</v>
      </c>
      <c r="F45" s="978" t="s">
        <v>280</v>
      </c>
      <c r="G45" s="978" t="s">
        <v>420</v>
      </c>
      <c r="H45" s="978" t="s">
        <v>420</v>
      </c>
      <c r="I45" s="978" t="s">
        <v>186</v>
      </c>
      <c r="J45" s="978" t="s">
        <v>210</v>
      </c>
      <c r="K45" s="1013" t="s">
        <v>282</v>
      </c>
      <c r="L45" s="979">
        <v>1</v>
      </c>
      <c r="M45" s="593">
        <v>982658000</v>
      </c>
      <c r="N45" s="595">
        <v>962732000</v>
      </c>
      <c r="O45" s="595">
        <v>635987000</v>
      </c>
      <c r="P45" s="598">
        <f t="shared" si="2"/>
        <v>19926000</v>
      </c>
      <c r="Q45" s="599">
        <v>397590</v>
      </c>
      <c r="R45" s="600">
        <v>793165223.38</v>
      </c>
      <c r="S45" s="600">
        <v>54280242.140000001</v>
      </c>
      <c r="T45" s="980">
        <v>847843055.51999998</v>
      </c>
      <c r="U45" s="981">
        <v>130.98055555555555</v>
      </c>
      <c r="V45" s="982">
        <v>7.97</v>
      </c>
      <c r="W45" s="982">
        <v>286.41137566137559</v>
      </c>
      <c r="X45" s="982">
        <v>81.956984126984125</v>
      </c>
      <c r="Y45" s="982">
        <v>19.143492063492065</v>
      </c>
      <c r="Z45" s="982">
        <v>86.656507936507921</v>
      </c>
      <c r="AA45" s="982">
        <v>0</v>
      </c>
      <c r="AB45" s="982">
        <v>63.795138888888886</v>
      </c>
      <c r="AC45" s="982">
        <v>167.01329365079366</v>
      </c>
      <c r="AD45" s="983">
        <v>843.9273478835978</v>
      </c>
      <c r="AE45" s="984">
        <f t="shared" si="3"/>
        <v>0.21362993748461498</v>
      </c>
      <c r="AF45" s="985">
        <f t="shared" si="4"/>
        <v>0.46713837804322117</v>
      </c>
      <c r="AG45" s="986" t="s">
        <v>1483</v>
      </c>
      <c r="AH45" s="987" t="s">
        <v>1481</v>
      </c>
      <c r="AI45" s="988" t="s">
        <v>1482</v>
      </c>
      <c r="AJ45" s="989"/>
      <c r="AK45" s="990"/>
      <c r="AL45" s="990"/>
      <c r="AM45" s="990"/>
      <c r="AN45" s="990"/>
      <c r="AO45" s="990"/>
      <c r="AP45" s="990"/>
      <c r="AQ45" s="990"/>
      <c r="AR45" s="990"/>
      <c r="AS45" s="990">
        <v>1</v>
      </c>
      <c r="AT45" s="990"/>
      <c r="AU45" s="990"/>
      <c r="AV45" s="990"/>
      <c r="AW45" s="990"/>
      <c r="AX45" s="990"/>
      <c r="AY45" s="990"/>
      <c r="AZ45" s="990"/>
      <c r="BA45" s="990"/>
      <c r="BB45" s="990"/>
      <c r="BC45" s="990"/>
      <c r="BD45" s="614">
        <v>1</v>
      </c>
      <c r="BE45" s="991">
        <v>64</v>
      </c>
      <c r="BF45" s="992">
        <v>70</v>
      </c>
      <c r="BG45" s="992">
        <v>30</v>
      </c>
      <c r="BH45" s="992"/>
      <c r="BI45" s="992">
        <v>25</v>
      </c>
      <c r="BJ45" s="992">
        <v>36</v>
      </c>
      <c r="BK45" s="992"/>
      <c r="BL45" s="992">
        <v>20</v>
      </c>
      <c r="BM45" s="992">
        <v>10</v>
      </c>
      <c r="BN45" s="992"/>
      <c r="BO45" s="992">
        <v>15</v>
      </c>
      <c r="BP45" s="992">
        <v>15</v>
      </c>
      <c r="BQ45" s="992"/>
      <c r="BR45" s="992"/>
      <c r="BS45" s="992"/>
      <c r="BT45" s="992"/>
      <c r="BU45" s="992"/>
      <c r="BV45" s="992"/>
      <c r="BW45" s="992"/>
      <c r="BX45" s="992"/>
      <c r="BY45" s="992"/>
      <c r="BZ45" s="992"/>
      <c r="CA45" s="992"/>
      <c r="CB45" s="992"/>
      <c r="CC45" s="992"/>
      <c r="CD45" s="992"/>
      <c r="CE45" s="992"/>
      <c r="CF45" s="992"/>
      <c r="CG45" s="992"/>
      <c r="CH45" s="992"/>
      <c r="CI45" s="992"/>
      <c r="CJ45" s="992"/>
      <c r="CK45" s="992"/>
      <c r="CL45" s="992"/>
      <c r="CM45" s="992"/>
      <c r="CN45" s="992"/>
      <c r="CO45" s="992"/>
      <c r="CP45" s="992"/>
      <c r="CQ45" s="992"/>
      <c r="CR45" s="992"/>
      <c r="CS45" s="993">
        <v>285</v>
      </c>
      <c r="CT45" s="994">
        <f t="shared" si="5"/>
        <v>9</v>
      </c>
      <c r="CU45" s="615">
        <v>0.93317636986301367</v>
      </c>
      <c r="CV45" s="616">
        <v>0.51733855185909983</v>
      </c>
      <c r="CW45" s="616">
        <v>0.61424657534246574</v>
      </c>
      <c r="CX45" s="616"/>
      <c r="CY45" s="616">
        <v>0.24909589041095889</v>
      </c>
      <c r="CZ45" s="616">
        <v>0.54657534246575346</v>
      </c>
      <c r="DA45" s="616"/>
      <c r="DB45" s="616">
        <v>0.54917808219178077</v>
      </c>
      <c r="DC45" s="616">
        <v>0.96904109589041099</v>
      </c>
      <c r="DD45" s="616"/>
      <c r="DE45" s="616">
        <v>1.0052968036529681</v>
      </c>
      <c r="DF45" s="616">
        <v>0.24767123287671233</v>
      </c>
      <c r="DG45" s="616"/>
      <c r="DH45" s="616"/>
      <c r="DI45" s="616"/>
      <c r="DJ45" s="616"/>
      <c r="DK45" s="616"/>
      <c r="DL45" s="616"/>
      <c r="DM45" s="616"/>
      <c r="DN45" s="616"/>
      <c r="DO45" s="616"/>
      <c r="DP45" s="616"/>
      <c r="DQ45" s="616"/>
      <c r="DR45" s="616"/>
      <c r="DS45" s="616"/>
      <c r="DT45" s="616"/>
      <c r="DU45" s="616"/>
      <c r="DV45" s="616"/>
      <c r="DW45" s="616"/>
      <c r="DX45" s="616"/>
      <c r="DY45" s="616"/>
      <c r="DZ45" s="616"/>
      <c r="EA45" s="616"/>
      <c r="EB45" s="616"/>
      <c r="EC45" s="616"/>
      <c r="ED45" s="616"/>
      <c r="EE45" s="616"/>
      <c r="EF45" s="616"/>
      <c r="EG45" s="616"/>
      <c r="EH45" s="995"/>
      <c r="EI45" s="996">
        <v>0.63065609228550834</v>
      </c>
      <c r="EJ45" s="989">
        <v>4</v>
      </c>
      <c r="EK45" s="990">
        <v>6</v>
      </c>
      <c r="EL45" s="990">
        <v>6</v>
      </c>
      <c r="EM45" s="990"/>
      <c r="EN45" s="990">
        <v>4</v>
      </c>
      <c r="EO45" s="990">
        <v>5</v>
      </c>
      <c r="EP45" s="990"/>
      <c r="EQ45" s="990"/>
      <c r="ER45" s="990"/>
      <c r="ES45" s="990"/>
      <c r="ET45" s="990"/>
      <c r="EU45" s="990"/>
      <c r="EV45" s="990"/>
      <c r="EW45" s="990"/>
      <c r="EX45" s="990"/>
      <c r="EY45" s="990"/>
      <c r="EZ45" s="990"/>
      <c r="FA45" s="990"/>
      <c r="FB45" s="990"/>
      <c r="FC45" s="990"/>
      <c r="FD45" s="990"/>
      <c r="FE45" s="990"/>
      <c r="FF45" s="990"/>
      <c r="FG45" s="990"/>
      <c r="FH45" s="990"/>
      <c r="FI45" s="990"/>
      <c r="FJ45" s="990"/>
      <c r="FK45" s="990"/>
      <c r="FL45" s="990"/>
      <c r="FM45" s="990"/>
      <c r="FN45" s="990"/>
      <c r="FO45" s="990"/>
      <c r="FP45" s="997">
        <v>25</v>
      </c>
      <c r="FQ45" s="994">
        <f t="shared" si="0"/>
        <v>5</v>
      </c>
      <c r="FR45" s="615">
        <v>0.85479452054794525</v>
      </c>
      <c r="FS45" s="616">
        <v>0.93470319634703192</v>
      </c>
      <c r="FT45" s="616">
        <v>1.0059360730593607</v>
      </c>
      <c r="FU45" s="616"/>
      <c r="FV45" s="616">
        <v>0.8376712328767123</v>
      </c>
      <c r="FW45" s="616">
        <v>0.80821917808219179</v>
      </c>
      <c r="FX45" s="616"/>
      <c r="FY45" s="616"/>
      <c r="FZ45" s="616"/>
      <c r="GA45" s="616"/>
      <c r="GB45" s="616"/>
      <c r="GC45" s="616"/>
      <c r="GD45" s="616"/>
      <c r="GE45" s="616"/>
      <c r="GF45" s="616"/>
      <c r="GG45" s="616"/>
      <c r="GH45" s="616"/>
      <c r="GI45" s="616"/>
      <c r="GJ45" s="616"/>
      <c r="GK45" s="616"/>
      <c r="GL45" s="616"/>
      <c r="GM45" s="616"/>
      <c r="GN45" s="616"/>
      <c r="GO45" s="616"/>
      <c r="GP45" s="616"/>
      <c r="GQ45" s="616"/>
      <c r="GR45" s="616"/>
      <c r="GS45" s="616"/>
      <c r="GT45" s="616"/>
      <c r="GU45" s="616"/>
      <c r="GV45" s="616"/>
      <c r="GW45" s="616"/>
      <c r="GX45" s="621">
        <v>0.89819178082191786</v>
      </c>
      <c r="GY45" s="998">
        <v>90</v>
      </c>
      <c r="GZ45" s="999"/>
      <c r="HA45" s="999"/>
      <c r="HB45" s="999"/>
      <c r="HC45" s="999"/>
      <c r="HD45" s="999"/>
      <c r="HE45" s="1000">
        <v>90</v>
      </c>
      <c r="HF45" s="1001">
        <v>97</v>
      </c>
      <c r="HG45" s="1002">
        <v>782</v>
      </c>
      <c r="HH45" s="1002">
        <v>21</v>
      </c>
      <c r="HI45" s="1002">
        <v>491</v>
      </c>
      <c r="HJ45" s="1002">
        <v>1103</v>
      </c>
      <c r="HK45" s="1002">
        <v>968</v>
      </c>
      <c r="HL45" s="1002">
        <v>1216</v>
      </c>
      <c r="HM45" s="1002">
        <v>452</v>
      </c>
      <c r="HN45" s="1002">
        <v>1000</v>
      </c>
      <c r="HO45" s="1002">
        <v>293</v>
      </c>
      <c r="HP45" s="1002">
        <v>216</v>
      </c>
      <c r="HQ45" s="1002">
        <v>567</v>
      </c>
      <c r="HR45" s="1002">
        <v>110</v>
      </c>
      <c r="HS45" s="1002">
        <v>398</v>
      </c>
      <c r="HT45" s="1002">
        <v>1174</v>
      </c>
      <c r="HU45" s="1002">
        <v>993</v>
      </c>
      <c r="HV45" s="1002">
        <v>162</v>
      </c>
      <c r="HW45" s="1002">
        <v>42</v>
      </c>
      <c r="HX45" s="1002">
        <v>303</v>
      </c>
      <c r="HY45" s="1002">
        <v>33</v>
      </c>
      <c r="HZ45" s="1002">
        <v>66</v>
      </c>
      <c r="IA45" s="1002">
        <v>113</v>
      </c>
      <c r="IB45" s="1002">
        <v>9</v>
      </c>
      <c r="IC45" s="1002">
        <v>271</v>
      </c>
      <c r="ID45" s="1002">
        <v>255</v>
      </c>
      <c r="IE45" s="1002"/>
      <c r="IF45" s="1002">
        <v>34</v>
      </c>
      <c r="IG45" s="1002">
        <v>1</v>
      </c>
      <c r="IH45" s="1003">
        <v>11170</v>
      </c>
      <c r="II45" s="1004">
        <f t="shared" si="6"/>
        <v>30.602739726027398</v>
      </c>
      <c r="IJ45" s="1005">
        <v>27.185567010309278</v>
      </c>
      <c r="IK45" s="1006">
        <v>10.340153452685422</v>
      </c>
      <c r="IL45" s="1006">
        <v>5.1904761904761907</v>
      </c>
      <c r="IM45" s="1006">
        <v>5.0183299389002034</v>
      </c>
      <c r="IN45" s="1006">
        <v>10.553037171350862</v>
      </c>
      <c r="IO45" s="1006">
        <v>7.9473140495867769</v>
      </c>
      <c r="IP45" s="1006">
        <v>6.0707236842105265</v>
      </c>
      <c r="IQ45" s="1006">
        <v>8.3318584070796469</v>
      </c>
      <c r="IR45" s="1006">
        <v>8.032</v>
      </c>
      <c r="IS45" s="1006">
        <v>7.5460750853242322</v>
      </c>
      <c r="IT45" s="1006">
        <v>7.9537037037037033</v>
      </c>
      <c r="IU45" s="1006">
        <v>6.894179894179894</v>
      </c>
      <c r="IV45" s="1006">
        <v>5.6363636363636367</v>
      </c>
      <c r="IW45" s="1006">
        <v>5.8668341708542711</v>
      </c>
      <c r="IX45" s="1006">
        <v>4.9267461669505961</v>
      </c>
      <c r="IY45" s="1006">
        <v>4.5830815709969785</v>
      </c>
      <c r="IZ45" s="1006">
        <v>7.9320987654320989</v>
      </c>
      <c r="JA45" s="1006">
        <v>8.6428571428571423</v>
      </c>
      <c r="JB45" s="1006">
        <v>11.023102310231023</v>
      </c>
      <c r="JC45" s="1006">
        <v>6.666666666666667</v>
      </c>
      <c r="JD45" s="1006">
        <v>3.106060606060606</v>
      </c>
      <c r="JE45" s="1006">
        <v>4.1238938053097343</v>
      </c>
      <c r="JF45" s="1006">
        <v>7.1111111111111107</v>
      </c>
      <c r="JG45" s="1006">
        <v>4.5940959409594093</v>
      </c>
      <c r="JH45" s="1006">
        <v>16.721568627450981</v>
      </c>
      <c r="JI45" s="1006"/>
      <c r="JJ45" s="1006">
        <v>8.5</v>
      </c>
      <c r="JK45" s="1006">
        <v>2</v>
      </c>
      <c r="JL45" s="642">
        <v>7.5810205908683974</v>
      </c>
      <c r="JM45" s="1001">
        <v>1021</v>
      </c>
      <c r="JN45" s="1002">
        <v>5594</v>
      </c>
      <c r="JO45" s="1002">
        <v>82</v>
      </c>
      <c r="JP45" s="1002">
        <v>1841</v>
      </c>
      <c r="JQ45" s="1002">
        <v>9666</v>
      </c>
      <c r="JR45" s="1002">
        <v>5940</v>
      </c>
      <c r="JS45" s="1002">
        <v>4981</v>
      </c>
      <c r="JT45" s="1002">
        <v>3089</v>
      </c>
      <c r="JU45" s="1002">
        <v>6731</v>
      </c>
      <c r="JV45" s="1002">
        <v>1779</v>
      </c>
      <c r="JW45" s="1002">
        <v>1291</v>
      </c>
      <c r="JX45" s="1002">
        <v>3150</v>
      </c>
      <c r="JY45" s="1002">
        <v>469</v>
      </c>
      <c r="JZ45" s="1002">
        <v>1949</v>
      </c>
      <c r="KA45" s="1002">
        <v>4682</v>
      </c>
      <c r="KB45" s="1002">
        <v>3591</v>
      </c>
      <c r="KC45" s="1002">
        <v>1088</v>
      </c>
      <c r="KD45" s="1002">
        <v>308</v>
      </c>
      <c r="KE45" s="1002">
        <v>2659</v>
      </c>
      <c r="KF45" s="1002">
        <v>177</v>
      </c>
      <c r="KG45" s="1002">
        <v>77</v>
      </c>
      <c r="KH45" s="1002">
        <v>222</v>
      </c>
      <c r="KI45" s="1002">
        <v>55</v>
      </c>
      <c r="KJ45" s="1002">
        <v>948</v>
      </c>
      <c r="KK45" s="1002">
        <v>4009</v>
      </c>
      <c r="KL45" s="1002"/>
      <c r="KM45" s="1002">
        <v>204</v>
      </c>
      <c r="KN45" s="1002">
        <v>1</v>
      </c>
      <c r="KO45" s="1003">
        <v>65604</v>
      </c>
      <c r="KP45" s="1007">
        <f t="shared" si="1"/>
        <v>0.63065609228550834</v>
      </c>
      <c r="KQ45" s="1004">
        <f t="shared" si="7"/>
        <v>179.73698630136985</v>
      </c>
      <c r="KR45" s="1001">
        <v>1518</v>
      </c>
      <c r="KS45" s="1002">
        <v>1723</v>
      </c>
      <c r="KT45" s="1002">
        <v>6</v>
      </c>
      <c r="KU45" s="1002">
        <v>137</v>
      </c>
      <c r="KV45" s="1002">
        <v>877</v>
      </c>
      <c r="KW45" s="1002">
        <v>800</v>
      </c>
      <c r="KX45" s="1002">
        <v>1192</v>
      </c>
      <c r="KY45" s="1002">
        <v>225</v>
      </c>
      <c r="KZ45" s="1002">
        <v>298</v>
      </c>
      <c r="LA45" s="1002">
        <v>145</v>
      </c>
      <c r="LB45" s="1002">
        <v>216</v>
      </c>
      <c r="LC45" s="1002">
        <v>190</v>
      </c>
      <c r="LD45" s="1002">
        <v>41</v>
      </c>
      <c r="LE45" s="1002">
        <v>60</v>
      </c>
      <c r="LF45" s="1002">
        <v>4</v>
      </c>
      <c r="LG45" s="1002">
        <v>29</v>
      </c>
      <c r="LH45" s="1002">
        <v>34</v>
      </c>
      <c r="LI45" s="1002">
        <v>13</v>
      </c>
      <c r="LJ45" s="1002">
        <v>376</v>
      </c>
      <c r="LK45" s="1002">
        <v>12</v>
      </c>
      <c r="LL45" s="1002">
        <v>72</v>
      </c>
      <c r="LM45" s="1002">
        <v>134</v>
      </c>
      <c r="LN45" s="1002"/>
      <c r="LO45" s="1002">
        <v>44</v>
      </c>
      <c r="LP45" s="1002"/>
      <c r="LQ45" s="1002"/>
      <c r="LR45" s="1002">
        <v>50</v>
      </c>
      <c r="LS45" s="1002"/>
      <c r="LT45" s="1003">
        <v>8196</v>
      </c>
      <c r="LU45" s="1007">
        <f>LT45/(FP45*365)</f>
        <v>0.89819178082191786</v>
      </c>
      <c r="LV45" s="1004">
        <f t="shared" si="8"/>
        <v>22.454794520547946</v>
      </c>
      <c r="LW45" s="644">
        <v>49</v>
      </c>
      <c r="LX45" s="645">
        <v>359</v>
      </c>
      <c r="LY45" s="645">
        <v>544</v>
      </c>
      <c r="LZ45" s="646">
        <v>741</v>
      </c>
      <c r="MA45" s="647">
        <v>3085</v>
      </c>
      <c r="MB45" s="647">
        <v>2195</v>
      </c>
      <c r="MC45" s="645"/>
      <c r="MD45" s="645"/>
      <c r="ME45" s="646"/>
      <c r="MF45" s="647">
        <v>1223</v>
      </c>
      <c r="MG45" s="645"/>
      <c r="MH45" s="645"/>
      <c r="MI45" s="646"/>
      <c r="MJ45" s="647"/>
      <c r="MK45" s="648"/>
      <c r="ML45" s="648"/>
      <c r="MM45" s="648"/>
      <c r="MN45" s="1008">
        <v>8196</v>
      </c>
      <c r="MO45" s="1009">
        <f t="shared" si="9"/>
        <v>0.1161542215714983</v>
      </c>
      <c r="MP45" s="1010"/>
      <c r="MQ45" s="1011"/>
      <c r="MR45" s="1011"/>
      <c r="MS45" s="1011" t="s">
        <v>1484</v>
      </c>
      <c r="MT45" s="1011"/>
      <c r="MU45" s="1011"/>
      <c r="MV45" s="1012"/>
      <c r="MX45" s="837"/>
    </row>
    <row r="46" spans="1:362" s="587" customFormat="1" ht="8.25" x14ac:dyDescent="0.25">
      <c r="A46" s="976" t="s">
        <v>421</v>
      </c>
      <c r="B46" s="977" t="s">
        <v>422</v>
      </c>
      <c r="C46" s="978" t="s">
        <v>423</v>
      </c>
      <c r="D46" s="978" t="s">
        <v>424</v>
      </c>
      <c r="E46" s="978" t="s">
        <v>1211</v>
      </c>
      <c r="F46" s="978" t="s">
        <v>274</v>
      </c>
      <c r="G46" s="978" t="s">
        <v>425</v>
      </c>
      <c r="H46" s="978" t="s">
        <v>425</v>
      </c>
      <c r="I46" s="978" t="s">
        <v>186</v>
      </c>
      <c r="J46" s="978" t="s">
        <v>210</v>
      </c>
      <c r="K46" s="1013" t="s">
        <v>282</v>
      </c>
      <c r="L46" s="979">
        <v>1</v>
      </c>
      <c r="M46" s="593">
        <v>1343650000</v>
      </c>
      <c r="N46" s="595">
        <v>1343305000</v>
      </c>
      <c r="O46" s="595">
        <v>842570000</v>
      </c>
      <c r="P46" s="598">
        <f t="shared" si="2"/>
        <v>345000</v>
      </c>
      <c r="Q46" s="599">
        <v>189790.44</v>
      </c>
      <c r="R46" s="600">
        <v>1140509510.1300001</v>
      </c>
      <c r="S46" s="600">
        <v>41629077.469999999</v>
      </c>
      <c r="T46" s="980">
        <v>1182328378.0400002</v>
      </c>
      <c r="U46" s="981">
        <v>182.62971230158729</v>
      </c>
      <c r="V46" s="982">
        <v>9.14</v>
      </c>
      <c r="W46" s="982">
        <v>431.56301587301584</v>
      </c>
      <c r="X46" s="982">
        <v>92.238703703703706</v>
      </c>
      <c r="Y46" s="982">
        <v>23.562539682539679</v>
      </c>
      <c r="Z46" s="982">
        <v>154.22417989417988</v>
      </c>
      <c r="AA46" s="982">
        <v>0</v>
      </c>
      <c r="AB46" s="982">
        <v>84.569067460317456</v>
      </c>
      <c r="AC46" s="982">
        <v>32.541825396825395</v>
      </c>
      <c r="AD46" s="983">
        <v>1010.4690443121691</v>
      </c>
      <c r="AE46" s="984">
        <f t="shared" si="3"/>
        <v>0.20443056573014468</v>
      </c>
      <c r="AF46" s="985">
        <f t="shared" si="4"/>
        <v>0.48307950755262319</v>
      </c>
      <c r="AG46" s="986" t="s">
        <v>1483</v>
      </c>
      <c r="AH46" s="987" t="s">
        <v>1481</v>
      </c>
      <c r="AI46" s="988" t="s">
        <v>1482</v>
      </c>
      <c r="AJ46" s="989"/>
      <c r="AK46" s="990"/>
      <c r="AL46" s="990"/>
      <c r="AM46" s="990"/>
      <c r="AN46" s="990"/>
      <c r="AO46" s="990"/>
      <c r="AP46" s="990"/>
      <c r="AQ46" s="990"/>
      <c r="AR46" s="990"/>
      <c r="AS46" s="990"/>
      <c r="AT46" s="990"/>
      <c r="AU46" s="990"/>
      <c r="AV46" s="990"/>
      <c r="AW46" s="990"/>
      <c r="AX46" s="990"/>
      <c r="AY46" s="990"/>
      <c r="AZ46" s="990"/>
      <c r="BA46" s="990"/>
      <c r="BB46" s="990"/>
      <c r="BC46" s="990"/>
      <c r="BD46" s="614"/>
      <c r="BE46" s="991">
        <v>60</v>
      </c>
      <c r="BF46" s="992">
        <v>60</v>
      </c>
      <c r="BG46" s="992">
        <v>50</v>
      </c>
      <c r="BH46" s="992">
        <v>30</v>
      </c>
      <c r="BI46" s="992">
        <v>23</v>
      </c>
      <c r="BJ46" s="992">
        <v>20</v>
      </c>
      <c r="BK46" s="992"/>
      <c r="BL46" s="992">
        <v>26</v>
      </c>
      <c r="BM46" s="992">
        <v>20</v>
      </c>
      <c r="BN46" s="992">
        <v>20</v>
      </c>
      <c r="BO46" s="992">
        <v>24</v>
      </c>
      <c r="BP46" s="992">
        <v>5</v>
      </c>
      <c r="BQ46" s="992">
        <v>20</v>
      </c>
      <c r="BR46" s="992"/>
      <c r="BS46" s="992"/>
      <c r="BT46" s="992"/>
      <c r="BU46" s="992">
        <v>20</v>
      </c>
      <c r="BV46" s="992"/>
      <c r="BW46" s="992"/>
      <c r="BX46" s="992">
        <v>8</v>
      </c>
      <c r="BY46" s="992"/>
      <c r="BZ46" s="992"/>
      <c r="CA46" s="992"/>
      <c r="CB46" s="992"/>
      <c r="CC46" s="992"/>
      <c r="CD46" s="992"/>
      <c r="CE46" s="992"/>
      <c r="CF46" s="992"/>
      <c r="CG46" s="992"/>
      <c r="CH46" s="992"/>
      <c r="CI46" s="992"/>
      <c r="CJ46" s="992"/>
      <c r="CK46" s="992"/>
      <c r="CL46" s="992"/>
      <c r="CM46" s="992"/>
      <c r="CN46" s="992"/>
      <c r="CO46" s="992"/>
      <c r="CP46" s="992"/>
      <c r="CQ46" s="992"/>
      <c r="CR46" s="992"/>
      <c r="CS46" s="993">
        <v>386</v>
      </c>
      <c r="CT46" s="994">
        <f t="shared" si="5"/>
        <v>14</v>
      </c>
      <c r="CU46" s="615">
        <v>0.679634703196347</v>
      </c>
      <c r="CV46" s="616">
        <v>0.43237442922374431</v>
      </c>
      <c r="CW46" s="616">
        <v>0.37254794520547946</v>
      </c>
      <c r="CX46" s="616">
        <v>0.53607305936073057</v>
      </c>
      <c r="CY46" s="616">
        <v>0.37498511018463371</v>
      </c>
      <c r="CZ46" s="616">
        <v>0.64273972602739726</v>
      </c>
      <c r="DA46" s="616"/>
      <c r="DB46" s="616">
        <v>0.43097997892518441</v>
      </c>
      <c r="DC46" s="616">
        <v>0.49520547945205479</v>
      </c>
      <c r="DD46" s="616">
        <v>0.39164383561643834</v>
      </c>
      <c r="DE46" s="616">
        <v>0.408675799086758</v>
      </c>
      <c r="DF46" s="616">
        <v>3.5616438356164383E-2</v>
      </c>
      <c r="DG46" s="616">
        <v>0.94739726027397264</v>
      </c>
      <c r="DH46" s="616"/>
      <c r="DI46" s="616"/>
      <c r="DJ46" s="616"/>
      <c r="DK46" s="616">
        <v>0.57232876712328762</v>
      </c>
      <c r="DL46" s="616"/>
      <c r="DM46" s="616"/>
      <c r="DN46" s="616">
        <v>1.0958904109589041E-2</v>
      </c>
      <c r="DO46" s="616"/>
      <c r="DP46" s="616"/>
      <c r="DQ46" s="616"/>
      <c r="DR46" s="616"/>
      <c r="DS46" s="616"/>
      <c r="DT46" s="616"/>
      <c r="DU46" s="616"/>
      <c r="DV46" s="616"/>
      <c r="DW46" s="616"/>
      <c r="DX46" s="616"/>
      <c r="DY46" s="616"/>
      <c r="DZ46" s="616"/>
      <c r="EA46" s="616"/>
      <c r="EB46" s="616"/>
      <c r="EC46" s="616"/>
      <c r="ED46" s="616"/>
      <c r="EE46" s="616"/>
      <c r="EF46" s="616"/>
      <c r="EG46" s="616"/>
      <c r="EH46" s="995"/>
      <c r="EI46" s="996">
        <v>0.49823976151607635</v>
      </c>
      <c r="EJ46" s="989">
        <v>5</v>
      </c>
      <c r="EK46" s="990">
        <v>10</v>
      </c>
      <c r="EL46" s="990">
        <v>12</v>
      </c>
      <c r="EM46" s="990">
        <v>4</v>
      </c>
      <c r="EN46" s="990">
        <v>5</v>
      </c>
      <c r="EO46" s="990"/>
      <c r="EP46" s="990"/>
      <c r="EQ46" s="990"/>
      <c r="ER46" s="990"/>
      <c r="ES46" s="990"/>
      <c r="ET46" s="990"/>
      <c r="EU46" s="990"/>
      <c r="EV46" s="990"/>
      <c r="EW46" s="990"/>
      <c r="EX46" s="990"/>
      <c r="EY46" s="990"/>
      <c r="EZ46" s="990"/>
      <c r="FA46" s="990"/>
      <c r="FB46" s="990"/>
      <c r="FC46" s="990"/>
      <c r="FD46" s="990"/>
      <c r="FE46" s="990"/>
      <c r="FF46" s="990"/>
      <c r="FG46" s="990"/>
      <c r="FH46" s="990"/>
      <c r="FI46" s="990"/>
      <c r="FJ46" s="990"/>
      <c r="FK46" s="990"/>
      <c r="FL46" s="990"/>
      <c r="FM46" s="990"/>
      <c r="FN46" s="990"/>
      <c r="FO46" s="990"/>
      <c r="FP46" s="997">
        <v>36</v>
      </c>
      <c r="FQ46" s="994">
        <f t="shared" si="0"/>
        <v>5</v>
      </c>
      <c r="FR46" s="615">
        <v>0.58246575342465756</v>
      </c>
      <c r="FS46" s="616">
        <v>0.55561643835616437</v>
      </c>
      <c r="FT46" s="616">
        <v>0.73242009132420094</v>
      </c>
      <c r="FU46" s="616">
        <v>0.7</v>
      </c>
      <c r="FV46" s="616">
        <v>0.39013698630136984</v>
      </c>
      <c r="FW46" s="616"/>
      <c r="FX46" s="616"/>
      <c r="FY46" s="616"/>
      <c r="FZ46" s="616"/>
      <c r="GA46" s="616"/>
      <c r="GB46" s="616"/>
      <c r="GC46" s="616"/>
      <c r="GD46" s="616"/>
      <c r="GE46" s="616"/>
      <c r="GF46" s="616"/>
      <c r="GG46" s="616"/>
      <c r="GH46" s="616"/>
      <c r="GI46" s="616"/>
      <c r="GJ46" s="616"/>
      <c r="GK46" s="616"/>
      <c r="GL46" s="616"/>
      <c r="GM46" s="616"/>
      <c r="GN46" s="616"/>
      <c r="GO46" s="616"/>
      <c r="GP46" s="616"/>
      <c r="GQ46" s="616"/>
      <c r="GR46" s="616"/>
      <c r="GS46" s="616"/>
      <c r="GT46" s="616"/>
      <c r="GU46" s="616"/>
      <c r="GV46" s="616"/>
      <c r="GW46" s="616"/>
      <c r="GX46" s="621">
        <v>0.61133942161339416</v>
      </c>
      <c r="GY46" s="998">
        <v>104</v>
      </c>
      <c r="GZ46" s="999"/>
      <c r="HA46" s="999"/>
      <c r="HB46" s="999"/>
      <c r="HC46" s="999"/>
      <c r="HD46" s="999">
        <v>10</v>
      </c>
      <c r="HE46" s="1000">
        <v>114</v>
      </c>
      <c r="HF46" s="1001">
        <v>98</v>
      </c>
      <c r="HG46" s="1002">
        <v>1169</v>
      </c>
      <c r="HH46" s="1002">
        <v>36</v>
      </c>
      <c r="HI46" s="1002">
        <v>543</v>
      </c>
      <c r="HJ46" s="1002">
        <v>1201</v>
      </c>
      <c r="HK46" s="1002">
        <v>1376</v>
      </c>
      <c r="HL46" s="1002">
        <v>1498</v>
      </c>
      <c r="HM46" s="1002">
        <v>632</v>
      </c>
      <c r="HN46" s="1002">
        <v>2079</v>
      </c>
      <c r="HO46" s="1002">
        <v>615</v>
      </c>
      <c r="HP46" s="1002">
        <v>371</v>
      </c>
      <c r="HQ46" s="1002">
        <v>1035</v>
      </c>
      <c r="HR46" s="1002">
        <v>231</v>
      </c>
      <c r="HS46" s="1002">
        <v>783</v>
      </c>
      <c r="HT46" s="1002">
        <v>1373</v>
      </c>
      <c r="HU46" s="1002">
        <v>1151</v>
      </c>
      <c r="HV46" s="1002">
        <v>136</v>
      </c>
      <c r="HW46" s="1002">
        <v>69</v>
      </c>
      <c r="HX46" s="1002">
        <v>319</v>
      </c>
      <c r="HY46" s="1002">
        <v>38</v>
      </c>
      <c r="HZ46" s="1002">
        <v>67</v>
      </c>
      <c r="IA46" s="1002">
        <v>155</v>
      </c>
      <c r="IB46" s="1002">
        <v>6</v>
      </c>
      <c r="IC46" s="1002">
        <v>165</v>
      </c>
      <c r="ID46" s="1002">
        <v>328</v>
      </c>
      <c r="IE46" s="1002"/>
      <c r="IF46" s="1002">
        <v>1</v>
      </c>
      <c r="IG46" s="1002"/>
      <c r="IH46" s="1003">
        <v>15475</v>
      </c>
      <c r="II46" s="1004">
        <f t="shared" si="6"/>
        <v>42.397260273972606</v>
      </c>
      <c r="IJ46" s="1005">
        <v>18.846938775510203</v>
      </c>
      <c r="IK46" s="1006">
        <v>5.9503849443969203</v>
      </c>
      <c r="IL46" s="1006">
        <v>4.8888888888888893</v>
      </c>
      <c r="IM46" s="1006">
        <v>4.0128913443830569</v>
      </c>
      <c r="IN46" s="1006">
        <v>7.3263946711074102</v>
      </c>
      <c r="IO46" s="1006">
        <v>6.9752906976744189</v>
      </c>
      <c r="IP46" s="1006">
        <v>5.4799732977303073</v>
      </c>
      <c r="IQ46" s="1006">
        <v>6.3813291139240507</v>
      </c>
      <c r="IR46" s="1006">
        <v>6.094757094757095</v>
      </c>
      <c r="IS46" s="1006">
        <v>8.4796747967479682</v>
      </c>
      <c r="IT46" s="1006">
        <v>6.3908355795148246</v>
      </c>
      <c r="IU46" s="1006">
        <v>6.1120772946859905</v>
      </c>
      <c r="IV46" s="1006">
        <v>5.3982683982683985</v>
      </c>
      <c r="IW46" s="1006">
        <v>3.1787994891443168</v>
      </c>
      <c r="IX46" s="1006">
        <v>4.3029861616897307</v>
      </c>
      <c r="IY46" s="1006">
        <v>5.0078192875760212</v>
      </c>
      <c r="IZ46" s="1006">
        <v>6.0588235294117645</v>
      </c>
      <c r="JA46" s="1006">
        <v>6.6231884057971016</v>
      </c>
      <c r="JB46" s="1006">
        <v>6.8056426332288398</v>
      </c>
      <c r="JC46" s="1006">
        <v>4.9210526315789478</v>
      </c>
      <c r="JD46" s="1006">
        <v>2.4477611940298507</v>
      </c>
      <c r="JE46" s="1006">
        <v>3.5096774193548388</v>
      </c>
      <c r="JF46" s="1006">
        <v>5.333333333333333</v>
      </c>
      <c r="JG46" s="1006">
        <v>3.8848484848484848</v>
      </c>
      <c r="JH46" s="1006">
        <v>13.469512195121951</v>
      </c>
      <c r="JI46" s="1006"/>
      <c r="JJ46" s="1006">
        <v>3</v>
      </c>
      <c r="JK46" s="1006"/>
      <c r="JL46" s="642">
        <v>6.0244911147011306</v>
      </c>
      <c r="JM46" s="1001">
        <v>274</v>
      </c>
      <c r="JN46" s="1002">
        <v>4512</v>
      </c>
      <c r="JO46" s="1002">
        <v>139</v>
      </c>
      <c r="JP46" s="1002">
        <v>1577</v>
      </c>
      <c r="JQ46" s="1002">
        <v>6976</v>
      </c>
      <c r="JR46" s="1002">
        <v>7431</v>
      </c>
      <c r="JS46" s="1002">
        <v>5736</v>
      </c>
      <c r="JT46" s="1002">
        <v>3199</v>
      </c>
      <c r="JU46" s="1002">
        <v>10049</v>
      </c>
      <c r="JV46" s="1002">
        <v>4540</v>
      </c>
      <c r="JW46" s="1002">
        <v>1775</v>
      </c>
      <c r="JX46" s="1002">
        <v>4945</v>
      </c>
      <c r="JY46" s="1002">
        <v>986</v>
      </c>
      <c r="JZ46" s="1002">
        <v>1990</v>
      </c>
      <c r="KA46" s="1002">
        <v>4592</v>
      </c>
      <c r="KB46" s="1002">
        <v>3619</v>
      </c>
      <c r="KC46" s="1002">
        <v>655</v>
      </c>
      <c r="KD46" s="1002">
        <v>370</v>
      </c>
      <c r="KE46" s="1002">
        <v>1711</v>
      </c>
      <c r="KF46" s="1002">
        <v>136</v>
      </c>
      <c r="KG46" s="1002">
        <v>82</v>
      </c>
      <c r="KH46" s="1002">
        <v>321</v>
      </c>
      <c r="KI46" s="1002">
        <v>24</v>
      </c>
      <c r="KJ46" s="1002">
        <v>466</v>
      </c>
      <c r="KK46" s="1002">
        <v>4090</v>
      </c>
      <c r="KL46" s="1002"/>
      <c r="KM46" s="1002">
        <v>2</v>
      </c>
      <c r="KN46" s="1002"/>
      <c r="KO46" s="1003">
        <v>70197</v>
      </c>
      <c r="KP46" s="1007">
        <f t="shared" si="1"/>
        <v>0.49823976151607635</v>
      </c>
      <c r="KQ46" s="1004">
        <f t="shared" si="7"/>
        <v>192.32054794520548</v>
      </c>
      <c r="KR46" s="1001">
        <v>1473</v>
      </c>
      <c r="KS46" s="1002">
        <v>1299</v>
      </c>
      <c r="KT46" s="1002">
        <v>3</v>
      </c>
      <c r="KU46" s="1002">
        <v>65</v>
      </c>
      <c r="KV46" s="1002">
        <v>641</v>
      </c>
      <c r="KW46" s="1002">
        <v>782</v>
      </c>
      <c r="KX46" s="1002">
        <v>982</v>
      </c>
      <c r="KY46" s="1002">
        <v>191</v>
      </c>
      <c r="KZ46" s="1002">
        <v>546</v>
      </c>
      <c r="LA46" s="1002">
        <v>68</v>
      </c>
      <c r="LB46" s="1002">
        <v>225</v>
      </c>
      <c r="LC46" s="1002">
        <v>346</v>
      </c>
      <c r="LD46" s="1002">
        <v>32</v>
      </c>
      <c r="LE46" s="1002">
        <v>6</v>
      </c>
      <c r="LF46" s="1002">
        <v>17</v>
      </c>
      <c r="LG46" s="1002">
        <v>998</v>
      </c>
      <c r="LH46" s="1002">
        <v>40</v>
      </c>
      <c r="LI46" s="1002">
        <v>20</v>
      </c>
      <c r="LJ46" s="1002">
        <v>152</v>
      </c>
      <c r="LK46" s="1002">
        <v>16</v>
      </c>
      <c r="LL46" s="1002">
        <v>25</v>
      </c>
      <c r="LM46" s="1002">
        <v>79</v>
      </c>
      <c r="LN46" s="1002">
        <v>2</v>
      </c>
      <c r="LO46" s="1002">
        <v>25</v>
      </c>
      <c r="LP46" s="1002"/>
      <c r="LQ46" s="1002"/>
      <c r="LR46" s="1002"/>
      <c r="LS46" s="1002"/>
      <c r="LT46" s="1003">
        <v>8033</v>
      </c>
      <c r="LU46" s="1007">
        <f>LT46/(FP46*365)</f>
        <v>0.61133942161339416</v>
      </c>
      <c r="LV46" s="1004">
        <f t="shared" si="8"/>
        <v>22.008219178082193</v>
      </c>
      <c r="LW46" s="644">
        <v>16</v>
      </c>
      <c r="LX46" s="645">
        <v>231</v>
      </c>
      <c r="LY46" s="645">
        <v>518</v>
      </c>
      <c r="LZ46" s="646">
        <v>1491</v>
      </c>
      <c r="MA46" s="647">
        <v>916</v>
      </c>
      <c r="MB46" s="647">
        <v>3127</v>
      </c>
      <c r="MC46" s="645"/>
      <c r="MD46" s="645"/>
      <c r="ME46" s="646">
        <v>39</v>
      </c>
      <c r="MF46" s="647">
        <v>673</v>
      </c>
      <c r="MG46" s="645"/>
      <c r="MH46" s="645"/>
      <c r="MI46" s="646">
        <v>220</v>
      </c>
      <c r="MJ46" s="647">
        <v>802</v>
      </c>
      <c r="MK46" s="648"/>
      <c r="ML46" s="648"/>
      <c r="MM46" s="648"/>
      <c r="MN46" s="1008">
        <v>8033</v>
      </c>
      <c r="MO46" s="1009">
        <f t="shared" si="9"/>
        <v>9.5232167309846877E-2</v>
      </c>
      <c r="MP46" s="1010"/>
      <c r="MQ46" s="1011"/>
      <c r="MR46" s="1011"/>
      <c r="MS46" s="1011"/>
      <c r="MT46" s="1011"/>
      <c r="MU46" s="1011"/>
      <c r="MV46" s="1012"/>
      <c r="MX46" s="837"/>
    </row>
    <row r="47" spans="1:362" s="587" customFormat="1" ht="8.25" x14ac:dyDescent="0.25">
      <c r="A47" s="976" t="s">
        <v>426</v>
      </c>
      <c r="B47" s="977" t="s">
        <v>427</v>
      </c>
      <c r="C47" s="978" t="s">
        <v>428</v>
      </c>
      <c r="D47" s="978" t="s">
        <v>1240</v>
      </c>
      <c r="E47" s="978" t="s">
        <v>1211</v>
      </c>
      <c r="F47" s="978" t="s">
        <v>274</v>
      </c>
      <c r="G47" s="978" t="s">
        <v>430</v>
      </c>
      <c r="H47" s="978" t="s">
        <v>431</v>
      </c>
      <c r="I47" s="978" t="s">
        <v>186</v>
      </c>
      <c r="J47" s="978" t="s">
        <v>210</v>
      </c>
      <c r="K47" s="1013" t="s">
        <v>282</v>
      </c>
      <c r="L47" s="979">
        <v>1</v>
      </c>
      <c r="M47" s="593">
        <v>1312040000</v>
      </c>
      <c r="N47" s="595">
        <v>1311922000</v>
      </c>
      <c r="O47" s="595">
        <v>833394000</v>
      </c>
      <c r="P47" s="598">
        <f t="shared" si="2"/>
        <v>118000</v>
      </c>
      <c r="Q47" s="599">
        <v>1845088.7300000002</v>
      </c>
      <c r="R47" s="600">
        <v>1204040522.04</v>
      </c>
      <c r="S47" s="600">
        <v>63576540.130000003</v>
      </c>
      <c r="T47" s="980">
        <v>1269462150.9000001</v>
      </c>
      <c r="U47" s="981">
        <v>181.1665873015873</v>
      </c>
      <c r="V47" s="982">
        <v>7.8015674603174601</v>
      </c>
      <c r="W47" s="982">
        <v>448.45724867724869</v>
      </c>
      <c r="X47" s="982">
        <v>93.467301587301591</v>
      </c>
      <c r="Y47" s="982">
        <v>28.990000000000002</v>
      </c>
      <c r="Z47" s="982">
        <v>167.77079365079365</v>
      </c>
      <c r="AA47" s="982">
        <v>0</v>
      </c>
      <c r="AB47" s="982">
        <v>78.264047619047616</v>
      </c>
      <c r="AC47" s="982">
        <v>56.185198412698412</v>
      </c>
      <c r="AD47" s="983">
        <v>1062.1027447089946</v>
      </c>
      <c r="AE47" s="984">
        <f t="shared" si="3"/>
        <v>0.19529553605943895</v>
      </c>
      <c r="AF47" s="985">
        <f t="shared" si="4"/>
        <v>0.4834318517816284</v>
      </c>
      <c r="AG47" s="986" t="s">
        <v>1483</v>
      </c>
      <c r="AH47" s="987" t="s">
        <v>1481</v>
      </c>
      <c r="AI47" s="988" t="s">
        <v>1482</v>
      </c>
      <c r="AJ47" s="989"/>
      <c r="AK47" s="990"/>
      <c r="AL47" s="990"/>
      <c r="AM47" s="990"/>
      <c r="AN47" s="990"/>
      <c r="AO47" s="990"/>
      <c r="AP47" s="990"/>
      <c r="AQ47" s="990"/>
      <c r="AR47" s="990"/>
      <c r="AS47" s="990">
        <v>1</v>
      </c>
      <c r="AT47" s="990"/>
      <c r="AU47" s="990"/>
      <c r="AV47" s="990"/>
      <c r="AW47" s="990"/>
      <c r="AX47" s="990"/>
      <c r="AY47" s="990"/>
      <c r="AZ47" s="990"/>
      <c r="BA47" s="990"/>
      <c r="BB47" s="990"/>
      <c r="BC47" s="990"/>
      <c r="BD47" s="614">
        <v>1</v>
      </c>
      <c r="BE47" s="991">
        <v>88</v>
      </c>
      <c r="BF47" s="992">
        <v>66</v>
      </c>
      <c r="BG47" s="992">
        <v>39</v>
      </c>
      <c r="BH47" s="992">
        <v>24</v>
      </c>
      <c r="BI47" s="992">
        <v>25</v>
      </c>
      <c r="BJ47" s="992">
        <v>30</v>
      </c>
      <c r="BK47" s="992"/>
      <c r="BL47" s="992">
        <v>20</v>
      </c>
      <c r="BM47" s="992">
        <v>15</v>
      </c>
      <c r="BN47" s="992">
        <v>21</v>
      </c>
      <c r="BO47" s="992"/>
      <c r="BP47" s="992"/>
      <c r="BQ47" s="992">
        <v>22</v>
      </c>
      <c r="BR47" s="992"/>
      <c r="BS47" s="992"/>
      <c r="BT47" s="992"/>
      <c r="BU47" s="992"/>
      <c r="BV47" s="992"/>
      <c r="BW47" s="992"/>
      <c r="BX47" s="992">
        <v>5</v>
      </c>
      <c r="BY47" s="992"/>
      <c r="BZ47" s="992"/>
      <c r="CA47" s="992"/>
      <c r="CB47" s="992"/>
      <c r="CC47" s="992"/>
      <c r="CD47" s="992"/>
      <c r="CE47" s="992"/>
      <c r="CF47" s="992"/>
      <c r="CG47" s="992"/>
      <c r="CH47" s="992"/>
      <c r="CI47" s="992"/>
      <c r="CJ47" s="992"/>
      <c r="CK47" s="992"/>
      <c r="CL47" s="992"/>
      <c r="CM47" s="992"/>
      <c r="CN47" s="992"/>
      <c r="CO47" s="992"/>
      <c r="CP47" s="992"/>
      <c r="CQ47" s="992"/>
      <c r="CR47" s="992"/>
      <c r="CS47" s="993">
        <v>355</v>
      </c>
      <c r="CT47" s="994">
        <f t="shared" si="5"/>
        <v>11</v>
      </c>
      <c r="CU47" s="615">
        <v>0.87702366127023657</v>
      </c>
      <c r="CV47" s="616">
        <v>0.58638439186384395</v>
      </c>
      <c r="CW47" s="616">
        <v>0.40857042500878116</v>
      </c>
      <c r="CX47" s="616">
        <v>0.52614155251141548</v>
      </c>
      <c r="CY47" s="616">
        <v>0.38630136986301372</v>
      </c>
      <c r="CZ47" s="616">
        <v>0.56913242009132425</v>
      </c>
      <c r="DA47" s="616"/>
      <c r="DB47" s="616">
        <v>0.1804109589041096</v>
      </c>
      <c r="DC47" s="616">
        <v>0.46264840182648403</v>
      </c>
      <c r="DD47" s="616">
        <v>0.56947162426614484</v>
      </c>
      <c r="DE47" s="616"/>
      <c r="DF47" s="616"/>
      <c r="DG47" s="616">
        <v>0.31643835616438354</v>
      </c>
      <c r="DH47" s="616"/>
      <c r="DI47" s="616"/>
      <c r="DJ47" s="616"/>
      <c r="DK47" s="616"/>
      <c r="DL47" s="616"/>
      <c r="DM47" s="616"/>
      <c r="DN47" s="616">
        <v>6.1369863013698629E-2</v>
      </c>
      <c r="DO47" s="616"/>
      <c r="DP47" s="616"/>
      <c r="DQ47" s="616"/>
      <c r="DR47" s="616"/>
      <c r="DS47" s="616"/>
      <c r="DT47" s="616"/>
      <c r="DU47" s="616"/>
      <c r="DV47" s="616"/>
      <c r="DW47" s="616"/>
      <c r="DX47" s="616"/>
      <c r="DY47" s="616"/>
      <c r="DZ47" s="616"/>
      <c r="EA47" s="616"/>
      <c r="EB47" s="616"/>
      <c r="EC47" s="616"/>
      <c r="ED47" s="616"/>
      <c r="EE47" s="616"/>
      <c r="EF47" s="616"/>
      <c r="EG47" s="616"/>
      <c r="EH47" s="995"/>
      <c r="EI47" s="996">
        <v>0.56605054987459003</v>
      </c>
      <c r="EJ47" s="989">
        <v>6</v>
      </c>
      <c r="EK47" s="990">
        <v>11</v>
      </c>
      <c r="EL47" s="990">
        <v>11</v>
      </c>
      <c r="EM47" s="990"/>
      <c r="EN47" s="990">
        <v>3</v>
      </c>
      <c r="EO47" s="990"/>
      <c r="EP47" s="990"/>
      <c r="EQ47" s="990"/>
      <c r="ER47" s="990"/>
      <c r="ES47" s="990"/>
      <c r="ET47" s="990"/>
      <c r="EU47" s="990"/>
      <c r="EV47" s="990"/>
      <c r="EW47" s="990"/>
      <c r="EX47" s="990"/>
      <c r="EY47" s="990"/>
      <c r="EZ47" s="990"/>
      <c r="FA47" s="990"/>
      <c r="FB47" s="990"/>
      <c r="FC47" s="990"/>
      <c r="FD47" s="990"/>
      <c r="FE47" s="990"/>
      <c r="FF47" s="990"/>
      <c r="FG47" s="990"/>
      <c r="FH47" s="990"/>
      <c r="FI47" s="990"/>
      <c r="FJ47" s="990"/>
      <c r="FK47" s="990"/>
      <c r="FL47" s="990"/>
      <c r="FM47" s="990"/>
      <c r="FN47" s="990"/>
      <c r="FO47" s="990"/>
      <c r="FP47" s="997">
        <v>31</v>
      </c>
      <c r="FQ47" s="994">
        <f t="shared" si="0"/>
        <v>4</v>
      </c>
      <c r="FR47" s="615">
        <v>0.55616438356164388</v>
      </c>
      <c r="FS47" s="616">
        <v>0.6597758405977584</v>
      </c>
      <c r="FT47" s="616">
        <v>0.66998754669987548</v>
      </c>
      <c r="FU47" s="616"/>
      <c r="FV47" s="616">
        <v>0.27305936073059361</v>
      </c>
      <c r="FW47" s="616"/>
      <c r="FX47" s="616"/>
      <c r="FY47" s="616"/>
      <c r="FZ47" s="616"/>
      <c r="GA47" s="616"/>
      <c r="GB47" s="616"/>
      <c r="GC47" s="616"/>
      <c r="GD47" s="616"/>
      <c r="GE47" s="616"/>
      <c r="GF47" s="616"/>
      <c r="GG47" s="616"/>
      <c r="GH47" s="616"/>
      <c r="GI47" s="616"/>
      <c r="GJ47" s="616"/>
      <c r="GK47" s="616"/>
      <c r="GL47" s="616"/>
      <c r="GM47" s="616"/>
      <c r="GN47" s="616"/>
      <c r="GO47" s="616"/>
      <c r="GP47" s="616"/>
      <c r="GQ47" s="616"/>
      <c r="GR47" s="616"/>
      <c r="GS47" s="616"/>
      <c r="GT47" s="616"/>
      <c r="GU47" s="616"/>
      <c r="GV47" s="616"/>
      <c r="GW47" s="616"/>
      <c r="GX47" s="621">
        <v>0.60592134334953607</v>
      </c>
      <c r="GY47" s="998">
        <v>70</v>
      </c>
      <c r="GZ47" s="999"/>
      <c r="HA47" s="999"/>
      <c r="HB47" s="999"/>
      <c r="HC47" s="999">
        <v>10</v>
      </c>
      <c r="HD47" s="999">
        <v>8</v>
      </c>
      <c r="HE47" s="1000">
        <v>88</v>
      </c>
      <c r="HF47" s="1001">
        <v>52</v>
      </c>
      <c r="HG47" s="1002">
        <v>1067</v>
      </c>
      <c r="HH47" s="1002">
        <v>137</v>
      </c>
      <c r="HI47" s="1002">
        <v>653</v>
      </c>
      <c r="HJ47" s="1002">
        <v>1261</v>
      </c>
      <c r="HK47" s="1002">
        <v>1478</v>
      </c>
      <c r="HL47" s="1002">
        <v>1834</v>
      </c>
      <c r="HM47" s="1002">
        <v>568</v>
      </c>
      <c r="HN47" s="1002">
        <v>2421</v>
      </c>
      <c r="HO47" s="1002">
        <v>647</v>
      </c>
      <c r="HP47" s="1002">
        <v>347</v>
      </c>
      <c r="HQ47" s="1002">
        <v>1099</v>
      </c>
      <c r="HR47" s="1002">
        <v>490</v>
      </c>
      <c r="HS47" s="1002">
        <v>648</v>
      </c>
      <c r="HT47" s="1002">
        <v>961</v>
      </c>
      <c r="HU47" s="1002">
        <v>682</v>
      </c>
      <c r="HV47" s="1002">
        <v>192</v>
      </c>
      <c r="HW47" s="1002">
        <v>98</v>
      </c>
      <c r="HX47" s="1002">
        <v>283</v>
      </c>
      <c r="HY47" s="1002">
        <v>40</v>
      </c>
      <c r="HZ47" s="1002">
        <v>34</v>
      </c>
      <c r="IA47" s="1002">
        <v>98</v>
      </c>
      <c r="IB47" s="1002">
        <v>9</v>
      </c>
      <c r="IC47" s="1002">
        <v>104</v>
      </c>
      <c r="ID47" s="1002">
        <v>92</v>
      </c>
      <c r="IE47" s="1002"/>
      <c r="IF47" s="1002">
        <v>15</v>
      </c>
      <c r="IG47" s="1002">
        <v>2</v>
      </c>
      <c r="IH47" s="1003">
        <v>15312</v>
      </c>
      <c r="II47" s="1004">
        <f t="shared" si="6"/>
        <v>41.950684931506849</v>
      </c>
      <c r="IJ47" s="1005">
        <v>23.48076923076923</v>
      </c>
      <c r="IK47" s="1006">
        <v>6.0271790065604502</v>
      </c>
      <c r="IL47" s="1006">
        <v>1.6277372262773722</v>
      </c>
      <c r="IM47" s="1006">
        <v>5.0689127105666154</v>
      </c>
      <c r="IN47" s="1006">
        <v>8.6130055511498806</v>
      </c>
      <c r="IO47" s="1006">
        <v>6.8328822733423547</v>
      </c>
      <c r="IP47" s="1006">
        <v>5.6014176663031625</v>
      </c>
      <c r="IQ47" s="1006">
        <v>7.649647887323944</v>
      </c>
      <c r="IR47" s="1006">
        <v>6.0305658818669974</v>
      </c>
      <c r="IS47" s="1006">
        <v>5.8454404945904175</v>
      </c>
      <c r="IT47" s="1006">
        <v>6.6340057636887604</v>
      </c>
      <c r="IU47" s="1006">
        <v>6.7024567788898999</v>
      </c>
      <c r="IV47" s="1006">
        <v>4.5775510204081629</v>
      </c>
      <c r="IW47" s="1006">
        <v>3.7932098765432101</v>
      </c>
      <c r="IX47" s="1006">
        <v>4.7263267429760667</v>
      </c>
      <c r="IY47" s="1006">
        <v>4.967741935483871</v>
      </c>
      <c r="IZ47" s="1006">
        <v>6.661458333333333</v>
      </c>
      <c r="JA47" s="1006">
        <v>9.2551020408163271</v>
      </c>
      <c r="JB47" s="1006">
        <v>9.4558303886925792</v>
      </c>
      <c r="JC47" s="1006">
        <v>7.55</v>
      </c>
      <c r="JD47" s="1006">
        <v>2.5882352941176472</v>
      </c>
      <c r="JE47" s="1006">
        <v>4.3367346938775508</v>
      </c>
      <c r="JF47" s="1006">
        <v>8</v>
      </c>
      <c r="JG47" s="1006">
        <v>3.1057692307692308</v>
      </c>
      <c r="JH47" s="1006">
        <v>15.315217391304348</v>
      </c>
      <c r="JI47" s="1006"/>
      <c r="JJ47" s="1006">
        <v>13.533333333333333</v>
      </c>
      <c r="JK47" s="1006">
        <v>4</v>
      </c>
      <c r="JL47" s="642">
        <v>6.2131661442006267</v>
      </c>
      <c r="JM47" s="1001">
        <v>213</v>
      </c>
      <c r="JN47" s="1002">
        <v>4580</v>
      </c>
      <c r="JO47" s="1002">
        <v>199</v>
      </c>
      <c r="JP47" s="1002">
        <v>2625</v>
      </c>
      <c r="JQ47" s="1002">
        <v>8785</v>
      </c>
      <c r="JR47" s="1002">
        <v>7988</v>
      </c>
      <c r="JS47" s="1002">
        <v>7486</v>
      </c>
      <c r="JT47" s="1002">
        <v>3368</v>
      </c>
      <c r="JU47" s="1002">
        <v>11412</v>
      </c>
      <c r="JV47" s="1002">
        <v>3021</v>
      </c>
      <c r="JW47" s="1002">
        <v>1776</v>
      </c>
      <c r="JX47" s="1002">
        <v>5878</v>
      </c>
      <c r="JY47" s="1002">
        <v>1657</v>
      </c>
      <c r="JZ47" s="1002">
        <v>1987</v>
      </c>
      <c r="KA47" s="1002">
        <v>3611</v>
      </c>
      <c r="KB47" s="1002">
        <v>2663</v>
      </c>
      <c r="KC47" s="1002">
        <v>1048</v>
      </c>
      <c r="KD47" s="1002">
        <v>772</v>
      </c>
      <c r="KE47" s="1002">
        <v>1999</v>
      </c>
      <c r="KF47" s="1002">
        <v>259</v>
      </c>
      <c r="KG47" s="1002">
        <v>44</v>
      </c>
      <c r="KH47" s="1002">
        <v>232</v>
      </c>
      <c r="KI47" s="1002">
        <v>62</v>
      </c>
      <c r="KJ47" s="1002">
        <v>222</v>
      </c>
      <c r="KK47" s="1002">
        <v>1317</v>
      </c>
      <c r="KL47" s="1002"/>
      <c r="KM47" s="1002">
        <v>141</v>
      </c>
      <c r="KN47" s="1002">
        <v>1</v>
      </c>
      <c r="KO47" s="1003">
        <v>73346</v>
      </c>
      <c r="KP47" s="1007">
        <f t="shared" si="1"/>
        <v>0.56605054987459003</v>
      </c>
      <c r="KQ47" s="1004">
        <f t="shared" si="7"/>
        <v>200.94794520547944</v>
      </c>
      <c r="KR47" s="1001">
        <v>955</v>
      </c>
      <c r="KS47" s="1002">
        <v>803</v>
      </c>
      <c r="KT47" s="1002"/>
      <c r="KU47" s="1002">
        <v>36</v>
      </c>
      <c r="KV47" s="1002">
        <v>815</v>
      </c>
      <c r="KW47" s="1002">
        <v>629</v>
      </c>
      <c r="KX47" s="1002">
        <v>957</v>
      </c>
      <c r="KY47" s="1002">
        <v>410</v>
      </c>
      <c r="KZ47" s="1002">
        <v>766</v>
      </c>
      <c r="LA47" s="1002">
        <v>131</v>
      </c>
      <c r="LB47" s="1002">
        <v>179</v>
      </c>
      <c r="LC47" s="1002">
        <v>383</v>
      </c>
      <c r="LD47" s="1002">
        <v>97</v>
      </c>
      <c r="LE47" s="1002">
        <v>9</v>
      </c>
      <c r="LF47" s="1002"/>
      <c r="LG47" s="1002">
        <v>40</v>
      </c>
      <c r="LH47" s="1002">
        <v>37</v>
      </c>
      <c r="LI47" s="1002">
        <v>40</v>
      </c>
      <c r="LJ47" s="1002">
        <v>395</v>
      </c>
      <c r="LK47" s="1002">
        <v>4</v>
      </c>
      <c r="LL47" s="1002">
        <v>15</v>
      </c>
      <c r="LM47" s="1002">
        <v>98</v>
      </c>
      <c r="LN47" s="1002"/>
      <c r="LO47" s="1002">
        <v>5</v>
      </c>
      <c r="LP47" s="1002"/>
      <c r="LQ47" s="1002"/>
      <c r="LR47" s="1002">
        <v>47</v>
      </c>
      <c r="LS47" s="1002">
        <v>5</v>
      </c>
      <c r="LT47" s="1003">
        <v>6856</v>
      </c>
      <c r="LU47" s="1007">
        <f>LT47/(FP47*365)</f>
        <v>0.60592134334953607</v>
      </c>
      <c r="LV47" s="1004">
        <f t="shared" si="8"/>
        <v>18.783561643835615</v>
      </c>
      <c r="LW47" s="644">
        <v>138</v>
      </c>
      <c r="LX47" s="645">
        <v>468</v>
      </c>
      <c r="LY47" s="645">
        <v>447</v>
      </c>
      <c r="LZ47" s="646">
        <v>1021</v>
      </c>
      <c r="MA47" s="647">
        <v>1651</v>
      </c>
      <c r="MB47" s="647">
        <v>2832</v>
      </c>
      <c r="MC47" s="645"/>
      <c r="MD47" s="645"/>
      <c r="ME47" s="646"/>
      <c r="MF47" s="647">
        <v>299</v>
      </c>
      <c r="MG47" s="645"/>
      <c r="MH47" s="645"/>
      <c r="MI47" s="646"/>
      <c r="MJ47" s="647"/>
      <c r="MK47" s="648"/>
      <c r="ML47" s="648"/>
      <c r="MM47" s="648"/>
      <c r="MN47" s="1008">
        <v>6856</v>
      </c>
      <c r="MO47" s="1009">
        <f t="shared" si="9"/>
        <v>0.15358809801633605</v>
      </c>
      <c r="MP47" s="1010"/>
      <c r="MQ47" s="1011"/>
      <c r="MR47" s="1011"/>
      <c r="MS47" s="1011" t="s">
        <v>1484</v>
      </c>
      <c r="MT47" s="1011"/>
      <c r="MU47" s="1011"/>
      <c r="MV47" s="1012"/>
      <c r="MX47" s="837"/>
    </row>
    <row r="48" spans="1:362" s="587" customFormat="1" ht="8.25" x14ac:dyDescent="0.25">
      <c r="A48" s="976" t="s">
        <v>432</v>
      </c>
      <c r="B48" s="977" t="s">
        <v>433</v>
      </c>
      <c r="C48" s="978" t="s">
        <v>434</v>
      </c>
      <c r="D48" s="978" t="s">
        <v>435</v>
      </c>
      <c r="E48" s="978" t="s">
        <v>1214</v>
      </c>
      <c r="F48" s="978" t="s">
        <v>287</v>
      </c>
      <c r="G48" s="978" t="s">
        <v>288</v>
      </c>
      <c r="H48" s="978" t="s">
        <v>436</v>
      </c>
      <c r="I48" s="978" t="s">
        <v>1479</v>
      </c>
      <c r="J48" s="978" t="s">
        <v>210</v>
      </c>
      <c r="K48" s="1013" t="s">
        <v>232</v>
      </c>
      <c r="L48" s="979">
        <v>1</v>
      </c>
      <c r="M48" s="593">
        <v>547201000</v>
      </c>
      <c r="N48" s="595">
        <v>492612000</v>
      </c>
      <c r="O48" s="595">
        <v>379270000</v>
      </c>
      <c r="P48" s="598">
        <f t="shared" si="2"/>
        <v>54589000</v>
      </c>
      <c r="Q48" s="599">
        <v>14887353.529999999</v>
      </c>
      <c r="R48" s="600">
        <v>461230406.24000001</v>
      </c>
      <c r="S48" s="600">
        <v>242580.74</v>
      </c>
      <c r="T48" s="980">
        <v>476360340.50999999</v>
      </c>
      <c r="U48" s="981">
        <v>29.228382936507938</v>
      </c>
      <c r="V48" s="982">
        <v>0</v>
      </c>
      <c r="W48" s="982">
        <v>161.86851851851853</v>
      </c>
      <c r="X48" s="982">
        <v>29.183544973544969</v>
      </c>
      <c r="Y48" s="982">
        <v>23.755132275132276</v>
      </c>
      <c r="Z48" s="982">
        <v>118.6584656084656</v>
      </c>
      <c r="AA48" s="982">
        <v>12.099576719576719</v>
      </c>
      <c r="AB48" s="982">
        <v>32.622356150793649</v>
      </c>
      <c r="AC48" s="982">
        <v>97.289851190476185</v>
      </c>
      <c r="AD48" s="983">
        <v>504.70582837301583</v>
      </c>
      <c r="AE48" s="984">
        <f t="shared" si="3"/>
        <v>7.7985273217956438E-2</v>
      </c>
      <c r="AF48" s="985">
        <f t="shared" si="4"/>
        <v>0.43188706913666453</v>
      </c>
      <c r="AG48" s="986"/>
      <c r="AH48" s="987"/>
      <c r="AI48" s="988"/>
      <c r="AJ48" s="989"/>
      <c r="AK48" s="990"/>
      <c r="AL48" s="990"/>
      <c r="AM48" s="990"/>
      <c r="AN48" s="990"/>
      <c r="AO48" s="990"/>
      <c r="AP48" s="990"/>
      <c r="AQ48" s="990"/>
      <c r="AR48" s="990"/>
      <c r="AS48" s="990"/>
      <c r="AT48" s="990"/>
      <c r="AU48" s="990"/>
      <c r="AV48" s="990"/>
      <c r="AW48" s="990"/>
      <c r="AX48" s="990"/>
      <c r="AY48" s="990"/>
      <c r="AZ48" s="990"/>
      <c r="BA48" s="990"/>
      <c r="BB48" s="990"/>
      <c r="BC48" s="990"/>
      <c r="BD48" s="614"/>
      <c r="BE48" s="991"/>
      <c r="BF48" s="992"/>
      <c r="BG48" s="992"/>
      <c r="BH48" s="992"/>
      <c r="BI48" s="992"/>
      <c r="BJ48" s="992"/>
      <c r="BK48" s="992">
        <v>28</v>
      </c>
      <c r="BL48" s="992"/>
      <c r="BM48" s="992"/>
      <c r="BN48" s="992"/>
      <c r="BO48" s="992"/>
      <c r="BP48" s="992"/>
      <c r="BQ48" s="992"/>
      <c r="BR48" s="992"/>
      <c r="BS48" s="992"/>
      <c r="BT48" s="992"/>
      <c r="BU48" s="992"/>
      <c r="BV48" s="992"/>
      <c r="BW48" s="992"/>
      <c r="BX48" s="992"/>
      <c r="BY48" s="992"/>
      <c r="BZ48" s="992"/>
      <c r="CA48" s="992"/>
      <c r="CB48" s="992"/>
      <c r="CC48" s="992"/>
      <c r="CD48" s="992"/>
      <c r="CE48" s="992"/>
      <c r="CF48" s="992"/>
      <c r="CG48" s="992"/>
      <c r="CH48" s="992"/>
      <c r="CI48" s="992"/>
      <c r="CJ48" s="992"/>
      <c r="CK48" s="992"/>
      <c r="CL48" s="992"/>
      <c r="CM48" s="992"/>
      <c r="CN48" s="992"/>
      <c r="CO48" s="992"/>
      <c r="CP48" s="992"/>
      <c r="CQ48" s="992"/>
      <c r="CR48" s="992"/>
      <c r="CS48" s="993">
        <v>28</v>
      </c>
      <c r="CT48" s="994">
        <f t="shared" si="5"/>
        <v>1</v>
      </c>
      <c r="CU48" s="615"/>
      <c r="CV48" s="616"/>
      <c r="CW48" s="616"/>
      <c r="CX48" s="616"/>
      <c r="CY48" s="616"/>
      <c r="CZ48" s="616"/>
      <c r="DA48" s="616">
        <v>0.46330724070450097</v>
      </c>
      <c r="DB48" s="616"/>
      <c r="DC48" s="616"/>
      <c r="DD48" s="616"/>
      <c r="DE48" s="616"/>
      <c r="DF48" s="616"/>
      <c r="DG48" s="616"/>
      <c r="DH48" s="616"/>
      <c r="DI48" s="616"/>
      <c r="DJ48" s="616"/>
      <c r="DK48" s="616"/>
      <c r="DL48" s="616"/>
      <c r="DM48" s="616"/>
      <c r="DN48" s="616"/>
      <c r="DO48" s="616"/>
      <c r="DP48" s="616"/>
      <c r="DQ48" s="616"/>
      <c r="DR48" s="616"/>
      <c r="DS48" s="616"/>
      <c r="DT48" s="616"/>
      <c r="DU48" s="616"/>
      <c r="DV48" s="616"/>
      <c r="DW48" s="616"/>
      <c r="DX48" s="616"/>
      <c r="DY48" s="616"/>
      <c r="DZ48" s="616"/>
      <c r="EA48" s="616"/>
      <c r="EB48" s="616"/>
      <c r="EC48" s="616"/>
      <c r="ED48" s="616"/>
      <c r="EE48" s="616"/>
      <c r="EF48" s="616"/>
      <c r="EG48" s="616"/>
      <c r="EH48" s="995"/>
      <c r="EI48" s="996">
        <v>0.46330724070450097</v>
      </c>
      <c r="EJ48" s="989"/>
      <c r="EK48" s="990"/>
      <c r="EL48" s="990"/>
      <c r="EM48" s="990"/>
      <c r="EN48" s="990"/>
      <c r="EO48" s="990"/>
      <c r="EP48" s="990"/>
      <c r="EQ48" s="990"/>
      <c r="ER48" s="990"/>
      <c r="ES48" s="990"/>
      <c r="ET48" s="990"/>
      <c r="EU48" s="990"/>
      <c r="EV48" s="990"/>
      <c r="EW48" s="990"/>
      <c r="EX48" s="990"/>
      <c r="EY48" s="990"/>
      <c r="EZ48" s="990"/>
      <c r="FA48" s="990"/>
      <c r="FB48" s="990"/>
      <c r="FC48" s="990"/>
      <c r="FD48" s="990"/>
      <c r="FE48" s="990"/>
      <c r="FF48" s="990"/>
      <c r="FG48" s="990"/>
      <c r="FH48" s="990"/>
      <c r="FI48" s="990"/>
      <c r="FJ48" s="990"/>
      <c r="FK48" s="990"/>
      <c r="FL48" s="990"/>
      <c r="FM48" s="990"/>
      <c r="FN48" s="990"/>
      <c r="FO48" s="990"/>
      <c r="FP48" s="997"/>
      <c r="FQ48" s="994">
        <f t="shared" si="0"/>
        <v>0</v>
      </c>
      <c r="FR48" s="615"/>
      <c r="FS48" s="616"/>
      <c r="FT48" s="616"/>
      <c r="FU48" s="616"/>
      <c r="FV48" s="616"/>
      <c r="FW48" s="616"/>
      <c r="FX48" s="616"/>
      <c r="FY48" s="616"/>
      <c r="FZ48" s="616"/>
      <c r="GA48" s="616"/>
      <c r="GB48" s="616"/>
      <c r="GC48" s="616"/>
      <c r="GD48" s="616"/>
      <c r="GE48" s="616"/>
      <c r="GF48" s="616"/>
      <c r="GG48" s="616"/>
      <c r="GH48" s="616"/>
      <c r="GI48" s="616"/>
      <c r="GJ48" s="616"/>
      <c r="GK48" s="616"/>
      <c r="GL48" s="616"/>
      <c r="GM48" s="616"/>
      <c r="GN48" s="616"/>
      <c r="GO48" s="616"/>
      <c r="GP48" s="616"/>
      <c r="GQ48" s="616"/>
      <c r="GR48" s="616"/>
      <c r="GS48" s="616"/>
      <c r="GT48" s="616"/>
      <c r="GU48" s="616"/>
      <c r="GV48" s="616"/>
      <c r="GW48" s="616"/>
      <c r="GX48" s="621"/>
      <c r="GY48" s="998"/>
      <c r="GZ48" s="999"/>
      <c r="HA48" s="999">
        <v>446</v>
      </c>
      <c r="HB48" s="999"/>
      <c r="HC48" s="999"/>
      <c r="HD48" s="999"/>
      <c r="HE48" s="1000">
        <v>446</v>
      </c>
      <c r="HF48" s="1001"/>
      <c r="HG48" s="1002">
        <v>2</v>
      </c>
      <c r="HH48" s="1002"/>
      <c r="HI48" s="1002"/>
      <c r="HJ48" s="1002"/>
      <c r="HK48" s="1002"/>
      <c r="HL48" s="1002"/>
      <c r="HM48" s="1002"/>
      <c r="HN48" s="1002"/>
      <c r="HO48" s="1002"/>
      <c r="HP48" s="1002"/>
      <c r="HQ48" s="1002"/>
      <c r="HR48" s="1002"/>
      <c r="HS48" s="1002"/>
      <c r="HT48" s="1002"/>
      <c r="HU48" s="1002"/>
      <c r="HV48" s="1002"/>
      <c r="HW48" s="1002"/>
      <c r="HX48" s="1002"/>
      <c r="HY48" s="1002">
        <v>160</v>
      </c>
      <c r="HZ48" s="1002">
        <v>127</v>
      </c>
      <c r="IA48" s="1002"/>
      <c r="IB48" s="1002"/>
      <c r="IC48" s="1002"/>
      <c r="ID48" s="1002"/>
      <c r="IE48" s="1002"/>
      <c r="IF48" s="1002"/>
      <c r="IG48" s="1002"/>
      <c r="IH48" s="1003">
        <v>289</v>
      </c>
      <c r="II48" s="1004">
        <f t="shared" si="6"/>
        <v>0.79178082191780819</v>
      </c>
      <c r="IJ48" s="1005"/>
      <c r="IK48" s="1006">
        <v>29.5</v>
      </c>
      <c r="IL48" s="1006"/>
      <c r="IM48" s="1006"/>
      <c r="IN48" s="1006"/>
      <c r="IO48" s="1006"/>
      <c r="IP48" s="1006"/>
      <c r="IQ48" s="1006"/>
      <c r="IR48" s="1006"/>
      <c r="IS48" s="1006"/>
      <c r="IT48" s="1006"/>
      <c r="IU48" s="1006"/>
      <c r="IV48" s="1006"/>
      <c r="IW48" s="1006"/>
      <c r="IX48" s="1006"/>
      <c r="IY48" s="1006"/>
      <c r="IZ48" s="1006"/>
      <c r="JA48" s="1006"/>
      <c r="JB48" s="1006"/>
      <c r="JC48" s="1006">
        <v>19.381250000000001</v>
      </c>
      <c r="JD48" s="1006">
        <v>14.795275590551181</v>
      </c>
      <c r="JE48" s="1006"/>
      <c r="JF48" s="1006"/>
      <c r="JG48" s="1006"/>
      <c r="JH48" s="1006"/>
      <c r="JI48" s="1006"/>
      <c r="JJ48" s="1006"/>
      <c r="JK48" s="1006"/>
      <c r="JL48" s="642">
        <v>17.435986159169548</v>
      </c>
      <c r="JM48" s="1001"/>
      <c r="JN48" s="1002">
        <v>57</v>
      </c>
      <c r="JO48" s="1002"/>
      <c r="JP48" s="1002"/>
      <c r="JQ48" s="1002"/>
      <c r="JR48" s="1002"/>
      <c r="JS48" s="1002"/>
      <c r="JT48" s="1002"/>
      <c r="JU48" s="1002"/>
      <c r="JV48" s="1002"/>
      <c r="JW48" s="1002"/>
      <c r="JX48" s="1002"/>
      <c r="JY48" s="1002"/>
      <c r="JZ48" s="1002"/>
      <c r="KA48" s="1002"/>
      <c r="KB48" s="1002"/>
      <c r="KC48" s="1002"/>
      <c r="KD48" s="1002"/>
      <c r="KE48" s="1002"/>
      <c r="KF48" s="1002">
        <v>2945</v>
      </c>
      <c r="KG48" s="1002">
        <v>1733</v>
      </c>
      <c r="KH48" s="1002"/>
      <c r="KI48" s="1002"/>
      <c r="KJ48" s="1002"/>
      <c r="KK48" s="1002"/>
      <c r="KL48" s="1002"/>
      <c r="KM48" s="1002"/>
      <c r="KN48" s="1002"/>
      <c r="KO48" s="1003">
        <v>4735</v>
      </c>
      <c r="KP48" s="1007">
        <f t="shared" si="1"/>
        <v>0.46330724070450097</v>
      </c>
      <c r="KQ48" s="1004">
        <f t="shared" si="7"/>
        <v>12.972602739726028</v>
      </c>
      <c r="KR48" s="1001"/>
      <c r="KS48" s="1002"/>
      <c r="KT48" s="1002"/>
      <c r="KU48" s="1002"/>
      <c r="KV48" s="1002"/>
      <c r="KW48" s="1002"/>
      <c r="KX48" s="1002"/>
      <c r="KY48" s="1002"/>
      <c r="KZ48" s="1002"/>
      <c r="LA48" s="1002"/>
      <c r="LB48" s="1002"/>
      <c r="LC48" s="1002"/>
      <c r="LD48" s="1002"/>
      <c r="LE48" s="1002"/>
      <c r="LF48" s="1002"/>
      <c r="LG48" s="1002"/>
      <c r="LH48" s="1002"/>
      <c r="LI48" s="1002"/>
      <c r="LJ48" s="1002"/>
      <c r="LK48" s="1002"/>
      <c r="LL48" s="1002"/>
      <c r="LM48" s="1002"/>
      <c r="LN48" s="1002"/>
      <c r="LO48" s="1002"/>
      <c r="LP48" s="1002"/>
      <c r="LQ48" s="1002"/>
      <c r="LR48" s="1002"/>
      <c r="LS48" s="1002"/>
      <c r="LT48" s="1003"/>
      <c r="LU48" s="1007"/>
      <c r="LV48" s="1004">
        <f t="shared" si="8"/>
        <v>0</v>
      </c>
      <c r="LW48" s="644"/>
      <c r="LX48" s="645"/>
      <c r="LY48" s="645"/>
      <c r="LZ48" s="646"/>
      <c r="MA48" s="647"/>
      <c r="MB48" s="647"/>
      <c r="MC48" s="645"/>
      <c r="MD48" s="645"/>
      <c r="ME48" s="646"/>
      <c r="MF48" s="647"/>
      <c r="MG48" s="645"/>
      <c r="MH48" s="645"/>
      <c r="MI48" s="646"/>
      <c r="MJ48" s="647"/>
      <c r="MK48" s="648"/>
      <c r="ML48" s="648"/>
      <c r="MM48" s="648"/>
      <c r="MN48" s="1008"/>
      <c r="MO48" s="1009"/>
      <c r="MP48" s="1010"/>
      <c r="MQ48" s="1011"/>
      <c r="MR48" s="1011"/>
      <c r="MS48" s="1011"/>
      <c r="MT48" s="1011"/>
      <c r="MU48" s="1011"/>
      <c r="MV48" s="1012"/>
      <c r="MX48" s="837"/>
    </row>
    <row r="49" spans="1:362" s="587" customFormat="1" ht="8.25" x14ac:dyDescent="0.25">
      <c r="A49" s="976" t="s">
        <v>437</v>
      </c>
      <c r="B49" s="977" t="s">
        <v>438</v>
      </c>
      <c r="C49" s="978" t="s">
        <v>439</v>
      </c>
      <c r="D49" s="978" t="s">
        <v>440</v>
      </c>
      <c r="E49" s="978" t="s">
        <v>1232</v>
      </c>
      <c r="F49" s="978" t="s">
        <v>368</v>
      </c>
      <c r="G49" s="978" t="s">
        <v>389</v>
      </c>
      <c r="H49" s="978" t="s">
        <v>390</v>
      </c>
      <c r="I49" s="978" t="s">
        <v>1479</v>
      </c>
      <c r="J49" s="978" t="s">
        <v>210</v>
      </c>
      <c r="K49" s="926" t="s">
        <v>211</v>
      </c>
      <c r="L49" s="979">
        <v>1</v>
      </c>
      <c r="M49" s="593">
        <v>8725250000</v>
      </c>
      <c r="N49" s="595">
        <v>8390108000</v>
      </c>
      <c r="O49" s="595">
        <v>3724867000</v>
      </c>
      <c r="P49" s="598">
        <f t="shared" si="2"/>
        <v>335142000</v>
      </c>
      <c r="Q49" s="599">
        <v>23084410.169999998</v>
      </c>
      <c r="R49" s="600">
        <v>7588111771.6300011</v>
      </c>
      <c r="S49" s="600">
        <v>283950832.56</v>
      </c>
      <c r="T49" s="980">
        <v>7895147014.3600016</v>
      </c>
      <c r="U49" s="981">
        <v>632.14074404761914</v>
      </c>
      <c r="V49" s="982">
        <v>28.279761904761905</v>
      </c>
      <c r="W49" s="982">
        <v>1472.8624867724868</v>
      </c>
      <c r="X49" s="982">
        <v>381.54264550264543</v>
      </c>
      <c r="Y49" s="982">
        <v>166.65005291005289</v>
      </c>
      <c r="Z49" s="982">
        <v>568.50103174603169</v>
      </c>
      <c r="AA49" s="982">
        <v>24.928518518518519</v>
      </c>
      <c r="AB49" s="982">
        <v>403.58791666666667</v>
      </c>
      <c r="AC49" s="982">
        <v>239.68825396825397</v>
      </c>
      <c r="AD49" s="983">
        <v>3918.1814120370373</v>
      </c>
      <c r="AE49" s="984">
        <f t="shared" si="3"/>
        <v>0.19302565950792966</v>
      </c>
      <c r="AF49" s="985">
        <f t="shared" si="4"/>
        <v>0.44974201639553274</v>
      </c>
      <c r="AG49" s="986" t="s">
        <v>1480</v>
      </c>
      <c r="AH49" s="987" t="s">
        <v>1481</v>
      </c>
      <c r="AI49" s="988"/>
      <c r="AJ49" s="989"/>
      <c r="AK49" s="990">
        <v>1</v>
      </c>
      <c r="AL49" s="990"/>
      <c r="AM49" s="990">
        <v>1</v>
      </c>
      <c r="AN49" s="990">
        <v>1</v>
      </c>
      <c r="AO49" s="990"/>
      <c r="AP49" s="990">
        <v>1</v>
      </c>
      <c r="AQ49" s="990">
        <v>1</v>
      </c>
      <c r="AR49" s="990">
        <v>1</v>
      </c>
      <c r="AS49" s="990"/>
      <c r="AT49" s="990">
        <v>1</v>
      </c>
      <c r="AU49" s="990"/>
      <c r="AV49" s="990"/>
      <c r="AW49" s="990">
        <v>1</v>
      </c>
      <c r="AX49" s="990">
        <v>1</v>
      </c>
      <c r="AY49" s="990">
        <v>1</v>
      </c>
      <c r="AZ49" s="990"/>
      <c r="BA49" s="990">
        <v>1</v>
      </c>
      <c r="BB49" s="990"/>
      <c r="BC49" s="990">
        <v>1</v>
      </c>
      <c r="BD49" s="614">
        <v>12</v>
      </c>
      <c r="BE49" s="991">
        <v>60</v>
      </c>
      <c r="BF49" s="992">
        <v>78</v>
      </c>
      <c r="BG49" s="992">
        <v>61</v>
      </c>
      <c r="BH49" s="992">
        <v>30</v>
      </c>
      <c r="BI49" s="992">
        <v>34</v>
      </c>
      <c r="BJ49" s="992">
        <v>46</v>
      </c>
      <c r="BK49" s="992">
        <v>66</v>
      </c>
      <c r="BL49" s="992">
        <v>25</v>
      </c>
      <c r="BM49" s="992">
        <v>30</v>
      </c>
      <c r="BN49" s="992">
        <v>30</v>
      </c>
      <c r="BO49" s="992">
        <v>29</v>
      </c>
      <c r="BP49" s="992">
        <v>30</v>
      </c>
      <c r="BQ49" s="992">
        <v>50</v>
      </c>
      <c r="BR49" s="992">
        <v>50</v>
      </c>
      <c r="BS49" s="992"/>
      <c r="BT49" s="992">
        <v>48</v>
      </c>
      <c r="BU49" s="992">
        <v>21</v>
      </c>
      <c r="BV49" s="992">
        <v>40</v>
      </c>
      <c r="BW49" s="992">
        <v>66</v>
      </c>
      <c r="BX49" s="992">
        <v>9</v>
      </c>
      <c r="BY49" s="992">
        <v>21</v>
      </c>
      <c r="BZ49" s="992">
        <v>24</v>
      </c>
      <c r="CA49" s="992">
        <v>18</v>
      </c>
      <c r="CB49" s="992"/>
      <c r="CC49" s="992">
        <v>30</v>
      </c>
      <c r="CD49" s="992"/>
      <c r="CE49" s="992">
        <v>20</v>
      </c>
      <c r="CF49" s="992">
        <v>27</v>
      </c>
      <c r="CG49" s="992"/>
      <c r="CH49" s="992">
        <v>24</v>
      </c>
      <c r="CI49" s="992"/>
      <c r="CJ49" s="992"/>
      <c r="CK49" s="992"/>
      <c r="CL49" s="992">
        <v>18</v>
      </c>
      <c r="CM49" s="992"/>
      <c r="CN49" s="992"/>
      <c r="CO49" s="992"/>
      <c r="CP49" s="992"/>
      <c r="CQ49" s="992"/>
      <c r="CR49" s="992"/>
      <c r="CS49" s="993">
        <v>985</v>
      </c>
      <c r="CT49" s="994">
        <f t="shared" si="5"/>
        <v>27</v>
      </c>
      <c r="CU49" s="615">
        <v>0.72182648401826488</v>
      </c>
      <c r="CV49" s="616">
        <v>0.47471022128556373</v>
      </c>
      <c r="CW49" s="616">
        <v>0.58414551987424213</v>
      </c>
      <c r="CX49" s="616">
        <v>0.53369863013698626</v>
      </c>
      <c r="CY49" s="616">
        <v>0.62264302981466557</v>
      </c>
      <c r="CZ49" s="616">
        <v>0.61226920786182248</v>
      </c>
      <c r="DA49" s="616">
        <v>0.34836031548360313</v>
      </c>
      <c r="DB49" s="616">
        <v>0.68767123287671228</v>
      </c>
      <c r="DC49" s="616">
        <v>0.68054794520547945</v>
      </c>
      <c r="DD49" s="616">
        <v>0.59890410958904106</v>
      </c>
      <c r="DE49" s="616">
        <v>0.49740198393953711</v>
      </c>
      <c r="DF49" s="616">
        <v>0.55086757990867585</v>
      </c>
      <c r="DG49" s="616">
        <v>0.57660273972602738</v>
      </c>
      <c r="DH49" s="616">
        <v>0.64394520547945211</v>
      </c>
      <c r="DI49" s="616"/>
      <c r="DJ49" s="616">
        <v>0.66495433789954339</v>
      </c>
      <c r="DK49" s="616">
        <v>0.79647749510763211</v>
      </c>
      <c r="DL49" s="616">
        <v>0.84301369863013698</v>
      </c>
      <c r="DM49" s="616">
        <v>0.58210875882108759</v>
      </c>
      <c r="DN49" s="616">
        <v>0.31141552511415527</v>
      </c>
      <c r="DO49" s="616">
        <v>0.54611872146118723</v>
      </c>
      <c r="DP49" s="616">
        <v>0.37328767123287671</v>
      </c>
      <c r="DQ49" s="616">
        <v>0.76407914764079143</v>
      </c>
      <c r="DR49" s="616"/>
      <c r="DS49" s="616">
        <v>0.61269406392694059</v>
      </c>
      <c r="DT49" s="616"/>
      <c r="DU49" s="616">
        <v>0.52712328767123284</v>
      </c>
      <c r="DV49" s="616">
        <v>0.40040588533739219</v>
      </c>
      <c r="DW49" s="616"/>
      <c r="DX49" s="616">
        <v>0.37123287671232874</v>
      </c>
      <c r="DY49" s="616"/>
      <c r="DZ49" s="616"/>
      <c r="EA49" s="616"/>
      <c r="EB49" s="616">
        <v>0.4893455098934551</v>
      </c>
      <c r="EC49" s="616"/>
      <c r="ED49" s="616"/>
      <c r="EE49" s="616"/>
      <c r="EF49" s="616"/>
      <c r="EG49" s="616"/>
      <c r="EH49" s="995"/>
      <c r="EI49" s="996">
        <v>0.57571517975106046</v>
      </c>
      <c r="EJ49" s="989">
        <v>24</v>
      </c>
      <c r="EK49" s="990">
        <v>10</v>
      </c>
      <c r="EL49" s="990">
        <v>12</v>
      </c>
      <c r="EM49" s="990">
        <v>58</v>
      </c>
      <c r="EN49" s="990">
        <v>15</v>
      </c>
      <c r="EO49" s="990">
        <v>13</v>
      </c>
      <c r="EP49" s="990">
        <v>12</v>
      </c>
      <c r="EQ49" s="990">
        <v>16</v>
      </c>
      <c r="ER49" s="990">
        <v>17</v>
      </c>
      <c r="ES49" s="990"/>
      <c r="ET49" s="990">
        <v>12</v>
      </c>
      <c r="EU49" s="990">
        <v>12</v>
      </c>
      <c r="EV49" s="990">
        <v>6</v>
      </c>
      <c r="EW49" s="990"/>
      <c r="EX49" s="990">
        <v>15</v>
      </c>
      <c r="EY49" s="990">
        <v>6</v>
      </c>
      <c r="EZ49" s="990"/>
      <c r="FA49" s="990"/>
      <c r="FB49" s="990"/>
      <c r="FC49" s="990"/>
      <c r="FD49" s="990">
        <v>6</v>
      </c>
      <c r="FE49" s="990"/>
      <c r="FF49" s="990"/>
      <c r="FG49" s="990"/>
      <c r="FH49" s="990"/>
      <c r="FI49" s="990"/>
      <c r="FJ49" s="990"/>
      <c r="FK49" s="990"/>
      <c r="FL49" s="990"/>
      <c r="FM49" s="990"/>
      <c r="FN49" s="990"/>
      <c r="FO49" s="990"/>
      <c r="FP49" s="997">
        <v>234</v>
      </c>
      <c r="FQ49" s="994">
        <f t="shared" si="0"/>
        <v>15</v>
      </c>
      <c r="FR49" s="615">
        <v>0.75593607305936072</v>
      </c>
      <c r="FS49" s="616">
        <v>0.67041095890410962</v>
      </c>
      <c r="FT49" s="616">
        <v>0.65570776255707763</v>
      </c>
      <c r="FU49" s="616">
        <v>0.6871988663202645</v>
      </c>
      <c r="FV49" s="616">
        <v>0.65114155251141548</v>
      </c>
      <c r="FW49" s="616">
        <v>0.62044257112750267</v>
      </c>
      <c r="FX49" s="616">
        <v>0.70365296803652966</v>
      </c>
      <c r="FY49" s="616">
        <v>0.66164383561643836</v>
      </c>
      <c r="FZ49" s="616">
        <v>0.59564867042707492</v>
      </c>
      <c r="GA49" s="616"/>
      <c r="GB49" s="616">
        <v>0.60890410958904106</v>
      </c>
      <c r="GC49" s="616">
        <v>0.88515981735159821</v>
      </c>
      <c r="GD49" s="616">
        <v>0.59954337899543375</v>
      </c>
      <c r="GE49" s="616"/>
      <c r="GF49" s="616">
        <v>0.57972602739726031</v>
      </c>
      <c r="GG49" s="616">
        <v>0.84611872146118716</v>
      </c>
      <c r="GH49" s="616"/>
      <c r="GI49" s="616"/>
      <c r="GJ49" s="616"/>
      <c r="GK49" s="616"/>
      <c r="GL49" s="616">
        <v>0.41872146118721459</v>
      </c>
      <c r="GM49" s="616"/>
      <c r="GN49" s="616"/>
      <c r="GO49" s="616"/>
      <c r="GP49" s="616"/>
      <c r="GQ49" s="616"/>
      <c r="GR49" s="616"/>
      <c r="GS49" s="616"/>
      <c r="GT49" s="616"/>
      <c r="GU49" s="616"/>
      <c r="GV49" s="616"/>
      <c r="GW49" s="616"/>
      <c r="GX49" s="621">
        <v>0.6725324903407095</v>
      </c>
      <c r="GY49" s="998">
        <v>140</v>
      </c>
      <c r="GZ49" s="999"/>
      <c r="HA49" s="999"/>
      <c r="HB49" s="999"/>
      <c r="HC49" s="999"/>
      <c r="HD49" s="999"/>
      <c r="HE49" s="1000">
        <v>140</v>
      </c>
      <c r="HF49" s="1001">
        <v>565</v>
      </c>
      <c r="HG49" s="1002">
        <v>3721</v>
      </c>
      <c r="HH49" s="1002">
        <v>927</v>
      </c>
      <c r="HI49" s="1002">
        <v>2645</v>
      </c>
      <c r="HJ49" s="1002">
        <v>2245</v>
      </c>
      <c r="HK49" s="1002">
        <v>5958</v>
      </c>
      <c r="HL49" s="1002">
        <v>3516</v>
      </c>
      <c r="HM49" s="1002">
        <v>1042</v>
      </c>
      <c r="HN49" s="1002">
        <v>5193</v>
      </c>
      <c r="HO49" s="1002">
        <v>2174</v>
      </c>
      <c r="HP49" s="1002">
        <v>1396</v>
      </c>
      <c r="HQ49" s="1002">
        <v>1859</v>
      </c>
      <c r="HR49" s="1002">
        <v>898</v>
      </c>
      <c r="HS49" s="1002">
        <v>1016</v>
      </c>
      <c r="HT49" s="1002">
        <v>3049</v>
      </c>
      <c r="HU49" s="1002">
        <v>2548</v>
      </c>
      <c r="HV49" s="1002">
        <v>473</v>
      </c>
      <c r="HW49" s="1002">
        <v>1152</v>
      </c>
      <c r="HX49" s="1002">
        <v>528</v>
      </c>
      <c r="HY49" s="1002">
        <v>745</v>
      </c>
      <c r="HZ49" s="1002">
        <v>272</v>
      </c>
      <c r="IA49" s="1002">
        <v>272</v>
      </c>
      <c r="IB49" s="1002">
        <v>229</v>
      </c>
      <c r="IC49" s="1002">
        <v>538</v>
      </c>
      <c r="ID49" s="1002">
        <v>534</v>
      </c>
      <c r="IE49" s="1002">
        <v>71</v>
      </c>
      <c r="IF49" s="1002">
        <v>38</v>
      </c>
      <c r="IG49" s="1002">
        <v>2</v>
      </c>
      <c r="IH49" s="1003">
        <v>43606</v>
      </c>
      <c r="II49" s="1004">
        <f t="shared" si="6"/>
        <v>119.46849315068494</v>
      </c>
      <c r="IJ49" s="1005">
        <v>22.803539823008851</v>
      </c>
      <c r="IK49" s="1006">
        <v>6.8602526202633705</v>
      </c>
      <c r="IL49" s="1006">
        <v>3.8662351672060411</v>
      </c>
      <c r="IM49" s="1006">
        <v>5.6533081285444231</v>
      </c>
      <c r="IN49" s="1006">
        <v>8.1728285077951011</v>
      </c>
      <c r="IO49" s="1006">
        <v>5.1871433366901645</v>
      </c>
      <c r="IP49" s="1006">
        <v>6.1149032992036405</v>
      </c>
      <c r="IQ49" s="1006">
        <v>7.1785028790786951</v>
      </c>
      <c r="IR49" s="1006">
        <v>6.9541690737531292</v>
      </c>
      <c r="IS49" s="1006">
        <v>7.6747930082796687</v>
      </c>
      <c r="IT49" s="1006">
        <v>6.7621776504297992</v>
      </c>
      <c r="IU49" s="1006">
        <v>6.4012910166756321</v>
      </c>
      <c r="IV49" s="1006">
        <v>5.6781737193763924</v>
      </c>
      <c r="IW49" s="1006">
        <v>5.3435039370078741</v>
      </c>
      <c r="IX49" s="1006">
        <v>4.9330928173171529</v>
      </c>
      <c r="IY49" s="1006">
        <v>9.7107535321821032</v>
      </c>
      <c r="IZ49" s="1006">
        <v>6.7843551797040167</v>
      </c>
      <c r="JA49" s="1006">
        <v>8.0772569444444446</v>
      </c>
      <c r="JB49" s="1006">
        <v>10.854166666666666</v>
      </c>
      <c r="JC49" s="1006">
        <v>12.225503355704697</v>
      </c>
      <c r="JD49" s="1006">
        <v>6.4632352941176467</v>
      </c>
      <c r="JE49" s="1006">
        <v>7.2316176470588234</v>
      </c>
      <c r="JF49" s="1006">
        <v>13.37117903930131</v>
      </c>
      <c r="JG49" s="1006">
        <v>3.946096654275093</v>
      </c>
      <c r="JH49" s="1006">
        <v>18.913857677902623</v>
      </c>
      <c r="JI49" s="1006">
        <v>15.746478873239436</v>
      </c>
      <c r="JJ49" s="1006">
        <v>6.7105263157894735</v>
      </c>
      <c r="JK49" s="1006">
        <v>4.5</v>
      </c>
      <c r="JL49" s="642">
        <v>7.0489382195110766</v>
      </c>
      <c r="JM49" s="1001">
        <v>3020</v>
      </c>
      <c r="JN49" s="1002">
        <v>16092</v>
      </c>
      <c r="JO49" s="1002">
        <v>2638</v>
      </c>
      <c r="JP49" s="1002">
        <v>12033</v>
      </c>
      <c r="JQ49" s="1002">
        <v>13881</v>
      </c>
      <c r="JR49" s="1002">
        <v>18210</v>
      </c>
      <c r="JS49" s="1002">
        <v>15578</v>
      </c>
      <c r="JT49" s="1002">
        <v>5823</v>
      </c>
      <c r="JU49" s="1002">
        <v>28668</v>
      </c>
      <c r="JV49" s="1002">
        <v>14251</v>
      </c>
      <c r="JW49" s="1002">
        <v>7710</v>
      </c>
      <c r="JX49" s="1002">
        <v>8932</v>
      </c>
      <c r="JY49" s="1002">
        <v>4133</v>
      </c>
      <c r="JZ49" s="1002">
        <v>3747</v>
      </c>
      <c r="KA49" s="1002">
        <v>9400</v>
      </c>
      <c r="KB49" s="1002">
        <v>7643</v>
      </c>
      <c r="KC49" s="1002">
        <v>2198</v>
      </c>
      <c r="KD49" s="1002">
        <v>6457</v>
      </c>
      <c r="KE49" s="1002">
        <v>4472</v>
      </c>
      <c r="KF49" s="1002">
        <v>8212</v>
      </c>
      <c r="KG49" s="1002">
        <v>1394</v>
      </c>
      <c r="KH49" s="1002">
        <v>1365</v>
      </c>
      <c r="KI49" s="1002">
        <v>2364</v>
      </c>
      <c r="KJ49" s="1002">
        <v>1592</v>
      </c>
      <c r="KK49" s="1002">
        <v>6502</v>
      </c>
      <c r="KL49" s="1002">
        <v>547</v>
      </c>
      <c r="KM49" s="1002">
        <v>119</v>
      </c>
      <c r="KN49" s="1002">
        <v>3</v>
      </c>
      <c r="KO49" s="1003">
        <v>206984</v>
      </c>
      <c r="KP49" s="1007">
        <f t="shared" si="1"/>
        <v>0.57571517975106046</v>
      </c>
      <c r="KQ49" s="1004">
        <f t="shared" si="7"/>
        <v>567.0794520547945</v>
      </c>
      <c r="KR49" s="1001">
        <v>9296</v>
      </c>
      <c r="KS49" s="1002">
        <v>5724</v>
      </c>
      <c r="KT49" s="1002">
        <v>21</v>
      </c>
      <c r="KU49" s="1002">
        <v>402</v>
      </c>
      <c r="KV49" s="1002">
        <v>2229</v>
      </c>
      <c r="KW49" s="1002">
        <v>6882</v>
      </c>
      <c r="KX49" s="1002">
        <v>2423</v>
      </c>
      <c r="KY49" s="1002">
        <v>611</v>
      </c>
      <c r="KZ49" s="1002">
        <v>2271</v>
      </c>
      <c r="LA49" s="1002">
        <v>268</v>
      </c>
      <c r="LB49" s="1002">
        <v>336</v>
      </c>
      <c r="LC49" s="1002">
        <v>1122</v>
      </c>
      <c r="LD49" s="1002">
        <v>69</v>
      </c>
      <c r="LE49" s="1002">
        <v>698</v>
      </c>
      <c r="LF49" s="1002">
        <v>2767</v>
      </c>
      <c r="LG49" s="1002">
        <v>14536</v>
      </c>
      <c r="LH49" s="1002">
        <v>538</v>
      </c>
      <c r="LI49" s="1002">
        <v>1713</v>
      </c>
      <c r="LJ49" s="1002">
        <v>739</v>
      </c>
      <c r="LK49" s="1002">
        <v>157</v>
      </c>
      <c r="LL49" s="1002">
        <v>110</v>
      </c>
      <c r="LM49" s="1002">
        <v>336</v>
      </c>
      <c r="LN49" s="1002">
        <v>471</v>
      </c>
      <c r="LO49" s="1002">
        <v>56</v>
      </c>
      <c r="LP49" s="1002">
        <v>3066</v>
      </c>
      <c r="LQ49" s="1002">
        <v>501</v>
      </c>
      <c r="LR49" s="1002">
        <v>99</v>
      </c>
      <c r="LS49" s="1002">
        <v>0</v>
      </c>
      <c r="LT49" s="1003">
        <v>57441</v>
      </c>
      <c r="LU49" s="1007">
        <f>LT49/(FP49*365)</f>
        <v>0.6725324903407095</v>
      </c>
      <c r="LV49" s="1004">
        <f t="shared" si="8"/>
        <v>157.37260273972603</v>
      </c>
      <c r="LW49" s="644">
        <v>1085</v>
      </c>
      <c r="LX49" s="645">
        <v>2010</v>
      </c>
      <c r="LY49" s="645">
        <v>4022</v>
      </c>
      <c r="LZ49" s="646">
        <v>7757</v>
      </c>
      <c r="MA49" s="647">
        <v>7871</v>
      </c>
      <c r="MB49" s="647">
        <v>11318</v>
      </c>
      <c r="MC49" s="645">
        <v>725</v>
      </c>
      <c r="MD49" s="645"/>
      <c r="ME49" s="646">
        <v>2127</v>
      </c>
      <c r="MF49" s="647">
        <v>729</v>
      </c>
      <c r="MG49" s="645">
        <v>673</v>
      </c>
      <c r="MH49" s="645">
        <v>4122</v>
      </c>
      <c r="MI49" s="646">
        <v>617</v>
      </c>
      <c r="MJ49" s="647">
        <v>9136</v>
      </c>
      <c r="MK49" s="648">
        <v>2075</v>
      </c>
      <c r="ML49" s="648"/>
      <c r="MM49" s="648">
        <v>3174</v>
      </c>
      <c r="MN49" s="1008">
        <v>57441</v>
      </c>
      <c r="MO49" s="1009">
        <f t="shared" si="9"/>
        <v>0.21999965181664666</v>
      </c>
      <c r="MP49" s="1010"/>
      <c r="MQ49" s="1011"/>
      <c r="MR49" s="1011"/>
      <c r="MS49" s="1011"/>
      <c r="MT49" s="1011"/>
      <c r="MU49" s="1011"/>
      <c r="MV49" s="1012"/>
      <c r="MX49" s="837"/>
    </row>
    <row r="50" spans="1:362" s="587" customFormat="1" ht="8.25" x14ac:dyDescent="0.25">
      <c r="A50" s="976" t="s">
        <v>441</v>
      </c>
      <c r="B50" s="977" t="s">
        <v>442</v>
      </c>
      <c r="C50" s="978" t="s">
        <v>443</v>
      </c>
      <c r="D50" s="978" t="s">
        <v>444</v>
      </c>
      <c r="E50" s="978" t="s">
        <v>1232</v>
      </c>
      <c r="F50" s="978" t="s">
        <v>368</v>
      </c>
      <c r="G50" s="978" t="s">
        <v>445</v>
      </c>
      <c r="H50" s="978" t="s">
        <v>445</v>
      </c>
      <c r="I50" s="978" t="s">
        <v>1479</v>
      </c>
      <c r="J50" s="978" t="s">
        <v>210</v>
      </c>
      <c r="K50" s="1013" t="s">
        <v>232</v>
      </c>
      <c r="L50" s="979">
        <v>1</v>
      </c>
      <c r="M50" s="593">
        <v>882525000</v>
      </c>
      <c r="N50" s="595">
        <v>779371000</v>
      </c>
      <c r="O50" s="595">
        <v>613191000</v>
      </c>
      <c r="P50" s="598">
        <f t="shared" si="2"/>
        <v>103154000</v>
      </c>
      <c r="Q50" s="599">
        <v>16185188.720000001</v>
      </c>
      <c r="R50" s="600">
        <v>723308706.94000006</v>
      </c>
      <c r="S50" s="600">
        <v>0</v>
      </c>
      <c r="T50" s="980">
        <v>739493895.66000009</v>
      </c>
      <c r="U50" s="981">
        <v>47.818968253968251</v>
      </c>
      <c r="V50" s="982">
        <v>0</v>
      </c>
      <c r="W50" s="982">
        <v>239.08915343915342</v>
      </c>
      <c r="X50" s="982">
        <v>43.686984126984129</v>
      </c>
      <c r="Y50" s="982">
        <v>27.169999999999998</v>
      </c>
      <c r="Z50" s="982">
        <v>196.79010582010582</v>
      </c>
      <c r="AA50" s="982">
        <v>23.198253968253969</v>
      </c>
      <c r="AB50" s="982">
        <v>45.403874007936508</v>
      </c>
      <c r="AC50" s="982">
        <v>157.35098214285713</v>
      </c>
      <c r="AD50" s="983">
        <v>780.50832175925927</v>
      </c>
      <c r="AE50" s="984">
        <f t="shared" si="3"/>
        <v>8.2767081636814288E-2</v>
      </c>
      <c r="AF50" s="985">
        <f t="shared" si="4"/>
        <v>0.4138255634474729</v>
      </c>
      <c r="AG50" s="986"/>
      <c r="AH50" s="987"/>
      <c r="AI50" s="988"/>
      <c r="AJ50" s="989"/>
      <c r="AK50" s="990"/>
      <c r="AL50" s="990"/>
      <c r="AM50" s="990"/>
      <c r="AN50" s="990"/>
      <c r="AO50" s="990"/>
      <c r="AP50" s="990"/>
      <c r="AQ50" s="990"/>
      <c r="AR50" s="990"/>
      <c r="AS50" s="990"/>
      <c r="AT50" s="990"/>
      <c r="AU50" s="990"/>
      <c r="AV50" s="990"/>
      <c r="AW50" s="990"/>
      <c r="AX50" s="990"/>
      <c r="AY50" s="990"/>
      <c r="AZ50" s="990"/>
      <c r="BA50" s="990"/>
      <c r="BB50" s="990"/>
      <c r="BC50" s="990"/>
      <c r="BD50" s="614"/>
      <c r="BE50" s="991"/>
      <c r="BF50" s="992"/>
      <c r="BG50" s="992"/>
      <c r="BH50" s="992"/>
      <c r="BI50" s="992"/>
      <c r="BJ50" s="992"/>
      <c r="BK50" s="992">
        <v>40</v>
      </c>
      <c r="BL50" s="992"/>
      <c r="BM50" s="992"/>
      <c r="BN50" s="992"/>
      <c r="BO50" s="992"/>
      <c r="BP50" s="992"/>
      <c r="BQ50" s="992"/>
      <c r="BR50" s="992"/>
      <c r="BS50" s="992"/>
      <c r="BT50" s="992"/>
      <c r="BU50" s="992"/>
      <c r="BV50" s="992"/>
      <c r="BW50" s="992"/>
      <c r="BX50" s="992"/>
      <c r="BY50" s="992"/>
      <c r="BZ50" s="992"/>
      <c r="CA50" s="992"/>
      <c r="CB50" s="992"/>
      <c r="CC50" s="992"/>
      <c r="CD50" s="992"/>
      <c r="CE50" s="992"/>
      <c r="CF50" s="992"/>
      <c r="CG50" s="992"/>
      <c r="CH50" s="992"/>
      <c r="CI50" s="992"/>
      <c r="CJ50" s="992"/>
      <c r="CK50" s="992"/>
      <c r="CL50" s="992"/>
      <c r="CM50" s="992"/>
      <c r="CN50" s="992"/>
      <c r="CO50" s="992"/>
      <c r="CP50" s="992"/>
      <c r="CQ50" s="992"/>
      <c r="CR50" s="992"/>
      <c r="CS50" s="993">
        <v>40</v>
      </c>
      <c r="CT50" s="994">
        <f t="shared" si="5"/>
        <v>1</v>
      </c>
      <c r="CU50" s="615"/>
      <c r="CV50" s="616"/>
      <c r="CW50" s="616"/>
      <c r="CX50" s="616"/>
      <c r="CY50" s="616"/>
      <c r="CZ50" s="616"/>
      <c r="DA50" s="616">
        <v>0.71424657534246572</v>
      </c>
      <c r="DB50" s="616"/>
      <c r="DC50" s="616"/>
      <c r="DD50" s="616"/>
      <c r="DE50" s="616"/>
      <c r="DF50" s="616"/>
      <c r="DG50" s="616"/>
      <c r="DH50" s="616"/>
      <c r="DI50" s="616"/>
      <c r="DJ50" s="616"/>
      <c r="DK50" s="616"/>
      <c r="DL50" s="616"/>
      <c r="DM50" s="616"/>
      <c r="DN50" s="616"/>
      <c r="DO50" s="616"/>
      <c r="DP50" s="616"/>
      <c r="DQ50" s="616"/>
      <c r="DR50" s="616"/>
      <c r="DS50" s="616"/>
      <c r="DT50" s="616"/>
      <c r="DU50" s="616"/>
      <c r="DV50" s="616"/>
      <c r="DW50" s="616"/>
      <c r="DX50" s="616"/>
      <c r="DY50" s="616"/>
      <c r="DZ50" s="616"/>
      <c r="EA50" s="616"/>
      <c r="EB50" s="616"/>
      <c r="EC50" s="616"/>
      <c r="ED50" s="616"/>
      <c r="EE50" s="616"/>
      <c r="EF50" s="616"/>
      <c r="EG50" s="616"/>
      <c r="EH50" s="995"/>
      <c r="EI50" s="996">
        <v>0.71424657534246572</v>
      </c>
      <c r="EJ50" s="989"/>
      <c r="EK50" s="990"/>
      <c r="EL50" s="990"/>
      <c r="EM50" s="990"/>
      <c r="EN50" s="990"/>
      <c r="EO50" s="990"/>
      <c r="EP50" s="990"/>
      <c r="EQ50" s="990"/>
      <c r="ER50" s="990"/>
      <c r="ES50" s="990"/>
      <c r="ET50" s="990"/>
      <c r="EU50" s="990"/>
      <c r="EV50" s="990"/>
      <c r="EW50" s="990"/>
      <c r="EX50" s="990"/>
      <c r="EY50" s="990"/>
      <c r="EZ50" s="990"/>
      <c r="FA50" s="990"/>
      <c r="FB50" s="990"/>
      <c r="FC50" s="990"/>
      <c r="FD50" s="990"/>
      <c r="FE50" s="990"/>
      <c r="FF50" s="990"/>
      <c r="FG50" s="990"/>
      <c r="FH50" s="990"/>
      <c r="FI50" s="990"/>
      <c r="FJ50" s="990"/>
      <c r="FK50" s="990"/>
      <c r="FL50" s="990"/>
      <c r="FM50" s="990"/>
      <c r="FN50" s="990"/>
      <c r="FO50" s="990"/>
      <c r="FP50" s="997"/>
      <c r="FQ50" s="994">
        <f t="shared" si="0"/>
        <v>0</v>
      </c>
      <c r="FR50" s="615"/>
      <c r="FS50" s="616"/>
      <c r="FT50" s="616"/>
      <c r="FU50" s="616"/>
      <c r="FV50" s="616"/>
      <c r="FW50" s="616"/>
      <c r="FX50" s="616"/>
      <c r="FY50" s="616"/>
      <c r="FZ50" s="616"/>
      <c r="GA50" s="616"/>
      <c r="GB50" s="616"/>
      <c r="GC50" s="616"/>
      <c r="GD50" s="616"/>
      <c r="GE50" s="616"/>
      <c r="GF50" s="616"/>
      <c r="GG50" s="616"/>
      <c r="GH50" s="616"/>
      <c r="GI50" s="616"/>
      <c r="GJ50" s="616"/>
      <c r="GK50" s="616"/>
      <c r="GL50" s="616"/>
      <c r="GM50" s="616"/>
      <c r="GN50" s="616"/>
      <c r="GO50" s="616"/>
      <c r="GP50" s="616"/>
      <c r="GQ50" s="616"/>
      <c r="GR50" s="616"/>
      <c r="GS50" s="616"/>
      <c r="GT50" s="616"/>
      <c r="GU50" s="616"/>
      <c r="GV50" s="616"/>
      <c r="GW50" s="616"/>
      <c r="GX50" s="621"/>
      <c r="GY50" s="998"/>
      <c r="GZ50" s="999"/>
      <c r="HA50" s="999">
        <v>707</v>
      </c>
      <c r="HB50" s="999"/>
      <c r="HC50" s="999"/>
      <c r="HD50" s="999"/>
      <c r="HE50" s="1000">
        <v>707</v>
      </c>
      <c r="HF50" s="1001"/>
      <c r="HG50" s="1002"/>
      <c r="HH50" s="1002"/>
      <c r="HI50" s="1002"/>
      <c r="HJ50" s="1002"/>
      <c r="HK50" s="1002"/>
      <c r="HL50" s="1002"/>
      <c r="HM50" s="1002"/>
      <c r="HN50" s="1002"/>
      <c r="HO50" s="1002"/>
      <c r="HP50" s="1002"/>
      <c r="HQ50" s="1002"/>
      <c r="HR50" s="1002"/>
      <c r="HS50" s="1002"/>
      <c r="HT50" s="1002"/>
      <c r="HU50" s="1002"/>
      <c r="HV50" s="1002"/>
      <c r="HW50" s="1002"/>
      <c r="HX50" s="1002"/>
      <c r="HY50" s="1002">
        <v>477</v>
      </c>
      <c r="HZ50" s="1002">
        <v>33</v>
      </c>
      <c r="IA50" s="1002"/>
      <c r="IB50" s="1002"/>
      <c r="IC50" s="1002"/>
      <c r="ID50" s="1002"/>
      <c r="IE50" s="1002"/>
      <c r="IF50" s="1002"/>
      <c r="IG50" s="1002"/>
      <c r="IH50" s="1003">
        <v>510</v>
      </c>
      <c r="II50" s="1004">
        <f t="shared" si="6"/>
        <v>1.3972602739726028</v>
      </c>
      <c r="IJ50" s="1005"/>
      <c r="IK50" s="1006"/>
      <c r="IL50" s="1006"/>
      <c r="IM50" s="1006"/>
      <c r="IN50" s="1006"/>
      <c r="IO50" s="1006"/>
      <c r="IP50" s="1006"/>
      <c r="IQ50" s="1006"/>
      <c r="IR50" s="1006"/>
      <c r="IS50" s="1006"/>
      <c r="IT50" s="1006"/>
      <c r="IU50" s="1006"/>
      <c r="IV50" s="1006"/>
      <c r="IW50" s="1006"/>
      <c r="IX50" s="1006"/>
      <c r="IY50" s="1006"/>
      <c r="IZ50" s="1006"/>
      <c r="JA50" s="1006"/>
      <c r="JB50" s="1006"/>
      <c r="JC50" s="1006">
        <v>21.740041928721173</v>
      </c>
      <c r="JD50" s="1006">
        <v>17.030303030303031</v>
      </c>
      <c r="JE50" s="1006"/>
      <c r="JF50" s="1006"/>
      <c r="JG50" s="1006"/>
      <c r="JH50" s="1006"/>
      <c r="JI50" s="1006"/>
      <c r="JJ50" s="1006"/>
      <c r="JK50" s="1006"/>
      <c r="JL50" s="642">
        <v>21.435294117647057</v>
      </c>
      <c r="JM50" s="1001"/>
      <c r="JN50" s="1002"/>
      <c r="JO50" s="1002"/>
      <c r="JP50" s="1002"/>
      <c r="JQ50" s="1002"/>
      <c r="JR50" s="1002"/>
      <c r="JS50" s="1002"/>
      <c r="JT50" s="1002"/>
      <c r="JU50" s="1002"/>
      <c r="JV50" s="1002"/>
      <c r="JW50" s="1002"/>
      <c r="JX50" s="1002"/>
      <c r="JY50" s="1002"/>
      <c r="JZ50" s="1002"/>
      <c r="KA50" s="1002"/>
      <c r="KB50" s="1002"/>
      <c r="KC50" s="1002"/>
      <c r="KD50" s="1002"/>
      <c r="KE50" s="1002"/>
      <c r="KF50" s="1002">
        <v>9899</v>
      </c>
      <c r="KG50" s="1002">
        <v>529</v>
      </c>
      <c r="KH50" s="1002"/>
      <c r="KI50" s="1002"/>
      <c r="KJ50" s="1002"/>
      <c r="KK50" s="1002"/>
      <c r="KL50" s="1002"/>
      <c r="KM50" s="1002"/>
      <c r="KN50" s="1002"/>
      <c r="KO50" s="1003">
        <v>10428</v>
      </c>
      <c r="KP50" s="1007">
        <f t="shared" si="1"/>
        <v>0.71424657534246572</v>
      </c>
      <c r="KQ50" s="1004">
        <f t="shared" si="7"/>
        <v>28.56986301369863</v>
      </c>
      <c r="KR50" s="1001"/>
      <c r="KS50" s="1002"/>
      <c r="KT50" s="1002"/>
      <c r="KU50" s="1002"/>
      <c r="KV50" s="1002"/>
      <c r="KW50" s="1002"/>
      <c r="KX50" s="1002"/>
      <c r="KY50" s="1002"/>
      <c r="KZ50" s="1002"/>
      <c r="LA50" s="1002"/>
      <c r="LB50" s="1002"/>
      <c r="LC50" s="1002"/>
      <c r="LD50" s="1002"/>
      <c r="LE50" s="1002"/>
      <c r="LF50" s="1002"/>
      <c r="LG50" s="1002"/>
      <c r="LH50" s="1002"/>
      <c r="LI50" s="1002"/>
      <c r="LJ50" s="1002"/>
      <c r="LK50" s="1002"/>
      <c r="LL50" s="1002"/>
      <c r="LM50" s="1002"/>
      <c r="LN50" s="1002"/>
      <c r="LO50" s="1002"/>
      <c r="LP50" s="1002"/>
      <c r="LQ50" s="1002"/>
      <c r="LR50" s="1002"/>
      <c r="LS50" s="1002"/>
      <c r="LT50" s="1003"/>
      <c r="LU50" s="1007"/>
      <c r="LV50" s="1004">
        <f t="shared" si="8"/>
        <v>0</v>
      </c>
      <c r="LW50" s="644"/>
      <c r="LX50" s="645"/>
      <c r="LY50" s="645"/>
      <c r="LZ50" s="646"/>
      <c r="MA50" s="647"/>
      <c r="MB50" s="647"/>
      <c r="MC50" s="645"/>
      <c r="MD50" s="645"/>
      <c r="ME50" s="646"/>
      <c r="MF50" s="647"/>
      <c r="MG50" s="645"/>
      <c r="MH50" s="645"/>
      <c r="MI50" s="646"/>
      <c r="MJ50" s="647"/>
      <c r="MK50" s="648"/>
      <c r="ML50" s="648"/>
      <c r="MM50" s="648"/>
      <c r="MN50" s="1008"/>
      <c r="MO50" s="1009"/>
      <c r="MP50" s="1010"/>
      <c r="MQ50" s="1011"/>
      <c r="MR50" s="1011"/>
      <c r="MS50" s="1011"/>
      <c r="MT50" s="1011"/>
      <c r="MU50" s="1011"/>
      <c r="MV50" s="1012"/>
      <c r="MX50" s="837"/>
    </row>
    <row r="51" spans="1:362" s="587" customFormat="1" ht="8.25" x14ac:dyDescent="0.25">
      <c r="A51" s="976" t="s">
        <v>446</v>
      </c>
      <c r="B51" s="977" t="s">
        <v>447</v>
      </c>
      <c r="C51" s="978" t="s">
        <v>448</v>
      </c>
      <c r="D51" s="978" t="s">
        <v>1241</v>
      </c>
      <c r="E51" s="978" t="s">
        <v>1232</v>
      </c>
      <c r="F51" s="978" t="s">
        <v>368</v>
      </c>
      <c r="G51" s="978" t="s">
        <v>450</v>
      </c>
      <c r="H51" s="978" t="s">
        <v>451</v>
      </c>
      <c r="I51" s="978" t="s">
        <v>186</v>
      </c>
      <c r="J51" s="978" t="s">
        <v>210</v>
      </c>
      <c r="K51" s="1013" t="s">
        <v>282</v>
      </c>
      <c r="L51" s="979">
        <v>1</v>
      </c>
      <c r="M51" s="593">
        <v>1266621000</v>
      </c>
      <c r="N51" s="595">
        <v>1261260000</v>
      </c>
      <c r="O51" s="595">
        <v>759286000</v>
      </c>
      <c r="P51" s="598">
        <f t="shared" si="2"/>
        <v>5361000</v>
      </c>
      <c r="Q51" s="599">
        <v>11460762.610000001</v>
      </c>
      <c r="R51" s="600">
        <v>1064431523.78</v>
      </c>
      <c r="S51" s="600">
        <v>105993742</v>
      </c>
      <c r="T51" s="980">
        <v>1181886028.3899999</v>
      </c>
      <c r="U51" s="981">
        <v>124.33104166666668</v>
      </c>
      <c r="V51" s="982">
        <v>7.44</v>
      </c>
      <c r="W51" s="982">
        <v>260.54211640211645</v>
      </c>
      <c r="X51" s="982">
        <v>98.850317460317456</v>
      </c>
      <c r="Y51" s="982">
        <v>25.049947089947089</v>
      </c>
      <c r="Z51" s="982">
        <v>110.48169312169313</v>
      </c>
      <c r="AA51" s="982">
        <v>0</v>
      </c>
      <c r="AB51" s="982">
        <v>74.927896825396829</v>
      </c>
      <c r="AC51" s="982">
        <v>69.189751984126985</v>
      </c>
      <c r="AD51" s="983">
        <v>770.81276455026477</v>
      </c>
      <c r="AE51" s="984">
        <f t="shared" si="3"/>
        <v>0.19839159193016834</v>
      </c>
      <c r="AF51" s="985">
        <f t="shared" si="4"/>
        <v>0.41573982285494748</v>
      </c>
      <c r="AG51" s="986" t="s">
        <v>1483</v>
      </c>
      <c r="AH51" s="987" t="s">
        <v>1481</v>
      </c>
      <c r="AI51" s="988" t="s">
        <v>1482</v>
      </c>
      <c r="AJ51" s="989"/>
      <c r="AK51" s="990"/>
      <c r="AL51" s="990"/>
      <c r="AM51" s="990"/>
      <c r="AN51" s="990"/>
      <c r="AO51" s="990"/>
      <c r="AP51" s="990"/>
      <c r="AQ51" s="990"/>
      <c r="AR51" s="990"/>
      <c r="AS51" s="990">
        <v>1</v>
      </c>
      <c r="AT51" s="990"/>
      <c r="AU51" s="990"/>
      <c r="AV51" s="990"/>
      <c r="AW51" s="990"/>
      <c r="AX51" s="990"/>
      <c r="AY51" s="990"/>
      <c r="AZ51" s="990"/>
      <c r="BA51" s="990"/>
      <c r="BB51" s="990"/>
      <c r="BC51" s="990"/>
      <c r="BD51" s="614">
        <v>1</v>
      </c>
      <c r="BE51" s="991">
        <v>60</v>
      </c>
      <c r="BF51" s="992">
        <v>37</v>
      </c>
      <c r="BG51" s="992">
        <v>28</v>
      </c>
      <c r="BH51" s="992">
        <v>25</v>
      </c>
      <c r="BI51" s="992">
        <v>20</v>
      </c>
      <c r="BJ51" s="992">
        <v>30</v>
      </c>
      <c r="BK51" s="992"/>
      <c r="BL51" s="992">
        <v>20</v>
      </c>
      <c r="BM51" s="992">
        <v>10</v>
      </c>
      <c r="BN51" s="992">
        <v>15</v>
      </c>
      <c r="BO51" s="992">
        <v>25</v>
      </c>
      <c r="BP51" s="992"/>
      <c r="BQ51" s="992"/>
      <c r="BR51" s="992"/>
      <c r="BS51" s="992"/>
      <c r="BT51" s="992"/>
      <c r="BU51" s="992"/>
      <c r="BV51" s="992"/>
      <c r="BW51" s="992"/>
      <c r="BX51" s="992"/>
      <c r="BY51" s="992"/>
      <c r="BZ51" s="992"/>
      <c r="CA51" s="992"/>
      <c r="CB51" s="992"/>
      <c r="CC51" s="992"/>
      <c r="CD51" s="992"/>
      <c r="CE51" s="992"/>
      <c r="CF51" s="992"/>
      <c r="CG51" s="992"/>
      <c r="CH51" s="992"/>
      <c r="CI51" s="992"/>
      <c r="CJ51" s="992"/>
      <c r="CK51" s="992"/>
      <c r="CL51" s="992"/>
      <c r="CM51" s="992"/>
      <c r="CN51" s="992"/>
      <c r="CO51" s="992"/>
      <c r="CP51" s="992"/>
      <c r="CQ51" s="992"/>
      <c r="CR51" s="992"/>
      <c r="CS51" s="993">
        <v>270</v>
      </c>
      <c r="CT51" s="994">
        <f t="shared" si="5"/>
        <v>10</v>
      </c>
      <c r="CU51" s="615">
        <v>0.4917808219178082</v>
      </c>
      <c r="CV51" s="616">
        <v>0.58467234357645315</v>
      </c>
      <c r="CW51" s="616">
        <v>0.42896281800391389</v>
      </c>
      <c r="CX51" s="616">
        <v>0.57873972602739721</v>
      </c>
      <c r="CY51" s="616">
        <v>0.34534246575342464</v>
      </c>
      <c r="CZ51" s="616">
        <v>0.60566210045662106</v>
      </c>
      <c r="DA51" s="616"/>
      <c r="DB51" s="616">
        <v>0.71534246575342464</v>
      </c>
      <c r="DC51" s="616">
        <v>0.59479452054794524</v>
      </c>
      <c r="DD51" s="616">
        <v>0.83251141552511421</v>
      </c>
      <c r="DE51" s="616">
        <v>0.56252054794520545</v>
      </c>
      <c r="DF51" s="616"/>
      <c r="DG51" s="616"/>
      <c r="DH51" s="616"/>
      <c r="DI51" s="616"/>
      <c r="DJ51" s="616"/>
      <c r="DK51" s="616"/>
      <c r="DL51" s="616"/>
      <c r="DM51" s="616"/>
      <c r="DN51" s="616"/>
      <c r="DO51" s="616"/>
      <c r="DP51" s="616"/>
      <c r="DQ51" s="616"/>
      <c r="DR51" s="616"/>
      <c r="DS51" s="616"/>
      <c r="DT51" s="616"/>
      <c r="DU51" s="616"/>
      <c r="DV51" s="616"/>
      <c r="DW51" s="616"/>
      <c r="DX51" s="616"/>
      <c r="DY51" s="616"/>
      <c r="DZ51" s="616"/>
      <c r="EA51" s="616"/>
      <c r="EB51" s="616"/>
      <c r="EC51" s="616"/>
      <c r="ED51" s="616"/>
      <c r="EE51" s="616"/>
      <c r="EF51" s="616"/>
      <c r="EG51" s="616"/>
      <c r="EH51" s="995"/>
      <c r="EI51" s="996">
        <v>0.55370877727042112</v>
      </c>
      <c r="EJ51" s="989">
        <v>6</v>
      </c>
      <c r="EK51" s="990">
        <v>8</v>
      </c>
      <c r="EL51" s="990">
        <v>5</v>
      </c>
      <c r="EM51" s="990"/>
      <c r="EN51" s="990">
        <v>5</v>
      </c>
      <c r="EO51" s="990">
        <v>5</v>
      </c>
      <c r="EP51" s="990"/>
      <c r="EQ51" s="990"/>
      <c r="ER51" s="990"/>
      <c r="ES51" s="990"/>
      <c r="ET51" s="990"/>
      <c r="EU51" s="990"/>
      <c r="EV51" s="990"/>
      <c r="EW51" s="990"/>
      <c r="EX51" s="990"/>
      <c r="EY51" s="990"/>
      <c r="EZ51" s="990"/>
      <c r="FA51" s="990"/>
      <c r="FB51" s="990"/>
      <c r="FC51" s="990"/>
      <c r="FD51" s="990"/>
      <c r="FE51" s="990"/>
      <c r="FF51" s="990"/>
      <c r="FG51" s="990"/>
      <c r="FH51" s="990"/>
      <c r="FI51" s="990"/>
      <c r="FJ51" s="990"/>
      <c r="FK51" s="990"/>
      <c r="FL51" s="990"/>
      <c r="FM51" s="990"/>
      <c r="FN51" s="990"/>
      <c r="FO51" s="990"/>
      <c r="FP51" s="997">
        <v>29</v>
      </c>
      <c r="FQ51" s="994">
        <f t="shared" si="0"/>
        <v>5</v>
      </c>
      <c r="FR51" s="615">
        <v>0.62237442922374431</v>
      </c>
      <c r="FS51" s="616">
        <v>0.62431506849315066</v>
      </c>
      <c r="FT51" s="616">
        <v>0.81205479452054796</v>
      </c>
      <c r="FU51" s="616"/>
      <c r="FV51" s="616">
        <v>0.69698630136986306</v>
      </c>
      <c r="FW51" s="616">
        <v>0.41863013698630136</v>
      </c>
      <c r="FX51" s="616"/>
      <c r="FY51" s="616"/>
      <c r="FZ51" s="616"/>
      <c r="GA51" s="616"/>
      <c r="GB51" s="616"/>
      <c r="GC51" s="616"/>
      <c r="GD51" s="616"/>
      <c r="GE51" s="616"/>
      <c r="GF51" s="616"/>
      <c r="GG51" s="616"/>
      <c r="GH51" s="616"/>
      <c r="GI51" s="616"/>
      <c r="GJ51" s="616"/>
      <c r="GK51" s="616"/>
      <c r="GL51" s="616"/>
      <c r="GM51" s="616"/>
      <c r="GN51" s="616"/>
      <c r="GO51" s="616"/>
      <c r="GP51" s="616"/>
      <c r="GQ51" s="616"/>
      <c r="GR51" s="616"/>
      <c r="GS51" s="616"/>
      <c r="GT51" s="616"/>
      <c r="GU51" s="616"/>
      <c r="GV51" s="616"/>
      <c r="GW51" s="616"/>
      <c r="GX51" s="621">
        <v>0.63334907888521497</v>
      </c>
      <c r="GY51" s="998">
        <v>45</v>
      </c>
      <c r="GZ51" s="999">
        <v>150</v>
      </c>
      <c r="HA51" s="999">
        <v>25</v>
      </c>
      <c r="HB51" s="999"/>
      <c r="HC51" s="999"/>
      <c r="HD51" s="999">
        <v>8</v>
      </c>
      <c r="HE51" s="1000">
        <v>228</v>
      </c>
      <c r="HF51" s="1001">
        <v>103</v>
      </c>
      <c r="HG51" s="1002">
        <v>1209</v>
      </c>
      <c r="HH51" s="1002">
        <v>25</v>
      </c>
      <c r="HI51" s="1002">
        <v>331</v>
      </c>
      <c r="HJ51" s="1002">
        <v>922</v>
      </c>
      <c r="HK51" s="1002">
        <v>858</v>
      </c>
      <c r="HL51" s="1002">
        <v>1639</v>
      </c>
      <c r="HM51" s="1002">
        <v>478</v>
      </c>
      <c r="HN51" s="1002">
        <v>2090</v>
      </c>
      <c r="HO51" s="1002">
        <v>334</v>
      </c>
      <c r="HP51" s="1002">
        <v>354</v>
      </c>
      <c r="HQ51" s="1002">
        <v>1064</v>
      </c>
      <c r="HR51" s="1002">
        <v>285</v>
      </c>
      <c r="HS51" s="1002">
        <v>376</v>
      </c>
      <c r="HT51" s="1002">
        <v>954</v>
      </c>
      <c r="HU51" s="1002">
        <v>620</v>
      </c>
      <c r="HV51" s="1002">
        <v>120</v>
      </c>
      <c r="HW51" s="1002">
        <v>39</v>
      </c>
      <c r="HX51" s="1002">
        <v>140</v>
      </c>
      <c r="HY51" s="1002">
        <v>113</v>
      </c>
      <c r="HZ51" s="1002">
        <v>77</v>
      </c>
      <c r="IA51" s="1002">
        <v>131</v>
      </c>
      <c r="IB51" s="1002">
        <v>3</v>
      </c>
      <c r="IC51" s="1002">
        <v>106</v>
      </c>
      <c r="ID51" s="1002">
        <v>410</v>
      </c>
      <c r="IE51" s="1002"/>
      <c r="IF51" s="1002">
        <v>16</v>
      </c>
      <c r="IG51" s="1002">
        <v>1</v>
      </c>
      <c r="IH51" s="1003">
        <v>12798</v>
      </c>
      <c r="II51" s="1004">
        <f t="shared" si="6"/>
        <v>35.063013698630137</v>
      </c>
      <c r="IJ51" s="1005">
        <v>22.524271844660195</v>
      </c>
      <c r="IK51" s="1006">
        <v>5.4425144747725396</v>
      </c>
      <c r="IL51" s="1006">
        <v>3.8</v>
      </c>
      <c r="IM51" s="1006">
        <v>4.1057401812688825</v>
      </c>
      <c r="IN51" s="1006">
        <v>8.5694143167028205</v>
      </c>
      <c r="IO51" s="1006">
        <v>5.9627039627039631</v>
      </c>
      <c r="IP51" s="1006">
        <v>4.7175106772422213</v>
      </c>
      <c r="IQ51" s="1006">
        <v>6.2426778242677825</v>
      </c>
      <c r="IR51" s="1006">
        <v>5.7148325358851677</v>
      </c>
      <c r="IS51" s="1006">
        <v>4.2005988023952092</v>
      </c>
      <c r="IT51" s="1006">
        <v>5</v>
      </c>
      <c r="IU51" s="1006">
        <v>5.2969924812030076</v>
      </c>
      <c r="IV51" s="1006">
        <v>5.4280701754385969</v>
      </c>
      <c r="IW51" s="1006">
        <v>3.5771276595744679</v>
      </c>
      <c r="IX51" s="1006">
        <v>4.3983228511530399</v>
      </c>
      <c r="IY51" s="1006">
        <v>4.6338709677419354</v>
      </c>
      <c r="IZ51" s="1006">
        <v>4.9083333333333332</v>
      </c>
      <c r="JA51" s="1006">
        <v>6.2820512820512819</v>
      </c>
      <c r="JB51" s="1006">
        <v>7.4785714285714286</v>
      </c>
      <c r="JC51" s="1006">
        <v>4.3451327433628322</v>
      </c>
      <c r="JD51" s="1006">
        <v>2.5974025974025974</v>
      </c>
      <c r="JE51" s="1006">
        <v>3.2213740458015265</v>
      </c>
      <c r="JF51" s="1006">
        <v>3</v>
      </c>
      <c r="JG51" s="1006">
        <v>2.6603773584905661</v>
      </c>
      <c r="JH51" s="1006">
        <v>13.734146341463415</v>
      </c>
      <c r="JI51" s="1006"/>
      <c r="JJ51" s="1006">
        <v>8</v>
      </c>
      <c r="JK51" s="1006">
        <v>7</v>
      </c>
      <c r="JL51" s="642">
        <v>5.7705891545553989</v>
      </c>
      <c r="JM51" s="1001">
        <v>542</v>
      </c>
      <c r="JN51" s="1002">
        <v>4443</v>
      </c>
      <c r="JO51" s="1002">
        <v>59</v>
      </c>
      <c r="JP51" s="1002">
        <v>934</v>
      </c>
      <c r="JQ51" s="1002">
        <v>6236</v>
      </c>
      <c r="JR51" s="1002">
        <v>3971</v>
      </c>
      <c r="JS51" s="1002">
        <v>5079</v>
      </c>
      <c r="JT51" s="1002">
        <v>2185</v>
      </c>
      <c r="JU51" s="1002">
        <v>9170</v>
      </c>
      <c r="JV51" s="1002">
        <v>983</v>
      </c>
      <c r="JW51" s="1002">
        <v>1284</v>
      </c>
      <c r="JX51" s="1002">
        <v>4341</v>
      </c>
      <c r="JY51" s="1002">
        <v>1196</v>
      </c>
      <c r="JZ51" s="1002">
        <v>1033</v>
      </c>
      <c r="KA51" s="1002">
        <v>3296</v>
      </c>
      <c r="KB51" s="1002">
        <v>2235</v>
      </c>
      <c r="KC51" s="1002">
        <v>419</v>
      </c>
      <c r="KD51" s="1002">
        <v>197</v>
      </c>
      <c r="KE51" s="1002">
        <v>780</v>
      </c>
      <c r="KF51" s="1002">
        <v>339</v>
      </c>
      <c r="KG51" s="1002">
        <v>109</v>
      </c>
      <c r="KH51" s="1002">
        <v>237</v>
      </c>
      <c r="KI51" s="1002">
        <v>3</v>
      </c>
      <c r="KJ51" s="1002">
        <v>177</v>
      </c>
      <c r="KK51" s="1002">
        <v>5222</v>
      </c>
      <c r="KL51" s="1002"/>
      <c r="KM51" s="1002">
        <v>92</v>
      </c>
      <c r="KN51" s="1002">
        <v>6</v>
      </c>
      <c r="KO51" s="1003">
        <v>54568</v>
      </c>
      <c r="KP51" s="1007">
        <f t="shared" si="1"/>
        <v>0.55370877727042112</v>
      </c>
      <c r="KQ51" s="1004">
        <f t="shared" si="7"/>
        <v>149.50136986301371</v>
      </c>
      <c r="KR51" s="1001">
        <v>1676</v>
      </c>
      <c r="KS51" s="1002">
        <v>969</v>
      </c>
      <c r="KT51" s="1002">
        <v>13</v>
      </c>
      <c r="KU51" s="1002">
        <v>98</v>
      </c>
      <c r="KV51" s="1002">
        <v>750</v>
      </c>
      <c r="KW51" s="1002">
        <v>276</v>
      </c>
      <c r="KX51" s="1002">
        <v>1017</v>
      </c>
      <c r="KY51" s="1002">
        <v>295</v>
      </c>
      <c r="KZ51" s="1002">
        <v>691</v>
      </c>
      <c r="LA51" s="1002">
        <v>95</v>
      </c>
      <c r="LB51" s="1002">
        <v>136</v>
      </c>
      <c r="LC51" s="1002">
        <v>219</v>
      </c>
      <c r="LD51" s="1002">
        <v>63</v>
      </c>
      <c r="LE51" s="1002">
        <v>30</v>
      </c>
      <c r="LF51" s="1002">
        <v>1</v>
      </c>
      <c r="LG51" s="1002">
        <v>24</v>
      </c>
      <c r="LH51" s="1002">
        <v>49</v>
      </c>
      <c r="LI51" s="1002">
        <v>9</v>
      </c>
      <c r="LJ51" s="1002">
        <v>129</v>
      </c>
      <c r="LK51" s="1002">
        <v>44</v>
      </c>
      <c r="LL51" s="1002">
        <v>31</v>
      </c>
      <c r="LM51" s="1002">
        <v>59</v>
      </c>
      <c r="LN51" s="1002">
        <v>3</v>
      </c>
      <c r="LO51" s="1002">
        <v>8</v>
      </c>
      <c r="LP51" s="1002"/>
      <c r="LQ51" s="1002"/>
      <c r="LR51" s="1002">
        <v>19</v>
      </c>
      <c r="LS51" s="1002"/>
      <c r="LT51" s="1003">
        <v>6704</v>
      </c>
      <c r="LU51" s="1007">
        <f>LT51/(FP51*365)</f>
        <v>0.63334907888521497</v>
      </c>
      <c r="LV51" s="1004">
        <f t="shared" si="8"/>
        <v>18.367123287671234</v>
      </c>
      <c r="LW51" s="644">
        <v>32</v>
      </c>
      <c r="LX51" s="645">
        <v>325</v>
      </c>
      <c r="LY51" s="645">
        <v>485</v>
      </c>
      <c r="LZ51" s="646">
        <v>416</v>
      </c>
      <c r="MA51" s="647">
        <v>2728</v>
      </c>
      <c r="MB51" s="647">
        <v>1446</v>
      </c>
      <c r="MC51" s="645"/>
      <c r="MD51" s="645"/>
      <c r="ME51" s="646"/>
      <c r="MF51" s="647">
        <v>1272</v>
      </c>
      <c r="MG51" s="645"/>
      <c r="MH51" s="645"/>
      <c r="MI51" s="646"/>
      <c r="MJ51" s="647"/>
      <c r="MK51" s="648"/>
      <c r="ML51" s="648"/>
      <c r="MM51" s="648"/>
      <c r="MN51" s="1008">
        <v>6704</v>
      </c>
      <c r="MO51" s="1009">
        <f t="shared" si="9"/>
        <v>0.1255966587112172</v>
      </c>
      <c r="MP51" s="1010"/>
      <c r="MQ51" s="1011"/>
      <c r="MR51" s="1011"/>
      <c r="MS51" s="1011"/>
      <c r="MT51" s="1011"/>
      <c r="MU51" s="1011"/>
      <c r="MV51" s="1012"/>
      <c r="MX51" s="837"/>
    </row>
    <row r="52" spans="1:362" s="587" customFormat="1" ht="8.25" x14ac:dyDescent="0.25">
      <c r="A52" s="976" t="s">
        <v>452</v>
      </c>
      <c r="B52" s="977" t="s">
        <v>453</v>
      </c>
      <c r="C52" s="978" t="s">
        <v>454</v>
      </c>
      <c r="D52" s="978" t="s">
        <v>1242</v>
      </c>
      <c r="E52" s="978" t="s">
        <v>1232</v>
      </c>
      <c r="F52" s="978" t="s">
        <v>368</v>
      </c>
      <c r="G52" s="978" t="s">
        <v>456</v>
      </c>
      <c r="H52" s="978" t="s">
        <v>456</v>
      </c>
      <c r="I52" s="978" t="s">
        <v>186</v>
      </c>
      <c r="J52" s="978" t="s">
        <v>210</v>
      </c>
      <c r="K52" s="1013" t="s">
        <v>282</v>
      </c>
      <c r="L52" s="979">
        <v>1</v>
      </c>
      <c r="M52" s="593">
        <v>1390406000</v>
      </c>
      <c r="N52" s="595">
        <v>1388288000</v>
      </c>
      <c r="O52" s="595">
        <v>871768000</v>
      </c>
      <c r="P52" s="598">
        <f t="shared" si="2"/>
        <v>2118000</v>
      </c>
      <c r="Q52" s="599">
        <v>1824999.03</v>
      </c>
      <c r="R52" s="600">
        <v>1090576282.1200004</v>
      </c>
      <c r="S52" s="600">
        <v>80591064.890000001</v>
      </c>
      <c r="T52" s="980">
        <v>1172992346.0400004</v>
      </c>
      <c r="U52" s="981">
        <v>103.03338789682539</v>
      </c>
      <c r="V52" s="982">
        <v>4.7</v>
      </c>
      <c r="W52" s="982">
        <v>268.14074074074074</v>
      </c>
      <c r="X52" s="982">
        <v>97.873544973544952</v>
      </c>
      <c r="Y52" s="982">
        <v>15.187566137566138</v>
      </c>
      <c r="Z52" s="982">
        <v>120.89021164021165</v>
      </c>
      <c r="AA52" s="982">
        <v>5.51</v>
      </c>
      <c r="AB52" s="982">
        <v>73.986686507936511</v>
      </c>
      <c r="AC52" s="982">
        <v>70.0352380952381</v>
      </c>
      <c r="AD52" s="983">
        <v>759.35737599206345</v>
      </c>
      <c r="AE52" s="984">
        <f t="shared" si="3"/>
        <v>0.16744263257425879</v>
      </c>
      <c r="AF52" s="985">
        <f t="shared" si="4"/>
        <v>0.43576351750173609</v>
      </c>
      <c r="AG52" s="986" t="s">
        <v>1483</v>
      </c>
      <c r="AH52" s="987" t="s">
        <v>1481</v>
      </c>
      <c r="AI52" s="988" t="s">
        <v>1482</v>
      </c>
      <c r="AJ52" s="989"/>
      <c r="AK52" s="990"/>
      <c r="AL52" s="990"/>
      <c r="AM52" s="990"/>
      <c r="AN52" s="990"/>
      <c r="AO52" s="990"/>
      <c r="AP52" s="990"/>
      <c r="AQ52" s="990"/>
      <c r="AR52" s="990"/>
      <c r="AS52" s="990"/>
      <c r="AT52" s="990"/>
      <c r="AU52" s="990"/>
      <c r="AV52" s="990"/>
      <c r="AW52" s="990"/>
      <c r="AX52" s="990"/>
      <c r="AY52" s="990"/>
      <c r="AZ52" s="990"/>
      <c r="BA52" s="990"/>
      <c r="BB52" s="990"/>
      <c r="BC52" s="990"/>
      <c r="BD52" s="614"/>
      <c r="BE52" s="991">
        <v>35</v>
      </c>
      <c r="BF52" s="992">
        <v>50</v>
      </c>
      <c r="BG52" s="992">
        <v>38</v>
      </c>
      <c r="BH52" s="992">
        <v>20</v>
      </c>
      <c r="BI52" s="992">
        <v>20</v>
      </c>
      <c r="BJ52" s="992"/>
      <c r="BK52" s="992"/>
      <c r="BL52" s="992"/>
      <c r="BM52" s="992">
        <v>16</v>
      </c>
      <c r="BN52" s="992"/>
      <c r="BO52" s="992"/>
      <c r="BP52" s="992"/>
      <c r="BQ52" s="992"/>
      <c r="BR52" s="992"/>
      <c r="BS52" s="992"/>
      <c r="BT52" s="992"/>
      <c r="BU52" s="992"/>
      <c r="BV52" s="992"/>
      <c r="BW52" s="992"/>
      <c r="BX52" s="992">
        <v>5</v>
      </c>
      <c r="BY52" s="992"/>
      <c r="BZ52" s="992"/>
      <c r="CA52" s="992"/>
      <c r="CB52" s="992"/>
      <c r="CC52" s="992"/>
      <c r="CD52" s="992"/>
      <c r="CE52" s="992"/>
      <c r="CF52" s="992"/>
      <c r="CG52" s="992"/>
      <c r="CH52" s="992"/>
      <c r="CI52" s="992"/>
      <c r="CJ52" s="992"/>
      <c r="CK52" s="992"/>
      <c r="CL52" s="992"/>
      <c r="CM52" s="992"/>
      <c r="CN52" s="992"/>
      <c r="CO52" s="992"/>
      <c r="CP52" s="992"/>
      <c r="CQ52" s="992"/>
      <c r="CR52" s="992"/>
      <c r="CS52" s="993">
        <v>184</v>
      </c>
      <c r="CT52" s="994">
        <f t="shared" si="5"/>
        <v>7</v>
      </c>
      <c r="CU52" s="615">
        <v>0.99350293542074364</v>
      </c>
      <c r="CV52" s="616">
        <v>0.57797260273972606</v>
      </c>
      <c r="CW52" s="616">
        <v>0.29841384282624367</v>
      </c>
      <c r="CX52" s="616">
        <v>0.80986301369863012</v>
      </c>
      <c r="CY52" s="616">
        <v>0.47890410958904112</v>
      </c>
      <c r="CZ52" s="616"/>
      <c r="DA52" s="616"/>
      <c r="DB52" s="616"/>
      <c r="DC52" s="616">
        <v>0.39606164383561643</v>
      </c>
      <c r="DD52" s="616"/>
      <c r="DE52" s="616"/>
      <c r="DF52" s="616"/>
      <c r="DG52" s="616"/>
      <c r="DH52" s="616"/>
      <c r="DI52" s="616"/>
      <c r="DJ52" s="616"/>
      <c r="DK52" s="616"/>
      <c r="DL52" s="616"/>
      <c r="DM52" s="616"/>
      <c r="DN52" s="616">
        <v>0.68109589041095886</v>
      </c>
      <c r="DO52" s="616"/>
      <c r="DP52" s="616"/>
      <c r="DQ52" s="616"/>
      <c r="DR52" s="616"/>
      <c r="DS52" s="616"/>
      <c r="DT52" s="616"/>
      <c r="DU52" s="616"/>
      <c r="DV52" s="616"/>
      <c r="DW52" s="616"/>
      <c r="DX52" s="616"/>
      <c r="DY52" s="616"/>
      <c r="DZ52" s="616"/>
      <c r="EA52" s="616"/>
      <c r="EB52" s="616"/>
      <c r="EC52" s="616"/>
      <c r="ED52" s="616"/>
      <c r="EE52" s="616"/>
      <c r="EF52" s="616"/>
      <c r="EG52" s="616"/>
      <c r="EH52" s="995"/>
      <c r="EI52" s="996">
        <v>0.60069982132221555</v>
      </c>
      <c r="EJ52" s="989">
        <v>6</v>
      </c>
      <c r="EK52" s="990">
        <v>6</v>
      </c>
      <c r="EL52" s="990">
        <v>5</v>
      </c>
      <c r="EM52" s="990"/>
      <c r="EN52" s="990">
        <v>5</v>
      </c>
      <c r="EO52" s="990"/>
      <c r="EP52" s="990"/>
      <c r="EQ52" s="990"/>
      <c r="ER52" s="990"/>
      <c r="ES52" s="990"/>
      <c r="ET52" s="990"/>
      <c r="EU52" s="990"/>
      <c r="EV52" s="990"/>
      <c r="EW52" s="990"/>
      <c r="EX52" s="990"/>
      <c r="EY52" s="990"/>
      <c r="EZ52" s="990"/>
      <c r="FA52" s="990"/>
      <c r="FB52" s="990"/>
      <c r="FC52" s="990"/>
      <c r="FD52" s="990"/>
      <c r="FE52" s="990"/>
      <c r="FF52" s="990"/>
      <c r="FG52" s="990"/>
      <c r="FH52" s="990"/>
      <c r="FI52" s="990"/>
      <c r="FJ52" s="990"/>
      <c r="FK52" s="990"/>
      <c r="FL52" s="990"/>
      <c r="FM52" s="990"/>
      <c r="FN52" s="990"/>
      <c r="FO52" s="990"/>
      <c r="FP52" s="997">
        <v>22</v>
      </c>
      <c r="FQ52" s="994">
        <f t="shared" si="0"/>
        <v>4</v>
      </c>
      <c r="FR52" s="615">
        <v>0.54246575342465753</v>
      </c>
      <c r="FS52" s="616">
        <v>0.77351598173515979</v>
      </c>
      <c r="FT52" s="616">
        <v>0.87561643835616443</v>
      </c>
      <c r="FU52" s="616"/>
      <c r="FV52" s="616">
        <v>0.43671232876712329</v>
      </c>
      <c r="FW52" s="616"/>
      <c r="FX52" s="616"/>
      <c r="FY52" s="616"/>
      <c r="FZ52" s="616"/>
      <c r="GA52" s="616"/>
      <c r="GB52" s="616"/>
      <c r="GC52" s="616"/>
      <c r="GD52" s="616"/>
      <c r="GE52" s="616"/>
      <c r="GF52" s="616"/>
      <c r="GG52" s="616"/>
      <c r="GH52" s="616"/>
      <c r="GI52" s="616"/>
      <c r="GJ52" s="616"/>
      <c r="GK52" s="616"/>
      <c r="GL52" s="616"/>
      <c r="GM52" s="616"/>
      <c r="GN52" s="616"/>
      <c r="GO52" s="616"/>
      <c r="GP52" s="616"/>
      <c r="GQ52" s="616"/>
      <c r="GR52" s="616"/>
      <c r="GS52" s="616"/>
      <c r="GT52" s="616"/>
      <c r="GU52" s="616"/>
      <c r="GV52" s="616"/>
      <c r="GW52" s="616"/>
      <c r="GX52" s="621">
        <v>0.65716064757160653</v>
      </c>
      <c r="GY52" s="998">
        <v>108</v>
      </c>
      <c r="GZ52" s="999"/>
      <c r="HA52" s="999"/>
      <c r="HB52" s="999"/>
      <c r="HC52" s="999">
        <v>15</v>
      </c>
      <c r="HD52" s="999">
        <v>5</v>
      </c>
      <c r="HE52" s="1000">
        <v>128</v>
      </c>
      <c r="HF52" s="1001">
        <v>75</v>
      </c>
      <c r="HG52" s="1002">
        <v>230</v>
      </c>
      <c r="HH52" s="1002">
        <v>1109</v>
      </c>
      <c r="HI52" s="1002">
        <v>143</v>
      </c>
      <c r="HJ52" s="1002">
        <v>896</v>
      </c>
      <c r="HK52" s="1002">
        <v>598</v>
      </c>
      <c r="HL52" s="1002">
        <v>1530</v>
      </c>
      <c r="HM52" s="1002">
        <v>536</v>
      </c>
      <c r="HN52" s="1002">
        <v>1614</v>
      </c>
      <c r="HO52" s="1002">
        <v>604</v>
      </c>
      <c r="HP52" s="1002">
        <v>213</v>
      </c>
      <c r="HQ52" s="1002">
        <v>334</v>
      </c>
      <c r="HR52" s="1002">
        <v>20</v>
      </c>
      <c r="HS52" s="1002">
        <v>639</v>
      </c>
      <c r="HT52" s="1002">
        <v>1029</v>
      </c>
      <c r="HU52" s="1002">
        <v>712</v>
      </c>
      <c r="HV52" s="1002">
        <v>97</v>
      </c>
      <c r="HW52" s="1002">
        <v>24</v>
      </c>
      <c r="HX52" s="1002">
        <v>176</v>
      </c>
      <c r="HY52" s="1002">
        <v>24</v>
      </c>
      <c r="HZ52" s="1002">
        <v>72</v>
      </c>
      <c r="IA52" s="1002">
        <v>91</v>
      </c>
      <c r="IB52" s="1002">
        <v>7</v>
      </c>
      <c r="IC52" s="1002">
        <v>77</v>
      </c>
      <c r="ID52" s="1002">
        <v>1</v>
      </c>
      <c r="IE52" s="1002"/>
      <c r="IF52" s="1002">
        <v>4</v>
      </c>
      <c r="IG52" s="1002">
        <v>7</v>
      </c>
      <c r="IH52" s="1003">
        <v>10862</v>
      </c>
      <c r="II52" s="1004">
        <f t="shared" si="6"/>
        <v>29.758904109589039</v>
      </c>
      <c r="IJ52" s="1005">
        <v>23.64</v>
      </c>
      <c r="IK52" s="1006">
        <v>3.6434782608695651</v>
      </c>
      <c r="IL52" s="1006">
        <v>2.1496844003606852</v>
      </c>
      <c r="IM52" s="1006">
        <v>3.6153846153846154</v>
      </c>
      <c r="IN52" s="1006">
        <v>8.1127232142857135</v>
      </c>
      <c r="IO52" s="1006">
        <v>6.5100334448160533</v>
      </c>
      <c r="IP52" s="1006">
        <v>4.7209150326797387</v>
      </c>
      <c r="IQ52" s="1006">
        <v>6.0485074626865671</v>
      </c>
      <c r="IR52" s="1006">
        <v>6.5260223048327139</v>
      </c>
      <c r="IS52" s="1006">
        <v>4.9337748344370862</v>
      </c>
      <c r="IT52" s="1006">
        <v>6.150234741784038</v>
      </c>
      <c r="IU52" s="1006">
        <v>7.4101796407185629</v>
      </c>
      <c r="IV52" s="1006">
        <v>4.7</v>
      </c>
      <c r="IW52" s="1006">
        <v>2.2707355242566511</v>
      </c>
      <c r="IX52" s="1006">
        <v>3.825072886297376</v>
      </c>
      <c r="IY52" s="1006">
        <v>4.356741573033708</v>
      </c>
      <c r="IZ52" s="1006">
        <v>4.9072164948453612</v>
      </c>
      <c r="JA52" s="1006">
        <v>6.083333333333333</v>
      </c>
      <c r="JB52" s="1006">
        <v>7.4147727272727275</v>
      </c>
      <c r="JC52" s="1006">
        <v>3.5416666666666665</v>
      </c>
      <c r="JD52" s="1006">
        <v>3.3472222222222223</v>
      </c>
      <c r="JE52" s="1006">
        <v>3.5934065934065935</v>
      </c>
      <c r="JF52" s="1006">
        <v>2.7142857142857144</v>
      </c>
      <c r="JG52" s="1006">
        <v>2.5714285714285716</v>
      </c>
      <c r="JH52" s="1006">
        <v>15</v>
      </c>
      <c r="JI52" s="1006"/>
      <c r="JJ52" s="1006">
        <v>3.5</v>
      </c>
      <c r="JK52" s="1006">
        <v>3.7142857142857144</v>
      </c>
      <c r="JL52" s="642">
        <v>5.1438040876450009</v>
      </c>
      <c r="JM52" s="1001">
        <v>290</v>
      </c>
      <c r="JN52" s="1002">
        <v>459</v>
      </c>
      <c r="JO52" s="1002">
        <v>1275</v>
      </c>
      <c r="JP52" s="1002">
        <v>328</v>
      </c>
      <c r="JQ52" s="1002">
        <v>5699</v>
      </c>
      <c r="JR52" s="1002">
        <v>2818</v>
      </c>
      <c r="JS52" s="1002">
        <v>4666</v>
      </c>
      <c r="JT52" s="1002">
        <v>2502</v>
      </c>
      <c r="JU52" s="1002">
        <v>8458</v>
      </c>
      <c r="JV52" s="1002">
        <v>2296</v>
      </c>
      <c r="JW52" s="1002">
        <v>1030</v>
      </c>
      <c r="JX52" s="1002">
        <v>1881</v>
      </c>
      <c r="JY52" s="1002">
        <v>72</v>
      </c>
      <c r="JZ52" s="1002">
        <v>1158</v>
      </c>
      <c r="KA52" s="1002">
        <v>3033</v>
      </c>
      <c r="KB52" s="1002">
        <v>2383</v>
      </c>
      <c r="KC52" s="1002">
        <v>365</v>
      </c>
      <c r="KD52" s="1002">
        <v>114</v>
      </c>
      <c r="KE52" s="1002">
        <v>970</v>
      </c>
      <c r="KF52" s="1002">
        <v>48</v>
      </c>
      <c r="KG52" s="1002">
        <v>132</v>
      </c>
      <c r="KH52" s="1002">
        <v>187</v>
      </c>
      <c r="KI52" s="1002">
        <v>12</v>
      </c>
      <c r="KJ52" s="1002">
        <v>125</v>
      </c>
      <c r="KK52" s="1002">
        <v>14</v>
      </c>
      <c r="KL52" s="1002"/>
      <c r="KM52" s="1002">
        <v>9</v>
      </c>
      <c r="KN52" s="1002">
        <v>19</v>
      </c>
      <c r="KO52" s="1003">
        <v>40343</v>
      </c>
      <c r="KP52" s="1007">
        <f t="shared" si="1"/>
        <v>0.60069982132221555</v>
      </c>
      <c r="KQ52" s="1004">
        <f t="shared" si="7"/>
        <v>110.52876712328766</v>
      </c>
      <c r="KR52" s="1001">
        <v>1407</v>
      </c>
      <c r="KS52" s="1002">
        <v>154</v>
      </c>
      <c r="KT52" s="1002">
        <v>2</v>
      </c>
      <c r="KU52" s="1002">
        <v>51</v>
      </c>
      <c r="KV52" s="1002">
        <v>674</v>
      </c>
      <c r="KW52" s="1002">
        <v>485</v>
      </c>
      <c r="KX52" s="1002">
        <v>1039</v>
      </c>
      <c r="KY52" s="1002">
        <v>204</v>
      </c>
      <c r="KZ52" s="1002">
        <v>471</v>
      </c>
      <c r="LA52" s="1002">
        <v>83</v>
      </c>
      <c r="LB52" s="1002">
        <v>87</v>
      </c>
      <c r="LC52" s="1002">
        <v>263</v>
      </c>
      <c r="LD52" s="1002">
        <v>4</v>
      </c>
      <c r="LE52" s="1002">
        <v>21</v>
      </c>
      <c r="LF52" s="1002">
        <v>2</v>
      </c>
      <c r="LG52" s="1002">
        <v>18</v>
      </c>
      <c r="LH52" s="1002">
        <v>17</v>
      </c>
      <c r="LI52" s="1002">
        <v>8</v>
      </c>
      <c r="LJ52" s="1002">
        <v>163</v>
      </c>
      <c r="LK52" s="1002">
        <v>13</v>
      </c>
      <c r="LL52" s="1002">
        <v>48</v>
      </c>
      <c r="LM52" s="1002">
        <v>53</v>
      </c>
      <c r="LN52" s="1002">
        <v>1</v>
      </c>
      <c r="LO52" s="1002">
        <v>8</v>
      </c>
      <c r="LP52" s="1002"/>
      <c r="LQ52" s="1002"/>
      <c r="LR52" s="1002">
        <v>1</v>
      </c>
      <c r="LS52" s="1002"/>
      <c r="LT52" s="1003">
        <v>5277</v>
      </c>
      <c r="LU52" s="1007">
        <f>LT52/(FP52*365)</f>
        <v>0.65716064757160653</v>
      </c>
      <c r="LV52" s="1004">
        <f t="shared" si="8"/>
        <v>14.457534246575342</v>
      </c>
      <c r="LW52" s="644">
        <v>6</v>
      </c>
      <c r="LX52" s="645">
        <v>240</v>
      </c>
      <c r="LY52" s="645">
        <v>678</v>
      </c>
      <c r="LZ52" s="646">
        <v>1352</v>
      </c>
      <c r="MA52" s="647">
        <v>965</v>
      </c>
      <c r="MB52" s="647">
        <v>1239</v>
      </c>
      <c r="MC52" s="645"/>
      <c r="MD52" s="645"/>
      <c r="ME52" s="646"/>
      <c r="MF52" s="647">
        <v>797</v>
      </c>
      <c r="MG52" s="645"/>
      <c r="MH52" s="645"/>
      <c r="MI52" s="646"/>
      <c r="MJ52" s="647"/>
      <c r="MK52" s="648"/>
      <c r="ML52" s="648"/>
      <c r="MM52" s="648"/>
      <c r="MN52" s="1008">
        <v>5277</v>
      </c>
      <c r="MO52" s="1009">
        <f t="shared" si="9"/>
        <v>0.17509948834565095</v>
      </c>
      <c r="MP52" s="1010"/>
      <c r="MQ52" s="1011" t="s">
        <v>1485</v>
      </c>
      <c r="MR52" s="1011"/>
      <c r="MS52" s="1011"/>
      <c r="MT52" s="1011" t="s">
        <v>1486</v>
      </c>
      <c r="MU52" s="1011"/>
      <c r="MV52" s="1012"/>
      <c r="MX52" s="837"/>
    </row>
    <row r="53" spans="1:362" s="587" customFormat="1" ht="8.25" x14ac:dyDescent="0.25">
      <c r="A53" s="976" t="s">
        <v>452</v>
      </c>
      <c r="B53" s="977" t="s">
        <v>457</v>
      </c>
      <c r="C53" s="978" t="s">
        <v>454</v>
      </c>
      <c r="D53" s="978" t="s">
        <v>1244</v>
      </c>
      <c r="E53" s="978" t="s">
        <v>1232</v>
      </c>
      <c r="F53" s="978" t="s">
        <v>368</v>
      </c>
      <c r="G53" s="978" t="s">
        <v>458</v>
      </c>
      <c r="H53" s="978" t="s">
        <v>1245</v>
      </c>
      <c r="I53" s="978" t="s">
        <v>186</v>
      </c>
      <c r="J53" s="978" t="s">
        <v>210</v>
      </c>
      <c r="K53" s="1013" t="s">
        <v>282</v>
      </c>
      <c r="L53" s="979">
        <v>1</v>
      </c>
      <c r="M53" s="593"/>
      <c r="N53" s="595"/>
      <c r="O53" s="595"/>
      <c r="P53" s="598">
        <f t="shared" si="2"/>
        <v>0</v>
      </c>
      <c r="Q53" s="599"/>
      <c r="R53" s="600"/>
      <c r="S53" s="600"/>
      <c r="T53" s="980"/>
      <c r="U53" s="981">
        <v>19.714414682539683</v>
      </c>
      <c r="V53" s="982">
        <v>6.9</v>
      </c>
      <c r="W53" s="982">
        <v>82.954867724867725</v>
      </c>
      <c r="X53" s="982">
        <v>20.700740740740741</v>
      </c>
      <c r="Y53" s="982">
        <v>11.07</v>
      </c>
      <c r="Z53" s="982">
        <v>67.938624338624336</v>
      </c>
      <c r="AA53" s="982">
        <v>1.035978835978836</v>
      </c>
      <c r="AB53" s="982">
        <v>5.8236507936507937</v>
      </c>
      <c r="AC53" s="982">
        <v>19.100109126984126</v>
      </c>
      <c r="AD53" s="983">
        <v>235.2383862433862</v>
      </c>
      <c r="AE53" s="984">
        <f t="shared" si="3"/>
        <v>9.373772536526162E-2</v>
      </c>
      <c r="AF53" s="985">
        <f t="shared" si="4"/>
        <v>0.39443223315131787</v>
      </c>
      <c r="AG53" s="986"/>
      <c r="AH53" s="987"/>
      <c r="AI53" s="988"/>
      <c r="AJ53" s="989"/>
      <c r="AK53" s="990"/>
      <c r="AL53" s="990"/>
      <c r="AM53" s="990"/>
      <c r="AN53" s="990"/>
      <c r="AO53" s="990"/>
      <c r="AP53" s="990"/>
      <c r="AQ53" s="990"/>
      <c r="AR53" s="990"/>
      <c r="AS53" s="990"/>
      <c r="AT53" s="990"/>
      <c r="AU53" s="990"/>
      <c r="AV53" s="990"/>
      <c r="AW53" s="990"/>
      <c r="AX53" s="990"/>
      <c r="AY53" s="990"/>
      <c r="AZ53" s="990"/>
      <c r="BA53" s="990"/>
      <c r="BB53" s="990"/>
      <c r="BC53" s="990"/>
      <c r="BD53" s="614"/>
      <c r="BE53" s="991"/>
      <c r="BF53" s="992"/>
      <c r="BG53" s="992"/>
      <c r="BH53" s="992"/>
      <c r="BI53" s="992"/>
      <c r="BJ53" s="992"/>
      <c r="BK53" s="992"/>
      <c r="BL53" s="992">
        <v>21</v>
      </c>
      <c r="BM53" s="992"/>
      <c r="BN53" s="992"/>
      <c r="BO53" s="992"/>
      <c r="BP53" s="992"/>
      <c r="BQ53" s="992"/>
      <c r="BR53" s="992"/>
      <c r="BS53" s="992"/>
      <c r="BT53" s="992"/>
      <c r="BU53" s="992"/>
      <c r="BV53" s="992"/>
      <c r="BW53" s="992"/>
      <c r="BX53" s="992"/>
      <c r="BY53" s="992"/>
      <c r="BZ53" s="992"/>
      <c r="CA53" s="992"/>
      <c r="CB53" s="992"/>
      <c r="CC53" s="992"/>
      <c r="CD53" s="992"/>
      <c r="CE53" s="992"/>
      <c r="CF53" s="992"/>
      <c r="CG53" s="992"/>
      <c r="CH53" s="992"/>
      <c r="CI53" s="992"/>
      <c r="CJ53" s="992"/>
      <c r="CK53" s="992"/>
      <c r="CL53" s="992"/>
      <c r="CM53" s="992"/>
      <c r="CN53" s="992"/>
      <c r="CO53" s="992"/>
      <c r="CP53" s="992"/>
      <c r="CQ53" s="992"/>
      <c r="CR53" s="992"/>
      <c r="CS53" s="993">
        <v>21</v>
      </c>
      <c r="CT53" s="994">
        <f t="shared" si="5"/>
        <v>1</v>
      </c>
      <c r="CU53" s="615"/>
      <c r="CV53" s="616"/>
      <c r="CW53" s="616"/>
      <c r="CX53" s="616"/>
      <c r="CY53" s="616"/>
      <c r="CZ53" s="616"/>
      <c r="DA53" s="616"/>
      <c r="DB53" s="616">
        <v>0.73868232224396613</v>
      </c>
      <c r="DC53" s="616"/>
      <c r="DD53" s="616"/>
      <c r="DE53" s="616"/>
      <c r="DF53" s="616"/>
      <c r="DG53" s="616"/>
      <c r="DH53" s="616"/>
      <c r="DI53" s="616"/>
      <c r="DJ53" s="616"/>
      <c r="DK53" s="616"/>
      <c r="DL53" s="616"/>
      <c r="DM53" s="616"/>
      <c r="DN53" s="616"/>
      <c r="DO53" s="616"/>
      <c r="DP53" s="616"/>
      <c r="DQ53" s="616"/>
      <c r="DR53" s="616"/>
      <c r="DS53" s="616"/>
      <c r="DT53" s="616"/>
      <c r="DU53" s="616"/>
      <c r="DV53" s="616"/>
      <c r="DW53" s="616"/>
      <c r="DX53" s="616"/>
      <c r="DY53" s="616"/>
      <c r="DZ53" s="616"/>
      <c r="EA53" s="616"/>
      <c r="EB53" s="616"/>
      <c r="EC53" s="616"/>
      <c r="ED53" s="616"/>
      <c r="EE53" s="616"/>
      <c r="EF53" s="616"/>
      <c r="EG53" s="616"/>
      <c r="EH53" s="995"/>
      <c r="EI53" s="996">
        <v>0.73868232224396613</v>
      </c>
      <c r="EJ53" s="989"/>
      <c r="EK53" s="990"/>
      <c r="EL53" s="990"/>
      <c r="EM53" s="990"/>
      <c r="EN53" s="990"/>
      <c r="EO53" s="990"/>
      <c r="EP53" s="990"/>
      <c r="EQ53" s="990"/>
      <c r="ER53" s="990"/>
      <c r="ES53" s="990"/>
      <c r="ET53" s="990"/>
      <c r="EU53" s="990"/>
      <c r="EV53" s="990"/>
      <c r="EW53" s="990"/>
      <c r="EX53" s="990"/>
      <c r="EY53" s="990"/>
      <c r="EZ53" s="990"/>
      <c r="FA53" s="990"/>
      <c r="FB53" s="990"/>
      <c r="FC53" s="990"/>
      <c r="FD53" s="990"/>
      <c r="FE53" s="990"/>
      <c r="FF53" s="990"/>
      <c r="FG53" s="990"/>
      <c r="FH53" s="990"/>
      <c r="FI53" s="990"/>
      <c r="FJ53" s="990"/>
      <c r="FK53" s="990"/>
      <c r="FL53" s="990"/>
      <c r="FM53" s="990"/>
      <c r="FN53" s="990"/>
      <c r="FO53" s="990"/>
      <c r="FP53" s="997"/>
      <c r="FQ53" s="994">
        <f t="shared" si="0"/>
        <v>0</v>
      </c>
      <c r="FR53" s="615"/>
      <c r="FS53" s="616"/>
      <c r="FT53" s="616"/>
      <c r="FU53" s="616"/>
      <c r="FV53" s="616"/>
      <c r="FW53" s="616"/>
      <c r="FX53" s="616"/>
      <c r="FY53" s="616"/>
      <c r="FZ53" s="616"/>
      <c r="GA53" s="616"/>
      <c r="GB53" s="616"/>
      <c r="GC53" s="616"/>
      <c r="GD53" s="616"/>
      <c r="GE53" s="616"/>
      <c r="GF53" s="616"/>
      <c r="GG53" s="616"/>
      <c r="GH53" s="616"/>
      <c r="GI53" s="616"/>
      <c r="GJ53" s="616"/>
      <c r="GK53" s="616"/>
      <c r="GL53" s="616"/>
      <c r="GM53" s="616"/>
      <c r="GN53" s="616"/>
      <c r="GO53" s="616"/>
      <c r="GP53" s="616"/>
      <c r="GQ53" s="616"/>
      <c r="GR53" s="616"/>
      <c r="GS53" s="616"/>
      <c r="GT53" s="616"/>
      <c r="GU53" s="616"/>
      <c r="GV53" s="616"/>
      <c r="GW53" s="616"/>
      <c r="GX53" s="621"/>
      <c r="GY53" s="998"/>
      <c r="GZ53" s="999"/>
      <c r="HA53" s="999"/>
      <c r="HB53" s="999"/>
      <c r="HC53" s="999"/>
      <c r="HD53" s="999"/>
      <c r="HE53" s="1000"/>
      <c r="HF53" s="1001"/>
      <c r="HG53" s="1002"/>
      <c r="HH53" s="1002"/>
      <c r="HI53" s="1002"/>
      <c r="HJ53" s="1002"/>
      <c r="HK53" s="1002"/>
      <c r="HL53" s="1002"/>
      <c r="HM53" s="1002"/>
      <c r="HN53" s="1002"/>
      <c r="HO53" s="1002"/>
      <c r="HP53" s="1002"/>
      <c r="HQ53" s="1002"/>
      <c r="HR53" s="1002"/>
      <c r="HS53" s="1002"/>
      <c r="HT53" s="1002"/>
      <c r="HU53" s="1002"/>
      <c r="HV53" s="1002"/>
      <c r="HW53" s="1002"/>
      <c r="HX53" s="1002"/>
      <c r="HY53" s="1002"/>
      <c r="HZ53" s="1002"/>
      <c r="IA53" s="1002"/>
      <c r="IB53" s="1002"/>
      <c r="IC53" s="1002"/>
      <c r="ID53" s="1002">
        <v>441</v>
      </c>
      <c r="IE53" s="1002"/>
      <c r="IF53" s="1002"/>
      <c r="IG53" s="1002"/>
      <c r="IH53" s="1003">
        <v>441</v>
      </c>
      <c r="II53" s="1004">
        <f t="shared" si="6"/>
        <v>1.2082191780821918</v>
      </c>
      <c r="IJ53" s="1005"/>
      <c r="IK53" s="1006"/>
      <c r="IL53" s="1006"/>
      <c r="IM53" s="1006"/>
      <c r="IN53" s="1006"/>
      <c r="IO53" s="1006"/>
      <c r="IP53" s="1006"/>
      <c r="IQ53" s="1006"/>
      <c r="IR53" s="1006"/>
      <c r="IS53" s="1006"/>
      <c r="IT53" s="1006"/>
      <c r="IU53" s="1006"/>
      <c r="IV53" s="1006"/>
      <c r="IW53" s="1006"/>
      <c r="IX53" s="1006"/>
      <c r="IY53" s="1006"/>
      <c r="IZ53" s="1006"/>
      <c r="JA53" s="1006"/>
      <c r="JB53" s="1006"/>
      <c r="JC53" s="1006"/>
      <c r="JD53" s="1006"/>
      <c r="JE53" s="1006"/>
      <c r="JF53" s="1006"/>
      <c r="JG53" s="1006"/>
      <c r="JH53" s="1006">
        <v>13.841269841269842</v>
      </c>
      <c r="JI53" s="1006"/>
      <c r="JJ53" s="1006"/>
      <c r="JK53" s="1006"/>
      <c r="JL53" s="642">
        <v>13.841269841269842</v>
      </c>
      <c r="JM53" s="1001"/>
      <c r="JN53" s="1002"/>
      <c r="JO53" s="1002"/>
      <c r="JP53" s="1002"/>
      <c r="JQ53" s="1002"/>
      <c r="JR53" s="1002"/>
      <c r="JS53" s="1002"/>
      <c r="JT53" s="1002"/>
      <c r="JU53" s="1002"/>
      <c r="JV53" s="1002"/>
      <c r="JW53" s="1002"/>
      <c r="JX53" s="1002"/>
      <c r="JY53" s="1002"/>
      <c r="JZ53" s="1002"/>
      <c r="KA53" s="1002"/>
      <c r="KB53" s="1002"/>
      <c r="KC53" s="1002"/>
      <c r="KD53" s="1002"/>
      <c r="KE53" s="1002"/>
      <c r="KF53" s="1002"/>
      <c r="KG53" s="1002"/>
      <c r="KH53" s="1002"/>
      <c r="KI53" s="1002"/>
      <c r="KJ53" s="1002"/>
      <c r="KK53" s="1002">
        <v>5662</v>
      </c>
      <c r="KL53" s="1002"/>
      <c r="KM53" s="1002"/>
      <c r="KN53" s="1002"/>
      <c r="KO53" s="1003">
        <v>5662</v>
      </c>
      <c r="KP53" s="1007">
        <f t="shared" si="1"/>
        <v>0.73868232224396613</v>
      </c>
      <c r="KQ53" s="1004">
        <f t="shared" si="7"/>
        <v>15.512328767123288</v>
      </c>
      <c r="KR53" s="1001"/>
      <c r="KS53" s="1002"/>
      <c r="KT53" s="1002"/>
      <c r="KU53" s="1002"/>
      <c r="KV53" s="1002"/>
      <c r="KW53" s="1002"/>
      <c r="KX53" s="1002"/>
      <c r="KY53" s="1002"/>
      <c r="KZ53" s="1002"/>
      <c r="LA53" s="1002"/>
      <c r="LB53" s="1002"/>
      <c r="LC53" s="1002"/>
      <c r="LD53" s="1002"/>
      <c r="LE53" s="1002"/>
      <c r="LF53" s="1002"/>
      <c r="LG53" s="1002"/>
      <c r="LH53" s="1002"/>
      <c r="LI53" s="1002"/>
      <c r="LJ53" s="1002"/>
      <c r="LK53" s="1002"/>
      <c r="LL53" s="1002"/>
      <c r="LM53" s="1002"/>
      <c r="LN53" s="1002"/>
      <c r="LO53" s="1002"/>
      <c r="LP53" s="1002"/>
      <c r="LQ53" s="1002"/>
      <c r="LR53" s="1002"/>
      <c r="LS53" s="1002"/>
      <c r="LT53" s="1003"/>
      <c r="LU53" s="1007"/>
      <c r="LV53" s="1004">
        <f t="shared" si="8"/>
        <v>0</v>
      </c>
      <c r="LW53" s="644"/>
      <c r="LX53" s="645"/>
      <c r="LY53" s="645"/>
      <c r="LZ53" s="646"/>
      <c r="MA53" s="647"/>
      <c r="MB53" s="647"/>
      <c r="MC53" s="645"/>
      <c r="MD53" s="645"/>
      <c r="ME53" s="646"/>
      <c r="MF53" s="647"/>
      <c r="MG53" s="645"/>
      <c r="MH53" s="645"/>
      <c r="MI53" s="646"/>
      <c r="MJ53" s="647"/>
      <c r="MK53" s="648"/>
      <c r="ML53" s="648"/>
      <c r="MM53" s="648"/>
      <c r="MN53" s="1008"/>
      <c r="MO53" s="1009"/>
      <c r="MP53" s="1010"/>
      <c r="MQ53" s="1011" t="s">
        <v>1485</v>
      </c>
      <c r="MR53" s="1011"/>
      <c r="MS53" s="1011"/>
      <c r="MT53" s="1011" t="s">
        <v>1486</v>
      </c>
      <c r="MU53" s="1011"/>
      <c r="MV53" s="1012"/>
      <c r="MX53" s="837"/>
    </row>
    <row r="54" spans="1:362" s="587" customFormat="1" ht="8.25" x14ac:dyDescent="0.25">
      <c r="A54" s="976" t="s">
        <v>459</v>
      </c>
      <c r="B54" s="977" t="s">
        <v>460</v>
      </c>
      <c r="C54" s="978" t="s">
        <v>461</v>
      </c>
      <c r="D54" s="978" t="s">
        <v>1246</v>
      </c>
      <c r="E54" s="978" t="s">
        <v>1232</v>
      </c>
      <c r="F54" s="978" t="s">
        <v>368</v>
      </c>
      <c r="G54" s="978" t="s">
        <v>456</v>
      </c>
      <c r="H54" s="978" t="s">
        <v>463</v>
      </c>
      <c r="I54" s="978" t="s">
        <v>186</v>
      </c>
      <c r="J54" s="978" t="s">
        <v>210</v>
      </c>
      <c r="K54" s="1013" t="s">
        <v>282</v>
      </c>
      <c r="L54" s="979">
        <v>1</v>
      </c>
      <c r="M54" s="593">
        <v>1468278000</v>
      </c>
      <c r="N54" s="595">
        <v>1450317000</v>
      </c>
      <c r="O54" s="595">
        <v>861019000</v>
      </c>
      <c r="P54" s="598">
        <f t="shared" si="2"/>
        <v>17961000</v>
      </c>
      <c r="Q54" s="599">
        <v>3514994.42</v>
      </c>
      <c r="R54" s="600">
        <v>1125953032.6000001</v>
      </c>
      <c r="S54" s="600">
        <v>119671701.27000001</v>
      </c>
      <c r="T54" s="980">
        <v>1249139728.2900002</v>
      </c>
      <c r="U54" s="981">
        <v>152.12253968253967</v>
      </c>
      <c r="V54" s="982">
        <v>6.3139980158730156</v>
      </c>
      <c r="W54" s="982">
        <v>333.68190476190478</v>
      </c>
      <c r="X54" s="982">
        <v>119.80880952380954</v>
      </c>
      <c r="Y54" s="982">
        <v>34.973386243386244</v>
      </c>
      <c r="Z54" s="982">
        <v>211.24866666666668</v>
      </c>
      <c r="AA54" s="982">
        <v>2.2800000000000002</v>
      </c>
      <c r="AB54" s="982">
        <v>72.700183531746035</v>
      </c>
      <c r="AC54" s="982">
        <v>71.901101190476183</v>
      </c>
      <c r="AD54" s="983">
        <v>1005.0305896164022</v>
      </c>
      <c r="AE54" s="984">
        <f t="shared" si="3"/>
        <v>0.17679841774014018</v>
      </c>
      <c r="AF54" s="985">
        <f t="shared" si="4"/>
        <v>0.38780862397863436</v>
      </c>
      <c r="AG54" s="986" t="s">
        <v>1483</v>
      </c>
      <c r="AH54" s="987" t="s">
        <v>1481</v>
      </c>
      <c r="AI54" s="988" t="s">
        <v>1482</v>
      </c>
      <c r="AJ54" s="989"/>
      <c r="AK54" s="990"/>
      <c r="AL54" s="990"/>
      <c r="AM54" s="990"/>
      <c r="AN54" s="990"/>
      <c r="AO54" s="990"/>
      <c r="AP54" s="990"/>
      <c r="AQ54" s="990"/>
      <c r="AR54" s="990"/>
      <c r="AS54" s="990"/>
      <c r="AT54" s="990"/>
      <c r="AU54" s="990"/>
      <c r="AV54" s="990"/>
      <c r="AW54" s="990"/>
      <c r="AX54" s="990"/>
      <c r="AY54" s="990"/>
      <c r="AZ54" s="990"/>
      <c r="BA54" s="990"/>
      <c r="BB54" s="990"/>
      <c r="BC54" s="990"/>
      <c r="BD54" s="614"/>
      <c r="BE54" s="991">
        <v>53</v>
      </c>
      <c r="BF54" s="992">
        <v>50</v>
      </c>
      <c r="BG54" s="992">
        <v>25</v>
      </c>
      <c r="BH54" s="992"/>
      <c r="BI54" s="992">
        <v>20</v>
      </c>
      <c r="BJ54" s="992">
        <v>26</v>
      </c>
      <c r="BK54" s="992">
        <v>39</v>
      </c>
      <c r="BL54" s="992">
        <v>24</v>
      </c>
      <c r="BM54" s="992">
        <v>10</v>
      </c>
      <c r="BN54" s="992">
        <v>23</v>
      </c>
      <c r="BO54" s="992"/>
      <c r="BP54" s="992">
        <v>10</v>
      </c>
      <c r="BQ54" s="992">
        <v>40</v>
      </c>
      <c r="BR54" s="992"/>
      <c r="BS54" s="992"/>
      <c r="BT54" s="992"/>
      <c r="BU54" s="992"/>
      <c r="BV54" s="992"/>
      <c r="BW54" s="992"/>
      <c r="BX54" s="992"/>
      <c r="BY54" s="992"/>
      <c r="BZ54" s="992"/>
      <c r="CA54" s="992"/>
      <c r="CB54" s="992">
        <v>25</v>
      </c>
      <c r="CC54" s="992">
        <v>12</v>
      </c>
      <c r="CD54" s="992"/>
      <c r="CE54" s="992"/>
      <c r="CF54" s="992"/>
      <c r="CG54" s="992"/>
      <c r="CH54" s="992"/>
      <c r="CI54" s="992"/>
      <c r="CJ54" s="992"/>
      <c r="CK54" s="992"/>
      <c r="CL54" s="992"/>
      <c r="CM54" s="992"/>
      <c r="CN54" s="992"/>
      <c r="CO54" s="992"/>
      <c r="CP54" s="992"/>
      <c r="CQ54" s="992"/>
      <c r="CR54" s="992"/>
      <c r="CS54" s="993">
        <v>357</v>
      </c>
      <c r="CT54" s="994">
        <f t="shared" si="5"/>
        <v>13</v>
      </c>
      <c r="CU54" s="615">
        <v>0.67376583096407339</v>
      </c>
      <c r="CV54" s="616">
        <v>0.72175342465753423</v>
      </c>
      <c r="CW54" s="616">
        <v>0.55857534246575347</v>
      </c>
      <c r="CX54" s="616"/>
      <c r="CY54" s="616">
        <v>0.34164383561643835</v>
      </c>
      <c r="CZ54" s="616">
        <v>0.50368809272918857</v>
      </c>
      <c r="DA54" s="616">
        <v>0.83512469265893918</v>
      </c>
      <c r="DB54" s="616">
        <v>0.67579908675799083</v>
      </c>
      <c r="DC54" s="616">
        <v>0.81698630136986305</v>
      </c>
      <c r="DD54" s="616">
        <v>0.67992852888624178</v>
      </c>
      <c r="DE54" s="616"/>
      <c r="DF54" s="616">
        <v>0.90246575342465751</v>
      </c>
      <c r="DG54" s="616">
        <v>0.32082191780821917</v>
      </c>
      <c r="DH54" s="616"/>
      <c r="DI54" s="616"/>
      <c r="DJ54" s="616"/>
      <c r="DK54" s="616"/>
      <c r="DL54" s="616"/>
      <c r="DM54" s="616"/>
      <c r="DN54" s="616"/>
      <c r="DO54" s="616"/>
      <c r="DP54" s="616"/>
      <c r="DQ54" s="616"/>
      <c r="DR54" s="616">
        <v>0.57884931506849313</v>
      </c>
      <c r="DS54" s="616">
        <v>0.56872146118721456</v>
      </c>
      <c r="DT54" s="616"/>
      <c r="DU54" s="616"/>
      <c r="DV54" s="616"/>
      <c r="DW54" s="616"/>
      <c r="DX54" s="616"/>
      <c r="DY54" s="616"/>
      <c r="DZ54" s="616"/>
      <c r="EA54" s="616"/>
      <c r="EB54" s="616"/>
      <c r="EC54" s="616"/>
      <c r="ED54" s="616"/>
      <c r="EE54" s="616"/>
      <c r="EF54" s="616"/>
      <c r="EG54" s="616"/>
      <c r="EH54" s="995"/>
      <c r="EI54" s="996">
        <v>0.62028318176585706</v>
      </c>
      <c r="EJ54" s="989">
        <v>6</v>
      </c>
      <c r="EK54" s="990">
        <v>10</v>
      </c>
      <c r="EL54" s="990">
        <v>10</v>
      </c>
      <c r="EM54" s="990"/>
      <c r="EN54" s="990">
        <v>5</v>
      </c>
      <c r="EO54" s="990"/>
      <c r="EP54" s="990"/>
      <c r="EQ54" s="990"/>
      <c r="ER54" s="990"/>
      <c r="ES54" s="990"/>
      <c r="ET54" s="990"/>
      <c r="EU54" s="990"/>
      <c r="EV54" s="990"/>
      <c r="EW54" s="990"/>
      <c r="EX54" s="990"/>
      <c r="EY54" s="990"/>
      <c r="EZ54" s="990"/>
      <c r="FA54" s="990"/>
      <c r="FB54" s="990"/>
      <c r="FC54" s="990"/>
      <c r="FD54" s="990"/>
      <c r="FE54" s="990"/>
      <c r="FF54" s="990"/>
      <c r="FG54" s="990"/>
      <c r="FH54" s="990"/>
      <c r="FI54" s="990"/>
      <c r="FJ54" s="990"/>
      <c r="FK54" s="990"/>
      <c r="FL54" s="990"/>
      <c r="FM54" s="990"/>
      <c r="FN54" s="990"/>
      <c r="FO54" s="990"/>
      <c r="FP54" s="997">
        <v>31</v>
      </c>
      <c r="FQ54" s="994">
        <f t="shared" si="0"/>
        <v>4</v>
      </c>
      <c r="FR54" s="615">
        <v>0.69589041095890414</v>
      </c>
      <c r="FS54" s="616">
        <v>0.76876712328767127</v>
      </c>
      <c r="FT54" s="616">
        <v>0.61698630136986299</v>
      </c>
      <c r="FU54" s="616"/>
      <c r="FV54" s="616">
        <v>0.30958904109589042</v>
      </c>
      <c r="FW54" s="616"/>
      <c r="FX54" s="616"/>
      <c r="FY54" s="616"/>
      <c r="FZ54" s="616"/>
      <c r="GA54" s="616"/>
      <c r="GB54" s="616"/>
      <c r="GC54" s="616"/>
      <c r="GD54" s="616"/>
      <c r="GE54" s="616"/>
      <c r="GF54" s="616"/>
      <c r="GG54" s="616"/>
      <c r="GH54" s="616"/>
      <c r="GI54" s="616"/>
      <c r="GJ54" s="616"/>
      <c r="GK54" s="616"/>
      <c r="GL54" s="616"/>
      <c r="GM54" s="616"/>
      <c r="GN54" s="616"/>
      <c r="GO54" s="616"/>
      <c r="GP54" s="616"/>
      <c r="GQ54" s="616"/>
      <c r="GR54" s="616"/>
      <c r="GS54" s="616"/>
      <c r="GT54" s="616"/>
      <c r="GU54" s="616"/>
      <c r="GV54" s="616"/>
      <c r="GW54" s="616"/>
      <c r="GX54" s="621">
        <v>0.63163941670349089</v>
      </c>
      <c r="GY54" s="998">
        <v>30</v>
      </c>
      <c r="GZ54" s="999"/>
      <c r="HA54" s="999"/>
      <c r="HB54" s="999"/>
      <c r="HC54" s="999"/>
      <c r="HD54" s="999"/>
      <c r="HE54" s="1000">
        <v>30</v>
      </c>
      <c r="HF54" s="1001">
        <v>97</v>
      </c>
      <c r="HG54" s="1002">
        <v>971</v>
      </c>
      <c r="HH54" s="1002">
        <v>25</v>
      </c>
      <c r="HI54" s="1002">
        <v>985</v>
      </c>
      <c r="HJ54" s="1002">
        <v>1172</v>
      </c>
      <c r="HK54" s="1002">
        <v>908</v>
      </c>
      <c r="HL54" s="1002">
        <v>1418</v>
      </c>
      <c r="HM54" s="1002">
        <v>649</v>
      </c>
      <c r="HN54" s="1002">
        <v>1499</v>
      </c>
      <c r="HO54" s="1002">
        <v>405</v>
      </c>
      <c r="HP54" s="1002">
        <v>562</v>
      </c>
      <c r="HQ54" s="1002">
        <v>1183</v>
      </c>
      <c r="HR54" s="1002">
        <v>413</v>
      </c>
      <c r="HS54" s="1002">
        <v>354</v>
      </c>
      <c r="HT54" s="1002">
        <v>1302</v>
      </c>
      <c r="HU54" s="1002">
        <v>1005</v>
      </c>
      <c r="HV54" s="1002">
        <v>217</v>
      </c>
      <c r="HW54" s="1002">
        <v>224</v>
      </c>
      <c r="HX54" s="1002">
        <v>208</v>
      </c>
      <c r="HY54" s="1002">
        <v>664</v>
      </c>
      <c r="HZ54" s="1002">
        <v>185</v>
      </c>
      <c r="IA54" s="1002">
        <v>140</v>
      </c>
      <c r="IB54" s="1002">
        <v>5</v>
      </c>
      <c r="IC54" s="1002">
        <v>196</v>
      </c>
      <c r="ID54" s="1002">
        <v>382</v>
      </c>
      <c r="IE54" s="1002"/>
      <c r="IF54" s="1002">
        <v>39</v>
      </c>
      <c r="IG54" s="1002"/>
      <c r="IH54" s="1003">
        <v>15208</v>
      </c>
      <c r="II54" s="1004">
        <f t="shared" si="6"/>
        <v>41.665753424657531</v>
      </c>
      <c r="IJ54" s="1005">
        <v>27.134020618556701</v>
      </c>
      <c r="IK54" s="1006">
        <v>5.8063851699279097</v>
      </c>
      <c r="IL54" s="1006">
        <v>3.76</v>
      </c>
      <c r="IM54" s="1006">
        <v>5.1472081218274113</v>
      </c>
      <c r="IN54" s="1006">
        <v>8.7047781569965874</v>
      </c>
      <c r="IO54" s="1006">
        <v>6.1266519823788546</v>
      </c>
      <c r="IP54" s="1006">
        <v>6.2926657263751764</v>
      </c>
      <c r="IQ54" s="1006">
        <v>6.6086286594761168</v>
      </c>
      <c r="IR54" s="1006">
        <v>5.7985323549032692</v>
      </c>
      <c r="IS54" s="1006">
        <v>6.0518518518518523</v>
      </c>
      <c r="IT54" s="1006">
        <v>6.4608540925266906</v>
      </c>
      <c r="IU54" s="1006">
        <v>6.384615384615385</v>
      </c>
      <c r="IV54" s="1006">
        <v>4.8184019370460049</v>
      </c>
      <c r="IW54" s="1006">
        <v>3.5621468926553672</v>
      </c>
      <c r="IX54" s="1006">
        <v>4.2396313364055302</v>
      </c>
      <c r="IY54" s="1006">
        <v>4.017910447761194</v>
      </c>
      <c r="IZ54" s="1006">
        <v>6.1152073732718897</v>
      </c>
      <c r="JA54" s="1006">
        <v>6.7321428571428568</v>
      </c>
      <c r="JB54" s="1006">
        <v>6.7980769230769234</v>
      </c>
      <c r="JC54" s="1006">
        <v>18.578313253012048</v>
      </c>
      <c r="JD54" s="1006">
        <v>4.7837837837837842</v>
      </c>
      <c r="JE54" s="1006">
        <v>3.6214285714285714</v>
      </c>
      <c r="JF54" s="1006">
        <v>7.6</v>
      </c>
      <c r="JG54" s="1006">
        <v>3.7806122448979593</v>
      </c>
      <c r="JH54" s="1006">
        <v>16.494764397905758</v>
      </c>
      <c r="JI54" s="1006"/>
      <c r="JJ54" s="1006">
        <v>7.0769230769230766</v>
      </c>
      <c r="JK54" s="1006"/>
      <c r="JL54" s="642">
        <v>6.7648605996843765</v>
      </c>
      <c r="JM54" s="1001">
        <v>640</v>
      </c>
      <c r="JN54" s="1002">
        <v>4326</v>
      </c>
      <c r="JO54" s="1002">
        <v>65</v>
      </c>
      <c r="JP54" s="1002">
        <v>3957</v>
      </c>
      <c r="JQ54" s="1002">
        <v>8094</v>
      </c>
      <c r="JR54" s="1002">
        <v>4258</v>
      </c>
      <c r="JS54" s="1002">
        <v>6198</v>
      </c>
      <c r="JT54" s="1002">
        <v>3481</v>
      </c>
      <c r="JU54" s="1002">
        <v>6835</v>
      </c>
      <c r="JV54" s="1002">
        <v>1986</v>
      </c>
      <c r="JW54" s="1002">
        <v>2749</v>
      </c>
      <c r="JX54" s="1002">
        <v>6019</v>
      </c>
      <c r="JY54" s="1002">
        <v>1475</v>
      </c>
      <c r="JZ54" s="1002">
        <v>878</v>
      </c>
      <c r="KA54" s="1002">
        <v>4218</v>
      </c>
      <c r="KB54" s="1002">
        <v>3057</v>
      </c>
      <c r="KC54" s="1002">
        <v>1088</v>
      </c>
      <c r="KD54" s="1002">
        <v>1263</v>
      </c>
      <c r="KE54" s="1002">
        <v>1062</v>
      </c>
      <c r="KF54" s="1002">
        <v>11607</v>
      </c>
      <c r="KG54" s="1002">
        <v>638</v>
      </c>
      <c r="KH54" s="1002">
        <v>222</v>
      </c>
      <c r="KI54" s="1002">
        <v>32</v>
      </c>
      <c r="KJ54" s="1002">
        <v>529</v>
      </c>
      <c r="KK54" s="1002">
        <v>5920</v>
      </c>
      <c r="KL54" s="1002"/>
      <c r="KM54" s="1002">
        <v>229</v>
      </c>
      <c r="KN54" s="1002"/>
      <c r="KO54" s="1003">
        <v>80826</v>
      </c>
      <c r="KP54" s="1007">
        <f t="shared" si="1"/>
        <v>0.62028318176585706</v>
      </c>
      <c r="KQ54" s="1004">
        <f t="shared" si="7"/>
        <v>221.44109589041096</v>
      </c>
      <c r="KR54" s="1001">
        <v>1916</v>
      </c>
      <c r="KS54" s="1002">
        <v>350</v>
      </c>
      <c r="KT54" s="1002">
        <v>4</v>
      </c>
      <c r="KU54" s="1002">
        <v>135</v>
      </c>
      <c r="KV54" s="1002">
        <v>956</v>
      </c>
      <c r="KW54" s="1002">
        <v>430</v>
      </c>
      <c r="KX54" s="1002">
        <v>1310</v>
      </c>
      <c r="KY54" s="1002">
        <v>150</v>
      </c>
      <c r="KZ54" s="1002">
        <v>361</v>
      </c>
      <c r="LA54" s="1002">
        <v>68</v>
      </c>
      <c r="LB54" s="1002">
        <v>326</v>
      </c>
      <c r="LC54" s="1002">
        <v>345</v>
      </c>
      <c r="LD54" s="1002">
        <v>108</v>
      </c>
      <c r="LE54" s="1002">
        <v>78</v>
      </c>
      <c r="LF54" s="1002">
        <v>49</v>
      </c>
      <c r="LG54" s="1002">
        <v>9</v>
      </c>
      <c r="LH54" s="1002">
        <v>26</v>
      </c>
      <c r="LI54" s="1002">
        <v>20</v>
      </c>
      <c r="LJ54" s="1002">
        <v>157</v>
      </c>
      <c r="LK54" s="1002">
        <v>64</v>
      </c>
      <c r="LL54" s="1002">
        <v>83</v>
      </c>
      <c r="LM54" s="1002">
        <v>154</v>
      </c>
      <c r="LN54" s="1002">
        <v>1</v>
      </c>
      <c r="LO54" s="1002">
        <v>41</v>
      </c>
      <c r="LP54" s="1002"/>
      <c r="LQ54" s="1002"/>
      <c r="LR54" s="1002">
        <v>6</v>
      </c>
      <c r="LS54" s="1002"/>
      <c r="LT54" s="1003">
        <v>7147</v>
      </c>
      <c r="LU54" s="1007">
        <f>LT54/(FP54*365)</f>
        <v>0.63163941670349089</v>
      </c>
      <c r="LV54" s="1004">
        <f t="shared" si="8"/>
        <v>19.580821917808219</v>
      </c>
      <c r="LW54" s="644">
        <v>53</v>
      </c>
      <c r="LX54" s="645">
        <v>316</v>
      </c>
      <c r="LY54" s="645">
        <v>689</v>
      </c>
      <c r="LZ54" s="646">
        <v>2511</v>
      </c>
      <c r="MA54" s="647">
        <v>1613</v>
      </c>
      <c r="MB54" s="647">
        <v>1400</v>
      </c>
      <c r="MC54" s="645"/>
      <c r="MD54" s="645"/>
      <c r="ME54" s="646">
        <v>2</v>
      </c>
      <c r="MF54" s="647">
        <v>563</v>
      </c>
      <c r="MG54" s="645"/>
      <c r="MH54" s="645"/>
      <c r="MI54" s="646"/>
      <c r="MJ54" s="647"/>
      <c r="MK54" s="648"/>
      <c r="ML54" s="648"/>
      <c r="MM54" s="648"/>
      <c r="MN54" s="1008">
        <v>7147</v>
      </c>
      <c r="MO54" s="1009">
        <f t="shared" si="9"/>
        <v>0.14803414019868477</v>
      </c>
      <c r="MP54" s="1010"/>
      <c r="MQ54" s="1011"/>
      <c r="MR54" s="1011"/>
      <c r="MS54" s="1011"/>
      <c r="MT54" s="1011"/>
      <c r="MU54" s="1011"/>
      <c r="MV54" s="1012"/>
      <c r="MX54" s="837"/>
    </row>
    <row r="55" spans="1:362" s="587" customFormat="1" ht="8.25" x14ac:dyDescent="0.25">
      <c r="A55" s="976" t="s">
        <v>464</v>
      </c>
      <c r="B55" s="977" t="s">
        <v>465</v>
      </c>
      <c r="C55" s="978" t="s">
        <v>466</v>
      </c>
      <c r="D55" s="978" t="s">
        <v>467</v>
      </c>
      <c r="E55" s="978" t="s">
        <v>1207</v>
      </c>
      <c r="F55" s="978" t="s">
        <v>229</v>
      </c>
      <c r="G55" s="978" t="s">
        <v>468</v>
      </c>
      <c r="H55" s="978" t="s">
        <v>469</v>
      </c>
      <c r="I55" s="978" t="s">
        <v>320</v>
      </c>
      <c r="J55" s="978" t="s">
        <v>210</v>
      </c>
      <c r="K55" s="1013" t="s">
        <v>282</v>
      </c>
      <c r="L55" s="979">
        <v>1</v>
      </c>
      <c r="M55" s="593">
        <v>358409000</v>
      </c>
      <c r="N55" s="595">
        <v>366425000</v>
      </c>
      <c r="O55" s="595">
        <v>267782000</v>
      </c>
      <c r="P55" s="598">
        <f t="shared" si="2"/>
        <v>-8016000</v>
      </c>
      <c r="Q55" s="599">
        <v>473395.95</v>
      </c>
      <c r="R55" s="600">
        <v>250658420.97000003</v>
      </c>
      <c r="S55" s="600">
        <v>0</v>
      </c>
      <c r="T55" s="980">
        <v>251131816.92000002</v>
      </c>
      <c r="U55" s="981">
        <v>47.338452380952383</v>
      </c>
      <c r="V55" s="982">
        <v>0</v>
      </c>
      <c r="W55" s="982">
        <v>123.12915343915344</v>
      </c>
      <c r="X55" s="982">
        <v>26.883756613756614</v>
      </c>
      <c r="Y55" s="982">
        <v>7.13</v>
      </c>
      <c r="Z55" s="982">
        <v>57.769365079365087</v>
      </c>
      <c r="AA55" s="982">
        <v>0.42</v>
      </c>
      <c r="AB55" s="982">
        <v>38.756170634920636</v>
      </c>
      <c r="AC55" s="982">
        <v>33.647103174603174</v>
      </c>
      <c r="AD55" s="983">
        <v>335.07400132275131</v>
      </c>
      <c r="AE55" s="984">
        <f t="shared" si="3"/>
        <v>0.18021974823429276</v>
      </c>
      <c r="AF55" s="985">
        <f t="shared" si="4"/>
        <v>0.4687585655426828</v>
      </c>
      <c r="AG55" s="986" t="s">
        <v>1483</v>
      </c>
      <c r="AH55" s="987" t="s">
        <v>1481</v>
      </c>
      <c r="AI55" s="988"/>
      <c r="AJ55" s="989"/>
      <c r="AK55" s="990"/>
      <c r="AL55" s="990"/>
      <c r="AM55" s="990"/>
      <c r="AN55" s="990"/>
      <c r="AO55" s="990"/>
      <c r="AP55" s="990"/>
      <c r="AQ55" s="990"/>
      <c r="AR55" s="990"/>
      <c r="AS55" s="990"/>
      <c r="AT55" s="990"/>
      <c r="AU55" s="990"/>
      <c r="AV55" s="990"/>
      <c r="AW55" s="990"/>
      <c r="AX55" s="990"/>
      <c r="AY55" s="990"/>
      <c r="AZ55" s="990"/>
      <c r="BA55" s="990"/>
      <c r="BB55" s="990"/>
      <c r="BC55" s="990"/>
      <c r="BD55" s="614"/>
      <c r="BE55" s="991">
        <v>30</v>
      </c>
      <c r="BF55" s="992">
        <v>20</v>
      </c>
      <c r="BG55" s="992">
        <v>30</v>
      </c>
      <c r="BH55" s="992"/>
      <c r="BI55" s="992">
        <v>20</v>
      </c>
      <c r="BJ55" s="992"/>
      <c r="BK55" s="992"/>
      <c r="BL55" s="992"/>
      <c r="BM55" s="992">
        <v>12</v>
      </c>
      <c r="BN55" s="992"/>
      <c r="BO55" s="992"/>
      <c r="BP55" s="992"/>
      <c r="BQ55" s="992"/>
      <c r="BR55" s="992"/>
      <c r="BS55" s="992"/>
      <c r="BT55" s="992"/>
      <c r="BU55" s="992"/>
      <c r="BV55" s="992"/>
      <c r="BW55" s="992"/>
      <c r="BX55" s="992"/>
      <c r="BY55" s="992"/>
      <c r="BZ55" s="992"/>
      <c r="CA55" s="992"/>
      <c r="CB55" s="992"/>
      <c r="CC55" s="992"/>
      <c r="CD55" s="992"/>
      <c r="CE55" s="992"/>
      <c r="CF55" s="992"/>
      <c r="CG55" s="992"/>
      <c r="CH55" s="992"/>
      <c r="CI55" s="992"/>
      <c r="CJ55" s="992"/>
      <c r="CK55" s="992"/>
      <c r="CL55" s="992"/>
      <c r="CM55" s="992"/>
      <c r="CN55" s="992"/>
      <c r="CO55" s="992"/>
      <c r="CP55" s="992"/>
      <c r="CQ55" s="992"/>
      <c r="CR55" s="992"/>
      <c r="CS55" s="993">
        <v>112</v>
      </c>
      <c r="CT55" s="994">
        <f t="shared" si="5"/>
        <v>5</v>
      </c>
      <c r="CU55" s="615">
        <v>0.42255707762557077</v>
      </c>
      <c r="CV55" s="616">
        <v>0.57410958904109588</v>
      </c>
      <c r="CW55" s="616">
        <v>0.25196347031963473</v>
      </c>
      <c r="CX55" s="616"/>
      <c r="CY55" s="616">
        <v>0.32205479452054797</v>
      </c>
      <c r="CZ55" s="616"/>
      <c r="DA55" s="616"/>
      <c r="DB55" s="616"/>
      <c r="DC55" s="616">
        <v>0.31232876712328766</v>
      </c>
      <c r="DD55" s="616"/>
      <c r="DE55" s="616"/>
      <c r="DF55" s="616"/>
      <c r="DG55" s="616"/>
      <c r="DH55" s="616"/>
      <c r="DI55" s="616"/>
      <c r="DJ55" s="616"/>
      <c r="DK55" s="616"/>
      <c r="DL55" s="616"/>
      <c r="DM55" s="616"/>
      <c r="DN55" s="616"/>
      <c r="DO55" s="616"/>
      <c r="DP55" s="616"/>
      <c r="DQ55" s="616"/>
      <c r="DR55" s="616"/>
      <c r="DS55" s="616"/>
      <c r="DT55" s="616"/>
      <c r="DU55" s="616"/>
      <c r="DV55" s="616"/>
      <c r="DW55" s="616"/>
      <c r="DX55" s="616"/>
      <c r="DY55" s="616"/>
      <c r="DZ55" s="616"/>
      <c r="EA55" s="616"/>
      <c r="EB55" s="616"/>
      <c r="EC55" s="616"/>
      <c r="ED55" s="616"/>
      <c r="EE55" s="616"/>
      <c r="EF55" s="616"/>
      <c r="EG55" s="616"/>
      <c r="EH55" s="995"/>
      <c r="EI55" s="996">
        <v>0.37416829745596869</v>
      </c>
      <c r="EJ55" s="989">
        <v>2</v>
      </c>
      <c r="EK55" s="990">
        <v>4</v>
      </c>
      <c r="EL55" s="990"/>
      <c r="EM55" s="990"/>
      <c r="EN55" s="990"/>
      <c r="EO55" s="990"/>
      <c r="EP55" s="990"/>
      <c r="EQ55" s="990"/>
      <c r="ER55" s="990"/>
      <c r="ES55" s="990"/>
      <c r="ET55" s="990"/>
      <c r="EU55" s="990"/>
      <c r="EV55" s="990"/>
      <c r="EW55" s="990"/>
      <c r="EX55" s="990"/>
      <c r="EY55" s="990"/>
      <c r="EZ55" s="990"/>
      <c r="FA55" s="990"/>
      <c r="FB55" s="990"/>
      <c r="FC55" s="990"/>
      <c r="FD55" s="990"/>
      <c r="FE55" s="990"/>
      <c r="FF55" s="990"/>
      <c r="FG55" s="990"/>
      <c r="FH55" s="990"/>
      <c r="FI55" s="990"/>
      <c r="FJ55" s="990"/>
      <c r="FK55" s="990"/>
      <c r="FL55" s="990"/>
      <c r="FM55" s="990"/>
      <c r="FN55" s="990"/>
      <c r="FO55" s="990"/>
      <c r="FP55" s="997">
        <v>6</v>
      </c>
      <c r="FQ55" s="994">
        <f t="shared" si="0"/>
        <v>2</v>
      </c>
      <c r="FR55" s="615">
        <v>2.7397260273972601E-2</v>
      </c>
      <c r="FS55" s="616">
        <v>0.81095890410958904</v>
      </c>
      <c r="FT55" s="616"/>
      <c r="FU55" s="616"/>
      <c r="FV55" s="616"/>
      <c r="FW55" s="616"/>
      <c r="FX55" s="616"/>
      <c r="FY55" s="616"/>
      <c r="FZ55" s="616"/>
      <c r="GA55" s="616"/>
      <c r="GB55" s="616"/>
      <c r="GC55" s="616"/>
      <c r="GD55" s="616"/>
      <c r="GE55" s="616"/>
      <c r="GF55" s="616"/>
      <c r="GG55" s="616"/>
      <c r="GH55" s="616"/>
      <c r="GI55" s="616"/>
      <c r="GJ55" s="616"/>
      <c r="GK55" s="616"/>
      <c r="GL55" s="616"/>
      <c r="GM55" s="616"/>
      <c r="GN55" s="616"/>
      <c r="GO55" s="616"/>
      <c r="GP55" s="616"/>
      <c r="GQ55" s="616"/>
      <c r="GR55" s="616"/>
      <c r="GS55" s="616"/>
      <c r="GT55" s="616"/>
      <c r="GU55" s="616"/>
      <c r="GV55" s="616"/>
      <c r="GW55" s="616"/>
      <c r="GX55" s="621">
        <v>0.54977168949771693</v>
      </c>
      <c r="GY55" s="998">
        <v>30</v>
      </c>
      <c r="GZ55" s="999"/>
      <c r="HA55" s="999"/>
      <c r="HB55" s="999"/>
      <c r="HC55" s="999"/>
      <c r="HD55" s="999"/>
      <c r="HE55" s="1000">
        <v>30</v>
      </c>
      <c r="HF55" s="1001">
        <v>6</v>
      </c>
      <c r="HG55" s="1002">
        <v>183</v>
      </c>
      <c r="HH55" s="1002">
        <v>1</v>
      </c>
      <c r="HI55" s="1002">
        <v>115</v>
      </c>
      <c r="HJ55" s="1002">
        <v>236</v>
      </c>
      <c r="HK55" s="1002">
        <v>211</v>
      </c>
      <c r="HL55" s="1002">
        <v>580</v>
      </c>
      <c r="HM55" s="1002">
        <v>146</v>
      </c>
      <c r="HN55" s="1002">
        <v>382</v>
      </c>
      <c r="HO55" s="1002">
        <v>138</v>
      </c>
      <c r="HP55" s="1002">
        <v>42</v>
      </c>
      <c r="HQ55" s="1002">
        <v>161</v>
      </c>
      <c r="HR55" s="1002">
        <v>31</v>
      </c>
      <c r="HS55" s="1002">
        <v>314</v>
      </c>
      <c r="HT55" s="1002">
        <v>576</v>
      </c>
      <c r="HU55" s="1002">
        <v>423</v>
      </c>
      <c r="HV55" s="1002">
        <v>35</v>
      </c>
      <c r="HW55" s="1002">
        <v>3</v>
      </c>
      <c r="HX55" s="1002">
        <v>55</v>
      </c>
      <c r="HY55" s="1002">
        <v>20</v>
      </c>
      <c r="HZ55" s="1002">
        <v>14</v>
      </c>
      <c r="IA55" s="1002">
        <v>15</v>
      </c>
      <c r="IB55" s="1002">
        <v>16</v>
      </c>
      <c r="IC55" s="1002">
        <v>66</v>
      </c>
      <c r="ID55" s="1002"/>
      <c r="IE55" s="1002"/>
      <c r="IF55" s="1002"/>
      <c r="IG55" s="1002"/>
      <c r="IH55" s="1003">
        <v>3769</v>
      </c>
      <c r="II55" s="1004">
        <f t="shared" si="6"/>
        <v>10.326027397260274</v>
      </c>
      <c r="IJ55" s="1005">
        <v>16.333333333333332</v>
      </c>
      <c r="IK55" s="1006">
        <v>5.3005464480874318</v>
      </c>
      <c r="IL55" s="1006">
        <v>2</v>
      </c>
      <c r="IM55" s="1006">
        <v>3.7217391304347824</v>
      </c>
      <c r="IN55" s="1006">
        <v>7.8135593220338979</v>
      </c>
      <c r="IO55" s="1006">
        <v>6.8293838862559237</v>
      </c>
      <c r="IP55" s="1006">
        <v>4.9258620689655173</v>
      </c>
      <c r="IQ55" s="1006">
        <v>6.7191780821917808</v>
      </c>
      <c r="IR55" s="1006">
        <v>6.2696335078534036</v>
      </c>
      <c r="IS55" s="1006">
        <v>4.8260869565217392</v>
      </c>
      <c r="IT55" s="1006">
        <v>9.4285714285714288</v>
      </c>
      <c r="IU55" s="1006">
        <v>6.7701863354037268</v>
      </c>
      <c r="IV55" s="1006">
        <v>5.580645161290323</v>
      </c>
      <c r="IW55" s="1006">
        <v>3.6242038216560508</v>
      </c>
      <c r="IX55" s="1006">
        <v>4.3402777777777777</v>
      </c>
      <c r="IY55" s="1006">
        <v>4.3144208037825056</v>
      </c>
      <c r="IZ55" s="1006">
        <v>6.0857142857142854</v>
      </c>
      <c r="JA55" s="1006">
        <v>10</v>
      </c>
      <c r="JB55" s="1006">
        <v>9.6</v>
      </c>
      <c r="JC55" s="1006">
        <v>6.9</v>
      </c>
      <c r="JD55" s="1006">
        <v>1.8571428571428572</v>
      </c>
      <c r="JE55" s="1006">
        <v>2.6666666666666665</v>
      </c>
      <c r="JF55" s="1006">
        <v>3.25</v>
      </c>
      <c r="JG55" s="1006">
        <v>5.9848484848484844</v>
      </c>
      <c r="JH55" s="1006"/>
      <c r="JI55" s="1006"/>
      <c r="JJ55" s="1006"/>
      <c r="JK55" s="1006"/>
      <c r="JL55" s="642">
        <v>5.3664101883788806</v>
      </c>
      <c r="JM55" s="1001">
        <v>48</v>
      </c>
      <c r="JN55" s="1002">
        <v>714</v>
      </c>
      <c r="JO55" s="1002">
        <v>1</v>
      </c>
      <c r="JP55" s="1002">
        <v>309</v>
      </c>
      <c r="JQ55" s="1002">
        <v>1424</v>
      </c>
      <c r="JR55" s="1002">
        <v>1127</v>
      </c>
      <c r="JS55" s="1002">
        <v>2055</v>
      </c>
      <c r="JT55" s="1002">
        <v>644</v>
      </c>
      <c r="JU55" s="1002">
        <v>1875</v>
      </c>
      <c r="JV55" s="1002">
        <v>526</v>
      </c>
      <c r="JW55" s="1002">
        <v>340</v>
      </c>
      <c r="JX55" s="1002">
        <v>883</v>
      </c>
      <c r="JY55" s="1002">
        <v>125</v>
      </c>
      <c r="JZ55" s="1002">
        <v>801</v>
      </c>
      <c r="KA55" s="1002">
        <v>1918</v>
      </c>
      <c r="KB55" s="1002">
        <v>1410</v>
      </c>
      <c r="KC55" s="1002">
        <v>170</v>
      </c>
      <c r="KD55" s="1002">
        <v>27</v>
      </c>
      <c r="KE55" s="1002">
        <v>399</v>
      </c>
      <c r="KF55" s="1002">
        <v>119</v>
      </c>
      <c r="KG55" s="1002">
        <v>7</v>
      </c>
      <c r="KH55" s="1002">
        <v>22</v>
      </c>
      <c r="KI55" s="1002">
        <v>31</v>
      </c>
      <c r="KJ55" s="1002">
        <v>321</v>
      </c>
      <c r="KK55" s="1002"/>
      <c r="KL55" s="1002"/>
      <c r="KM55" s="1002"/>
      <c r="KN55" s="1002"/>
      <c r="KO55" s="1003">
        <v>15296</v>
      </c>
      <c r="KP55" s="1007">
        <f t="shared" si="1"/>
        <v>0.37416829745596869</v>
      </c>
      <c r="KQ55" s="1004">
        <f t="shared" si="7"/>
        <v>41.906849315068492</v>
      </c>
      <c r="KR55" s="1001">
        <v>44</v>
      </c>
      <c r="KS55" s="1002">
        <v>81</v>
      </c>
      <c r="KT55" s="1002"/>
      <c r="KU55" s="1002">
        <v>6</v>
      </c>
      <c r="KV55" s="1002">
        <v>184</v>
      </c>
      <c r="KW55" s="1002">
        <v>105</v>
      </c>
      <c r="KX55" s="1002">
        <v>219</v>
      </c>
      <c r="KY55" s="1002">
        <v>193</v>
      </c>
      <c r="KZ55" s="1002">
        <v>140</v>
      </c>
      <c r="LA55" s="1002">
        <v>7</v>
      </c>
      <c r="LB55" s="1002">
        <v>14</v>
      </c>
      <c r="LC55" s="1002">
        <v>47</v>
      </c>
      <c r="LD55" s="1002">
        <v>17</v>
      </c>
      <c r="LE55" s="1002">
        <v>29</v>
      </c>
      <c r="LF55" s="1002">
        <v>3</v>
      </c>
      <c r="LG55" s="1002"/>
      <c r="LH55" s="1002">
        <v>8</v>
      </c>
      <c r="LI55" s="1002"/>
      <c r="LJ55" s="1002">
        <v>74</v>
      </c>
      <c r="LK55" s="1002">
        <v>1</v>
      </c>
      <c r="LL55" s="1002">
        <v>8</v>
      </c>
      <c r="LM55" s="1002">
        <v>5</v>
      </c>
      <c r="LN55" s="1002">
        <v>6</v>
      </c>
      <c r="LO55" s="1002">
        <v>13</v>
      </c>
      <c r="LP55" s="1002"/>
      <c r="LQ55" s="1002"/>
      <c r="LR55" s="1002"/>
      <c r="LS55" s="1002"/>
      <c r="LT55" s="1003">
        <v>1204</v>
      </c>
      <c r="LU55" s="1007">
        <f>LT55/(FP55*365)</f>
        <v>0.54977168949771693</v>
      </c>
      <c r="LV55" s="1004">
        <f t="shared" si="8"/>
        <v>3.2986301369863016</v>
      </c>
      <c r="LW55" s="644"/>
      <c r="LX55" s="645">
        <v>1</v>
      </c>
      <c r="LY55" s="645">
        <v>30</v>
      </c>
      <c r="LZ55" s="646">
        <v>1</v>
      </c>
      <c r="MA55" s="647">
        <v>445</v>
      </c>
      <c r="MB55" s="647">
        <v>727</v>
      </c>
      <c r="MC55" s="645"/>
      <c r="MD55" s="645"/>
      <c r="ME55" s="646"/>
      <c r="MF55" s="647"/>
      <c r="MG55" s="645"/>
      <c r="MH55" s="645"/>
      <c r="MI55" s="646"/>
      <c r="MJ55" s="647"/>
      <c r="MK55" s="648"/>
      <c r="ML55" s="648"/>
      <c r="MM55" s="648"/>
      <c r="MN55" s="1008">
        <v>1204</v>
      </c>
      <c r="MO55" s="1009">
        <f t="shared" si="9"/>
        <v>2.5747508305647839E-2</v>
      </c>
      <c r="MP55" s="1010"/>
      <c r="MQ55" s="1011"/>
      <c r="MR55" s="1011"/>
      <c r="MS55" s="1011"/>
      <c r="MT55" s="1011"/>
      <c r="MU55" s="1011"/>
      <c r="MV55" s="1012"/>
      <c r="MX55" s="837"/>
    </row>
    <row r="56" spans="1:362" s="587" customFormat="1" ht="8.25" x14ac:dyDescent="0.25">
      <c r="A56" s="976" t="s">
        <v>470</v>
      </c>
      <c r="B56" s="977" t="s">
        <v>471</v>
      </c>
      <c r="C56" s="978" t="s">
        <v>472</v>
      </c>
      <c r="D56" s="978" t="s">
        <v>1247</v>
      </c>
      <c r="E56" s="978" t="s">
        <v>1207</v>
      </c>
      <c r="F56" s="978" t="s">
        <v>229</v>
      </c>
      <c r="G56" s="978" t="s">
        <v>474</v>
      </c>
      <c r="H56" s="978" t="s">
        <v>475</v>
      </c>
      <c r="I56" s="978" t="s">
        <v>320</v>
      </c>
      <c r="J56" s="978" t="s">
        <v>210</v>
      </c>
      <c r="K56" s="1013" t="s">
        <v>282</v>
      </c>
      <c r="L56" s="979">
        <v>1</v>
      </c>
      <c r="M56" s="593">
        <v>624187000</v>
      </c>
      <c r="N56" s="595">
        <v>620195000</v>
      </c>
      <c r="O56" s="595">
        <v>423103000</v>
      </c>
      <c r="P56" s="598">
        <f t="shared" si="2"/>
        <v>3992000</v>
      </c>
      <c r="Q56" s="599">
        <v>2820526.88</v>
      </c>
      <c r="R56" s="600">
        <v>551931873.87</v>
      </c>
      <c r="S56" s="600">
        <v>16932508.010000002</v>
      </c>
      <c r="T56" s="980">
        <v>571684908.75999999</v>
      </c>
      <c r="U56" s="981">
        <v>79.459801587301598</v>
      </c>
      <c r="V56" s="982">
        <v>2.39</v>
      </c>
      <c r="W56" s="982">
        <v>166.0621164021164</v>
      </c>
      <c r="X56" s="982">
        <v>30.119999999999997</v>
      </c>
      <c r="Y56" s="982">
        <v>17.013650793650793</v>
      </c>
      <c r="Z56" s="982">
        <v>112.06677248677248</v>
      </c>
      <c r="AA56" s="982">
        <v>0</v>
      </c>
      <c r="AB56" s="982">
        <v>32.909880952380952</v>
      </c>
      <c r="AC56" s="982">
        <v>99.844186507936513</v>
      </c>
      <c r="AD56" s="983">
        <v>539.86640873015881</v>
      </c>
      <c r="AE56" s="984">
        <f t="shared" si="3"/>
        <v>0.19517905386865742</v>
      </c>
      <c r="AF56" s="985">
        <f t="shared" si="4"/>
        <v>0.40790243765184087</v>
      </c>
      <c r="AG56" s="986" t="s">
        <v>1483</v>
      </c>
      <c r="AH56" s="987" t="s">
        <v>1481</v>
      </c>
      <c r="AI56" s="988" t="s">
        <v>1482</v>
      </c>
      <c r="AJ56" s="989"/>
      <c r="AK56" s="990"/>
      <c r="AL56" s="990"/>
      <c r="AM56" s="990"/>
      <c r="AN56" s="990"/>
      <c r="AO56" s="990"/>
      <c r="AP56" s="990"/>
      <c r="AQ56" s="990"/>
      <c r="AR56" s="990"/>
      <c r="AS56" s="990"/>
      <c r="AT56" s="990"/>
      <c r="AU56" s="990"/>
      <c r="AV56" s="990"/>
      <c r="AW56" s="990"/>
      <c r="AX56" s="990"/>
      <c r="AY56" s="990"/>
      <c r="AZ56" s="990"/>
      <c r="BA56" s="990"/>
      <c r="BB56" s="990"/>
      <c r="BC56" s="990"/>
      <c r="BD56" s="614"/>
      <c r="BE56" s="991">
        <v>75</v>
      </c>
      <c r="BF56" s="992">
        <v>57</v>
      </c>
      <c r="BG56" s="992">
        <v>37</v>
      </c>
      <c r="BH56" s="992">
        <v>26</v>
      </c>
      <c r="BI56" s="992">
        <v>20</v>
      </c>
      <c r="BJ56" s="992"/>
      <c r="BK56" s="992"/>
      <c r="BL56" s="992"/>
      <c r="BM56" s="992">
        <v>14</v>
      </c>
      <c r="BN56" s="992"/>
      <c r="BO56" s="992"/>
      <c r="BP56" s="992"/>
      <c r="BQ56" s="992"/>
      <c r="BR56" s="992"/>
      <c r="BS56" s="992"/>
      <c r="BT56" s="992"/>
      <c r="BU56" s="992"/>
      <c r="BV56" s="992"/>
      <c r="BW56" s="992"/>
      <c r="BX56" s="992"/>
      <c r="BY56" s="992"/>
      <c r="BZ56" s="992"/>
      <c r="CA56" s="992"/>
      <c r="CB56" s="992"/>
      <c r="CC56" s="992"/>
      <c r="CD56" s="992"/>
      <c r="CE56" s="992"/>
      <c r="CF56" s="992"/>
      <c r="CG56" s="992"/>
      <c r="CH56" s="992"/>
      <c r="CI56" s="992"/>
      <c r="CJ56" s="992"/>
      <c r="CK56" s="992"/>
      <c r="CL56" s="992"/>
      <c r="CM56" s="992"/>
      <c r="CN56" s="992"/>
      <c r="CO56" s="992"/>
      <c r="CP56" s="992"/>
      <c r="CQ56" s="992"/>
      <c r="CR56" s="992"/>
      <c r="CS56" s="993">
        <v>229</v>
      </c>
      <c r="CT56" s="994">
        <f t="shared" si="5"/>
        <v>6</v>
      </c>
      <c r="CU56" s="615">
        <v>0.55631050228310497</v>
      </c>
      <c r="CV56" s="616">
        <v>0.43258832011535686</v>
      </c>
      <c r="CW56" s="616">
        <v>0.43080340614587193</v>
      </c>
      <c r="CX56" s="616">
        <v>0.66796628029504745</v>
      </c>
      <c r="CY56" s="616">
        <v>0.26246575342465756</v>
      </c>
      <c r="CZ56" s="616"/>
      <c r="DA56" s="616"/>
      <c r="DB56" s="616"/>
      <c r="DC56" s="616">
        <v>0.45009784735812131</v>
      </c>
      <c r="DD56" s="616"/>
      <c r="DE56" s="616"/>
      <c r="DF56" s="616"/>
      <c r="DG56" s="616"/>
      <c r="DH56" s="616"/>
      <c r="DI56" s="616"/>
      <c r="DJ56" s="616"/>
      <c r="DK56" s="616"/>
      <c r="DL56" s="616"/>
      <c r="DM56" s="616"/>
      <c r="DN56" s="616"/>
      <c r="DO56" s="616"/>
      <c r="DP56" s="616"/>
      <c r="DQ56" s="616"/>
      <c r="DR56" s="616"/>
      <c r="DS56" s="616"/>
      <c r="DT56" s="616"/>
      <c r="DU56" s="616"/>
      <c r="DV56" s="616"/>
      <c r="DW56" s="616"/>
      <c r="DX56" s="616"/>
      <c r="DY56" s="616"/>
      <c r="DZ56" s="616"/>
      <c r="EA56" s="616"/>
      <c r="EB56" s="616"/>
      <c r="EC56" s="616"/>
      <c r="ED56" s="616"/>
      <c r="EE56" s="616"/>
      <c r="EF56" s="616"/>
      <c r="EG56" s="616"/>
      <c r="EH56" s="995"/>
      <c r="EI56" s="996">
        <v>0.4857570138182688</v>
      </c>
      <c r="EJ56" s="989">
        <v>5</v>
      </c>
      <c r="EK56" s="990">
        <v>6</v>
      </c>
      <c r="EL56" s="990">
        <v>9</v>
      </c>
      <c r="EM56" s="990"/>
      <c r="EN56" s="990"/>
      <c r="EO56" s="990"/>
      <c r="EP56" s="990"/>
      <c r="EQ56" s="990"/>
      <c r="ER56" s="990"/>
      <c r="ES56" s="990"/>
      <c r="ET56" s="990"/>
      <c r="EU56" s="990"/>
      <c r="EV56" s="990"/>
      <c r="EW56" s="990"/>
      <c r="EX56" s="990"/>
      <c r="EY56" s="990"/>
      <c r="EZ56" s="990"/>
      <c r="FA56" s="990"/>
      <c r="FB56" s="990"/>
      <c r="FC56" s="990"/>
      <c r="FD56" s="990"/>
      <c r="FE56" s="990"/>
      <c r="FF56" s="990"/>
      <c r="FG56" s="990"/>
      <c r="FH56" s="990"/>
      <c r="FI56" s="990"/>
      <c r="FJ56" s="990"/>
      <c r="FK56" s="990"/>
      <c r="FL56" s="990"/>
      <c r="FM56" s="990"/>
      <c r="FN56" s="990"/>
      <c r="FO56" s="990"/>
      <c r="FP56" s="997">
        <v>20</v>
      </c>
      <c r="FQ56" s="994">
        <f t="shared" si="0"/>
        <v>3</v>
      </c>
      <c r="FR56" s="615">
        <v>0.64054794520547942</v>
      </c>
      <c r="FS56" s="616">
        <v>0.58721461187214608</v>
      </c>
      <c r="FT56" s="616">
        <v>0.57808219178082187</v>
      </c>
      <c r="FU56" s="616"/>
      <c r="FV56" s="616"/>
      <c r="FW56" s="616"/>
      <c r="FX56" s="616"/>
      <c r="FY56" s="616"/>
      <c r="FZ56" s="616"/>
      <c r="GA56" s="616"/>
      <c r="GB56" s="616"/>
      <c r="GC56" s="616"/>
      <c r="GD56" s="616"/>
      <c r="GE56" s="616"/>
      <c r="GF56" s="616"/>
      <c r="GG56" s="616"/>
      <c r="GH56" s="616"/>
      <c r="GI56" s="616"/>
      <c r="GJ56" s="616"/>
      <c r="GK56" s="616"/>
      <c r="GL56" s="616"/>
      <c r="GM56" s="616"/>
      <c r="GN56" s="616"/>
      <c r="GO56" s="616"/>
      <c r="GP56" s="616"/>
      <c r="GQ56" s="616"/>
      <c r="GR56" s="616"/>
      <c r="GS56" s="616"/>
      <c r="GT56" s="616"/>
      <c r="GU56" s="616"/>
      <c r="GV56" s="616"/>
      <c r="GW56" s="616"/>
      <c r="GX56" s="621">
        <v>0.59643835616438357</v>
      </c>
      <c r="GY56" s="998">
        <v>20</v>
      </c>
      <c r="GZ56" s="999">
        <v>40</v>
      </c>
      <c r="HA56" s="999"/>
      <c r="HB56" s="999"/>
      <c r="HC56" s="999"/>
      <c r="HD56" s="999"/>
      <c r="HE56" s="1000">
        <v>60</v>
      </c>
      <c r="HF56" s="1001">
        <v>58</v>
      </c>
      <c r="HG56" s="1002">
        <v>256</v>
      </c>
      <c r="HH56" s="1002">
        <v>7</v>
      </c>
      <c r="HI56" s="1002">
        <v>137</v>
      </c>
      <c r="HJ56" s="1002">
        <v>753</v>
      </c>
      <c r="HK56" s="1002">
        <v>708</v>
      </c>
      <c r="HL56" s="1002">
        <v>844</v>
      </c>
      <c r="HM56" s="1002">
        <v>479</v>
      </c>
      <c r="HN56" s="1002">
        <v>1216</v>
      </c>
      <c r="HO56" s="1002">
        <v>205</v>
      </c>
      <c r="HP56" s="1002">
        <v>409</v>
      </c>
      <c r="HQ56" s="1002">
        <v>392</v>
      </c>
      <c r="HR56" s="1002">
        <v>15</v>
      </c>
      <c r="HS56" s="1002">
        <v>975</v>
      </c>
      <c r="HT56" s="1002">
        <v>1053</v>
      </c>
      <c r="HU56" s="1002">
        <v>667</v>
      </c>
      <c r="HV56" s="1002">
        <v>129</v>
      </c>
      <c r="HW56" s="1002">
        <v>28</v>
      </c>
      <c r="HX56" s="1002">
        <v>144</v>
      </c>
      <c r="HY56" s="1002">
        <v>78</v>
      </c>
      <c r="HZ56" s="1002">
        <v>50</v>
      </c>
      <c r="IA56" s="1002">
        <v>50</v>
      </c>
      <c r="IB56" s="1002">
        <v>3</v>
      </c>
      <c r="IC56" s="1002">
        <v>33</v>
      </c>
      <c r="ID56" s="1002"/>
      <c r="IE56" s="1002"/>
      <c r="IF56" s="1002">
        <v>28</v>
      </c>
      <c r="IG56" s="1002">
        <v>9</v>
      </c>
      <c r="IH56" s="1003">
        <v>8726</v>
      </c>
      <c r="II56" s="1004">
        <f t="shared" si="6"/>
        <v>23.906849315068492</v>
      </c>
      <c r="IJ56" s="1005">
        <v>25.137931034482758</v>
      </c>
      <c r="IK56" s="1006">
        <v>5.71484375</v>
      </c>
      <c r="IL56" s="1006">
        <v>6.7142857142857144</v>
      </c>
      <c r="IM56" s="1006">
        <v>2.5912408759124088</v>
      </c>
      <c r="IN56" s="1006">
        <v>7.8764940239043826</v>
      </c>
      <c r="IO56" s="1006">
        <v>6.3064971751412431</v>
      </c>
      <c r="IP56" s="1006">
        <v>5.8447867298578196</v>
      </c>
      <c r="IQ56" s="1006">
        <v>7.0250521920668056</v>
      </c>
      <c r="IR56" s="1006">
        <v>8.379934210526315</v>
      </c>
      <c r="IS56" s="1006">
        <v>6.3804878048780491</v>
      </c>
      <c r="IT56" s="1006">
        <v>7.2102689486552567</v>
      </c>
      <c r="IU56" s="1006">
        <v>7.2882653061224492</v>
      </c>
      <c r="IV56" s="1006">
        <v>3.4666666666666668</v>
      </c>
      <c r="IW56" s="1006">
        <v>3.3466666666666667</v>
      </c>
      <c r="IX56" s="1006">
        <v>4.1880341880341883</v>
      </c>
      <c r="IY56" s="1006">
        <v>4.4947526236881563</v>
      </c>
      <c r="IZ56" s="1006">
        <v>5.0852713178294575</v>
      </c>
      <c r="JA56" s="1006">
        <v>6</v>
      </c>
      <c r="JB56" s="1006">
        <v>11.451388888888889</v>
      </c>
      <c r="JC56" s="1006">
        <v>4.7179487179487181</v>
      </c>
      <c r="JD56" s="1006">
        <v>2.2400000000000002</v>
      </c>
      <c r="JE56" s="1006">
        <v>3.86</v>
      </c>
      <c r="JF56" s="1006">
        <v>17</v>
      </c>
      <c r="JG56" s="1006">
        <v>3.606060606060606</v>
      </c>
      <c r="JH56" s="1006"/>
      <c r="JI56" s="1006"/>
      <c r="JJ56" s="1006">
        <v>6.4642857142857144</v>
      </c>
      <c r="JK56" s="1006">
        <v>4.8888888888888893</v>
      </c>
      <c r="JL56" s="642">
        <v>6.1408434563373824</v>
      </c>
      <c r="JM56" s="1001">
        <v>304</v>
      </c>
      <c r="JN56" s="1002">
        <v>1097</v>
      </c>
      <c r="JO56" s="1002">
        <v>40</v>
      </c>
      <c r="JP56" s="1002">
        <v>260</v>
      </c>
      <c r="JQ56" s="1002">
        <v>4454</v>
      </c>
      <c r="JR56" s="1002">
        <v>3446</v>
      </c>
      <c r="JS56" s="1002">
        <v>3575</v>
      </c>
      <c r="JT56" s="1002">
        <v>2653</v>
      </c>
      <c r="JU56" s="1002">
        <v>8457</v>
      </c>
      <c r="JV56" s="1002">
        <v>1077</v>
      </c>
      <c r="JW56" s="1002">
        <v>2447</v>
      </c>
      <c r="JX56" s="1002">
        <v>2211</v>
      </c>
      <c r="JY56" s="1002">
        <v>39</v>
      </c>
      <c r="JZ56" s="1002">
        <v>2268</v>
      </c>
      <c r="KA56" s="1002">
        <v>3362</v>
      </c>
      <c r="KB56" s="1002">
        <v>2341</v>
      </c>
      <c r="KC56" s="1002">
        <v>510</v>
      </c>
      <c r="KD56" s="1002">
        <v>136</v>
      </c>
      <c r="KE56" s="1002">
        <v>1202</v>
      </c>
      <c r="KF56" s="1002">
        <v>262</v>
      </c>
      <c r="KG56" s="1002">
        <v>32</v>
      </c>
      <c r="KH56" s="1002">
        <v>122</v>
      </c>
      <c r="KI56" s="1002">
        <v>49</v>
      </c>
      <c r="KJ56" s="1002">
        <v>82</v>
      </c>
      <c r="KK56" s="1002"/>
      <c r="KL56" s="1002"/>
      <c r="KM56" s="1002">
        <v>140</v>
      </c>
      <c r="KN56" s="1002">
        <v>36</v>
      </c>
      <c r="KO56" s="1003">
        <v>40602</v>
      </c>
      <c r="KP56" s="1007">
        <f t="shared" si="1"/>
        <v>0.4857570138182688</v>
      </c>
      <c r="KQ56" s="1004">
        <f t="shared" si="7"/>
        <v>111.23835616438356</v>
      </c>
      <c r="KR56" s="1001">
        <v>1095</v>
      </c>
      <c r="KS56" s="1002">
        <v>120</v>
      </c>
      <c r="KT56" s="1002"/>
      <c r="KU56" s="1002">
        <v>1</v>
      </c>
      <c r="KV56" s="1002">
        <v>729</v>
      </c>
      <c r="KW56" s="1002">
        <v>308</v>
      </c>
      <c r="KX56" s="1002">
        <v>511</v>
      </c>
      <c r="KY56" s="1002">
        <v>234</v>
      </c>
      <c r="KZ56" s="1002">
        <v>527</v>
      </c>
      <c r="LA56" s="1002">
        <v>32</v>
      </c>
      <c r="LB56" s="1002">
        <v>90</v>
      </c>
      <c r="LC56" s="1002">
        <v>252</v>
      </c>
      <c r="LD56" s="1002"/>
      <c r="LE56" s="1002">
        <v>23</v>
      </c>
      <c r="LF56" s="1002"/>
      <c r="LG56" s="1002"/>
      <c r="LH56" s="1002">
        <v>19</v>
      </c>
      <c r="LI56" s="1002">
        <v>3</v>
      </c>
      <c r="LJ56" s="1002">
        <v>306</v>
      </c>
      <c r="LK56" s="1002">
        <v>30</v>
      </c>
      <c r="LL56" s="1002">
        <v>36</v>
      </c>
      <c r="LM56" s="1002">
        <v>20</v>
      </c>
      <c r="LN56" s="1002"/>
      <c r="LO56" s="1002">
        <v>4</v>
      </c>
      <c r="LP56" s="1002"/>
      <c r="LQ56" s="1002"/>
      <c r="LR56" s="1002">
        <v>14</v>
      </c>
      <c r="LS56" s="1002"/>
      <c r="LT56" s="1003">
        <v>4354</v>
      </c>
      <c r="LU56" s="1007">
        <f>LT56/(FP56*365)</f>
        <v>0.59643835616438357</v>
      </c>
      <c r="LV56" s="1004">
        <f t="shared" si="8"/>
        <v>11.92876712328767</v>
      </c>
      <c r="LW56" s="644">
        <v>377</v>
      </c>
      <c r="LX56" s="645">
        <v>444</v>
      </c>
      <c r="LY56" s="645">
        <v>301</v>
      </c>
      <c r="LZ56" s="646">
        <v>850</v>
      </c>
      <c r="MA56" s="647">
        <v>1606</v>
      </c>
      <c r="MB56" s="647">
        <v>776</v>
      </c>
      <c r="MC56" s="645"/>
      <c r="MD56" s="645"/>
      <c r="ME56" s="646"/>
      <c r="MF56" s="647"/>
      <c r="MG56" s="645"/>
      <c r="MH56" s="645"/>
      <c r="MI56" s="646"/>
      <c r="MJ56" s="647"/>
      <c r="MK56" s="648"/>
      <c r="ML56" s="648"/>
      <c r="MM56" s="648"/>
      <c r="MN56" s="1008">
        <v>4354</v>
      </c>
      <c r="MO56" s="1009">
        <f t="shared" si="9"/>
        <v>0.25769407441433168</v>
      </c>
      <c r="MP56" s="1010"/>
      <c r="MQ56" s="1011"/>
      <c r="MR56" s="1011"/>
      <c r="MS56" s="1011"/>
      <c r="MT56" s="1011"/>
      <c r="MU56" s="1011"/>
      <c r="MV56" s="1012"/>
      <c r="MX56" s="837"/>
    </row>
    <row r="57" spans="1:362" s="587" customFormat="1" ht="8.25" x14ac:dyDescent="0.25">
      <c r="A57" s="976" t="s">
        <v>476</v>
      </c>
      <c r="B57" s="977" t="s">
        <v>477</v>
      </c>
      <c r="C57" s="978" t="s">
        <v>478</v>
      </c>
      <c r="D57" s="978" t="s">
        <v>479</v>
      </c>
      <c r="E57" s="978" t="s">
        <v>1206</v>
      </c>
      <c r="F57" s="978" t="s">
        <v>207</v>
      </c>
      <c r="G57" s="978" t="s">
        <v>480</v>
      </c>
      <c r="H57" s="978" t="s">
        <v>480</v>
      </c>
      <c r="I57" s="978" t="s">
        <v>320</v>
      </c>
      <c r="J57" s="978" t="s">
        <v>210</v>
      </c>
      <c r="K57" s="1013" t="s">
        <v>282</v>
      </c>
      <c r="L57" s="979">
        <v>1</v>
      </c>
      <c r="M57" s="593"/>
      <c r="N57" s="595"/>
      <c r="O57" s="595"/>
      <c r="P57" s="598">
        <f t="shared" si="2"/>
        <v>0</v>
      </c>
      <c r="Q57" s="599"/>
      <c r="R57" s="600"/>
      <c r="S57" s="600"/>
      <c r="T57" s="980"/>
      <c r="U57" s="981">
        <v>72.022916666666674</v>
      </c>
      <c r="V57" s="982">
        <v>8.2478769841269841</v>
      </c>
      <c r="W57" s="982">
        <v>117.205291005291</v>
      </c>
      <c r="X57" s="982">
        <v>37.57978835978836</v>
      </c>
      <c r="Y57" s="982">
        <v>12.332698412698413</v>
      </c>
      <c r="Z57" s="982">
        <v>53.755661375661376</v>
      </c>
      <c r="AA57" s="982">
        <v>0</v>
      </c>
      <c r="AB57" s="982">
        <v>46.478571428571428</v>
      </c>
      <c r="AC57" s="982">
        <v>38.983134920634917</v>
      </c>
      <c r="AD57" s="983">
        <v>386.60593915343918</v>
      </c>
      <c r="AE57" s="984">
        <f t="shared" si="3"/>
        <v>0.23916419051427487</v>
      </c>
      <c r="AF57" s="985">
        <f t="shared" si="4"/>
        <v>0.38919985255531547</v>
      </c>
      <c r="AG57" s="986" t="s">
        <v>1483</v>
      </c>
      <c r="AH57" s="987" t="s">
        <v>1481</v>
      </c>
      <c r="AI57" s="988"/>
      <c r="AJ57" s="989"/>
      <c r="AK57" s="990"/>
      <c r="AL57" s="990"/>
      <c r="AM57" s="990"/>
      <c r="AN57" s="990"/>
      <c r="AO57" s="990"/>
      <c r="AP57" s="990"/>
      <c r="AQ57" s="990"/>
      <c r="AR57" s="990"/>
      <c r="AS57" s="990"/>
      <c r="AT57" s="990"/>
      <c r="AU57" s="990"/>
      <c r="AV57" s="990"/>
      <c r="AW57" s="990"/>
      <c r="AX57" s="990"/>
      <c r="AY57" s="990"/>
      <c r="AZ57" s="990"/>
      <c r="BA57" s="990"/>
      <c r="BB57" s="990"/>
      <c r="BC57" s="990"/>
      <c r="BD57" s="614"/>
      <c r="BE57" s="991">
        <v>35</v>
      </c>
      <c r="BF57" s="992">
        <v>40</v>
      </c>
      <c r="BG57" s="992"/>
      <c r="BH57" s="992">
        <v>25</v>
      </c>
      <c r="BI57" s="992"/>
      <c r="BJ57" s="992"/>
      <c r="BK57" s="992"/>
      <c r="BL57" s="992"/>
      <c r="BM57" s="992"/>
      <c r="BN57" s="992"/>
      <c r="BO57" s="992"/>
      <c r="BP57" s="992"/>
      <c r="BQ57" s="992"/>
      <c r="BR57" s="992"/>
      <c r="BS57" s="992"/>
      <c r="BT57" s="992"/>
      <c r="BU57" s="992"/>
      <c r="BV57" s="992"/>
      <c r="BW57" s="992"/>
      <c r="BX57" s="992"/>
      <c r="BY57" s="992"/>
      <c r="BZ57" s="992"/>
      <c r="CA57" s="992">
        <v>8</v>
      </c>
      <c r="CB57" s="992"/>
      <c r="CC57" s="992"/>
      <c r="CD57" s="992"/>
      <c r="CE57" s="992"/>
      <c r="CF57" s="992"/>
      <c r="CG57" s="992"/>
      <c r="CH57" s="992"/>
      <c r="CI57" s="992"/>
      <c r="CJ57" s="992"/>
      <c r="CK57" s="992"/>
      <c r="CL57" s="992"/>
      <c r="CM57" s="992"/>
      <c r="CN57" s="992"/>
      <c r="CO57" s="992"/>
      <c r="CP57" s="992"/>
      <c r="CQ57" s="992"/>
      <c r="CR57" s="992"/>
      <c r="CS57" s="993">
        <v>108</v>
      </c>
      <c r="CT57" s="994">
        <f t="shared" si="5"/>
        <v>4</v>
      </c>
      <c r="CU57" s="615">
        <v>0.50990215264187866</v>
      </c>
      <c r="CV57" s="616">
        <v>0.38349315068493151</v>
      </c>
      <c r="CW57" s="616"/>
      <c r="CX57" s="616">
        <v>0.58619178082191781</v>
      </c>
      <c r="CY57" s="616"/>
      <c r="CZ57" s="616"/>
      <c r="DA57" s="616"/>
      <c r="DB57" s="616"/>
      <c r="DC57" s="616"/>
      <c r="DD57" s="616"/>
      <c r="DE57" s="616"/>
      <c r="DF57" s="616"/>
      <c r="DG57" s="616"/>
      <c r="DH57" s="616"/>
      <c r="DI57" s="616"/>
      <c r="DJ57" s="616"/>
      <c r="DK57" s="616"/>
      <c r="DL57" s="616"/>
      <c r="DM57" s="616"/>
      <c r="DN57" s="616"/>
      <c r="DO57" s="616"/>
      <c r="DP57" s="616"/>
      <c r="DQ57" s="616">
        <v>0.20376712328767124</v>
      </c>
      <c r="DR57" s="616"/>
      <c r="DS57" s="616"/>
      <c r="DT57" s="616"/>
      <c r="DU57" s="616"/>
      <c r="DV57" s="616"/>
      <c r="DW57" s="616"/>
      <c r="DX57" s="616"/>
      <c r="DY57" s="616"/>
      <c r="DZ57" s="616"/>
      <c r="EA57" s="616"/>
      <c r="EB57" s="616"/>
      <c r="EC57" s="616"/>
      <c r="ED57" s="616"/>
      <c r="EE57" s="616"/>
      <c r="EF57" s="616"/>
      <c r="EG57" s="616"/>
      <c r="EH57" s="995"/>
      <c r="EI57" s="996">
        <v>0.45806697108066974</v>
      </c>
      <c r="EJ57" s="989"/>
      <c r="EK57" s="990">
        <v>13</v>
      </c>
      <c r="EL57" s="990"/>
      <c r="EM57" s="990"/>
      <c r="EN57" s="990"/>
      <c r="EO57" s="990"/>
      <c r="EP57" s="990"/>
      <c r="EQ57" s="990"/>
      <c r="ER57" s="990"/>
      <c r="ES57" s="990"/>
      <c r="ET57" s="990"/>
      <c r="EU57" s="990"/>
      <c r="EV57" s="990"/>
      <c r="EW57" s="990"/>
      <c r="EX57" s="990"/>
      <c r="EY57" s="990"/>
      <c r="EZ57" s="990"/>
      <c r="FA57" s="990"/>
      <c r="FB57" s="990"/>
      <c r="FC57" s="990"/>
      <c r="FD57" s="990"/>
      <c r="FE57" s="990"/>
      <c r="FF57" s="990"/>
      <c r="FG57" s="990"/>
      <c r="FH57" s="990"/>
      <c r="FI57" s="990"/>
      <c r="FJ57" s="990"/>
      <c r="FK57" s="990"/>
      <c r="FL57" s="990"/>
      <c r="FM57" s="990"/>
      <c r="FN57" s="990"/>
      <c r="FO57" s="990"/>
      <c r="FP57" s="997">
        <v>13</v>
      </c>
      <c r="FQ57" s="994">
        <f t="shared" si="0"/>
        <v>1</v>
      </c>
      <c r="FR57" s="615"/>
      <c r="FS57" s="616">
        <v>0.64004214963119077</v>
      </c>
      <c r="FT57" s="616"/>
      <c r="FU57" s="616"/>
      <c r="FV57" s="616"/>
      <c r="FW57" s="616"/>
      <c r="FX57" s="616"/>
      <c r="FY57" s="616"/>
      <c r="FZ57" s="616"/>
      <c r="GA57" s="616"/>
      <c r="GB57" s="616"/>
      <c r="GC57" s="616"/>
      <c r="GD57" s="616"/>
      <c r="GE57" s="616"/>
      <c r="GF57" s="616"/>
      <c r="GG57" s="616"/>
      <c r="GH57" s="616"/>
      <c r="GI57" s="616"/>
      <c r="GJ57" s="616"/>
      <c r="GK57" s="616"/>
      <c r="GL57" s="616"/>
      <c r="GM57" s="616"/>
      <c r="GN57" s="616"/>
      <c r="GO57" s="616"/>
      <c r="GP57" s="616"/>
      <c r="GQ57" s="616"/>
      <c r="GR57" s="616"/>
      <c r="GS57" s="616"/>
      <c r="GT57" s="616"/>
      <c r="GU57" s="616"/>
      <c r="GV57" s="616"/>
      <c r="GW57" s="616"/>
      <c r="GX57" s="621">
        <v>0.64004214963119077</v>
      </c>
      <c r="GY57" s="998">
        <v>46</v>
      </c>
      <c r="GZ57" s="999"/>
      <c r="HA57" s="999">
        <v>13</v>
      </c>
      <c r="HB57" s="999"/>
      <c r="HC57" s="999"/>
      <c r="HD57" s="999"/>
      <c r="HE57" s="1000">
        <v>59</v>
      </c>
      <c r="HF57" s="1001">
        <v>21</v>
      </c>
      <c r="HG57" s="1002">
        <v>18</v>
      </c>
      <c r="HH57" s="1002">
        <v>1</v>
      </c>
      <c r="HI57" s="1002">
        <v>29</v>
      </c>
      <c r="HJ57" s="1002">
        <v>277</v>
      </c>
      <c r="HK57" s="1002">
        <v>319</v>
      </c>
      <c r="HL57" s="1002">
        <v>805</v>
      </c>
      <c r="HM57" s="1002">
        <v>261</v>
      </c>
      <c r="HN57" s="1002">
        <v>1104</v>
      </c>
      <c r="HO57" s="1002">
        <v>440</v>
      </c>
      <c r="HP57" s="1002">
        <v>299</v>
      </c>
      <c r="HQ57" s="1002">
        <v>124</v>
      </c>
      <c r="HR57" s="1002">
        <v>30</v>
      </c>
      <c r="HS57" s="1002">
        <v>4</v>
      </c>
      <c r="HT57" s="1002"/>
      <c r="HU57" s="1002"/>
      <c r="HV57" s="1002">
        <v>90</v>
      </c>
      <c r="HW57" s="1002">
        <v>25</v>
      </c>
      <c r="HX57" s="1002">
        <v>50</v>
      </c>
      <c r="HY57" s="1002">
        <v>5</v>
      </c>
      <c r="HZ57" s="1002">
        <v>12</v>
      </c>
      <c r="IA57" s="1002">
        <v>39</v>
      </c>
      <c r="IB57" s="1002"/>
      <c r="IC57" s="1002">
        <v>26</v>
      </c>
      <c r="ID57" s="1002"/>
      <c r="IE57" s="1002"/>
      <c r="IF57" s="1002"/>
      <c r="IG57" s="1002"/>
      <c r="IH57" s="1003">
        <v>3979</v>
      </c>
      <c r="II57" s="1004">
        <f t="shared" si="6"/>
        <v>10.901369863013699</v>
      </c>
      <c r="IJ57" s="1005">
        <v>30.38095238095238</v>
      </c>
      <c r="IK57" s="1006">
        <v>5.9444444444444446</v>
      </c>
      <c r="IL57" s="1006">
        <v>3</v>
      </c>
      <c r="IM57" s="1006">
        <v>8.7931034482758612</v>
      </c>
      <c r="IN57" s="1006">
        <v>8.8700361010830324</v>
      </c>
      <c r="IO57" s="1006">
        <v>5.8526645768025078</v>
      </c>
      <c r="IP57" s="1006">
        <v>4.960248447204969</v>
      </c>
      <c r="IQ57" s="1006">
        <v>6.195402298850575</v>
      </c>
      <c r="IR57" s="1006">
        <v>6.6096014492753623</v>
      </c>
      <c r="IS57" s="1006">
        <v>5.0113636363636367</v>
      </c>
      <c r="IT57" s="1006">
        <v>5.976588628762542</v>
      </c>
      <c r="IU57" s="1006">
        <v>8.0967741935483879</v>
      </c>
      <c r="IV57" s="1006">
        <v>5.9666666666666668</v>
      </c>
      <c r="IW57" s="1006">
        <v>4.75</v>
      </c>
      <c r="IX57" s="1006"/>
      <c r="IY57" s="1006"/>
      <c r="IZ57" s="1006">
        <v>6.9666666666666668</v>
      </c>
      <c r="JA57" s="1006">
        <v>7.48</v>
      </c>
      <c r="JB57" s="1006">
        <v>10.119999999999999</v>
      </c>
      <c r="JC57" s="1006">
        <v>3.8</v>
      </c>
      <c r="JD57" s="1006">
        <v>3.5</v>
      </c>
      <c r="JE57" s="1006">
        <v>4.1538461538461542</v>
      </c>
      <c r="JF57" s="1006"/>
      <c r="JG57" s="1006">
        <v>3.1538461538461537</v>
      </c>
      <c r="JH57" s="1006"/>
      <c r="JI57" s="1006"/>
      <c r="JJ57" s="1006"/>
      <c r="JK57" s="1006"/>
      <c r="JL57" s="642">
        <v>6.296305604423222</v>
      </c>
      <c r="JM57" s="1001">
        <v>160</v>
      </c>
      <c r="JN57" s="1002">
        <v>83</v>
      </c>
      <c r="JO57" s="1002">
        <v>2</v>
      </c>
      <c r="JP57" s="1002">
        <v>217</v>
      </c>
      <c r="JQ57" s="1002">
        <v>1827</v>
      </c>
      <c r="JR57" s="1002">
        <v>1218</v>
      </c>
      <c r="JS57" s="1002">
        <v>2704</v>
      </c>
      <c r="JT57" s="1002">
        <v>1088</v>
      </c>
      <c r="JU57" s="1002">
        <v>5624</v>
      </c>
      <c r="JV57" s="1002">
        <v>1737</v>
      </c>
      <c r="JW57" s="1002">
        <v>1299</v>
      </c>
      <c r="JX57" s="1002">
        <v>811</v>
      </c>
      <c r="JY57" s="1002">
        <v>124</v>
      </c>
      <c r="JZ57" s="1002">
        <v>15</v>
      </c>
      <c r="KA57" s="1002"/>
      <c r="KB57" s="1002"/>
      <c r="KC57" s="1002">
        <v>471</v>
      </c>
      <c r="KD57" s="1002">
        <v>156</v>
      </c>
      <c r="KE57" s="1002">
        <v>335</v>
      </c>
      <c r="KF57" s="1002">
        <v>14</v>
      </c>
      <c r="KG57" s="1002">
        <v>21</v>
      </c>
      <c r="KH57" s="1002">
        <v>91</v>
      </c>
      <c r="KI57" s="1002"/>
      <c r="KJ57" s="1002">
        <v>60</v>
      </c>
      <c r="KK57" s="1002"/>
      <c r="KL57" s="1002"/>
      <c r="KM57" s="1002"/>
      <c r="KN57" s="1002"/>
      <c r="KO57" s="1003">
        <v>18057</v>
      </c>
      <c r="KP57" s="1007">
        <f t="shared" si="1"/>
        <v>0.45806697108066974</v>
      </c>
      <c r="KQ57" s="1004">
        <f t="shared" si="7"/>
        <v>49.471232876712328</v>
      </c>
      <c r="KR57" s="1001">
        <v>456</v>
      </c>
      <c r="KS57" s="1002">
        <v>7</v>
      </c>
      <c r="KT57" s="1002"/>
      <c r="KU57" s="1002">
        <v>9</v>
      </c>
      <c r="KV57" s="1002">
        <v>352</v>
      </c>
      <c r="KW57" s="1002">
        <v>328</v>
      </c>
      <c r="KX57" s="1002">
        <v>486</v>
      </c>
      <c r="KY57" s="1002">
        <v>260</v>
      </c>
      <c r="KZ57" s="1002">
        <v>593</v>
      </c>
      <c r="LA57" s="1002">
        <v>25</v>
      </c>
      <c r="LB57" s="1002">
        <v>190</v>
      </c>
      <c r="LC57" s="1002">
        <v>69</v>
      </c>
      <c r="LD57" s="1002">
        <v>25</v>
      </c>
      <c r="LE57" s="1002"/>
      <c r="LF57" s="1002"/>
      <c r="LG57" s="1002"/>
      <c r="LH57" s="1002">
        <v>64</v>
      </c>
      <c r="LI57" s="1002">
        <v>6</v>
      </c>
      <c r="LJ57" s="1002">
        <v>121</v>
      </c>
      <c r="LK57" s="1002"/>
      <c r="LL57" s="1002">
        <v>11</v>
      </c>
      <c r="LM57" s="1002">
        <v>34</v>
      </c>
      <c r="LN57" s="1002"/>
      <c r="LO57" s="1002">
        <v>1</v>
      </c>
      <c r="LP57" s="1002"/>
      <c r="LQ57" s="1002"/>
      <c r="LR57" s="1002"/>
      <c r="LS57" s="1002"/>
      <c r="LT57" s="1003">
        <v>3037</v>
      </c>
      <c r="LU57" s="1007">
        <f>LT57/(FP57*365)</f>
        <v>0.64004214963119077</v>
      </c>
      <c r="LV57" s="1004">
        <f t="shared" si="8"/>
        <v>8.3205479452054796</v>
      </c>
      <c r="LW57" s="644"/>
      <c r="LX57" s="645">
        <v>17</v>
      </c>
      <c r="LY57" s="645">
        <v>20</v>
      </c>
      <c r="LZ57" s="646">
        <v>984</v>
      </c>
      <c r="MA57" s="647">
        <v>1248</v>
      </c>
      <c r="MB57" s="647">
        <v>768</v>
      </c>
      <c r="MC57" s="645"/>
      <c r="MD57" s="645"/>
      <c r="ME57" s="646"/>
      <c r="MF57" s="647"/>
      <c r="MG57" s="645"/>
      <c r="MH57" s="645"/>
      <c r="MI57" s="646"/>
      <c r="MJ57" s="647"/>
      <c r="MK57" s="648"/>
      <c r="ML57" s="648"/>
      <c r="MM57" s="648"/>
      <c r="MN57" s="1008">
        <v>3037</v>
      </c>
      <c r="MO57" s="1009">
        <f t="shared" si="9"/>
        <v>1.2183075403358577E-2</v>
      </c>
      <c r="MP57" s="1010"/>
      <c r="MQ57" s="1011"/>
      <c r="MR57" s="1011"/>
      <c r="MS57" s="1011"/>
      <c r="MT57" s="1011" t="s">
        <v>1486</v>
      </c>
      <c r="MU57" s="1011"/>
      <c r="MV57" s="1012"/>
      <c r="MX57" s="837"/>
    </row>
    <row r="58" spans="1:362" s="587" customFormat="1" ht="8.25" x14ac:dyDescent="0.25">
      <c r="A58" s="976" t="s">
        <v>481</v>
      </c>
      <c r="B58" s="977" t="s">
        <v>482</v>
      </c>
      <c r="C58" s="978" t="s">
        <v>483</v>
      </c>
      <c r="D58" s="978" t="s">
        <v>1248</v>
      </c>
      <c r="E58" s="978" t="s">
        <v>1213</v>
      </c>
      <c r="F58" s="978" t="s">
        <v>280</v>
      </c>
      <c r="G58" s="978" t="s">
        <v>358</v>
      </c>
      <c r="H58" s="978" t="s">
        <v>485</v>
      </c>
      <c r="I58" s="978" t="s">
        <v>186</v>
      </c>
      <c r="J58" s="978" t="s">
        <v>210</v>
      </c>
      <c r="K58" s="1013" t="s">
        <v>282</v>
      </c>
      <c r="L58" s="979">
        <v>1</v>
      </c>
      <c r="M58" s="593">
        <v>161878000</v>
      </c>
      <c r="N58" s="595">
        <v>161524000</v>
      </c>
      <c r="O58" s="595">
        <v>119353000</v>
      </c>
      <c r="P58" s="598">
        <f t="shared" si="2"/>
        <v>354000</v>
      </c>
      <c r="Q58" s="599">
        <v>0</v>
      </c>
      <c r="R58" s="600">
        <v>142105913.48999998</v>
      </c>
      <c r="S58" s="600">
        <v>0</v>
      </c>
      <c r="T58" s="980">
        <v>142105913.48999998</v>
      </c>
      <c r="U58" s="981">
        <v>16.43532738095238</v>
      </c>
      <c r="V58" s="982">
        <v>0.95476190476190481</v>
      </c>
      <c r="W58" s="982">
        <v>55.29613756613756</v>
      </c>
      <c r="X58" s="982">
        <v>17.156560846560847</v>
      </c>
      <c r="Y58" s="982">
        <v>7.6420105820105819</v>
      </c>
      <c r="Z58" s="982">
        <v>13.616296296296298</v>
      </c>
      <c r="AA58" s="982">
        <v>2</v>
      </c>
      <c r="AB58" s="982">
        <v>12.65014384920635</v>
      </c>
      <c r="AC58" s="982">
        <v>43.712658730158729</v>
      </c>
      <c r="AD58" s="983">
        <v>169.46389715608464</v>
      </c>
      <c r="AE58" s="984">
        <f t="shared" si="3"/>
        <v>0.14531536978012044</v>
      </c>
      <c r="AF58" s="985">
        <f t="shared" si="4"/>
        <v>0.48890895152768549</v>
      </c>
      <c r="AG58" s="986"/>
      <c r="AH58" s="987"/>
      <c r="AI58" s="988" t="s">
        <v>1482</v>
      </c>
      <c r="AJ58" s="989"/>
      <c r="AK58" s="990"/>
      <c r="AL58" s="990"/>
      <c r="AM58" s="990"/>
      <c r="AN58" s="990"/>
      <c r="AO58" s="990"/>
      <c r="AP58" s="990"/>
      <c r="AQ58" s="990"/>
      <c r="AR58" s="990"/>
      <c r="AS58" s="990"/>
      <c r="AT58" s="990"/>
      <c r="AU58" s="990"/>
      <c r="AV58" s="990"/>
      <c r="AW58" s="990"/>
      <c r="AX58" s="990"/>
      <c r="AY58" s="990"/>
      <c r="AZ58" s="990"/>
      <c r="BA58" s="990"/>
      <c r="BB58" s="990"/>
      <c r="BC58" s="990"/>
      <c r="BD58" s="614"/>
      <c r="BE58" s="991">
        <v>25</v>
      </c>
      <c r="BF58" s="992"/>
      <c r="BG58" s="992"/>
      <c r="BH58" s="992"/>
      <c r="BI58" s="992"/>
      <c r="BJ58" s="992"/>
      <c r="BK58" s="992"/>
      <c r="BL58" s="992"/>
      <c r="BM58" s="992"/>
      <c r="BN58" s="992"/>
      <c r="BO58" s="992"/>
      <c r="BP58" s="992"/>
      <c r="BQ58" s="992"/>
      <c r="BR58" s="992"/>
      <c r="BS58" s="992"/>
      <c r="BT58" s="992"/>
      <c r="BU58" s="992"/>
      <c r="BV58" s="992"/>
      <c r="BW58" s="992"/>
      <c r="BX58" s="992"/>
      <c r="BY58" s="992"/>
      <c r="BZ58" s="992"/>
      <c r="CA58" s="992"/>
      <c r="CB58" s="992"/>
      <c r="CC58" s="992"/>
      <c r="CD58" s="992"/>
      <c r="CE58" s="992"/>
      <c r="CF58" s="992"/>
      <c r="CG58" s="992"/>
      <c r="CH58" s="992"/>
      <c r="CI58" s="992"/>
      <c r="CJ58" s="992"/>
      <c r="CK58" s="992"/>
      <c r="CL58" s="992"/>
      <c r="CM58" s="992"/>
      <c r="CN58" s="992"/>
      <c r="CO58" s="992"/>
      <c r="CP58" s="992"/>
      <c r="CQ58" s="992"/>
      <c r="CR58" s="992"/>
      <c r="CS58" s="993">
        <v>25</v>
      </c>
      <c r="CT58" s="994">
        <f t="shared" si="5"/>
        <v>1</v>
      </c>
      <c r="CU58" s="615">
        <v>0.55594520547945203</v>
      </c>
      <c r="CV58" s="616"/>
      <c r="CW58" s="616"/>
      <c r="CX58" s="616"/>
      <c r="CY58" s="616"/>
      <c r="CZ58" s="616"/>
      <c r="DA58" s="616"/>
      <c r="DB58" s="616"/>
      <c r="DC58" s="616"/>
      <c r="DD58" s="616"/>
      <c r="DE58" s="616"/>
      <c r="DF58" s="616"/>
      <c r="DG58" s="616"/>
      <c r="DH58" s="616"/>
      <c r="DI58" s="616"/>
      <c r="DJ58" s="616"/>
      <c r="DK58" s="616"/>
      <c r="DL58" s="616"/>
      <c r="DM58" s="616"/>
      <c r="DN58" s="616"/>
      <c r="DO58" s="616"/>
      <c r="DP58" s="616"/>
      <c r="DQ58" s="616"/>
      <c r="DR58" s="616"/>
      <c r="DS58" s="616"/>
      <c r="DT58" s="616"/>
      <c r="DU58" s="616"/>
      <c r="DV58" s="616"/>
      <c r="DW58" s="616"/>
      <c r="DX58" s="616"/>
      <c r="DY58" s="616"/>
      <c r="DZ58" s="616"/>
      <c r="EA58" s="616"/>
      <c r="EB58" s="616"/>
      <c r="EC58" s="616"/>
      <c r="ED58" s="616"/>
      <c r="EE58" s="616"/>
      <c r="EF58" s="616"/>
      <c r="EG58" s="616"/>
      <c r="EH58" s="995"/>
      <c r="EI58" s="996">
        <v>0.55594520547945203</v>
      </c>
      <c r="EJ58" s="989"/>
      <c r="EK58" s="990"/>
      <c r="EL58" s="990"/>
      <c r="EM58" s="990"/>
      <c r="EN58" s="990"/>
      <c r="EO58" s="990"/>
      <c r="EP58" s="990"/>
      <c r="EQ58" s="990"/>
      <c r="ER58" s="990"/>
      <c r="ES58" s="990"/>
      <c r="ET58" s="990"/>
      <c r="EU58" s="990"/>
      <c r="EV58" s="990"/>
      <c r="EW58" s="990"/>
      <c r="EX58" s="990"/>
      <c r="EY58" s="990"/>
      <c r="EZ58" s="990"/>
      <c r="FA58" s="990"/>
      <c r="FB58" s="990"/>
      <c r="FC58" s="990"/>
      <c r="FD58" s="990"/>
      <c r="FE58" s="990"/>
      <c r="FF58" s="990"/>
      <c r="FG58" s="990"/>
      <c r="FH58" s="990"/>
      <c r="FI58" s="990"/>
      <c r="FJ58" s="990"/>
      <c r="FK58" s="990"/>
      <c r="FL58" s="990"/>
      <c r="FM58" s="990"/>
      <c r="FN58" s="990"/>
      <c r="FO58" s="990"/>
      <c r="FP58" s="997"/>
      <c r="FQ58" s="994">
        <f t="shared" si="0"/>
        <v>0</v>
      </c>
      <c r="FR58" s="615"/>
      <c r="FS58" s="616"/>
      <c r="FT58" s="616"/>
      <c r="FU58" s="616"/>
      <c r="FV58" s="616"/>
      <c r="FW58" s="616"/>
      <c r="FX58" s="616"/>
      <c r="FY58" s="616"/>
      <c r="FZ58" s="616"/>
      <c r="GA58" s="616"/>
      <c r="GB58" s="616"/>
      <c r="GC58" s="616"/>
      <c r="GD58" s="616"/>
      <c r="GE58" s="616"/>
      <c r="GF58" s="616"/>
      <c r="GG58" s="616"/>
      <c r="GH58" s="616"/>
      <c r="GI58" s="616"/>
      <c r="GJ58" s="616"/>
      <c r="GK58" s="616"/>
      <c r="GL58" s="616"/>
      <c r="GM58" s="616"/>
      <c r="GN58" s="616"/>
      <c r="GO58" s="616"/>
      <c r="GP58" s="616"/>
      <c r="GQ58" s="616"/>
      <c r="GR58" s="616"/>
      <c r="GS58" s="616"/>
      <c r="GT58" s="616"/>
      <c r="GU58" s="616"/>
      <c r="GV58" s="616"/>
      <c r="GW58" s="616"/>
      <c r="GX58" s="621"/>
      <c r="GY58" s="998">
        <v>94</v>
      </c>
      <c r="GZ58" s="999"/>
      <c r="HA58" s="999"/>
      <c r="HB58" s="999"/>
      <c r="HC58" s="999"/>
      <c r="HD58" s="999"/>
      <c r="HE58" s="1000">
        <v>94</v>
      </c>
      <c r="HF58" s="1001"/>
      <c r="HG58" s="1002">
        <v>33</v>
      </c>
      <c r="HH58" s="1002"/>
      <c r="HI58" s="1002">
        <v>3</v>
      </c>
      <c r="HJ58" s="1002">
        <v>67</v>
      </c>
      <c r="HK58" s="1002">
        <v>227</v>
      </c>
      <c r="HL58" s="1002">
        <v>49</v>
      </c>
      <c r="HM58" s="1002">
        <v>30</v>
      </c>
      <c r="HN58" s="1002">
        <v>56</v>
      </c>
      <c r="HO58" s="1002">
        <v>15</v>
      </c>
      <c r="HP58" s="1002">
        <v>74</v>
      </c>
      <c r="HQ58" s="1002">
        <v>67</v>
      </c>
      <c r="HR58" s="1002">
        <v>1</v>
      </c>
      <c r="HS58" s="1002"/>
      <c r="HT58" s="1002"/>
      <c r="HU58" s="1002"/>
      <c r="HV58" s="1002">
        <v>21</v>
      </c>
      <c r="HW58" s="1002">
        <v>2</v>
      </c>
      <c r="HX58" s="1002">
        <v>8</v>
      </c>
      <c r="HY58" s="1002">
        <v>23</v>
      </c>
      <c r="HZ58" s="1002">
        <v>5</v>
      </c>
      <c r="IA58" s="1002">
        <v>6</v>
      </c>
      <c r="IB58" s="1002"/>
      <c r="IC58" s="1002">
        <v>6</v>
      </c>
      <c r="ID58" s="1002"/>
      <c r="IE58" s="1002"/>
      <c r="IF58" s="1002"/>
      <c r="IG58" s="1002">
        <v>46</v>
      </c>
      <c r="IH58" s="1003">
        <v>739</v>
      </c>
      <c r="II58" s="1004">
        <f t="shared" si="6"/>
        <v>2.0246575342465754</v>
      </c>
      <c r="IJ58" s="1005"/>
      <c r="IK58" s="1006">
        <v>6.7272727272727275</v>
      </c>
      <c r="IL58" s="1006"/>
      <c r="IM58" s="1006">
        <v>5.333333333333333</v>
      </c>
      <c r="IN58" s="1006">
        <v>9.08955223880597</v>
      </c>
      <c r="IO58" s="1006">
        <v>8.1982378854625555</v>
      </c>
      <c r="IP58" s="1006">
        <v>4.5714285714285712</v>
      </c>
      <c r="IQ58" s="1006">
        <v>9.5333333333333332</v>
      </c>
      <c r="IR58" s="1006">
        <v>6.8571428571428568</v>
      </c>
      <c r="IS58" s="1006">
        <v>9.1333333333333329</v>
      </c>
      <c r="IT58" s="1006">
        <v>7.9729729729729728</v>
      </c>
      <c r="IU58" s="1006">
        <v>8</v>
      </c>
      <c r="IV58" s="1006">
        <v>1</v>
      </c>
      <c r="IW58" s="1006"/>
      <c r="IX58" s="1006"/>
      <c r="IY58" s="1006"/>
      <c r="IZ58" s="1006">
        <v>8.6666666666666661</v>
      </c>
      <c r="JA58" s="1006">
        <v>10.5</v>
      </c>
      <c r="JB58" s="1006">
        <v>6.25</v>
      </c>
      <c r="JC58" s="1006">
        <v>7.3913043478260869</v>
      </c>
      <c r="JD58" s="1006">
        <v>5.4</v>
      </c>
      <c r="JE58" s="1006">
        <v>4.333333333333333</v>
      </c>
      <c r="JF58" s="1006"/>
      <c r="JG58" s="1006">
        <v>6.5</v>
      </c>
      <c r="JH58" s="1006"/>
      <c r="JI58" s="1006"/>
      <c r="JJ58" s="1006"/>
      <c r="JK58" s="1006">
        <v>9.1521739130434785</v>
      </c>
      <c r="JL58" s="642">
        <v>7.8511502029769957</v>
      </c>
      <c r="JM58" s="1001"/>
      <c r="JN58" s="1002">
        <v>189</v>
      </c>
      <c r="JO58" s="1002"/>
      <c r="JP58" s="1002">
        <v>14</v>
      </c>
      <c r="JQ58" s="1002">
        <v>542</v>
      </c>
      <c r="JR58" s="1002">
        <v>1639</v>
      </c>
      <c r="JS58" s="1002">
        <v>177</v>
      </c>
      <c r="JT58" s="1002">
        <v>256</v>
      </c>
      <c r="JU58" s="1002">
        <v>330</v>
      </c>
      <c r="JV58" s="1002">
        <v>122</v>
      </c>
      <c r="JW58" s="1002">
        <v>516</v>
      </c>
      <c r="JX58" s="1002">
        <v>469</v>
      </c>
      <c r="JY58" s="1002">
        <v>1</v>
      </c>
      <c r="JZ58" s="1002"/>
      <c r="KA58" s="1002"/>
      <c r="KB58" s="1002"/>
      <c r="KC58" s="1002">
        <v>160</v>
      </c>
      <c r="KD58" s="1002">
        <v>19</v>
      </c>
      <c r="KE58" s="1002">
        <v>42</v>
      </c>
      <c r="KF58" s="1002">
        <v>147</v>
      </c>
      <c r="KG58" s="1002">
        <v>23</v>
      </c>
      <c r="KH58" s="1002">
        <v>20</v>
      </c>
      <c r="KI58" s="1002"/>
      <c r="KJ58" s="1002">
        <v>33</v>
      </c>
      <c r="KK58" s="1002"/>
      <c r="KL58" s="1002"/>
      <c r="KM58" s="1002"/>
      <c r="KN58" s="1002">
        <v>374</v>
      </c>
      <c r="KO58" s="1003">
        <v>5073</v>
      </c>
      <c r="KP58" s="1007">
        <f t="shared" si="1"/>
        <v>0.55594520547945203</v>
      </c>
      <c r="KQ58" s="1004">
        <f t="shared" si="7"/>
        <v>13.898630136986302</v>
      </c>
      <c r="KR58" s="1001"/>
      <c r="KS58" s="1002"/>
      <c r="KT58" s="1002"/>
      <c r="KU58" s="1002"/>
      <c r="KV58" s="1002"/>
      <c r="KW58" s="1002"/>
      <c r="KX58" s="1002"/>
      <c r="KY58" s="1002"/>
      <c r="KZ58" s="1002"/>
      <c r="LA58" s="1002"/>
      <c r="LB58" s="1002"/>
      <c r="LC58" s="1002"/>
      <c r="LD58" s="1002"/>
      <c r="LE58" s="1002"/>
      <c r="LF58" s="1002"/>
      <c r="LG58" s="1002"/>
      <c r="LH58" s="1002"/>
      <c r="LI58" s="1002"/>
      <c r="LJ58" s="1002"/>
      <c r="LK58" s="1002"/>
      <c r="LL58" s="1002"/>
      <c r="LM58" s="1002"/>
      <c r="LN58" s="1002"/>
      <c r="LO58" s="1002"/>
      <c r="LP58" s="1002"/>
      <c r="LQ58" s="1002"/>
      <c r="LR58" s="1002"/>
      <c r="LS58" s="1002"/>
      <c r="LT58" s="1003"/>
      <c r="LU58" s="1007"/>
      <c r="LV58" s="1004">
        <f t="shared" si="8"/>
        <v>0</v>
      </c>
      <c r="LW58" s="644"/>
      <c r="LX58" s="645"/>
      <c r="LY58" s="645"/>
      <c r="LZ58" s="646"/>
      <c r="MA58" s="647"/>
      <c r="MB58" s="647"/>
      <c r="MC58" s="645"/>
      <c r="MD58" s="645"/>
      <c r="ME58" s="646"/>
      <c r="MF58" s="647"/>
      <c r="MG58" s="645"/>
      <c r="MH58" s="645"/>
      <c r="MI58" s="646"/>
      <c r="MJ58" s="647"/>
      <c r="MK58" s="648"/>
      <c r="ML58" s="648"/>
      <c r="MM58" s="648"/>
      <c r="MN58" s="1008"/>
      <c r="MO58" s="1009"/>
      <c r="MP58" s="1010"/>
      <c r="MQ58" s="1011"/>
      <c r="MR58" s="1011"/>
      <c r="MS58" s="1011"/>
      <c r="MT58" s="1011"/>
      <c r="MU58" s="1011"/>
      <c r="MV58" s="1012"/>
      <c r="MX58" s="837"/>
    </row>
    <row r="59" spans="1:362" s="587" customFormat="1" ht="8.25" x14ac:dyDescent="0.25">
      <c r="A59" s="976" t="s">
        <v>487</v>
      </c>
      <c r="B59" s="977" t="s">
        <v>488</v>
      </c>
      <c r="C59" s="978" t="s">
        <v>489</v>
      </c>
      <c r="D59" s="978" t="s">
        <v>490</v>
      </c>
      <c r="E59" s="978" t="s">
        <v>1207</v>
      </c>
      <c r="F59" s="978" t="s">
        <v>229</v>
      </c>
      <c r="G59" s="978" t="s">
        <v>491</v>
      </c>
      <c r="H59" s="978" t="s">
        <v>491</v>
      </c>
      <c r="I59" s="978" t="s">
        <v>492</v>
      </c>
      <c r="J59" s="978" t="s">
        <v>493</v>
      </c>
      <c r="K59" s="1013" t="s">
        <v>282</v>
      </c>
      <c r="L59" s="979">
        <v>1</v>
      </c>
      <c r="M59" s="593">
        <v>585954000</v>
      </c>
      <c r="N59" s="595">
        <v>575914000</v>
      </c>
      <c r="O59" s="595">
        <v>380133000</v>
      </c>
      <c r="P59" s="598">
        <f t="shared" si="2"/>
        <v>10040000</v>
      </c>
      <c r="Q59" s="599">
        <v>2509623.7200000002</v>
      </c>
      <c r="R59" s="600">
        <v>506784632.82999998</v>
      </c>
      <c r="S59" s="600">
        <v>21942761.869999997</v>
      </c>
      <c r="T59" s="980">
        <v>531237018.42000002</v>
      </c>
      <c r="U59" s="981">
        <v>83.129732142857137</v>
      </c>
      <c r="V59" s="982">
        <v>2.97</v>
      </c>
      <c r="W59" s="982">
        <v>150.8268253968254</v>
      </c>
      <c r="X59" s="982">
        <v>54.069550264550266</v>
      </c>
      <c r="Y59" s="982">
        <v>14.743333333333334</v>
      </c>
      <c r="Z59" s="982">
        <v>107.76026455026455</v>
      </c>
      <c r="AA59" s="982">
        <v>3.6</v>
      </c>
      <c r="AB59" s="982">
        <v>31.451626984126985</v>
      </c>
      <c r="AC59" s="982">
        <v>29.987390873015872</v>
      </c>
      <c r="AD59" s="983">
        <v>478.53872354497355</v>
      </c>
      <c r="AE59" s="984">
        <f t="shared" si="3"/>
        <v>0.19930422153084376</v>
      </c>
      <c r="AF59" s="985">
        <f t="shared" si="4"/>
        <v>0.36160856346829573</v>
      </c>
      <c r="AG59" s="986" t="s">
        <v>1483</v>
      </c>
      <c r="AH59" s="987" t="s">
        <v>1481</v>
      </c>
      <c r="AI59" s="988" t="s">
        <v>1482</v>
      </c>
      <c r="AJ59" s="989"/>
      <c r="AK59" s="990"/>
      <c r="AL59" s="990"/>
      <c r="AM59" s="990"/>
      <c r="AN59" s="990"/>
      <c r="AO59" s="990"/>
      <c r="AP59" s="990"/>
      <c r="AQ59" s="990"/>
      <c r="AR59" s="990"/>
      <c r="AS59" s="990"/>
      <c r="AT59" s="990"/>
      <c r="AU59" s="990"/>
      <c r="AV59" s="990"/>
      <c r="AW59" s="990"/>
      <c r="AX59" s="990"/>
      <c r="AY59" s="990"/>
      <c r="AZ59" s="990"/>
      <c r="BA59" s="990"/>
      <c r="BB59" s="990"/>
      <c r="BC59" s="990"/>
      <c r="BD59" s="614"/>
      <c r="BE59" s="991">
        <v>42</v>
      </c>
      <c r="BF59" s="992">
        <v>42</v>
      </c>
      <c r="BG59" s="992">
        <v>26</v>
      </c>
      <c r="BH59" s="992"/>
      <c r="BI59" s="992"/>
      <c r="BJ59" s="992"/>
      <c r="BK59" s="992"/>
      <c r="BL59" s="992"/>
      <c r="BM59" s="992">
        <v>14</v>
      </c>
      <c r="BN59" s="992"/>
      <c r="BO59" s="992"/>
      <c r="BP59" s="992"/>
      <c r="BQ59" s="992"/>
      <c r="BR59" s="992"/>
      <c r="BS59" s="992"/>
      <c r="BT59" s="992"/>
      <c r="BU59" s="992"/>
      <c r="BV59" s="992"/>
      <c r="BW59" s="992"/>
      <c r="BX59" s="992"/>
      <c r="BY59" s="992"/>
      <c r="BZ59" s="992"/>
      <c r="CA59" s="992"/>
      <c r="CB59" s="992"/>
      <c r="CC59" s="992"/>
      <c r="CD59" s="992"/>
      <c r="CE59" s="992"/>
      <c r="CF59" s="992"/>
      <c r="CG59" s="992"/>
      <c r="CH59" s="992"/>
      <c r="CI59" s="992"/>
      <c r="CJ59" s="992"/>
      <c r="CK59" s="992"/>
      <c r="CL59" s="992"/>
      <c r="CM59" s="992"/>
      <c r="CN59" s="992"/>
      <c r="CO59" s="992"/>
      <c r="CP59" s="992"/>
      <c r="CQ59" s="992"/>
      <c r="CR59" s="992"/>
      <c r="CS59" s="993">
        <v>124</v>
      </c>
      <c r="CT59" s="994">
        <f t="shared" si="5"/>
        <v>4</v>
      </c>
      <c r="CU59" s="615">
        <v>0.54559686888454006</v>
      </c>
      <c r="CV59" s="616">
        <v>0.62870189171559032</v>
      </c>
      <c r="CW59" s="616">
        <v>0.54014752370916752</v>
      </c>
      <c r="CX59" s="616"/>
      <c r="CY59" s="616"/>
      <c r="CZ59" s="616"/>
      <c r="DA59" s="616"/>
      <c r="DB59" s="616"/>
      <c r="DC59" s="616">
        <v>0.58493150684931505</v>
      </c>
      <c r="DD59" s="616"/>
      <c r="DE59" s="616"/>
      <c r="DF59" s="616"/>
      <c r="DG59" s="616"/>
      <c r="DH59" s="616"/>
      <c r="DI59" s="616"/>
      <c r="DJ59" s="616"/>
      <c r="DK59" s="616"/>
      <c r="DL59" s="616"/>
      <c r="DM59" s="616"/>
      <c r="DN59" s="616"/>
      <c r="DO59" s="616"/>
      <c r="DP59" s="616"/>
      <c r="DQ59" s="616"/>
      <c r="DR59" s="616"/>
      <c r="DS59" s="616"/>
      <c r="DT59" s="616"/>
      <c r="DU59" s="616"/>
      <c r="DV59" s="616"/>
      <c r="DW59" s="616"/>
      <c r="DX59" s="616"/>
      <c r="DY59" s="616"/>
      <c r="DZ59" s="616"/>
      <c r="EA59" s="616"/>
      <c r="EB59" s="616"/>
      <c r="EC59" s="616"/>
      <c r="ED59" s="616"/>
      <c r="EE59" s="616"/>
      <c r="EF59" s="616"/>
      <c r="EG59" s="616"/>
      <c r="EH59" s="995"/>
      <c r="EI59" s="996">
        <v>0.57704374723817942</v>
      </c>
      <c r="EJ59" s="989">
        <v>12</v>
      </c>
      <c r="EK59" s="990"/>
      <c r="EL59" s="990">
        <v>6</v>
      </c>
      <c r="EM59" s="990"/>
      <c r="EN59" s="990"/>
      <c r="EO59" s="990"/>
      <c r="EP59" s="990"/>
      <c r="EQ59" s="990"/>
      <c r="ER59" s="990"/>
      <c r="ES59" s="990"/>
      <c r="ET59" s="990"/>
      <c r="EU59" s="990"/>
      <c r="EV59" s="990"/>
      <c r="EW59" s="990"/>
      <c r="EX59" s="990"/>
      <c r="EY59" s="990"/>
      <c r="EZ59" s="990"/>
      <c r="FA59" s="990"/>
      <c r="FB59" s="990"/>
      <c r="FC59" s="990"/>
      <c r="FD59" s="990"/>
      <c r="FE59" s="990"/>
      <c r="FF59" s="990"/>
      <c r="FG59" s="990"/>
      <c r="FH59" s="990"/>
      <c r="FI59" s="990"/>
      <c r="FJ59" s="990"/>
      <c r="FK59" s="990"/>
      <c r="FL59" s="990"/>
      <c r="FM59" s="990"/>
      <c r="FN59" s="990"/>
      <c r="FO59" s="990"/>
      <c r="FP59" s="997">
        <v>18</v>
      </c>
      <c r="FQ59" s="994">
        <f t="shared" si="0"/>
        <v>2</v>
      </c>
      <c r="FR59" s="615">
        <v>0.52351598173515979</v>
      </c>
      <c r="FS59" s="616"/>
      <c r="FT59" s="616">
        <v>0</v>
      </c>
      <c r="FU59" s="616"/>
      <c r="FV59" s="616"/>
      <c r="FW59" s="616"/>
      <c r="FX59" s="616"/>
      <c r="FY59" s="616"/>
      <c r="FZ59" s="616"/>
      <c r="GA59" s="616"/>
      <c r="GB59" s="616"/>
      <c r="GC59" s="616"/>
      <c r="GD59" s="616"/>
      <c r="GE59" s="616"/>
      <c r="GF59" s="616"/>
      <c r="GG59" s="616"/>
      <c r="GH59" s="616"/>
      <c r="GI59" s="616"/>
      <c r="GJ59" s="616"/>
      <c r="GK59" s="616"/>
      <c r="GL59" s="616"/>
      <c r="GM59" s="616"/>
      <c r="GN59" s="616"/>
      <c r="GO59" s="616"/>
      <c r="GP59" s="616"/>
      <c r="GQ59" s="616"/>
      <c r="GR59" s="616"/>
      <c r="GS59" s="616"/>
      <c r="GT59" s="616"/>
      <c r="GU59" s="616"/>
      <c r="GV59" s="616"/>
      <c r="GW59" s="616"/>
      <c r="GX59" s="621">
        <v>0.34901065449010654</v>
      </c>
      <c r="GY59" s="998">
        <v>62</v>
      </c>
      <c r="GZ59" s="999">
        <v>26</v>
      </c>
      <c r="HA59" s="999"/>
      <c r="HB59" s="999"/>
      <c r="HC59" s="999">
        <v>5</v>
      </c>
      <c r="HD59" s="999">
        <v>11</v>
      </c>
      <c r="HE59" s="1000">
        <v>104</v>
      </c>
      <c r="HF59" s="1001">
        <v>37</v>
      </c>
      <c r="HG59" s="1002">
        <v>168</v>
      </c>
      <c r="HH59" s="1002">
        <v>6</v>
      </c>
      <c r="HI59" s="1002">
        <v>30</v>
      </c>
      <c r="HJ59" s="1002">
        <v>416</v>
      </c>
      <c r="HK59" s="1002">
        <v>576</v>
      </c>
      <c r="HL59" s="1002">
        <v>685</v>
      </c>
      <c r="HM59" s="1002">
        <v>353</v>
      </c>
      <c r="HN59" s="1002">
        <v>606</v>
      </c>
      <c r="HO59" s="1002">
        <v>156</v>
      </c>
      <c r="HP59" s="1002">
        <v>194</v>
      </c>
      <c r="HQ59" s="1002">
        <v>476</v>
      </c>
      <c r="HR59" s="1002">
        <v>39</v>
      </c>
      <c r="HS59" s="1002">
        <v>519</v>
      </c>
      <c r="HT59" s="1002">
        <v>1250</v>
      </c>
      <c r="HU59" s="1002">
        <v>980</v>
      </c>
      <c r="HV59" s="1002">
        <v>119</v>
      </c>
      <c r="HW59" s="1002">
        <v>20</v>
      </c>
      <c r="HX59" s="1002">
        <v>59</v>
      </c>
      <c r="HY59" s="1002">
        <v>16</v>
      </c>
      <c r="HZ59" s="1002">
        <v>16</v>
      </c>
      <c r="IA59" s="1002">
        <v>43</v>
      </c>
      <c r="IB59" s="1002">
        <v>1</v>
      </c>
      <c r="IC59" s="1002">
        <v>52</v>
      </c>
      <c r="ID59" s="1002"/>
      <c r="IE59" s="1002"/>
      <c r="IF59" s="1002">
        <v>2</v>
      </c>
      <c r="IG59" s="1002"/>
      <c r="IH59" s="1003">
        <v>6819</v>
      </c>
      <c r="II59" s="1004">
        <f t="shared" si="6"/>
        <v>18.682191780821917</v>
      </c>
      <c r="IJ59" s="1005">
        <v>20.027027027027028</v>
      </c>
      <c r="IK59" s="1006">
        <v>4.2261904761904763</v>
      </c>
      <c r="IL59" s="1006">
        <v>3.5</v>
      </c>
      <c r="IM59" s="1006">
        <v>4.3</v>
      </c>
      <c r="IN59" s="1006">
        <v>6.5961538461538458</v>
      </c>
      <c r="IO59" s="1006">
        <v>6.7951388888888893</v>
      </c>
      <c r="IP59" s="1006">
        <v>4.9693430656934305</v>
      </c>
      <c r="IQ59" s="1006">
        <v>6.2436260623229458</v>
      </c>
      <c r="IR59" s="1006">
        <v>6.4092409240924093</v>
      </c>
      <c r="IS59" s="1006">
        <v>5.7435897435897436</v>
      </c>
      <c r="IT59" s="1006">
        <v>5.7216494845360826</v>
      </c>
      <c r="IU59" s="1006">
        <v>5.5840336134453779</v>
      </c>
      <c r="IV59" s="1006">
        <v>5.6410256410256414</v>
      </c>
      <c r="IW59" s="1006">
        <v>3.0077071290944124</v>
      </c>
      <c r="IX59" s="1006">
        <v>4.0903999999999998</v>
      </c>
      <c r="IY59" s="1006">
        <v>4.0030612244897963</v>
      </c>
      <c r="IZ59" s="1006">
        <v>4.26890756302521</v>
      </c>
      <c r="JA59" s="1006">
        <v>8.5500000000000007</v>
      </c>
      <c r="JB59" s="1006">
        <v>7.7627118644067794</v>
      </c>
      <c r="JC59" s="1006">
        <v>4.0625</v>
      </c>
      <c r="JD59" s="1006">
        <v>3.4375</v>
      </c>
      <c r="JE59" s="1006">
        <v>4.3488372093023253</v>
      </c>
      <c r="JF59" s="1006">
        <v>11</v>
      </c>
      <c r="JG59" s="1006">
        <v>6.7692307692307692</v>
      </c>
      <c r="JH59" s="1006"/>
      <c r="JI59" s="1006"/>
      <c r="JJ59" s="1006">
        <v>11.5</v>
      </c>
      <c r="JK59" s="1006"/>
      <c r="JL59" s="642">
        <v>5.1418096495087253</v>
      </c>
      <c r="JM59" s="1001">
        <v>94</v>
      </c>
      <c r="JN59" s="1002">
        <v>484</v>
      </c>
      <c r="JO59" s="1002">
        <v>13</v>
      </c>
      <c r="JP59" s="1002">
        <v>99</v>
      </c>
      <c r="JQ59" s="1002">
        <v>2040</v>
      </c>
      <c r="JR59" s="1002">
        <v>2875</v>
      </c>
      <c r="JS59" s="1002">
        <v>2462</v>
      </c>
      <c r="JT59" s="1002">
        <v>1741</v>
      </c>
      <c r="JU59" s="1002">
        <v>3220</v>
      </c>
      <c r="JV59" s="1002">
        <v>745</v>
      </c>
      <c r="JW59" s="1002">
        <v>854</v>
      </c>
      <c r="JX59" s="1002">
        <v>2076</v>
      </c>
      <c r="JY59" s="1002">
        <v>179</v>
      </c>
      <c r="JZ59" s="1002">
        <v>1048</v>
      </c>
      <c r="KA59" s="1002">
        <v>3862</v>
      </c>
      <c r="KB59" s="1002">
        <v>2989</v>
      </c>
      <c r="KC59" s="1002">
        <v>387</v>
      </c>
      <c r="KD59" s="1002">
        <v>135</v>
      </c>
      <c r="KE59" s="1002">
        <v>336</v>
      </c>
      <c r="KF59" s="1002">
        <v>40</v>
      </c>
      <c r="KG59" s="1002">
        <v>33</v>
      </c>
      <c r="KH59" s="1002">
        <v>90</v>
      </c>
      <c r="KI59" s="1002">
        <v>10</v>
      </c>
      <c r="KJ59" s="1002">
        <v>284</v>
      </c>
      <c r="KK59" s="1002"/>
      <c r="KL59" s="1002"/>
      <c r="KM59" s="1002">
        <v>21</v>
      </c>
      <c r="KN59" s="1002"/>
      <c r="KO59" s="1003">
        <v>26117</v>
      </c>
      <c r="KP59" s="1007">
        <f t="shared" si="1"/>
        <v>0.57704374723817942</v>
      </c>
      <c r="KQ59" s="1004">
        <f t="shared" si="7"/>
        <v>71.553424657534251</v>
      </c>
      <c r="KR59" s="1001">
        <v>609</v>
      </c>
      <c r="KS59" s="1002">
        <v>66</v>
      </c>
      <c r="KT59" s="1002">
        <v>2</v>
      </c>
      <c r="KU59" s="1002"/>
      <c r="KV59" s="1002">
        <v>300</v>
      </c>
      <c r="KW59" s="1002">
        <v>488</v>
      </c>
      <c r="KX59" s="1002">
        <v>272</v>
      </c>
      <c r="KY59" s="1002">
        <v>112</v>
      </c>
      <c r="KZ59" s="1002">
        <v>66</v>
      </c>
      <c r="LA59" s="1002">
        <v>1</v>
      </c>
      <c r="LB59" s="1002">
        <v>63</v>
      </c>
      <c r="LC59" s="1002">
        <v>106</v>
      </c>
      <c r="LD59" s="1002"/>
      <c r="LE59" s="1002">
        <v>10</v>
      </c>
      <c r="LF59" s="1002">
        <v>26</v>
      </c>
      <c r="LG59" s="1002"/>
      <c r="LH59" s="1002">
        <v>1</v>
      </c>
      <c r="LI59" s="1002">
        <v>19</v>
      </c>
      <c r="LJ59" s="1002">
        <v>62</v>
      </c>
      <c r="LK59" s="1002">
        <v>10</v>
      </c>
      <c r="LL59" s="1002">
        <v>10</v>
      </c>
      <c r="LM59" s="1002">
        <v>55</v>
      </c>
      <c r="LN59" s="1002"/>
      <c r="LO59" s="1002">
        <v>15</v>
      </c>
      <c r="LP59" s="1002"/>
      <c r="LQ59" s="1002"/>
      <c r="LR59" s="1002"/>
      <c r="LS59" s="1002"/>
      <c r="LT59" s="1003">
        <v>2293</v>
      </c>
      <c r="LU59" s="1007">
        <f t="shared" ref="LU59:LU77" si="12">LT59/(FP59*365)</f>
        <v>0.34901065449010654</v>
      </c>
      <c r="LV59" s="1004">
        <f t="shared" si="8"/>
        <v>6.2821917808219174</v>
      </c>
      <c r="LW59" s="644">
        <v>16</v>
      </c>
      <c r="LX59" s="645">
        <v>89</v>
      </c>
      <c r="LY59" s="645">
        <v>239</v>
      </c>
      <c r="LZ59" s="646">
        <v>413</v>
      </c>
      <c r="MA59" s="647">
        <v>481</v>
      </c>
      <c r="MB59" s="647">
        <v>1055</v>
      </c>
      <c r="MC59" s="645"/>
      <c r="MD59" s="645"/>
      <c r="ME59" s="646"/>
      <c r="MF59" s="647"/>
      <c r="MG59" s="645"/>
      <c r="MH59" s="645"/>
      <c r="MI59" s="646"/>
      <c r="MJ59" s="647"/>
      <c r="MK59" s="648"/>
      <c r="ML59" s="648"/>
      <c r="MM59" s="648"/>
      <c r="MN59" s="1008">
        <v>2293</v>
      </c>
      <c r="MO59" s="1009">
        <f t="shared" si="9"/>
        <v>0.15002180549498473</v>
      </c>
      <c r="MP59" s="1010"/>
      <c r="MQ59" s="1011"/>
      <c r="MR59" s="1011"/>
      <c r="MS59" s="1011"/>
      <c r="MT59" s="1011" t="s">
        <v>1486</v>
      </c>
      <c r="MU59" s="1011"/>
      <c r="MV59" s="1012"/>
      <c r="MX59" s="837"/>
    </row>
    <row r="60" spans="1:362" s="587" customFormat="1" ht="8.25" x14ac:dyDescent="0.25">
      <c r="A60" s="976" t="s">
        <v>494</v>
      </c>
      <c r="B60" s="977" t="s">
        <v>495</v>
      </c>
      <c r="C60" s="978" t="s">
        <v>496</v>
      </c>
      <c r="D60" s="978" t="s">
        <v>1249</v>
      </c>
      <c r="E60" s="978" t="s">
        <v>1219</v>
      </c>
      <c r="F60" s="978" t="s">
        <v>318</v>
      </c>
      <c r="G60" s="978" t="s">
        <v>319</v>
      </c>
      <c r="H60" s="978" t="s">
        <v>498</v>
      </c>
      <c r="I60" s="978" t="s">
        <v>320</v>
      </c>
      <c r="J60" s="978" t="s">
        <v>493</v>
      </c>
      <c r="K60" s="1013" t="s">
        <v>282</v>
      </c>
      <c r="L60" s="979">
        <v>1</v>
      </c>
      <c r="M60" s="593">
        <v>853986000</v>
      </c>
      <c r="N60" s="595">
        <v>848196000</v>
      </c>
      <c r="O60" s="595">
        <v>464774000</v>
      </c>
      <c r="P60" s="598">
        <f t="shared" si="2"/>
        <v>5790000</v>
      </c>
      <c r="Q60" s="599">
        <v>965844.3</v>
      </c>
      <c r="R60" s="600">
        <v>715201723.11000001</v>
      </c>
      <c r="S60" s="600">
        <v>68003263.950000003</v>
      </c>
      <c r="T60" s="980">
        <v>784170831.36000001</v>
      </c>
      <c r="U60" s="981">
        <v>59.543511904761907</v>
      </c>
      <c r="V60" s="982">
        <v>7.1471230158730155</v>
      </c>
      <c r="W60" s="982">
        <v>142.21058201058204</v>
      </c>
      <c r="X60" s="982">
        <v>38.430555555555557</v>
      </c>
      <c r="Y60" s="982">
        <v>7.24</v>
      </c>
      <c r="Z60" s="982">
        <v>52.58</v>
      </c>
      <c r="AA60" s="982">
        <v>5.2247619047619054</v>
      </c>
      <c r="AB60" s="982">
        <v>37.729265873015876</v>
      </c>
      <c r="AC60" s="982">
        <v>27.380575396825396</v>
      </c>
      <c r="AD60" s="983">
        <v>377.48637566137575</v>
      </c>
      <c r="AE60" s="984">
        <f t="shared" si="3"/>
        <v>0.19061454798691679</v>
      </c>
      <c r="AF60" s="985">
        <f t="shared" si="4"/>
        <v>0.45525372860540969</v>
      </c>
      <c r="AG60" s="986" t="s">
        <v>1483</v>
      </c>
      <c r="AH60" s="987" t="s">
        <v>1481</v>
      </c>
      <c r="AI60" s="988" t="s">
        <v>1482</v>
      </c>
      <c r="AJ60" s="989"/>
      <c r="AK60" s="990"/>
      <c r="AL60" s="990"/>
      <c r="AM60" s="990"/>
      <c r="AN60" s="990"/>
      <c r="AO60" s="990"/>
      <c r="AP60" s="990"/>
      <c r="AQ60" s="990"/>
      <c r="AR60" s="990"/>
      <c r="AS60" s="990"/>
      <c r="AT60" s="990"/>
      <c r="AU60" s="990"/>
      <c r="AV60" s="990"/>
      <c r="AW60" s="990"/>
      <c r="AX60" s="990"/>
      <c r="AY60" s="990"/>
      <c r="AZ60" s="990"/>
      <c r="BA60" s="990"/>
      <c r="BB60" s="990"/>
      <c r="BC60" s="990"/>
      <c r="BD60" s="614"/>
      <c r="BE60" s="991">
        <v>35</v>
      </c>
      <c r="BF60" s="992">
        <v>36</v>
      </c>
      <c r="BG60" s="992">
        <v>35</v>
      </c>
      <c r="BH60" s="992"/>
      <c r="BI60" s="992">
        <v>20</v>
      </c>
      <c r="BJ60" s="992">
        <v>20</v>
      </c>
      <c r="BK60" s="992"/>
      <c r="BL60" s="992"/>
      <c r="BM60" s="992">
        <v>20</v>
      </c>
      <c r="BN60" s="992"/>
      <c r="BO60" s="992"/>
      <c r="BP60" s="992"/>
      <c r="BQ60" s="992"/>
      <c r="BR60" s="992"/>
      <c r="BS60" s="992"/>
      <c r="BT60" s="992"/>
      <c r="BU60" s="992"/>
      <c r="BV60" s="992"/>
      <c r="BW60" s="992"/>
      <c r="BX60" s="992"/>
      <c r="BY60" s="992"/>
      <c r="BZ60" s="992"/>
      <c r="CA60" s="992"/>
      <c r="CB60" s="992"/>
      <c r="CC60" s="992"/>
      <c r="CD60" s="992"/>
      <c r="CE60" s="992"/>
      <c r="CF60" s="992"/>
      <c r="CG60" s="992"/>
      <c r="CH60" s="992"/>
      <c r="CI60" s="992"/>
      <c r="CJ60" s="992"/>
      <c r="CK60" s="992"/>
      <c r="CL60" s="992"/>
      <c r="CM60" s="992"/>
      <c r="CN60" s="992"/>
      <c r="CO60" s="992"/>
      <c r="CP60" s="992"/>
      <c r="CQ60" s="992"/>
      <c r="CR60" s="992"/>
      <c r="CS60" s="993">
        <v>166</v>
      </c>
      <c r="CT60" s="994">
        <f t="shared" si="5"/>
        <v>6</v>
      </c>
      <c r="CU60" s="615">
        <v>0.86082191780821915</v>
      </c>
      <c r="CV60" s="616">
        <v>0.42100456621004567</v>
      </c>
      <c r="CW60" s="616">
        <v>0.35232876712328765</v>
      </c>
      <c r="CX60" s="616"/>
      <c r="CY60" s="616">
        <v>0.2689041095890411</v>
      </c>
      <c r="CZ60" s="616">
        <v>0.34109589041095889</v>
      </c>
      <c r="DA60" s="616"/>
      <c r="DB60" s="616"/>
      <c r="DC60" s="616">
        <v>0.31904109589041096</v>
      </c>
      <c r="DD60" s="616"/>
      <c r="DE60" s="616"/>
      <c r="DF60" s="616"/>
      <c r="DG60" s="616"/>
      <c r="DH60" s="616"/>
      <c r="DI60" s="616"/>
      <c r="DJ60" s="616"/>
      <c r="DK60" s="616"/>
      <c r="DL60" s="616"/>
      <c r="DM60" s="616"/>
      <c r="DN60" s="616"/>
      <c r="DO60" s="616"/>
      <c r="DP60" s="616"/>
      <c r="DQ60" s="616"/>
      <c r="DR60" s="616"/>
      <c r="DS60" s="616"/>
      <c r="DT60" s="616"/>
      <c r="DU60" s="616"/>
      <c r="DV60" s="616"/>
      <c r="DW60" s="616"/>
      <c r="DX60" s="616"/>
      <c r="DY60" s="616"/>
      <c r="DZ60" s="616"/>
      <c r="EA60" s="616"/>
      <c r="EB60" s="616"/>
      <c r="EC60" s="616"/>
      <c r="ED60" s="616"/>
      <c r="EE60" s="616"/>
      <c r="EF60" s="616"/>
      <c r="EG60" s="616"/>
      <c r="EH60" s="995"/>
      <c r="EI60" s="996">
        <v>0.45901964020465424</v>
      </c>
      <c r="EJ60" s="989">
        <v>5</v>
      </c>
      <c r="EK60" s="990">
        <v>4</v>
      </c>
      <c r="EL60" s="990">
        <v>5</v>
      </c>
      <c r="EM60" s="990"/>
      <c r="EN60" s="990"/>
      <c r="EO60" s="990"/>
      <c r="EP60" s="990"/>
      <c r="EQ60" s="990"/>
      <c r="ER60" s="990"/>
      <c r="ES60" s="990"/>
      <c r="ET60" s="990"/>
      <c r="EU60" s="990"/>
      <c r="EV60" s="990"/>
      <c r="EW60" s="990"/>
      <c r="EX60" s="990"/>
      <c r="EY60" s="990"/>
      <c r="EZ60" s="990"/>
      <c r="FA60" s="990"/>
      <c r="FB60" s="990"/>
      <c r="FC60" s="990"/>
      <c r="FD60" s="990"/>
      <c r="FE60" s="990"/>
      <c r="FF60" s="990"/>
      <c r="FG60" s="990"/>
      <c r="FH60" s="990"/>
      <c r="FI60" s="990"/>
      <c r="FJ60" s="990"/>
      <c r="FK60" s="990"/>
      <c r="FL60" s="990"/>
      <c r="FM60" s="990"/>
      <c r="FN60" s="990"/>
      <c r="FO60" s="990"/>
      <c r="FP60" s="997">
        <v>14</v>
      </c>
      <c r="FQ60" s="994">
        <f t="shared" si="0"/>
        <v>3</v>
      </c>
      <c r="FR60" s="615">
        <v>0.98082191780821915</v>
      </c>
      <c r="FS60" s="616">
        <v>0.39383561643835618</v>
      </c>
      <c r="FT60" s="616">
        <v>0.60602739726027399</v>
      </c>
      <c r="FU60" s="616"/>
      <c r="FV60" s="616"/>
      <c r="FW60" s="616"/>
      <c r="FX60" s="616"/>
      <c r="FY60" s="616"/>
      <c r="FZ60" s="616"/>
      <c r="GA60" s="616"/>
      <c r="GB60" s="616"/>
      <c r="GC60" s="616"/>
      <c r="GD60" s="616"/>
      <c r="GE60" s="616"/>
      <c r="GF60" s="616"/>
      <c r="GG60" s="616"/>
      <c r="GH60" s="616"/>
      <c r="GI60" s="616"/>
      <c r="GJ60" s="616"/>
      <c r="GK60" s="616"/>
      <c r="GL60" s="616"/>
      <c r="GM60" s="616"/>
      <c r="GN60" s="616"/>
      <c r="GO60" s="616"/>
      <c r="GP60" s="616"/>
      <c r="GQ60" s="616"/>
      <c r="GR60" s="616"/>
      <c r="GS60" s="616"/>
      <c r="GT60" s="616"/>
      <c r="GU60" s="616"/>
      <c r="GV60" s="616"/>
      <c r="GW60" s="616"/>
      <c r="GX60" s="621">
        <v>0.67925636007827783</v>
      </c>
      <c r="GY60" s="998">
        <v>75</v>
      </c>
      <c r="GZ60" s="999"/>
      <c r="HA60" s="999"/>
      <c r="HB60" s="999"/>
      <c r="HC60" s="999"/>
      <c r="HD60" s="999"/>
      <c r="HE60" s="1000">
        <v>75</v>
      </c>
      <c r="HF60" s="1001">
        <v>102</v>
      </c>
      <c r="HG60" s="1002">
        <v>500</v>
      </c>
      <c r="HH60" s="1002">
        <v>5</v>
      </c>
      <c r="HI60" s="1002">
        <v>120</v>
      </c>
      <c r="HJ60" s="1002">
        <v>482</v>
      </c>
      <c r="HK60" s="1002">
        <v>561</v>
      </c>
      <c r="HL60" s="1002">
        <v>770</v>
      </c>
      <c r="HM60" s="1002">
        <v>198</v>
      </c>
      <c r="HN60" s="1002">
        <v>602</v>
      </c>
      <c r="HO60" s="1002">
        <v>131</v>
      </c>
      <c r="HP60" s="1002">
        <v>121</v>
      </c>
      <c r="HQ60" s="1002">
        <v>372</v>
      </c>
      <c r="HR60" s="1002">
        <v>64</v>
      </c>
      <c r="HS60" s="1002">
        <v>570</v>
      </c>
      <c r="HT60" s="1002">
        <v>818</v>
      </c>
      <c r="HU60" s="1002">
        <v>629</v>
      </c>
      <c r="HV60" s="1002">
        <v>52</v>
      </c>
      <c r="HW60" s="1002">
        <v>6</v>
      </c>
      <c r="HX60" s="1002">
        <v>252</v>
      </c>
      <c r="HY60" s="1002">
        <v>39</v>
      </c>
      <c r="HZ60" s="1002">
        <v>45</v>
      </c>
      <c r="IA60" s="1002">
        <v>34</v>
      </c>
      <c r="IB60" s="1002">
        <v>3</v>
      </c>
      <c r="IC60" s="1002">
        <v>51</v>
      </c>
      <c r="ID60" s="1002"/>
      <c r="IE60" s="1002"/>
      <c r="IF60" s="1002">
        <v>36</v>
      </c>
      <c r="IG60" s="1002">
        <v>15</v>
      </c>
      <c r="IH60" s="1003">
        <v>6578</v>
      </c>
      <c r="II60" s="1004">
        <f t="shared" si="6"/>
        <v>18.021917808219179</v>
      </c>
      <c r="IJ60" s="1005">
        <v>21.941176470588236</v>
      </c>
      <c r="IK60" s="1006">
        <v>5.484</v>
      </c>
      <c r="IL60" s="1006">
        <v>3</v>
      </c>
      <c r="IM60" s="1006">
        <v>3.5083333333333333</v>
      </c>
      <c r="IN60" s="1006">
        <v>8.3921161825726145</v>
      </c>
      <c r="IO60" s="1006">
        <v>5.6862745098039218</v>
      </c>
      <c r="IP60" s="1006">
        <v>5.2259740259740264</v>
      </c>
      <c r="IQ60" s="1006">
        <v>6.9292929292929291</v>
      </c>
      <c r="IR60" s="1006">
        <v>5.2574750830564785</v>
      </c>
      <c r="IS60" s="1006">
        <v>4.3282442748091601</v>
      </c>
      <c r="IT60" s="1006">
        <v>7.1404958677685952</v>
      </c>
      <c r="IU60" s="1006">
        <v>7.008064516129032</v>
      </c>
      <c r="IV60" s="1006">
        <v>3.03125</v>
      </c>
      <c r="IW60" s="1006">
        <v>3.2087719298245614</v>
      </c>
      <c r="IX60" s="1006">
        <v>4.5880195599022002</v>
      </c>
      <c r="IY60" s="1006">
        <v>4.7329093799682038</v>
      </c>
      <c r="IZ60" s="1006">
        <v>6.7692307692307692</v>
      </c>
      <c r="JA60" s="1006">
        <v>4.5</v>
      </c>
      <c r="JB60" s="1006">
        <v>8.5515873015873023</v>
      </c>
      <c r="JC60" s="1006">
        <v>5.4871794871794872</v>
      </c>
      <c r="JD60" s="1006">
        <v>2.7555555555555555</v>
      </c>
      <c r="JE60" s="1006">
        <v>4.5</v>
      </c>
      <c r="JF60" s="1006">
        <v>8</v>
      </c>
      <c r="JG60" s="1006">
        <v>3.9803921568627452</v>
      </c>
      <c r="JH60" s="1006"/>
      <c r="JI60" s="1006"/>
      <c r="JJ60" s="1006">
        <v>6.8055555555555554</v>
      </c>
      <c r="JK60" s="1006">
        <v>5.1333333333333337</v>
      </c>
      <c r="JL60" s="642">
        <v>5.7125266038309519</v>
      </c>
      <c r="JM60" s="1001">
        <v>537</v>
      </c>
      <c r="JN60" s="1002">
        <v>2120</v>
      </c>
      <c r="JO60" s="1002">
        <v>10</v>
      </c>
      <c r="JP60" s="1002">
        <v>300</v>
      </c>
      <c r="JQ60" s="1002">
        <v>3068</v>
      </c>
      <c r="JR60" s="1002">
        <v>2385</v>
      </c>
      <c r="JS60" s="1002">
        <v>2900</v>
      </c>
      <c r="JT60" s="1002">
        <v>1110</v>
      </c>
      <c r="JU60" s="1002">
        <v>2512</v>
      </c>
      <c r="JV60" s="1002">
        <v>437</v>
      </c>
      <c r="JW60" s="1002">
        <v>681</v>
      </c>
      <c r="JX60" s="1002">
        <v>2093</v>
      </c>
      <c r="JY60" s="1002">
        <v>138</v>
      </c>
      <c r="JZ60" s="1002">
        <v>1319</v>
      </c>
      <c r="KA60" s="1002">
        <v>3064</v>
      </c>
      <c r="KB60" s="1002">
        <v>2359</v>
      </c>
      <c r="KC60" s="1002">
        <v>270</v>
      </c>
      <c r="KD60" s="1002">
        <v>21</v>
      </c>
      <c r="KE60" s="1002">
        <v>1742</v>
      </c>
      <c r="KF60" s="1002">
        <v>174</v>
      </c>
      <c r="KG60" s="1002">
        <v>20</v>
      </c>
      <c r="KH60" s="1002">
        <v>102</v>
      </c>
      <c r="KI60" s="1002">
        <v>19</v>
      </c>
      <c r="KJ60" s="1002">
        <v>158</v>
      </c>
      <c r="KK60" s="1002"/>
      <c r="KL60" s="1002"/>
      <c r="KM60" s="1002">
        <v>209</v>
      </c>
      <c r="KN60" s="1002">
        <v>64</v>
      </c>
      <c r="KO60" s="1003">
        <v>27812</v>
      </c>
      <c r="KP60" s="1007">
        <f t="shared" si="1"/>
        <v>0.45901964020465424</v>
      </c>
      <c r="KQ60" s="1004">
        <f t="shared" si="7"/>
        <v>76.197260273972603</v>
      </c>
      <c r="KR60" s="1001">
        <v>1597</v>
      </c>
      <c r="KS60" s="1002">
        <v>135</v>
      </c>
      <c r="KT60" s="1002"/>
      <c r="KU60" s="1002">
        <v>1</v>
      </c>
      <c r="KV60" s="1002">
        <v>508</v>
      </c>
      <c r="KW60" s="1002">
        <v>242</v>
      </c>
      <c r="KX60" s="1002">
        <v>363</v>
      </c>
      <c r="KY60" s="1002">
        <v>60</v>
      </c>
      <c r="KZ60" s="1002">
        <v>55</v>
      </c>
      <c r="LA60" s="1002">
        <v>3</v>
      </c>
      <c r="LB60" s="1002">
        <v>62</v>
      </c>
      <c r="LC60" s="1002">
        <v>146</v>
      </c>
      <c r="LD60" s="1002">
        <v>3</v>
      </c>
      <c r="LE60" s="1002">
        <v>15</v>
      </c>
      <c r="LF60" s="1002"/>
      <c r="LG60" s="1002"/>
      <c r="LH60" s="1002">
        <v>31</v>
      </c>
      <c r="LI60" s="1002"/>
      <c r="LJ60" s="1002">
        <v>164</v>
      </c>
      <c r="LK60" s="1002">
        <v>1</v>
      </c>
      <c r="LL60" s="1002">
        <v>65</v>
      </c>
      <c r="LM60" s="1002">
        <v>18</v>
      </c>
      <c r="LN60" s="1002">
        <v>2</v>
      </c>
      <c r="LO60" s="1002"/>
      <c r="LP60" s="1002"/>
      <c r="LQ60" s="1002"/>
      <c r="LR60" s="1002"/>
      <c r="LS60" s="1002"/>
      <c r="LT60" s="1003">
        <v>3471</v>
      </c>
      <c r="LU60" s="1007">
        <f t="shared" si="12"/>
        <v>0.67925636007827783</v>
      </c>
      <c r="LV60" s="1004">
        <f t="shared" si="8"/>
        <v>9.5095890410958912</v>
      </c>
      <c r="LW60" s="644"/>
      <c r="LX60" s="645">
        <v>5</v>
      </c>
      <c r="LY60" s="645">
        <v>103</v>
      </c>
      <c r="LZ60" s="646">
        <v>590</v>
      </c>
      <c r="MA60" s="647">
        <v>748</v>
      </c>
      <c r="MB60" s="647">
        <v>2025</v>
      </c>
      <c r="MC60" s="645"/>
      <c r="MD60" s="645"/>
      <c r="ME60" s="646"/>
      <c r="MF60" s="647"/>
      <c r="MG60" s="645"/>
      <c r="MH60" s="645"/>
      <c r="MI60" s="646"/>
      <c r="MJ60" s="647"/>
      <c r="MK60" s="648"/>
      <c r="ML60" s="648"/>
      <c r="MM60" s="648"/>
      <c r="MN60" s="1008">
        <v>3471</v>
      </c>
      <c r="MO60" s="1009">
        <f t="shared" si="9"/>
        <v>3.1114952463267068E-2</v>
      </c>
      <c r="MP60" s="1010"/>
      <c r="MQ60" s="1011"/>
      <c r="MR60" s="1011"/>
      <c r="MS60" s="1011"/>
      <c r="MT60" s="1011"/>
      <c r="MU60" s="1011"/>
      <c r="MV60" s="1012"/>
      <c r="MX60" s="837"/>
    </row>
    <row r="61" spans="1:362" s="587" customFormat="1" ht="8.25" x14ac:dyDescent="0.25">
      <c r="A61" s="976" t="s">
        <v>494</v>
      </c>
      <c r="B61" s="977" t="s">
        <v>499</v>
      </c>
      <c r="C61" s="978" t="s">
        <v>500</v>
      </c>
      <c r="D61" s="978" t="s">
        <v>1250</v>
      </c>
      <c r="E61" s="978" t="s">
        <v>1219</v>
      </c>
      <c r="F61" s="978" t="s">
        <v>318</v>
      </c>
      <c r="G61" s="978" t="s">
        <v>319</v>
      </c>
      <c r="H61" s="978" t="s">
        <v>319</v>
      </c>
      <c r="I61" s="978" t="s">
        <v>320</v>
      </c>
      <c r="J61" s="978" t="s">
        <v>493</v>
      </c>
      <c r="K61" s="1013" t="s">
        <v>282</v>
      </c>
      <c r="L61" s="979">
        <v>1</v>
      </c>
      <c r="M61" s="593"/>
      <c r="N61" s="595"/>
      <c r="O61" s="595"/>
      <c r="P61" s="598">
        <f t="shared" si="2"/>
        <v>0</v>
      </c>
      <c r="Q61" s="599"/>
      <c r="R61" s="600"/>
      <c r="S61" s="600"/>
      <c r="T61" s="980"/>
      <c r="U61" s="981">
        <v>17.76812003968254</v>
      </c>
      <c r="V61" s="982">
        <v>1.8117212301587302</v>
      </c>
      <c r="W61" s="982">
        <v>44.237460317460318</v>
      </c>
      <c r="X61" s="982">
        <v>18.763888888888886</v>
      </c>
      <c r="Y61" s="982">
        <v>7.126402116402117</v>
      </c>
      <c r="Z61" s="982">
        <v>37.978306878306881</v>
      </c>
      <c r="AA61" s="982">
        <v>2.65</v>
      </c>
      <c r="AB61" s="982">
        <v>15.582390873015873</v>
      </c>
      <c r="AC61" s="982">
        <v>34.252028769841267</v>
      </c>
      <c r="AD61" s="983">
        <v>180.17031911375662</v>
      </c>
      <c r="AE61" s="984">
        <f t="shared" si="3"/>
        <v>0.13632560262991614</v>
      </c>
      <c r="AF61" s="985">
        <f t="shared" si="4"/>
        <v>0.33941117141971588</v>
      </c>
      <c r="AG61" s="986"/>
      <c r="AH61" s="987"/>
      <c r="AI61" s="988" t="s">
        <v>1482</v>
      </c>
      <c r="AJ61" s="989"/>
      <c r="AK61" s="990"/>
      <c r="AL61" s="990"/>
      <c r="AM61" s="990"/>
      <c r="AN61" s="990"/>
      <c r="AO61" s="990"/>
      <c r="AP61" s="990"/>
      <c r="AQ61" s="990"/>
      <c r="AR61" s="990"/>
      <c r="AS61" s="990"/>
      <c r="AT61" s="990"/>
      <c r="AU61" s="990"/>
      <c r="AV61" s="990"/>
      <c r="AW61" s="990"/>
      <c r="AX61" s="990"/>
      <c r="AY61" s="990"/>
      <c r="AZ61" s="990"/>
      <c r="BA61" s="990"/>
      <c r="BB61" s="990"/>
      <c r="BC61" s="990"/>
      <c r="BD61" s="614"/>
      <c r="BE61" s="991"/>
      <c r="BF61" s="992"/>
      <c r="BG61" s="992"/>
      <c r="BH61" s="992">
        <v>20</v>
      </c>
      <c r="BI61" s="992"/>
      <c r="BJ61" s="992"/>
      <c r="BK61" s="992"/>
      <c r="BL61" s="992"/>
      <c r="BM61" s="992"/>
      <c r="BN61" s="992"/>
      <c r="BO61" s="992"/>
      <c r="BP61" s="992"/>
      <c r="BQ61" s="992"/>
      <c r="BR61" s="992"/>
      <c r="BS61" s="992"/>
      <c r="BT61" s="992"/>
      <c r="BU61" s="992"/>
      <c r="BV61" s="992"/>
      <c r="BW61" s="992"/>
      <c r="BX61" s="992"/>
      <c r="BY61" s="992"/>
      <c r="BZ61" s="992"/>
      <c r="CA61" s="992"/>
      <c r="CB61" s="992"/>
      <c r="CC61" s="992"/>
      <c r="CD61" s="992"/>
      <c r="CE61" s="992"/>
      <c r="CF61" s="992"/>
      <c r="CG61" s="992"/>
      <c r="CH61" s="992"/>
      <c r="CI61" s="992"/>
      <c r="CJ61" s="992"/>
      <c r="CK61" s="992"/>
      <c r="CL61" s="992"/>
      <c r="CM61" s="992"/>
      <c r="CN61" s="992"/>
      <c r="CO61" s="992"/>
      <c r="CP61" s="992"/>
      <c r="CQ61" s="992"/>
      <c r="CR61" s="992"/>
      <c r="CS61" s="993">
        <v>20</v>
      </c>
      <c r="CT61" s="994">
        <f t="shared" si="5"/>
        <v>1</v>
      </c>
      <c r="CU61" s="615"/>
      <c r="CV61" s="616"/>
      <c r="CW61" s="616"/>
      <c r="CX61" s="616">
        <v>0.64232876712328768</v>
      </c>
      <c r="CY61" s="616"/>
      <c r="CZ61" s="616"/>
      <c r="DA61" s="616"/>
      <c r="DB61" s="616"/>
      <c r="DC61" s="616"/>
      <c r="DD61" s="616"/>
      <c r="DE61" s="616"/>
      <c r="DF61" s="616"/>
      <c r="DG61" s="616"/>
      <c r="DH61" s="616"/>
      <c r="DI61" s="616"/>
      <c r="DJ61" s="616"/>
      <c r="DK61" s="616"/>
      <c r="DL61" s="616"/>
      <c r="DM61" s="616"/>
      <c r="DN61" s="616"/>
      <c r="DO61" s="616"/>
      <c r="DP61" s="616"/>
      <c r="DQ61" s="616"/>
      <c r="DR61" s="616"/>
      <c r="DS61" s="616"/>
      <c r="DT61" s="616"/>
      <c r="DU61" s="616"/>
      <c r="DV61" s="616"/>
      <c r="DW61" s="616"/>
      <c r="DX61" s="616"/>
      <c r="DY61" s="616"/>
      <c r="DZ61" s="616"/>
      <c r="EA61" s="616"/>
      <c r="EB61" s="616"/>
      <c r="EC61" s="616"/>
      <c r="ED61" s="616"/>
      <c r="EE61" s="616"/>
      <c r="EF61" s="616"/>
      <c r="EG61" s="616"/>
      <c r="EH61" s="995"/>
      <c r="EI61" s="996">
        <v>0.64232876712328768</v>
      </c>
      <c r="EJ61" s="989"/>
      <c r="EK61" s="990"/>
      <c r="EL61" s="990"/>
      <c r="EM61" s="990"/>
      <c r="EN61" s="990"/>
      <c r="EO61" s="990"/>
      <c r="EP61" s="990"/>
      <c r="EQ61" s="990"/>
      <c r="ER61" s="990"/>
      <c r="ES61" s="990">
        <v>4</v>
      </c>
      <c r="ET61" s="990"/>
      <c r="EU61" s="990"/>
      <c r="EV61" s="990"/>
      <c r="EW61" s="990"/>
      <c r="EX61" s="990"/>
      <c r="EY61" s="990"/>
      <c r="EZ61" s="990"/>
      <c r="FA61" s="990"/>
      <c r="FB61" s="990"/>
      <c r="FC61" s="990"/>
      <c r="FD61" s="990"/>
      <c r="FE61" s="990"/>
      <c r="FF61" s="990"/>
      <c r="FG61" s="990"/>
      <c r="FH61" s="990"/>
      <c r="FI61" s="990"/>
      <c r="FJ61" s="990"/>
      <c r="FK61" s="990"/>
      <c r="FL61" s="990"/>
      <c r="FM61" s="990"/>
      <c r="FN61" s="990"/>
      <c r="FO61" s="990"/>
      <c r="FP61" s="997">
        <v>4</v>
      </c>
      <c r="FQ61" s="994">
        <f t="shared" si="0"/>
        <v>1</v>
      </c>
      <c r="FR61" s="615"/>
      <c r="FS61" s="616"/>
      <c r="FT61" s="616"/>
      <c r="FU61" s="616"/>
      <c r="FV61" s="616"/>
      <c r="FW61" s="616"/>
      <c r="FX61" s="616"/>
      <c r="FY61" s="616"/>
      <c r="FZ61" s="616"/>
      <c r="GA61" s="616">
        <v>0.38835616438356163</v>
      </c>
      <c r="GB61" s="616"/>
      <c r="GC61" s="616"/>
      <c r="GD61" s="616"/>
      <c r="GE61" s="616"/>
      <c r="GF61" s="616"/>
      <c r="GG61" s="616"/>
      <c r="GH61" s="616"/>
      <c r="GI61" s="616"/>
      <c r="GJ61" s="616"/>
      <c r="GK61" s="616"/>
      <c r="GL61" s="616"/>
      <c r="GM61" s="616"/>
      <c r="GN61" s="616"/>
      <c r="GO61" s="616"/>
      <c r="GP61" s="616"/>
      <c r="GQ61" s="616"/>
      <c r="GR61" s="616"/>
      <c r="GS61" s="616"/>
      <c r="GT61" s="616"/>
      <c r="GU61" s="616"/>
      <c r="GV61" s="616"/>
      <c r="GW61" s="616"/>
      <c r="GX61" s="621">
        <v>0.38835616438356163</v>
      </c>
      <c r="GY61" s="998"/>
      <c r="GZ61" s="999"/>
      <c r="HA61" s="999"/>
      <c r="HB61" s="999"/>
      <c r="HC61" s="999"/>
      <c r="HD61" s="999"/>
      <c r="HE61" s="1000"/>
      <c r="HF61" s="1001"/>
      <c r="HG61" s="1002"/>
      <c r="HH61" s="1002"/>
      <c r="HI61" s="1002"/>
      <c r="HJ61" s="1002"/>
      <c r="HK61" s="1002"/>
      <c r="HL61" s="1002"/>
      <c r="HM61" s="1002"/>
      <c r="HN61" s="1002">
        <v>1009</v>
      </c>
      <c r="HO61" s="1002">
        <v>6</v>
      </c>
      <c r="HP61" s="1002"/>
      <c r="HQ61" s="1002"/>
      <c r="HR61" s="1002"/>
      <c r="HS61" s="1002"/>
      <c r="HT61" s="1002"/>
      <c r="HU61" s="1002"/>
      <c r="HV61" s="1002">
        <v>2</v>
      </c>
      <c r="HW61" s="1002"/>
      <c r="HX61" s="1002"/>
      <c r="HY61" s="1002"/>
      <c r="HZ61" s="1002"/>
      <c r="IA61" s="1002">
        <v>1</v>
      </c>
      <c r="IB61" s="1002"/>
      <c r="IC61" s="1002">
        <v>11</v>
      </c>
      <c r="ID61" s="1002"/>
      <c r="IE61" s="1002"/>
      <c r="IF61" s="1002">
        <v>7</v>
      </c>
      <c r="IG61" s="1002">
        <v>11</v>
      </c>
      <c r="IH61" s="1003">
        <v>1047</v>
      </c>
      <c r="II61" s="1004">
        <f t="shared" si="6"/>
        <v>2.8684931506849316</v>
      </c>
      <c r="IJ61" s="1005"/>
      <c r="IK61" s="1006"/>
      <c r="IL61" s="1006"/>
      <c r="IM61" s="1006"/>
      <c r="IN61" s="1006"/>
      <c r="IO61" s="1006"/>
      <c r="IP61" s="1006"/>
      <c r="IQ61" s="1006"/>
      <c r="IR61" s="1006">
        <v>6.0773042616451933</v>
      </c>
      <c r="IS61" s="1006">
        <v>9.6666666666666661</v>
      </c>
      <c r="IT61" s="1006"/>
      <c r="IU61" s="1006"/>
      <c r="IV61" s="1006"/>
      <c r="IW61" s="1006"/>
      <c r="IX61" s="1006"/>
      <c r="IY61" s="1006"/>
      <c r="IZ61" s="1006">
        <v>2.5</v>
      </c>
      <c r="JA61" s="1006"/>
      <c r="JB61" s="1006"/>
      <c r="JC61" s="1006"/>
      <c r="JD61" s="1006"/>
      <c r="JE61" s="1006">
        <v>11</v>
      </c>
      <c r="JF61" s="1006"/>
      <c r="JG61" s="1006">
        <v>1.4545454545454546</v>
      </c>
      <c r="JH61" s="1006"/>
      <c r="JI61" s="1006"/>
      <c r="JJ61" s="1006">
        <v>4.2857142857142856</v>
      </c>
      <c r="JK61" s="1006">
        <v>3.4545454545454546</v>
      </c>
      <c r="JL61" s="642">
        <v>6.0076408787010509</v>
      </c>
      <c r="JM61" s="1001"/>
      <c r="JN61" s="1002"/>
      <c r="JO61" s="1002"/>
      <c r="JP61" s="1002"/>
      <c r="JQ61" s="1002"/>
      <c r="JR61" s="1002"/>
      <c r="JS61" s="1002"/>
      <c r="JT61" s="1002"/>
      <c r="JU61" s="1002">
        <v>4564</v>
      </c>
      <c r="JV61" s="1002">
        <v>52</v>
      </c>
      <c r="JW61" s="1002"/>
      <c r="JX61" s="1002"/>
      <c r="JY61" s="1002"/>
      <c r="JZ61" s="1002"/>
      <c r="KA61" s="1002"/>
      <c r="KB61" s="1002"/>
      <c r="KC61" s="1002">
        <v>3</v>
      </c>
      <c r="KD61" s="1002"/>
      <c r="KE61" s="1002"/>
      <c r="KF61" s="1002"/>
      <c r="KG61" s="1002"/>
      <c r="KH61" s="1002">
        <v>10</v>
      </c>
      <c r="KI61" s="1002"/>
      <c r="KJ61" s="1002">
        <v>11</v>
      </c>
      <c r="KK61" s="1002"/>
      <c r="KL61" s="1002"/>
      <c r="KM61" s="1002">
        <v>21</v>
      </c>
      <c r="KN61" s="1002">
        <v>28</v>
      </c>
      <c r="KO61" s="1003">
        <v>4689</v>
      </c>
      <c r="KP61" s="1007">
        <f t="shared" si="1"/>
        <v>0.64232876712328768</v>
      </c>
      <c r="KQ61" s="1004">
        <f t="shared" si="7"/>
        <v>12.846575342465753</v>
      </c>
      <c r="KR61" s="1001"/>
      <c r="KS61" s="1002"/>
      <c r="KT61" s="1002"/>
      <c r="KU61" s="1002"/>
      <c r="KV61" s="1002"/>
      <c r="KW61" s="1002"/>
      <c r="KX61" s="1002"/>
      <c r="KY61" s="1002"/>
      <c r="KZ61" s="1002">
        <v>565</v>
      </c>
      <c r="LA61" s="1002"/>
      <c r="LB61" s="1002"/>
      <c r="LC61" s="1002"/>
      <c r="LD61" s="1002"/>
      <c r="LE61" s="1002"/>
      <c r="LF61" s="1002"/>
      <c r="LG61" s="1002"/>
      <c r="LH61" s="1002"/>
      <c r="LI61" s="1002"/>
      <c r="LJ61" s="1002"/>
      <c r="LK61" s="1002"/>
      <c r="LL61" s="1002"/>
      <c r="LM61" s="1002"/>
      <c r="LN61" s="1002"/>
      <c r="LO61" s="1002"/>
      <c r="LP61" s="1002"/>
      <c r="LQ61" s="1002"/>
      <c r="LR61" s="1002">
        <v>2</v>
      </c>
      <c r="LS61" s="1002"/>
      <c r="LT61" s="1003">
        <v>567</v>
      </c>
      <c r="LU61" s="1007">
        <f t="shared" si="12"/>
        <v>0.38835616438356163</v>
      </c>
      <c r="LV61" s="1004">
        <f t="shared" si="8"/>
        <v>1.5534246575342465</v>
      </c>
      <c r="LW61" s="644"/>
      <c r="LX61" s="645"/>
      <c r="LY61" s="645"/>
      <c r="LZ61" s="646"/>
      <c r="MA61" s="647">
        <v>21</v>
      </c>
      <c r="MB61" s="647">
        <v>546</v>
      </c>
      <c r="MC61" s="645"/>
      <c r="MD61" s="645"/>
      <c r="ME61" s="646"/>
      <c r="MF61" s="647"/>
      <c r="MG61" s="645"/>
      <c r="MH61" s="645"/>
      <c r="MI61" s="646"/>
      <c r="MJ61" s="647"/>
      <c r="MK61" s="648"/>
      <c r="ML61" s="648"/>
      <c r="MM61" s="648"/>
      <c r="MN61" s="1008">
        <v>567</v>
      </c>
      <c r="MO61" s="1009">
        <f t="shared" si="9"/>
        <v>0</v>
      </c>
      <c r="MP61" s="1010"/>
      <c r="MQ61" s="1011"/>
      <c r="MR61" s="1011"/>
      <c r="MS61" s="1011"/>
      <c r="MT61" s="1011"/>
      <c r="MU61" s="1011"/>
      <c r="MV61" s="1012"/>
      <c r="MX61" s="837"/>
    </row>
    <row r="62" spans="1:362" s="587" customFormat="1" ht="8.25" x14ac:dyDescent="0.25">
      <c r="A62" s="976" t="s">
        <v>508</v>
      </c>
      <c r="B62" s="977" t="s">
        <v>509</v>
      </c>
      <c r="C62" s="978" t="s">
        <v>510</v>
      </c>
      <c r="D62" s="978" t="s">
        <v>1251</v>
      </c>
      <c r="E62" s="978" t="s">
        <v>1252</v>
      </c>
      <c r="F62" s="978" t="s">
        <v>512</v>
      </c>
      <c r="G62" s="978" t="s">
        <v>513</v>
      </c>
      <c r="H62" s="978" t="s">
        <v>513</v>
      </c>
      <c r="I62" s="978" t="s">
        <v>492</v>
      </c>
      <c r="J62" s="978" t="s">
        <v>493</v>
      </c>
      <c r="K62" s="1013" t="s">
        <v>282</v>
      </c>
      <c r="L62" s="979">
        <v>1</v>
      </c>
      <c r="M62" s="593">
        <v>1071654000</v>
      </c>
      <c r="N62" s="595">
        <v>1034080000</v>
      </c>
      <c r="O62" s="595">
        <v>504798000</v>
      </c>
      <c r="P62" s="598">
        <f t="shared" si="2"/>
        <v>37574000</v>
      </c>
      <c r="Q62" s="599">
        <v>2708705.23</v>
      </c>
      <c r="R62" s="600">
        <v>878471580.04000008</v>
      </c>
      <c r="S62" s="600">
        <v>31702420.07</v>
      </c>
      <c r="T62" s="980">
        <v>912882705.34000015</v>
      </c>
      <c r="U62" s="981">
        <v>120.69226190476189</v>
      </c>
      <c r="V62" s="982">
        <v>3.2544642857142856</v>
      </c>
      <c r="W62" s="982">
        <v>217.77513227513228</v>
      </c>
      <c r="X62" s="982">
        <v>85.642328042328032</v>
      </c>
      <c r="Y62" s="982">
        <v>11.371428571428572</v>
      </c>
      <c r="Z62" s="982">
        <v>113.41534391534393</v>
      </c>
      <c r="AA62" s="982">
        <v>0</v>
      </c>
      <c r="AB62" s="982">
        <v>53.098710317460316</v>
      </c>
      <c r="AC62" s="982">
        <v>66.91220238095238</v>
      </c>
      <c r="AD62" s="983">
        <v>672.16187169312173</v>
      </c>
      <c r="AE62" s="984">
        <f t="shared" si="3"/>
        <v>0.21858562398316589</v>
      </c>
      <c r="AF62" s="985">
        <f t="shared" si="4"/>
        <v>0.39441230469223748</v>
      </c>
      <c r="AG62" s="986" t="s">
        <v>1483</v>
      </c>
      <c r="AH62" s="987" t="s">
        <v>1481</v>
      </c>
      <c r="AI62" s="988" t="s">
        <v>1482</v>
      </c>
      <c r="AJ62" s="989"/>
      <c r="AK62" s="990"/>
      <c r="AL62" s="990"/>
      <c r="AM62" s="990"/>
      <c r="AN62" s="990"/>
      <c r="AO62" s="990"/>
      <c r="AP62" s="990"/>
      <c r="AQ62" s="990"/>
      <c r="AR62" s="990"/>
      <c r="AS62" s="990">
        <v>1</v>
      </c>
      <c r="AT62" s="990"/>
      <c r="AU62" s="990"/>
      <c r="AV62" s="990"/>
      <c r="AW62" s="990"/>
      <c r="AX62" s="990"/>
      <c r="AY62" s="990"/>
      <c r="AZ62" s="990"/>
      <c r="BA62" s="990"/>
      <c r="BB62" s="990"/>
      <c r="BC62" s="990"/>
      <c r="BD62" s="614">
        <v>1</v>
      </c>
      <c r="BE62" s="991">
        <v>40</v>
      </c>
      <c r="BF62" s="992">
        <v>40</v>
      </c>
      <c r="BG62" s="992">
        <v>30</v>
      </c>
      <c r="BH62" s="992">
        <v>23</v>
      </c>
      <c r="BI62" s="992">
        <v>30</v>
      </c>
      <c r="BJ62" s="992">
        <v>30</v>
      </c>
      <c r="BK62" s="992"/>
      <c r="BL62" s="992">
        <v>20</v>
      </c>
      <c r="BM62" s="992"/>
      <c r="BN62" s="992"/>
      <c r="BO62" s="992"/>
      <c r="BP62" s="992"/>
      <c r="BQ62" s="992"/>
      <c r="BR62" s="992"/>
      <c r="BS62" s="992"/>
      <c r="BT62" s="992"/>
      <c r="BU62" s="992"/>
      <c r="BV62" s="992"/>
      <c r="BW62" s="992"/>
      <c r="BX62" s="992">
        <v>10</v>
      </c>
      <c r="BY62" s="992"/>
      <c r="BZ62" s="992"/>
      <c r="CA62" s="992"/>
      <c r="CB62" s="992"/>
      <c r="CC62" s="992"/>
      <c r="CD62" s="992"/>
      <c r="CE62" s="992"/>
      <c r="CF62" s="992"/>
      <c r="CG62" s="992"/>
      <c r="CH62" s="992"/>
      <c r="CI62" s="992"/>
      <c r="CJ62" s="992"/>
      <c r="CK62" s="992"/>
      <c r="CL62" s="992"/>
      <c r="CM62" s="992"/>
      <c r="CN62" s="992"/>
      <c r="CO62" s="992"/>
      <c r="CP62" s="992"/>
      <c r="CQ62" s="992"/>
      <c r="CR62" s="992"/>
      <c r="CS62" s="993">
        <v>223</v>
      </c>
      <c r="CT62" s="994">
        <f t="shared" si="5"/>
        <v>8</v>
      </c>
      <c r="CU62" s="615">
        <v>0.62390410958904108</v>
      </c>
      <c r="CV62" s="616">
        <v>0.56595890410958904</v>
      </c>
      <c r="CW62" s="616">
        <v>0.32958904109589043</v>
      </c>
      <c r="CX62" s="616">
        <v>0.6487194758784991</v>
      </c>
      <c r="CY62" s="616">
        <v>0.4031963470319635</v>
      </c>
      <c r="CZ62" s="616">
        <v>0.256986301369863</v>
      </c>
      <c r="DA62" s="616"/>
      <c r="DB62" s="616">
        <v>0.56808219178082187</v>
      </c>
      <c r="DC62" s="616"/>
      <c r="DD62" s="616"/>
      <c r="DE62" s="616"/>
      <c r="DF62" s="616"/>
      <c r="DG62" s="616"/>
      <c r="DH62" s="616"/>
      <c r="DI62" s="616"/>
      <c r="DJ62" s="616"/>
      <c r="DK62" s="616"/>
      <c r="DL62" s="616"/>
      <c r="DM62" s="616"/>
      <c r="DN62" s="616">
        <v>0.55315068493150688</v>
      </c>
      <c r="DO62" s="616"/>
      <c r="DP62" s="616"/>
      <c r="DQ62" s="616"/>
      <c r="DR62" s="616"/>
      <c r="DS62" s="616"/>
      <c r="DT62" s="616"/>
      <c r="DU62" s="616"/>
      <c r="DV62" s="616"/>
      <c r="DW62" s="616"/>
      <c r="DX62" s="616"/>
      <c r="DY62" s="616"/>
      <c r="DZ62" s="616"/>
      <c r="EA62" s="616"/>
      <c r="EB62" s="616"/>
      <c r="EC62" s="616"/>
      <c r="ED62" s="616"/>
      <c r="EE62" s="616"/>
      <c r="EF62" s="616"/>
      <c r="EG62" s="616"/>
      <c r="EH62" s="995"/>
      <c r="EI62" s="996">
        <v>0.4892438110449045</v>
      </c>
      <c r="EJ62" s="989">
        <v>6</v>
      </c>
      <c r="EK62" s="990"/>
      <c r="EL62" s="990">
        <v>11</v>
      </c>
      <c r="EM62" s="990"/>
      <c r="EN62" s="990">
        <v>2</v>
      </c>
      <c r="EO62" s="990">
        <v>8</v>
      </c>
      <c r="EP62" s="990"/>
      <c r="EQ62" s="990"/>
      <c r="ER62" s="990"/>
      <c r="ES62" s="990"/>
      <c r="ET62" s="990"/>
      <c r="EU62" s="990"/>
      <c r="EV62" s="990"/>
      <c r="EW62" s="990"/>
      <c r="EX62" s="990"/>
      <c r="EY62" s="990"/>
      <c r="EZ62" s="990"/>
      <c r="FA62" s="990"/>
      <c r="FB62" s="990"/>
      <c r="FC62" s="990"/>
      <c r="FD62" s="990"/>
      <c r="FE62" s="990"/>
      <c r="FF62" s="990"/>
      <c r="FG62" s="990"/>
      <c r="FH62" s="990"/>
      <c r="FI62" s="990"/>
      <c r="FJ62" s="990"/>
      <c r="FK62" s="990"/>
      <c r="FL62" s="990"/>
      <c r="FM62" s="990"/>
      <c r="FN62" s="990"/>
      <c r="FO62" s="990"/>
      <c r="FP62" s="997">
        <v>27</v>
      </c>
      <c r="FQ62" s="994">
        <f t="shared" si="0"/>
        <v>4</v>
      </c>
      <c r="FR62" s="615">
        <v>0.43378995433789952</v>
      </c>
      <c r="FS62" s="616"/>
      <c r="FT62" s="616">
        <v>0.80821917808219179</v>
      </c>
      <c r="FU62" s="616"/>
      <c r="FV62" s="616">
        <v>0.30958904109589042</v>
      </c>
      <c r="FW62" s="616">
        <v>0.56712328767123288</v>
      </c>
      <c r="FX62" s="616"/>
      <c r="FY62" s="616"/>
      <c r="FZ62" s="616"/>
      <c r="GA62" s="616"/>
      <c r="GB62" s="616"/>
      <c r="GC62" s="616"/>
      <c r="GD62" s="616"/>
      <c r="GE62" s="616"/>
      <c r="GF62" s="616"/>
      <c r="GG62" s="616"/>
      <c r="GH62" s="616"/>
      <c r="GI62" s="616"/>
      <c r="GJ62" s="616"/>
      <c r="GK62" s="616"/>
      <c r="GL62" s="616"/>
      <c r="GM62" s="616"/>
      <c r="GN62" s="616"/>
      <c r="GO62" s="616"/>
      <c r="GP62" s="616"/>
      <c r="GQ62" s="616"/>
      <c r="GR62" s="616"/>
      <c r="GS62" s="616"/>
      <c r="GT62" s="616"/>
      <c r="GU62" s="616"/>
      <c r="GV62" s="616"/>
      <c r="GW62" s="616"/>
      <c r="GX62" s="621">
        <v>0.61664129883307961</v>
      </c>
      <c r="GY62" s="998">
        <v>50</v>
      </c>
      <c r="GZ62" s="999"/>
      <c r="HA62" s="999"/>
      <c r="HB62" s="999"/>
      <c r="HC62" s="999"/>
      <c r="HD62" s="999"/>
      <c r="HE62" s="1000">
        <v>50</v>
      </c>
      <c r="HF62" s="1001">
        <v>52</v>
      </c>
      <c r="HG62" s="1002">
        <v>932</v>
      </c>
      <c r="HH62" s="1002">
        <v>473</v>
      </c>
      <c r="HI62" s="1002">
        <v>189</v>
      </c>
      <c r="HJ62" s="1002">
        <v>852</v>
      </c>
      <c r="HK62" s="1002">
        <v>712</v>
      </c>
      <c r="HL62" s="1002">
        <v>1154</v>
      </c>
      <c r="HM62" s="1002">
        <v>486</v>
      </c>
      <c r="HN62" s="1002">
        <v>1662</v>
      </c>
      <c r="HO62" s="1002">
        <v>333</v>
      </c>
      <c r="HP62" s="1002">
        <v>195</v>
      </c>
      <c r="HQ62" s="1002">
        <v>381</v>
      </c>
      <c r="HR62" s="1002">
        <v>5</v>
      </c>
      <c r="HS62" s="1002">
        <v>527</v>
      </c>
      <c r="HT62" s="1002">
        <v>790</v>
      </c>
      <c r="HU62" s="1002">
        <v>632</v>
      </c>
      <c r="HV62" s="1002">
        <v>124</v>
      </c>
      <c r="HW62" s="1002">
        <v>28</v>
      </c>
      <c r="HX62" s="1002">
        <v>196</v>
      </c>
      <c r="HY62" s="1002">
        <v>40</v>
      </c>
      <c r="HZ62" s="1002">
        <v>45</v>
      </c>
      <c r="IA62" s="1002">
        <v>72</v>
      </c>
      <c r="IB62" s="1002">
        <v>11</v>
      </c>
      <c r="IC62" s="1002">
        <v>119</v>
      </c>
      <c r="ID62" s="1002">
        <v>460</v>
      </c>
      <c r="IE62" s="1002"/>
      <c r="IF62" s="1002">
        <v>1</v>
      </c>
      <c r="IG62" s="1002">
        <v>2</v>
      </c>
      <c r="IH62" s="1003">
        <v>10473</v>
      </c>
      <c r="II62" s="1004">
        <f t="shared" si="6"/>
        <v>28.693150684931506</v>
      </c>
      <c r="IJ62" s="1005">
        <v>24.076923076923077</v>
      </c>
      <c r="IK62" s="1006">
        <v>5.8401287553648071</v>
      </c>
      <c r="IL62" s="1006">
        <v>5.338266384778013</v>
      </c>
      <c r="IM62" s="1006">
        <v>3.052910052910053</v>
      </c>
      <c r="IN62" s="1006">
        <v>5.646713615023474</v>
      </c>
      <c r="IO62" s="1006">
        <v>5.2823033707865168</v>
      </c>
      <c r="IP62" s="1006">
        <v>4.7660311958405543</v>
      </c>
      <c r="IQ62" s="1006">
        <v>5.5020576131687244</v>
      </c>
      <c r="IR62" s="1006">
        <v>6.3098676293622145</v>
      </c>
      <c r="IS62" s="1006">
        <v>4.2642642642642645</v>
      </c>
      <c r="IT62" s="1006">
        <v>4.4205128205128208</v>
      </c>
      <c r="IU62" s="1006">
        <v>5.333333333333333</v>
      </c>
      <c r="IV62" s="1006">
        <v>4.4000000000000004</v>
      </c>
      <c r="IW62" s="1006">
        <v>2.844402277039848</v>
      </c>
      <c r="IX62" s="1006">
        <v>3.8898734177215188</v>
      </c>
      <c r="IY62" s="1006">
        <v>4.1344936708860756</v>
      </c>
      <c r="IZ62" s="1006">
        <v>3.9274193548387095</v>
      </c>
      <c r="JA62" s="1006">
        <v>4.9285714285714288</v>
      </c>
      <c r="JB62" s="1006">
        <v>6.2448979591836737</v>
      </c>
      <c r="JC62" s="1006">
        <v>3.5750000000000002</v>
      </c>
      <c r="JD62" s="1006">
        <v>1.9333333333333333</v>
      </c>
      <c r="JE62" s="1006">
        <v>3.5555555555555554</v>
      </c>
      <c r="JF62" s="1006">
        <v>4.7272727272727275</v>
      </c>
      <c r="JG62" s="1006">
        <v>3.8739495798319328</v>
      </c>
      <c r="JH62" s="1006">
        <v>10.017391304347827</v>
      </c>
      <c r="JI62" s="1006"/>
      <c r="JJ62" s="1006">
        <v>3</v>
      </c>
      <c r="JK62" s="1006">
        <v>5</v>
      </c>
      <c r="JL62" s="642">
        <v>5.3489926477609089</v>
      </c>
      <c r="JM62" s="1001">
        <v>161</v>
      </c>
      <c r="JN62" s="1002">
        <v>2809</v>
      </c>
      <c r="JO62" s="1002">
        <v>2050</v>
      </c>
      <c r="JP62" s="1002">
        <v>377</v>
      </c>
      <c r="JQ62" s="1002">
        <v>3315</v>
      </c>
      <c r="JR62" s="1002">
        <v>2617</v>
      </c>
      <c r="JS62" s="1002">
        <v>3648</v>
      </c>
      <c r="JT62" s="1002">
        <v>1967</v>
      </c>
      <c r="JU62" s="1002">
        <v>8096</v>
      </c>
      <c r="JV62" s="1002">
        <v>1061</v>
      </c>
      <c r="JW62" s="1002">
        <v>609</v>
      </c>
      <c r="JX62" s="1002">
        <v>1555</v>
      </c>
      <c r="JY62" s="1002">
        <v>17</v>
      </c>
      <c r="JZ62" s="1002">
        <v>1159</v>
      </c>
      <c r="KA62" s="1002">
        <v>2369</v>
      </c>
      <c r="KB62" s="1002">
        <v>1970</v>
      </c>
      <c r="KC62" s="1002">
        <v>349</v>
      </c>
      <c r="KD62" s="1002">
        <v>105</v>
      </c>
      <c r="KE62" s="1002">
        <v>841</v>
      </c>
      <c r="KF62" s="1002">
        <v>93</v>
      </c>
      <c r="KG62" s="1002">
        <v>10</v>
      </c>
      <c r="KH62" s="1002">
        <v>117</v>
      </c>
      <c r="KI62" s="1002">
        <v>36</v>
      </c>
      <c r="KJ62" s="1002">
        <v>334</v>
      </c>
      <c r="KK62" s="1002">
        <v>4147</v>
      </c>
      <c r="KL62" s="1002"/>
      <c r="KM62" s="1002">
        <v>2</v>
      </c>
      <c r="KN62" s="1002">
        <v>8</v>
      </c>
      <c r="KO62" s="1003">
        <v>39822</v>
      </c>
      <c r="KP62" s="1007">
        <f t="shared" si="1"/>
        <v>0.4892438110449045</v>
      </c>
      <c r="KQ62" s="1004">
        <f t="shared" si="7"/>
        <v>109.1013698630137</v>
      </c>
      <c r="KR62" s="1001">
        <v>1038</v>
      </c>
      <c r="KS62" s="1002">
        <v>1723</v>
      </c>
      <c r="KT62" s="1002">
        <v>4</v>
      </c>
      <c r="KU62" s="1002">
        <v>14</v>
      </c>
      <c r="KV62" s="1002">
        <v>646</v>
      </c>
      <c r="KW62" s="1002">
        <v>440</v>
      </c>
      <c r="KX62" s="1002">
        <v>707</v>
      </c>
      <c r="KY62" s="1002">
        <v>227</v>
      </c>
      <c r="KZ62" s="1002">
        <v>725</v>
      </c>
      <c r="LA62" s="1002">
        <v>36</v>
      </c>
      <c r="LB62" s="1002">
        <v>60</v>
      </c>
      <c r="LC62" s="1002">
        <v>91</v>
      </c>
      <c r="LD62" s="1002"/>
      <c r="LE62" s="1002">
        <v>3</v>
      </c>
      <c r="LF62" s="1002">
        <v>1</v>
      </c>
      <c r="LG62" s="1002">
        <v>2</v>
      </c>
      <c r="LH62" s="1002">
        <v>16</v>
      </c>
      <c r="LI62" s="1002">
        <v>7</v>
      </c>
      <c r="LJ62" s="1002">
        <v>189</v>
      </c>
      <c r="LK62" s="1002">
        <v>10</v>
      </c>
      <c r="LL62" s="1002">
        <v>42</v>
      </c>
      <c r="LM62" s="1002">
        <v>74</v>
      </c>
      <c r="LN62" s="1002">
        <v>5</v>
      </c>
      <c r="LO62" s="1002">
        <v>17</v>
      </c>
      <c r="LP62" s="1002"/>
      <c r="LQ62" s="1002"/>
      <c r="LR62" s="1002"/>
      <c r="LS62" s="1002"/>
      <c r="LT62" s="1003">
        <v>6077</v>
      </c>
      <c r="LU62" s="1007">
        <f t="shared" si="12"/>
        <v>0.61664129883307961</v>
      </c>
      <c r="LV62" s="1004">
        <f t="shared" si="8"/>
        <v>16.649315068493152</v>
      </c>
      <c r="LW62" s="644">
        <v>136</v>
      </c>
      <c r="LX62" s="645">
        <v>355</v>
      </c>
      <c r="LY62" s="645">
        <v>374</v>
      </c>
      <c r="LZ62" s="646">
        <v>1465</v>
      </c>
      <c r="MA62" s="647">
        <v>2093</v>
      </c>
      <c r="MB62" s="647">
        <v>1428</v>
      </c>
      <c r="MC62" s="645"/>
      <c r="MD62" s="645"/>
      <c r="ME62" s="646"/>
      <c r="MF62" s="647">
        <v>226</v>
      </c>
      <c r="MG62" s="645"/>
      <c r="MH62" s="645"/>
      <c r="MI62" s="646"/>
      <c r="MJ62" s="647"/>
      <c r="MK62" s="648"/>
      <c r="ML62" s="648"/>
      <c r="MM62" s="648"/>
      <c r="MN62" s="1008">
        <v>6077</v>
      </c>
      <c r="MO62" s="1009">
        <f t="shared" si="9"/>
        <v>0.14233997038012178</v>
      </c>
      <c r="MP62" s="1010"/>
      <c r="MQ62" s="1011"/>
      <c r="MR62" s="1011"/>
      <c r="MS62" s="1011"/>
      <c r="MT62" s="1011"/>
      <c r="MU62" s="1011"/>
      <c r="MV62" s="1012"/>
      <c r="MX62" s="837"/>
    </row>
    <row r="63" spans="1:362" s="587" customFormat="1" ht="8.25" x14ac:dyDescent="0.25">
      <c r="A63" s="976" t="s">
        <v>514</v>
      </c>
      <c r="B63" s="977" t="s">
        <v>515</v>
      </c>
      <c r="C63" s="978" t="s">
        <v>516</v>
      </c>
      <c r="D63" s="978" t="s">
        <v>1253</v>
      </c>
      <c r="E63" s="978" t="s">
        <v>1237</v>
      </c>
      <c r="F63" s="978" t="s">
        <v>408</v>
      </c>
      <c r="G63" s="978" t="s">
        <v>518</v>
      </c>
      <c r="H63" s="978" t="s">
        <v>519</v>
      </c>
      <c r="I63" s="978" t="s">
        <v>320</v>
      </c>
      <c r="J63" s="978" t="s">
        <v>493</v>
      </c>
      <c r="K63" s="1013" t="s">
        <v>282</v>
      </c>
      <c r="L63" s="979">
        <v>1</v>
      </c>
      <c r="M63" s="593">
        <v>372788000</v>
      </c>
      <c r="N63" s="595">
        <v>351710000</v>
      </c>
      <c r="O63" s="595">
        <v>243885000</v>
      </c>
      <c r="P63" s="598">
        <f t="shared" si="2"/>
        <v>21078000</v>
      </c>
      <c r="Q63" s="599">
        <v>354907.33</v>
      </c>
      <c r="R63" s="600">
        <v>298603274.47999996</v>
      </c>
      <c r="S63" s="600">
        <v>14527625.869999999</v>
      </c>
      <c r="T63" s="980">
        <v>313485807.67999995</v>
      </c>
      <c r="U63" s="981">
        <v>36.266463293650794</v>
      </c>
      <c r="V63" s="982">
        <v>1.5115773809523809</v>
      </c>
      <c r="W63" s="982">
        <v>74.395291005291</v>
      </c>
      <c r="X63" s="982">
        <v>36.680291005291004</v>
      </c>
      <c r="Y63" s="982">
        <v>7.3537037037037036</v>
      </c>
      <c r="Z63" s="982">
        <v>72.96142857142857</v>
      </c>
      <c r="AA63" s="982">
        <v>0.13132275132275134</v>
      </c>
      <c r="AB63" s="982">
        <v>28.030074404761905</v>
      </c>
      <c r="AC63" s="982">
        <v>57.938353174603179</v>
      </c>
      <c r="AD63" s="983">
        <v>315.26850529100534</v>
      </c>
      <c r="AE63" s="984">
        <f t="shared" si="3"/>
        <v>0.15816158309051354</v>
      </c>
      <c r="AF63" s="985">
        <f t="shared" si="4"/>
        <v>0.32444511902367484</v>
      </c>
      <c r="AG63" s="986" t="s">
        <v>1483</v>
      </c>
      <c r="AH63" s="987" t="s">
        <v>1481</v>
      </c>
      <c r="AI63" s="988" t="s">
        <v>1482</v>
      </c>
      <c r="AJ63" s="989"/>
      <c r="AK63" s="990"/>
      <c r="AL63" s="990"/>
      <c r="AM63" s="990"/>
      <c r="AN63" s="990"/>
      <c r="AO63" s="990"/>
      <c r="AP63" s="990"/>
      <c r="AQ63" s="990"/>
      <c r="AR63" s="990"/>
      <c r="AS63" s="990"/>
      <c r="AT63" s="990"/>
      <c r="AU63" s="990"/>
      <c r="AV63" s="990"/>
      <c r="AW63" s="990"/>
      <c r="AX63" s="990"/>
      <c r="AY63" s="990"/>
      <c r="AZ63" s="990"/>
      <c r="BA63" s="990"/>
      <c r="BB63" s="990"/>
      <c r="BC63" s="990"/>
      <c r="BD63" s="614"/>
      <c r="BE63" s="991">
        <v>41</v>
      </c>
      <c r="BF63" s="992">
        <v>36</v>
      </c>
      <c r="BG63" s="992">
        <v>20</v>
      </c>
      <c r="BH63" s="992"/>
      <c r="BI63" s="992">
        <v>14</v>
      </c>
      <c r="BJ63" s="992"/>
      <c r="BK63" s="992"/>
      <c r="BL63" s="992"/>
      <c r="BM63" s="992"/>
      <c r="BN63" s="992"/>
      <c r="BO63" s="992"/>
      <c r="BP63" s="992"/>
      <c r="BQ63" s="992"/>
      <c r="BR63" s="992"/>
      <c r="BS63" s="992"/>
      <c r="BT63" s="992"/>
      <c r="BU63" s="992"/>
      <c r="BV63" s="992"/>
      <c r="BW63" s="992"/>
      <c r="BX63" s="992"/>
      <c r="BY63" s="992"/>
      <c r="BZ63" s="992"/>
      <c r="CA63" s="992"/>
      <c r="CB63" s="992"/>
      <c r="CC63" s="992"/>
      <c r="CD63" s="992"/>
      <c r="CE63" s="992"/>
      <c r="CF63" s="992"/>
      <c r="CG63" s="992"/>
      <c r="CH63" s="992"/>
      <c r="CI63" s="992"/>
      <c r="CJ63" s="992"/>
      <c r="CK63" s="992"/>
      <c r="CL63" s="992"/>
      <c r="CM63" s="992"/>
      <c r="CN63" s="992"/>
      <c r="CO63" s="992"/>
      <c r="CP63" s="992"/>
      <c r="CQ63" s="992"/>
      <c r="CR63" s="992"/>
      <c r="CS63" s="993">
        <v>111</v>
      </c>
      <c r="CT63" s="994">
        <f t="shared" si="5"/>
        <v>4</v>
      </c>
      <c r="CU63" s="615">
        <v>0.55536251252923485</v>
      </c>
      <c r="CV63" s="616">
        <v>0.56643835616438354</v>
      </c>
      <c r="CW63" s="616">
        <v>0.12219178082191781</v>
      </c>
      <c r="CX63" s="616"/>
      <c r="CY63" s="616">
        <v>0.50313111545988254</v>
      </c>
      <c r="CZ63" s="616"/>
      <c r="DA63" s="616"/>
      <c r="DB63" s="616"/>
      <c r="DC63" s="616"/>
      <c r="DD63" s="616"/>
      <c r="DE63" s="616"/>
      <c r="DF63" s="616"/>
      <c r="DG63" s="616"/>
      <c r="DH63" s="616"/>
      <c r="DI63" s="616"/>
      <c r="DJ63" s="616"/>
      <c r="DK63" s="616"/>
      <c r="DL63" s="616"/>
      <c r="DM63" s="616"/>
      <c r="DN63" s="616"/>
      <c r="DO63" s="616"/>
      <c r="DP63" s="616"/>
      <c r="DQ63" s="616"/>
      <c r="DR63" s="616"/>
      <c r="DS63" s="616"/>
      <c r="DT63" s="616"/>
      <c r="DU63" s="616"/>
      <c r="DV63" s="616"/>
      <c r="DW63" s="616"/>
      <c r="DX63" s="616"/>
      <c r="DY63" s="616"/>
      <c r="DZ63" s="616"/>
      <c r="EA63" s="616"/>
      <c r="EB63" s="616"/>
      <c r="EC63" s="616"/>
      <c r="ED63" s="616"/>
      <c r="EE63" s="616"/>
      <c r="EF63" s="616"/>
      <c r="EG63" s="616"/>
      <c r="EH63" s="995"/>
      <c r="EI63" s="996">
        <v>0.47431815377020858</v>
      </c>
      <c r="EJ63" s="989"/>
      <c r="EK63" s="990">
        <v>8</v>
      </c>
      <c r="EL63" s="990"/>
      <c r="EM63" s="990"/>
      <c r="EN63" s="990">
        <v>3</v>
      </c>
      <c r="EO63" s="990"/>
      <c r="EP63" s="990"/>
      <c r="EQ63" s="990"/>
      <c r="ER63" s="990"/>
      <c r="ES63" s="990"/>
      <c r="ET63" s="990"/>
      <c r="EU63" s="990"/>
      <c r="EV63" s="990"/>
      <c r="EW63" s="990"/>
      <c r="EX63" s="990"/>
      <c r="EY63" s="990"/>
      <c r="EZ63" s="990"/>
      <c r="FA63" s="990"/>
      <c r="FB63" s="990"/>
      <c r="FC63" s="990"/>
      <c r="FD63" s="990"/>
      <c r="FE63" s="990"/>
      <c r="FF63" s="990"/>
      <c r="FG63" s="990"/>
      <c r="FH63" s="990"/>
      <c r="FI63" s="990"/>
      <c r="FJ63" s="990"/>
      <c r="FK63" s="990"/>
      <c r="FL63" s="990"/>
      <c r="FM63" s="990"/>
      <c r="FN63" s="990"/>
      <c r="FO63" s="990"/>
      <c r="FP63" s="997">
        <v>11</v>
      </c>
      <c r="FQ63" s="994">
        <f t="shared" si="0"/>
        <v>2</v>
      </c>
      <c r="FR63" s="615"/>
      <c r="FS63" s="616">
        <v>0.5428082191780822</v>
      </c>
      <c r="FT63" s="616"/>
      <c r="FU63" s="616"/>
      <c r="FV63" s="616">
        <v>0.36438356164383562</v>
      </c>
      <c r="FW63" s="616"/>
      <c r="FX63" s="616"/>
      <c r="FY63" s="616"/>
      <c r="FZ63" s="616"/>
      <c r="GA63" s="616"/>
      <c r="GB63" s="616"/>
      <c r="GC63" s="616"/>
      <c r="GD63" s="616"/>
      <c r="GE63" s="616"/>
      <c r="GF63" s="616"/>
      <c r="GG63" s="616"/>
      <c r="GH63" s="616"/>
      <c r="GI63" s="616"/>
      <c r="GJ63" s="616"/>
      <c r="GK63" s="616"/>
      <c r="GL63" s="616"/>
      <c r="GM63" s="616"/>
      <c r="GN63" s="616"/>
      <c r="GO63" s="616"/>
      <c r="GP63" s="616"/>
      <c r="GQ63" s="616"/>
      <c r="GR63" s="616"/>
      <c r="GS63" s="616"/>
      <c r="GT63" s="616"/>
      <c r="GU63" s="616"/>
      <c r="GV63" s="616"/>
      <c r="GW63" s="616"/>
      <c r="GX63" s="621">
        <v>0.49414694894146949</v>
      </c>
      <c r="GY63" s="998">
        <v>50</v>
      </c>
      <c r="GZ63" s="999"/>
      <c r="HA63" s="999"/>
      <c r="HB63" s="999"/>
      <c r="HC63" s="999"/>
      <c r="HD63" s="999"/>
      <c r="HE63" s="1000">
        <v>50</v>
      </c>
      <c r="HF63" s="1001">
        <v>4</v>
      </c>
      <c r="HG63" s="1002">
        <v>303</v>
      </c>
      <c r="HH63" s="1002">
        <v>17</v>
      </c>
      <c r="HI63" s="1002">
        <v>218</v>
      </c>
      <c r="HJ63" s="1002">
        <v>615</v>
      </c>
      <c r="HK63" s="1002">
        <v>785</v>
      </c>
      <c r="HL63" s="1002">
        <v>969</v>
      </c>
      <c r="HM63" s="1002">
        <v>317</v>
      </c>
      <c r="HN63" s="1002">
        <v>785</v>
      </c>
      <c r="HO63" s="1002">
        <v>377</v>
      </c>
      <c r="HP63" s="1002">
        <v>254</v>
      </c>
      <c r="HQ63" s="1002">
        <v>265</v>
      </c>
      <c r="HR63" s="1002">
        <v>37</v>
      </c>
      <c r="HS63" s="1002">
        <v>392</v>
      </c>
      <c r="HT63" s="1002">
        <v>157</v>
      </c>
      <c r="HU63" s="1002">
        <v>10</v>
      </c>
      <c r="HV63" s="1002">
        <v>97</v>
      </c>
      <c r="HW63" s="1002">
        <v>16</v>
      </c>
      <c r="HX63" s="1002">
        <v>105</v>
      </c>
      <c r="HY63" s="1002">
        <v>62</v>
      </c>
      <c r="HZ63" s="1002">
        <v>40</v>
      </c>
      <c r="IA63" s="1002">
        <v>51</v>
      </c>
      <c r="IB63" s="1002">
        <v>7</v>
      </c>
      <c r="IC63" s="1002">
        <v>94</v>
      </c>
      <c r="ID63" s="1002"/>
      <c r="IE63" s="1002"/>
      <c r="IF63" s="1002">
        <v>1</v>
      </c>
      <c r="IG63" s="1002">
        <v>1</v>
      </c>
      <c r="IH63" s="1003">
        <v>5979</v>
      </c>
      <c r="II63" s="1004">
        <f t="shared" si="6"/>
        <v>16.38082191780822</v>
      </c>
      <c r="IJ63" s="1005">
        <v>16</v>
      </c>
      <c r="IK63" s="1006">
        <v>3.3729372937293731</v>
      </c>
      <c r="IL63" s="1006">
        <v>3.4117647058823528</v>
      </c>
      <c r="IM63" s="1006">
        <v>4.3256880733944953</v>
      </c>
      <c r="IN63" s="1006">
        <v>6.0926829268292684</v>
      </c>
      <c r="IO63" s="1006">
        <v>4.6089171974522296</v>
      </c>
      <c r="IP63" s="1006">
        <v>4.5459236326109389</v>
      </c>
      <c r="IQ63" s="1006">
        <v>6.3343848580441637</v>
      </c>
      <c r="IR63" s="1006">
        <v>4.0127388535031852</v>
      </c>
      <c r="IS63" s="1006">
        <v>3.7188328912466844</v>
      </c>
      <c r="IT63" s="1006">
        <v>5.9330708661417324</v>
      </c>
      <c r="IU63" s="1006">
        <v>5.1773584905660375</v>
      </c>
      <c r="IV63" s="1006">
        <v>3.3783783783783785</v>
      </c>
      <c r="IW63" s="1006">
        <v>2.3520408163265305</v>
      </c>
      <c r="IX63" s="1006">
        <v>1.8089171974522293</v>
      </c>
      <c r="IY63" s="1006">
        <v>3.3</v>
      </c>
      <c r="IZ63" s="1006">
        <v>4.8762886597938149</v>
      </c>
      <c r="JA63" s="1006">
        <v>6.875</v>
      </c>
      <c r="JB63" s="1006">
        <v>5.4857142857142858</v>
      </c>
      <c r="JC63" s="1006">
        <v>4.145161290322581</v>
      </c>
      <c r="JD63" s="1006">
        <v>2.4500000000000002</v>
      </c>
      <c r="JE63" s="1006">
        <v>4.1764705882352944</v>
      </c>
      <c r="JF63" s="1006">
        <v>5</v>
      </c>
      <c r="JG63" s="1006">
        <v>3.7340425531914891</v>
      </c>
      <c r="JH63" s="1006"/>
      <c r="JI63" s="1006"/>
      <c r="JJ63" s="1006">
        <v>3</v>
      </c>
      <c r="JK63" s="1006">
        <v>4</v>
      </c>
      <c r="JL63" s="642">
        <v>4.4790098678708814</v>
      </c>
      <c r="JM63" s="1001">
        <v>20</v>
      </c>
      <c r="JN63" s="1002">
        <v>682</v>
      </c>
      <c r="JO63" s="1002">
        <v>43</v>
      </c>
      <c r="JP63" s="1002">
        <v>699</v>
      </c>
      <c r="JQ63" s="1002">
        <v>2743</v>
      </c>
      <c r="JR63" s="1002">
        <v>2655</v>
      </c>
      <c r="JS63" s="1002">
        <v>2957</v>
      </c>
      <c r="JT63" s="1002">
        <v>1468</v>
      </c>
      <c r="JU63" s="1002">
        <v>2226</v>
      </c>
      <c r="JV63" s="1002">
        <v>1019</v>
      </c>
      <c r="JW63" s="1002">
        <v>1107</v>
      </c>
      <c r="JX63" s="1002">
        <v>1042</v>
      </c>
      <c r="JY63" s="1002">
        <v>91</v>
      </c>
      <c r="JZ63" s="1002">
        <v>698</v>
      </c>
      <c r="KA63" s="1002">
        <v>202</v>
      </c>
      <c r="KB63" s="1002">
        <v>20</v>
      </c>
      <c r="KC63" s="1002">
        <v>371</v>
      </c>
      <c r="KD63" s="1002">
        <v>94</v>
      </c>
      <c r="KE63" s="1002">
        <v>438</v>
      </c>
      <c r="KF63" s="1002">
        <v>186</v>
      </c>
      <c r="KG63" s="1002">
        <v>51</v>
      </c>
      <c r="KH63" s="1002">
        <v>139</v>
      </c>
      <c r="KI63" s="1002">
        <v>22</v>
      </c>
      <c r="KJ63" s="1002">
        <v>239</v>
      </c>
      <c r="KK63" s="1002"/>
      <c r="KL63" s="1002"/>
      <c r="KM63" s="1002">
        <v>2</v>
      </c>
      <c r="KN63" s="1002">
        <v>3</v>
      </c>
      <c r="KO63" s="1003">
        <v>19217</v>
      </c>
      <c r="KP63" s="1007">
        <f t="shared" si="1"/>
        <v>0.47431815377020858</v>
      </c>
      <c r="KQ63" s="1004">
        <f t="shared" si="7"/>
        <v>52.649315068493152</v>
      </c>
      <c r="KR63" s="1001">
        <v>40</v>
      </c>
      <c r="KS63" s="1002">
        <v>74</v>
      </c>
      <c r="KT63" s="1002"/>
      <c r="KU63" s="1002">
        <v>28</v>
      </c>
      <c r="KV63" s="1002">
        <v>392</v>
      </c>
      <c r="KW63" s="1002">
        <v>189</v>
      </c>
      <c r="KX63" s="1002">
        <v>512</v>
      </c>
      <c r="KY63" s="1002">
        <v>222</v>
      </c>
      <c r="KZ63" s="1002">
        <v>153</v>
      </c>
      <c r="LA63" s="1002">
        <v>31</v>
      </c>
      <c r="LB63" s="1002">
        <v>147</v>
      </c>
      <c r="LC63" s="1002">
        <v>71</v>
      </c>
      <c r="LD63" s="1002"/>
      <c r="LE63" s="1002">
        <v>13</v>
      </c>
      <c r="LF63" s="1002"/>
      <c r="LG63" s="1002">
        <v>3</v>
      </c>
      <c r="LH63" s="1002">
        <v>3</v>
      </c>
      <c r="LI63" s="1002">
        <v>4</v>
      </c>
      <c r="LJ63" s="1002">
        <v>32</v>
      </c>
      <c r="LK63" s="1002">
        <v>12</v>
      </c>
      <c r="LL63" s="1002">
        <v>12</v>
      </c>
      <c r="LM63" s="1002">
        <v>22</v>
      </c>
      <c r="LN63" s="1002">
        <v>5</v>
      </c>
      <c r="LO63" s="1002">
        <v>19</v>
      </c>
      <c r="LP63" s="1002"/>
      <c r="LQ63" s="1002"/>
      <c r="LR63" s="1002"/>
      <c r="LS63" s="1002"/>
      <c r="LT63" s="1003">
        <v>1984</v>
      </c>
      <c r="LU63" s="1007">
        <f t="shared" si="12"/>
        <v>0.49414694894146949</v>
      </c>
      <c r="LV63" s="1004">
        <f t="shared" si="8"/>
        <v>5.4356164383561643</v>
      </c>
      <c r="LW63" s="644"/>
      <c r="LX63" s="645"/>
      <c r="LY63" s="645"/>
      <c r="LZ63" s="646">
        <v>143</v>
      </c>
      <c r="MA63" s="647">
        <v>365</v>
      </c>
      <c r="MB63" s="647">
        <v>1077</v>
      </c>
      <c r="MC63" s="645"/>
      <c r="MD63" s="645"/>
      <c r="ME63" s="646"/>
      <c r="MF63" s="647">
        <v>399</v>
      </c>
      <c r="MG63" s="645"/>
      <c r="MH63" s="645"/>
      <c r="MI63" s="646"/>
      <c r="MJ63" s="647"/>
      <c r="MK63" s="648"/>
      <c r="ML63" s="648"/>
      <c r="MM63" s="648"/>
      <c r="MN63" s="1008">
        <v>1984</v>
      </c>
      <c r="MO63" s="1009">
        <f t="shared" si="9"/>
        <v>0</v>
      </c>
      <c r="MP63" s="1010"/>
      <c r="MQ63" s="1011"/>
      <c r="MR63" s="1011"/>
      <c r="MS63" s="1011"/>
      <c r="MT63" s="1011"/>
      <c r="MU63" s="1011"/>
      <c r="MV63" s="1012"/>
      <c r="MX63" s="837"/>
    </row>
    <row r="64" spans="1:362" s="587" customFormat="1" ht="8.25" x14ac:dyDescent="0.25">
      <c r="A64" s="976" t="s">
        <v>520</v>
      </c>
      <c r="B64" s="977" t="s">
        <v>521</v>
      </c>
      <c r="C64" s="978" t="s">
        <v>522</v>
      </c>
      <c r="D64" s="978" t="s">
        <v>1254</v>
      </c>
      <c r="E64" s="978" t="s">
        <v>1207</v>
      </c>
      <c r="F64" s="978" t="s">
        <v>229</v>
      </c>
      <c r="G64" s="978" t="s">
        <v>524</v>
      </c>
      <c r="H64" s="978" t="s">
        <v>525</v>
      </c>
      <c r="I64" s="978" t="s">
        <v>492</v>
      </c>
      <c r="J64" s="978" t="s">
        <v>493</v>
      </c>
      <c r="K64" s="1013" t="s">
        <v>282</v>
      </c>
      <c r="L64" s="979">
        <v>1</v>
      </c>
      <c r="M64" s="593">
        <v>282273000</v>
      </c>
      <c r="N64" s="595">
        <v>277613000</v>
      </c>
      <c r="O64" s="595">
        <v>177185000</v>
      </c>
      <c r="P64" s="598">
        <f t="shared" si="2"/>
        <v>4660000</v>
      </c>
      <c r="Q64" s="599">
        <v>0</v>
      </c>
      <c r="R64" s="600">
        <v>246359910.96000001</v>
      </c>
      <c r="S64" s="600">
        <v>0</v>
      </c>
      <c r="T64" s="980">
        <v>246359910.96000001</v>
      </c>
      <c r="U64" s="981">
        <v>32.925238095238093</v>
      </c>
      <c r="V64" s="982">
        <v>0</v>
      </c>
      <c r="W64" s="982">
        <v>61.925396825396831</v>
      </c>
      <c r="X64" s="982">
        <v>23.291269841269841</v>
      </c>
      <c r="Y64" s="982">
        <v>2.855820105820106</v>
      </c>
      <c r="Z64" s="982">
        <v>45.709206349206347</v>
      </c>
      <c r="AA64" s="982">
        <v>0.15873015873015872</v>
      </c>
      <c r="AB64" s="982">
        <v>11.63390873015873</v>
      </c>
      <c r="AC64" s="982">
        <v>23.275416666666668</v>
      </c>
      <c r="AD64" s="983">
        <v>201.77498677248676</v>
      </c>
      <c r="AE64" s="984">
        <f t="shared" si="3"/>
        <v>0.19731583972279448</v>
      </c>
      <c r="AF64" s="985">
        <f t="shared" si="4"/>
        <v>0.37110928824346562</v>
      </c>
      <c r="AG64" s="986"/>
      <c r="AH64" s="987"/>
      <c r="AI64" s="988"/>
      <c r="AJ64" s="989"/>
      <c r="AK64" s="990"/>
      <c r="AL64" s="990"/>
      <c r="AM64" s="990"/>
      <c r="AN64" s="990"/>
      <c r="AO64" s="990"/>
      <c r="AP64" s="990"/>
      <c r="AQ64" s="990"/>
      <c r="AR64" s="990"/>
      <c r="AS64" s="990"/>
      <c r="AT64" s="990"/>
      <c r="AU64" s="990"/>
      <c r="AV64" s="990"/>
      <c r="AW64" s="990"/>
      <c r="AX64" s="990"/>
      <c r="AY64" s="990"/>
      <c r="AZ64" s="990"/>
      <c r="BA64" s="990"/>
      <c r="BB64" s="990"/>
      <c r="BC64" s="990"/>
      <c r="BD64" s="614"/>
      <c r="BE64" s="991">
        <v>20</v>
      </c>
      <c r="BF64" s="992"/>
      <c r="BG64" s="992">
        <v>22</v>
      </c>
      <c r="BH64" s="992"/>
      <c r="BI64" s="992"/>
      <c r="BJ64" s="992"/>
      <c r="BK64" s="992"/>
      <c r="BL64" s="992"/>
      <c r="BM64" s="992">
        <v>14</v>
      </c>
      <c r="BN64" s="992"/>
      <c r="BO64" s="992"/>
      <c r="BP64" s="992"/>
      <c r="BQ64" s="992"/>
      <c r="BR64" s="992"/>
      <c r="BS64" s="992"/>
      <c r="BT64" s="992"/>
      <c r="BU64" s="992"/>
      <c r="BV64" s="992"/>
      <c r="BW64" s="992"/>
      <c r="BX64" s="992"/>
      <c r="BY64" s="992"/>
      <c r="BZ64" s="992"/>
      <c r="CA64" s="992"/>
      <c r="CB64" s="992"/>
      <c r="CC64" s="992"/>
      <c r="CD64" s="992"/>
      <c r="CE64" s="992"/>
      <c r="CF64" s="992"/>
      <c r="CG64" s="992"/>
      <c r="CH64" s="992"/>
      <c r="CI64" s="992"/>
      <c r="CJ64" s="992"/>
      <c r="CK64" s="992"/>
      <c r="CL64" s="992"/>
      <c r="CM64" s="992"/>
      <c r="CN64" s="992"/>
      <c r="CO64" s="992"/>
      <c r="CP64" s="992"/>
      <c r="CQ64" s="992"/>
      <c r="CR64" s="992"/>
      <c r="CS64" s="993">
        <v>56</v>
      </c>
      <c r="CT64" s="994">
        <f t="shared" si="5"/>
        <v>3</v>
      </c>
      <c r="CU64" s="615">
        <v>0.64506849315068493</v>
      </c>
      <c r="CV64" s="616"/>
      <c r="CW64" s="616">
        <v>0.35230386052303858</v>
      </c>
      <c r="CX64" s="616"/>
      <c r="CY64" s="616"/>
      <c r="CZ64" s="616"/>
      <c r="DA64" s="616"/>
      <c r="DB64" s="616"/>
      <c r="DC64" s="616">
        <v>0.32915851272015656</v>
      </c>
      <c r="DD64" s="616"/>
      <c r="DE64" s="616"/>
      <c r="DF64" s="616"/>
      <c r="DG64" s="616"/>
      <c r="DH64" s="616"/>
      <c r="DI64" s="616"/>
      <c r="DJ64" s="616"/>
      <c r="DK64" s="616"/>
      <c r="DL64" s="616"/>
      <c r="DM64" s="616"/>
      <c r="DN64" s="616"/>
      <c r="DO64" s="616"/>
      <c r="DP64" s="616"/>
      <c r="DQ64" s="616"/>
      <c r="DR64" s="616"/>
      <c r="DS64" s="616"/>
      <c r="DT64" s="616"/>
      <c r="DU64" s="616"/>
      <c r="DV64" s="616"/>
      <c r="DW64" s="616"/>
      <c r="DX64" s="616"/>
      <c r="DY64" s="616"/>
      <c r="DZ64" s="616"/>
      <c r="EA64" s="616"/>
      <c r="EB64" s="616"/>
      <c r="EC64" s="616"/>
      <c r="ED64" s="616"/>
      <c r="EE64" s="616"/>
      <c r="EF64" s="616"/>
      <c r="EG64" s="616"/>
      <c r="EH64" s="995"/>
      <c r="EI64" s="996">
        <v>0.45107632093933464</v>
      </c>
      <c r="EJ64" s="989"/>
      <c r="EK64" s="990"/>
      <c r="EL64" s="990">
        <v>6</v>
      </c>
      <c r="EM64" s="990"/>
      <c r="EN64" s="990"/>
      <c r="EO64" s="990"/>
      <c r="EP64" s="990"/>
      <c r="EQ64" s="990"/>
      <c r="ER64" s="990"/>
      <c r="ES64" s="990"/>
      <c r="ET64" s="990"/>
      <c r="EU64" s="990"/>
      <c r="EV64" s="990"/>
      <c r="EW64" s="990"/>
      <c r="EX64" s="990"/>
      <c r="EY64" s="990"/>
      <c r="EZ64" s="990"/>
      <c r="FA64" s="990"/>
      <c r="FB64" s="990"/>
      <c r="FC64" s="990"/>
      <c r="FD64" s="990"/>
      <c r="FE64" s="990"/>
      <c r="FF64" s="990"/>
      <c r="FG64" s="990"/>
      <c r="FH64" s="990"/>
      <c r="FI64" s="990"/>
      <c r="FJ64" s="990"/>
      <c r="FK64" s="990"/>
      <c r="FL64" s="990"/>
      <c r="FM64" s="990"/>
      <c r="FN64" s="990"/>
      <c r="FO64" s="990"/>
      <c r="FP64" s="997">
        <v>6</v>
      </c>
      <c r="FQ64" s="994">
        <f t="shared" si="0"/>
        <v>1</v>
      </c>
      <c r="FR64" s="615"/>
      <c r="FS64" s="616"/>
      <c r="FT64" s="616">
        <v>0.42831050228310502</v>
      </c>
      <c r="FU64" s="616"/>
      <c r="FV64" s="616"/>
      <c r="FW64" s="616"/>
      <c r="FX64" s="616"/>
      <c r="FY64" s="616"/>
      <c r="FZ64" s="616"/>
      <c r="GA64" s="616"/>
      <c r="GB64" s="616"/>
      <c r="GC64" s="616"/>
      <c r="GD64" s="616"/>
      <c r="GE64" s="616"/>
      <c r="GF64" s="616"/>
      <c r="GG64" s="616"/>
      <c r="GH64" s="616"/>
      <c r="GI64" s="616"/>
      <c r="GJ64" s="616"/>
      <c r="GK64" s="616"/>
      <c r="GL64" s="616"/>
      <c r="GM64" s="616"/>
      <c r="GN64" s="616"/>
      <c r="GO64" s="616"/>
      <c r="GP64" s="616"/>
      <c r="GQ64" s="616"/>
      <c r="GR64" s="616"/>
      <c r="GS64" s="616"/>
      <c r="GT64" s="616"/>
      <c r="GU64" s="616"/>
      <c r="GV64" s="616"/>
      <c r="GW64" s="616"/>
      <c r="GX64" s="621">
        <v>0.42831050228310502</v>
      </c>
      <c r="GY64" s="998"/>
      <c r="GZ64" s="999"/>
      <c r="HA64" s="999"/>
      <c r="HB64" s="999"/>
      <c r="HC64" s="999">
        <v>15</v>
      </c>
      <c r="HD64" s="999">
        <v>12</v>
      </c>
      <c r="HE64" s="1000">
        <v>27</v>
      </c>
      <c r="HF64" s="1001">
        <v>1</v>
      </c>
      <c r="HG64" s="1002">
        <v>10</v>
      </c>
      <c r="HH64" s="1002"/>
      <c r="HI64" s="1002">
        <v>13</v>
      </c>
      <c r="HJ64" s="1002">
        <v>307</v>
      </c>
      <c r="HK64" s="1002">
        <v>222</v>
      </c>
      <c r="HL64" s="1002">
        <v>54</v>
      </c>
      <c r="HM64" s="1002">
        <v>70</v>
      </c>
      <c r="HN64" s="1002">
        <v>34</v>
      </c>
      <c r="HO64" s="1002">
        <v>17</v>
      </c>
      <c r="HP64" s="1002">
        <v>74</v>
      </c>
      <c r="HQ64" s="1002">
        <v>89</v>
      </c>
      <c r="HR64" s="1002"/>
      <c r="HS64" s="1002">
        <v>471</v>
      </c>
      <c r="HT64" s="1002">
        <v>543</v>
      </c>
      <c r="HU64" s="1002">
        <v>460</v>
      </c>
      <c r="HV64" s="1002">
        <v>59</v>
      </c>
      <c r="HW64" s="1002">
        <v>2</v>
      </c>
      <c r="HX64" s="1002">
        <v>46</v>
      </c>
      <c r="HY64" s="1002">
        <v>9</v>
      </c>
      <c r="HZ64" s="1002">
        <v>15</v>
      </c>
      <c r="IA64" s="1002">
        <v>20</v>
      </c>
      <c r="IB64" s="1002"/>
      <c r="IC64" s="1002">
        <v>11</v>
      </c>
      <c r="ID64" s="1002"/>
      <c r="IE64" s="1002"/>
      <c r="IF64" s="1002">
        <v>1</v>
      </c>
      <c r="IG64" s="1002">
        <v>10</v>
      </c>
      <c r="IH64" s="1003">
        <v>2538</v>
      </c>
      <c r="II64" s="1004">
        <f t="shared" si="6"/>
        <v>6.9534246575342467</v>
      </c>
      <c r="IJ64" s="1005">
        <v>8</v>
      </c>
      <c r="IK64" s="1006">
        <v>5.4</v>
      </c>
      <c r="IL64" s="1006"/>
      <c r="IM64" s="1006">
        <v>7</v>
      </c>
      <c r="IN64" s="1006">
        <v>7.234527687296417</v>
      </c>
      <c r="IO64" s="1006">
        <v>5.0720720720720722</v>
      </c>
      <c r="IP64" s="1006">
        <v>6</v>
      </c>
      <c r="IQ64" s="1006">
        <v>5.9428571428571431</v>
      </c>
      <c r="IR64" s="1006">
        <v>7.1764705882352944</v>
      </c>
      <c r="IS64" s="1006">
        <v>6</v>
      </c>
      <c r="IT64" s="1006">
        <v>5.2837837837837842</v>
      </c>
      <c r="IU64" s="1006">
        <v>8.7640449438202239</v>
      </c>
      <c r="IV64" s="1006"/>
      <c r="IW64" s="1006">
        <v>2.089171974522293</v>
      </c>
      <c r="IX64" s="1006">
        <v>4.541436464088398</v>
      </c>
      <c r="IY64" s="1006">
        <v>4.5434782608695654</v>
      </c>
      <c r="IZ64" s="1006">
        <v>4.4915254237288131</v>
      </c>
      <c r="JA64" s="1006">
        <v>23.5</v>
      </c>
      <c r="JB64" s="1006">
        <v>7.8043478260869561</v>
      </c>
      <c r="JC64" s="1006">
        <v>5.2222222222222223</v>
      </c>
      <c r="JD64" s="1006">
        <v>3.7333333333333334</v>
      </c>
      <c r="JE64" s="1006">
        <v>2</v>
      </c>
      <c r="JF64" s="1006"/>
      <c r="JG64" s="1006">
        <v>3.1818181818181817</v>
      </c>
      <c r="JH64" s="1006"/>
      <c r="JI64" s="1006"/>
      <c r="JJ64" s="1006">
        <v>3</v>
      </c>
      <c r="JK64" s="1006">
        <v>5.6</v>
      </c>
      <c r="JL64" s="642">
        <v>4.8089046493301808</v>
      </c>
      <c r="JM64" s="1001">
        <v>3</v>
      </c>
      <c r="JN64" s="1002">
        <v>42</v>
      </c>
      <c r="JO64" s="1002"/>
      <c r="JP64" s="1002">
        <v>77</v>
      </c>
      <c r="JQ64" s="1002">
        <v>1373</v>
      </c>
      <c r="JR64" s="1002">
        <v>776</v>
      </c>
      <c r="JS64" s="1002">
        <v>248</v>
      </c>
      <c r="JT64" s="1002">
        <v>344</v>
      </c>
      <c r="JU64" s="1002">
        <v>207</v>
      </c>
      <c r="JV64" s="1002">
        <v>88</v>
      </c>
      <c r="JW64" s="1002">
        <v>312</v>
      </c>
      <c r="JX64" s="1002">
        <v>652</v>
      </c>
      <c r="JY64" s="1002"/>
      <c r="JZ64" s="1002">
        <v>793</v>
      </c>
      <c r="KA64" s="1002">
        <v>1974</v>
      </c>
      <c r="KB64" s="1002">
        <v>1679</v>
      </c>
      <c r="KC64" s="1002">
        <v>197</v>
      </c>
      <c r="KD64" s="1002">
        <v>45</v>
      </c>
      <c r="KE64" s="1002">
        <v>255</v>
      </c>
      <c r="KF64" s="1002">
        <v>37</v>
      </c>
      <c r="KG64" s="1002">
        <v>36</v>
      </c>
      <c r="KH64" s="1002">
        <v>9</v>
      </c>
      <c r="KI64" s="1002"/>
      <c r="KJ64" s="1002">
        <v>25</v>
      </c>
      <c r="KK64" s="1002"/>
      <c r="KL64" s="1002"/>
      <c r="KM64" s="1002">
        <v>2</v>
      </c>
      <c r="KN64" s="1002">
        <v>46</v>
      </c>
      <c r="KO64" s="1003">
        <v>9220</v>
      </c>
      <c r="KP64" s="1007">
        <f t="shared" si="1"/>
        <v>0.45107632093933464</v>
      </c>
      <c r="KQ64" s="1004">
        <f t="shared" si="7"/>
        <v>25.260273972602739</v>
      </c>
      <c r="KR64" s="1001">
        <v>4</v>
      </c>
      <c r="KS64" s="1002">
        <v>2</v>
      </c>
      <c r="KT64" s="1002"/>
      <c r="KU64" s="1002"/>
      <c r="KV64" s="1002">
        <v>560</v>
      </c>
      <c r="KW64" s="1002">
        <v>143</v>
      </c>
      <c r="KX64" s="1002">
        <v>24</v>
      </c>
      <c r="KY64" s="1002">
        <v>7</v>
      </c>
      <c r="KZ64" s="1002">
        <v>4</v>
      </c>
      <c r="LA64" s="1002"/>
      <c r="LB64" s="1002">
        <v>7</v>
      </c>
      <c r="LC64" s="1002">
        <v>39</v>
      </c>
      <c r="LD64" s="1002"/>
      <c r="LE64" s="1002">
        <v>42</v>
      </c>
      <c r="LF64" s="1002">
        <v>10</v>
      </c>
      <c r="LG64" s="1002"/>
      <c r="LH64" s="1002">
        <v>9</v>
      </c>
      <c r="LI64" s="1002"/>
      <c r="LJ64" s="1002">
        <v>65</v>
      </c>
      <c r="LK64" s="1002">
        <v>1</v>
      </c>
      <c r="LL64" s="1002">
        <v>8</v>
      </c>
      <c r="LM64" s="1002">
        <v>12</v>
      </c>
      <c r="LN64" s="1002"/>
      <c r="LO64" s="1002">
        <v>1</v>
      </c>
      <c r="LP64" s="1002"/>
      <c r="LQ64" s="1002"/>
      <c r="LR64" s="1002"/>
      <c r="LS64" s="1002"/>
      <c r="LT64" s="1003">
        <v>938</v>
      </c>
      <c r="LU64" s="1007">
        <f t="shared" si="12"/>
        <v>0.42831050228310502</v>
      </c>
      <c r="LV64" s="1004">
        <f t="shared" si="8"/>
        <v>2.56986301369863</v>
      </c>
      <c r="LW64" s="644"/>
      <c r="LX64" s="645">
        <v>1</v>
      </c>
      <c r="LY64" s="645">
        <v>1</v>
      </c>
      <c r="LZ64" s="646">
        <v>22</v>
      </c>
      <c r="MA64" s="647">
        <v>444</v>
      </c>
      <c r="MB64" s="647">
        <v>470</v>
      </c>
      <c r="MC64" s="645"/>
      <c r="MD64" s="645"/>
      <c r="ME64" s="646"/>
      <c r="MF64" s="647"/>
      <c r="MG64" s="645"/>
      <c r="MH64" s="645"/>
      <c r="MI64" s="646"/>
      <c r="MJ64" s="647"/>
      <c r="MK64" s="648"/>
      <c r="ML64" s="648"/>
      <c r="MM64" s="648"/>
      <c r="MN64" s="1008">
        <v>938</v>
      </c>
      <c r="MO64" s="1009">
        <f t="shared" si="9"/>
        <v>2.1321961620469083E-3</v>
      </c>
      <c r="MP64" s="1010"/>
      <c r="MQ64" s="1011"/>
      <c r="MR64" s="1011"/>
      <c r="MS64" s="1011"/>
      <c r="MT64" s="1011"/>
      <c r="MU64" s="1011"/>
      <c r="MV64" s="1012"/>
      <c r="MX64" s="837"/>
    </row>
    <row r="65" spans="1:362" s="587" customFormat="1" ht="8.25" x14ac:dyDescent="0.25">
      <c r="A65" s="976" t="s">
        <v>526</v>
      </c>
      <c r="B65" s="977" t="s">
        <v>527</v>
      </c>
      <c r="C65" s="978" t="s">
        <v>528</v>
      </c>
      <c r="D65" s="978" t="s">
        <v>1255</v>
      </c>
      <c r="E65" s="978" t="s">
        <v>1235</v>
      </c>
      <c r="F65" s="978" t="s">
        <v>395</v>
      </c>
      <c r="G65" s="978" t="s">
        <v>402</v>
      </c>
      <c r="H65" s="978" t="s">
        <v>403</v>
      </c>
      <c r="I65" s="978" t="s">
        <v>492</v>
      </c>
      <c r="J65" s="978" t="s">
        <v>493</v>
      </c>
      <c r="K65" s="1013" t="s">
        <v>282</v>
      </c>
      <c r="L65" s="979">
        <v>1</v>
      </c>
      <c r="M65" s="593">
        <v>393821000</v>
      </c>
      <c r="N65" s="595">
        <v>330621000</v>
      </c>
      <c r="O65" s="595">
        <v>229926000</v>
      </c>
      <c r="P65" s="598">
        <f t="shared" si="2"/>
        <v>63200000</v>
      </c>
      <c r="Q65" s="599">
        <v>0</v>
      </c>
      <c r="R65" s="600">
        <v>366387979.85000002</v>
      </c>
      <c r="S65" s="600">
        <v>0</v>
      </c>
      <c r="T65" s="980">
        <v>366387979.85000002</v>
      </c>
      <c r="U65" s="981">
        <v>37.098888888888887</v>
      </c>
      <c r="V65" s="982">
        <v>0</v>
      </c>
      <c r="W65" s="982">
        <v>78.354761904761915</v>
      </c>
      <c r="X65" s="982">
        <v>23.212116402116404</v>
      </c>
      <c r="Y65" s="982">
        <v>16.58920634920635</v>
      </c>
      <c r="Z65" s="982">
        <v>45.404550264550259</v>
      </c>
      <c r="AA65" s="982">
        <v>1.3529100529100528</v>
      </c>
      <c r="AB65" s="982">
        <v>16.414007936507936</v>
      </c>
      <c r="AC65" s="982">
        <v>14.28015873015873</v>
      </c>
      <c r="AD65" s="983">
        <v>232.70660052910054</v>
      </c>
      <c r="AE65" s="984">
        <f t="shared" si="3"/>
        <v>0.18364656164754903</v>
      </c>
      <c r="AF65" s="985">
        <f t="shared" si="4"/>
        <v>0.38787098599148517</v>
      </c>
      <c r="AG65" s="986" t="s">
        <v>1483</v>
      </c>
      <c r="AH65" s="987" t="s">
        <v>1481</v>
      </c>
      <c r="AI65" s="988" t="s">
        <v>1482</v>
      </c>
      <c r="AJ65" s="989"/>
      <c r="AK65" s="990"/>
      <c r="AL65" s="990"/>
      <c r="AM65" s="990"/>
      <c r="AN65" s="990"/>
      <c r="AO65" s="990"/>
      <c r="AP65" s="990"/>
      <c r="AQ65" s="990"/>
      <c r="AR65" s="990"/>
      <c r="AS65" s="990"/>
      <c r="AT65" s="990"/>
      <c r="AU65" s="990"/>
      <c r="AV65" s="990"/>
      <c r="AW65" s="990"/>
      <c r="AX65" s="990"/>
      <c r="AY65" s="990"/>
      <c r="AZ65" s="990"/>
      <c r="BA65" s="990"/>
      <c r="BB65" s="990"/>
      <c r="BC65" s="990"/>
      <c r="BD65" s="614"/>
      <c r="BE65" s="991">
        <v>38</v>
      </c>
      <c r="BF65" s="992">
        <v>40</v>
      </c>
      <c r="BG65" s="992">
        <v>38</v>
      </c>
      <c r="BH65" s="992">
        <v>20</v>
      </c>
      <c r="BI65" s="992"/>
      <c r="BJ65" s="992"/>
      <c r="BK65" s="992"/>
      <c r="BL65" s="992"/>
      <c r="BM65" s="992">
        <v>20</v>
      </c>
      <c r="BN65" s="992"/>
      <c r="BO65" s="992"/>
      <c r="BP65" s="992"/>
      <c r="BQ65" s="992"/>
      <c r="BR65" s="992"/>
      <c r="BS65" s="992"/>
      <c r="BT65" s="992"/>
      <c r="BU65" s="992"/>
      <c r="BV65" s="992"/>
      <c r="BW65" s="992"/>
      <c r="BX65" s="992"/>
      <c r="BY65" s="992"/>
      <c r="BZ65" s="992"/>
      <c r="CA65" s="992"/>
      <c r="CB65" s="992"/>
      <c r="CC65" s="992"/>
      <c r="CD65" s="992"/>
      <c r="CE65" s="992"/>
      <c r="CF65" s="992"/>
      <c r="CG65" s="992"/>
      <c r="CH65" s="992"/>
      <c r="CI65" s="992"/>
      <c r="CJ65" s="992"/>
      <c r="CK65" s="992"/>
      <c r="CL65" s="992"/>
      <c r="CM65" s="992"/>
      <c r="CN65" s="992"/>
      <c r="CO65" s="992"/>
      <c r="CP65" s="992"/>
      <c r="CQ65" s="992"/>
      <c r="CR65" s="992"/>
      <c r="CS65" s="993">
        <v>156</v>
      </c>
      <c r="CT65" s="994">
        <f t="shared" si="5"/>
        <v>5</v>
      </c>
      <c r="CU65" s="615">
        <v>0.32963229992790194</v>
      </c>
      <c r="CV65" s="616">
        <v>0.57027397260273971</v>
      </c>
      <c r="CW65" s="616">
        <v>0.53741888968997842</v>
      </c>
      <c r="CX65" s="616">
        <v>0.18410958904109589</v>
      </c>
      <c r="CY65" s="616"/>
      <c r="CZ65" s="616"/>
      <c r="DA65" s="616"/>
      <c r="DB65" s="616"/>
      <c r="DC65" s="616">
        <v>0.3371232876712329</v>
      </c>
      <c r="DD65" s="616"/>
      <c r="DE65" s="616"/>
      <c r="DF65" s="616"/>
      <c r="DG65" s="616"/>
      <c r="DH65" s="616"/>
      <c r="DI65" s="616"/>
      <c r="DJ65" s="616"/>
      <c r="DK65" s="616"/>
      <c r="DL65" s="616"/>
      <c r="DM65" s="616"/>
      <c r="DN65" s="616"/>
      <c r="DO65" s="616"/>
      <c r="DP65" s="616"/>
      <c r="DQ65" s="616"/>
      <c r="DR65" s="616"/>
      <c r="DS65" s="616"/>
      <c r="DT65" s="616"/>
      <c r="DU65" s="616"/>
      <c r="DV65" s="616"/>
      <c r="DW65" s="616"/>
      <c r="DX65" s="616"/>
      <c r="DY65" s="616"/>
      <c r="DZ65" s="616"/>
      <c r="EA65" s="616"/>
      <c r="EB65" s="616"/>
      <c r="EC65" s="616"/>
      <c r="ED65" s="616"/>
      <c r="EE65" s="616"/>
      <c r="EF65" s="616"/>
      <c r="EG65" s="616"/>
      <c r="EH65" s="995"/>
      <c r="EI65" s="996">
        <v>0.42425360028099757</v>
      </c>
      <c r="EJ65" s="989">
        <v>7</v>
      </c>
      <c r="EK65" s="990"/>
      <c r="EL65" s="990"/>
      <c r="EM65" s="990"/>
      <c r="EN65" s="990"/>
      <c r="EO65" s="990"/>
      <c r="EP65" s="990"/>
      <c r="EQ65" s="990"/>
      <c r="ER65" s="990"/>
      <c r="ES65" s="990"/>
      <c r="ET65" s="990"/>
      <c r="EU65" s="990"/>
      <c r="EV65" s="990"/>
      <c r="EW65" s="990"/>
      <c r="EX65" s="990"/>
      <c r="EY65" s="990"/>
      <c r="EZ65" s="990"/>
      <c r="FA65" s="990"/>
      <c r="FB65" s="990"/>
      <c r="FC65" s="990"/>
      <c r="FD65" s="990"/>
      <c r="FE65" s="990"/>
      <c r="FF65" s="990"/>
      <c r="FG65" s="990"/>
      <c r="FH65" s="990"/>
      <c r="FI65" s="990"/>
      <c r="FJ65" s="990"/>
      <c r="FK65" s="990"/>
      <c r="FL65" s="990"/>
      <c r="FM65" s="990"/>
      <c r="FN65" s="990"/>
      <c r="FO65" s="990"/>
      <c r="FP65" s="997">
        <v>7</v>
      </c>
      <c r="FQ65" s="994">
        <f t="shared" si="0"/>
        <v>1</v>
      </c>
      <c r="FR65" s="615">
        <v>0.55029354207436398</v>
      </c>
      <c r="FS65" s="616"/>
      <c r="FT65" s="616"/>
      <c r="FU65" s="616"/>
      <c r="FV65" s="616"/>
      <c r="FW65" s="616"/>
      <c r="FX65" s="616"/>
      <c r="FY65" s="616"/>
      <c r="FZ65" s="616"/>
      <c r="GA65" s="616"/>
      <c r="GB65" s="616"/>
      <c r="GC65" s="616"/>
      <c r="GD65" s="616"/>
      <c r="GE65" s="616"/>
      <c r="GF65" s="616"/>
      <c r="GG65" s="616"/>
      <c r="GH65" s="616"/>
      <c r="GI65" s="616"/>
      <c r="GJ65" s="616"/>
      <c r="GK65" s="616"/>
      <c r="GL65" s="616"/>
      <c r="GM65" s="616"/>
      <c r="GN65" s="616"/>
      <c r="GO65" s="616"/>
      <c r="GP65" s="616"/>
      <c r="GQ65" s="616"/>
      <c r="GR65" s="616"/>
      <c r="GS65" s="616"/>
      <c r="GT65" s="616"/>
      <c r="GU65" s="616"/>
      <c r="GV65" s="616"/>
      <c r="GW65" s="616"/>
      <c r="GX65" s="621">
        <v>0.55029354207436398</v>
      </c>
      <c r="GY65" s="998"/>
      <c r="GZ65" s="999"/>
      <c r="HA65" s="999"/>
      <c r="HB65" s="999"/>
      <c r="HC65" s="999">
        <v>10</v>
      </c>
      <c r="HD65" s="999"/>
      <c r="HE65" s="1000">
        <v>10</v>
      </c>
      <c r="HF65" s="1001">
        <v>9</v>
      </c>
      <c r="HG65" s="1002">
        <v>32</v>
      </c>
      <c r="HH65" s="1002">
        <v>5</v>
      </c>
      <c r="HI65" s="1002">
        <v>27</v>
      </c>
      <c r="HJ65" s="1002">
        <v>120</v>
      </c>
      <c r="HK65" s="1002">
        <v>598</v>
      </c>
      <c r="HL65" s="1002">
        <v>421</v>
      </c>
      <c r="HM65" s="1002">
        <v>256</v>
      </c>
      <c r="HN65" s="1002">
        <v>600</v>
      </c>
      <c r="HO65" s="1002">
        <v>131</v>
      </c>
      <c r="HP65" s="1002">
        <v>124</v>
      </c>
      <c r="HQ65" s="1002">
        <v>232</v>
      </c>
      <c r="HR65" s="1002">
        <v>66</v>
      </c>
      <c r="HS65" s="1002">
        <v>1753</v>
      </c>
      <c r="HT65" s="1002">
        <v>1033</v>
      </c>
      <c r="HU65" s="1002">
        <v>703</v>
      </c>
      <c r="HV65" s="1002">
        <v>32</v>
      </c>
      <c r="HW65" s="1002">
        <v>12</v>
      </c>
      <c r="HX65" s="1002">
        <v>30</v>
      </c>
      <c r="HY65" s="1002">
        <v>3</v>
      </c>
      <c r="HZ65" s="1002">
        <v>5</v>
      </c>
      <c r="IA65" s="1002">
        <v>21</v>
      </c>
      <c r="IB65" s="1002">
        <v>1</v>
      </c>
      <c r="IC65" s="1002">
        <v>113</v>
      </c>
      <c r="ID65" s="1002"/>
      <c r="IE65" s="1002"/>
      <c r="IF65" s="1002"/>
      <c r="IG65" s="1002"/>
      <c r="IH65" s="1003">
        <v>6327</v>
      </c>
      <c r="II65" s="1004">
        <f t="shared" si="6"/>
        <v>17.334246575342465</v>
      </c>
      <c r="IJ65" s="1005">
        <v>33.666666666666664</v>
      </c>
      <c r="IK65" s="1006">
        <v>6.90625</v>
      </c>
      <c r="IL65" s="1006">
        <v>3</v>
      </c>
      <c r="IM65" s="1006">
        <v>4.1851851851851851</v>
      </c>
      <c r="IN65" s="1006">
        <v>8.65</v>
      </c>
      <c r="IO65" s="1006">
        <v>6.6939799331103682</v>
      </c>
      <c r="IP65" s="1006">
        <v>7.0332541567695959</v>
      </c>
      <c r="IQ65" s="1006">
        <v>6.75390625</v>
      </c>
      <c r="IR65" s="1006">
        <v>7.2149999999999999</v>
      </c>
      <c r="IS65" s="1006">
        <v>7.1450381679389317</v>
      </c>
      <c r="IT65" s="1006">
        <v>7.459677419354839</v>
      </c>
      <c r="IU65" s="1006">
        <v>3.9396551724137931</v>
      </c>
      <c r="IV65" s="1006">
        <v>3.4696969696969697</v>
      </c>
      <c r="IW65" s="1006">
        <v>2.596691386195094</v>
      </c>
      <c r="IX65" s="1006">
        <v>4.0125847047434657</v>
      </c>
      <c r="IY65" s="1006">
        <v>4.4964438122332862</v>
      </c>
      <c r="IZ65" s="1006">
        <v>5.875</v>
      </c>
      <c r="JA65" s="1006">
        <v>6.083333333333333</v>
      </c>
      <c r="JB65" s="1006">
        <v>11</v>
      </c>
      <c r="JC65" s="1006">
        <v>3</v>
      </c>
      <c r="JD65" s="1006">
        <v>3</v>
      </c>
      <c r="JE65" s="1006">
        <v>4.2380952380952381</v>
      </c>
      <c r="JF65" s="1006">
        <v>18</v>
      </c>
      <c r="JG65" s="1006">
        <v>2.2035398230088497</v>
      </c>
      <c r="JH65" s="1006"/>
      <c r="JI65" s="1006"/>
      <c r="JJ65" s="1006"/>
      <c r="JK65" s="1006"/>
      <c r="JL65" s="642">
        <v>4.8277224593014063</v>
      </c>
      <c r="JM65" s="1001">
        <v>24</v>
      </c>
      <c r="JN65" s="1002">
        <v>176</v>
      </c>
      <c r="JO65" s="1002">
        <v>10</v>
      </c>
      <c r="JP65" s="1002">
        <v>87</v>
      </c>
      <c r="JQ65" s="1002">
        <v>810</v>
      </c>
      <c r="JR65" s="1002">
        <v>3197</v>
      </c>
      <c r="JS65" s="1002">
        <v>2248</v>
      </c>
      <c r="JT65" s="1002">
        <v>1429</v>
      </c>
      <c r="JU65" s="1002">
        <v>3381</v>
      </c>
      <c r="JV65" s="1002">
        <v>805</v>
      </c>
      <c r="JW65" s="1002">
        <v>780</v>
      </c>
      <c r="JX65" s="1002">
        <v>671</v>
      </c>
      <c r="JY65" s="1002">
        <v>160</v>
      </c>
      <c r="JZ65" s="1002">
        <v>3839</v>
      </c>
      <c r="KA65" s="1002">
        <v>3301</v>
      </c>
      <c r="KB65" s="1002">
        <v>2461</v>
      </c>
      <c r="KC65" s="1002">
        <v>156</v>
      </c>
      <c r="KD65" s="1002">
        <v>61</v>
      </c>
      <c r="KE65" s="1002">
        <v>267</v>
      </c>
      <c r="KF65" s="1002">
        <v>6</v>
      </c>
      <c r="KG65" s="1002">
        <v>11</v>
      </c>
      <c r="KH65" s="1002">
        <v>70</v>
      </c>
      <c r="KI65" s="1002">
        <v>17</v>
      </c>
      <c r="KJ65" s="1002">
        <v>190</v>
      </c>
      <c r="KK65" s="1002"/>
      <c r="KL65" s="1002"/>
      <c r="KM65" s="1002"/>
      <c r="KN65" s="1002"/>
      <c r="KO65" s="1003">
        <v>24157</v>
      </c>
      <c r="KP65" s="1007">
        <f t="shared" si="1"/>
        <v>0.42425360028099757</v>
      </c>
      <c r="KQ65" s="1004">
        <f t="shared" si="7"/>
        <v>66.183561643835617</v>
      </c>
      <c r="KR65" s="1001">
        <v>270</v>
      </c>
      <c r="KS65" s="1002">
        <v>14</v>
      </c>
      <c r="KT65" s="1002"/>
      <c r="KU65" s="1002"/>
      <c r="KV65" s="1002">
        <v>106</v>
      </c>
      <c r="KW65" s="1002">
        <v>218</v>
      </c>
      <c r="KX65" s="1002">
        <v>291</v>
      </c>
      <c r="KY65" s="1002">
        <v>43</v>
      </c>
      <c r="KZ65" s="1002">
        <v>344</v>
      </c>
      <c r="LA65" s="1002">
        <v>14</v>
      </c>
      <c r="LB65" s="1002">
        <v>21</v>
      </c>
      <c r="LC65" s="1002">
        <v>14</v>
      </c>
      <c r="LD65" s="1002">
        <v>3</v>
      </c>
      <c r="LE65" s="1002">
        <v>17</v>
      </c>
      <c r="LF65" s="1002">
        <v>17</v>
      </c>
      <c r="LG65" s="1002"/>
      <c r="LH65" s="1002"/>
      <c r="LI65" s="1002"/>
      <c r="LJ65" s="1002">
        <v>33</v>
      </c>
      <c r="LK65" s="1002"/>
      <c r="LL65" s="1002">
        <v>1</v>
      </c>
      <c r="LM65" s="1002"/>
      <c r="LN65" s="1002"/>
      <c r="LO65" s="1002"/>
      <c r="LP65" s="1002"/>
      <c r="LQ65" s="1002"/>
      <c r="LR65" s="1002"/>
      <c r="LS65" s="1002"/>
      <c r="LT65" s="1003">
        <v>1406</v>
      </c>
      <c r="LU65" s="1007">
        <f t="shared" si="12"/>
        <v>0.55029354207436398</v>
      </c>
      <c r="LV65" s="1004">
        <f t="shared" si="8"/>
        <v>3.8520547945205479</v>
      </c>
      <c r="LW65" s="644"/>
      <c r="LX65" s="645"/>
      <c r="LY65" s="645">
        <v>116</v>
      </c>
      <c r="LZ65" s="646">
        <v>234</v>
      </c>
      <c r="MA65" s="647">
        <v>473</v>
      </c>
      <c r="MB65" s="647">
        <v>583</v>
      </c>
      <c r="MC65" s="645"/>
      <c r="MD65" s="645"/>
      <c r="ME65" s="646"/>
      <c r="MF65" s="647"/>
      <c r="MG65" s="645"/>
      <c r="MH65" s="645"/>
      <c r="MI65" s="646"/>
      <c r="MJ65" s="647"/>
      <c r="MK65" s="648"/>
      <c r="ML65" s="648"/>
      <c r="MM65" s="648"/>
      <c r="MN65" s="1008">
        <v>1406</v>
      </c>
      <c r="MO65" s="1009">
        <f t="shared" si="9"/>
        <v>8.2503556187766711E-2</v>
      </c>
      <c r="MP65" s="1010"/>
      <c r="MQ65" s="1011"/>
      <c r="MR65" s="1011"/>
      <c r="MS65" s="1011"/>
      <c r="MT65" s="1011"/>
      <c r="MU65" s="1011"/>
      <c r="MV65" s="1012"/>
      <c r="MX65" s="837"/>
    </row>
    <row r="66" spans="1:362" s="587" customFormat="1" ht="8.25" x14ac:dyDescent="0.25">
      <c r="A66" s="976" t="s">
        <v>530</v>
      </c>
      <c r="B66" s="977" t="s">
        <v>531</v>
      </c>
      <c r="C66" s="978" t="s">
        <v>532</v>
      </c>
      <c r="D66" s="978" t="s">
        <v>1256</v>
      </c>
      <c r="E66" s="978" t="s">
        <v>1217</v>
      </c>
      <c r="F66" s="978" t="s">
        <v>312</v>
      </c>
      <c r="G66" s="978" t="s">
        <v>534</v>
      </c>
      <c r="H66" s="978" t="s">
        <v>535</v>
      </c>
      <c r="I66" s="978" t="s">
        <v>186</v>
      </c>
      <c r="J66" s="978" t="s">
        <v>493</v>
      </c>
      <c r="K66" s="1013" t="s">
        <v>282</v>
      </c>
      <c r="L66" s="979">
        <v>1</v>
      </c>
      <c r="M66" s="593">
        <v>250673000</v>
      </c>
      <c r="N66" s="595">
        <v>250256000</v>
      </c>
      <c r="O66" s="595">
        <v>175716000</v>
      </c>
      <c r="P66" s="598">
        <f t="shared" si="2"/>
        <v>417000</v>
      </c>
      <c r="Q66" s="599">
        <v>109375.29000000001</v>
      </c>
      <c r="R66" s="600">
        <v>221541035.72</v>
      </c>
      <c r="S66" s="600">
        <v>0</v>
      </c>
      <c r="T66" s="980">
        <v>221650411.00999999</v>
      </c>
      <c r="U66" s="981">
        <v>33.975456349206347</v>
      </c>
      <c r="V66" s="982">
        <v>5.9523809523809521E-2</v>
      </c>
      <c r="W66" s="982">
        <v>82.27984126984127</v>
      </c>
      <c r="X66" s="982">
        <v>30.582539682539682</v>
      </c>
      <c r="Y66" s="982">
        <v>8.6407407407407408</v>
      </c>
      <c r="Z66" s="982">
        <v>33.630158730158726</v>
      </c>
      <c r="AA66" s="982">
        <v>0</v>
      </c>
      <c r="AB66" s="982">
        <v>17.003025793650796</v>
      </c>
      <c r="AC66" s="982">
        <v>14.859533730158731</v>
      </c>
      <c r="AD66" s="983">
        <v>221.03082010582011</v>
      </c>
      <c r="AE66" s="984">
        <f t="shared" si="3"/>
        <v>0.1796044233037544</v>
      </c>
      <c r="AF66" s="985">
        <f t="shared" si="4"/>
        <v>0.43495584838964191</v>
      </c>
      <c r="AG66" s="986"/>
      <c r="AH66" s="987"/>
      <c r="AI66" s="988" t="s">
        <v>1482</v>
      </c>
      <c r="AJ66" s="989"/>
      <c r="AK66" s="990"/>
      <c r="AL66" s="990"/>
      <c r="AM66" s="990"/>
      <c r="AN66" s="990"/>
      <c r="AO66" s="990"/>
      <c r="AP66" s="990"/>
      <c r="AQ66" s="990"/>
      <c r="AR66" s="990"/>
      <c r="AS66" s="990"/>
      <c r="AT66" s="990"/>
      <c r="AU66" s="990"/>
      <c r="AV66" s="990"/>
      <c r="AW66" s="990"/>
      <c r="AX66" s="990"/>
      <c r="AY66" s="990"/>
      <c r="AZ66" s="990"/>
      <c r="BA66" s="990"/>
      <c r="BB66" s="990"/>
      <c r="BC66" s="990"/>
      <c r="BD66" s="614"/>
      <c r="BE66" s="991">
        <v>40</v>
      </c>
      <c r="BF66" s="992">
        <v>49</v>
      </c>
      <c r="BG66" s="992"/>
      <c r="BH66" s="992"/>
      <c r="BI66" s="992"/>
      <c r="BJ66" s="992"/>
      <c r="BK66" s="992"/>
      <c r="BL66" s="992"/>
      <c r="BM66" s="992"/>
      <c r="BN66" s="992">
        <v>20</v>
      </c>
      <c r="BO66" s="992"/>
      <c r="BP66" s="992"/>
      <c r="BQ66" s="992"/>
      <c r="BR66" s="992"/>
      <c r="BS66" s="992"/>
      <c r="BT66" s="992"/>
      <c r="BU66" s="992"/>
      <c r="BV66" s="992"/>
      <c r="BW66" s="992"/>
      <c r="BX66" s="992"/>
      <c r="BY66" s="992"/>
      <c r="BZ66" s="992"/>
      <c r="CA66" s="992"/>
      <c r="CB66" s="992"/>
      <c r="CC66" s="992"/>
      <c r="CD66" s="992"/>
      <c r="CE66" s="992"/>
      <c r="CF66" s="992"/>
      <c r="CG66" s="992"/>
      <c r="CH66" s="992"/>
      <c r="CI66" s="992"/>
      <c r="CJ66" s="992"/>
      <c r="CK66" s="992"/>
      <c r="CL66" s="992"/>
      <c r="CM66" s="992"/>
      <c r="CN66" s="992"/>
      <c r="CO66" s="992"/>
      <c r="CP66" s="992"/>
      <c r="CQ66" s="992"/>
      <c r="CR66" s="992"/>
      <c r="CS66" s="993">
        <v>109</v>
      </c>
      <c r="CT66" s="994">
        <f t="shared" si="5"/>
        <v>3</v>
      </c>
      <c r="CU66" s="615">
        <v>0.52465753424657535</v>
      </c>
      <c r="CV66" s="616">
        <v>0.40570310315907182</v>
      </c>
      <c r="CW66" s="616"/>
      <c r="CX66" s="616"/>
      <c r="CY66" s="616"/>
      <c r="CZ66" s="616"/>
      <c r="DA66" s="616"/>
      <c r="DB66" s="616"/>
      <c r="DC66" s="616"/>
      <c r="DD66" s="616">
        <v>0.58684931506849314</v>
      </c>
      <c r="DE66" s="616"/>
      <c r="DF66" s="616"/>
      <c r="DG66" s="616"/>
      <c r="DH66" s="616"/>
      <c r="DI66" s="616"/>
      <c r="DJ66" s="616"/>
      <c r="DK66" s="616"/>
      <c r="DL66" s="616"/>
      <c r="DM66" s="616"/>
      <c r="DN66" s="616"/>
      <c r="DO66" s="616"/>
      <c r="DP66" s="616"/>
      <c r="DQ66" s="616"/>
      <c r="DR66" s="616"/>
      <c r="DS66" s="616"/>
      <c r="DT66" s="616"/>
      <c r="DU66" s="616"/>
      <c r="DV66" s="616"/>
      <c r="DW66" s="616"/>
      <c r="DX66" s="616"/>
      <c r="DY66" s="616"/>
      <c r="DZ66" s="616"/>
      <c r="EA66" s="616"/>
      <c r="EB66" s="616"/>
      <c r="EC66" s="616"/>
      <c r="ED66" s="616"/>
      <c r="EE66" s="616"/>
      <c r="EF66" s="616"/>
      <c r="EG66" s="616"/>
      <c r="EH66" s="995"/>
      <c r="EI66" s="996">
        <v>0.48259394244061832</v>
      </c>
      <c r="EJ66" s="989"/>
      <c r="EK66" s="990">
        <v>3</v>
      </c>
      <c r="EL66" s="990">
        <v>4</v>
      </c>
      <c r="EM66" s="990"/>
      <c r="EN66" s="990"/>
      <c r="EO66" s="990"/>
      <c r="EP66" s="990"/>
      <c r="EQ66" s="990"/>
      <c r="ER66" s="990"/>
      <c r="ES66" s="990"/>
      <c r="ET66" s="990"/>
      <c r="EU66" s="990"/>
      <c r="EV66" s="990"/>
      <c r="EW66" s="990"/>
      <c r="EX66" s="990"/>
      <c r="EY66" s="990"/>
      <c r="EZ66" s="990"/>
      <c r="FA66" s="990"/>
      <c r="FB66" s="990"/>
      <c r="FC66" s="990"/>
      <c r="FD66" s="990"/>
      <c r="FE66" s="990"/>
      <c r="FF66" s="990"/>
      <c r="FG66" s="990"/>
      <c r="FH66" s="990"/>
      <c r="FI66" s="990"/>
      <c r="FJ66" s="990"/>
      <c r="FK66" s="990"/>
      <c r="FL66" s="990"/>
      <c r="FM66" s="990"/>
      <c r="FN66" s="990"/>
      <c r="FO66" s="990"/>
      <c r="FP66" s="997">
        <v>7</v>
      </c>
      <c r="FQ66" s="994">
        <f t="shared" si="0"/>
        <v>2</v>
      </c>
      <c r="FR66" s="615"/>
      <c r="FS66" s="616">
        <v>0.42465753424657532</v>
      </c>
      <c r="FT66" s="616">
        <v>0.39178082191780822</v>
      </c>
      <c r="FU66" s="616"/>
      <c r="FV66" s="616"/>
      <c r="FW66" s="616"/>
      <c r="FX66" s="616"/>
      <c r="FY66" s="616"/>
      <c r="FZ66" s="616"/>
      <c r="GA66" s="616"/>
      <c r="GB66" s="616"/>
      <c r="GC66" s="616"/>
      <c r="GD66" s="616"/>
      <c r="GE66" s="616"/>
      <c r="GF66" s="616"/>
      <c r="GG66" s="616"/>
      <c r="GH66" s="616"/>
      <c r="GI66" s="616"/>
      <c r="GJ66" s="616"/>
      <c r="GK66" s="616"/>
      <c r="GL66" s="616"/>
      <c r="GM66" s="616"/>
      <c r="GN66" s="616"/>
      <c r="GO66" s="616"/>
      <c r="GP66" s="616"/>
      <c r="GQ66" s="616"/>
      <c r="GR66" s="616"/>
      <c r="GS66" s="616"/>
      <c r="GT66" s="616"/>
      <c r="GU66" s="616"/>
      <c r="GV66" s="616"/>
      <c r="GW66" s="616"/>
      <c r="GX66" s="621">
        <v>0.40587084148727987</v>
      </c>
      <c r="GY66" s="998"/>
      <c r="GZ66" s="999">
        <v>50</v>
      </c>
      <c r="HA66" s="999"/>
      <c r="HB66" s="999"/>
      <c r="HC66" s="999"/>
      <c r="HD66" s="999"/>
      <c r="HE66" s="1000">
        <v>50</v>
      </c>
      <c r="HF66" s="1001">
        <v>2</v>
      </c>
      <c r="HG66" s="1002">
        <v>155</v>
      </c>
      <c r="HH66" s="1002">
        <v>3</v>
      </c>
      <c r="HI66" s="1002">
        <v>22</v>
      </c>
      <c r="HJ66" s="1002">
        <v>321</v>
      </c>
      <c r="HK66" s="1002">
        <v>252</v>
      </c>
      <c r="HL66" s="1002">
        <v>552</v>
      </c>
      <c r="HM66" s="1002">
        <v>197</v>
      </c>
      <c r="HN66" s="1002">
        <v>454</v>
      </c>
      <c r="HO66" s="1002">
        <v>139</v>
      </c>
      <c r="HP66" s="1002">
        <v>104</v>
      </c>
      <c r="HQ66" s="1002">
        <v>757</v>
      </c>
      <c r="HR66" s="1002">
        <v>410</v>
      </c>
      <c r="HS66" s="1002">
        <v>7</v>
      </c>
      <c r="HT66" s="1002"/>
      <c r="HU66" s="1002"/>
      <c r="HV66" s="1002">
        <v>37</v>
      </c>
      <c r="HW66" s="1002">
        <v>17</v>
      </c>
      <c r="HX66" s="1002">
        <v>140</v>
      </c>
      <c r="HY66" s="1002">
        <v>38</v>
      </c>
      <c r="HZ66" s="1002">
        <v>15</v>
      </c>
      <c r="IA66" s="1002">
        <v>17</v>
      </c>
      <c r="IB66" s="1002">
        <v>3</v>
      </c>
      <c r="IC66" s="1002">
        <v>10</v>
      </c>
      <c r="ID66" s="1002"/>
      <c r="IE66" s="1002"/>
      <c r="IF66" s="1002">
        <v>24</v>
      </c>
      <c r="IG66" s="1002">
        <v>2</v>
      </c>
      <c r="IH66" s="1003">
        <v>3678</v>
      </c>
      <c r="II66" s="1004">
        <f t="shared" si="6"/>
        <v>10.076712328767123</v>
      </c>
      <c r="IJ66" s="1005">
        <v>21</v>
      </c>
      <c r="IK66" s="1006">
        <v>6.1483870967741936</v>
      </c>
      <c r="IL66" s="1006">
        <v>5.666666666666667</v>
      </c>
      <c r="IM66" s="1006">
        <v>6.2727272727272725</v>
      </c>
      <c r="IN66" s="1006">
        <v>10.196261682242991</v>
      </c>
      <c r="IO66" s="1006">
        <v>7.7857142857142856</v>
      </c>
      <c r="IP66" s="1006">
        <v>5.7463768115942031</v>
      </c>
      <c r="IQ66" s="1006">
        <v>6.654822335025381</v>
      </c>
      <c r="IR66" s="1006">
        <v>6.5947136563876656</v>
      </c>
      <c r="IS66" s="1006">
        <v>6.8561151079136691</v>
      </c>
      <c r="IT66" s="1006">
        <v>7.2884615384615383</v>
      </c>
      <c r="IU66" s="1006">
        <v>5</v>
      </c>
      <c r="IV66" s="1006">
        <v>4.7512195121951217</v>
      </c>
      <c r="IW66" s="1006">
        <v>4.2857142857142856</v>
      </c>
      <c r="IX66" s="1006"/>
      <c r="IY66" s="1006"/>
      <c r="IZ66" s="1006">
        <v>5.7297297297297298</v>
      </c>
      <c r="JA66" s="1006">
        <v>7.4705882352941178</v>
      </c>
      <c r="JB66" s="1006">
        <v>9.4285714285714288</v>
      </c>
      <c r="JC66" s="1006">
        <v>6.1842105263157894</v>
      </c>
      <c r="JD66" s="1006">
        <v>4</v>
      </c>
      <c r="JE66" s="1006">
        <v>5.4117647058823533</v>
      </c>
      <c r="JF66" s="1006">
        <v>11.333333333333334</v>
      </c>
      <c r="JG66" s="1006">
        <v>7.3</v>
      </c>
      <c r="JH66" s="1006"/>
      <c r="JI66" s="1006"/>
      <c r="JJ66" s="1006">
        <v>9.6666666666666661</v>
      </c>
      <c r="JK66" s="1006">
        <v>6</v>
      </c>
      <c r="JL66" s="642">
        <v>6.4526916802610117</v>
      </c>
      <c r="JM66" s="1001">
        <v>24</v>
      </c>
      <c r="JN66" s="1002">
        <v>788</v>
      </c>
      <c r="JO66" s="1002">
        <v>14</v>
      </c>
      <c r="JP66" s="1002">
        <v>116</v>
      </c>
      <c r="JQ66" s="1002">
        <v>2628</v>
      </c>
      <c r="JR66" s="1002">
        <v>1650</v>
      </c>
      <c r="JS66" s="1002">
        <v>2389</v>
      </c>
      <c r="JT66" s="1002">
        <v>963</v>
      </c>
      <c r="JU66" s="1002">
        <v>2477</v>
      </c>
      <c r="JV66" s="1002">
        <v>821</v>
      </c>
      <c r="JW66" s="1002">
        <v>632</v>
      </c>
      <c r="JX66" s="1002">
        <v>3071</v>
      </c>
      <c r="JY66" s="1002">
        <v>1617</v>
      </c>
      <c r="JZ66" s="1002">
        <v>24</v>
      </c>
      <c r="KA66" s="1002"/>
      <c r="KB66" s="1002"/>
      <c r="KC66" s="1002">
        <v>172</v>
      </c>
      <c r="KD66" s="1002">
        <v>109</v>
      </c>
      <c r="KE66" s="1002">
        <v>1102</v>
      </c>
      <c r="KF66" s="1002">
        <v>194</v>
      </c>
      <c r="KG66" s="1002">
        <v>48</v>
      </c>
      <c r="KH66" s="1002">
        <v>73</v>
      </c>
      <c r="KI66" s="1002">
        <v>29</v>
      </c>
      <c r="KJ66" s="1002">
        <v>62</v>
      </c>
      <c r="KK66" s="1002"/>
      <c r="KL66" s="1002"/>
      <c r="KM66" s="1002">
        <v>187</v>
      </c>
      <c r="KN66" s="1002">
        <v>10</v>
      </c>
      <c r="KO66" s="1003">
        <v>19200</v>
      </c>
      <c r="KP66" s="1007">
        <f t="shared" si="1"/>
        <v>0.48259394244061832</v>
      </c>
      <c r="KQ66" s="1004">
        <f t="shared" si="7"/>
        <v>52.602739726027394</v>
      </c>
      <c r="KR66" s="1001">
        <v>16</v>
      </c>
      <c r="KS66" s="1002">
        <v>18</v>
      </c>
      <c r="KT66" s="1002"/>
      <c r="KU66" s="1002"/>
      <c r="KV66" s="1002">
        <v>332</v>
      </c>
      <c r="KW66" s="1002">
        <v>67</v>
      </c>
      <c r="KX66" s="1002">
        <v>233</v>
      </c>
      <c r="KY66" s="1002">
        <v>152</v>
      </c>
      <c r="KZ66" s="1002">
        <v>66</v>
      </c>
      <c r="LA66" s="1002">
        <v>5</v>
      </c>
      <c r="LB66" s="1002">
        <v>24</v>
      </c>
      <c r="LC66" s="1002">
        <v>8</v>
      </c>
      <c r="LD66" s="1002">
        <v>4</v>
      </c>
      <c r="LE66" s="1002"/>
      <c r="LF66" s="1002"/>
      <c r="LG66" s="1002"/>
      <c r="LH66" s="1002">
        <v>3</v>
      </c>
      <c r="LI66" s="1002">
        <v>1</v>
      </c>
      <c r="LJ66" s="1002">
        <v>77</v>
      </c>
      <c r="LK66" s="1002">
        <v>3</v>
      </c>
      <c r="LL66" s="1002">
        <v>2</v>
      </c>
      <c r="LM66" s="1002">
        <v>3</v>
      </c>
      <c r="LN66" s="1002">
        <v>2</v>
      </c>
      <c r="LO66" s="1002"/>
      <c r="LP66" s="1002"/>
      <c r="LQ66" s="1002"/>
      <c r="LR66" s="1002">
        <v>21</v>
      </c>
      <c r="LS66" s="1002"/>
      <c r="LT66" s="1003">
        <v>1037</v>
      </c>
      <c r="LU66" s="1007">
        <f t="shared" si="12"/>
        <v>0.40587084148727987</v>
      </c>
      <c r="LV66" s="1004">
        <f t="shared" si="8"/>
        <v>2.8410958904109589</v>
      </c>
      <c r="LW66" s="644"/>
      <c r="LX66" s="645"/>
      <c r="LY66" s="645"/>
      <c r="LZ66" s="646">
        <v>26</v>
      </c>
      <c r="MA66" s="647">
        <v>91</v>
      </c>
      <c r="MB66" s="647">
        <v>920</v>
      </c>
      <c r="MC66" s="645"/>
      <c r="MD66" s="645"/>
      <c r="ME66" s="646"/>
      <c r="MF66" s="647"/>
      <c r="MG66" s="645"/>
      <c r="MH66" s="645"/>
      <c r="MI66" s="646"/>
      <c r="MJ66" s="647"/>
      <c r="MK66" s="648"/>
      <c r="ML66" s="648"/>
      <c r="MM66" s="648"/>
      <c r="MN66" s="1008">
        <v>1037</v>
      </c>
      <c r="MO66" s="1009">
        <f t="shared" si="9"/>
        <v>0</v>
      </c>
      <c r="MP66" s="1010"/>
      <c r="MQ66" s="1011"/>
      <c r="MR66" s="1011"/>
      <c r="MS66" s="1011"/>
      <c r="MT66" s="1011"/>
      <c r="MU66" s="1011"/>
      <c r="MV66" s="1012"/>
      <c r="MX66" s="837"/>
    </row>
    <row r="67" spans="1:362" s="587" customFormat="1" ht="8.25" x14ac:dyDescent="0.25">
      <c r="A67" s="976" t="s">
        <v>536</v>
      </c>
      <c r="B67" s="977" t="s">
        <v>537</v>
      </c>
      <c r="C67" s="978" t="s">
        <v>538</v>
      </c>
      <c r="D67" s="978" t="s">
        <v>539</v>
      </c>
      <c r="E67" s="978" t="s">
        <v>1237</v>
      </c>
      <c r="F67" s="978" t="s">
        <v>408</v>
      </c>
      <c r="G67" s="978" t="s">
        <v>409</v>
      </c>
      <c r="H67" s="978" t="s">
        <v>410</v>
      </c>
      <c r="I67" s="978" t="s">
        <v>492</v>
      </c>
      <c r="J67" s="978" t="s">
        <v>493</v>
      </c>
      <c r="K67" s="1013" t="s">
        <v>282</v>
      </c>
      <c r="L67" s="979">
        <v>1</v>
      </c>
      <c r="M67" s="593">
        <v>396504000</v>
      </c>
      <c r="N67" s="595">
        <v>395060000</v>
      </c>
      <c r="O67" s="595">
        <v>246849000</v>
      </c>
      <c r="P67" s="598">
        <f t="shared" si="2"/>
        <v>1444000</v>
      </c>
      <c r="Q67" s="599">
        <v>229420.61</v>
      </c>
      <c r="R67" s="600">
        <v>346196515.27999997</v>
      </c>
      <c r="S67" s="600">
        <v>107656.85</v>
      </c>
      <c r="T67" s="980">
        <v>346533592.74000001</v>
      </c>
      <c r="U67" s="981">
        <v>64.360416666666666</v>
      </c>
      <c r="V67" s="982">
        <v>0</v>
      </c>
      <c r="W67" s="982">
        <v>104.7894708994709</v>
      </c>
      <c r="X67" s="982">
        <v>43.765608465608466</v>
      </c>
      <c r="Y67" s="982">
        <v>14.155555555555557</v>
      </c>
      <c r="Z67" s="982">
        <v>76.213386243386239</v>
      </c>
      <c r="AA67" s="982">
        <v>0</v>
      </c>
      <c r="AB67" s="982">
        <v>22.114285714285714</v>
      </c>
      <c r="AC67" s="982">
        <v>69.31</v>
      </c>
      <c r="AD67" s="983">
        <v>394.70872354497357</v>
      </c>
      <c r="AE67" s="984">
        <f t="shared" si="3"/>
        <v>0.21221140499993815</v>
      </c>
      <c r="AF67" s="985">
        <f t="shared" si="4"/>
        <v>0.34551548918566954</v>
      </c>
      <c r="AG67" s="986"/>
      <c r="AH67" s="987"/>
      <c r="AI67" s="988" t="s">
        <v>1482</v>
      </c>
      <c r="AJ67" s="989"/>
      <c r="AK67" s="990"/>
      <c r="AL67" s="990"/>
      <c r="AM67" s="990"/>
      <c r="AN67" s="990"/>
      <c r="AO67" s="990"/>
      <c r="AP67" s="990"/>
      <c r="AQ67" s="990"/>
      <c r="AR67" s="990"/>
      <c r="AS67" s="990"/>
      <c r="AT67" s="990"/>
      <c r="AU67" s="990"/>
      <c r="AV67" s="990"/>
      <c r="AW67" s="990"/>
      <c r="AX67" s="990"/>
      <c r="AY67" s="990"/>
      <c r="AZ67" s="990"/>
      <c r="BA67" s="990"/>
      <c r="BB67" s="990"/>
      <c r="BC67" s="990"/>
      <c r="BD67" s="614"/>
      <c r="BE67" s="991">
        <v>41</v>
      </c>
      <c r="BF67" s="992">
        <v>45</v>
      </c>
      <c r="BG67" s="992">
        <v>27</v>
      </c>
      <c r="BH67" s="992"/>
      <c r="BI67" s="992">
        <v>22</v>
      </c>
      <c r="BJ67" s="992"/>
      <c r="BK67" s="992"/>
      <c r="BL67" s="992"/>
      <c r="BM67" s="992"/>
      <c r="BN67" s="992"/>
      <c r="BO67" s="992"/>
      <c r="BP67" s="992"/>
      <c r="BQ67" s="992"/>
      <c r="BR67" s="992"/>
      <c r="BS67" s="992"/>
      <c r="BT67" s="992"/>
      <c r="BU67" s="992"/>
      <c r="BV67" s="992"/>
      <c r="BW67" s="992"/>
      <c r="BX67" s="992"/>
      <c r="BY67" s="992"/>
      <c r="BZ67" s="992"/>
      <c r="CA67" s="992"/>
      <c r="CB67" s="992"/>
      <c r="CC67" s="992"/>
      <c r="CD67" s="992"/>
      <c r="CE67" s="992"/>
      <c r="CF67" s="992"/>
      <c r="CG67" s="992"/>
      <c r="CH67" s="992"/>
      <c r="CI67" s="992"/>
      <c r="CJ67" s="992"/>
      <c r="CK67" s="992"/>
      <c r="CL67" s="992"/>
      <c r="CM67" s="992"/>
      <c r="CN67" s="992"/>
      <c r="CO67" s="992"/>
      <c r="CP67" s="992"/>
      <c r="CQ67" s="992"/>
      <c r="CR67" s="992"/>
      <c r="CS67" s="993">
        <v>135</v>
      </c>
      <c r="CT67" s="994">
        <f t="shared" si="5"/>
        <v>4</v>
      </c>
      <c r="CU67" s="615">
        <v>0.56572001336451716</v>
      </c>
      <c r="CV67" s="616">
        <v>0.34812785388127854</v>
      </c>
      <c r="CW67" s="616">
        <v>0.4285134449518011</v>
      </c>
      <c r="CX67" s="616"/>
      <c r="CY67" s="616">
        <v>0.33437110834371109</v>
      </c>
      <c r="CZ67" s="616"/>
      <c r="DA67" s="616"/>
      <c r="DB67" s="616"/>
      <c r="DC67" s="616"/>
      <c r="DD67" s="616"/>
      <c r="DE67" s="616"/>
      <c r="DF67" s="616"/>
      <c r="DG67" s="616"/>
      <c r="DH67" s="616"/>
      <c r="DI67" s="616"/>
      <c r="DJ67" s="616"/>
      <c r="DK67" s="616"/>
      <c r="DL67" s="616"/>
      <c r="DM67" s="616"/>
      <c r="DN67" s="616"/>
      <c r="DO67" s="616"/>
      <c r="DP67" s="616"/>
      <c r="DQ67" s="616"/>
      <c r="DR67" s="616"/>
      <c r="DS67" s="616"/>
      <c r="DT67" s="616"/>
      <c r="DU67" s="616"/>
      <c r="DV67" s="616"/>
      <c r="DW67" s="616"/>
      <c r="DX67" s="616"/>
      <c r="DY67" s="616"/>
      <c r="DZ67" s="616"/>
      <c r="EA67" s="616"/>
      <c r="EB67" s="616"/>
      <c r="EC67" s="616"/>
      <c r="ED67" s="616"/>
      <c r="EE67" s="616"/>
      <c r="EF67" s="616"/>
      <c r="EG67" s="616"/>
      <c r="EH67" s="995"/>
      <c r="EI67" s="996">
        <v>0.4280466768138001</v>
      </c>
      <c r="EJ67" s="989"/>
      <c r="EK67" s="990">
        <v>4</v>
      </c>
      <c r="EL67" s="990">
        <v>4</v>
      </c>
      <c r="EM67" s="990"/>
      <c r="EN67" s="990"/>
      <c r="EO67" s="990"/>
      <c r="EP67" s="990"/>
      <c r="EQ67" s="990"/>
      <c r="ER67" s="990"/>
      <c r="ES67" s="990"/>
      <c r="ET67" s="990"/>
      <c r="EU67" s="990"/>
      <c r="EV67" s="990"/>
      <c r="EW67" s="990"/>
      <c r="EX67" s="990"/>
      <c r="EY67" s="990"/>
      <c r="EZ67" s="990"/>
      <c r="FA67" s="990"/>
      <c r="FB67" s="990"/>
      <c r="FC67" s="990"/>
      <c r="FD67" s="990"/>
      <c r="FE67" s="990"/>
      <c r="FF67" s="990"/>
      <c r="FG67" s="990"/>
      <c r="FH67" s="990"/>
      <c r="FI67" s="990"/>
      <c r="FJ67" s="990"/>
      <c r="FK67" s="990"/>
      <c r="FL67" s="990"/>
      <c r="FM67" s="990"/>
      <c r="FN67" s="990"/>
      <c r="FO67" s="990"/>
      <c r="FP67" s="997">
        <v>8</v>
      </c>
      <c r="FQ67" s="994">
        <f t="shared" ref="FQ67:FQ130" si="13">COUNT(EJ67:FO67)</f>
        <v>2</v>
      </c>
      <c r="FR67" s="615"/>
      <c r="FS67" s="616">
        <v>0.51780821917808217</v>
      </c>
      <c r="FT67" s="616">
        <v>0.69315068493150689</v>
      </c>
      <c r="FU67" s="616"/>
      <c r="FV67" s="616"/>
      <c r="FW67" s="616"/>
      <c r="FX67" s="616"/>
      <c r="FY67" s="616"/>
      <c r="FZ67" s="616"/>
      <c r="GA67" s="616"/>
      <c r="GB67" s="616"/>
      <c r="GC67" s="616"/>
      <c r="GD67" s="616"/>
      <c r="GE67" s="616"/>
      <c r="GF67" s="616"/>
      <c r="GG67" s="616"/>
      <c r="GH67" s="616"/>
      <c r="GI67" s="616"/>
      <c r="GJ67" s="616"/>
      <c r="GK67" s="616"/>
      <c r="GL67" s="616"/>
      <c r="GM67" s="616"/>
      <c r="GN67" s="616"/>
      <c r="GO67" s="616"/>
      <c r="GP67" s="616"/>
      <c r="GQ67" s="616"/>
      <c r="GR67" s="616"/>
      <c r="GS67" s="616"/>
      <c r="GT67" s="616"/>
      <c r="GU67" s="616"/>
      <c r="GV67" s="616"/>
      <c r="GW67" s="616"/>
      <c r="GX67" s="621">
        <v>0.60547945205479448</v>
      </c>
      <c r="GY67" s="998">
        <v>43</v>
      </c>
      <c r="GZ67" s="999">
        <v>28</v>
      </c>
      <c r="HA67" s="999"/>
      <c r="HB67" s="999"/>
      <c r="HC67" s="999">
        <v>15</v>
      </c>
      <c r="HD67" s="999">
        <v>15</v>
      </c>
      <c r="HE67" s="1000">
        <v>101</v>
      </c>
      <c r="HF67" s="1001">
        <v>8</v>
      </c>
      <c r="HG67" s="1002">
        <v>133</v>
      </c>
      <c r="HH67" s="1002">
        <v>3</v>
      </c>
      <c r="HI67" s="1002">
        <v>37</v>
      </c>
      <c r="HJ67" s="1002">
        <v>452</v>
      </c>
      <c r="HK67" s="1002">
        <v>612</v>
      </c>
      <c r="HL67" s="1002">
        <v>448</v>
      </c>
      <c r="HM67" s="1002">
        <v>207</v>
      </c>
      <c r="HN67" s="1002">
        <v>1147</v>
      </c>
      <c r="HO67" s="1002">
        <v>181</v>
      </c>
      <c r="HP67" s="1002">
        <v>175</v>
      </c>
      <c r="HQ67" s="1002">
        <v>206</v>
      </c>
      <c r="HR67" s="1002">
        <v>14</v>
      </c>
      <c r="HS67" s="1002">
        <v>319</v>
      </c>
      <c r="HT67" s="1002">
        <v>960</v>
      </c>
      <c r="HU67" s="1002">
        <v>802</v>
      </c>
      <c r="HV67" s="1002">
        <v>73</v>
      </c>
      <c r="HW67" s="1002">
        <v>22</v>
      </c>
      <c r="HX67" s="1002">
        <v>105</v>
      </c>
      <c r="HY67" s="1002">
        <v>37</v>
      </c>
      <c r="HZ67" s="1002">
        <v>35</v>
      </c>
      <c r="IA67" s="1002">
        <v>34</v>
      </c>
      <c r="IB67" s="1002">
        <v>4</v>
      </c>
      <c r="IC67" s="1002">
        <v>44</v>
      </c>
      <c r="ID67" s="1002"/>
      <c r="IE67" s="1002"/>
      <c r="IF67" s="1002"/>
      <c r="IG67" s="1002">
        <v>1</v>
      </c>
      <c r="IH67" s="1003">
        <v>6059</v>
      </c>
      <c r="II67" s="1004">
        <f t="shared" si="6"/>
        <v>16.600000000000001</v>
      </c>
      <c r="IJ67" s="1005">
        <v>16.75</v>
      </c>
      <c r="IK67" s="1006">
        <v>3.3007518796992481</v>
      </c>
      <c r="IL67" s="1006">
        <v>2.6666666666666665</v>
      </c>
      <c r="IM67" s="1006">
        <v>4.0810810810810807</v>
      </c>
      <c r="IN67" s="1006">
        <v>6.8561946902654869</v>
      </c>
      <c r="IO67" s="1006">
        <v>5.2941176470588234</v>
      </c>
      <c r="IP67" s="1006">
        <v>4.9397321428571432</v>
      </c>
      <c r="IQ67" s="1006">
        <v>5.7536231884057969</v>
      </c>
      <c r="IR67" s="1006">
        <v>3.4873583260680037</v>
      </c>
      <c r="IS67" s="1006">
        <v>5.8563535911602207</v>
      </c>
      <c r="IT67" s="1006">
        <v>4.9428571428571431</v>
      </c>
      <c r="IU67" s="1006">
        <v>6.1844660194174761</v>
      </c>
      <c r="IV67" s="1006">
        <v>3.4285714285714284</v>
      </c>
      <c r="IW67" s="1006">
        <v>3.5642633228840124</v>
      </c>
      <c r="IX67" s="1006">
        <v>4.4666666666666668</v>
      </c>
      <c r="IY67" s="1006">
        <v>4.3254364089775565</v>
      </c>
      <c r="IZ67" s="1006">
        <v>5.9726027397260273</v>
      </c>
      <c r="JA67" s="1006">
        <v>5.9090909090909092</v>
      </c>
      <c r="JB67" s="1006">
        <v>7.5047619047619047</v>
      </c>
      <c r="JC67" s="1006">
        <v>3.6216216216216215</v>
      </c>
      <c r="JD67" s="1006">
        <v>2.8571428571428572</v>
      </c>
      <c r="JE67" s="1006">
        <v>7.1470588235294121</v>
      </c>
      <c r="JF67" s="1006">
        <v>9</v>
      </c>
      <c r="JG67" s="1006">
        <v>6.0909090909090908</v>
      </c>
      <c r="JH67" s="1006"/>
      <c r="JI67" s="1006"/>
      <c r="JJ67" s="1006"/>
      <c r="JK67" s="1006">
        <v>5</v>
      </c>
      <c r="JL67" s="642">
        <v>4.7459976893876874</v>
      </c>
      <c r="JM67" s="1001">
        <v>10</v>
      </c>
      <c r="JN67" s="1002">
        <v>284</v>
      </c>
      <c r="JO67" s="1002">
        <v>6</v>
      </c>
      <c r="JP67" s="1002">
        <v>113</v>
      </c>
      <c r="JQ67" s="1002">
        <v>2371</v>
      </c>
      <c r="JR67" s="1002">
        <v>2267</v>
      </c>
      <c r="JS67" s="1002">
        <v>1524</v>
      </c>
      <c r="JT67" s="1002">
        <v>828</v>
      </c>
      <c r="JU67" s="1002">
        <v>2697</v>
      </c>
      <c r="JV67" s="1002">
        <v>842</v>
      </c>
      <c r="JW67" s="1002">
        <v>641</v>
      </c>
      <c r="JX67" s="1002">
        <v>1004</v>
      </c>
      <c r="JY67" s="1002">
        <v>34</v>
      </c>
      <c r="JZ67" s="1002">
        <v>818</v>
      </c>
      <c r="KA67" s="1002">
        <v>3342</v>
      </c>
      <c r="KB67" s="1002">
        <v>2681</v>
      </c>
      <c r="KC67" s="1002">
        <v>335</v>
      </c>
      <c r="KD67" s="1002">
        <v>102</v>
      </c>
      <c r="KE67" s="1002">
        <v>608</v>
      </c>
      <c r="KF67" s="1002">
        <v>86</v>
      </c>
      <c r="KG67" s="1002">
        <v>44</v>
      </c>
      <c r="KH67" s="1002">
        <v>200</v>
      </c>
      <c r="KI67" s="1002">
        <v>32</v>
      </c>
      <c r="KJ67" s="1002">
        <v>219</v>
      </c>
      <c r="KK67" s="1002"/>
      <c r="KL67" s="1002"/>
      <c r="KM67" s="1002"/>
      <c r="KN67" s="1002">
        <v>4</v>
      </c>
      <c r="KO67" s="1003">
        <v>21092</v>
      </c>
      <c r="KP67" s="1007">
        <f t="shared" ref="KP67:KP130" si="14">KO67/(CS67*365)</f>
        <v>0.4280466768138001</v>
      </c>
      <c r="KQ67" s="1004">
        <f t="shared" si="7"/>
        <v>57.786301369863011</v>
      </c>
      <c r="KR67" s="1001">
        <v>115</v>
      </c>
      <c r="KS67" s="1002">
        <v>35</v>
      </c>
      <c r="KT67" s="1002"/>
      <c r="KU67" s="1002">
        <v>3</v>
      </c>
      <c r="KV67" s="1002">
        <v>278</v>
      </c>
      <c r="KW67" s="1002">
        <v>415</v>
      </c>
      <c r="KX67" s="1002">
        <v>255</v>
      </c>
      <c r="KY67" s="1002">
        <v>153</v>
      </c>
      <c r="KZ67" s="1002">
        <v>180</v>
      </c>
      <c r="LA67" s="1002">
        <v>41</v>
      </c>
      <c r="LB67" s="1002">
        <v>52</v>
      </c>
      <c r="LC67" s="1002">
        <v>63</v>
      </c>
      <c r="LD67" s="1002"/>
      <c r="LE67" s="1002">
        <v>7</v>
      </c>
      <c r="LF67" s="1002"/>
      <c r="LG67" s="1002"/>
      <c r="LH67" s="1002">
        <v>28</v>
      </c>
      <c r="LI67" s="1002">
        <v>6</v>
      </c>
      <c r="LJ67" s="1002">
        <v>69</v>
      </c>
      <c r="LK67" s="1002">
        <v>12</v>
      </c>
      <c r="LL67" s="1002">
        <v>30</v>
      </c>
      <c r="LM67" s="1002">
        <v>22</v>
      </c>
      <c r="LN67" s="1002"/>
      <c r="LO67" s="1002">
        <v>4</v>
      </c>
      <c r="LP67" s="1002"/>
      <c r="LQ67" s="1002"/>
      <c r="LR67" s="1002"/>
      <c r="LS67" s="1002"/>
      <c r="LT67" s="1003">
        <v>1768</v>
      </c>
      <c r="LU67" s="1007">
        <f t="shared" si="12"/>
        <v>0.60547945205479448</v>
      </c>
      <c r="LV67" s="1004">
        <f t="shared" si="8"/>
        <v>4.8438356164383558</v>
      </c>
      <c r="LW67" s="644"/>
      <c r="LX67" s="645"/>
      <c r="LY67" s="645"/>
      <c r="LZ67" s="646"/>
      <c r="MA67" s="647">
        <v>549</v>
      </c>
      <c r="MB67" s="647">
        <v>1219</v>
      </c>
      <c r="MC67" s="645"/>
      <c r="MD67" s="645"/>
      <c r="ME67" s="646"/>
      <c r="MF67" s="647"/>
      <c r="MG67" s="645"/>
      <c r="MH67" s="645"/>
      <c r="MI67" s="646"/>
      <c r="MJ67" s="647"/>
      <c r="MK67" s="648"/>
      <c r="ML67" s="648"/>
      <c r="MM67" s="648"/>
      <c r="MN67" s="1008">
        <v>1768</v>
      </c>
      <c r="MO67" s="1009">
        <f t="shared" si="9"/>
        <v>0</v>
      </c>
      <c r="MP67" s="1010"/>
      <c r="MQ67" s="1011"/>
      <c r="MR67" s="1011"/>
      <c r="MS67" s="1011"/>
      <c r="MT67" s="1011"/>
      <c r="MU67" s="1011"/>
      <c r="MV67" s="1012"/>
      <c r="MX67" s="837"/>
    </row>
    <row r="68" spans="1:362" s="587" customFormat="1" ht="8.25" x14ac:dyDescent="0.25">
      <c r="A68" s="976" t="s">
        <v>540</v>
      </c>
      <c r="B68" s="977" t="s">
        <v>541</v>
      </c>
      <c r="C68" s="978" t="s">
        <v>542</v>
      </c>
      <c r="D68" s="978" t="s">
        <v>1257</v>
      </c>
      <c r="E68" s="978" t="s">
        <v>1237</v>
      </c>
      <c r="F68" s="978" t="s">
        <v>408</v>
      </c>
      <c r="G68" s="978" t="s">
        <v>544</v>
      </c>
      <c r="H68" s="978" t="s">
        <v>545</v>
      </c>
      <c r="I68" s="978" t="s">
        <v>320</v>
      </c>
      <c r="J68" s="978" t="s">
        <v>493</v>
      </c>
      <c r="K68" s="1013" t="s">
        <v>282</v>
      </c>
      <c r="L68" s="979">
        <v>1</v>
      </c>
      <c r="M68" s="593">
        <v>551711000</v>
      </c>
      <c r="N68" s="595">
        <v>540980000</v>
      </c>
      <c r="O68" s="595">
        <v>352002000</v>
      </c>
      <c r="P68" s="598">
        <f t="shared" ref="P68:P131" si="15">M68-N68</f>
        <v>10731000</v>
      </c>
      <c r="Q68" s="599">
        <v>3276940.7600000002</v>
      </c>
      <c r="R68" s="600">
        <v>464102831.19000006</v>
      </c>
      <c r="S68" s="600">
        <v>2193158.23</v>
      </c>
      <c r="T68" s="980">
        <v>469572930.18000007</v>
      </c>
      <c r="U68" s="981">
        <v>71.01539682539682</v>
      </c>
      <c r="V68" s="982">
        <v>0</v>
      </c>
      <c r="W68" s="982">
        <v>155.47417989417988</v>
      </c>
      <c r="X68" s="982">
        <v>50.998201058201055</v>
      </c>
      <c r="Y68" s="982">
        <v>4.1797354497354497</v>
      </c>
      <c r="Z68" s="982">
        <v>92.931111111111107</v>
      </c>
      <c r="AA68" s="982">
        <v>0</v>
      </c>
      <c r="AB68" s="982">
        <v>44.71</v>
      </c>
      <c r="AC68" s="982">
        <v>72.61</v>
      </c>
      <c r="AD68" s="983">
        <v>491.91862433862428</v>
      </c>
      <c r="AE68" s="984">
        <f t="shared" ref="AE68:AE131" si="16">U68/(U68+V68+W68+X68+Y68+Z68+AA68)</f>
        <v>0.18957730277514673</v>
      </c>
      <c r="AF68" s="985">
        <f t="shared" ref="AF68:AF131" si="17">W68/(U68+V68+W68+X68+Y68+Z68+AA68)</f>
        <v>0.41504204712091136</v>
      </c>
      <c r="AG68" s="986"/>
      <c r="AH68" s="987" t="s">
        <v>1481</v>
      </c>
      <c r="AI68" s="988" t="s">
        <v>1482</v>
      </c>
      <c r="AJ68" s="989"/>
      <c r="AK68" s="990"/>
      <c r="AL68" s="990"/>
      <c r="AM68" s="990"/>
      <c r="AN68" s="990"/>
      <c r="AO68" s="990"/>
      <c r="AP68" s="990"/>
      <c r="AQ68" s="990"/>
      <c r="AR68" s="990"/>
      <c r="AS68" s="990"/>
      <c r="AT68" s="990"/>
      <c r="AU68" s="990"/>
      <c r="AV68" s="990"/>
      <c r="AW68" s="990"/>
      <c r="AX68" s="990"/>
      <c r="AY68" s="990"/>
      <c r="AZ68" s="990"/>
      <c r="BA68" s="990"/>
      <c r="BB68" s="990"/>
      <c r="BC68" s="990"/>
      <c r="BD68" s="614"/>
      <c r="BE68" s="991">
        <v>30</v>
      </c>
      <c r="BF68" s="992">
        <v>35</v>
      </c>
      <c r="BG68" s="992">
        <v>38</v>
      </c>
      <c r="BH68" s="992">
        <v>27</v>
      </c>
      <c r="BI68" s="992">
        <v>17</v>
      </c>
      <c r="BJ68" s="992"/>
      <c r="BK68" s="992"/>
      <c r="BL68" s="992"/>
      <c r="BM68" s="992">
        <v>10</v>
      </c>
      <c r="BN68" s="992"/>
      <c r="BO68" s="992"/>
      <c r="BP68" s="992"/>
      <c r="BQ68" s="992"/>
      <c r="BR68" s="992"/>
      <c r="BS68" s="992"/>
      <c r="BT68" s="992"/>
      <c r="BU68" s="992"/>
      <c r="BV68" s="992"/>
      <c r="BW68" s="992"/>
      <c r="BX68" s="992"/>
      <c r="BY68" s="992"/>
      <c r="BZ68" s="992"/>
      <c r="CA68" s="992"/>
      <c r="CB68" s="992"/>
      <c r="CC68" s="992"/>
      <c r="CD68" s="992"/>
      <c r="CE68" s="992"/>
      <c r="CF68" s="992"/>
      <c r="CG68" s="992"/>
      <c r="CH68" s="992"/>
      <c r="CI68" s="992"/>
      <c r="CJ68" s="992"/>
      <c r="CK68" s="992"/>
      <c r="CL68" s="992"/>
      <c r="CM68" s="992"/>
      <c r="CN68" s="992"/>
      <c r="CO68" s="992"/>
      <c r="CP68" s="992"/>
      <c r="CQ68" s="992"/>
      <c r="CR68" s="992"/>
      <c r="CS68" s="993">
        <v>157</v>
      </c>
      <c r="CT68" s="994">
        <f t="shared" ref="CT68:CT131" si="18">COUNT(BE68:CR68)</f>
        <v>6</v>
      </c>
      <c r="CU68" s="615">
        <v>0.91945205479452052</v>
      </c>
      <c r="CV68" s="616">
        <v>0.37690802348336594</v>
      </c>
      <c r="CW68" s="616">
        <v>0.43871665465032444</v>
      </c>
      <c r="CX68" s="616">
        <v>0.6025367833587012</v>
      </c>
      <c r="CY68" s="616">
        <v>0.37614826752618857</v>
      </c>
      <c r="CZ68" s="616"/>
      <c r="DA68" s="616"/>
      <c r="DB68" s="616"/>
      <c r="DC68" s="616">
        <v>0.86931506849315066</v>
      </c>
      <c r="DD68" s="616"/>
      <c r="DE68" s="616"/>
      <c r="DF68" s="616"/>
      <c r="DG68" s="616"/>
      <c r="DH68" s="616"/>
      <c r="DI68" s="616"/>
      <c r="DJ68" s="616"/>
      <c r="DK68" s="616"/>
      <c r="DL68" s="616"/>
      <c r="DM68" s="616"/>
      <c r="DN68" s="616"/>
      <c r="DO68" s="616"/>
      <c r="DP68" s="616"/>
      <c r="DQ68" s="616"/>
      <c r="DR68" s="616"/>
      <c r="DS68" s="616"/>
      <c r="DT68" s="616"/>
      <c r="DU68" s="616"/>
      <c r="DV68" s="616"/>
      <c r="DW68" s="616"/>
      <c r="DX68" s="616"/>
      <c r="DY68" s="616"/>
      <c r="DZ68" s="616"/>
      <c r="EA68" s="616"/>
      <c r="EB68" s="616"/>
      <c r="EC68" s="616"/>
      <c r="ED68" s="616"/>
      <c r="EE68" s="616"/>
      <c r="EF68" s="616"/>
      <c r="EG68" s="616"/>
      <c r="EH68" s="995"/>
      <c r="EI68" s="996">
        <v>0.56562254602565221</v>
      </c>
      <c r="EJ68" s="989"/>
      <c r="EK68" s="990">
        <v>12</v>
      </c>
      <c r="EL68" s="990"/>
      <c r="EM68" s="990"/>
      <c r="EN68" s="990">
        <v>3</v>
      </c>
      <c r="EO68" s="990"/>
      <c r="EP68" s="990"/>
      <c r="EQ68" s="990"/>
      <c r="ER68" s="990"/>
      <c r="ES68" s="990"/>
      <c r="ET68" s="990"/>
      <c r="EU68" s="990"/>
      <c r="EV68" s="990"/>
      <c r="EW68" s="990"/>
      <c r="EX68" s="990"/>
      <c r="EY68" s="990"/>
      <c r="EZ68" s="990"/>
      <c r="FA68" s="990"/>
      <c r="FB68" s="990"/>
      <c r="FC68" s="990"/>
      <c r="FD68" s="990"/>
      <c r="FE68" s="990"/>
      <c r="FF68" s="990"/>
      <c r="FG68" s="990"/>
      <c r="FH68" s="990"/>
      <c r="FI68" s="990"/>
      <c r="FJ68" s="990"/>
      <c r="FK68" s="990"/>
      <c r="FL68" s="990"/>
      <c r="FM68" s="990"/>
      <c r="FN68" s="990"/>
      <c r="FO68" s="990"/>
      <c r="FP68" s="997">
        <v>15</v>
      </c>
      <c r="FQ68" s="994">
        <f t="shared" si="13"/>
        <v>2</v>
      </c>
      <c r="FR68" s="615"/>
      <c r="FS68" s="616">
        <v>1.3041095890410959</v>
      </c>
      <c r="FT68" s="616"/>
      <c r="FU68" s="616"/>
      <c r="FV68" s="616">
        <v>0.62465753424657533</v>
      </c>
      <c r="FW68" s="616"/>
      <c r="FX68" s="616"/>
      <c r="FY68" s="616"/>
      <c r="FZ68" s="616"/>
      <c r="GA68" s="616"/>
      <c r="GB68" s="616"/>
      <c r="GC68" s="616"/>
      <c r="GD68" s="616"/>
      <c r="GE68" s="616"/>
      <c r="GF68" s="616"/>
      <c r="GG68" s="616"/>
      <c r="GH68" s="616"/>
      <c r="GI68" s="616"/>
      <c r="GJ68" s="616"/>
      <c r="GK68" s="616"/>
      <c r="GL68" s="616"/>
      <c r="GM68" s="616"/>
      <c r="GN68" s="616"/>
      <c r="GO68" s="616"/>
      <c r="GP68" s="616"/>
      <c r="GQ68" s="616"/>
      <c r="GR68" s="616"/>
      <c r="GS68" s="616"/>
      <c r="GT68" s="616"/>
      <c r="GU68" s="616"/>
      <c r="GV68" s="616"/>
      <c r="GW68" s="616"/>
      <c r="GX68" s="621">
        <v>1.1682191780821918</v>
      </c>
      <c r="GY68" s="998">
        <v>24</v>
      </c>
      <c r="GZ68" s="999"/>
      <c r="HA68" s="999"/>
      <c r="HB68" s="999"/>
      <c r="HC68" s="999"/>
      <c r="HD68" s="999"/>
      <c r="HE68" s="1000">
        <v>24</v>
      </c>
      <c r="HF68" s="1001">
        <v>24</v>
      </c>
      <c r="HG68" s="1002">
        <v>227</v>
      </c>
      <c r="HH68" s="1002">
        <v>4</v>
      </c>
      <c r="HI68" s="1002">
        <v>214</v>
      </c>
      <c r="HJ68" s="1002">
        <v>698</v>
      </c>
      <c r="HK68" s="1002">
        <v>899</v>
      </c>
      <c r="HL68" s="1002">
        <v>1083</v>
      </c>
      <c r="HM68" s="1002">
        <v>333</v>
      </c>
      <c r="HN68" s="1002">
        <v>1349</v>
      </c>
      <c r="HO68" s="1002">
        <v>249</v>
      </c>
      <c r="HP68" s="1002">
        <v>150</v>
      </c>
      <c r="HQ68" s="1002">
        <v>249</v>
      </c>
      <c r="HR68" s="1002">
        <v>5</v>
      </c>
      <c r="HS68" s="1002">
        <v>560</v>
      </c>
      <c r="HT68" s="1002">
        <v>1143</v>
      </c>
      <c r="HU68" s="1002">
        <v>853</v>
      </c>
      <c r="HV68" s="1002">
        <v>102</v>
      </c>
      <c r="HW68" s="1002">
        <v>15</v>
      </c>
      <c r="HX68" s="1002">
        <v>215</v>
      </c>
      <c r="HY68" s="1002">
        <v>46</v>
      </c>
      <c r="HZ68" s="1002">
        <v>52</v>
      </c>
      <c r="IA68" s="1002">
        <v>75</v>
      </c>
      <c r="IB68" s="1002">
        <v>10</v>
      </c>
      <c r="IC68" s="1002">
        <v>84</v>
      </c>
      <c r="ID68" s="1002"/>
      <c r="IE68" s="1002"/>
      <c r="IF68" s="1002">
        <v>2</v>
      </c>
      <c r="IG68" s="1002"/>
      <c r="IH68" s="1003">
        <v>8641</v>
      </c>
      <c r="II68" s="1004">
        <f t="shared" ref="II68:II131" si="19">IH68/365</f>
        <v>23.673972602739727</v>
      </c>
      <c r="IJ68" s="1005">
        <v>18.25</v>
      </c>
      <c r="IK68" s="1006">
        <v>4.2158590308370041</v>
      </c>
      <c r="IL68" s="1006">
        <v>3.5</v>
      </c>
      <c r="IM68" s="1006">
        <v>3.8504672897196262</v>
      </c>
      <c r="IN68" s="1006">
        <v>6.8280802292263614</v>
      </c>
      <c r="IO68" s="1006">
        <v>5.1234705228031148</v>
      </c>
      <c r="IP68" s="1006">
        <v>4.5096952908587253</v>
      </c>
      <c r="IQ68" s="1006">
        <v>6.8408408408408405</v>
      </c>
      <c r="IR68" s="1006">
        <v>7.0400296515937733</v>
      </c>
      <c r="IS68" s="1006">
        <v>3.6345381526104417</v>
      </c>
      <c r="IT68" s="1006">
        <v>6.32</v>
      </c>
      <c r="IU68" s="1006">
        <v>7.3012048192771086</v>
      </c>
      <c r="IV68" s="1006">
        <v>2.8</v>
      </c>
      <c r="IW68" s="1006">
        <v>3.5285714285714285</v>
      </c>
      <c r="IX68" s="1006">
        <v>5.2029746281714786</v>
      </c>
      <c r="IY68" s="1006">
        <v>5.1313012895662364</v>
      </c>
      <c r="IZ68" s="1006">
        <v>4.833333333333333</v>
      </c>
      <c r="JA68" s="1006">
        <v>11.066666666666666</v>
      </c>
      <c r="JB68" s="1006">
        <v>6.2790697674418601</v>
      </c>
      <c r="JC68" s="1006">
        <v>4.9130434782608692</v>
      </c>
      <c r="JD68" s="1006">
        <v>1.8461538461538463</v>
      </c>
      <c r="JE68" s="1006">
        <v>3.2133333333333334</v>
      </c>
      <c r="JF68" s="1006">
        <v>5</v>
      </c>
      <c r="JG68" s="1006">
        <v>3.0357142857142856</v>
      </c>
      <c r="JH68" s="1006"/>
      <c r="JI68" s="1006"/>
      <c r="JJ68" s="1006">
        <v>5</v>
      </c>
      <c r="JK68" s="1006"/>
      <c r="JL68" s="642">
        <v>5.4549241985881265</v>
      </c>
      <c r="JM68" s="1001">
        <v>92</v>
      </c>
      <c r="JN68" s="1002">
        <v>595</v>
      </c>
      <c r="JO68" s="1002">
        <v>8</v>
      </c>
      <c r="JP68" s="1002">
        <v>531</v>
      </c>
      <c r="JQ68" s="1002">
        <v>3006</v>
      </c>
      <c r="JR68" s="1002">
        <v>2838</v>
      </c>
      <c r="JS68" s="1002">
        <v>3176</v>
      </c>
      <c r="JT68" s="1002">
        <v>1495</v>
      </c>
      <c r="JU68" s="1002">
        <v>7030</v>
      </c>
      <c r="JV68" s="1002">
        <v>565</v>
      </c>
      <c r="JW68" s="1002">
        <v>675</v>
      </c>
      <c r="JX68" s="1002">
        <v>1271</v>
      </c>
      <c r="JY68" s="1002">
        <v>10</v>
      </c>
      <c r="JZ68" s="1002">
        <v>1313</v>
      </c>
      <c r="KA68" s="1002">
        <v>4638</v>
      </c>
      <c r="KB68" s="1002">
        <v>3259</v>
      </c>
      <c r="KC68" s="1002">
        <v>365</v>
      </c>
      <c r="KD68" s="1002">
        <v>135</v>
      </c>
      <c r="KE68" s="1002">
        <v>881</v>
      </c>
      <c r="KF68" s="1002">
        <v>169</v>
      </c>
      <c r="KG68" s="1002">
        <v>40</v>
      </c>
      <c r="KH68" s="1002">
        <v>116</v>
      </c>
      <c r="KI68" s="1002">
        <v>37</v>
      </c>
      <c r="KJ68" s="1002">
        <v>160</v>
      </c>
      <c r="KK68" s="1002"/>
      <c r="KL68" s="1002"/>
      <c r="KM68" s="1002">
        <v>8</v>
      </c>
      <c r="KN68" s="1002"/>
      <c r="KO68" s="1003">
        <v>32413</v>
      </c>
      <c r="KP68" s="1007">
        <f t="shared" si="14"/>
        <v>0.56562254602565221</v>
      </c>
      <c r="KQ68" s="1004">
        <f t="shared" ref="KQ68:KQ131" si="20">KO68/365</f>
        <v>88.802739726027397</v>
      </c>
      <c r="KR68" s="1001">
        <v>320</v>
      </c>
      <c r="KS68" s="1002">
        <v>147</v>
      </c>
      <c r="KT68" s="1002">
        <v>2</v>
      </c>
      <c r="KU68" s="1002">
        <v>122</v>
      </c>
      <c r="KV68" s="1002">
        <v>1070</v>
      </c>
      <c r="KW68" s="1002">
        <v>909</v>
      </c>
      <c r="KX68" s="1002">
        <v>638</v>
      </c>
      <c r="KY68" s="1002">
        <v>449</v>
      </c>
      <c r="KZ68" s="1002">
        <v>1130</v>
      </c>
      <c r="LA68" s="1002">
        <v>120</v>
      </c>
      <c r="LB68" s="1002">
        <v>127</v>
      </c>
      <c r="LC68" s="1002">
        <v>301</v>
      </c>
      <c r="LD68" s="1002"/>
      <c r="LE68" s="1002">
        <v>191</v>
      </c>
      <c r="LF68" s="1002">
        <v>223</v>
      </c>
      <c r="LG68" s="1002">
        <v>239</v>
      </c>
      <c r="LH68" s="1002">
        <v>27</v>
      </c>
      <c r="LI68" s="1002">
        <v>16</v>
      </c>
      <c r="LJ68" s="1002">
        <v>262</v>
      </c>
      <c r="LK68" s="1002">
        <v>15</v>
      </c>
      <c r="LL68" s="1002">
        <v>13</v>
      </c>
      <c r="LM68" s="1002">
        <v>55</v>
      </c>
      <c r="LN68" s="1002">
        <v>3</v>
      </c>
      <c r="LO68" s="1002">
        <v>17</v>
      </c>
      <c r="LP68" s="1002"/>
      <c r="LQ68" s="1002"/>
      <c r="LR68" s="1002"/>
      <c r="LS68" s="1002"/>
      <c r="LT68" s="1003">
        <v>6396</v>
      </c>
      <c r="LU68" s="1007">
        <f t="shared" si="12"/>
        <v>1.1682191780821918</v>
      </c>
      <c r="LV68" s="1004">
        <f t="shared" ref="LV68:LV131" si="21">LT68/365</f>
        <v>17.523287671232875</v>
      </c>
      <c r="LW68" s="644">
        <v>25</v>
      </c>
      <c r="LX68" s="645">
        <v>83</v>
      </c>
      <c r="LY68" s="645">
        <v>128</v>
      </c>
      <c r="LZ68" s="646">
        <v>427</v>
      </c>
      <c r="MA68" s="647">
        <v>1169</v>
      </c>
      <c r="MB68" s="647">
        <v>3880</v>
      </c>
      <c r="MC68" s="645"/>
      <c r="MD68" s="645"/>
      <c r="ME68" s="646"/>
      <c r="MF68" s="647">
        <v>520</v>
      </c>
      <c r="MG68" s="645"/>
      <c r="MH68" s="645"/>
      <c r="MI68" s="646"/>
      <c r="MJ68" s="647">
        <v>164</v>
      </c>
      <c r="MK68" s="648"/>
      <c r="ML68" s="648"/>
      <c r="MM68" s="648"/>
      <c r="MN68" s="1008">
        <v>6396</v>
      </c>
      <c r="MO68" s="1009">
        <f t="shared" ref="MO68:MO131" si="22">(LW68+LX68+LY68+MC68+MD68+MG68+MH68)/MN68</f>
        <v>3.6898061288305188E-2</v>
      </c>
      <c r="MP68" s="1010"/>
      <c r="MQ68" s="1011" t="s">
        <v>1485</v>
      </c>
      <c r="MR68" s="1011"/>
      <c r="MS68" s="1011"/>
      <c r="MT68" s="1011" t="s">
        <v>1486</v>
      </c>
      <c r="MU68" s="1011"/>
      <c r="MV68" s="1012"/>
      <c r="MX68" s="837"/>
    </row>
    <row r="69" spans="1:362" s="587" customFormat="1" ht="8.25" x14ac:dyDescent="0.25">
      <c r="A69" s="976" t="s">
        <v>546</v>
      </c>
      <c r="B69" s="977" t="s">
        <v>547</v>
      </c>
      <c r="C69" s="978" t="s">
        <v>548</v>
      </c>
      <c r="D69" s="978" t="s">
        <v>1258</v>
      </c>
      <c r="E69" s="978" t="s">
        <v>1237</v>
      </c>
      <c r="F69" s="978" t="s">
        <v>408</v>
      </c>
      <c r="G69" s="978" t="s">
        <v>550</v>
      </c>
      <c r="H69" s="978" t="s">
        <v>550</v>
      </c>
      <c r="I69" s="978" t="s">
        <v>186</v>
      </c>
      <c r="J69" s="978" t="s">
        <v>493</v>
      </c>
      <c r="K69" s="1013" t="s">
        <v>238</v>
      </c>
      <c r="L69" s="979">
        <v>1</v>
      </c>
      <c r="M69" s="593">
        <v>12280563000</v>
      </c>
      <c r="N69" s="595">
        <v>12176822000</v>
      </c>
      <c r="O69" s="595">
        <v>7174893000</v>
      </c>
      <c r="P69" s="598">
        <f t="shared" si="15"/>
        <v>103741000</v>
      </c>
      <c r="Q69" s="599">
        <v>18298383.670000002</v>
      </c>
      <c r="R69" s="600">
        <v>10891108453.389997</v>
      </c>
      <c r="S69" s="600">
        <v>486524709.38999999</v>
      </c>
      <c r="T69" s="980">
        <v>11395931546.449997</v>
      </c>
      <c r="U69" s="981">
        <v>449.50166666666672</v>
      </c>
      <c r="V69" s="982">
        <v>16.62</v>
      </c>
      <c r="W69" s="982">
        <v>1026.8518253968255</v>
      </c>
      <c r="X69" s="982">
        <v>352.45629629629627</v>
      </c>
      <c r="Y69" s="982">
        <v>62.992222222222225</v>
      </c>
      <c r="Z69" s="982">
        <v>535.89063492063485</v>
      </c>
      <c r="AA69" s="982">
        <v>24.668783068783071</v>
      </c>
      <c r="AB69" s="982">
        <v>168.01245535714284</v>
      </c>
      <c r="AC69" s="982">
        <v>377.15875</v>
      </c>
      <c r="AD69" s="983">
        <v>3014.152633928571</v>
      </c>
      <c r="AE69" s="984">
        <f t="shared" si="16"/>
        <v>0.18205955762362774</v>
      </c>
      <c r="AF69" s="985">
        <f t="shared" si="17"/>
        <v>0.41590099200987907</v>
      </c>
      <c r="AG69" s="986" t="s">
        <v>1480</v>
      </c>
      <c r="AH69" s="987" t="s">
        <v>1481</v>
      </c>
      <c r="AI69" s="988" t="s">
        <v>1482</v>
      </c>
      <c r="AJ69" s="989"/>
      <c r="AK69" s="990">
        <v>1</v>
      </c>
      <c r="AL69" s="990"/>
      <c r="AM69" s="990">
        <v>1</v>
      </c>
      <c r="AN69" s="990">
        <v>1</v>
      </c>
      <c r="AO69" s="990"/>
      <c r="AP69" s="990">
        <v>1</v>
      </c>
      <c r="AQ69" s="990">
        <v>1</v>
      </c>
      <c r="AR69" s="990">
        <v>1</v>
      </c>
      <c r="AS69" s="990"/>
      <c r="AT69" s="990"/>
      <c r="AU69" s="990"/>
      <c r="AV69" s="990"/>
      <c r="AW69" s="990"/>
      <c r="AX69" s="990"/>
      <c r="AY69" s="990"/>
      <c r="AZ69" s="990">
        <v>1</v>
      </c>
      <c r="BA69" s="990">
        <v>1</v>
      </c>
      <c r="BB69" s="990"/>
      <c r="BC69" s="990">
        <v>1</v>
      </c>
      <c r="BD69" s="614">
        <v>9</v>
      </c>
      <c r="BE69" s="991">
        <f>80-22</f>
        <v>58</v>
      </c>
      <c r="BF69" s="992">
        <f>80-16</f>
        <v>64</v>
      </c>
      <c r="BG69" s="992">
        <f>87-4</f>
        <v>83</v>
      </c>
      <c r="BH69" s="992">
        <v>40</v>
      </c>
      <c r="BI69" s="992">
        <f>51-10</f>
        <v>41</v>
      </c>
      <c r="BJ69" s="992">
        <v>38</v>
      </c>
      <c r="BK69" s="992">
        <v>55</v>
      </c>
      <c r="BL69" s="992">
        <v>25</v>
      </c>
      <c r="BM69" s="992">
        <v>45</v>
      </c>
      <c r="BN69" s="992">
        <v>38</v>
      </c>
      <c r="BO69" s="992">
        <v>65</v>
      </c>
      <c r="BP69" s="992">
        <v>16</v>
      </c>
      <c r="BQ69" s="992">
        <v>60</v>
      </c>
      <c r="BR69" s="992">
        <v>39</v>
      </c>
      <c r="BS69" s="992"/>
      <c r="BT69" s="992">
        <v>60</v>
      </c>
      <c r="BU69" s="992">
        <v>21</v>
      </c>
      <c r="BV69" s="992">
        <v>38</v>
      </c>
      <c r="BW69" s="992">
        <v>60</v>
      </c>
      <c r="BX69" s="992">
        <v>18</v>
      </c>
      <c r="BY69" s="992">
        <v>18</v>
      </c>
      <c r="BZ69" s="992">
        <v>29</v>
      </c>
      <c r="CA69" s="992"/>
      <c r="CB69" s="992"/>
      <c r="CC69" s="992"/>
      <c r="CD69" s="992">
        <v>25</v>
      </c>
      <c r="CE69" s="992">
        <v>13</v>
      </c>
      <c r="CF69" s="992"/>
      <c r="CG69" s="992"/>
      <c r="CH69" s="992"/>
      <c r="CI69" s="992"/>
      <c r="CJ69" s="992"/>
      <c r="CK69" s="992"/>
      <c r="CL69" s="992"/>
      <c r="CM69" s="992"/>
      <c r="CN69" s="992">
        <v>23</v>
      </c>
      <c r="CO69" s="992"/>
      <c r="CP69" s="992">
        <v>30</v>
      </c>
      <c r="CQ69" s="992"/>
      <c r="CR69" s="992"/>
      <c r="CS69" s="993">
        <f>SUBTOTAL(9,BE69:CR69)</f>
        <v>1002</v>
      </c>
      <c r="CT69" s="994">
        <f t="shared" si="18"/>
        <v>25</v>
      </c>
      <c r="CU69" s="615">
        <v>0.52890883325460558</v>
      </c>
      <c r="CV69" s="616">
        <v>0.40971746575342466</v>
      </c>
      <c r="CW69" s="616">
        <v>0.41010067667932004</v>
      </c>
      <c r="CX69" s="616">
        <v>0.59130136986301374</v>
      </c>
      <c r="CY69" s="616">
        <v>0.41463414634146339</v>
      </c>
      <c r="CZ69" s="616">
        <v>0.51600576784426821</v>
      </c>
      <c r="DA69" s="616">
        <v>0.31706102117061019</v>
      </c>
      <c r="DB69" s="616">
        <v>0.62345205479452059</v>
      </c>
      <c r="DC69" s="616">
        <v>0.38514459665144596</v>
      </c>
      <c r="DD69" s="616">
        <v>0.64477289113193947</v>
      </c>
      <c r="DE69" s="616">
        <v>0.26082191780821917</v>
      </c>
      <c r="DF69" s="616">
        <v>0.43904109589041096</v>
      </c>
      <c r="DG69" s="616">
        <v>0.69835616438356163</v>
      </c>
      <c r="DH69" s="616">
        <v>0.58398314014752373</v>
      </c>
      <c r="DI69" s="616"/>
      <c r="DJ69" s="616">
        <v>0.49406392694063928</v>
      </c>
      <c r="DK69" s="616">
        <v>0.4181343770384866</v>
      </c>
      <c r="DL69" s="616">
        <v>0.58702235039653927</v>
      </c>
      <c r="DM69" s="616">
        <v>0.2210958904109589</v>
      </c>
      <c r="DN69" s="616">
        <v>0.15920852359208523</v>
      </c>
      <c r="DO69" s="616">
        <v>0.23987823439878234</v>
      </c>
      <c r="DP69" s="616">
        <v>0.30070854983467171</v>
      </c>
      <c r="DQ69" s="616"/>
      <c r="DR69" s="616"/>
      <c r="DS69" s="616"/>
      <c r="DT69" s="616">
        <v>0.5308493150684932</v>
      </c>
      <c r="DU69" s="616">
        <v>0.33614330874604847</v>
      </c>
      <c r="DV69" s="616"/>
      <c r="DW69" s="616"/>
      <c r="DX69" s="616"/>
      <c r="DY69" s="616"/>
      <c r="DZ69" s="616"/>
      <c r="EA69" s="616"/>
      <c r="EB69" s="616"/>
      <c r="EC69" s="616"/>
      <c r="ED69" s="616">
        <v>0.47409172126265636</v>
      </c>
      <c r="EE69" s="616"/>
      <c r="EF69" s="616">
        <v>0.3587214611872146</v>
      </c>
      <c r="EG69" s="616"/>
      <c r="EH69" s="995"/>
      <c r="EI69" s="996">
        <v>0.44303174472971862</v>
      </c>
      <c r="EJ69" s="989">
        <v>12</v>
      </c>
      <c r="EK69" s="990">
        <v>24</v>
      </c>
      <c r="EL69" s="990"/>
      <c r="EM69" s="990">
        <v>17</v>
      </c>
      <c r="EN69" s="990">
        <v>18</v>
      </c>
      <c r="EO69" s="990">
        <v>3</v>
      </c>
      <c r="EP69" s="990">
        <v>14</v>
      </c>
      <c r="EQ69" s="990">
        <v>7</v>
      </c>
      <c r="ER69" s="990">
        <v>10</v>
      </c>
      <c r="ES69" s="990">
        <v>6</v>
      </c>
      <c r="ET69" s="990"/>
      <c r="EU69" s="990"/>
      <c r="EV69" s="990">
        <v>15</v>
      </c>
      <c r="EW69" s="990"/>
      <c r="EX69" s="990"/>
      <c r="EY69" s="990"/>
      <c r="EZ69" s="990"/>
      <c r="FA69" s="990"/>
      <c r="FB69" s="990"/>
      <c r="FC69" s="990"/>
      <c r="FD69" s="990"/>
      <c r="FE69" s="990"/>
      <c r="FF69" s="990"/>
      <c r="FG69" s="990"/>
      <c r="FH69" s="990"/>
      <c r="FI69" s="990"/>
      <c r="FJ69" s="990">
        <v>3</v>
      </c>
      <c r="FK69" s="990"/>
      <c r="FL69" s="990"/>
      <c r="FM69" s="990"/>
      <c r="FN69" s="990"/>
      <c r="FO69" s="990"/>
      <c r="FP69" s="997">
        <v>129</v>
      </c>
      <c r="FQ69" s="994">
        <f t="shared" si="13"/>
        <v>11</v>
      </c>
      <c r="FR69" s="615">
        <v>1.3442922374429225</v>
      </c>
      <c r="FS69" s="616">
        <v>0</v>
      </c>
      <c r="FT69" s="616"/>
      <c r="FU69" s="616">
        <v>0.61224818694601124</v>
      </c>
      <c r="FV69" s="616">
        <v>0.40304414003044142</v>
      </c>
      <c r="FW69" s="616">
        <v>0</v>
      </c>
      <c r="FX69" s="616">
        <v>0.66164383561643836</v>
      </c>
      <c r="FY69" s="616">
        <v>0.76164383561643834</v>
      </c>
      <c r="FZ69" s="616">
        <v>0.43315068493150682</v>
      </c>
      <c r="GA69" s="616">
        <v>0.64520547945205475</v>
      </c>
      <c r="GB69" s="616"/>
      <c r="GC69" s="616"/>
      <c r="GD69" s="616">
        <v>0.42155251141552513</v>
      </c>
      <c r="GE69" s="616"/>
      <c r="GF69" s="616"/>
      <c r="GG69" s="616"/>
      <c r="GH69" s="616"/>
      <c r="GI69" s="616"/>
      <c r="GJ69" s="616"/>
      <c r="GK69" s="616"/>
      <c r="GL69" s="616"/>
      <c r="GM69" s="616"/>
      <c r="GN69" s="616"/>
      <c r="GO69" s="616"/>
      <c r="GP69" s="616"/>
      <c r="GQ69" s="616"/>
      <c r="GR69" s="616">
        <v>0</v>
      </c>
      <c r="GS69" s="616"/>
      <c r="GT69" s="616"/>
      <c r="GU69" s="616"/>
      <c r="GV69" s="616"/>
      <c r="GW69" s="616"/>
      <c r="GX69" s="621">
        <v>0.48771370924923013</v>
      </c>
      <c r="GY69" s="998">
        <v>115</v>
      </c>
      <c r="GZ69" s="999">
        <v>30</v>
      </c>
      <c r="HA69" s="999">
        <v>20</v>
      </c>
      <c r="HB69" s="999"/>
      <c r="HC69" s="999"/>
      <c r="HD69" s="999">
        <v>10</v>
      </c>
      <c r="HE69" s="1000">
        <v>175</v>
      </c>
      <c r="HF69" s="1001">
        <v>374</v>
      </c>
      <c r="HG69" s="1002">
        <v>2711</v>
      </c>
      <c r="HH69" s="1002">
        <v>533</v>
      </c>
      <c r="HI69" s="1002">
        <v>1739</v>
      </c>
      <c r="HJ69" s="1002">
        <v>2545</v>
      </c>
      <c r="HK69" s="1002">
        <v>4867</v>
      </c>
      <c r="HL69" s="1002">
        <v>2708</v>
      </c>
      <c r="HM69" s="1002">
        <v>774</v>
      </c>
      <c r="HN69" s="1002">
        <v>5360</v>
      </c>
      <c r="HO69" s="1002">
        <v>1289</v>
      </c>
      <c r="HP69" s="1002">
        <v>464</v>
      </c>
      <c r="HQ69" s="1002">
        <v>2411</v>
      </c>
      <c r="HR69" s="1002">
        <v>1297</v>
      </c>
      <c r="HS69" s="1002">
        <v>1490</v>
      </c>
      <c r="HT69" s="1002">
        <v>1972</v>
      </c>
      <c r="HU69" s="1002">
        <v>1506</v>
      </c>
      <c r="HV69" s="1002">
        <v>292</v>
      </c>
      <c r="HW69" s="1002">
        <v>254</v>
      </c>
      <c r="HX69" s="1002">
        <v>453</v>
      </c>
      <c r="HY69" s="1002">
        <v>511</v>
      </c>
      <c r="HZ69" s="1002">
        <v>118</v>
      </c>
      <c r="IA69" s="1002">
        <v>180</v>
      </c>
      <c r="IB69" s="1002">
        <v>14</v>
      </c>
      <c r="IC69" s="1002">
        <v>538</v>
      </c>
      <c r="ID69" s="1002">
        <v>400</v>
      </c>
      <c r="IE69" s="1002">
        <v>35</v>
      </c>
      <c r="IF69" s="1002">
        <v>27</v>
      </c>
      <c r="IG69" s="1002">
        <v>1</v>
      </c>
      <c r="IH69" s="1003">
        <v>34863</v>
      </c>
      <c r="II69" s="1004">
        <f t="shared" si="19"/>
        <v>95.515068493150679</v>
      </c>
      <c r="IJ69" s="1005">
        <v>22.024064171122994</v>
      </c>
      <c r="IK69" s="1006">
        <v>5.5488749538915529</v>
      </c>
      <c r="IL69" s="1006">
        <v>3.6303939962476548</v>
      </c>
      <c r="IM69" s="1006">
        <v>4.9143185738930422</v>
      </c>
      <c r="IN69" s="1006">
        <v>8.2970530451866402</v>
      </c>
      <c r="IO69" s="1006">
        <v>4.9963016231764952</v>
      </c>
      <c r="IP69" s="1006">
        <v>5.1916543574593792</v>
      </c>
      <c r="IQ69" s="1006">
        <v>7.4289405684754524</v>
      </c>
      <c r="IR69" s="1006">
        <v>6.6910447761194032</v>
      </c>
      <c r="IS69" s="1006">
        <v>6.9038013964313425</v>
      </c>
      <c r="IT69" s="1006">
        <v>5.9741379310344831</v>
      </c>
      <c r="IU69" s="1006">
        <v>4.8320199087515556</v>
      </c>
      <c r="IV69" s="1006">
        <v>2.9606784888203546</v>
      </c>
      <c r="IW69" s="1006">
        <v>3.7610738255033556</v>
      </c>
      <c r="IX69" s="1006">
        <v>5.8488843813387428</v>
      </c>
      <c r="IY69" s="1006">
        <v>7.9010624169986716</v>
      </c>
      <c r="IZ69" s="1006">
        <v>6.4794520547945202</v>
      </c>
      <c r="JA69" s="1006">
        <v>6.2165354330708658</v>
      </c>
      <c r="JB69" s="1006">
        <v>9.2141280353200887</v>
      </c>
      <c r="JC69" s="1006">
        <v>12.358121330724071</v>
      </c>
      <c r="JD69" s="1006">
        <v>6.906779661016949</v>
      </c>
      <c r="JE69" s="1006">
        <v>6.5611111111111109</v>
      </c>
      <c r="JF69" s="1006">
        <v>7.8571428571428568</v>
      </c>
      <c r="JG69" s="1006">
        <v>4.2230483271375467</v>
      </c>
      <c r="JH69" s="1006">
        <v>15.2225</v>
      </c>
      <c r="JI69" s="1006">
        <v>10.314285714285715</v>
      </c>
      <c r="JJ69" s="1006">
        <v>10.592592592592593</v>
      </c>
      <c r="JK69" s="1006">
        <v>2</v>
      </c>
      <c r="JL69" s="642">
        <v>6.1997246364340421</v>
      </c>
      <c r="JM69" s="1001">
        <v>1705</v>
      </c>
      <c r="JN69" s="1002">
        <v>10907</v>
      </c>
      <c r="JO69" s="1002">
        <v>1398</v>
      </c>
      <c r="JP69" s="1002">
        <v>6852</v>
      </c>
      <c r="JQ69" s="1002">
        <v>16981</v>
      </c>
      <c r="JR69" s="1002">
        <v>16044</v>
      </c>
      <c r="JS69" s="1002">
        <v>10827</v>
      </c>
      <c r="JT69" s="1002">
        <v>4871</v>
      </c>
      <c r="JU69" s="1002">
        <v>29009</v>
      </c>
      <c r="JV69" s="1002">
        <v>7821</v>
      </c>
      <c r="JW69" s="1002">
        <v>2139</v>
      </c>
      <c r="JX69" s="1002">
        <v>9557</v>
      </c>
      <c r="JY69" s="1002">
        <v>3265</v>
      </c>
      <c r="JZ69" s="1002">
        <v>3753</v>
      </c>
      <c r="KA69" s="1002">
        <v>9036</v>
      </c>
      <c r="KB69" s="1002">
        <v>6550</v>
      </c>
      <c r="KC69" s="1002">
        <v>1545</v>
      </c>
      <c r="KD69" s="1002">
        <v>1005</v>
      </c>
      <c r="KE69" s="1002">
        <v>3432</v>
      </c>
      <c r="KF69" s="1002">
        <v>5753</v>
      </c>
      <c r="KG69" s="1002">
        <v>683</v>
      </c>
      <c r="KH69" s="1002">
        <v>898</v>
      </c>
      <c r="KI69" s="1002">
        <v>89</v>
      </c>
      <c r="KJ69" s="1002">
        <v>1772</v>
      </c>
      <c r="KK69" s="1002">
        <v>5689</v>
      </c>
      <c r="KL69" s="1002">
        <v>195</v>
      </c>
      <c r="KM69" s="1002">
        <v>253</v>
      </c>
      <c r="KN69" s="1002">
        <v>1</v>
      </c>
      <c r="KO69" s="1003">
        <v>162030</v>
      </c>
      <c r="KP69" s="1007">
        <f t="shared" si="14"/>
        <v>0.44303174472971862</v>
      </c>
      <c r="KQ69" s="1004">
        <f t="shared" si="20"/>
        <v>443.91780821917808</v>
      </c>
      <c r="KR69" s="1001">
        <v>6137</v>
      </c>
      <c r="KS69" s="1002">
        <v>1590</v>
      </c>
      <c r="KT69" s="1002">
        <v>24</v>
      </c>
      <c r="KU69" s="1002">
        <v>132</v>
      </c>
      <c r="KV69" s="1002">
        <v>1606</v>
      </c>
      <c r="KW69" s="1002">
        <v>4360</v>
      </c>
      <c r="KX69" s="1002">
        <v>531</v>
      </c>
      <c r="KY69" s="1002">
        <v>107</v>
      </c>
      <c r="KZ69" s="1002">
        <v>1695</v>
      </c>
      <c r="LA69" s="1002">
        <v>56</v>
      </c>
      <c r="LB69" s="1002">
        <v>170</v>
      </c>
      <c r="LC69" s="1002">
        <v>161</v>
      </c>
      <c r="LD69" s="1002">
        <v>1</v>
      </c>
      <c r="LE69" s="1002">
        <v>835</v>
      </c>
      <c r="LF69" s="1002">
        <v>725</v>
      </c>
      <c r="LG69" s="1002">
        <v>3789</v>
      </c>
      <c r="LH69" s="1002">
        <v>59</v>
      </c>
      <c r="LI69" s="1002">
        <v>326</v>
      </c>
      <c r="LJ69" s="1002">
        <v>298</v>
      </c>
      <c r="LK69" s="1002">
        <v>59</v>
      </c>
      <c r="LL69" s="1002">
        <v>20</v>
      </c>
      <c r="LM69" s="1002">
        <v>103</v>
      </c>
      <c r="LN69" s="1002">
        <v>8</v>
      </c>
      <c r="LO69" s="1002">
        <v>35</v>
      </c>
      <c r="LP69" s="1002"/>
      <c r="LQ69" s="1002">
        <v>131</v>
      </c>
      <c r="LR69" s="1002">
        <v>6</v>
      </c>
      <c r="LS69" s="1002"/>
      <c r="LT69" s="1003">
        <v>22964</v>
      </c>
      <c r="LU69" s="1007">
        <f t="shared" si="12"/>
        <v>0.48771370924923013</v>
      </c>
      <c r="LV69" s="1004">
        <f t="shared" si="21"/>
        <v>62.915068493150685</v>
      </c>
      <c r="LW69" s="644">
        <v>440</v>
      </c>
      <c r="LX69" s="645">
        <v>1215</v>
      </c>
      <c r="LY69" s="645">
        <v>2123</v>
      </c>
      <c r="LZ69" s="646">
        <v>3480</v>
      </c>
      <c r="MA69" s="647">
        <v>2376</v>
      </c>
      <c r="MB69" s="647">
        <v>6347</v>
      </c>
      <c r="MC69" s="645">
        <v>559</v>
      </c>
      <c r="MD69" s="645"/>
      <c r="ME69" s="646">
        <v>141</v>
      </c>
      <c r="MF69" s="647">
        <v>1953</v>
      </c>
      <c r="MG69" s="645">
        <v>51</v>
      </c>
      <c r="MH69" s="645">
        <v>1105</v>
      </c>
      <c r="MI69" s="646">
        <v>216</v>
      </c>
      <c r="MJ69" s="647">
        <v>2427</v>
      </c>
      <c r="MK69" s="648">
        <v>531</v>
      </c>
      <c r="ML69" s="648"/>
      <c r="MM69" s="648"/>
      <c r="MN69" s="1008">
        <v>22964</v>
      </c>
      <c r="MO69" s="1009">
        <f t="shared" si="22"/>
        <v>0.23920048771990943</v>
      </c>
      <c r="MP69" s="1010"/>
      <c r="MQ69" s="1011"/>
      <c r="MR69" s="1011"/>
      <c r="MS69" s="1011"/>
      <c r="MT69" s="1011"/>
      <c r="MU69" s="1011"/>
      <c r="MV69" s="1012"/>
      <c r="MX69" s="837"/>
    </row>
    <row r="70" spans="1:362" s="587" customFormat="1" ht="8.25" x14ac:dyDescent="0.25">
      <c r="A70" s="976" t="s">
        <v>546</v>
      </c>
      <c r="B70" s="977" t="s">
        <v>551</v>
      </c>
      <c r="C70" s="978" t="s">
        <v>552</v>
      </c>
      <c r="D70" s="978" t="s">
        <v>1259</v>
      </c>
      <c r="E70" s="978" t="s">
        <v>1237</v>
      </c>
      <c r="F70" s="978" t="s">
        <v>408</v>
      </c>
      <c r="G70" s="978" t="s">
        <v>554</v>
      </c>
      <c r="H70" s="978" t="s">
        <v>554</v>
      </c>
      <c r="I70" s="978" t="s">
        <v>186</v>
      </c>
      <c r="J70" s="978" t="s">
        <v>493</v>
      </c>
      <c r="K70" s="1013" t="s">
        <v>282</v>
      </c>
      <c r="L70" s="979">
        <v>1</v>
      </c>
      <c r="M70" s="593"/>
      <c r="N70" s="595"/>
      <c r="O70" s="595"/>
      <c r="P70" s="598">
        <f t="shared" si="15"/>
        <v>0</v>
      </c>
      <c r="Q70" s="599"/>
      <c r="R70" s="600"/>
      <c r="S70" s="600"/>
      <c r="T70" s="980"/>
      <c r="U70" s="981">
        <v>89.568849206349199</v>
      </c>
      <c r="V70" s="982">
        <v>2.96</v>
      </c>
      <c r="W70" s="982">
        <v>232.61555555555555</v>
      </c>
      <c r="X70" s="982">
        <v>88.111164021164015</v>
      </c>
      <c r="Y70" s="982">
        <v>16.46</v>
      </c>
      <c r="Z70" s="982">
        <v>118.36613756613757</v>
      </c>
      <c r="AA70" s="982">
        <v>0.8</v>
      </c>
      <c r="AB70" s="982">
        <v>30.837341269841268</v>
      </c>
      <c r="AC70" s="982">
        <v>123.26140873015873</v>
      </c>
      <c r="AD70" s="983">
        <v>702.98045634920641</v>
      </c>
      <c r="AE70" s="984">
        <f t="shared" si="16"/>
        <v>0.16318424930227904</v>
      </c>
      <c r="AF70" s="985">
        <f t="shared" si="17"/>
        <v>0.42379906793170158</v>
      </c>
      <c r="AG70" s="986" t="s">
        <v>1483</v>
      </c>
      <c r="AH70" s="987" t="s">
        <v>1481</v>
      </c>
      <c r="AI70" s="988" t="s">
        <v>1482</v>
      </c>
      <c r="AJ70" s="989"/>
      <c r="AK70" s="990"/>
      <c r="AL70" s="990"/>
      <c r="AM70" s="990"/>
      <c r="AN70" s="990"/>
      <c r="AO70" s="990"/>
      <c r="AP70" s="990"/>
      <c r="AQ70" s="990"/>
      <c r="AR70" s="990"/>
      <c r="AS70" s="990">
        <v>1</v>
      </c>
      <c r="AT70" s="990"/>
      <c r="AU70" s="990"/>
      <c r="AV70" s="990"/>
      <c r="AW70" s="990"/>
      <c r="AX70" s="990"/>
      <c r="AY70" s="990"/>
      <c r="AZ70" s="990"/>
      <c r="BA70" s="990"/>
      <c r="BB70" s="990"/>
      <c r="BC70" s="990"/>
      <c r="BD70" s="614">
        <v>1</v>
      </c>
      <c r="BE70" s="991">
        <v>60</v>
      </c>
      <c r="BF70" s="992">
        <v>52</v>
      </c>
      <c r="BG70" s="992">
        <v>41</v>
      </c>
      <c r="BH70" s="992"/>
      <c r="BI70" s="992">
        <v>20</v>
      </c>
      <c r="BJ70" s="992">
        <v>27</v>
      </c>
      <c r="BK70" s="992"/>
      <c r="BL70" s="992">
        <v>20</v>
      </c>
      <c r="BM70" s="992">
        <v>17</v>
      </c>
      <c r="BN70" s="992"/>
      <c r="BO70" s="992"/>
      <c r="BP70" s="992">
        <v>20</v>
      </c>
      <c r="BQ70" s="992"/>
      <c r="BR70" s="992"/>
      <c r="BS70" s="992"/>
      <c r="BT70" s="992"/>
      <c r="BU70" s="992"/>
      <c r="BV70" s="992"/>
      <c r="BW70" s="992"/>
      <c r="BX70" s="992">
        <v>2</v>
      </c>
      <c r="BY70" s="992"/>
      <c r="BZ70" s="992"/>
      <c r="CA70" s="992"/>
      <c r="CB70" s="992"/>
      <c r="CC70" s="992"/>
      <c r="CD70" s="992"/>
      <c r="CE70" s="992"/>
      <c r="CF70" s="992"/>
      <c r="CG70" s="992"/>
      <c r="CH70" s="992"/>
      <c r="CI70" s="992"/>
      <c r="CJ70" s="992"/>
      <c r="CK70" s="992"/>
      <c r="CL70" s="992"/>
      <c r="CM70" s="992"/>
      <c r="CN70" s="992"/>
      <c r="CO70" s="992"/>
      <c r="CP70" s="992"/>
      <c r="CQ70" s="992"/>
      <c r="CR70" s="992"/>
      <c r="CS70" s="993">
        <v>259</v>
      </c>
      <c r="CT70" s="994">
        <f t="shared" si="18"/>
        <v>9</v>
      </c>
      <c r="CU70" s="615">
        <v>0.5073059360730594</v>
      </c>
      <c r="CV70" s="616">
        <v>0.41464699683877765</v>
      </c>
      <c r="CW70" s="616">
        <v>0.34747744737721348</v>
      </c>
      <c r="CX70" s="616"/>
      <c r="CY70" s="616">
        <v>0.53027397260273967</v>
      </c>
      <c r="CZ70" s="616">
        <v>0.53292744799594116</v>
      </c>
      <c r="DA70" s="616"/>
      <c r="DB70" s="616">
        <v>0.47205479452054794</v>
      </c>
      <c r="DC70" s="616">
        <v>0.3622884770346495</v>
      </c>
      <c r="DD70" s="616"/>
      <c r="DE70" s="616"/>
      <c r="DF70" s="616">
        <v>0.33479452054794523</v>
      </c>
      <c r="DG70" s="616"/>
      <c r="DH70" s="616"/>
      <c r="DI70" s="616"/>
      <c r="DJ70" s="616"/>
      <c r="DK70" s="616"/>
      <c r="DL70" s="616"/>
      <c r="DM70" s="616"/>
      <c r="DN70" s="616">
        <v>1.3698630136986301E-2</v>
      </c>
      <c r="DO70" s="616"/>
      <c r="DP70" s="616"/>
      <c r="DQ70" s="616"/>
      <c r="DR70" s="616"/>
      <c r="DS70" s="616"/>
      <c r="DT70" s="616"/>
      <c r="DU70" s="616"/>
      <c r="DV70" s="616"/>
      <c r="DW70" s="616"/>
      <c r="DX70" s="616"/>
      <c r="DY70" s="616"/>
      <c r="DZ70" s="616"/>
      <c r="EA70" s="616"/>
      <c r="EB70" s="616"/>
      <c r="EC70" s="616"/>
      <c r="ED70" s="616"/>
      <c r="EE70" s="616"/>
      <c r="EF70" s="616"/>
      <c r="EG70" s="616"/>
      <c r="EH70" s="995"/>
      <c r="EI70" s="996">
        <v>0.43847252340403026</v>
      </c>
      <c r="EJ70" s="989">
        <v>5</v>
      </c>
      <c r="EK70" s="990">
        <v>5</v>
      </c>
      <c r="EL70" s="990">
        <v>6</v>
      </c>
      <c r="EM70" s="990"/>
      <c r="EN70" s="990">
        <v>3</v>
      </c>
      <c r="EO70" s="990">
        <v>8</v>
      </c>
      <c r="EP70" s="990"/>
      <c r="EQ70" s="990"/>
      <c r="ER70" s="990"/>
      <c r="ES70" s="990"/>
      <c r="ET70" s="990"/>
      <c r="EU70" s="990"/>
      <c r="EV70" s="990"/>
      <c r="EW70" s="990"/>
      <c r="EX70" s="990"/>
      <c r="EY70" s="990"/>
      <c r="EZ70" s="990"/>
      <c r="FA70" s="990"/>
      <c r="FB70" s="990"/>
      <c r="FC70" s="990"/>
      <c r="FD70" s="990"/>
      <c r="FE70" s="990"/>
      <c r="FF70" s="990"/>
      <c r="FG70" s="990"/>
      <c r="FH70" s="990"/>
      <c r="FI70" s="990"/>
      <c r="FJ70" s="990"/>
      <c r="FK70" s="990"/>
      <c r="FL70" s="990"/>
      <c r="FM70" s="990"/>
      <c r="FN70" s="990"/>
      <c r="FO70" s="990"/>
      <c r="FP70" s="997">
        <v>27</v>
      </c>
      <c r="FQ70" s="994">
        <f t="shared" si="13"/>
        <v>5</v>
      </c>
      <c r="FR70" s="615">
        <v>0.6942465753424657</v>
      </c>
      <c r="FS70" s="616">
        <v>0.56054794520547946</v>
      </c>
      <c r="FT70" s="616">
        <v>0.79908675799086759</v>
      </c>
      <c r="FU70" s="616"/>
      <c r="FV70" s="616">
        <v>1.1771689497716895</v>
      </c>
      <c r="FW70" s="616">
        <v>0.49006849315068496</v>
      </c>
      <c r="FX70" s="616"/>
      <c r="FY70" s="616"/>
      <c r="FZ70" s="616"/>
      <c r="GA70" s="616"/>
      <c r="GB70" s="616"/>
      <c r="GC70" s="616"/>
      <c r="GD70" s="616"/>
      <c r="GE70" s="616"/>
      <c r="GF70" s="616"/>
      <c r="GG70" s="616"/>
      <c r="GH70" s="616"/>
      <c r="GI70" s="616"/>
      <c r="GJ70" s="616"/>
      <c r="GK70" s="616"/>
      <c r="GL70" s="616"/>
      <c r="GM70" s="616"/>
      <c r="GN70" s="616"/>
      <c r="GO70" s="616"/>
      <c r="GP70" s="616"/>
      <c r="GQ70" s="616"/>
      <c r="GR70" s="616"/>
      <c r="GS70" s="616"/>
      <c r="GT70" s="616"/>
      <c r="GU70" s="616"/>
      <c r="GV70" s="616"/>
      <c r="GW70" s="616"/>
      <c r="GX70" s="621">
        <v>0.6859462201927955</v>
      </c>
      <c r="GY70" s="998"/>
      <c r="GZ70" s="999">
        <v>22</v>
      </c>
      <c r="HA70" s="999"/>
      <c r="HB70" s="999"/>
      <c r="HC70" s="999"/>
      <c r="HD70" s="999"/>
      <c r="HE70" s="1000">
        <v>22</v>
      </c>
      <c r="HF70" s="1001">
        <v>74</v>
      </c>
      <c r="HG70" s="1002">
        <v>911</v>
      </c>
      <c r="HH70" s="1002">
        <v>30</v>
      </c>
      <c r="HI70" s="1002">
        <v>1005</v>
      </c>
      <c r="HJ70" s="1002">
        <v>878</v>
      </c>
      <c r="HK70" s="1002">
        <v>967</v>
      </c>
      <c r="HL70" s="1002">
        <v>1498</v>
      </c>
      <c r="HM70" s="1002">
        <v>633</v>
      </c>
      <c r="HN70" s="1002">
        <v>1089</v>
      </c>
      <c r="HO70" s="1002">
        <v>405</v>
      </c>
      <c r="HP70" s="1002">
        <v>293</v>
      </c>
      <c r="HQ70" s="1002">
        <v>371</v>
      </c>
      <c r="HR70" s="1002">
        <v>11</v>
      </c>
      <c r="HS70" s="1002">
        <v>744</v>
      </c>
      <c r="HT70" s="1002">
        <v>862</v>
      </c>
      <c r="HU70" s="1002">
        <v>576</v>
      </c>
      <c r="HV70" s="1002">
        <v>207</v>
      </c>
      <c r="HW70" s="1002">
        <v>46</v>
      </c>
      <c r="HX70" s="1002">
        <v>159</v>
      </c>
      <c r="HY70" s="1002">
        <v>80</v>
      </c>
      <c r="HZ70" s="1002">
        <v>78</v>
      </c>
      <c r="IA70" s="1002">
        <v>94</v>
      </c>
      <c r="IB70" s="1002">
        <v>1</v>
      </c>
      <c r="IC70" s="1002">
        <v>241</v>
      </c>
      <c r="ID70" s="1002">
        <v>274</v>
      </c>
      <c r="IE70" s="1002"/>
      <c r="IF70" s="1002">
        <v>4</v>
      </c>
      <c r="IG70" s="1002"/>
      <c r="IH70" s="1003">
        <v>11531</v>
      </c>
      <c r="II70" s="1004">
        <f t="shared" si="19"/>
        <v>31.591780821917808</v>
      </c>
      <c r="IJ70" s="1005">
        <v>22.756756756756758</v>
      </c>
      <c r="IK70" s="1006">
        <v>5.7859495060373218</v>
      </c>
      <c r="IL70" s="1006">
        <v>3.4666666666666668</v>
      </c>
      <c r="IM70" s="1006">
        <v>4.5323383084577111</v>
      </c>
      <c r="IN70" s="1006">
        <v>6.620728929384966</v>
      </c>
      <c r="IO70" s="1006">
        <v>4.624612202688728</v>
      </c>
      <c r="IP70" s="1006">
        <v>4.3210947930574095</v>
      </c>
      <c r="IQ70" s="1006">
        <v>4.1737756714060028</v>
      </c>
      <c r="IR70" s="1006">
        <v>5.1212121212121211</v>
      </c>
      <c r="IS70" s="1006">
        <v>4.5802469135802468</v>
      </c>
      <c r="IT70" s="1006">
        <v>4.7815699658703075</v>
      </c>
      <c r="IU70" s="1006">
        <v>5.9973045822102424</v>
      </c>
      <c r="IV70" s="1006">
        <v>3.2727272727272729</v>
      </c>
      <c r="IW70" s="1006">
        <v>3.286290322580645</v>
      </c>
      <c r="IX70" s="1006">
        <v>4.2459396751740135</v>
      </c>
      <c r="IY70" s="1006">
        <v>5.0086805555555554</v>
      </c>
      <c r="IZ70" s="1006">
        <v>4.6473429951690823</v>
      </c>
      <c r="JA70" s="1006">
        <v>5.9130434782608692</v>
      </c>
      <c r="JB70" s="1006">
        <v>7.3144654088050318</v>
      </c>
      <c r="JC70" s="1006">
        <v>5.9124999999999996</v>
      </c>
      <c r="JD70" s="1006">
        <v>2.6666666666666665</v>
      </c>
      <c r="JE70" s="1006">
        <v>2.9680851063829787</v>
      </c>
      <c r="JF70" s="1006">
        <v>5</v>
      </c>
      <c r="JG70" s="1006">
        <v>3.4232365145228214</v>
      </c>
      <c r="JH70" s="1006">
        <v>13.613138686131387</v>
      </c>
      <c r="JI70" s="1006"/>
      <c r="JJ70" s="1006">
        <v>14.75</v>
      </c>
      <c r="JK70" s="1006"/>
      <c r="JL70" s="642">
        <v>5.1230595785274478</v>
      </c>
      <c r="JM70" s="1001">
        <v>414</v>
      </c>
      <c r="JN70" s="1002">
        <v>2972</v>
      </c>
      <c r="JO70" s="1002">
        <v>54</v>
      </c>
      <c r="JP70" s="1002">
        <v>3291</v>
      </c>
      <c r="JQ70" s="1002">
        <v>3790</v>
      </c>
      <c r="JR70" s="1002">
        <v>3071</v>
      </c>
      <c r="JS70" s="1002">
        <v>4109</v>
      </c>
      <c r="JT70" s="1002">
        <v>1803</v>
      </c>
      <c r="JU70" s="1002">
        <v>4325</v>
      </c>
      <c r="JV70" s="1002">
        <v>1340</v>
      </c>
      <c r="JW70" s="1002">
        <v>895</v>
      </c>
      <c r="JX70" s="1002">
        <v>1685</v>
      </c>
      <c r="JY70" s="1002">
        <v>24</v>
      </c>
      <c r="JZ70" s="1002">
        <v>2007</v>
      </c>
      <c r="KA70" s="1002">
        <v>2919</v>
      </c>
      <c r="KB70" s="1002">
        <v>2284</v>
      </c>
      <c r="KC70" s="1002">
        <v>699</v>
      </c>
      <c r="KD70" s="1002">
        <v>219</v>
      </c>
      <c r="KE70" s="1002">
        <v>900</v>
      </c>
      <c r="KF70" s="1002">
        <v>378</v>
      </c>
      <c r="KG70" s="1002">
        <v>89</v>
      </c>
      <c r="KH70" s="1002">
        <v>118</v>
      </c>
      <c r="KI70" s="1002">
        <v>4</v>
      </c>
      <c r="KJ70" s="1002">
        <v>595</v>
      </c>
      <c r="KK70" s="1002">
        <v>3457</v>
      </c>
      <c r="KL70" s="1002"/>
      <c r="KM70" s="1002">
        <v>9</v>
      </c>
      <c r="KN70" s="1002"/>
      <c r="KO70" s="1003">
        <v>41451</v>
      </c>
      <c r="KP70" s="1007">
        <f t="shared" si="14"/>
        <v>0.43847252340403026</v>
      </c>
      <c r="KQ70" s="1004">
        <f t="shared" si="20"/>
        <v>113.56438356164384</v>
      </c>
      <c r="KR70" s="1001">
        <v>1192</v>
      </c>
      <c r="KS70" s="1002">
        <v>1414</v>
      </c>
      <c r="KT70" s="1002">
        <v>21</v>
      </c>
      <c r="KU70" s="1002">
        <v>257</v>
      </c>
      <c r="KV70" s="1002">
        <v>1167</v>
      </c>
      <c r="KW70" s="1002">
        <v>514</v>
      </c>
      <c r="KX70" s="1002">
        <v>869</v>
      </c>
      <c r="KY70" s="1002">
        <v>209</v>
      </c>
      <c r="KZ70" s="1002">
        <v>168</v>
      </c>
      <c r="LA70" s="1002">
        <v>121</v>
      </c>
      <c r="LB70" s="1002">
        <v>218</v>
      </c>
      <c r="LC70" s="1002">
        <v>170</v>
      </c>
      <c r="LD70" s="1002">
        <v>2</v>
      </c>
      <c r="LE70" s="1002">
        <v>9</v>
      </c>
      <c r="LF70" s="1002">
        <v>9</v>
      </c>
      <c r="LG70" s="1002">
        <v>25</v>
      </c>
      <c r="LH70" s="1002">
        <v>57</v>
      </c>
      <c r="LI70" s="1002">
        <v>8</v>
      </c>
      <c r="LJ70" s="1002">
        <v>105</v>
      </c>
      <c r="LK70" s="1002">
        <v>17</v>
      </c>
      <c r="LL70" s="1002">
        <v>57</v>
      </c>
      <c r="LM70" s="1002">
        <v>70</v>
      </c>
      <c r="LN70" s="1002"/>
      <c r="LO70" s="1002">
        <v>35</v>
      </c>
      <c r="LP70" s="1002"/>
      <c r="LQ70" s="1002"/>
      <c r="LR70" s="1002">
        <v>46</v>
      </c>
      <c r="LS70" s="1002"/>
      <c r="LT70" s="1003">
        <v>6760</v>
      </c>
      <c r="LU70" s="1007">
        <f t="shared" si="12"/>
        <v>0.6859462201927955</v>
      </c>
      <c r="LV70" s="1004">
        <f t="shared" si="21"/>
        <v>18.520547945205479</v>
      </c>
      <c r="LW70" s="644">
        <v>74</v>
      </c>
      <c r="LX70" s="645">
        <v>87</v>
      </c>
      <c r="LY70" s="645">
        <v>383</v>
      </c>
      <c r="LZ70" s="646">
        <v>707</v>
      </c>
      <c r="MA70" s="647">
        <v>2659</v>
      </c>
      <c r="MB70" s="647">
        <v>1561</v>
      </c>
      <c r="MC70" s="645"/>
      <c r="MD70" s="645"/>
      <c r="ME70" s="646"/>
      <c r="MF70" s="647">
        <v>1289</v>
      </c>
      <c r="MG70" s="645"/>
      <c r="MH70" s="645"/>
      <c r="MI70" s="646"/>
      <c r="MJ70" s="647"/>
      <c r="MK70" s="648"/>
      <c r="ML70" s="648"/>
      <c r="MM70" s="648"/>
      <c r="MN70" s="1008">
        <v>6760</v>
      </c>
      <c r="MO70" s="1009">
        <f t="shared" si="22"/>
        <v>8.0473372781065089E-2</v>
      </c>
      <c r="MP70" s="1010"/>
      <c r="MQ70" s="1011"/>
      <c r="MR70" s="1011"/>
      <c r="MS70" s="1011"/>
      <c r="MT70" s="1011"/>
      <c r="MU70" s="1011"/>
      <c r="MV70" s="1012"/>
      <c r="MX70" s="837"/>
    </row>
    <row r="71" spans="1:362" s="587" customFormat="1" ht="8.25" x14ac:dyDescent="0.25">
      <c r="A71" s="976" t="s">
        <v>546</v>
      </c>
      <c r="B71" s="977" t="s">
        <v>555</v>
      </c>
      <c r="C71" s="978" t="s">
        <v>556</v>
      </c>
      <c r="D71" s="978" t="s">
        <v>1260</v>
      </c>
      <c r="E71" s="978" t="s">
        <v>1237</v>
      </c>
      <c r="F71" s="978" t="s">
        <v>408</v>
      </c>
      <c r="G71" s="978" t="s">
        <v>558</v>
      </c>
      <c r="H71" s="978" t="s">
        <v>558</v>
      </c>
      <c r="I71" s="978" t="s">
        <v>186</v>
      </c>
      <c r="J71" s="978" t="s">
        <v>493</v>
      </c>
      <c r="K71" s="1013" t="s">
        <v>282</v>
      </c>
      <c r="L71" s="979">
        <v>1</v>
      </c>
      <c r="M71" s="593"/>
      <c r="N71" s="595"/>
      <c r="O71" s="595"/>
      <c r="P71" s="598">
        <f t="shared" si="15"/>
        <v>0</v>
      </c>
      <c r="Q71" s="599"/>
      <c r="R71" s="600"/>
      <c r="S71" s="600"/>
      <c r="T71" s="980"/>
      <c r="U71" s="981">
        <v>143.61978174603175</v>
      </c>
      <c r="V71" s="982">
        <v>6.44</v>
      </c>
      <c r="W71" s="982">
        <v>385.05843915343917</v>
      </c>
      <c r="X71" s="982">
        <v>96.890846560846555</v>
      </c>
      <c r="Y71" s="982">
        <v>41.730423280423281</v>
      </c>
      <c r="Z71" s="982">
        <v>219.55862433862433</v>
      </c>
      <c r="AA71" s="982">
        <v>0.24841269841269842</v>
      </c>
      <c r="AB71" s="982">
        <v>54.721617063492062</v>
      </c>
      <c r="AC71" s="982">
        <v>199.78782242063491</v>
      </c>
      <c r="AD71" s="983">
        <v>1148.0559672619047</v>
      </c>
      <c r="AE71" s="984">
        <f t="shared" si="16"/>
        <v>0.1607300540948994</v>
      </c>
      <c r="AF71" s="985">
        <f t="shared" si="17"/>
        <v>0.43093272390758147</v>
      </c>
      <c r="AG71" s="986" t="s">
        <v>1483</v>
      </c>
      <c r="AH71" s="987" t="s">
        <v>1481</v>
      </c>
      <c r="AI71" s="988" t="s">
        <v>1482</v>
      </c>
      <c r="AJ71" s="989"/>
      <c r="AK71" s="990"/>
      <c r="AL71" s="990"/>
      <c r="AM71" s="990"/>
      <c r="AN71" s="990"/>
      <c r="AO71" s="990"/>
      <c r="AP71" s="990"/>
      <c r="AQ71" s="990"/>
      <c r="AR71" s="990"/>
      <c r="AS71" s="990">
        <v>1</v>
      </c>
      <c r="AT71" s="990"/>
      <c r="AU71" s="990"/>
      <c r="AV71" s="990"/>
      <c r="AW71" s="990"/>
      <c r="AX71" s="990">
        <v>1</v>
      </c>
      <c r="AY71" s="990"/>
      <c r="AZ71" s="990"/>
      <c r="BA71" s="990"/>
      <c r="BB71" s="990"/>
      <c r="BC71" s="990"/>
      <c r="BD71" s="614">
        <v>2</v>
      </c>
      <c r="BE71" s="991">
        <v>85</v>
      </c>
      <c r="BF71" s="992">
        <v>78</v>
      </c>
      <c r="BG71" s="992">
        <v>38</v>
      </c>
      <c r="BH71" s="992">
        <v>20</v>
      </c>
      <c r="BI71" s="992">
        <v>29</v>
      </c>
      <c r="BJ71" s="992">
        <v>34</v>
      </c>
      <c r="BK71" s="992"/>
      <c r="BL71" s="992">
        <v>28</v>
      </c>
      <c r="BM71" s="992">
        <v>19</v>
      </c>
      <c r="BN71" s="992">
        <v>26</v>
      </c>
      <c r="BO71" s="992"/>
      <c r="BP71" s="992"/>
      <c r="BQ71" s="992"/>
      <c r="BR71" s="992"/>
      <c r="BS71" s="992"/>
      <c r="BT71" s="992"/>
      <c r="BU71" s="992">
        <v>15</v>
      </c>
      <c r="BV71" s="992"/>
      <c r="BW71" s="992"/>
      <c r="BX71" s="992">
        <v>4</v>
      </c>
      <c r="BY71" s="992"/>
      <c r="BZ71" s="992"/>
      <c r="CA71" s="992"/>
      <c r="CB71" s="992"/>
      <c r="CC71" s="992"/>
      <c r="CD71" s="992"/>
      <c r="CE71" s="992"/>
      <c r="CF71" s="992"/>
      <c r="CG71" s="992"/>
      <c r="CH71" s="992"/>
      <c r="CI71" s="992"/>
      <c r="CJ71" s="992"/>
      <c r="CK71" s="992"/>
      <c r="CL71" s="992"/>
      <c r="CM71" s="992"/>
      <c r="CN71" s="992"/>
      <c r="CO71" s="992"/>
      <c r="CP71" s="992"/>
      <c r="CQ71" s="992"/>
      <c r="CR71" s="992"/>
      <c r="CS71" s="993">
        <v>376</v>
      </c>
      <c r="CT71" s="994">
        <f t="shared" si="18"/>
        <v>11</v>
      </c>
      <c r="CU71" s="615">
        <v>0.50585012087026593</v>
      </c>
      <c r="CV71" s="616">
        <v>0.48605549701440115</v>
      </c>
      <c r="CW71" s="616">
        <v>0.42112472963229991</v>
      </c>
      <c r="CX71" s="616">
        <v>0.59657534246575339</v>
      </c>
      <c r="CY71" s="616">
        <v>0.32905054322153993</v>
      </c>
      <c r="CZ71" s="616">
        <v>0.59685737308622078</v>
      </c>
      <c r="DA71" s="616"/>
      <c r="DB71" s="616">
        <v>0.54471624266144814</v>
      </c>
      <c r="DC71" s="616">
        <v>0.3528478731074261</v>
      </c>
      <c r="DD71" s="616">
        <v>0.5787144362486828</v>
      </c>
      <c r="DE71" s="616"/>
      <c r="DF71" s="616"/>
      <c r="DG71" s="616"/>
      <c r="DH71" s="616"/>
      <c r="DI71" s="616"/>
      <c r="DJ71" s="616"/>
      <c r="DK71" s="616">
        <v>0.64146118721461187</v>
      </c>
      <c r="DL71" s="616"/>
      <c r="DM71" s="616"/>
      <c r="DN71" s="616">
        <v>6.0273972602739728E-2</v>
      </c>
      <c r="DO71" s="616"/>
      <c r="DP71" s="616"/>
      <c r="DQ71" s="616"/>
      <c r="DR71" s="616"/>
      <c r="DS71" s="616"/>
      <c r="DT71" s="616"/>
      <c r="DU71" s="616"/>
      <c r="DV71" s="616"/>
      <c r="DW71" s="616"/>
      <c r="DX71" s="616"/>
      <c r="DY71" s="616"/>
      <c r="DZ71" s="616"/>
      <c r="EA71" s="616"/>
      <c r="EB71" s="616"/>
      <c r="EC71" s="616"/>
      <c r="ED71" s="616"/>
      <c r="EE71" s="616"/>
      <c r="EF71" s="616"/>
      <c r="EG71" s="616"/>
      <c r="EH71" s="995"/>
      <c r="EI71" s="996">
        <v>0.49347129116875549</v>
      </c>
      <c r="EJ71" s="989">
        <v>6</v>
      </c>
      <c r="EK71" s="990">
        <v>14</v>
      </c>
      <c r="EL71" s="990">
        <v>13</v>
      </c>
      <c r="EM71" s="990">
        <v>3</v>
      </c>
      <c r="EN71" s="990">
        <v>4</v>
      </c>
      <c r="EO71" s="990">
        <v>8</v>
      </c>
      <c r="EP71" s="990"/>
      <c r="EQ71" s="990"/>
      <c r="ER71" s="990">
        <v>3</v>
      </c>
      <c r="ES71" s="990"/>
      <c r="ET71" s="990"/>
      <c r="EU71" s="990"/>
      <c r="EV71" s="990"/>
      <c r="EW71" s="990"/>
      <c r="EX71" s="990"/>
      <c r="EY71" s="990"/>
      <c r="EZ71" s="990"/>
      <c r="FA71" s="990"/>
      <c r="FB71" s="990"/>
      <c r="FC71" s="990"/>
      <c r="FD71" s="990"/>
      <c r="FE71" s="990"/>
      <c r="FF71" s="990"/>
      <c r="FG71" s="990"/>
      <c r="FH71" s="990"/>
      <c r="FI71" s="990"/>
      <c r="FJ71" s="990"/>
      <c r="FK71" s="990"/>
      <c r="FL71" s="990"/>
      <c r="FM71" s="990"/>
      <c r="FN71" s="990"/>
      <c r="FO71" s="990"/>
      <c r="FP71" s="997">
        <v>51</v>
      </c>
      <c r="FQ71" s="994">
        <f t="shared" si="13"/>
        <v>7</v>
      </c>
      <c r="FR71" s="615">
        <v>0.95022831050228307</v>
      </c>
      <c r="FS71" s="616">
        <v>0.44422700587084146</v>
      </c>
      <c r="FT71" s="616">
        <v>0.58756585879873546</v>
      </c>
      <c r="FU71" s="616">
        <v>0.9415525114155251</v>
      </c>
      <c r="FV71" s="616">
        <v>0.35616438356164382</v>
      </c>
      <c r="FW71" s="616">
        <v>0.35102739726027399</v>
      </c>
      <c r="FX71" s="616"/>
      <c r="FY71" s="616"/>
      <c r="FZ71" s="616">
        <v>0.50136986301369868</v>
      </c>
      <c r="GA71" s="616"/>
      <c r="GB71" s="616"/>
      <c r="GC71" s="616"/>
      <c r="GD71" s="616"/>
      <c r="GE71" s="616"/>
      <c r="GF71" s="616"/>
      <c r="GG71" s="616"/>
      <c r="GH71" s="616"/>
      <c r="GI71" s="616"/>
      <c r="GJ71" s="616"/>
      <c r="GK71" s="616"/>
      <c r="GL71" s="616"/>
      <c r="GM71" s="616"/>
      <c r="GN71" s="616"/>
      <c r="GO71" s="616"/>
      <c r="GP71" s="616"/>
      <c r="GQ71" s="616"/>
      <c r="GR71" s="616"/>
      <c r="GS71" s="616"/>
      <c r="GT71" s="616"/>
      <c r="GU71" s="616"/>
      <c r="GV71" s="616"/>
      <c r="GW71" s="616"/>
      <c r="GX71" s="621">
        <v>0.55138329304324474</v>
      </c>
      <c r="GY71" s="998">
        <v>51</v>
      </c>
      <c r="GZ71" s="999"/>
      <c r="HA71" s="999"/>
      <c r="HB71" s="999"/>
      <c r="HC71" s="999"/>
      <c r="HD71" s="999"/>
      <c r="HE71" s="1000">
        <v>51</v>
      </c>
      <c r="HF71" s="1001">
        <v>103</v>
      </c>
      <c r="HG71" s="1002">
        <v>1232</v>
      </c>
      <c r="HH71" s="1002">
        <v>57</v>
      </c>
      <c r="HI71" s="1002">
        <v>269</v>
      </c>
      <c r="HJ71" s="1002">
        <v>1166</v>
      </c>
      <c r="HK71" s="1002">
        <v>1567</v>
      </c>
      <c r="HL71" s="1002">
        <v>1309</v>
      </c>
      <c r="HM71" s="1002">
        <v>571</v>
      </c>
      <c r="HN71" s="1002">
        <v>2000</v>
      </c>
      <c r="HO71" s="1002">
        <v>734</v>
      </c>
      <c r="HP71" s="1002">
        <v>353</v>
      </c>
      <c r="HQ71" s="1002">
        <v>1208</v>
      </c>
      <c r="HR71" s="1002">
        <v>423</v>
      </c>
      <c r="HS71" s="1002">
        <v>1230</v>
      </c>
      <c r="HT71" s="1002">
        <v>1281</v>
      </c>
      <c r="HU71" s="1002">
        <v>815</v>
      </c>
      <c r="HV71" s="1002">
        <v>142</v>
      </c>
      <c r="HW71" s="1002">
        <v>37</v>
      </c>
      <c r="HX71" s="1002">
        <v>247</v>
      </c>
      <c r="HY71" s="1002">
        <v>120</v>
      </c>
      <c r="HZ71" s="1002">
        <v>58</v>
      </c>
      <c r="IA71" s="1002">
        <v>107</v>
      </c>
      <c r="IB71" s="1002">
        <v>6</v>
      </c>
      <c r="IC71" s="1002">
        <v>203</v>
      </c>
      <c r="ID71" s="1002">
        <v>545</v>
      </c>
      <c r="IE71" s="1002"/>
      <c r="IF71" s="1002">
        <v>3</v>
      </c>
      <c r="IG71" s="1002">
        <v>1</v>
      </c>
      <c r="IH71" s="1003">
        <v>15787</v>
      </c>
      <c r="II71" s="1004">
        <f t="shared" si="19"/>
        <v>43.252054794520546</v>
      </c>
      <c r="IJ71" s="1005">
        <v>25.50485436893204</v>
      </c>
      <c r="IK71" s="1006">
        <v>5.6323051948051948</v>
      </c>
      <c r="IL71" s="1006">
        <v>3.9298245614035086</v>
      </c>
      <c r="IM71" s="1006">
        <v>4.04089219330855</v>
      </c>
      <c r="IN71" s="1006">
        <v>7.8036020583190391</v>
      </c>
      <c r="IO71" s="1006">
        <v>6.2750478621569883</v>
      </c>
      <c r="IP71" s="1006">
        <v>5.544690603514133</v>
      </c>
      <c r="IQ71" s="1006">
        <v>6.4010507880910685</v>
      </c>
      <c r="IR71" s="1006">
        <v>6.1059999999999999</v>
      </c>
      <c r="IS71" s="1006">
        <v>6.7043596730245234</v>
      </c>
      <c r="IT71" s="1006">
        <v>5.2322946175637393</v>
      </c>
      <c r="IU71" s="1006">
        <v>6.0322847682119205</v>
      </c>
      <c r="IV71" s="1006">
        <v>5.0094562647754133</v>
      </c>
      <c r="IW71" s="1006">
        <v>2.3609756097560974</v>
      </c>
      <c r="IX71" s="1006">
        <v>3.8696330991412959</v>
      </c>
      <c r="IY71" s="1006">
        <v>5.3987730061349692</v>
      </c>
      <c r="IZ71" s="1006">
        <v>5.880281690140845</v>
      </c>
      <c r="JA71" s="1006">
        <v>8.1351351351351351</v>
      </c>
      <c r="JB71" s="1006">
        <v>7.9595141700404861</v>
      </c>
      <c r="JC71" s="1006">
        <v>6.291666666666667</v>
      </c>
      <c r="JD71" s="1006">
        <v>2.3448275862068964</v>
      </c>
      <c r="JE71" s="1006">
        <v>3.6728971962616823</v>
      </c>
      <c r="JF71" s="1006">
        <v>8</v>
      </c>
      <c r="JG71" s="1006">
        <v>4.7783251231527091</v>
      </c>
      <c r="JH71" s="1006">
        <v>11.21651376146789</v>
      </c>
      <c r="JI71" s="1006"/>
      <c r="JJ71" s="1006">
        <v>6.333333333333333</v>
      </c>
      <c r="JK71" s="1006">
        <v>2</v>
      </c>
      <c r="JL71" s="642">
        <v>5.8850319883448403</v>
      </c>
      <c r="JM71" s="1001">
        <v>751</v>
      </c>
      <c r="JN71" s="1002">
        <v>4669</v>
      </c>
      <c r="JO71" s="1002">
        <v>157</v>
      </c>
      <c r="JP71" s="1002">
        <v>786</v>
      </c>
      <c r="JQ71" s="1002">
        <v>5709</v>
      </c>
      <c r="JR71" s="1002">
        <v>7066</v>
      </c>
      <c r="JS71" s="1002">
        <v>5088</v>
      </c>
      <c r="JT71" s="1002">
        <v>2938</v>
      </c>
      <c r="JU71" s="1002">
        <v>9958</v>
      </c>
      <c r="JV71" s="1002">
        <v>4172</v>
      </c>
      <c r="JW71" s="1002">
        <v>1369</v>
      </c>
      <c r="JX71" s="1002">
        <v>5605</v>
      </c>
      <c r="JY71" s="1002">
        <v>1666</v>
      </c>
      <c r="JZ71" s="1002">
        <v>1991</v>
      </c>
      <c r="KA71" s="1002">
        <v>3756</v>
      </c>
      <c r="KB71" s="1002">
        <v>2555</v>
      </c>
      <c r="KC71" s="1002">
        <v>649</v>
      </c>
      <c r="KD71" s="1002">
        <v>253</v>
      </c>
      <c r="KE71" s="1002">
        <v>1476</v>
      </c>
      <c r="KF71" s="1002">
        <v>602</v>
      </c>
      <c r="KG71" s="1002">
        <v>66</v>
      </c>
      <c r="KH71" s="1002">
        <v>204</v>
      </c>
      <c r="KI71" s="1002">
        <v>42</v>
      </c>
      <c r="KJ71" s="1002">
        <v>615</v>
      </c>
      <c r="KK71" s="1002">
        <v>5567</v>
      </c>
      <c r="KL71" s="1002"/>
      <c r="KM71" s="1002">
        <v>14</v>
      </c>
      <c r="KN71" s="1002">
        <v>0</v>
      </c>
      <c r="KO71" s="1003">
        <v>67724</v>
      </c>
      <c r="KP71" s="1007">
        <f t="shared" si="14"/>
        <v>0.49347129116875549</v>
      </c>
      <c r="KQ71" s="1004">
        <f t="shared" si="20"/>
        <v>185.54520547945205</v>
      </c>
      <c r="KR71" s="1001">
        <v>1733</v>
      </c>
      <c r="KS71" s="1002">
        <v>1049</v>
      </c>
      <c r="KT71" s="1002">
        <v>10</v>
      </c>
      <c r="KU71" s="1002">
        <v>34</v>
      </c>
      <c r="KV71" s="1002">
        <v>2186</v>
      </c>
      <c r="KW71" s="1002">
        <v>1245</v>
      </c>
      <c r="KX71" s="1002">
        <v>864</v>
      </c>
      <c r="KY71" s="1002">
        <v>140</v>
      </c>
      <c r="KZ71" s="1002">
        <v>278</v>
      </c>
      <c r="LA71" s="1002">
        <v>34</v>
      </c>
      <c r="LB71" s="1002">
        <v>131</v>
      </c>
      <c r="LC71" s="1002">
        <v>463</v>
      </c>
      <c r="LD71" s="1002">
        <v>25</v>
      </c>
      <c r="LE71" s="1002">
        <v>379</v>
      </c>
      <c r="LF71" s="1002">
        <v>135</v>
      </c>
      <c r="LG71" s="1002">
        <v>967</v>
      </c>
      <c r="LH71" s="1002">
        <v>44</v>
      </c>
      <c r="LI71" s="1002">
        <v>11</v>
      </c>
      <c r="LJ71" s="1002">
        <v>239</v>
      </c>
      <c r="LK71" s="1002">
        <v>33</v>
      </c>
      <c r="LL71" s="1002">
        <v>21</v>
      </c>
      <c r="LM71" s="1002">
        <v>91</v>
      </c>
      <c r="LN71" s="1002"/>
      <c r="LO71" s="1002">
        <v>150</v>
      </c>
      <c r="LP71" s="1002"/>
      <c r="LQ71" s="1002"/>
      <c r="LR71" s="1002">
        <v>2</v>
      </c>
      <c r="LS71" s="1002"/>
      <c r="LT71" s="1003">
        <v>10264</v>
      </c>
      <c r="LU71" s="1007">
        <f t="shared" si="12"/>
        <v>0.55138329304324474</v>
      </c>
      <c r="LV71" s="1004">
        <f t="shared" si="21"/>
        <v>28.12054794520548</v>
      </c>
      <c r="LW71" s="644">
        <v>103</v>
      </c>
      <c r="LX71" s="645">
        <v>389</v>
      </c>
      <c r="LY71" s="645">
        <v>1258</v>
      </c>
      <c r="LZ71" s="646">
        <v>3752</v>
      </c>
      <c r="MA71" s="647">
        <v>1410</v>
      </c>
      <c r="MB71" s="647">
        <v>1801</v>
      </c>
      <c r="MC71" s="645"/>
      <c r="MD71" s="645"/>
      <c r="ME71" s="646"/>
      <c r="MF71" s="647">
        <v>520</v>
      </c>
      <c r="MG71" s="645"/>
      <c r="MH71" s="645"/>
      <c r="MI71" s="646"/>
      <c r="MJ71" s="647">
        <v>1031</v>
      </c>
      <c r="MK71" s="648"/>
      <c r="ML71" s="648"/>
      <c r="MM71" s="648"/>
      <c r="MN71" s="1008">
        <v>10264</v>
      </c>
      <c r="MO71" s="1009">
        <f t="shared" si="22"/>
        <v>0.1704988308651598</v>
      </c>
      <c r="MP71" s="1010"/>
      <c r="MQ71" s="1011"/>
      <c r="MR71" s="1011"/>
      <c r="MS71" s="1011"/>
      <c r="MT71" s="1011"/>
      <c r="MU71" s="1011"/>
      <c r="MV71" s="1012"/>
      <c r="MX71" s="837"/>
    </row>
    <row r="72" spans="1:362" s="587" customFormat="1" ht="8.25" x14ac:dyDescent="0.25">
      <c r="A72" s="976" t="s">
        <v>546</v>
      </c>
      <c r="B72" s="977" t="s">
        <v>559</v>
      </c>
      <c r="C72" s="978" t="s">
        <v>560</v>
      </c>
      <c r="D72" s="978" t="s">
        <v>1261</v>
      </c>
      <c r="E72" s="978" t="s">
        <v>1237</v>
      </c>
      <c r="F72" s="978" t="s">
        <v>408</v>
      </c>
      <c r="G72" s="978" t="s">
        <v>562</v>
      </c>
      <c r="H72" s="978" t="s">
        <v>562</v>
      </c>
      <c r="I72" s="978" t="s">
        <v>186</v>
      </c>
      <c r="J72" s="978" t="s">
        <v>493</v>
      </c>
      <c r="K72" s="1013" t="s">
        <v>282</v>
      </c>
      <c r="L72" s="979">
        <v>1</v>
      </c>
      <c r="M72" s="593"/>
      <c r="N72" s="595"/>
      <c r="O72" s="595"/>
      <c r="P72" s="598">
        <f t="shared" si="15"/>
        <v>0</v>
      </c>
      <c r="Q72" s="599"/>
      <c r="R72" s="600"/>
      <c r="S72" s="600"/>
      <c r="T72" s="980"/>
      <c r="U72" s="981">
        <v>161.24832341269843</v>
      </c>
      <c r="V72" s="982">
        <v>6.08</v>
      </c>
      <c r="W72" s="982">
        <v>491.70449735449733</v>
      </c>
      <c r="X72" s="982">
        <v>132.37862433862432</v>
      </c>
      <c r="Y72" s="982">
        <v>23.11145502645503</v>
      </c>
      <c r="Z72" s="982">
        <v>291.23772486772486</v>
      </c>
      <c r="AA72" s="982">
        <v>0</v>
      </c>
      <c r="AB72" s="982">
        <v>75.158988095238101</v>
      </c>
      <c r="AC72" s="982">
        <v>239.95939484126984</v>
      </c>
      <c r="AD72" s="983">
        <v>1420.8790079365078</v>
      </c>
      <c r="AE72" s="984">
        <f t="shared" si="16"/>
        <v>0.14582570564284511</v>
      </c>
      <c r="AF72" s="985">
        <f t="shared" si="17"/>
        <v>0.4446753539939961</v>
      </c>
      <c r="AG72" s="986" t="s">
        <v>1483</v>
      </c>
      <c r="AH72" s="987" t="s">
        <v>1481</v>
      </c>
      <c r="AI72" s="988" t="s">
        <v>1482</v>
      </c>
      <c r="AJ72" s="989"/>
      <c r="AK72" s="990"/>
      <c r="AL72" s="990"/>
      <c r="AM72" s="990"/>
      <c r="AN72" s="990">
        <v>1</v>
      </c>
      <c r="AO72" s="990"/>
      <c r="AP72" s="990"/>
      <c r="AQ72" s="990"/>
      <c r="AR72" s="990"/>
      <c r="AS72" s="990">
        <v>1</v>
      </c>
      <c r="AT72" s="990"/>
      <c r="AU72" s="990"/>
      <c r="AV72" s="990"/>
      <c r="AW72" s="990"/>
      <c r="AX72" s="990"/>
      <c r="AY72" s="990"/>
      <c r="AZ72" s="990"/>
      <c r="BA72" s="990"/>
      <c r="BB72" s="990"/>
      <c r="BC72" s="990"/>
      <c r="BD72" s="614">
        <v>2</v>
      </c>
      <c r="BE72" s="991">
        <v>130</v>
      </c>
      <c r="BF72" s="992">
        <v>81</v>
      </c>
      <c r="BG72" s="992">
        <v>55</v>
      </c>
      <c r="BH72" s="992">
        <v>36</v>
      </c>
      <c r="BI72" s="992">
        <v>45</v>
      </c>
      <c r="BJ72" s="992">
        <v>40</v>
      </c>
      <c r="BK72" s="992">
        <v>28</v>
      </c>
      <c r="BL72" s="992">
        <v>29</v>
      </c>
      <c r="BM72" s="992">
        <v>25</v>
      </c>
      <c r="BN72" s="992">
        <v>30</v>
      </c>
      <c r="BO72" s="992">
        <v>28</v>
      </c>
      <c r="BP72" s="992">
        <v>20</v>
      </c>
      <c r="BQ72" s="992"/>
      <c r="BR72" s="992"/>
      <c r="BS72" s="992"/>
      <c r="BT72" s="992"/>
      <c r="BU72" s="992"/>
      <c r="BV72" s="992"/>
      <c r="BW72" s="992"/>
      <c r="BX72" s="992">
        <v>10</v>
      </c>
      <c r="BY72" s="992"/>
      <c r="BZ72" s="992"/>
      <c r="CA72" s="992"/>
      <c r="CB72" s="992"/>
      <c r="CC72" s="992"/>
      <c r="CD72" s="992"/>
      <c r="CE72" s="992"/>
      <c r="CF72" s="992"/>
      <c r="CG72" s="992"/>
      <c r="CH72" s="992"/>
      <c r="CI72" s="992"/>
      <c r="CJ72" s="992"/>
      <c r="CK72" s="992"/>
      <c r="CL72" s="992"/>
      <c r="CM72" s="992"/>
      <c r="CN72" s="992"/>
      <c r="CO72" s="992"/>
      <c r="CP72" s="992"/>
      <c r="CQ72" s="992"/>
      <c r="CR72" s="992"/>
      <c r="CS72" s="993">
        <v>557</v>
      </c>
      <c r="CT72" s="994">
        <f t="shared" si="18"/>
        <v>13</v>
      </c>
      <c r="CU72" s="615">
        <v>0.57818756585879871</v>
      </c>
      <c r="CV72" s="616">
        <v>0.40402502959580583</v>
      </c>
      <c r="CW72" s="616">
        <v>0.39990037359900371</v>
      </c>
      <c r="CX72" s="616">
        <v>0.52420091324200913</v>
      </c>
      <c r="CY72" s="616">
        <v>0.39786910197869102</v>
      </c>
      <c r="CZ72" s="616">
        <v>0.44636986301369863</v>
      </c>
      <c r="DA72" s="616">
        <v>0</v>
      </c>
      <c r="DB72" s="616">
        <v>0.50439300897496453</v>
      </c>
      <c r="DC72" s="616">
        <v>0.51287671232876708</v>
      </c>
      <c r="DD72" s="616">
        <v>0.65844748858447488</v>
      </c>
      <c r="DE72" s="616">
        <v>0.75362035225048929</v>
      </c>
      <c r="DF72" s="616">
        <v>0.42917808219178083</v>
      </c>
      <c r="DG72" s="616"/>
      <c r="DH72" s="616"/>
      <c r="DI72" s="616"/>
      <c r="DJ72" s="616"/>
      <c r="DK72" s="616"/>
      <c r="DL72" s="616"/>
      <c r="DM72" s="616"/>
      <c r="DN72" s="616">
        <v>0.4397260273972603</v>
      </c>
      <c r="DO72" s="616"/>
      <c r="DP72" s="616"/>
      <c r="DQ72" s="616"/>
      <c r="DR72" s="616"/>
      <c r="DS72" s="616"/>
      <c r="DT72" s="616"/>
      <c r="DU72" s="616"/>
      <c r="DV72" s="616"/>
      <c r="DW72" s="616"/>
      <c r="DX72" s="616"/>
      <c r="DY72" s="616"/>
      <c r="DZ72" s="616"/>
      <c r="EA72" s="616"/>
      <c r="EB72" s="616"/>
      <c r="EC72" s="616"/>
      <c r="ED72" s="616"/>
      <c r="EE72" s="616"/>
      <c r="EF72" s="616"/>
      <c r="EG72" s="616"/>
      <c r="EH72" s="995"/>
      <c r="EI72" s="996">
        <v>0.47719928186714544</v>
      </c>
      <c r="EJ72" s="989">
        <v>8</v>
      </c>
      <c r="EK72" s="990">
        <v>14</v>
      </c>
      <c r="EL72" s="990">
        <v>17</v>
      </c>
      <c r="EM72" s="990">
        <v>18</v>
      </c>
      <c r="EN72" s="990">
        <v>9</v>
      </c>
      <c r="EO72" s="990"/>
      <c r="EP72" s="990"/>
      <c r="EQ72" s="990"/>
      <c r="ER72" s="990">
        <v>3</v>
      </c>
      <c r="ES72" s="990"/>
      <c r="ET72" s="990"/>
      <c r="EU72" s="990"/>
      <c r="EV72" s="990"/>
      <c r="EW72" s="990"/>
      <c r="EX72" s="990"/>
      <c r="EY72" s="990"/>
      <c r="EZ72" s="990"/>
      <c r="FA72" s="990"/>
      <c r="FB72" s="990"/>
      <c r="FC72" s="990"/>
      <c r="FD72" s="990"/>
      <c r="FE72" s="990"/>
      <c r="FF72" s="990"/>
      <c r="FG72" s="990"/>
      <c r="FH72" s="990"/>
      <c r="FI72" s="990"/>
      <c r="FJ72" s="990"/>
      <c r="FK72" s="990"/>
      <c r="FL72" s="990"/>
      <c r="FM72" s="990"/>
      <c r="FN72" s="990"/>
      <c r="FO72" s="990"/>
      <c r="FP72" s="997">
        <v>69</v>
      </c>
      <c r="FQ72" s="994">
        <f t="shared" si="13"/>
        <v>6</v>
      </c>
      <c r="FR72" s="615">
        <v>0.48938356164383562</v>
      </c>
      <c r="FS72" s="616">
        <v>0.34090019569471625</v>
      </c>
      <c r="FT72" s="616">
        <v>0.54278807413376307</v>
      </c>
      <c r="FU72" s="616">
        <v>0.56834094368340948</v>
      </c>
      <c r="FV72" s="616">
        <v>0.24870624048706241</v>
      </c>
      <c r="FW72" s="616"/>
      <c r="FX72" s="616"/>
      <c r="FY72" s="616"/>
      <c r="FZ72" s="616">
        <v>0.16347031963470321</v>
      </c>
      <c r="GA72" s="616"/>
      <c r="GB72" s="616"/>
      <c r="GC72" s="616"/>
      <c r="GD72" s="616"/>
      <c r="GE72" s="616"/>
      <c r="GF72" s="616"/>
      <c r="GG72" s="616"/>
      <c r="GH72" s="616"/>
      <c r="GI72" s="616"/>
      <c r="GJ72" s="616"/>
      <c r="GK72" s="616"/>
      <c r="GL72" s="616"/>
      <c r="GM72" s="616"/>
      <c r="GN72" s="616"/>
      <c r="GO72" s="616"/>
      <c r="GP72" s="616"/>
      <c r="GQ72" s="616"/>
      <c r="GR72" s="616"/>
      <c r="GS72" s="616"/>
      <c r="GT72" s="616"/>
      <c r="GU72" s="616"/>
      <c r="GV72" s="616"/>
      <c r="GW72" s="616"/>
      <c r="GX72" s="621">
        <v>0.44744887830057573</v>
      </c>
      <c r="GY72" s="998">
        <v>106</v>
      </c>
      <c r="GZ72" s="999">
        <v>7</v>
      </c>
      <c r="HA72" s="999"/>
      <c r="HB72" s="999"/>
      <c r="HC72" s="999">
        <v>12</v>
      </c>
      <c r="HD72" s="999">
        <v>15</v>
      </c>
      <c r="HE72" s="1000">
        <v>140</v>
      </c>
      <c r="HF72" s="1001">
        <v>107</v>
      </c>
      <c r="HG72" s="1002">
        <v>1191</v>
      </c>
      <c r="HH72" s="1002">
        <v>488</v>
      </c>
      <c r="HI72" s="1002">
        <v>1227</v>
      </c>
      <c r="HJ72" s="1002">
        <v>1921</v>
      </c>
      <c r="HK72" s="1002">
        <v>1671</v>
      </c>
      <c r="HL72" s="1002">
        <v>1692</v>
      </c>
      <c r="HM72" s="1002">
        <v>744</v>
      </c>
      <c r="HN72" s="1002">
        <v>2174</v>
      </c>
      <c r="HO72" s="1002">
        <v>733</v>
      </c>
      <c r="HP72" s="1002">
        <v>345</v>
      </c>
      <c r="HQ72" s="1002">
        <v>1847</v>
      </c>
      <c r="HR72" s="1002">
        <v>545</v>
      </c>
      <c r="HS72" s="1002">
        <v>499</v>
      </c>
      <c r="HT72" s="1002">
        <v>1411</v>
      </c>
      <c r="HU72" s="1002">
        <v>1027</v>
      </c>
      <c r="HV72" s="1002">
        <v>222</v>
      </c>
      <c r="HW72" s="1002">
        <v>93</v>
      </c>
      <c r="HX72" s="1002">
        <v>317</v>
      </c>
      <c r="HY72" s="1002">
        <v>100</v>
      </c>
      <c r="HZ72" s="1002">
        <v>145</v>
      </c>
      <c r="IA72" s="1002">
        <v>174</v>
      </c>
      <c r="IB72" s="1002">
        <v>18</v>
      </c>
      <c r="IC72" s="1002">
        <v>226</v>
      </c>
      <c r="ID72" s="1002">
        <v>312</v>
      </c>
      <c r="IE72" s="1002"/>
      <c r="IF72" s="1002">
        <v>7</v>
      </c>
      <c r="IG72" s="1002">
        <v>1</v>
      </c>
      <c r="IH72" s="1003">
        <v>19237</v>
      </c>
      <c r="II72" s="1004">
        <f t="shared" si="19"/>
        <v>52.704109589041096</v>
      </c>
      <c r="IJ72" s="1005">
        <v>24.822429906542055</v>
      </c>
      <c r="IK72" s="1006">
        <v>6.9026028547439129</v>
      </c>
      <c r="IL72" s="1006">
        <v>4.6331967213114753</v>
      </c>
      <c r="IM72" s="1006">
        <v>4.3105134474327631</v>
      </c>
      <c r="IN72" s="1006">
        <v>7.4305049453409682</v>
      </c>
      <c r="IO72" s="1006">
        <v>6.7576301615798924</v>
      </c>
      <c r="IP72" s="1006">
        <v>6.0561465721040193</v>
      </c>
      <c r="IQ72" s="1006">
        <v>7.82258064516129</v>
      </c>
      <c r="IR72" s="1006">
        <v>7.1228150873965044</v>
      </c>
      <c r="IS72" s="1006">
        <v>5.1773533424283764</v>
      </c>
      <c r="IT72" s="1006">
        <v>7.2463768115942031</v>
      </c>
      <c r="IU72" s="1006">
        <v>5.6480779642663776</v>
      </c>
      <c r="IV72" s="1006">
        <v>4.3100917431192665</v>
      </c>
      <c r="IW72" s="1006">
        <v>3.9378757515030061</v>
      </c>
      <c r="IX72" s="1006">
        <v>5.5896527285613038</v>
      </c>
      <c r="IY72" s="1006">
        <v>9.384615384615385</v>
      </c>
      <c r="IZ72" s="1006">
        <v>6.2297297297297298</v>
      </c>
      <c r="JA72" s="1006">
        <v>6.774193548387097</v>
      </c>
      <c r="JB72" s="1006">
        <v>6.7697160883280754</v>
      </c>
      <c r="JC72" s="1006">
        <v>6.9</v>
      </c>
      <c r="JD72" s="1006">
        <v>2.6068965517241378</v>
      </c>
      <c r="JE72" s="1006">
        <v>4.6379310344827589</v>
      </c>
      <c r="JF72" s="1006">
        <v>3.8888888888888888</v>
      </c>
      <c r="JG72" s="1006">
        <v>4.6814159292035402</v>
      </c>
      <c r="JH72" s="1006">
        <v>18.112179487179485</v>
      </c>
      <c r="JI72" s="1006"/>
      <c r="JJ72" s="1006">
        <v>24.142857142857142</v>
      </c>
      <c r="JK72" s="1006">
        <v>6</v>
      </c>
      <c r="JL72" s="642">
        <v>6.6070073296252012</v>
      </c>
      <c r="JM72" s="1001">
        <v>658</v>
      </c>
      <c r="JN72" s="1002">
        <v>5787</v>
      </c>
      <c r="JO72" s="1002">
        <v>1765</v>
      </c>
      <c r="JP72" s="1002">
        <v>4045</v>
      </c>
      <c r="JQ72" s="1002">
        <v>11519</v>
      </c>
      <c r="JR72" s="1002">
        <v>8667</v>
      </c>
      <c r="JS72" s="1002">
        <v>7461</v>
      </c>
      <c r="JT72" s="1002">
        <v>4828</v>
      </c>
      <c r="JU72" s="1002">
        <v>13170</v>
      </c>
      <c r="JV72" s="1002">
        <v>3053</v>
      </c>
      <c r="JW72" s="1002">
        <v>2020</v>
      </c>
      <c r="JX72" s="1002">
        <v>8457</v>
      </c>
      <c r="JY72" s="1002">
        <v>1805</v>
      </c>
      <c r="JZ72" s="1002">
        <v>1528</v>
      </c>
      <c r="KA72" s="1002">
        <v>6440</v>
      </c>
      <c r="KB72" s="1002">
        <v>4823</v>
      </c>
      <c r="KC72" s="1002">
        <v>1118</v>
      </c>
      <c r="KD72" s="1002">
        <v>529</v>
      </c>
      <c r="KE72" s="1002">
        <v>1745</v>
      </c>
      <c r="KF72" s="1002">
        <v>566</v>
      </c>
      <c r="KG72" s="1002">
        <v>216</v>
      </c>
      <c r="KH72" s="1002">
        <v>569</v>
      </c>
      <c r="KI72" s="1002">
        <v>52</v>
      </c>
      <c r="KJ72" s="1002">
        <v>702</v>
      </c>
      <c r="KK72" s="1002">
        <v>5339</v>
      </c>
      <c r="KL72" s="1002"/>
      <c r="KM72" s="1002">
        <v>150</v>
      </c>
      <c r="KN72" s="1002">
        <v>5</v>
      </c>
      <c r="KO72" s="1003">
        <v>97017</v>
      </c>
      <c r="KP72" s="1007">
        <f t="shared" si="14"/>
        <v>0.47719928186714544</v>
      </c>
      <c r="KQ72" s="1004">
        <f t="shared" si="20"/>
        <v>265.8</v>
      </c>
      <c r="KR72" s="1001">
        <v>1885</v>
      </c>
      <c r="KS72" s="1002">
        <v>1260</v>
      </c>
      <c r="KT72" s="1002">
        <v>6</v>
      </c>
      <c r="KU72" s="1002">
        <v>22</v>
      </c>
      <c r="KV72" s="1002">
        <v>824</v>
      </c>
      <c r="KW72" s="1002">
        <v>1039</v>
      </c>
      <c r="KX72" s="1002">
        <v>1107</v>
      </c>
      <c r="KY72" s="1002">
        <v>245</v>
      </c>
      <c r="KZ72" s="1002">
        <v>144</v>
      </c>
      <c r="LA72" s="1002">
        <v>27</v>
      </c>
      <c r="LB72" s="1002">
        <v>134</v>
      </c>
      <c r="LC72" s="1002">
        <v>148</v>
      </c>
      <c r="LD72" s="1002">
        <v>7</v>
      </c>
      <c r="LE72" s="1002">
        <v>19</v>
      </c>
      <c r="LF72" s="1002">
        <v>179</v>
      </c>
      <c r="LG72" s="1002">
        <v>3781</v>
      </c>
      <c r="LH72" s="1002">
        <v>46</v>
      </c>
      <c r="LI72" s="1002">
        <v>8</v>
      </c>
      <c r="LJ72" s="1002">
        <v>95</v>
      </c>
      <c r="LK72" s="1002">
        <v>27</v>
      </c>
      <c r="LL72" s="1002">
        <v>44</v>
      </c>
      <c r="LM72" s="1002">
        <v>70</v>
      </c>
      <c r="LN72" s="1002">
        <v>3</v>
      </c>
      <c r="LO72" s="1002">
        <v>134</v>
      </c>
      <c r="LP72" s="1002"/>
      <c r="LQ72" s="1002"/>
      <c r="LR72" s="1002">
        <v>15</v>
      </c>
      <c r="LS72" s="1002"/>
      <c r="LT72" s="1003">
        <v>11269</v>
      </c>
      <c r="LU72" s="1007">
        <f t="shared" si="12"/>
        <v>0.44744887830057573</v>
      </c>
      <c r="LV72" s="1004">
        <f t="shared" si="21"/>
        <v>30.873972602739727</v>
      </c>
      <c r="LW72" s="644">
        <v>108</v>
      </c>
      <c r="LX72" s="645">
        <v>225</v>
      </c>
      <c r="LY72" s="645">
        <v>810</v>
      </c>
      <c r="LZ72" s="646">
        <v>1148</v>
      </c>
      <c r="MA72" s="647">
        <v>1291</v>
      </c>
      <c r="MB72" s="647">
        <v>2959</v>
      </c>
      <c r="MC72" s="645">
        <v>4</v>
      </c>
      <c r="MD72" s="645"/>
      <c r="ME72" s="646">
        <v>290</v>
      </c>
      <c r="MF72" s="647">
        <v>521</v>
      </c>
      <c r="MG72" s="645">
        <v>50</v>
      </c>
      <c r="MH72" s="645">
        <v>748</v>
      </c>
      <c r="MI72" s="646">
        <v>178</v>
      </c>
      <c r="MJ72" s="647">
        <v>2758</v>
      </c>
      <c r="MK72" s="648">
        <v>179</v>
      </c>
      <c r="ML72" s="648"/>
      <c r="MM72" s="648"/>
      <c r="MN72" s="1008">
        <v>11269</v>
      </c>
      <c r="MO72" s="1009">
        <f t="shared" si="22"/>
        <v>0.17259739107285474</v>
      </c>
      <c r="MP72" s="1010"/>
      <c r="MQ72" s="1011"/>
      <c r="MR72" s="1011"/>
      <c r="MS72" s="1011"/>
      <c r="MT72" s="1011"/>
      <c r="MU72" s="1011"/>
      <c r="MV72" s="1012"/>
      <c r="MX72" s="837"/>
    </row>
    <row r="73" spans="1:362" s="587" customFormat="1" ht="8.25" x14ac:dyDescent="0.25">
      <c r="A73" s="976" t="s">
        <v>546</v>
      </c>
      <c r="B73" s="977" t="s">
        <v>563</v>
      </c>
      <c r="C73" s="978" t="s">
        <v>564</v>
      </c>
      <c r="D73" s="978" t="s">
        <v>1262</v>
      </c>
      <c r="E73" s="978" t="s">
        <v>1237</v>
      </c>
      <c r="F73" s="978" t="s">
        <v>408</v>
      </c>
      <c r="G73" s="978" t="s">
        <v>544</v>
      </c>
      <c r="H73" s="978" t="s">
        <v>544</v>
      </c>
      <c r="I73" s="978" t="s">
        <v>186</v>
      </c>
      <c r="J73" s="978" t="s">
        <v>493</v>
      </c>
      <c r="K73" s="1013" t="s">
        <v>282</v>
      </c>
      <c r="L73" s="979">
        <v>1</v>
      </c>
      <c r="M73" s="593"/>
      <c r="N73" s="595"/>
      <c r="O73" s="595"/>
      <c r="P73" s="598">
        <f t="shared" si="15"/>
        <v>0</v>
      </c>
      <c r="Q73" s="599"/>
      <c r="R73" s="600"/>
      <c r="S73" s="600"/>
      <c r="T73" s="980"/>
      <c r="U73" s="981">
        <v>119.54433531746031</v>
      </c>
      <c r="V73" s="982">
        <v>6</v>
      </c>
      <c r="W73" s="982">
        <v>356.01158730158727</v>
      </c>
      <c r="X73" s="982">
        <v>106.70301587301587</v>
      </c>
      <c r="Y73" s="982">
        <v>24.33</v>
      </c>
      <c r="Z73" s="982">
        <v>146.37105820105819</v>
      </c>
      <c r="AA73" s="982">
        <v>5.6093650793650793</v>
      </c>
      <c r="AB73" s="982">
        <v>49.107420634920629</v>
      </c>
      <c r="AC73" s="982">
        <v>174.85624999999999</v>
      </c>
      <c r="AD73" s="983">
        <v>988.53303240740729</v>
      </c>
      <c r="AE73" s="984">
        <f t="shared" si="16"/>
        <v>0.15635512131995838</v>
      </c>
      <c r="AF73" s="985">
        <f t="shared" si="17"/>
        <v>0.46563674285384959</v>
      </c>
      <c r="AG73" s="986" t="s">
        <v>1483</v>
      </c>
      <c r="AH73" s="987" t="s">
        <v>1481</v>
      </c>
      <c r="AI73" s="988" t="s">
        <v>1482</v>
      </c>
      <c r="AJ73" s="989"/>
      <c r="AK73" s="990"/>
      <c r="AL73" s="990"/>
      <c r="AM73" s="990"/>
      <c r="AN73" s="990"/>
      <c r="AO73" s="990"/>
      <c r="AP73" s="990"/>
      <c r="AQ73" s="990"/>
      <c r="AR73" s="990"/>
      <c r="AS73" s="990">
        <v>1</v>
      </c>
      <c r="AT73" s="990"/>
      <c r="AU73" s="990"/>
      <c r="AV73" s="990"/>
      <c r="AW73" s="990"/>
      <c r="AX73" s="990"/>
      <c r="AY73" s="990"/>
      <c r="AZ73" s="990"/>
      <c r="BA73" s="990"/>
      <c r="BB73" s="990"/>
      <c r="BC73" s="990"/>
      <c r="BD73" s="614">
        <v>1</v>
      </c>
      <c r="BE73" s="991">
        <v>64</v>
      </c>
      <c r="BF73" s="992">
        <v>54</v>
      </c>
      <c r="BG73" s="992">
        <v>45</v>
      </c>
      <c r="BH73" s="992">
        <v>20</v>
      </c>
      <c r="BI73" s="992">
        <v>36</v>
      </c>
      <c r="BJ73" s="992">
        <v>30</v>
      </c>
      <c r="BK73" s="992"/>
      <c r="BL73" s="992">
        <v>32</v>
      </c>
      <c r="BM73" s="992">
        <v>15</v>
      </c>
      <c r="BN73" s="992"/>
      <c r="BO73" s="992"/>
      <c r="BP73" s="992"/>
      <c r="BQ73" s="992"/>
      <c r="BR73" s="992"/>
      <c r="BS73" s="992"/>
      <c r="BT73" s="992"/>
      <c r="BU73" s="992"/>
      <c r="BV73" s="992"/>
      <c r="BW73" s="992">
        <v>35</v>
      </c>
      <c r="BX73" s="992"/>
      <c r="BY73" s="992"/>
      <c r="BZ73" s="992"/>
      <c r="CA73" s="992"/>
      <c r="CB73" s="992"/>
      <c r="CC73" s="992"/>
      <c r="CD73" s="992"/>
      <c r="CE73" s="992"/>
      <c r="CF73" s="992"/>
      <c r="CG73" s="992"/>
      <c r="CH73" s="992"/>
      <c r="CI73" s="992"/>
      <c r="CJ73" s="992"/>
      <c r="CK73" s="992"/>
      <c r="CL73" s="992"/>
      <c r="CM73" s="992"/>
      <c r="CN73" s="992"/>
      <c r="CO73" s="992"/>
      <c r="CP73" s="992"/>
      <c r="CQ73" s="992"/>
      <c r="CR73" s="992"/>
      <c r="CS73" s="993">
        <v>331</v>
      </c>
      <c r="CT73" s="994">
        <f t="shared" si="18"/>
        <v>9</v>
      </c>
      <c r="CU73" s="615">
        <v>0.72517123287671237</v>
      </c>
      <c r="CV73" s="616">
        <v>0.4665144596651446</v>
      </c>
      <c r="CW73" s="616">
        <v>0.26910197869101976</v>
      </c>
      <c r="CX73" s="616">
        <v>0.59397260273972607</v>
      </c>
      <c r="CY73" s="616">
        <v>0.17701674277016743</v>
      </c>
      <c r="CZ73" s="616">
        <v>0.5079452054794521</v>
      </c>
      <c r="DA73" s="616"/>
      <c r="DB73" s="616">
        <v>0.47268835616438354</v>
      </c>
      <c r="DC73" s="616">
        <v>0.39762557077625571</v>
      </c>
      <c r="DD73" s="616"/>
      <c r="DE73" s="616"/>
      <c r="DF73" s="616"/>
      <c r="DG73" s="616"/>
      <c r="DH73" s="616"/>
      <c r="DI73" s="616"/>
      <c r="DJ73" s="616"/>
      <c r="DK73" s="616"/>
      <c r="DL73" s="616"/>
      <c r="DM73" s="616">
        <v>0.29643835616438358</v>
      </c>
      <c r="DN73" s="616"/>
      <c r="DO73" s="616"/>
      <c r="DP73" s="616"/>
      <c r="DQ73" s="616"/>
      <c r="DR73" s="616"/>
      <c r="DS73" s="616"/>
      <c r="DT73" s="616"/>
      <c r="DU73" s="616"/>
      <c r="DV73" s="616"/>
      <c r="DW73" s="616"/>
      <c r="DX73" s="616"/>
      <c r="DY73" s="616"/>
      <c r="DZ73" s="616"/>
      <c r="EA73" s="616"/>
      <c r="EB73" s="616"/>
      <c r="EC73" s="616"/>
      <c r="ED73" s="616"/>
      <c r="EE73" s="616"/>
      <c r="EF73" s="616"/>
      <c r="EG73" s="616"/>
      <c r="EH73" s="995"/>
      <c r="EI73" s="996">
        <v>0.44914952613499981</v>
      </c>
      <c r="EJ73" s="989">
        <v>5</v>
      </c>
      <c r="EK73" s="990">
        <v>9</v>
      </c>
      <c r="EL73" s="990">
        <v>18</v>
      </c>
      <c r="EM73" s="990"/>
      <c r="EN73" s="990">
        <v>4</v>
      </c>
      <c r="EO73" s="990">
        <v>10</v>
      </c>
      <c r="EP73" s="990"/>
      <c r="EQ73" s="990"/>
      <c r="ER73" s="990"/>
      <c r="ES73" s="990"/>
      <c r="ET73" s="990"/>
      <c r="EU73" s="990"/>
      <c r="EV73" s="990"/>
      <c r="EW73" s="990"/>
      <c r="EX73" s="990"/>
      <c r="EY73" s="990"/>
      <c r="EZ73" s="990"/>
      <c r="FA73" s="990"/>
      <c r="FB73" s="990"/>
      <c r="FC73" s="990"/>
      <c r="FD73" s="990"/>
      <c r="FE73" s="990"/>
      <c r="FF73" s="990"/>
      <c r="FG73" s="990"/>
      <c r="FH73" s="990"/>
      <c r="FI73" s="990"/>
      <c r="FJ73" s="990"/>
      <c r="FK73" s="990"/>
      <c r="FL73" s="990"/>
      <c r="FM73" s="990"/>
      <c r="FN73" s="990"/>
      <c r="FO73" s="990"/>
      <c r="FP73" s="997">
        <v>46</v>
      </c>
      <c r="FQ73" s="994">
        <f t="shared" si="13"/>
        <v>5</v>
      </c>
      <c r="FR73" s="615">
        <v>0.71178082191780823</v>
      </c>
      <c r="FS73" s="616">
        <v>0.49467275494672752</v>
      </c>
      <c r="FT73" s="616">
        <v>0.27031963470319637</v>
      </c>
      <c r="FU73" s="616"/>
      <c r="FV73" s="616">
        <v>0.98424657534246573</v>
      </c>
      <c r="FW73" s="616">
        <v>0.38630136986301372</v>
      </c>
      <c r="FX73" s="616"/>
      <c r="FY73" s="616"/>
      <c r="FZ73" s="616"/>
      <c r="GA73" s="616"/>
      <c r="GB73" s="616"/>
      <c r="GC73" s="616"/>
      <c r="GD73" s="616"/>
      <c r="GE73" s="616"/>
      <c r="GF73" s="616"/>
      <c r="GG73" s="616"/>
      <c r="GH73" s="616"/>
      <c r="GI73" s="616"/>
      <c r="GJ73" s="616"/>
      <c r="GK73" s="616"/>
      <c r="GL73" s="616"/>
      <c r="GM73" s="616"/>
      <c r="GN73" s="616"/>
      <c r="GO73" s="616"/>
      <c r="GP73" s="616"/>
      <c r="GQ73" s="616"/>
      <c r="GR73" s="616"/>
      <c r="GS73" s="616"/>
      <c r="GT73" s="616"/>
      <c r="GU73" s="616"/>
      <c r="GV73" s="616"/>
      <c r="GW73" s="616"/>
      <c r="GX73" s="621">
        <v>0.44949374627754618</v>
      </c>
      <c r="GY73" s="998">
        <v>81</v>
      </c>
      <c r="GZ73" s="999"/>
      <c r="HA73" s="999"/>
      <c r="HB73" s="999"/>
      <c r="HC73" s="999"/>
      <c r="HD73" s="999"/>
      <c r="HE73" s="1000">
        <v>81</v>
      </c>
      <c r="HF73" s="1001">
        <v>73</v>
      </c>
      <c r="HG73" s="1002">
        <v>1204</v>
      </c>
      <c r="HH73" s="1002">
        <v>26</v>
      </c>
      <c r="HI73" s="1002">
        <v>409</v>
      </c>
      <c r="HJ73" s="1002">
        <v>1003</v>
      </c>
      <c r="HK73" s="1002">
        <v>1235</v>
      </c>
      <c r="HL73" s="1002">
        <v>1237</v>
      </c>
      <c r="HM73" s="1002">
        <v>526</v>
      </c>
      <c r="HN73" s="1002">
        <v>1750</v>
      </c>
      <c r="HO73" s="1002">
        <v>385</v>
      </c>
      <c r="HP73" s="1002">
        <v>362</v>
      </c>
      <c r="HQ73" s="1002">
        <v>442</v>
      </c>
      <c r="HR73" s="1002">
        <v>41</v>
      </c>
      <c r="HS73" s="1002">
        <v>775</v>
      </c>
      <c r="HT73" s="1002">
        <v>800</v>
      </c>
      <c r="HU73" s="1002">
        <v>552</v>
      </c>
      <c r="HV73" s="1002">
        <v>271</v>
      </c>
      <c r="HW73" s="1002">
        <v>38</v>
      </c>
      <c r="HX73" s="1002">
        <v>140</v>
      </c>
      <c r="HY73" s="1002">
        <v>30</v>
      </c>
      <c r="HZ73" s="1002">
        <v>76</v>
      </c>
      <c r="IA73" s="1002">
        <v>89</v>
      </c>
      <c r="IB73" s="1002">
        <v>10</v>
      </c>
      <c r="IC73" s="1002">
        <v>152</v>
      </c>
      <c r="ID73" s="1002">
        <v>454</v>
      </c>
      <c r="IE73" s="1002"/>
      <c r="IF73" s="1002">
        <v>4</v>
      </c>
      <c r="IG73" s="1002"/>
      <c r="IH73" s="1003">
        <v>12084</v>
      </c>
      <c r="II73" s="1004">
        <f t="shared" si="19"/>
        <v>33.106849315068494</v>
      </c>
      <c r="IJ73" s="1005">
        <v>21.972602739726028</v>
      </c>
      <c r="IK73" s="1006">
        <v>6.1112956810631225</v>
      </c>
      <c r="IL73" s="1006">
        <v>4.4230769230769234</v>
      </c>
      <c r="IM73" s="1006">
        <v>5.511002444987775</v>
      </c>
      <c r="IN73" s="1006">
        <v>7.6221335992023924</v>
      </c>
      <c r="IO73" s="1006">
        <v>5.5967611336032386</v>
      </c>
      <c r="IP73" s="1006">
        <v>5.6006467259498791</v>
      </c>
      <c r="IQ73" s="1006">
        <v>6.7832699619771866</v>
      </c>
      <c r="IR73" s="1006">
        <v>5.9080000000000004</v>
      </c>
      <c r="IS73" s="1006">
        <v>5.9948051948051946</v>
      </c>
      <c r="IT73" s="1006">
        <v>5.8922651933701662</v>
      </c>
      <c r="IU73" s="1006">
        <v>6.3144796380090495</v>
      </c>
      <c r="IV73" s="1006">
        <v>5.8048780487804876</v>
      </c>
      <c r="IW73" s="1006">
        <v>2.9806451612903224</v>
      </c>
      <c r="IX73" s="1006">
        <v>4.3025000000000002</v>
      </c>
      <c r="IY73" s="1006">
        <v>5.0851449275362315</v>
      </c>
      <c r="IZ73" s="1006">
        <v>6.0221402214022142</v>
      </c>
      <c r="JA73" s="1006">
        <v>8.5</v>
      </c>
      <c r="JB73" s="1006">
        <v>8.5428571428571427</v>
      </c>
      <c r="JC73" s="1006">
        <v>6.4333333333333336</v>
      </c>
      <c r="JD73" s="1006">
        <v>3.0394736842105261</v>
      </c>
      <c r="JE73" s="1006">
        <v>4.1685393258426968</v>
      </c>
      <c r="JF73" s="1006">
        <v>9.1999999999999993</v>
      </c>
      <c r="JG73" s="1006">
        <v>4.2631578947368425</v>
      </c>
      <c r="JH73" s="1006">
        <v>13.156387665198238</v>
      </c>
      <c r="JI73" s="1006"/>
      <c r="JJ73" s="1006">
        <v>8.5</v>
      </c>
      <c r="JK73" s="1006"/>
      <c r="JL73" s="642">
        <v>6.0778715657067197</v>
      </c>
      <c r="JM73" s="1001">
        <v>685</v>
      </c>
      <c r="JN73" s="1002">
        <v>4742</v>
      </c>
      <c r="JO73" s="1002">
        <v>72</v>
      </c>
      <c r="JP73" s="1002">
        <v>1791</v>
      </c>
      <c r="JQ73" s="1002">
        <v>5202</v>
      </c>
      <c r="JR73" s="1002">
        <v>4965</v>
      </c>
      <c r="JS73" s="1002">
        <v>4977</v>
      </c>
      <c r="JT73" s="1002">
        <v>2806</v>
      </c>
      <c r="JU73" s="1002">
        <v>8031</v>
      </c>
      <c r="JV73" s="1002">
        <v>1817</v>
      </c>
      <c r="JW73" s="1002">
        <v>1352</v>
      </c>
      <c r="JX73" s="1002">
        <v>2120</v>
      </c>
      <c r="JY73" s="1002">
        <v>193</v>
      </c>
      <c r="JZ73" s="1002">
        <v>1551</v>
      </c>
      <c r="KA73" s="1002">
        <v>2689</v>
      </c>
      <c r="KB73" s="1002">
        <v>2230</v>
      </c>
      <c r="KC73" s="1002">
        <v>1241</v>
      </c>
      <c r="KD73" s="1002">
        <v>264</v>
      </c>
      <c r="KE73" s="1002">
        <v>889</v>
      </c>
      <c r="KF73" s="1002">
        <v>148</v>
      </c>
      <c r="KG73" s="1002">
        <v>142</v>
      </c>
      <c r="KH73" s="1002">
        <v>232</v>
      </c>
      <c r="KI73" s="1002">
        <v>79</v>
      </c>
      <c r="KJ73" s="1002">
        <v>502</v>
      </c>
      <c r="KK73" s="1002">
        <v>5521</v>
      </c>
      <c r="KL73" s="1002"/>
      <c r="KM73" s="1002">
        <v>23</v>
      </c>
      <c r="KN73" s="1002"/>
      <c r="KO73" s="1003">
        <v>54264</v>
      </c>
      <c r="KP73" s="1007">
        <f t="shared" si="14"/>
        <v>0.44914952613499981</v>
      </c>
      <c r="KQ73" s="1004">
        <f t="shared" si="20"/>
        <v>148.66849315068492</v>
      </c>
      <c r="KR73" s="1001">
        <v>842</v>
      </c>
      <c r="KS73" s="1002">
        <v>1446</v>
      </c>
      <c r="KT73" s="1002">
        <v>17</v>
      </c>
      <c r="KU73" s="1002">
        <v>60</v>
      </c>
      <c r="KV73" s="1002">
        <v>1466</v>
      </c>
      <c r="KW73" s="1002">
        <v>779</v>
      </c>
      <c r="KX73" s="1002">
        <v>778</v>
      </c>
      <c r="KY73" s="1002">
        <v>233</v>
      </c>
      <c r="KZ73" s="1002">
        <v>626</v>
      </c>
      <c r="LA73" s="1002">
        <v>151</v>
      </c>
      <c r="LB73" s="1002">
        <v>419</v>
      </c>
      <c r="LC73" s="1002">
        <v>235</v>
      </c>
      <c r="LD73" s="1002">
        <v>7</v>
      </c>
      <c r="LE73" s="1002">
        <v>23</v>
      </c>
      <c r="LF73" s="1002">
        <v>3</v>
      </c>
      <c r="LG73" s="1002">
        <v>16</v>
      </c>
      <c r="LH73" s="1002">
        <v>134</v>
      </c>
      <c r="LI73" s="1002">
        <v>18</v>
      </c>
      <c r="LJ73" s="1002">
        <v>172</v>
      </c>
      <c r="LK73" s="1002">
        <v>14</v>
      </c>
      <c r="LL73" s="1002">
        <v>30</v>
      </c>
      <c r="LM73" s="1002">
        <v>55</v>
      </c>
      <c r="LN73" s="1002">
        <v>4</v>
      </c>
      <c r="LO73" s="1002">
        <v>12</v>
      </c>
      <c r="LP73" s="1002"/>
      <c r="LQ73" s="1002"/>
      <c r="LR73" s="1002">
        <v>7</v>
      </c>
      <c r="LS73" s="1002"/>
      <c r="LT73" s="1003">
        <v>7547</v>
      </c>
      <c r="LU73" s="1007">
        <f t="shared" si="12"/>
        <v>0.44949374627754618</v>
      </c>
      <c r="LV73" s="1004">
        <f t="shared" si="21"/>
        <v>20.676712328767124</v>
      </c>
      <c r="LW73" s="644">
        <v>116</v>
      </c>
      <c r="LX73" s="645">
        <v>344</v>
      </c>
      <c r="LY73" s="645">
        <v>581</v>
      </c>
      <c r="LZ73" s="646">
        <v>553</v>
      </c>
      <c r="MA73" s="647">
        <v>1123</v>
      </c>
      <c r="MB73" s="647">
        <v>3393</v>
      </c>
      <c r="MC73" s="645"/>
      <c r="MD73" s="645"/>
      <c r="ME73" s="646">
        <v>1038</v>
      </c>
      <c r="MF73" s="647">
        <v>399</v>
      </c>
      <c r="MG73" s="645"/>
      <c r="MH73" s="645"/>
      <c r="MI73" s="646"/>
      <c r="MJ73" s="647"/>
      <c r="MK73" s="648"/>
      <c r="ML73" s="648"/>
      <c r="MM73" s="648"/>
      <c r="MN73" s="1008">
        <v>7547</v>
      </c>
      <c r="MO73" s="1009">
        <f t="shared" si="22"/>
        <v>0.13793560355107989</v>
      </c>
      <c r="MP73" s="1010"/>
      <c r="MQ73" s="1011"/>
      <c r="MR73" s="1011"/>
      <c r="MS73" s="1011"/>
      <c r="MT73" s="1011"/>
      <c r="MU73" s="1011"/>
      <c r="MV73" s="1012"/>
      <c r="MX73" s="837"/>
    </row>
    <row r="74" spans="1:362" s="587" customFormat="1" ht="8.25" x14ac:dyDescent="0.25">
      <c r="A74" s="976" t="s">
        <v>546</v>
      </c>
      <c r="B74" s="977" t="s">
        <v>566</v>
      </c>
      <c r="C74" s="978" t="s">
        <v>567</v>
      </c>
      <c r="D74" s="978" t="s">
        <v>1263</v>
      </c>
      <c r="E74" s="978" t="s">
        <v>1237</v>
      </c>
      <c r="F74" s="978" t="s">
        <v>408</v>
      </c>
      <c r="G74" s="978" t="s">
        <v>409</v>
      </c>
      <c r="H74" s="978" t="s">
        <v>409</v>
      </c>
      <c r="I74" s="978" t="s">
        <v>186</v>
      </c>
      <c r="J74" s="978" t="s">
        <v>493</v>
      </c>
      <c r="K74" s="1013" t="s">
        <v>282</v>
      </c>
      <c r="L74" s="979">
        <v>1</v>
      </c>
      <c r="M74" s="593"/>
      <c r="N74" s="595"/>
      <c r="O74" s="595"/>
      <c r="P74" s="598">
        <f t="shared" si="15"/>
        <v>0</v>
      </c>
      <c r="Q74" s="599"/>
      <c r="R74" s="600"/>
      <c r="S74" s="600"/>
      <c r="T74" s="980"/>
      <c r="U74" s="981">
        <v>98.982961309523816</v>
      </c>
      <c r="V74" s="982">
        <v>6.0438988095238093</v>
      </c>
      <c r="W74" s="982">
        <v>296.24859788359788</v>
      </c>
      <c r="X74" s="982">
        <v>81.369788359788359</v>
      </c>
      <c r="Y74" s="982">
        <v>24.16</v>
      </c>
      <c r="Z74" s="982">
        <v>141.65444444444447</v>
      </c>
      <c r="AA74" s="982">
        <v>1.2698412698412698E-2</v>
      </c>
      <c r="AB74" s="982">
        <v>48.813253968253967</v>
      </c>
      <c r="AC74" s="982">
        <v>141.53952380952379</v>
      </c>
      <c r="AD74" s="983">
        <v>838.82516699735459</v>
      </c>
      <c r="AE74" s="984">
        <f t="shared" si="16"/>
        <v>0.15264020944461146</v>
      </c>
      <c r="AF74" s="985">
        <f t="shared" si="17"/>
        <v>0.45684072723609248</v>
      </c>
      <c r="AG74" s="986" t="s">
        <v>1483</v>
      </c>
      <c r="AH74" s="987" t="s">
        <v>1481</v>
      </c>
      <c r="AI74" s="988" t="s">
        <v>1482</v>
      </c>
      <c r="AJ74" s="989"/>
      <c r="AK74" s="990"/>
      <c r="AL74" s="990"/>
      <c r="AM74" s="990"/>
      <c r="AN74" s="990"/>
      <c r="AO74" s="990"/>
      <c r="AP74" s="990"/>
      <c r="AQ74" s="990"/>
      <c r="AR74" s="990"/>
      <c r="AS74" s="990">
        <v>1</v>
      </c>
      <c r="AT74" s="990"/>
      <c r="AU74" s="990"/>
      <c r="AV74" s="990"/>
      <c r="AW74" s="990"/>
      <c r="AX74" s="990"/>
      <c r="AY74" s="990"/>
      <c r="AZ74" s="990"/>
      <c r="BA74" s="990"/>
      <c r="BB74" s="990"/>
      <c r="BC74" s="990"/>
      <c r="BD74" s="614">
        <v>1</v>
      </c>
      <c r="BE74" s="991">
        <v>90</v>
      </c>
      <c r="BF74" s="992">
        <v>50</v>
      </c>
      <c r="BG74" s="992">
        <v>40</v>
      </c>
      <c r="BH74" s="992">
        <v>30</v>
      </c>
      <c r="BI74" s="992">
        <v>30</v>
      </c>
      <c r="BJ74" s="992">
        <v>30</v>
      </c>
      <c r="BK74" s="992"/>
      <c r="BL74" s="992">
        <v>30</v>
      </c>
      <c r="BM74" s="992">
        <v>18</v>
      </c>
      <c r="BN74" s="992">
        <v>20</v>
      </c>
      <c r="BO74" s="992"/>
      <c r="BP74" s="992">
        <v>10</v>
      </c>
      <c r="BQ74" s="992"/>
      <c r="BR74" s="992"/>
      <c r="BS74" s="992"/>
      <c r="BT74" s="992"/>
      <c r="BU74" s="992"/>
      <c r="BV74" s="992"/>
      <c r="BW74" s="992"/>
      <c r="BX74" s="992"/>
      <c r="BY74" s="992"/>
      <c r="BZ74" s="992"/>
      <c r="CA74" s="992"/>
      <c r="CB74" s="992"/>
      <c r="CC74" s="992"/>
      <c r="CD74" s="992"/>
      <c r="CE74" s="992"/>
      <c r="CF74" s="992"/>
      <c r="CG74" s="992"/>
      <c r="CH74" s="992"/>
      <c r="CI74" s="992"/>
      <c r="CJ74" s="992"/>
      <c r="CK74" s="992"/>
      <c r="CL74" s="992"/>
      <c r="CM74" s="992"/>
      <c r="CN74" s="992"/>
      <c r="CO74" s="992"/>
      <c r="CP74" s="992"/>
      <c r="CQ74" s="992"/>
      <c r="CR74" s="992"/>
      <c r="CS74" s="993">
        <v>348</v>
      </c>
      <c r="CT74" s="994">
        <f t="shared" si="18"/>
        <v>10</v>
      </c>
      <c r="CU74" s="615">
        <v>0.53610350076103497</v>
      </c>
      <c r="CV74" s="616">
        <v>0.56816438356164378</v>
      </c>
      <c r="CW74" s="616">
        <v>0.251986301369863</v>
      </c>
      <c r="CX74" s="616">
        <v>0.65488584474885847</v>
      </c>
      <c r="CY74" s="616">
        <v>0.29196347031963471</v>
      </c>
      <c r="CZ74" s="616">
        <v>0.51022831050228312</v>
      </c>
      <c r="DA74" s="616"/>
      <c r="DB74" s="616">
        <v>0.44392694063926941</v>
      </c>
      <c r="DC74" s="616">
        <v>0.28325722983257229</v>
      </c>
      <c r="DD74" s="616">
        <v>0.30643835616438359</v>
      </c>
      <c r="DE74" s="616"/>
      <c r="DF74" s="616">
        <v>0.10986301369863014</v>
      </c>
      <c r="DG74" s="616"/>
      <c r="DH74" s="616"/>
      <c r="DI74" s="616"/>
      <c r="DJ74" s="616"/>
      <c r="DK74" s="616"/>
      <c r="DL74" s="616"/>
      <c r="DM74" s="616"/>
      <c r="DN74" s="616"/>
      <c r="DO74" s="616"/>
      <c r="DP74" s="616"/>
      <c r="DQ74" s="616"/>
      <c r="DR74" s="616"/>
      <c r="DS74" s="616"/>
      <c r="DT74" s="616"/>
      <c r="DU74" s="616"/>
      <c r="DV74" s="616"/>
      <c r="DW74" s="616"/>
      <c r="DX74" s="616"/>
      <c r="DY74" s="616"/>
      <c r="DZ74" s="616"/>
      <c r="EA74" s="616"/>
      <c r="EB74" s="616"/>
      <c r="EC74" s="616"/>
      <c r="ED74" s="616"/>
      <c r="EE74" s="616"/>
      <c r="EF74" s="616"/>
      <c r="EG74" s="616"/>
      <c r="EH74" s="995"/>
      <c r="EI74" s="996">
        <v>0.44854353645095263</v>
      </c>
      <c r="EJ74" s="989">
        <v>7</v>
      </c>
      <c r="EK74" s="990">
        <v>15</v>
      </c>
      <c r="EL74" s="990">
        <v>10</v>
      </c>
      <c r="EM74" s="990"/>
      <c r="EN74" s="990">
        <v>5</v>
      </c>
      <c r="EO74" s="990"/>
      <c r="EP74" s="990"/>
      <c r="EQ74" s="990"/>
      <c r="ER74" s="990"/>
      <c r="ES74" s="990"/>
      <c r="ET74" s="990"/>
      <c r="EU74" s="990"/>
      <c r="EV74" s="990"/>
      <c r="EW74" s="990"/>
      <c r="EX74" s="990"/>
      <c r="EY74" s="990"/>
      <c r="EZ74" s="990"/>
      <c r="FA74" s="990"/>
      <c r="FB74" s="990"/>
      <c r="FC74" s="990"/>
      <c r="FD74" s="990"/>
      <c r="FE74" s="990"/>
      <c r="FF74" s="990"/>
      <c r="FG74" s="990"/>
      <c r="FH74" s="990"/>
      <c r="FI74" s="990"/>
      <c r="FJ74" s="990"/>
      <c r="FK74" s="990"/>
      <c r="FL74" s="990"/>
      <c r="FM74" s="990"/>
      <c r="FN74" s="990"/>
      <c r="FO74" s="990"/>
      <c r="FP74" s="997">
        <v>37</v>
      </c>
      <c r="FQ74" s="994">
        <f t="shared" si="13"/>
        <v>4</v>
      </c>
      <c r="FR74" s="615">
        <v>0.57455968688845405</v>
      </c>
      <c r="FS74" s="616">
        <v>0.28986301369863016</v>
      </c>
      <c r="FT74" s="616">
        <v>1.1079452054794521</v>
      </c>
      <c r="FU74" s="616"/>
      <c r="FV74" s="616">
        <v>0.68931506849315072</v>
      </c>
      <c r="FW74" s="616"/>
      <c r="FX74" s="616"/>
      <c r="FY74" s="616"/>
      <c r="FZ74" s="616"/>
      <c r="GA74" s="616"/>
      <c r="GB74" s="616"/>
      <c r="GC74" s="616"/>
      <c r="GD74" s="616"/>
      <c r="GE74" s="616"/>
      <c r="GF74" s="616"/>
      <c r="GG74" s="616"/>
      <c r="GH74" s="616"/>
      <c r="GI74" s="616"/>
      <c r="GJ74" s="616"/>
      <c r="GK74" s="616"/>
      <c r="GL74" s="616"/>
      <c r="GM74" s="616"/>
      <c r="GN74" s="616"/>
      <c r="GO74" s="616"/>
      <c r="GP74" s="616"/>
      <c r="GQ74" s="616"/>
      <c r="GR74" s="616"/>
      <c r="GS74" s="616"/>
      <c r="GT74" s="616"/>
      <c r="GU74" s="616"/>
      <c r="GV74" s="616"/>
      <c r="GW74" s="616"/>
      <c r="GX74" s="621">
        <v>0.6188078489448352</v>
      </c>
      <c r="GY74" s="998">
        <v>130</v>
      </c>
      <c r="GZ74" s="999"/>
      <c r="HA74" s="999"/>
      <c r="HB74" s="999"/>
      <c r="HC74" s="999"/>
      <c r="HD74" s="999"/>
      <c r="HE74" s="1000">
        <v>130</v>
      </c>
      <c r="HF74" s="1001">
        <v>93</v>
      </c>
      <c r="HG74" s="1002">
        <v>926</v>
      </c>
      <c r="HH74" s="1002">
        <v>14</v>
      </c>
      <c r="HI74" s="1002">
        <v>616</v>
      </c>
      <c r="HJ74" s="1002">
        <v>1008</v>
      </c>
      <c r="HK74" s="1002">
        <v>1246</v>
      </c>
      <c r="HL74" s="1002">
        <v>1237</v>
      </c>
      <c r="HM74" s="1002">
        <v>338</v>
      </c>
      <c r="HN74" s="1002">
        <v>2458</v>
      </c>
      <c r="HO74" s="1002">
        <v>373</v>
      </c>
      <c r="HP74" s="1002">
        <v>284</v>
      </c>
      <c r="HQ74" s="1002">
        <v>687</v>
      </c>
      <c r="HR74" s="1002">
        <v>201</v>
      </c>
      <c r="HS74" s="1002">
        <v>502</v>
      </c>
      <c r="HT74" s="1002">
        <v>723</v>
      </c>
      <c r="HU74" s="1002">
        <v>463</v>
      </c>
      <c r="HV74" s="1002">
        <v>196</v>
      </c>
      <c r="HW74" s="1002">
        <v>27</v>
      </c>
      <c r="HX74" s="1002">
        <v>195</v>
      </c>
      <c r="HY74" s="1002">
        <v>77</v>
      </c>
      <c r="HZ74" s="1002">
        <v>73</v>
      </c>
      <c r="IA74" s="1002">
        <v>105</v>
      </c>
      <c r="IB74" s="1002">
        <v>11</v>
      </c>
      <c r="IC74" s="1002">
        <v>242</v>
      </c>
      <c r="ID74" s="1002">
        <v>538</v>
      </c>
      <c r="IE74" s="1002"/>
      <c r="IF74" s="1002">
        <v>1</v>
      </c>
      <c r="IG74" s="1002"/>
      <c r="IH74" s="1003">
        <v>12634</v>
      </c>
      <c r="II74" s="1004">
        <f t="shared" si="19"/>
        <v>34.613698630136987</v>
      </c>
      <c r="IJ74" s="1005">
        <v>24.096774193548388</v>
      </c>
      <c r="IK74" s="1006">
        <v>5.5928725701943849</v>
      </c>
      <c r="IL74" s="1006">
        <v>5.2857142857142856</v>
      </c>
      <c r="IM74" s="1006">
        <v>3.8246753246753249</v>
      </c>
      <c r="IN74" s="1006">
        <v>7.3948412698412698</v>
      </c>
      <c r="IO74" s="1006">
        <v>5.8683788121990368</v>
      </c>
      <c r="IP74" s="1006">
        <v>5.6402586903799516</v>
      </c>
      <c r="IQ74" s="1006">
        <v>8.1420118343195274</v>
      </c>
      <c r="IR74" s="1006">
        <v>6.4764035801464601</v>
      </c>
      <c r="IS74" s="1006">
        <v>5.9490616621983916</v>
      </c>
      <c r="IT74" s="1006">
        <v>7.73943661971831</v>
      </c>
      <c r="IU74" s="1006">
        <v>5.9883551673944684</v>
      </c>
      <c r="IV74" s="1006">
        <v>4.8507462686567164</v>
      </c>
      <c r="IW74" s="1006">
        <v>3.1195219123505975</v>
      </c>
      <c r="IX74" s="1006">
        <v>4.7704011065006915</v>
      </c>
      <c r="IY74" s="1006">
        <v>5.1965442764578835</v>
      </c>
      <c r="IZ74" s="1006">
        <v>5.2091836734693882</v>
      </c>
      <c r="JA74" s="1006">
        <v>7.2222222222222223</v>
      </c>
      <c r="JB74" s="1006">
        <v>8.4256410256410259</v>
      </c>
      <c r="JC74" s="1006">
        <v>5.0649350649350646</v>
      </c>
      <c r="JD74" s="1006">
        <v>3.3561643835616439</v>
      </c>
      <c r="JE74" s="1006">
        <v>4.2190476190476192</v>
      </c>
      <c r="JF74" s="1006">
        <v>11.636363636363637</v>
      </c>
      <c r="JG74" s="1006">
        <v>3.9338842975206614</v>
      </c>
      <c r="JH74" s="1006">
        <v>10.037174721189592</v>
      </c>
      <c r="JI74" s="1006"/>
      <c r="JJ74" s="1006">
        <v>4</v>
      </c>
      <c r="JK74" s="1006"/>
      <c r="JL74" s="642">
        <v>6.1431059047015992</v>
      </c>
      <c r="JM74" s="1001">
        <v>392</v>
      </c>
      <c r="JN74" s="1002">
        <v>3487</v>
      </c>
      <c r="JO74" s="1002">
        <v>59</v>
      </c>
      <c r="JP74" s="1002">
        <v>1485</v>
      </c>
      <c r="JQ74" s="1002">
        <v>5465</v>
      </c>
      <c r="JR74" s="1002">
        <v>5026</v>
      </c>
      <c r="JS74" s="1002">
        <v>4713</v>
      </c>
      <c r="JT74" s="1002">
        <v>2103</v>
      </c>
      <c r="JU74" s="1002">
        <v>12728</v>
      </c>
      <c r="JV74" s="1002">
        <v>1820</v>
      </c>
      <c r="JW74" s="1002">
        <v>1750</v>
      </c>
      <c r="JX74" s="1002">
        <v>3155</v>
      </c>
      <c r="JY74" s="1002">
        <v>717</v>
      </c>
      <c r="JZ74" s="1002">
        <v>996</v>
      </c>
      <c r="KA74" s="1002">
        <v>2669</v>
      </c>
      <c r="KB74" s="1002">
        <v>1914</v>
      </c>
      <c r="KC74" s="1002">
        <v>770</v>
      </c>
      <c r="KD74" s="1002">
        <v>165</v>
      </c>
      <c r="KE74" s="1002">
        <v>1241</v>
      </c>
      <c r="KF74" s="1002">
        <v>286</v>
      </c>
      <c r="KG74" s="1002">
        <v>109</v>
      </c>
      <c r="KH74" s="1002">
        <v>237</v>
      </c>
      <c r="KI74" s="1002">
        <v>103</v>
      </c>
      <c r="KJ74" s="1002">
        <v>720</v>
      </c>
      <c r="KK74" s="1002">
        <v>4861</v>
      </c>
      <c r="KL74" s="1002"/>
      <c r="KM74" s="1002">
        <v>3</v>
      </c>
      <c r="KN74" s="1002"/>
      <c r="KO74" s="1003">
        <v>56974</v>
      </c>
      <c r="KP74" s="1007">
        <f t="shared" si="14"/>
        <v>0.44854353645095263</v>
      </c>
      <c r="KQ74" s="1004">
        <f t="shared" si="20"/>
        <v>156.09315068493152</v>
      </c>
      <c r="KR74" s="1001">
        <v>1752</v>
      </c>
      <c r="KS74" s="1002">
        <v>797</v>
      </c>
      <c r="KT74" s="1002">
        <v>1</v>
      </c>
      <c r="KU74" s="1002">
        <v>258</v>
      </c>
      <c r="KV74" s="1002">
        <v>983</v>
      </c>
      <c r="KW74" s="1002">
        <v>1089</v>
      </c>
      <c r="KX74" s="1002">
        <v>1052</v>
      </c>
      <c r="KY74" s="1002">
        <v>311</v>
      </c>
      <c r="KZ74" s="1002">
        <v>790</v>
      </c>
      <c r="LA74" s="1002">
        <v>84</v>
      </c>
      <c r="LB74" s="1002">
        <v>159</v>
      </c>
      <c r="LC74" s="1002">
        <v>275</v>
      </c>
      <c r="LD74" s="1002">
        <v>58</v>
      </c>
      <c r="LE74" s="1002">
        <v>95</v>
      </c>
      <c r="LF74" s="1002">
        <v>80</v>
      </c>
      <c r="LG74" s="1002">
        <v>26</v>
      </c>
      <c r="LH74" s="1002">
        <v>57</v>
      </c>
      <c r="LI74" s="1002">
        <v>3</v>
      </c>
      <c r="LJ74" s="1002">
        <v>238</v>
      </c>
      <c r="LK74" s="1002">
        <v>27</v>
      </c>
      <c r="LL74" s="1002">
        <v>87</v>
      </c>
      <c r="LM74" s="1002">
        <v>103</v>
      </c>
      <c r="LN74" s="1002">
        <v>14</v>
      </c>
      <c r="LO74" s="1002">
        <v>18</v>
      </c>
      <c r="LP74" s="1002"/>
      <c r="LQ74" s="1002"/>
      <c r="LR74" s="1002"/>
      <c r="LS74" s="1002"/>
      <c r="LT74" s="1003">
        <v>8357</v>
      </c>
      <c r="LU74" s="1007">
        <f t="shared" si="12"/>
        <v>0.6188078489448352</v>
      </c>
      <c r="LV74" s="1004">
        <f t="shared" si="21"/>
        <v>22.895890410958906</v>
      </c>
      <c r="LW74" s="644">
        <v>66</v>
      </c>
      <c r="LX74" s="645">
        <v>543</v>
      </c>
      <c r="LY74" s="645">
        <v>631</v>
      </c>
      <c r="LZ74" s="646">
        <v>2465</v>
      </c>
      <c r="MA74" s="647">
        <v>1723</v>
      </c>
      <c r="MB74" s="647">
        <v>1671</v>
      </c>
      <c r="MC74" s="645"/>
      <c r="MD74" s="645"/>
      <c r="ME74" s="646"/>
      <c r="MF74" s="647">
        <v>1258</v>
      </c>
      <c r="MG74" s="645"/>
      <c r="MH74" s="645"/>
      <c r="MI74" s="646"/>
      <c r="MJ74" s="647"/>
      <c r="MK74" s="648"/>
      <c r="ML74" s="648"/>
      <c r="MM74" s="648"/>
      <c r="MN74" s="1008">
        <v>8357</v>
      </c>
      <c r="MO74" s="1009">
        <f t="shared" si="22"/>
        <v>0.14837860476247458</v>
      </c>
      <c r="MP74" s="1010"/>
      <c r="MQ74" s="1011"/>
      <c r="MR74" s="1011"/>
      <c r="MS74" s="1011"/>
      <c r="MT74" s="1011"/>
      <c r="MU74" s="1011"/>
      <c r="MV74" s="1012"/>
      <c r="MX74" s="837"/>
    </row>
    <row r="75" spans="1:362" s="587" customFormat="1" ht="8.25" x14ac:dyDescent="0.25">
      <c r="A75" s="976" t="s">
        <v>546</v>
      </c>
      <c r="B75" s="977" t="s">
        <v>569</v>
      </c>
      <c r="C75" s="978" t="s">
        <v>548</v>
      </c>
      <c r="D75" s="978" t="s">
        <v>1265</v>
      </c>
      <c r="E75" s="978" t="s">
        <v>1237</v>
      </c>
      <c r="F75" s="978" t="s">
        <v>408</v>
      </c>
      <c r="G75" s="978" t="s">
        <v>570</v>
      </c>
      <c r="H75" s="978" t="s">
        <v>1266</v>
      </c>
      <c r="I75" s="978" t="s">
        <v>186</v>
      </c>
      <c r="J75" s="978" t="s">
        <v>493</v>
      </c>
      <c r="K75" s="1013" t="s">
        <v>282</v>
      </c>
      <c r="L75" s="979">
        <v>1</v>
      </c>
      <c r="M75" s="593"/>
      <c r="N75" s="595"/>
      <c r="O75" s="595"/>
      <c r="P75" s="598">
        <f t="shared" si="15"/>
        <v>0</v>
      </c>
      <c r="Q75" s="599"/>
      <c r="R75" s="600"/>
      <c r="S75" s="600"/>
      <c r="T75" s="980"/>
      <c r="U75" s="981">
        <v>22.564722222222223</v>
      </c>
      <c r="V75" s="982">
        <v>0.1523859126984127</v>
      </c>
      <c r="W75" s="982">
        <v>63.372910052910051</v>
      </c>
      <c r="X75" s="982">
        <v>37.44592592592592</v>
      </c>
      <c r="Y75" s="982">
        <v>3.4650264550264551</v>
      </c>
      <c r="Z75" s="982">
        <v>27.137037037037032</v>
      </c>
      <c r="AA75" s="982">
        <v>0.83</v>
      </c>
      <c r="AB75" s="982">
        <v>16.164930555555557</v>
      </c>
      <c r="AC75" s="982">
        <v>45.844811507936512</v>
      </c>
      <c r="AD75" s="983">
        <v>216.97774966931217</v>
      </c>
      <c r="AE75" s="984">
        <f t="shared" si="16"/>
        <v>0.1456089070953169</v>
      </c>
      <c r="AF75" s="985">
        <f t="shared" si="17"/>
        <v>0.40894189085857463</v>
      </c>
      <c r="AG75" s="986" t="s">
        <v>1483</v>
      </c>
      <c r="AH75" s="987" t="s">
        <v>1481</v>
      </c>
      <c r="AI75" s="988" t="s">
        <v>1482</v>
      </c>
      <c r="AJ75" s="989"/>
      <c r="AK75" s="990"/>
      <c r="AL75" s="990"/>
      <c r="AM75" s="990"/>
      <c r="AN75" s="990"/>
      <c r="AO75" s="990"/>
      <c r="AP75" s="990"/>
      <c r="AQ75" s="990"/>
      <c r="AR75" s="990"/>
      <c r="AS75" s="990"/>
      <c r="AT75" s="990"/>
      <c r="AU75" s="990"/>
      <c r="AV75" s="990"/>
      <c r="AW75" s="990"/>
      <c r="AX75" s="990"/>
      <c r="AY75" s="990"/>
      <c r="AZ75" s="990"/>
      <c r="BA75" s="990"/>
      <c r="BB75" s="990"/>
      <c r="BC75" s="990"/>
      <c r="BD75" s="614"/>
      <c r="BE75" s="991">
        <v>22</v>
      </c>
      <c r="BF75" s="992">
        <v>16</v>
      </c>
      <c r="BG75" s="992">
        <v>4</v>
      </c>
      <c r="BH75" s="992"/>
      <c r="BI75" s="992">
        <v>10</v>
      </c>
      <c r="BJ75" s="992"/>
      <c r="BK75" s="992"/>
      <c r="BL75" s="992"/>
      <c r="BM75" s="992"/>
      <c r="BN75" s="992"/>
      <c r="BO75" s="992"/>
      <c r="BP75" s="992"/>
      <c r="BQ75" s="992"/>
      <c r="BR75" s="992"/>
      <c r="BS75" s="992"/>
      <c r="BT75" s="992"/>
      <c r="BU75" s="992"/>
      <c r="BV75" s="992"/>
      <c r="BW75" s="992"/>
      <c r="BX75" s="992"/>
      <c r="BY75" s="992"/>
      <c r="BZ75" s="992"/>
      <c r="CA75" s="992"/>
      <c r="CB75" s="992"/>
      <c r="CC75" s="992"/>
      <c r="CD75" s="992"/>
      <c r="CE75" s="992"/>
      <c r="CF75" s="992"/>
      <c r="CG75" s="992"/>
      <c r="CH75" s="992"/>
      <c r="CI75" s="992"/>
      <c r="CJ75" s="992"/>
      <c r="CK75" s="992"/>
      <c r="CL75" s="992"/>
      <c r="CM75" s="992"/>
      <c r="CN75" s="992"/>
      <c r="CO75" s="992"/>
      <c r="CP75" s="992"/>
      <c r="CQ75" s="992"/>
      <c r="CR75" s="992"/>
      <c r="CS75" s="993">
        <f>SUBTOTAL(9,BE75:CR75)</f>
        <v>52</v>
      </c>
      <c r="CT75" s="994">
        <f t="shared" si="18"/>
        <v>4</v>
      </c>
      <c r="CU75" s="615">
        <v>5.5292652552926529E-2</v>
      </c>
      <c r="CV75" s="616">
        <v>0.82928082191780816</v>
      </c>
      <c r="CW75" s="616">
        <v>0.11164383561643836</v>
      </c>
      <c r="CX75" s="616"/>
      <c r="CY75" s="616">
        <v>0.61589041095890407</v>
      </c>
      <c r="CZ75" s="616"/>
      <c r="DA75" s="616"/>
      <c r="DB75" s="616"/>
      <c r="DC75" s="616"/>
      <c r="DD75" s="616"/>
      <c r="DE75" s="616"/>
      <c r="DF75" s="616"/>
      <c r="DG75" s="616"/>
      <c r="DH75" s="616"/>
      <c r="DI75" s="616"/>
      <c r="DJ75" s="616"/>
      <c r="DK75" s="616"/>
      <c r="DL75" s="616"/>
      <c r="DM75" s="616"/>
      <c r="DN75" s="616"/>
      <c r="DO75" s="616"/>
      <c r="DP75" s="616"/>
      <c r="DQ75" s="616"/>
      <c r="DR75" s="616"/>
      <c r="DS75" s="616"/>
      <c r="DT75" s="616"/>
      <c r="DU75" s="616"/>
      <c r="DV75" s="616"/>
      <c r="DW75" s="616"/>
      <c r="DX75" s="616"/>
      <c r="DY75" s="616"/>
      <c r="DZ75" s="616"/>
      <c r="EA75" s="616"/>
      <c r="EB75" s="616"/>
      <c r="EC75" s="616"/>
      <c r="ED75" s="616"/>
      <c r="EE75" s="616"/>
      <c r="EF75" s="616"/>
      <c r="EG75" s="616"/>
      <c r="EH75" s="995"/>
      <c r="EI75" s="996">
        <v>0.40558482613277136</v>
      </c>
      <c r="EJ75" s="989"/>
      <c r="EK75" s="990"/>
      <c r="EL75" s="990">
        <v>5</v>
      </c>
      <c r="EM75" s="990"/>
      <c r="EN75" s="990"/>
      <c r="EO75" s="990"/>
      <c r="EP75" s="990"/>
      <c r="EQ75" s="990"/>
      <c r="ER75" s="990"/>
      <c r="ES75" s="990"/>
      <c r="ET75" s="990"/>
      <c r="EU75" s="990"/>
      <c r="EV75" s="990"/>
      <c r="EW75" s="990"/>
      <c r="EX75" s="990"/>
      <c r="EY75" s="990"/>
      <c r="EZ75" s="990"/>
      <c r="FA75" s="990"/>
      <c r="FB75" s="990"/>
      <c r="FC75" s="990"/>
      <c r="FD75" s="990"/>
      <c r="FE75" s="990"/>
      <c r="FF75" s="990"/>
      <c r="FG75" s="990"/>
      <c r="FH75" s="990"/>
      <c r="FI75" s="990"/>
      <c r="FJ75" s="990"/>
      <c r="FK75" s="990"/>
      <c r="FL75" s="990"/>
      <c r="FM75" s="990"/>
      <c r="FN75" s="990"/>
      <c r="FO75" s="990"/>
      <c r="FP75" s="997">
        <v>5</v>
      </c>
      <c r="FQ75" s="994">
        <f t="shared" si="13"/>
        <v>1</v>
      </c>
      <c r="FR75" s="615"/>
      <c r="FS75" s="616"/>
      <c r="FT75" s="616">
        <v>0.4810958904109589</v>
      </c>
      <c r="FU75" s="616"/>
      <c r="FV75" s="616"/>
      <c r="FW75" s="616"/>
      <c r="FX75" s="616"/>
      <c r="FY75" s="616"/>
      <c r="FZ75" s="616"/>
      <c r="GA75" s="616"/>
      <c r="GB75" s="616"/>
      <c r="GC75" s="616"/>
      <c r="GD75" s="616"/>
      <c r="GE75" s="616"/>
      <c r="GF75" s="616"/>
      <c r="GG75" s="616"/>
      <c r="GH75" s="616"/>
      <c r="GI75" s="616"/>
      <c r="GJ75" s="616"/>
      <c r="GK75" s="616"/>
      <c r="GL75" s="616"/>
      <c r="GM75" s="616"/>
      <c r="GN75" s="616"/>
      <c r="GO75" s="616"/>
      <c r="GP75" s="616"/>
      <c r="GQ75" s="616"/>
      <c r="GR75" s="616"/>
      <c r="GS75" s="616"/>
      <c r="GT75" s="616"/>
      <c r="GU75" s="616"/>
      <c r="GV75" s="616"/>
      <c r="GW75" s="616"/>
      <c r="GX75" s="621">
        <v>0.4810958904109589</v>
      </c>
      <c r="GY75" s="998">
        <v>70</v>
      </c>
      <c r="GZ75" s="999"/>
      <c r="HA75" s="999"/>
      <c r="HB75" s="999"/>
      <c r="HC75" s="999"/>
      <c r="HD75" s="999"/>
      <c r="HE75" s="1000">
        <v>70</v>
      </c>
      <c r="HF75" s="1001"/>
      <c r="HG75" s="1002">
        <v>221</v>
      </c>
      <c r="HH75" s="1002">
        <v>5</v>
      </c>
      <c r="HI75" s="1002">
        <v>86</v>
      </c>
      <c r="HJ75" s="1002">
        <v>119</v>
      </c>
      <c r="HK75" s="1002">
        <v>213</v>
      </c>
      <c r="HL75" s="1002">
        <v>573</v>
      </c>
      <c r="HM75" s="1002">
        <v>192</v>
      </c>
      <c r="HN75" s="1002">
        <v>423</v>
      </c>
      <c r="HO75" s="1002">
        <v>219</v>
      </c>
      <c r="HP75" s="1002">
        <v>46</v>
      </c>
      <c r="HQ75" s="1002">
        <v>119</v>
      </c>
      <c r="HR75" s="1002">
        <v>14</v>
      </c>
      <c r="HS75" s="1002">
        <v>94</v>
      </c>
      <c r="HT75" s="1002">
        <v>12</v>
      </c>
      <c r="HU75" s="1002">
        <v>8</v>
      </c>
      <c r="HV75" s="1002">
        <v>21</v>
      </c>
      <c r="HW75" s="1002">
        <v>1</v>
      </c>
      <c r="HX75" s="1002">
        <v>37</v>
      </c>
      <c r="HY75" s="1002">
        <v>21</v>
      </c>
      <c r="HZ75" s="1002">
        <v>12</v>
      </c>
      <c r="IA75" s="1002">
        <v>40</v>
      </c>
      <c r="IB75" s="1002">
        <v>14</v>
      </c>
      <c r="IC75" s="1002">
        <v>173</v>
      </c>
      <c r="ID75" s="1002"/>
      <c r="IE75" s="1002"/>
      <c r="IF75" s="1002">
        <v>2</v>
      </c>
      <c r="IG75" s="1002">
        <v>1</v>
      </c>
      <c r="IH75" s="1003">
        <v>2666</v>
      </c>
      <c r="II75" s="1004">
        <f t="shared" si="19"/>
        <v>7.3041095890410963</v>
      </c>
      <c r="IJ75" s="1005"/>
      <c r="IK75" s="1006">
        <v>3.0452488687782804</v>
      </c>
      <c r="IL75" s="1006">
        <v>3</v>
      </c>
      <c r="IM75" s="1006">
        <v>2.8023255813953489</v>
      </c>
      <c r="IN75" s="1006">
        <v>4.2436974789915967</v>
      </c>
      <c r="IO75" s="1006">
        <v>3.1220657276995305</v>
      </c>
      <c r="IP75" s="1006">
        <v>3.8743455497382198</v>
      </c>
      <c r="IQ75" s="1006">
        <v>5.625</v>
      </c>
      <c r="IR75" s="1006">
        <v>4.8085106382978724</v>
      </c>
      <c r="IS75" s="1006">
        <v>3.5616438356164384</v>
      </c>
      <c r="IT75" s="1006">
        <v>6.4347826086956523</v>
      </c>
      <c r="IU75" s="1006">
        <v>4.3277310924369745</v>
      </c>
      <c r="IV75" s="1006">
        <v>2.6428571428571428</v>
      </c>
      <c r="IW75" s="1006">
        <v>2.2127659574468086</v>
      </c>
      <c r="IX75" s="1006">
        <v>1.3333333333333333</v>
      </c>
      <c r="IY75" s="1006">
        <v>3.875</v>
      </c>
      <c r="IZ75" s="1006">
        <v>5.2380952380952381</v>
      </c>
      <c r="JA75" s="1006">
        <v>3</v>
      </c>
      <c r="JB75" s="1006">
        <v>3.5945945945945947</v>
      </c>
      <c r="JC75" s="1006">
        <v>6.4285714285714288</v>
      </c>
      <c r="JD75" s="1006">
        <v>2.25</v>
      </c>
      <c r="JE75" s="1006">
        <v>3.6749999999999998</v>
      </c>
      <c r="JF75" s="1006">
        <v>5.6428571428571432</v>
      </c>
      <c r="JG75" s="1006">
        <v>5.7745664739884397</v>
      </c>
      <c r="JH75" s="1006"/>
      <c r="JI75" s="1006"/>
      <c r="JJ75" s="1006">
        <v>2</v>
      </c>
      <c r="JK75" s="1006">
        <v>2</v>
      </c>
      <c r="JL75" s="642">
        <v>4.1091522880720177</v>
      </c>
      <c r="JM75" s="1001"/>
      <c r="JN75" s="1002">
        <v>443</v>
      </c>
      <c r="JO75" s="1002">
        <v>9</v>
      </c>
      <c r="JP75" s="1002">
        <v>159</v>
      </c>
      <c r="JQ75" s="1002">
        <v>351</v>
      </c>
      <c r="JR75" s="1002">
        <v>497</v>
      </c>
      <c r="JS75" s="1002">
        <v>1478</v>
      </c>
      <c r="JT75" s="1002">
        <v>759</v>
      </c>
      <c r="JU75" s="1002">
        <v>1514</v>
      </c>
      <c r="JV75" s="1002">
        <v>547</v>
      </c>
      <c r="JW75" s="1002">
        <v>210</v>
      </c>
      <c r="JX75" s="1002">
        <v>352</v>
      </c>
      <c r="JY75" s="1002">
        <v>21</v>
      </c>
      <c r="JZ75" s="1002">
        <v>162</v>
      </c>
      <c r="KA75" s="1002">
        <v>14</v>
      </c>
      <c r="KB75" s="1002">
        <v>24</v>
      </c>
      <c r="KC75" s="1002">
        <v>85</v>
      </c>
      <c r="KD75" s="1002">
        <v>1</v>
      </c>
      <c r="KE75" s="1002">
        <v>97</v>
      </c>
      <c r="KF75" s="1002">
        <v>114</v>
      </c>
      <c r="KG75" s="1002">
        <v>17</v>
      </c>
      <c r="KH75" s="1002">
        <v>106</v>
      </c>
      <c r="KI75" s="1002">
        <v>65</v>
      </c>
      <c r="KJ75" s="1002">
        <v>669</v>
      </c>
      <c r="KK75" s="1002"/>
      <c r="KL75" s="1002"/>
      <c r="KM75" s="1002">
        <v>3</v>
      </c>
      <c r="KN75" s="1002">
        <v>1</v>
      </c>
      <c r="KO75" s="1003">
        <v>7698</v>
      </c>
      <c r="KP75" s="1007">
        <f t="shared" si="14"/>
        <v>0.40558482613277136</v>
      </c>
      <c r="KQ75" s="1004">
        <f t="shared" si="20"/>
        <v>21.090410958904108</v>
      </c>
      <c r="KR75" s="1001"/>
      <c r="KS75" s="1002">
        <v>48</v>
      </c>
      <c r="KT75" s="1002">
        <v>1</v>
      </c>
      <c r="KU75" s="1002"/>
      <c r="KV75" s="1002">
        <v>41</v>
      </c>
      <c r="KW75" s="1002">
        <v>51</v>
      </c>
      <c r="KX75" s="1002">
        <v>178</v>
      </c>
      <c r="KY75" s="1002">
        <v>129</v>
      </c>
      <c r="KZ75" s="1002">
        <v>143</v>
      </c>
      <c r="LA75" s="1002">
        <v>24</v>
      </c>
      <c r="LB75" s="1002">
        <v>45</v>
      </c>
      <c r="LC75" s="1002">
        <v>45</v>
      </c>
      <c r="LD75" s="1002">
        <v>3</v>
      </c>
      <c r="LE75" s="1002">
        <v>2</v>
      </c>
      <c r="LF75" s="1002"/>
      <c r="LG75" s="1002"/>
      <c r="LH75" s="1002">
        <v>4</v>
      </c>
      <c r="LI75" s="1002">
        <v>1</v>
      </c>
      <c r="LJ75" s="1002">
        <v>2</v>
      </c>
      <c r="LK75" s="1002"/>
      <c r="LL75" s="1002"/>
      <c r="LM75" s="1002">
        <v>2</v>
      </c>
      <c r="LN75" s="1002"/>
      <c r="LO75" s="1002">
        <v>159</v>
      </c>
      <c r="LP75" s="1002"/>
      <c r="LQ75" s="1002"/>
      <c r="LR75" s="1002"/>
      <c r="LS75" s="1002"/>
      <c r="LT75" s="1003">
        <v>878</v>
      </c>
      <c r="LU75" s="1007">
        <f t="shared" si="12"/>
        <v>0.4810958904109589</v>
      </c>
      <c r="LV75" s="1004">
        <f t="shared" si="21"/>
        <v>2.4054794520547946</v>
      </c>
      <c r="LW75" s="644"/>
      <c r="LX75" s="645"/>
      <c r="LY75" s="645"/>
      <c r="LZ75" s="646">
        <v>10</v>
      </c>
      <c r="MA75" s="647">
        <v>67</v>
      </c>
      <c r="MB75" s="647">
        <v>801</v>
      </c>
      <c r="MC75" s="645"/>
      <c r="MD75" s="645"/>
      <c r="ME75" s="646"/>
      <c r="MF75" s="647"/>
      <c r="MG75" s="645"/>
      <c r="MH75" s="645"/>
      <c r="MI75" s="646"/>
      <c r="MJ75" s="647"/>
      <c r="MK75" s="648"/>
      <c r="ML75" s="648"/>
      <c r="MM75" s="648"/>
      <c r="MN75" s="1008">
        <v>878</v>
      </c>
      <c r="MO75" s="1009">
        <f t="shared" si="22"/>
        <v>0</v>
      </c>
      <c r="MP75" s="1010"/>
      <c r="MQ75" s="1011"/>
      <c r="MR75" s="1011"/>
      <c r="MS75" s="1011"/>
      <c r="MT75" s="1011"/>
      <c r="MU75" s="1011"/>
      <c r="MV75" s="1012"/>
      <c r="MX75" s="837"/>
    </row>
    <row r="76" spans="1:362" s="587" customFormat="1" ht="8.25" x14ac:dyDescent="0.25">
      <c r="A76" s="976" t="s">
        <v>571</v>
      </c>
      <c r="B76" s="977" t="s">
        <v>572</v>
      </c>
      <c r="C76" s="978" t="s">
        <v>573</v>
      </c>
      <c r="D76" s="978" t="s">
        <v>1267</v>
      </c>
      <c r="E76" s="978" t="s">
        <v>1211</v>
      </c>
      <c r="F76" s="978" t="s">
        <v>274</v>
      </c>
      <c r="G76" s="978" t="s">
        <v>430</v>
      </c>
      <c r="H76" s="978" t="s">
        <v>575</v>
      </c>
      <c r="I76" s="978" t="s">
        <v>492</v>
      </c>
      <c r="J76" s="978" t="s">
        <v>493</v>
      </c>
      <c r="K76" s="1013" t="s">
        <v>282</v>
      </c>
      <c r="L76" s="979">
        <v>1</v>
      </c>
      <c r="M76" s="593">
        <v>450402000</v>
      </c>
      <c r="N76" s="595">
        <v>378392000</v>
      </c>
      <c r="O76" s="595">
        <v>166841000</v>
      </c>
      <c r="P76" s="598">
        <f t="shared" si="15"/>
        <v>72010000</v>
      </c>
      <c r="Q76" s="599">
        <v>0</v>
      </c>
      <c r="R76" s="600">
        <v>393539680.4000001</v>
      </c>
      <c r="S76" s="600">
        <v>0</v>
      </c>
      <c r="T76" s="980">
        <v>393539680.4000001</v>
      </c>
      <c r="U76" s="981">
        <v>20.403511904761906</v>
      </c>
      <c r="V76" s="982">
        <v>0</v>
      </c>
      <c r="W76" s="982">
        <v>101.0684656084656</v>
      </c>
      <c r="X76" s="982">
        <v>11.023809523809522</v>
      </c>
      <c r="Y76" s="982">
        <v>2.761058201058201</v>
      </c>
      <c r="Z76" s="982">
        <v>44.753968253968253</v>
      </c>
      <c r="AA76" s="982">
        <v>0.4103174603174603</v>
      </c>
      <c r="AB76" s="982">
        <v>12.762757936507937</v>
      </c>
      <c r="AC76" s="982">
        <v>35.204662698412697</v>
      </c>
      <c r="AD76" s="983">
        <v>228.38855158730158</v>
      </c>
      <c r="AE76" s="984">
        <f t="shared" si="16"/>
        <v>0.11308826076556999</v>
      </c>
      <c r="AF76" s="985">
        <f t="shared" si="17"/>
        <v>0.56018086725739957</v>
      </c>
      <c r="AG76" s="986"/>
      <c r="AH76" s="987"/>
      <c r="AI76" s="988"/>
      <c r="AJ76" s="989"/>
      <c r="AK76" s="990"/>
      <c r="AL76" s="990"/>
      <c r="AM76" s="990"/>
      <c r="AN76" s="990"/>
      <c r="AO76" s="990"/>
      <c r="AP76" s="990"/>
      <c r="AQ76" s="990"/>
      <c r="AR76" s="990"/>
      <c r="AS76" s="990"/>
      <c r="AT76" s="990"/>
      <c r="AU76" s="990"/>
      <c r="AV76" s="990"/>
      <c r="AW76" s="990"/>
      <c r="AX76" s="990"/>
      <c r="AY76" s="990"/>
      <c r="AZ76" s="990"/>
      <c r="BA76" s="990"/>
      <c r="BB76" s="990"/>
      <c r="BC76" s="990"/>
      <c r="BD76" s="614"/>
      <c r="BE76" s="991"/>
      <c r="BF76" s="992">
        <v>16</v>
      </c>
      <c r="BG76" s="992"/>
      <c r="BH76" s="992">
        <v>22</v>
      </c>
      <c r="BI76" s="992"/>
      <c r="BJ76" s="992"/>
      <c r="BK76" s="992"/>
      <c r="BL76" s="992"/>
      <c r="BM76" s="992"/>
      <c r="BN76" s="992"/>
      <c r="BO76" s="992"/>
      <c r="BP76" s="992"/>
      <c r="BQ76" s="992"/>
      <c r="BR76" s="992"/>
      <c r="BS76" s="992"/>
      <c r="BT76" s="992"/>
      <c r="BU76" s="992"/>
      <c r="BV76" s="992"/>
      <c r="BW76" s="992"/>
      <c r="BX76" s="992"/>
      <c r="BY76" s="992"/>
      <c r="BZ76" s="992"/>
      <c r="CA76" s="992"/>
      <c r="CB76" s="992"/>
      <c r="CC76" s="992"/>
      <c r="CD76" s="992"/>
      <c r="CE76" s="992"/>
      <c r="CF76" s="992"/>
      <c r="CG76" s="992"/>
      <c r="CH76" s="992"/>
      <c r="CI76" s="992"/>
      <c r="CJ76" s="992"/>
      <c r="CK76" s="992"/>
      <c r="CL76" s="992"/>
      <c r="CM76" s="992"/>
      <c r="CN76" s="992"/>
      <c r="CO76" s="992"/>
      <c r="CP76" s="992"/>
      <c r="CQ76" s="992"/>
      <c r="CR76" s="992"/>
      <c r="CS76" s="993">
        <v>38</v>
      </c>
      <c r="CT76" s="994">
        <f t="shared" si="18"/>
        <v>2</v>
      </c>
      <c r="CU76" s="615"/>
      <c r="CV76" s="616">
        <v>0.81301369863013695</v>
      </c>
      <c r="CW76" s="616"/>
      <c r="CX76" s="616">
        <v>0.55118306351183066</v>
      </c>
      <c r="CY76" s="616"/>
      <c r="CZ76" s="616"/>
      <c r="DA76" s="616"/>
      <c r="DB76" s="616"/>
      <c r="DC76" s="616"/>
      <c r="DD76" s="616"/>
      <c r="DE76" s="616"/>
      <c r="DF76" s="616"/>
      <c r="DG76" s="616"/>
      <c r="DH76" s="616"/>
      <c r="DI76" s="616"/>
      <c r="DJ76" s="616"/>
      <c r="DK76" s="616"/>
      <c r="DL76" s="616"/>
      <c r="DM76" s="616"/>
      <c r="DN76" s="616"/>
      <c r="DO76" s="616"/>
      <c r="DP76" s="616"/>
      <c r="DQ76" s="616"/>
      <c r="DR76" s="616"/>
      <c r="DS76" s="616"/>
      <c r="DT76" s="616"/>
      <c r="DU76" s="616"/>
      <c r="DV76" s="616"/>
      <c r="DW76" s="616"/>
      <c r="DX76" s="616"/>
      <c r="DY76" s="616"/>
      <c r="DZ76" s="616"/>
      <c r="EA76" s="616"/>
      <c r="EB76" s="616"/>
      <c r="EC76" s="616"/>
      <c r="ED76" s="616"/>
      <c r="EE76" s="616"/>
      <c r="EF76" s="616"/>
      <c r="EG76" s="616"/>
      <c r="EH76" s="995"/>
      <c r="EI76" s="996">
        <v>0.66142754145638072</v>
      </c>
      <c r="EJ76" s="989"/>
      <c r="EK76" s="990">
        <v>6</v>
      </c>
      <c r="EL76" s="990"/>
      <c r="EM76" s="990"/>
      <c r="EN76" s="990"/>
      <c r="EO76" s="990"/>
      <c r="EP76" s="990"/>
      <c r="EQ76" s="990"/>
      <c r="ER76" s="990"/>
      <c r="ES76" s="990"/>
      <c r="ET76" s="990"/>
      <c r="EU76" s="990"/>
      <c r="EV76" s="990"/>
      <c r="EW76" s="990"/>
      <c r="EX76" s="990"/>
      <c r="EY76" s="990"/>
      <c r="EZ76" s="990"/>
      <c r="FA76" s="990"/>
      <c r="FB76" s="990"/>
      <c r="FC76" s="990"/>
      <c r="FD76" s="990"/>
      <c r="FE76" s="990"/>
      <c r="FF76" s="990"/>
      <c r="FG76" s="990"/>
      <c r="FH76" s="990"/>
      <c r="FI76" s="990"/>
      <c r="FJ76" s="990"/>
      <c r="FK76" s="990"/>
      <c r="FL76" s="990"/>
      <c r="FM76" s="990"/>
      <c r="FN76" s="990"/>
      <c r="FO76" s="990"/>
      <c r="FP76" s="997">
        <v>6</v>
      </c>
      <c r="FQ76" s="994">
        <f t="shared" si="13"/>
        <v>1</v>
      </c>
      <c r="FR76" s="615"/>
      <c r="FS76" s="616">
        <v>0.65114155251141548</v>
      </c>
      <c r="FT76" s="616"/>
      <c r="FU76" s="616"/>
      <c r="FV76" s="616"/>
      <c r="FW76" s="616"/>
      <c r="FX76" s="616"/>
      <c r="FY76" s="616"/>
      <c r="FZ76" s="616"/>
      <c r="GA76" s="616"/>
      <c r="GB76" s="616"/>
      <c r="GC76" s="616"/>
      <c r="GD76" s="616"/>
      <c r="GE76" s="616"/>
      <c r="GF76" s="616"/>
      <c r="GG76" s="616"/>
      <c r="GH76" s="616"/>
      <c r="GI76" s="616"/>
      <c r="GJ76" s="616"/>
      <c r="GK76" s="616"/>
      <c r="GL76" s="616"/>
      <c r="GM76" s="616"/>
      <c r="GN76" s="616"/>
      <c r="GO76" s="616"/>
      <c r="GP76" s="616"/>
      <c r="GQ76" s="616"/>
      <c r="GR76" s="616"/>
      <c r="GS76" s="616"/>
      <c r="GT76" s="616"/>
      <c r="GU76" s="616"/>
      <c r="GV76" s="616"/>
      <c r="GW76" s="616"/>
      <c r="GX76" s="621">
        <v>0.65114155251141548</v>
      </c>
      <c r="GY76" s="998">
        <v>80</v>
      </c>
      <c r="GZ76" s="999"/>
      <c r="HA76" s="999"/>
      <c r="HB76" s="999"/>
      <c r="HC76" s="999">
        <v>15</v>
      </c>
      <c r="HD76" s="999"/>
      <c r="HE76" s="1000">
        <v>95</v>
      </c>
      <c r="HF76" s="1001">
        <v>1</v>
      </c>
      <c r="HG76" s="1002">
        <v>2</v>
      </c>
      <c r="HH76" s="1002"/>
      <c r="HI76" s="1002"/>
      <c r="HJ76" s="1002">
        <v>14</v>
      </c>
      <c r="HK76" s="1002">
        <v>32</v>
      </c>
      <c r="HL76" s="1002">
        <v>221</v>
      </c>
      <c r="HM76" s="1002">
        <v>78</v>
      </c>
      <c r="HN76" s="1002">
        <v>936</v>
      </c>
      <c r="HO76" s="1002">
        <v>18</v>
      </c>
      <c r="HP76" s="1002">
        <v>287</v>
      </c>
      <c r="HQ76" s="1002">
        <v>39</v>
      </c>
      <c r="HR76" s="1002">
        <v>418</v>
      </c>
      <c r="HS76" s="1002">
        <v>1</v>
      </c>
      <c r="HT76" s="1002"/>
      <c r="HU76" s="1002"/>
      <c r="HV76" s="1002">
        <v>1</v>
      </c>
      <c r="HW76" s="1002"/>
      <c r="HX76" s="1002">
        <v>3</v>
      </c>
      <c r="HY76" s="1002"/>
      <c r="HZ76" s="1002"/>
      <c r="IA76" s="1002">
        <v>4</v>
      </c>
      <c r="IB76" s="1002">
        <v>1</v>
      </c>
      <c r="IC76" s="1002">
        <v>25</v>
      </c>
      <c r="ID76" s="1002"/>
      <c r="IE76" s="1002"/>
      <c r="IF76" s="1002"/>
      <c r="IG76" s="1002"/>
      <c r="IH76" s="1003">
        <v>2081</v>
      </c>
      <c r="II76" s="1004">
        <f t="shared" si="19"/>
        <v>5.7013698630136984</v>
      </c>
      <c r="IJ76" s="1005">
        <v>8</v>
      </c>
      <c r="IK76" s="1006">
        <v>3.5</v>
      </c>
      <c r="IL76" s="1006"/>
      <c r="IM76" s="1006"/>
      <c r="IN76" s="1006">
        <v>4.8571428571428568</v>
      </c>
      <c r="IO76" s="1006">
        <v>4.03125</v>
      </c>
      <c r="IP76" s="1006">
        <v>5.4208144796380093</v>
      </c>
      <c r="IQ76" s="1006">
        <v>5.615384615384615</v>
      </c>
      <c r="IR76" s="1006">
        <v>6.4893162393162394</v>
      </c>
      <c r="IS76" s="1006">
        <v>4.3888888888888893</v>
      </c>
      <c r="IT76" s="1006">
        <v>6.1463414634146343</v>
      </c>
      <c r="IU76" s="1006">
        <v>6.5384615384615383</v>
      </c>
      <c r="IV76" s="1006">
        <v>6.0382775119617227</v>
      </c>
      <c r="IW76" s="1006">
        <v>4</v>
      </c>
      <c r="IX76" s="1006"/>
      <c r="IY76" s="1006"/>
      <c r="IZ76" s="1006">
        <v>2</v>
      </c>
      <c r="JA76" s="1006"/>
      <c r="JB76" s="1006">
        <v>8.3333333333333339</v>
      </c>
      <c r="JC76" s="1006"/>
      <c r="JD76" s="1006"/>
      <c r="JE76" s="1006">
        <v>10.5</v>
      </c>
      <c r="JF76" s="1006">
        <v>3</v>
      </c>
      <c r="JG76" s="1006">
        <v>2.2400000000000002</v>
      </c>
      <c r="JH76" s="1006"/>
      <c r="JI76" s="1006"/>
      <c r="JJ76" s="1006"/>
      <c r="JK76" s="1006"/>
      <c r="JL76" s="642">
        <v>6.0913022585295531</v>
      </c>
      <c r="JM76" s="1001"/>
      <c r="JN76" s="1002">
        <v>5</v>
      </c>
      <c r="JO76" s="1002"/>
      <c r="JP76" s="1002"/>
      <c r="JQ76" s="1002">
        <v>27</v>
      </c>
      <c r="JR76" s="1002">
        <v>97</v>
      </c>
      <c r="JS76" s="1002">
        <v>898</v>
      </c>
      <c r="JT76" s="1002">
        <v>356</v>
      </c>
      <c r="JU76" s="1002">
        <v>4455</v>
      </c>
      <c r="JV76" s="1002">
        <v>61</v>
      </c>
      <c r="JW76" s="1002">
        <v>1246</v>
      </c>
      <c r="JX76" s="1002">
        <v>173</v>
      </c>
      <c r="JY76" s="1002">
        <v>1756</v>
      </c>
      <c r="JZ76" s="1002">
        <v>3</v>
      </c>
      <c r="KA76" s="1002"/>
      <c r="KB76" s="1002"/>
      <c r="KC76" s="1002">
        <v>1</v>
      </c>
      <c r="KD76" s="1002"/>
      <c r="KE76" s="1002">
        <v>22</v>
      </c>
      <c r="KF76" s="1002"/>
      <c r="KG76" s="1002"/>
      <c r="KH76" s="1002">
        <v>36</v>
      </c>
      <c r="KI76" s="1002">
        <v>2</v>
      </c>
      <c r="KJ76" s="1002">
        <v>36</v>
      </c>
      <c r="KK76" s="1002"/>
      <c r="KL76" s="1002"/>
      <c r="KM76" s="1002"/>
      <c r="KN76" s="1002"/>
      <c r="KO76" s="1003">
        <v>9174</v>
      </c>
      <c r="KP76" s="1007">
        <f t="shared" si="14"/>
        <v>0.66142754145638072</v>
      </c>
      <c r="KQ76" s="1004">
        <f t="shared" si="20"/>
        <v>25.134246575342466</v>
      </c>
      <c r="KR76" s="1001">
        <v>7</v>
      </c>
      <c r="KS76" s="1002"/>
      <c r="KT76" s="1002"/>
      <c r="KU76" s="1002"/>
      <c r="KV76" s="1002">
        <v>27</v>
      </c>
      <c r="KW76" s="1002"/>
      <c r="KX76" s="1002">
        <v>78</v>
      </c>
      <c r="KY76" s="1002">
        <v>4</v>
      </c>
      <c r="KZ76" s="1002">
        <v>684</v>
      </c>
      <c r="LA76" s="1002"/>
      <c r="LB76" s="1002">
        <v>231</v>
      </c>
      <c r="LC76" s="1002">
        <v>43</v>
      </c>
      <c r="LD76" s="1002">
        <v>349</v>
      </c>
      <c r="LE76" s="1002"/>
      <c r="LF76" s="1002"/>
      <c r="LG76" s="1002"/>
      <c r="LH76" s="1002"/>
      <c r="LI76" s="1002"/>
      <c r="LJ76" s="1002"/>
      <c r="LK76" s="1002"/>
      <c r="LL76" s="1002"/>
      <c r="LM76" s="1002">
        <v>2</v>
      </c>
      <c r="LN76" s="1002"/>
      <c r="LO76" s="1002">
        <v>1</v>
      </c>
      <c r="LP76" s="1002"/>
      <c r="LQ76" s="1002"/>
      <c r="LR76" s="1002"/>
      <c r="LS76" s="1002"/>
      <c r="LT76" s="1003">
        <v>1426</v>
      </c>
      <c r="LU76" s="1007">
        <f t="shared" si="12"/>
        <v>0.65114155251141548</v>
      </c>
      <c r="LV76" s="1004">
        <f t="shared" si="21"/>
        <v>3.9068493150684933</v>
      </c>
      <c r="LW76" s="644"/>
      <c r="LX76" s="645"/>
      <c r="LY76" s="645"/>
      <c r="LZ76" s="646">
        <v>1009</v>
      </c>
      <c r="MA76" s="647">
        <v>410</v>
      </c>
      <c r="MB76" s="647">
        <v>7</v>
      </c>
      <c r="MC76" s="645"/>
      <c r="MD76" s="645"/>
      <c r="ME76" s="646"/>
      <c r="MF76" s="647"/>
      <c r="MG76" s="645"/>
      <c r="MH76" s="645"/>
      <c r="MI76" s="646"/>
      <c r="MJ76" s="647"/>
      <c r="MK76" s="648"/>
      <c r="ML76" s="648"/>
      <c r="MM76" s="648"/>
      <c r="MN76" s="1008">
        <v>1426</v>
      </c>
      <c r="MO76" s="1009">
        <f t="shared" si="22"/>
        <v>0</v>
      </c>
      <c r="MP76" s="1010"/>
      <c r="MQ76" s="1011"/>
      <c r="MR76" s="1011"/>
      <c r="MS76" s="1011"/>
      <c r="MT76" s="1011"/>
      <c r="MU76" s="1011"/>
      <c r="MV76" s="1012"/>
      <c r="MX76" s="837"/>
    </row>
    <row r="77" spans="1:362" s="587" customFormat="1" ht="8.25" x14ac:dyDescent="0.25">
      <c r="A77" s="976" t="s">
        <v>576</v>
      </c>
      <c r="B77" s="977" t="s">
        <v>577</v>
      </c>
      <c r="C77" s="978" t="s">
        <v>578</v>
      </c>
      <c r="D77" s="978" t="s">
        <v>579</v>
      </c>
      <c r="E77" s="978" t="s">
        <v>1232</v>
      </c>
      <c r="F77" s="978" t="s">
        <v>368</v>
      </c>
      <c r="G77" s="978" t="s">
        <v>580</v>
      </c>
      <c r="H77" s="978" t="s">
        <v>580</v>
      </c>
      <c r="I77" s="978" t="s">
        <v>492</v>
      </c>
      <c r="J77" s="978" t="s">
        <v>493</v>
      </c>
      <c r="K77" s="1013" t="s">
        <v>282</v>
      </c>
      <c r="L77" s="979">
        <v>1</v>
      </c>
      <c r="M77" s="593">
        <v>2445030000</v>
      </c>
      <c r="N77" s="595">
        <v>2292068000</v>
      </c>
      <c r="O77" s="595">
        <v>884913000</v>
      </c>
      <c r="P77" s="598">
        <f t="shared" si="15"/>
        <v>152962000</v>
      </c>
      <c r="Q77" s="599">
        <v>758479712.39999998</v>
      </c>
      <c r="R77" s="600">
        <v>1417431634.1300001</v>
      </c>
      <c r="S77" s="600">
        <v>70744186.359999999</v>
      </c>
      <c r="T77" s="980">
        <v>2246655532.8900003</v>
      </c>
      <c r="U77" s="981">
        <v>193.75123015873015</v>
      </c>
      <c r="V77" s="982">
        <v>4.5</v>
      </c>
      <c r="W77" s="982">
        <v>416.09788359788359</v>
      </c>
      <c r="X77" s="982">
        <v>132.10640211640214</v>
      </c>
      <c r="Y77" s="982">
        <v>28.85557142857143</v>
      </c>
      <c r="Z77" s="982">
        <v>171.81227513227515</v>
      </c>
      <c r="AA77" s="982">
        <v>0.63423280423280426</v>
      </c>
      <c r="AB77" s="982">
        <v>0</v>
      </c>
      <c r="AC77" s="982">
        <v>0</v>
      </c>
      <c r="AD77" s="983">
        <v>947.75759523809529</v>
      </c>
      <c r="AE77" s="984">
        <f t="shared" si="16"/>
        <v>0.20443120807705692</v>
      </c>
      <c r="AF77" s="985">
        <f t="shared" si="17"/>
        <v>0.43903407969350183</v>
      </c>
      <c r="AG77" s="986" t="s">
        <v>1483</v>
      </c>
      <c r="AH77" s="987" t="s">
        <v>1481</v>
      </c>
      <c r="AI77" s="988" t="s">
        <v>1482</v>
      </c>
      <c r="AJ77" s="989"/>
      <c r="AK77" s="990"/>
      <c r="AL77" s="990"/>
      <c r="AM77" s="990"/>
      <c r="AN77" s="990"/>
      <c r="AO77" s="990"/>
      <c r="AP77" s="990"/>
      <c r="AQ77" s="990">
        <v>1</v>
      </c>
      <c r="AR77" s="990"/>
      <c r="AS77" s="990"/>
      <c r="AT77" s="990"/>
      <c r="AU77" s="990"/>
      <c r="AV77" s="990"/>
      <c r="AW77" s="990"/>
      <c r="AX77" s="990"/>
      <c r="AY77" s="990"/>
      <c r="AZ77" s="990"/>
      <c r="BA77" s="990"/>
      <c r="BB77" s="990"/>
      <c r="BC77" s="990">
        <v>1</v>
      </c>
      <c r="BD77" s="614">
        <v>2</v>
      </c>
      <c r="BE77" s="991">
        <v>60</v>
      </c>
      <c r="BF77" s="992">
        <v>44</v>
      </c>
      <c r="BG77" s="992">
        <v>51</v>
      </c>
      <c r="BH77" s="992">
        <v>42</v>
      </c>
      <c r="BI77" s="992">
        <v>19</v>
      </c>
      <c r="BJ77" s="992">
        <v>10</v>
      </c>
      <c r="BK77" s="992"/>
      <c r="BL77" s="992"/>
      <c r="BM77" s="992">
        <v>15</v>
      </c>
      <c r="BN77" s="992">
        <v>26</v>
      </c>
      <c r="BO77" s="992">
        <v>26</v>
      </c>
      <c r="BP77" s="992">
        <v>19</v>
      </c>
      <c r="BQ77" s="992"/>
      <c r="BR77" s="992"/>
      <c r="BS77" s="992">
        <v>30</v>
      </c>
      <c r="BT77" s="992"/>
      <c r="BU77" s="992"/>
      <c r="BV77" s="992"/>
      <c r="BW77" s="992"/>
      <c r="BX77" s="992"/>
      <c r="BY77" s="992"/>
      <c r="BZ77" s="992"/>
      <c r="CA77" s="992"/>
      <c r="CB77" s="992"/>
      <c r="CC77" s="992"/>
      <c r="CD77" s="992"/>
      <c r="CE77" s="992"/>
      <c r="CF77" s="992"/>
      <c r="CG77" s="992"/>
      <c r="CH77" s="992"/>
      <c r="CI77" s="992"/>
      <c r="CJ77" s="992"/>
      <c r="CK77" s="992"/>
      <c r="CL77" s="992"/>
      <c r="CM77" s="992"/>
      <c r="CN77" s="992"/>
      <c r="CO77" s="992"/>
      <c r="CP77" s="992"/>
      <c r="CQ77" s="992"/>
      <c r="CR77" s="992"/>
      <c r="CS77" s="993">
        <v>342</v>
      </c>
      <c r="CT77" s="994">
        <f t="shared" si="18"/>
        <v>11</v>
      </c>
      <c r="CU77" s="615">
        <v>0.61255707762557077</v>
      </c>
      <c r="CV77" s="616">
        <v>0.54819427148194266</v>
      </c>
      <c r="CW77" s="616">
        <v>0.44963738920225627</v>
      </c>
      <c r="CX77" s="616">
        <v>0.68656229615133724</v>
      </c>
      <c r="CY77" s="616">
        <v>0.47700072098053353</v>
      </c>
      <c r="CZ77" s="616">
        <v>1.0501369863013699</v>
      </c>
      <c r="DA77" s="616"/>
      <c r="DB77" s="616"/>
      <c r="DC77" s="616">
        <v>0.42885844748858448</v>
      </c>
      <c r="DD77" s="616">
        <v>0.61253951527924133</v>
      </c>
      <c r="DE77" s="616">
        <v>0.82023182297154895</v>
      </c>
      <c r="DF77" s="616">
        <v>0.67959625090122566</v>
      </c>
      <c r="DG77" s="616"/>
      <c r="DH77" s="616"/>
      <c r="DI77" s="616">
        <v>0.61123287671232873</v>
      </c>
      <c r="DJ77" s="616"/>
      <c r="DK77" s="616"/>
      <c r="DL77" s="616"/>
      <c r="DM77" s="616"/>
      <c r="DN77" s="616"/>
      <c r="DO77" s="616"/>
      <c r="DP77" s="616"/>
      <c r="DQ77" s="616"/>
      <c r="DR77" s="616"/>
      <c r="DS77" s="616"/>
      <c r="DT77" s="616"/>
      <c r="DU77" s="616"/>
      <c r="DV77" s="616"/>
      <c r="DW77" s="616"/>
      <c r="DX77" s="616"/>
      <c r="DY77" s="616"/>
      <c r="DZ77" s="616"/>
      <c r="EA77" s="616"/>
      <c r="EB77" s="616"/>
      <c r="EC77" s="616"/>
      <c r="ED77" s="616"/>
      <c r="EE77" s="616"/>
      <c r="EF77" s="616"/>
      <c r="EG77" s="616"/>
      <c r="EH77" s="995"/>
      <c r="EI77" s="996">
        <v>0.60567171353040139</v>
      </c>
      <c r="EJ77" s="989">
        <v>6</v>
      </c>
      <c r="EK77" s="990">
        <v>12</v>
      </c>
      <c r="EL77" s="990">
        <v>11</v>
      </c>
      <c r="EM77" s="990"/>
      <c r="EN77" s="990">
        <v>5</v>
      </c>
      <c r="EO77" s="990"/>
      <c r="EP77" s="990"/>
      <c r="EQ77" s="990"/>
      <c r="ER77" s="990"/>
      <c r="ES77" s="990"/>
      <c r="ET77" s="990"/>
      <c r="EU77" s="990"/>
      <c r="EV77" s="990"/>
      <c r="EW77" s="990"/>
      <c r="EX77" s="990"/>
      <c r="EY77" s="990"/>
      <c r="EZ77" s="990"/>
      <c r="FA77" s="990"/>
      <c r="FB77" s="990"/>
      <c r="FC77" s="990"/>
      <c r="FD77" s="990"/>
      <c r="FE77" s="990"/>
      <c r="FF77" s="990"/>
      <c r="FG77" s="990"/>
      <c r="FH77" s="990"/>
      <c r="FI77" s="990"/>
      <c r="FJ77" s="990"/>
      <c r="FK77" s="990"/>
      <c r="FL77" s="990"/>
      <c r="FM77" s="990"/>
      <c r="FN77" s="990"/>
      <c r="FO77" s="990"/>
      <c r="FP77" s="997">
        <v>34</v>
      </c>
      <c r="FQ77" s="994">
        <f t="shared" si="13"/>
        <v>4</v>
      </c>
      <c r="FR77" s="615">
        <v>1.2922374429223744</v>
      </c>
      <c r="FS77" s="616">
        <v>0.59041095890410955</v>
      </c>
      <c r="FT77" s="616">
        <v>0.77932752179327525</v>
      </c>
      <c r="FU77" s="616"/>
      <c r="FV77" s="616">
        <v>0.70575342465753421</v>
      </c>
      <c r="FW77" s="616"/>
      <c r="FX77" s="616"/>
      <c r="FY77" s="616"/>
      <c r="FZ77" s="616"/>
      <c r="GA77" s="616"/>
      <c r="GB77" s="616"/>
      <c r="GC77" s="616"/>
      <c r="GD77" s="616"/>
      <c r="GE77" s="616"/>
      <c r="GF77" s="616"/>
      <c r="GG77" s="616"/>
      <c r="GH77" s="616"/>
      <c r="GI77" s="616"/>
      <c r="GJ77" s="616"/>
      <c r="GK77" s="616"/>
      <c r="GL77" s="616"/>
      <c r="GM77" s="616"/>
      <c r="GN77" s="616"/>
      <c r="GO77" s="616"/>
      <c r="GP77" s="616"/>
      <c r="GQ77" s="616"/>
      <c r="GR77" s="616"/>
      <c r="GS77" s="616"/>
      <c r="GT77" s="616"/>
      <c r="GU77" s="616"/>
      <c r="GV77" s="616"/>
      <c r="GW77" s="616"/>
      <c r="GX77" s="621">
        <v>0.79234488315874296</v>
      </c>
      <c r="GY77" s="998">
        <v>40</v>
      </c>
      <c r="GZ77" s="999"/>
      <c r="HA77" s="999"/>
      <c r="HB77" s="999"/>
      <c r="HC77" s="999"/>
      <c r="HD77" s="999"/>
      <c r="HE77" s="1000">
        <v>40</v>
      </c>
      <c r="HF77" s="1001">
        <v>161</v>
      </c>
      <c r="HG77" s="1002">
        <v>1083</v>
      </c>
      <c r="HH77" s="1002">
        <v>28</v>
      </c>
      <c r="HI77" s="1002">
        <v>1142</v>
      </c>
      <c r="HJ77" s="1002">
        <v>1315</v>
      </c>
      <c r="HK77" s="1002">
        <v>782</v>
      </c>
      <c r="HL77" s="1002">
        <v>1905</v>
      </c>
      <c r="HM77" s="1002">
        <v>796</v>
      </c>
      <c r="HN77" s="1002">
        <v>2418</v>
      </c>
      <c r="HO77" s="1002">
        <v>807</v>
      </c>
      <c r="HP77" s="1002">
        <v>297</v>
      </c>
      <c r="HQ77" s="1002">
        <v>1146</v>
      </c>
      <c r="HR77" s="1002">
        <v>447</v>
      </c>
      <c r="HS77" s="1002">
        <v>1130</v>
      </c>
      <c r="HT77" s="1002">
        <v>897</v>
      </c>
      <c r="HU77" s="1002">
        <v>633</v>
      </c>
      <c r="HV77" s="1002">
        <v>166</v>
      </c>
      <c r="HW77" s="1002">
        <v>215</v>
      </c>
      <c r="HX77" s="1002">
        <v>285</v>
      </c>
      <c r="HY77" s="1002">
        <v>88</v>
      </c>
      <c r="HZ77" s="1002">
        <v>87</v>
      </c>
      <c r="IA77" s="1002">
        <v>127</v>
      </c>
      <c r="IB77" s="1002">
        <v>3</v>
      </c>
      <c r="IC77" s="1002">
        <v>92</v>
      </c>
      <c r="ID77" s="1002"/>
      <c r="IE77" s="1002">
        <v>2</v>
      </c>
      <c r="IF77" s="1002">
        <v>69</v>
      </c>
      <c r="IG77" s="1002">
        <v>3</v>
      </c>
      <c r="IH77" s="1003">
        <v>16124</v>
      </c>
      <c r="II77" s="1004">
        <f t="shared" si="19"/>
        <v>44.175342465753424</v>
      </c>
      <c r="IJ77" s="1005">
        <v>26.546583850931675</v>
      </c>
      <c r="IK77" s="1006">
        <v>6.0249307479224381</v>
      </c>
      <c r="IL77" s="1006">
        <v>3.8214285714285716</v>
      </c>
      <c r="IM77" s="1006">
        <v>4.5061295971978987</v>
      </c>
      <c r="IN77" s="1006">
        <v>8.5019011406844101</v>
      </c>
      <c r="IO77" s="1006">
        <v>7.7672634271099747</v>
      </c>
      <c r="IP77" s="1006">
        <v>5.7816272965879261</v>
      </c>
      <c r="IQ77" s="1006">
        <v>6.2324120603015079</v>
      </c>
      <c r="IR77" s="1006">
        <v>6.381720430107527</v>
      </c>
      <c r="IS77" s="1006">
        <v>4.5105328376703842</v>
      </c>
      <c r="IT77" s="1006">
        <v>7.2659932659932656</v>
      </c>
      <c r="IU77" s="1006">
        <v>6.7539267015706805</v>
      </c>
      <c r="IV77" s="1006">
        <v>6.6286353467561518</v>
      </c>
      <c r="IW77" s="1006">
        <v>5.511504424778761</v>
      </c>
      <c r="IX77" s="1006">
        <v>4.4091415830546268</v>
      </c>
      <c r="IY77" s="1006">
        <v>4.8404423380726698</v>
      </c>
      <c r="IZ77" s="1006">
        <v>6.2168674698795181</v>
      </c>
      <c r="JA77" s="1006">
        <v>6.1813953488372091</v>
      </c>
      <c r="JB77" s="1006">
        <v>7.9789473684210526</v>
      </c>
      <c r="JC77" s="1006">
        <v>5.9090909090909092</v>
      </c>
      <c r="JD77" s="1006">
        <v>3.4712643678160919</v>
      </c>
      <c r="JE77" s="1006">
        <v>4.3307086614173231</v>
      </c>
      <c r="JF77" s="1006">
        <v>2</v>
      </c>
      <c r="JG77" s="1006">
        <v>3.2065217391304346</v>
      </c>
      <c r="JH77" s="1006"/>
      <c r="JI77" s="1006">
        <v>9</v>
      </c>
      <c r="JJ77" s="1006">
        <v>7.1884057971014492</v>
      </c>
      <c r="JK77" s="1006">
        <v>5.333333333333333</v>
      </c>
      <c r="JL77" s="642">
        <v>6.2824361200694616</v>
      </c>
      <c r="JM77" s="1001">
        <v>969</v>
      </c>
      <c r="JN77" s="1002">
        <v>4695</v>
      </c>
      <c r="JO77" s="1002">
        <v>69</v>
      </c>
      <c r="JP77" s="1002">
        <v>3869</v>
      </c>
      <c r="JQ77" s="1002">
        <v>8888</v>
      </c>
      <c r="JR77" s="1002">
        <v>4830</v>
      </c>
      <c r="JS77" s="1002">
        <v>7530</v>
      </c>
      <c r="JT77" s="1002">
        <v>3723</v>
      </c>
      <c r="JU77" s="1002">
        <v>12506</v>
      </c>
      <c r="JV77" s="1002">
        <v>2738</v>
      </c>
      <c r="JW77" s="1002">
        <v>1695</v>
      </c>
      <c r="JX77" s="1002">
        <v>6046</v>
      </c>
      <c r="JY77" s="1002">
        <v>2413</v>
      </c>
      <c r="JZ77" s="1002">
        <v>5072</v>
      </c>
      <c r="KA77" s="1002">
        <v>3108</v>
      </c>
      <c r="KB77" s="1002">
        <v>2421</v>
      </c>
      <c r="KC77" s="1002">
        <v>805</v>
      </c>
      <c r="KD77" s="1002">
        <v>1042</v>
      </c>
      <c r="KE77" s="1002">
        <v>1786</v>
      </c>
      <c r="KF77" s="1002">
        <v>362</v>
      </c>
      <c r="KG77" s="1002">
        <v>132</v>
      </c>
      <c r="KH77" s="1002">
        <v>272</v>
      </c>
      <c r="KI77" s="1002">
        <v>2</v>
      </c>
      <c r="KJ77" s="1002">
        <v>205</v>
      </c>
      <c r="KK77" s="1002"/>
      <c r="KL77" s="1002">
        <v>13</v>
      </c>
      <c r="KM77" s="1002">
        <v>403</v>
      </c>
      <c r="KN77" s="1002">
        <v>12</v>
      </c>
      <c r="KO77" s="1003">
        <v>75606</v>
      </c>
      <c r="KP77" s="1007">
        <f t="shared" si="14"/>
        <v>0.60567171353040139</v>
      </c>
      <c r="KQ77" s="1004">
        <f t="shared" si="20"/>
        <v>207.13972602739727</v>
      </c>
      <c r="KR77" s="1001">
        <v>3147</v>
      </c>
      <c r="KS77" s="1002">
        <v>767</v>
      </c>
      <c r="KT77" s="1002">
        <v>11</v>
      </c>
      <c r="KU77" s="1002">
        <v>143</v>
      </c>
      <c r="KV77" s="1002">
        <v>977</v>
      </c>
      <c r="KW77" s="1002">
        <v>467</v>
      </c>
      <c r="KX77" s="1002">
        <v>1586</v>
      </c>
      <c r="KY77" s="1002">
        <v>440</v>
      </c>
      <c r="KZ77" s="1002">
        <v>520</v>
      </c>
      <c r="LA77" s="1002">
        <v>108</v>
      </c>
      <c r="LB77" s="1002">
        <v>164</v>
      </c>
      <c r="LC77" s="1002">
        <v>543</v>
      </c>
      <c r="LD77" s="1002">
        <v>103</v>
      </c>
      <c r="LE77" s="1002">
        <v>128</v>
      </c>
      <c r="LF77" s="1002">
        <v>5</v>
      </c>
      <c r="LG77" s="1002">
        <v>26</v>
      </c>
      <c r="LH77" s="1002">
        <v>69</v>
      </c>
      <c r="LI77" s="1002">
        <v>73</v>
      </c>
      <c r="LJ77" s="1002">
        <v>209</v>
      </c>
      <c r="LK77" s="1002">
        <v>70</v>
      </c>
      <c r="LL77" s="1002">
        <v>95</v>
      </c>
      <c r="LM77" s="1002">
        <v>150</v>
      </c>
      <c r="LN77" s="1002">
        <v>1</v>
      </c>
      <c r="LO77" s="1002">
        <v>3</v>
      </c>
      <c r="LP77" s="1002"/>
      <c r="LQ77" s="1002">
        <v>3</v>
      </c>
      <c r="LR77" s="1002">
        <v>24</v>
      </c>
      <c r="LS77" s="1002">
        <v>1</v>
      </c>
      <c r="LT77" s="1003">
        <v>9833</v>
      </c>
      <c r="LU77" s="1007">
        <f t="shared" si="12"/>
        <v>0.79234488315874296</v>
      </c>
      <c r="LV77" s="1004">
        <f t="shared" si="21"/>
        <v>26.93972602739726</v>
      </c>
      <c r="LW77" s="644">
        <v>22</v>
      </c>
      <c r="LX77" s="645">
        <v>237</v>
      </c>
      <c r="LY77" s="645">
        <v>906</v>
      </c>
      <c r="LZ77" s="646">
        <v>3577</v>
      </c>
      <c r="MA77" s="647">
        <v>2175</v>
      </c>
      <c r="MB77" s="647">
        <v>1628</v>
      </c>
      <c r="MC77" s="645"/>
      <c r="MD77" s="645"/>
      <c r="ME77" s="646">
        <v>11</v>
      </c>
      <c r="MF77" s="647">
        <v>1277</v>
      </c>
      <c r="MG77" s="645"/>
      <c r="MH77" s="645"/>
      <c r="MI77" s="646"/>
      <c r="MJ77" s="647"/>
      <c r="MK77" s="648"/>
      <c r="ML77" s="648"/>
      <c r="MM77" s="648"/>
      <c r="MN77" s="1008">
        <v>9833</v>
      </c>
      <c r="MO77" s="1009">
        <f t="shared" si="22"/>
        <v>0.11847859249466083</v>
      </c>
      <c r="MP77" s="1010"/>
      <c r="MQ77" s="1011"/>
      <c r="MR77" s="1011"/>
      <c r="MS77" s="1011"/>
      <c r="MT77" s="1011"/>
      <c r="MU77" s="1011"/>
      <c r="MV77" s="1012"/>
      <c r="MX77" s="837"/>
    </row>
    <row r="78" spans="1:362" s="587" customFormat="1" ht="8.25" x14ac:dyDescent="0.25">
      <c r="A78" s="976" t="s">
        <v>581</v>
      </c>
      <c r="B78" s="977" t="s">
        <v>582</v>
      </c>
      <c r="C78" s="978" t="s">
        <v>583</v>
      </c>
      <c r="D78" s="978" t="s">
        <v>584</v>
      </c>
      <c r="E78" s="978" t="s">
        <v>1232</v>
      </c>
      <c r="F78" s="978" t="s">
        <v>368</v>
      </c>
      <c r="G78" s="978" t="s">
        <v>456</v>
      </c>
      <c r="H78" s="978" t="s">
        <v>585</v>
      </c>
      <c r="I78" s="978" t="s">
        <v>492</v>
      </c>
      <c r="J78" s="978" t="s">
        <v>493</v>
      </c>
      <c r="K78" s="1013" t="s">
        <v>282</v>
      </c>
      <c r="L78" s="979">
        <v>1</v>
      </c>
      <c r="M78" s="593">
        <v>190274000</v>
      </c>
      <c r="N78" s="595">
        <v>176630000</v>
      </c>
      <c r="O78" s="595">
        <v>111457000</v>
      </c>
      <c r="P78" s="598">
        <f t="shared" si="15"/>
        <v>13644000</v>
      </c>
      <c r="Q78" s="599">
        <v>924449.17</v>
      </c>
      <c r="R78" s="600">
        <v>167198875.65000001</v>
      </c>
      <c r="S78" s="600">
        <v>0</v>
      </c>
      <c r="T78" s="980">
        <v>168123324.81999999</v>
      </c>
      <c r="U78" s="981">
        <v>17.471428571428572</v>
      </c>
      <c r="V78" s="982">
        <v>0</v>
      </c>
      <c r="W78" s="982">
        <v>44.316507936507939</v>
      </c>
      <c r="X78" s="982">
        <v>26.543597883597883</v>
      </c>
      <c r="Y78" s="982">
        <v>11.738412698412699</v>
      </c>
      <c r="Z78" s="982">
        <v>31.175873015873016</v>
      </c>
      <c r="AA78" s="982">
        <v>0.3</v>
      </c>
      <c r="AB78" s="982">
        <v>10.80638888888889</v>
      </c>
      <c r="AC78" s="982">
        <v>19.568492063492062</v>
      </c>
      <c r="AD78" s="983">
        <v>161.9207010582011</v>
      </c>
      <c r="AE78" s="984">
        <f t="shared" si="16"/>
        <v>0.13281629592923541</v>
      </c>
      <c r="AF78" s="985">
        <f t="shared" si="17"/>
        <v>0.33689027823809353</v>
      </c>
      <c r="AG78" s="986"/>
      <c r="AH78" s="987"/>
      <c r="AI78" s="988"/>
      <c r="AJ78" s="989"/>
      <c r="AK78" s="990"/>
      <c r="AL78" s="990"/>
      <c r="AM78" s="990"/>
      <c r="AN78" s="990"/>
      <c r="AO78" s="990"/>
      <c r="AP78" s="990"/>
      <c r="AQ78" s="990"/>
      <c r="AR78" s="990"/>
      <c r="AS78" s="990"/>
      <c r="AT78" s="990"/>
      <c r="AU78" s="990"/>
      <c r="AV78" s="990"/>
      <c r="AW78" s="990"/>
      <c r="AX78" s="990"/>
      <c r="AY78" s="990"/>
      <c r="AZ78" s="990"/>
      <c r="BA78" s="990"/>
      <c r="BB78" s="990"/>
      <c r="BC78" s="990"/>
      <c r="BD78" s="614"/>
      <c r="BE78" s="991"/>
      <c r="BF78" s="992"/>
      <c r="BG78" s="992"/>
      <c r="BH78" s="992"/>
      <c r="BI78" s="992"/>
      <c r="BJ78" s="992"/>
      <c r="BK78" s="992"/>
      <c r="BL78" s="992">
        <v>31</v>
      </c>
      <c r="BM78" s="992"/>
      <c r="BN78" s="992"/>
      <c r="BO78" s="992"/>
      <c r="BP78" s="992"/>
      <c r="BQ78" s="992"/>
      <c r="BR78" s="992"/>
      <c r="BS78" s="992"/>
      <c r="BT78" s="992"/>
      <c r="BU78" s="992"/>
      <c r="BV78" s="992"/>
      <c r="BW78" s="992"/>
      <c r="BX78" s="992"/>
      <c r="BY78" s="992"/>
      <c r="BZ78" s="992"/>
      <c r="CA78" s="992"/>
      <c r="CB78" s="992"/>
      <c r="CC78" s="992"/>
      <c r="CD78" s="992"/>
      <c r="CE78" s="992"/>
      <c r="CF78" s="992"/>
      <c r="CG78" s="992"/>
      <c r="CH78" s="992"/>
      <c r="CI78" s="992"/>
      <c r="CJ78" s="992"/>
      <c r="CK78" s="992"/>
      <c r="CL78" s="992"/>
      <c r="CM78" s="992"/>
      <c r="CN78" s="992"/>
      <c r="CO78" s="992"/>
      <c r="CP78" s="992"/>
      <c r="CQ78" s="992"/>
      <c r="CR78" s="992"/>
      <c r="CS78" s="993">
        <v>31</v>
      </c>
      <c r="CT78" s="994">
        <f t="shared" si="18"/>
        <v>1</v>
      </c>
      <c r="CU78" s="615"/>
      <c r="CV78" s="616"/>
      <c r="CW78" s="616"/>
      <c r="CX78" s="616"/>
      <c r="CY78" s="616"/>
      <c r="CZ78" s="616"/>
      <c r="DA78" s="616"/>
      <c r="DB78" s="616">
        <v>0.93592576226248347</v>
      </c>
      <c r="DC78" s="616"/>
      <c r="DD78" s="616"/>
      <c r="DE78" s="616"/>
      <c r="DF78" s="616"/>
      <c r="DG78" s="616"/>
      <c r="DH78" s="616"/>
      <c r="DI78" s="616"/>
      <c r="DJ78" s="616"/>
      <c r="DK78" s="616"/>
      <c r="DL78" s="616"/>
      <c r="DM78" s="616"/>
      <c r="DN78" s="616"/>
      <c r="DO78" s="616"/>
      <c r="DP78" s="616"/>
      <c r="DQ78" s="616"/>
      <c r="DR78" s="616"/>
      <c r="DS78" s="616"/>
      <c r="DT78" s="616"/>
      <c r="DU78" s="616"/>
      <c r="DV78" s="616"/>
      <c r="DW78" s="616"/>
      <c r="DX78" s="616"/>
      <c r="DY78" s="616"/>
      <c r="DZ78" s="616"/>
      <c r="EA78" s="616"/>
      <c r="EB78" s="616"/>
      <c r="EC78" s="616"/>
      <c r="ED78" s="616"/>
      <c r="EE78" s="616"/>
      <c r="EF78" s="616"/>
      <c r="EG78" s="616"/>
      <c r="EH78" s="995"/>
      <c r="EI78" s="996">
        <v>0.93592576226248347</v>
      </c>
      <c r="EJ78" s="989"/>
      <c r="EK78" s="990"/>
      <c r="EL78" s="990"/>
      <c r="EM78" s="990"/>
      <c r="EN78" s="990"/>
      <c r="EO78" s="990"/>
      <c r="EP78" s="990"/>
      <c r="EQ78" s="990"/>
      <c r="ER78" s="990"/>
      <c r="ES78" s="990"/>
      <c r="ET78" s="990"/>
      <c r="EU78" s="990"/>
      <c r="EV78" s="990"/>
      <c r="EW78" s="990"/>
      <c r="EX78" s="990"/>
      <c r="EY78" s="990"/>
      <c r="EZ78" s="990"/>
      <c r="FA78" s="990"/>
      <c r="FB78" s="990"/>
      <c r="FC78" s="990"/>
      <c r="FD78" s="990"/>
      <c r="FE78" s="990"/>
      <c r="FF78" s="990"/>
      <c r="FG78" s="990"/>
      <c r="FH78" s="990"/>
      <c r="FI78" s="990"/>
      <c r="FJ78" s="990"/>
      <c r="FK78" s="990"/>
      <c r="FL78" s="990"/>
      <c r="FM78" s="990"/>
      <c r="FN78" s="990"/>
      <c r="FO78" s="990"/>
      <c r="FP78" s="997"/>
      <c r="FQ78" s="994">
        <f t="shared" si="13"/>
        <v>0</v>
      </c>
      <c r="FR78" s="615"/>
      <c r="FS78" s="616"/>
      <c r="FT78" s="616"/>
      <c r="FU78" s="616"/>
      <c r="FV78" s="616"/>
      <c r="FW78" s="616"/>
      <c r="FX78" s="616"/>
      <c r="FY78" s="616"/>
      <c r="FZ78" s="616"/>
      <c r="GA78" s="616"/>
      <c r="GB78" s="616"/>
      <c r="GC78" s="616"/>
      <c r="GD78" s="616"/>
      <c r="GE78" s="616"/>
      <c r="GF78" s="616"/>
      <c r="GG78" s="616"/>
      <c r="GH78" s="616"/>
      <c r="GI78" s="616"/>
      <c r="GJ78" s="616"/>
      <c r="GK78" s="616"/>
      <c r="GL78" s="616"/>
      <c r="GM78" s="616"/>
      <c r="GN78" s="616"/>
      <c r="GO78" s="616"/>
      <c r="GP78" s="616"/>
      <c r="GQ78" s="616"/>
      <c r="GR78" s="616"/>
      <c r="GS78" s="616"/>
      <c r="GT78" s="616"/>
      <c r="GU78" s="616"/>
      <c r="GV78" s="616"/>
      <c r="GW78" s="616"/>
      <c r="GX78" s="621"/>
      <c r="GY78" s="998">
        <v>59</v>
      </c>
      <c r="GZ78" s="999">
        <v>34</v>
      </c>
      <c r="HA78" s="999"/>
      <c r="HB78" s="999"/>
      <c r="HC78" s="999"/>
      <c r="HD78" s="999"/>
      <c r="HE78" s="1000">
        <v>93</v>
      </c>
      <c r="HF78" s="1001"/>
      <c r="HG78" s="1002"/>
      <c r="HH78" s="1002"/>
      <c r="HI78" s="1002"/>
      <c r="HJ78" s="1002"/>
      <c r="HK78" s="1002"/>
      <c r="HL78" s="1002"/>
      <c r="HM78" s="1002"/>
      <c r="HN78" s="1002"/>
      <c r="HO78" s="1002"/>
      <c r="HP78" s="1002"/>
      <c r="HQ78" s="1002"/>
      <c r="HR78" s="1002"/>
      <c r="HS78" s="1002"/>
      <c r="HT78" s="1002"/>
      <c r="HU78" s="1002"/>
      <c r="HV78" s="1002"/>
      <c r="HW78" s="1002"/>
      <c r="HX78" s="1002"/>
      <c r="HY78" s="1002"/>
      <c r="HZ78" s="1002"/>
      <c r="IA78" s="1002"/>
      <c r="IB78" s="1002"/>
      <c r="IC78" s="1002"/>
      <c r="ID78" s="1002">
        <v>639</v>
      </c>
      <c r="IE78" s="1002"/>
      <c r="IF78" s="1002"/>
      <c r="IG78" s="1002"/>
      <c r="IH78" s="1003">
        <v>639</v>
      </c>
      <c r="II78" s="1004">
        <f t="shared" si="19"/>
        <v>1.7506849315068493</v>
      </c>
      <c r="IJ78" s="1005"/>
      <c r="IK78" s="1006"/>
      <c r="IL78" s="1006"/>
      <c r="IM78" s="1006"/>
      <c r="IN78" s="1006"/>
      <c r="IO78" s="1006"/>
      <c r="IP78" s="1006"/>
      <c r="IQ78" s="1006"/>
      <c r="IR78" s="1006"/>
      <c r="IS78" s="1006"/>
      <c r="IT78" s="1006"/>
      <c r="IU78" s="1006"/>
      <c r="IV78" s="1006"/>
      <c r="IW78" s="1006"/>
      <c r="IX78" s="1006"/>
      <c r="IY78" s="1006"/>
      <c r="IZ78" s="1006"/>
      <c r="JA78" s="1006"/>
      <c r="JB78" s="1006"/>
      <c r="JC78" s="1006"/>
      <c r="JD78" s="1006"/>
      <c r="JE78" s="1006"/>
      <c r="JF78" s="1006"/>
      <c r="JG78" s="1006"/>
      <c r="JH78" s="1006">
        <v>17.571205007824727</v>
      </c>
      <c r="JI78" s="1006"/>
      <c r="JJ78" s="1006"/>
      <c r="JK78" s="1006"/>
      <c r="JL78" s="642">
        <v>17.571205007824727</v>
      </c>
      <c r="JM78" s="1001"/>
      <c r="JN78" s="1002"/>
      <c r="JO78" s="1002"/>
      <c r="JP78" s="1002"/>
      <c r="JQ78" s="1002"/>
      <c r="JR78" s="1002"/>
      <c r="JS78" s="1002"/>
      <c r="JT78" s="1002"/>
      <c r="JU78" s="1002"/>
      <c r="JV78" s="1002"/>
      <c r="JW78" s="1002"/>
      <c r="JX78" s="1002"/>
      <c r="JY78" s="1002"/>
      <c r="JZ78" s="1002"/>
      <c r="KA78" s="1002"/>
      <c r="KB78" s="1002"/>
      <c r="KC78" s="1002"/>
      <c r="KD78" s="1002"/>
      <c r="KE78" s="1002"/>
      <c r="KF78" s="1002"/>
      <c r="KG78" s="1002"/>
      <c r="KH78" s="1002"/>
      <c r="KI78" s="1002"/>
      <c r="KJ78" s="1002"/>
      <c r="KK78" s="1002">
        <v>10590</v>
      </c>
      <c r="KL78" s="1002"/>
      <c r="KM78" s="1002"/>
      <c r="KN78" s="1002"/>
      <c r="KO78" s="1003">
        <v>10590</v>
      </c>
      <c r="KP78" s="1007">
        <f t="shared" si="14"/>
        <v>0.93592576226248347</v>
      </c>
      <c r="KQ78" s="1004">
        <f t="shared" si="20"/>
        <v>29.013698630136986</v>
      </c>
      <c r="KR78" s="1001"/>
      <c r="KS78" s="1002"/>
      <c r="KT78" s="1002"/>
      <c r="KU78" s="1002"/>
      <c r="KV78" s="1002"/>
      <c r="KW78" s="1002"/>
      <c r="KX78" s="1002"/>
      <c r="KY78" s="1002"/>
      <c r="KZ78" s="1002"/>
      <c r="LA78" s="1002"/>
      <c r="LB78" s="1002"/>
      <c r="LC78" s="1002"/>
      <c r="LD78" s="1002"/>
      <c r="LE78" s="1002"/>
      <c r="LF78" s="1002"/>
      <c r="LG78" s="1002"/>
      <c r="LH78" s="1002"/>
      <c r="LI78" s="1002"/>
      <c r="LJ78" s="1002"/>
      <c r="LK78" s="1002"/>
      <c r="LL78" s="1002"/>
      <c r="LM78" s="1002"/>
      <c r="LN78" s="1002"/>
      <c r="LO78" s="1002"/>
      <c r="LP78" s="1002"/>
      <c r="LQ78" s="1002"/>
      <c r="LR78" s="1002"/>
      <c r="LS78" s="1002"/>
      <c r="LT78" s="1003"/>
      <c r="LU78" s="1007"/>
      <c r="LV78" s="1004">
        <f t="shared" si="21"/>
        <v>0</v>
      </c>
      <c r="LW78" s="644"/>
      <c r="LX78" s="645"/>
      <c r="LY78" s="645"/>
      <c r="LZ78" s="646"/>
      <c r="MA78" s="647"/>
      <c r="MB78" s="647"/>
      <c r="MC78" s="645"/>
      <c r="MD78" s="645"/>
      <c r="ME78" s="646"/>
      <c r="MF78" s="647"/>
      <c r="MG78" s="645"/>
      <c r="MH78" s="645"/>
      <c r="MI78" s="646"/>
      <c r="MJ78" s="647"/>
      <c r="MK78" s="648"/>
      <c r="ML78" s="648"/>
      <c r="MM78" s="648"/>
      <c r="MN78" s="1008"/>
      <c r="MO78" s="1009"/>
      <c r="MP78" s="1010"/>
      <c r="MQ78" s="1011"/>
      <c r="MR78" s="1011"/>
      <c r="MS78" s="1011"/>
      <c r="MT78" s="1011"/>
      <c r="MU78" s="1011"/>
      <c r="MV78" s="1012"/>
      <c r="MX78" s="837"/>
    </row>
    <row r="79" spans="1:362" s="587" customFormat="1" ht="8.25" x14ac:dyDescent="0.25">
      <c r="A79" s="976" t="s">
        <v>586</v>
      </c>
      <c r="B79" s="977" t="s">
        <v>587</v>
      </c>
      <c r="C79" s="978" t="s">
        <v>588</v>
      </c>
      <c r="D79" s="978" t="s">
        <v>589</v>
      </c>
      <c r="E79" s="978" t="s">
        <v>1217</v>
      </c>
      <c r="F79" s="978" t="s">
        <v>312</v>
      </c>
      <c r="G79" s="978" t="s">
        <v>590</v>
      </c>
      <c r="H79" s="978" t="s">
        <v>590</v>
      </c>
      <c r="I79" s="978" t="s">
        <v>186</v>
      </c>
      <c r="J79" s="978" t="s">
        <v>493</v>
      </c>
      <c r="K79" s="1013" t="s">
        <v>282</v>
      </c>
      <c r="L79" s="979">
        <v>1</v>
      </c>
      <c r="M79" s="593">
        <v>2200388000</v>
      </c>
      <c r="N79" s="595">
        <v>2145047000</v>
      </c>
      <c r="O79" s="595">
        <v>1284967000</v>
      </c>
      <c r="P79" s="598">
        <f t="shared" si="15"/>
        <v>55341000</v>
      </c>
      <c r="Q79" s="599">
        <v>2884654.71</v>
      </c>
      <c r="R79" s="600">
        <v>1924447638.2900002</v>
      </c>
      <c r="S79" s="600">
        <v>1458.89</v>
      </c>
      <c r="T79" s="980">
        <v>1927333751.8900003</v>
      </c>
      <c r="U79" s="981">
        <v>165.91841269841268</v>
      </c>
      <c r="V79" s="982">
        <v>4.1298313492063494</v>
      </c>
      <c r="W79" s="982">
        <v>317.42433862433865</v>
      </c>
      <c r="X79" s="982">
        <v>130.18740740740742</v>
      </c>
      <c r="Y79" s="982">
        <v>35.370264550264544</v>
      </c>
      <c r="Z79" s="982">
        <v>118.39582010582011</v>
      </c>
      <c r="AA79" s="982">
        <v>4.4290211640211634</v>
      </c>
      <c r="AB79" s="982">
        <v>117.79402281746032</v>
      </c>
      <c r="AC79" s="982">
        <v>112.58554067460317</v>
      </c>
      <c r="AD79" s="983">
        <v>1006.2346593915345</v>
      </c>
      <c r="AE79" s="984">
        <f t="shared" si="16"/>
        <v>0.21385232058836803</v>
      </c>
      <c r="AF79" s="985">
        <f t="shared" si="17"/>
        <v>0.40912838016013747</v>
      </c>
      <c r="AG79" s="986" t="s">
        <v>1483</v>
      </c>
      <c r="AH79" s="987" t="s">
        <v>1481</v>
      </c>
      <c r="AI79" s="988" t="s">
        <v>1482</v>
      </c>
      <c r="AJ79" s="989"/>
      <c r="AK79" s="990"/>
      <c r="AL79" s="990"/>
      <c r="AM79" s="990"/>
      <c r="AN79" s="990"/>
      <c r="AO79" s="990"/>
      <c r="AP79" s="990"/>
      <c r="AQ79" s="990"/>
      <c r="AR79" s="990"/>
      <c r="AS79" s="990">
        <v>1</v>
      </c>
      <c r="AT79" s="990"/>
      <c r="AU79" s="990"/>
      <c r="AV79" s="990"/>
      <c r="AW79" s="990"/>
      <c r="AX79" s="990"/>
      <c r="AY79" s="990"/>
      <c r="AZ79" s="990"/>
      <c r="BA79" s="990"/>
      <c r="BB79" s="990"/>
      <c r="BC79" s="990"/>
      <c r="BD79" s="614">
        <v>1</v>
      </c>
      <c r="BE79" s="991">
        <v>60</v>
      </c>
      <c r="BF79" s="992">
        <v>55</v>
      </c>
      <c r="BG79" s="992">
        <v>45</v>
      </c>
      <c r="BH79" s="992">
        <v>30</v>
      </c>
      <c r="BI79" s="992">
        <v>30</v>
      </c>
      <c r="BJ79" s="992">
        <v>30</v>
      </c>
      <c r="BK79" s="992"/>
      <c r="BL79" s="992">
        <v>34</v>
      </c>
      <c r="BM79" s="992">
        <v>15</v>
      </c>
      <c r="BN79" s="992">
        <v>20</v>
      </c>
      <c r="BO79" s="992"/>
      <c r="BP79" s="992">
        <v>5</v>
      </c>
      <c r="BQ79" s="992"/>
      <c r="BR79" s="992"/>
      <c r="BS79" s="992"/>
      <c r="BT79" s="992"/>
      <c r="BU79" s="992"/>
      <c r="BV79" s="992"/>
      <c r="BW79" s="992"/>
      <c r="BX79" s="992"/>
      <c r="BY79" s="992"/>
      <c r="BZ79" s="992"/>
      <c r="CA79" s="992"/>
      <c r="CB79" s="992"/>
      <c r="CC79" s="992"/>
      <c r="CD79" s="992"/>
      <c r="CE79" s="992"/>
      <c r="CF79" s="992"/>
      <c r="CG79" s="992"/>
      <c r="CH79" s="992"/>
      <c r="CI79" s="992"/>
      <c r="CJ79" s="992"/>
      <c r="CK79" s="992"/>
      <c r="CL79" s="992"/>
      <c r="CM79" s="992"/>
      <c r="CN79" s="992"/>
      <c r="CO79" s="992"/>
      <c r="CP79" s="992"/>
      <c r="CQ79" s="992"/>
      <c r="CR79" s="992"/>
      <c r="CS79" s="993">
        <f>SUBTOTAL(9,BE79:CR79)</f>
        <v>324</v>
      </c>
      <c r="CT79" s="994">
        <f t="shared" si="18"/>
        <v>10</v>
      </c>
      <c r="CU79" s="615">
        <v>0.74493150684931508</v>
      </c>
      <c r="CV79" s="616">
        <v>0.62605230386052302</v>
      </c>
      <c r="CW79" s="616">
        <v>0.39957382039573819</v>
      </c>
      <c r="CX79" s="616">
        <v>0.69945205479452055</v>
      </c>
      <c r="CY79" s="616">
        <v>0.3117808219178082</v>
      </c>
      <c r="CZ79" s="616">
        <v>0.5974429223744292</v>
      </c>
      <c r="DA79" s="616"/>
      <c r="DB79" s="616">
        <v>0.5352135374697824</v>
      </c>
      <c r="DC79" s="616">
        <v>0.70374429223744295</v>
      </c>
      <c r="DD79" s="616">
        <v>0.57575342465753421</v>
      </c>
      <c r="DE79" s="616"/>
      <c r="DF79" s="616">
        <v>0.16547945205479453</v>
      </c>
      <c r="DG79" s="616"/>
      <c r="DH79" s="616"/>
      <c r="DI79" s="616"/>
      <c r="DJ79" s="616"/>
      <c r="DK79" s="616"/>
      <c r="DL79" s="616"/>
      <c r="DM79" s="616"/>
      <c r="DN79" s="616"/>
      <c r="DO79" s="616"/>
      <c r="DP79" s="616"/>
      <c r="DQ79" s="616"/>
      <c r="DR79" s="616"/>
      <c r="DS79" s="616"/>
      <c r="DT79" s="616"/>
      <c r="DU79" s="616"/>
      <c r="DV79" s="616"/>
      <c r="DW79" s="616"/>
      <c r="DX79" s="616"/>
      <c r="DY79" s="616"/>
      <c r="DZ79" s="616"/>
      <c r="EA79" s="616"/>
      <c r="EB79" s="616"/>
      <c r="EC79" s="616"/>
      <c r="ED79" s="616"/>
      <c r="EE79" s="616"/>
      <c r="EF79" s="616"/>
      <c r="EG79" s="616"/>
      <c r="EH79" s="995"/>
      <c r="EI79" s="996">
        <v>0.57551158464400476</v>
      </c>
      <c r="EJ79" s="989">
        <v>6</v>
      </c>
      <c r="EK79" s="990">
        <v>14</v>
      </c>
      <c r="EL79" s="990">
        <v>6</v>
      </c>
      <c r="EM79" s="990"/>
      <c r="EN79" s="990"/>
      <c r="EO79" s="990">
        <v>8</v>
      </c>
      <c r="EP79" s="990"/>
      <c r="EQ79" s="990"/>
      <c r="ER79" s="990"/>
      <c r="ES79" s="990"/>
      <c r="ET79" s="990"/>
      <c r="EU79" s="990"/>
      <c r="EV79" s="990"/>
      <c r="EW79" s="990"/>
      <c r="EX79" s="990"/>
      <c r="EY79" s="990"/>
      <c r="EZ79" s="990"/>
      <c r="FA79" s="990"/>
      <c r="FB79" s="990"/>
      <c r="FC79" s="990"/>
      <c r="FD79" s="990"/>
      <c r="FE79" s="990"/>
      <c r="FF79" s="990"/>
      <c r="FG79" s="990"/>
      <c r="FH79" s="990"/>
      <c r="FI79" s="990"/>
      <c r="FJ79" s="990"/>
      <c r="FK79" s="990"/>
      <c r="FL79" s="990"/>
      <c r="FM79" s="990"/>
      <c r="FN79" s="990"/>
      <c r="FO79" s="990"/>
      <c r="FP79" s="997">
        <v>34</v>
      </c>
      <c r="FQ79" s="994">
        <f t="shared" si="13"/>
        <v>4</v>
      </c>
      <c r="FR79" s="615">
        <v>0.81324200913242006</v>
      </c>
      <c r="FS79" s="616">
        <v>0.57534246575342463</v>
      </c>
      <c r="FT79" s="616">
        <v>0.54977168949771693</v>
      </c>
      <c r="FU79" s="616"/>
      <c r="FV79" s="616"/>
      <c r="FW79" s="616">
        <v>0.44452054794520546</v>
      </c>
      <c r="FX79" s="616"/>
      <c r="FY79" s="616"/>
      <c r="FZ79" s="616"/>
      <c r="GA79" s="616"/>
      <c r="GB79" s="616"/>
      <c r="GC79" s="616"/>
      <c r="GD79" s="616"/>
      <c r="GE79" s="616"/>
      <c r="GF79" s="616"/>
      <c r="GG79" s="616"/>
      <c r="GH79" s="616"/>
      <c r="GI79" s="616"/>
      <c r="GJ79" s="616"/>
      <c r="GK79" s="616"/>
      <c r="GL79" s="616"/>
      <c r="GM79" s="616"/>
      <c r="GN79" s="616"/>
      <c r="GO79" s="616"/>
      <c r="GP79" s="616"/>
      <c r="GQ79" s="616"/>
      <c r="GR79" s="616"/>
      <c r="GS79" s="616"/>
      <c r="GT79" s="616"/>
      <c r="GU79" s="616"/>
      <c r="GV79" s="616"/>
      <c r="GW79" s="616"/>
      <c r="GX79" s="621">
        <v>0.58203062046736498</v>
      </c>
      <c r="GY79" s="998"/>
      <c r="GZ79" s="999"/>
      <c r="HA79" s="999"/>
      <c r="HB79" s="999"/>
      <c r="HC79" s="999">
        <v>7</v>
      </c>
      <c r="HD79" s="999"/>
      <c r="HE79" s="1000">
        <v>7</v>
      </c>
      <c r="HF79" s="1001">
        <v>119</v>
      </c>
      <c r="HG79" s="1002">
        <v>1119</v>
      </c>
      <c r="HH79" s="1002">
        <v>17</v>
      </c>
      <c r="HI79" s="1002">
        <v>470</v>
      </c>
      <c r="HJ79" s="1002">
        <v>642</v>
      </c>
      <c r="HK79" s="1002">
        <v>1021</v>
      </c>
      <c r="HL79" s="1002">
        <v>1481</v>
      </c>
      <c r="HM79" s="1002">
        <v>541</v>
      </c>
      <c r="HN79" s="1002">
        <v>1943</v>
      </c>
      <c r="HO79" s="1002">
        <v>365</v>
      </c>
      <c r="HP79" s="1002">
        <v>307</v>
      </c>
      <c r="HQ79" s="1002">
        <v>806</v>
      </c>
      <c r="HR79" s="1002">
        <v>268</v>
      </c>
      <c r="HS79" s="1002">
        <v>682</v>
      </c>
      <c r="HT79" s="1002">
        <v>1245</v>
      </c>
      <c r="HU79" s="1002">
        <v>1026</v>
      </c>
      <c r="HV79" s="1002">
        <v>114</v>
      </c>
      <c r="HW79" s="1002">
        <v>41</v>
      </c>
      <c r="HX79" s="1002">
        <v>318</v>
      </c>
      <c r="HY79" s="1002">
        <v>56</v>
      </c>
      <c r="HZ79" s="1002">
        <v>76</v>
      </c>
      <c r="IA79" s="1002">
        <v>125</v>
      </c>
      <c r="IB79" s="1002">
        <v>6</v>
      </c>
      <c r="IC79" s="1002">
        <v>44</v>
      </c>
      <c r="ID79" s="1002">
        <v>437</v>
      </c>
      <c r="IE79" s="1002"/>
      <c r="IF79" s="1002">
        <v>6</v>
      </c>
      <c r="IG79" s="1002">
        <v>3</v>
      </c>
      <c r="IH79" s="1003">
        <v>13278</v>
      </c>
      <c r="II79" s="1004">
        <f t="shared" si="19"/>
        <v>36.37808219178082</v>
      </c>
      <c r="IJ79" s="1005">
        <v>36.142857142857146</v>
      </c>
      <c r="IK79" s="1006">
        <v>5.9338695263628241</v>
      </c>
      <c r="IL79" s="1006">
        <v>4.1764705882352944</v>
      </c>
      <c r="IM79" s="1006">
        <v>3.8680851063829786</v>
      </c>
      <c r="IN79" s="1006">
        <v>8.7834890965732093</v>
      </c>
      <c r="IO79" s="1006">
        <v>5.8912830558276204</v>
      </c>
      <c r="IP79" s="1006">
        <v>6.557731262660365</v>
      </c>
      <c r="IQ79" s="1006">
        <v>7.6044362292051755</v>
      </c>
      <c r="IR79" s="1006">
        <v>6.8805970149253728</v>
      </c>
      <c r="IS79" s="1006">
        <v>5.0630136986301366</v>
      </c>
      <c r="IT79" s="1006">
        <v>5.8371335504885993</v>
      </c>
      <c r="IU79" s="1006">
        <v>6.4975186104218361</v>
      </c>
      <c r="IV79" s="1006">
        <v>6.7462686567164178</v>
      </c>
      <c r="IW79" s="1006">
        <v>3.1759530791788855</v>
      </c>
      <c r="IX79" s="1006">
        <v>4.7702811244979921</v>
      </c>
      <c r="IY79" s="1006">
        <v>4.8781676413255362</v>
      </c>
      <c r="IZ79" s="1006">
        <v>6.807017543859649</v>
      </c>
      <c r="JA79" s="1006">
        <v>7.2195121951219514</v>
      </c>
      <c r="JB79" s="1006">
        <v>9.3867924528301891</v>
      </c>
      <c r="JC79" s="1006">
        <v>7.7857142857142856</v>
      </c>
      <c r="JD79" s="1006">
        <v>2.9342105263157894</v>
      </c>
      <c r="JE79" s="1006">
        <v>3.536</v>
      </c>
      <c r="JF79" s="1006">
        <v>14.666666666666666</v>
      </c>
      <c r="JG79" s="1006">
        <v>2.9318181818181817</v>
      </c>
      <c r="JH79" s="1006">
        <v>16.199084668192221</v>
      </c>
      <c r="JI79" s="1006"/>
      <c r="JJ79" s="1006">
        <v>12.333333333333334</v>
      </c>
      <c r="JK79" s="1006">
        <v>1.3333333333333333</v>
      </c>
      <c r="JL79" s="642">
        <v>6.6279560174725107</v>
      </c>
      <c r="JM79" s="1001">
        <v>932</v>
      </c>
      <c r="JN79" s="1002">
        <v>4368</v>
      </c>
      <c r="JO79" s="1002">
        <v>56</v>
      </c>
      <c r="JP79" s="1002">
        <v>1348</v>
      </c>
      <c r="JQ79" s="1002">
        <v>4679</v>
      </c>
      <c r="JR79" s="1002">
        <v>4763</v>
      </c>
      <c r="JS79" s="1002">
        <v>7519</v>
      </c>
      <c r="JT79" s="1002">
        <v>3190</v>
      </c>
      <c r="JU79" s="1002">
        <v>11068</v>
      </c>
      <c r="JV79" s="1002">
        <v>1441</v>
      </c>
      <c r="JW79" s="1002">
        <v>1427</v>
      </c>
      <c r="JX79" s="1002">
        <v>4234</v>
      </c>
      <c r="JY79" s="1002">
        <v>1536</v>
      </c>
      <c r="JZ79" s="1002">
        <v>1712</v>
      </c>
      <c r="KA79" s="1002">
        <v>4792</v>
      </c>
      <c r="KB79" s="1002">
        <v>3997</v>
      </c>
      <c r="KC79" s="1002">
        <v>659</v>
      </c>
      <c r="KD79" s="1002">
        <v>245</v>
      </c>
      <c r="KE79" s="1002">
        <v>2429</v>
      </c>
      <c r="KF79" s="1002">
        <v>378</v>
      </c>
      <c r="KG79" s="1002">
        <v>117</v>
      </c>
      <c r="KH79" s="1002">
        <v>298</v>
      </c>
      <c r="KI79" s="1002">
        <v>82</v>
      </c>
      <c r="KJ79" s="1002">
        <v>92</v>
      </c>
      <c r="KK79" s="1002">
        <v>6642</v>
      </c>
      <c r="KL79" s="1002"/>
      <c r="KM79" s="1002">
        <v>60</v>
      </c>
      <c r="KN79" s="1002">
        <v>1</v>
      </c>
      <c r="KO79" s="1003">
        <v>68065</v>
      </c>
      <c r="KP79" s="1007">
        <f t="shared" si="14"/>
        <v>0.57555386436664979</v>
      </c>
      <c r="KQ79" s="1004">
        <f t="shared" si="20"/>
        <v>186.47945205479451</v>
      </c>
      <c r="KR79" s="1001">
        <v>3246</v>
      </c>
      <c r="KS79" s="1002">
        <v>1204</v>
      </c>
      <c r="KT79" s="1002"/>
      <c r="KU79" s="1002">
        <v>19</v>
      </c>
      <c r="KV79" s="1002">
        <v>331</v>
      </c>
      <c r="KW79" s="1002">
        <v>261</v>
      </c>
      <c r="KX79" s="1002">
        <v>724</v>
      </c>
      <c r="KY79" s="1002">
        <v>383</v>
      </c>
      <c r="KZ79" s="1002">
        <v>361</v>
      </c>
      <c r="LA79" s="1002">
        <v>51</v>
      </c>
      <c r="LB79" s="1002">
        <v>55</v>
      </c>
      <c r="LC79" s="1002">
        <v>197</v>
      </c>
      <c r="LD79" s="1002">
        <v>5</v>
      </c>
      <c r="LE79" s="1002">
        <v>36</v>
      </c>
      <c r="LF79" s="1002">
        <v>12</v>
      </c>
      <c r="LG79" s="1002"/>
      <c r="LH79" s="1002">
        <v>5</v>
      </c>
      <c r="LI79" s="1002">
        <v>10</v>
      </c>
      <c r="LJ79" s="1002">
        <v>248</v>
      </c>
      <c r="LK79" s="1002">
        <v>3</v>
      </c>
      <c r="LL79" s="1002">
        <v>41</v>
      </c>
      <c r="LM79" s="1002">
        <v>23</v>
      </c>
      <c r="LN79" s="1002"/>
      <c r="LO79" s="1002"/>
      <c r="LP79" s="1002"/>
      <c r="LQ79" s="1002"/>
      <c r="LR79" s="1002">
        <v>8</v>
      </c>
      <c r="LS79" s="1002"/>
      <c r="LT79" s="1003">
        <v>7223</v>
      </c>
      <c r="LU79" s="1007">
        <f>LT79/(FP79*365)</f>
        <v>0.58203062046736498</v>
      </c>
      <c r="LV79" s="1004">
        <f t="shared" si="21"/>
        <v>19.789041095890411</v>
      </c>
      <c r="LW79" s="644">
        <v>148</v>
      </c>
      <c r="LX79" s="645">
        <v>457</v>
      </c>
      <c r="LY79" s="645">
        <f>545</f>
        <v>545</v>
      </c>
      <c r="LZ79" s="646">
        <f>3205</f>
        <v>3205</v>
      </c>
      <c r="MA79" s="647">
        <f>929</f>
        <v>929</v>
      </c>
      <c r="MB79" s="647">
        <f>1939</f>
        <v>1939</v>
      </c>
      <c r="MC79" s="645"/>
      <c r="MD79" s="645"/>
      <c r="ME79" s="646"/>
      <c r="MF79" s="647"/>
      <c r="MG79" s="645"/>
      <c r="MH79" s="645"/>
      <c r="MI79" s="646"/>
      <c r="MJ79" s="647"/>
      <c r="MK79" s="648"/>
      <c r="ML79" s="648"/>
      <c r="MM79" s="648"/>
      <c r="MN79" s="1008">
        <f>SUBTOTAL(9,LW79:MM79)</f>
        <v>7223</v>
      </c>
      <c r="MO79" s="1009">
        <f t="shared" si="22"/>
        <v>0.15921362314827633</v>
      </c>
      <c r="MP79" s="1010"/>
      <c r="MQ79" s="1011"/>
      <c r="MR79" s="1011"/>
      <c r="MS79" s="1011"/>
      <c r="MT79" s="1011"/>
      <c r="MU79" s="1011"/>
      <c r="MV79" s="1012"/>
      <c r="MX79" s="837"/>
    </row>
    <row r="80" spans="1:362" s="587" customFormat="1" ht="8.25" x14ac:dyDescent="0.25">
      <c r="A80" s="976" t="s">
        <v>586</v>
      </c>
      <c r="B80" s="977" t="s">
        <v>591</v>
      </c>
      <c r="C80" s="978" t="s">
        <v>588</v>
      </c>
      <c r="D80" s="978" t="s">
        <v>1269</v>
      </c>
      <c r="E80" s="978" t="s">
        <v>1217</v>
      </c>
      <c r="F80" s="978" t="s">
        <v>312</v>
      </c>
      <c r="G80" s="978" t="s">
        <v>592</v>
      </c>
      <c r="H80" s="978" t="s">
        <v>592</v>
      </c>
      <c r="I80" s="978" t="s">
        <v>186</v>
      </c>
      <c r="J80" s="978" t="s">
        <v>493</v>
      </c>
      <c r="K80" s="1013" t="s">
        <v>282</v>
      </c>
      <c r="L80" s="979">
        <v>1</v>
      </c>
      <c r="M80" s="593"/>
      <c r="N80" s="595"/>
      <c r="O80" s="595"/>
      <c r="P80" s="598">
        <f t="shared" si="15"/>
        <v>0</v>
      </c>
      <c r="Q80" s="599"/>
      <c r="R80" s="600"/>
      <c r="S80" s="600"/>
      <c r="T80" s="980"/>
      <c r="U80" s="981">
        <v>74.876686507936512</v>
      </c>
      <c r="V80" s="982"/>
      <c r="W80" s="982">
        <v>166.37224867724868</v>
      </c>
      <c r="X80" s="982">
        <v>64.230158730158735</v>
      </c>
      <c r="Y80" s="982">
        <v>15.764338624338624</v>
      </c>
      <c r="Z80" s="982">
        <v>58.69285714285715</v>
      </c>
      <c r="AA80" s="982"/>
      <c r="AB80" s="982">
        <v>9.1435019841269849</v>
      </c>
      <c r="AC80" s="982">
        <v>75.679553571428571</v>
      </c>
      <c r="AD80" s="983">
        <v>464.75934523809531</v>
      </c>
      <c r="AE80" s="984">
        <f t="shared" si="16"/>
        <v>0.19707695353476398</v>
      </c>
      <c r="AF80" s="985">
        <f t="shared" si="17"/>
        <v>0.43789512398582137</v>
      </c>
      <c r="AG80" s="986" t="s">
        <v>1483</v>
      </c>
      <c r="AH80" s="987" t="s">
        <v>1481</v>
      </c>
      <c r="AI80" s="988" t="s">
        <v>1482</v>
      </c>
      <c r="AJ80" s="989"/>
      <c r="AK80" s="990"/>
      <c r="AL80" s="990"/>
      <c r="AM80" s="990"/>
      <c r="AN80" s="990"/>
      <c r="AO80" s="990"/>
      <c r="AP80" s="990"/>
      <c r="AQ80" s="990"/>
      <c r="AR80" s="990"/>
      <c r="AS80" s="990"/>
      <c r="AT80" s="990"/>
      <c r="AU80" s="990"/>
      <c r="AV80" s="990"/>
      <c r="AW80" s="990"/>
      <c r="AX80" s="990"/>
      <c r="AY80" s="990"/>
      <c r="AZ80" s="990"/>
      <c r="BA80" s="990"/>
      <c r="BB80" s="990"/>
      <c r="BC80" s="990"/>
      <c r="BD80" s="614"/>
      <c r="BE80" s="991">
        <v>45</v>
      </c>
      <c r="BF80" s="992">
        <v>50</v>
      </c>
      <c r="BG80" s="992">
        <v>30</v>
      </c>
      <c r="BH80" s="992">
        <v>30</v>
      </c>
      <c r="BI80" s="992">
        <v>20</v>
      </c>
      <c r="BJ80" s="992"/>
      <c r="BK80" s="992"/>
      <c r="BL80" s="992"/>
      <c r="BM80" s="992">
        <v>10</v>
      </c>
      <c r="BN80" s="992"/>
      <c r="BO80" s="992"/>
      <c r="BP80" s="992"/>
      <c r="BQ80" s="992"/>
      <c r="BR80" s="992"/>
      <c r="BS80" s="992"/>
      <c r="BT80" s="992"/>
      <c r="BU80" s="992"/>
      <c r="BV80" s="992"/>
      <c r="BW80" s="992"/>
      <c r="BX80" s="992"/>
      <c r="BY80" s="992"/>
      <c r="BZ80" s="992"/>
      <c r="CA80" s="992"/>
      <c r="CB80" s="992"/>
      <c r="CC80" s="992"/>
      <c r="CD80" s="992"/>
      <c r="CE80" s="992"/>
      <c r="CF80" s="992"/>
      <c r="CG80" s="992"/>
      <c r="CH80" s="992"/>
      <c r="CI80" s="992"/>
      <c r="CJ80" s="992"/>
      <c r="CK80" s="992"/>
      <c r="CL80" s="992"/>
      <c r="CM80" s="992"/>
      <c r="CN80" s="992"/>
      <c r="CO80" s="992"/>
      <c r="CP80" s="992"/>
      <c r="CQ80" s="992"/>
      <c r="CR80" s="992"/>
      <c r="CS80" s="993">
        <f t="shared" ref="CS80:CS82" si="23">SUBTOTAL(9,BE80:CR80)</f>
        <v>185</v>
      </c>
      <c r="CT80" s="994">
        <f t="shared" si="18"/>
        <v>6</v>
      </c>
      <c r="CU80" s="615">
        <v>0.74465753424657533</v>
      </c>
      <c r="CV80" s="616">
        <v>0.42810958904109592</v>
      </c>
      <c r="CW80" s="616">
        <v>0.32237442922374432</v>
      </c>
      <c r="CX80" s="616">
        <v>0.54347031963470316</v>
      </c>
      <c r="CY80" s="616">
        <v>0.21260273972602739</v>
      </c>
      <c r="CZ80" s="616"/>
      <c r="DA80" s="616"/>
      <c r="DB80" s="616"/>
      <c r="DC80" s="616">
        <v>0.52958904109589044</v>
      </c>
      <c r="DD80" s="616"/>
      <c r="DE80" s="616"/>
      <c r="DF80" s="616"/>
      <c r="DG80" s="616"/>
      <c r="DH80" s="616"/>
      <c r="DI80" s="616"/>
      <c r="DJ80" s="616"/>
      <c r="DK80" s="616"/>
      <c r="DL80" s="616"/>
      <c r="DM80" s="616"/>
      <c r="DN80" s="616"/>
      <c r="DO80" s="616"/>
      <c r="DP80" s="616"/>
      <c r="DQ80" s="616"/>
      <c r="DR80" s="616"/>
      <c r="DS80" s="616"/>
      <c r="DT80" s="616"/>
      <c r="DU80" s="616"/>
      <c r="DV80" s="616"/>
      <c r="DW80" s="616"/>
      <c r="DX80" s="616"/>
      <c r="DY80" s="616"/>
      <c r="DZ80" s="616"/>
      <c r="EA80" s="616"/>
      <c r="EB80" s="616"/>
      <c r="EC80" s="616"/>
      <c r="ED80" s="616"/>
      <c r="EE80" s="616"/>
      <c r="EF80" s="616"/>
      <c r="EG80" s="616"/>
      <c r="EH80" s="995"/>
      <c r="EI80" s="996">
        <v>0.48885597926693819</v>
      </c>
      <c r="EJ80" s="989">
        <v>5</v>
      </c>
      <c r="EK80" s="990">
        <v>4</v>
      </c>
      <c r="EL80" s="990">
        <v>6</v>
      </c>
      <c r="EM80" s="990"/>
      <c r="EN80" s="990"/>
      <c r="EO80" s="990"/>
      <c r="EP80" s="990"/>
      <c r="EQ80" s="990"/>
      <c r="ER80" s="990"/>
      <c r="ES80" s="990"/>
      <c r="ET80" s="990"/>
      <c r="EU80" s="990"/>
      <c r="EV80" s="990"/>
      <c r="EW80" s="990"/>
      <c r="EX80" s="990"/>
      <c r="EY80" s="990"/>
      <c r="EZ80" s="990"/>
      <c r="FA80" s="990"/>
      <c r="FB80" s="990"/>
      <c r="FC80" s="990"/>
      <c r="FD80" s="990"/>
      <c r="FE80" s="990"/>
      <c r="FF80" s="990"/>
      <c r="FG80" s="990"/>
      <c r="FH80" s="990"/>
      <c r="FI80" s="990"/>
      <c r="FJ80" s="990"/>
      <c r="FK80" s="990"/>
      <c r="FL80" s="990"/>
      <c r="FM80" s="990"/>
      <c r="FN80" s="990"/>
      <c r="FO80" s="990"/>
      <c r="FP80" s="997">
        <v>15</v>
      </c>
      <c r="FQ80" s="994">
        <f t="shared" si="13"/>
        <v>3</v>
      </c>
      <c r="FR80" s="615">
        <v>0.5468493150684931</v>
      </c>
      <c r="FS80" s="616">
        <v>0.68287671232876712</v>
      </c>
      <c r="FT80" s="616">
        <v>0.76438356164383559</v>
      </c>
      <c r="FU80" s="616"/>
      <c r="FV80" s="616"/>
      <c r="FW80" s="616"/>
      <c r="FX80" s="616"/>
      <c r="FY80" s="616"/>
      <c r="FZ80" s="616"/>
      <c r="GA80" s="616"/>
      <c r="GB80" s="616"/>
      <c r="GC80" s="616"/>
      <c r="GD80" s="616"/>
      <c r="GE80" s="616"/>
      <c r="GF80" s="616"/>
      <c r="GG80" s="616"/>
      <c r="GH80" s="616"/>
      <c r="GI80" s="616"/>
      <c r="GJ80" s="616"/>
      <c r="GK80" s="616"/>
      <c r="GL80" s="616"/>
      <c r="GM80" s="616"/>
      <c r="GN80" s="616"/>
      <c r="GO80" s="616"/>
      <c r="GP80" s="616"/>
      <c r="GQ80" s="616"/>
      <c r="GR80" s="616"/>
      <c r="GS80" s="616"/>
      <c r="GT80" s="616"/>
      <c r="GU80" s="616"/>
      <c r="GV80" s="616"/>
      <c r="GW80" s="616"/>
      <c r="GX80" s="621">
        <v>0.67013698630136986</v>
      </c>
      <c r="GY80" s="998"/>
      <c r="GZ80" s="999"/>
      <c r="HA80" s="999"/>
      <c r="HB80" s="999"/>
      <c r="HC80" s="999"/>
      <c r="HD80" s="999"/>
      <c r="HE80" s="1000"/>
      <c r="HF80" s="1001">
        <v>58</v>
      </c>
      <c r="HG80" s="1002">
        <v>313</v>
      </c>
      <c r="HH80" s="1002">
        <v>3</v>
      </c>
      <c r="HI80" s="1002">
        <v>145</v>
      </c>
      <c r="HJ80" s="1002">
        <v>531</v>
      </c>
      <c r="HK80" s="1002">
        <v>835</v>
      </c>
      <c r="HL80" s="1002">
        <v>844</v>
      </c>
      <c r="HM80" s="1002">
        <v>367</v>
      </c>
      <c r="HN80" s="1002">
        <v>1417</v>
      </c>
      <c r="HO80" s="1002">
        <v>122</v>
      </c>
      <c r="HP80" s="1002">
        <v>170</v>
      </c>
      <c r="HQ80" s="1002">
        <v>375</v>
      </c>
      <c r="HR80" s="1002">
        <v>84</v>
      </c>
      <c r="HS80" s="1002">
        <v>383</v>
      </c>
      <c r="HT80" s="1002">
        <v>738</v>
      </c>
      <c r="HU80" s="1002">
        <v>558</v>
      </c>
      <c r="HV80" s="1002">
        <v>115</v>
      </c>
      <c r="HW80" s="1002">
        <v>24</v>
      </c>
      <c r="HX80" s="1002">
        <v>242</v>
      </c>
      <c r="HY80" s="1002">
        <v>40</v>
      </c>
      <c r="HZ80" s="1002">
        <v>43</v>
      </c>
      <c r="IA80" s="1002">
        <v>59</v>
      </c>
      <c r="IB80" s="1002">
        <v>3</v>
      </c>
      <c r="IC80" s="1002">
        <v>29</v>
      </c>
      <c r="ID80" s="1002"/>
      <c r="IE80" s="1002">
        <v>2</v>
      </c>
      <c r="IF80" s="1002">
        <v>4</v>
      </c>
      <c r="IG80" s="1002">
        <v>8</v>
      </c>
      <c r="IH80" s="1003">
        <v>7512</v>
      </c>
      <c r="II80" s="1004">
        <f t="shared" si="19"/>
        <v>20.580821917808219</v>
      </c>
      <c r="IJ80" s="1005">
        <v>22.206896551724139</v>
      </c>
      <c r="IK80" s="1006">
        <v>4.3546325878594248</v>
      </c>
      <c r="IL80" s="1006">
        <v>7.333333333333333</v>
      </c>
      <c r="IM80" s="1006">
        <v>2.8758620689655174</v>
      </c>
      <c r="IN80" s="1006">
        <v>7.666666666666667</v>
      </c>
      <c r="IO80" s="1006">
        <v>5.2850299401197605</v>
      </c>
      <c r="IP80" s="1006">
        <v>5.4976303317535544</v>
      </c>
      <c r="IQ80" s="1006">
        <v>6.6702997275204359</v>
      </c>
      <c r="IR80" s="1006">
        <v>6.4523641496118564</v>
      </c>
      <c r="IS80" s="1006">
        <v>5.778688524590164</v>
      </c>
      <c r="IT80" s="1006">
        <v>5.447058823529412</v>
      </c>
      <c r="IU80" s="1006">
        <v>7.4186666666666667</v>
      </c>
      <c r="IV80" s="1006">
        <v>6.4880952380952381</v>
      </c>
      <c r="IW80" s="1006">
        <v>3.5117493472584855</v>
      </c>
      <c r="IX80" s="1006">
        <v>4.2682926829268295</v>
      </c>
      <c r="IY80" s="1006">
        <v>4.4767025089605736</v>
      </c>
      <c r="IZ80" s="1006">
        <v>7.6956521739130439</v>
      </c>
      <c r="JA80" s="1006">
        <v>7.875</v>
      </c>
      <c r="JB80" s="1006">
        <v>9.2355371900826455</v>
      </c>
      <c r="JC80" s="1006">
        <v>9.6999999999999993</v>
      </c>
      <c r="JD80" s="1006">
        <v>2.1860465116279069</v>
      </c>
      <c r="JE80" s="1006">
        <v>3.1864406779661016</v>
      </c>
      <c r="JF80" s="1006">
        <v>2</v>
      </c>
      <c r="JG80" s="1006">
        <v>2.4482758620689653</v>
      </c>
      <c r="JH80" s="1006"/>
      <c r="JI80" s="1006">
        <v>11.5</v>
      </c>
      <c r="JJ80" s="1006">
        <v>12.5</v>
      </c>
      <c r="JK80" s="1006">
        <v>3.25</v>
      </c>
      <c r="JL80" s="642">
        <v>5.845447284345048</v>
      </c>
      <c r="JM80" s="1001">
        <v>433</v>
      </c>
      <c r="JN80" s="1002">
        <v>900</v>
      </c>
      <c r="JO80" s="1002">
        <v>19</v>
      </c>
      <c r="JP80" s="1002">
        <v>277</v>
      </c>
      <c r="JQ80" s="1002">
        <v>3077</v>
      </c>
      <c r="JR80" s="1002">
        <v>3192</v>
      </c>
      <c r="JS80" s="1002">
        <v>3230</v>
      </c>
      <c r="JT80" s="1002">
        <v>1734</v>
      </c>
      <c r="JU80" s="1002">
        <v>7550</v>
      </c>
      <c r="JV80" s="1002">
        <v>580</v>
      </c>
      <c r="JW80" s="1002">
        <v>689</v>
      </c>
      <c r="JX80" s="1002">
        <v>2315</v>
      </c>
      <c r="JY80" s="1002">
        <v>418</v>
      </c>
      <c r="JZ80" s="1002">
        <v>1060</v>
      </c>
      <c r="KA80" s="1002">
        <v>2465</v>
      </c>
      <c r="KB80" s="1002">
        <v>1949</v>
      </c>
      <c r="KC80" s="1002">
        <v>679</v>
      </c>
      <c r="KD80" s="1002">
        <v>159</v>
      </c>
      <c r="KE80" s="1002">
        <v>1714</v>
      </c>
      <c r="KF80" s="1002">
        <v>346</v>
      </c>
      <c r="KG80" s="1002">
        <v>38</v>
      </c>
      <c r="KH80" s="1002">
        <v>101</v>
      </c>
      <c r="KI80" s="1002">
        <v>3</v>
      </c>
      <c r="KJ80" s="1002">
        <v>52</v>
      </c>
      <c r="KK80" s="1002"/>
      <c r="KL80" s="1002"/>
      <c r="KM80" s="1002">
        <v>30</v>
      </c>
      <c r="KN80" s="1002"/>
      <c r="KO80" s="1003">
        <v>33010</v>
      </c>
      <c r="KP80" s="1007">
        <f t="shared" si="14"/>
        <v>0.48885597926693819</v>
      </c>
      <c r="KQ80" s="1004">
        <f t="shared" si="20"/>
        <v>90.438356164383563</v>
      </c>
      <c r="KR80" s="1001">
        <v>795</v>
      </c>
      <c r="KS80" s="1002">
        <f>168+7</f>
        <v>175</v>
      </c>
      <c r="KT80" s="1002"/>
      <c r="KU80" s="1002"/>
      <c r="KV80" s="1002">
        <v>470</v>
      </c>
      <c r="KW80" s="1002">
        <v>485</v>
      </c>
      <c r="KX80" s="1002">
        <v>570</v>
      </c>
      <c r="KY80" s="1002">
        <v>350</v>
      </c>
      <c r="KZ80" s="1002">
        <v>187</v>
      </c>
      <c r="LA80" s="1002">
        <v>13</v>
      </c>
      <c r="LB80" s="1002">
        <v>72</v>
      </c>
      <c r="LC80" s="1002">
        <v>90</v>
      </c>
      <c r="LD80" s="1002">
        <v>43</v>
      </c>
      <c r="LE80" s="1002">
        <v>11</v>
      </c>
      <c r="LF80" s="1002"/>
      <c r="LG80" s="1002"/>
      <c r="LH80" s="1002">
        <v>91</v>
      </c>
      <c r="LI80" s="1002">
        <v>4</v>
      </c>
      <c r="LJ80" s="1002">
        <v>284</v>
      </c>
      <c r="LK80" s="1002">
        <f>4+12</f>
        <v>16</v>
      </c>
      <c r="LL80" s="1002">
        <f>23+7</f>
        <v>30</v>
      </c>
      <c r="LM80" s="1002">
        <v>33</v>
      </c>
      <c r="LN80" s="1002"/>
      <c r="LO80" s="1002"/>
      <c r="LP80" s="1002"/>
      <c r="LQ80" s="1002">
        <v>21</v>
      </c>
      <c r="LR80" s="1002">
        <v>16</v>
      </c>
      <c r="LS80" s="1002"/>
      <c r="LT80" s="1003">
        <f>SUM(KR80:LS80)</f>
        <v>3756</v>
      </c>
      <c r="LU80" s="1007">
        <f>LT80/(FP80*365)</f>
        <v>0.68602739726027395</v>
      </c>
      <c r="LV80" s="1004">
        <f t="shared" si="21"/>
        <v>10.29041095890411</v>
      </c>
      <c r="LW80" s="644">
        <v>77</v>
      </c>
      <c r="LX80" s="645">
        <v>339</v>
      </c>
      <c r="LY80" s="645">
        <f>353+1</f>
        <v>354</v>
      </c>
      <c r="LZ80" s="646">
        <f>236+6</f>
        <v>242</v>
      </c>
      <c r="MA80" s="647">
        <f>572+6</f>
        <v>578</v>
      </c>
      <c r="MB80" s="647">
        <f>2153+13</f>
        <v>2166</v>
      </c>
      <c r="MC80" s="645"/>
      <c r="MD80" s="645"/>
      <c r="ME80" s="646"/>
      <c r="MF80" s="647"/>
      <c r="MG80" s="645"/>
      <c r="MH80" s="645"/>
      <c r="MI80" s="646"/>
      <c r="MJ80" s="647"/>
      <c r="MK80" s="648"/>
      <c r="ML80" s="648"/>
      <c r="MM80" s="648"/>
      <c r="MN80" s="1008">
        <f>SUM(LW80:MM80)</f>
        <v>3756</v>
      </c>
      <c r="MO80" s="1009">
        <f t="shared" si="22"/>
        <v>0.20500532481363151</v>
      </c>
      <c r="MP80" s="1010"/>
      <c r="MQ80" s="1011"/>
      <c r="MR80" s="1011"/>
      <c r="MS80" s="1011"/>
      <c r="MT80" s="1011"/>
      <c r="MU80" s="1011"/>
      <c r="MV80" s="1012"/>
      <c r="MX80" s="837"/>
    </row>
    <row r="81" spans="1:362" s="587" customFormat="1" ht="8.25" x14ac:dyDescent="0.25">
      <c r="A81" s="976" t="s">
        <v>586</v>
      </c>
      <c r="B81" s="977" t="s">
        <v>595</v>
      </c>
      <c r="C81" s="978" t="s">
        <v>588</v>
      </c>
      <c r="D81" s="978" t="s">
        <v>1271</v>
      </c>
      <c r="E81" s="978" t="s">
        <v>1217</v>
      </c>
      <c r="F81" s="978" t="s">
        <v>312</v>
      </c>
      <c r="G81" s="978" t="s">
        <v>596</v>
      </c>
      <c r="H81" s="978" t="s">
        <v>596</v>
      </c>
      <c r="I81" s="978" t="s">
        <v>186</v>
      </c>
      <c r="J81" s="978" t="s">
        <v>493</v>
      </c>
      <c r="K81" s="1013" t="s">
        <v>282</v>
      </c>
      <c r="L81" s="979">
        <v>1</v>
      </c>
      <c r="M81" s="593"/>
      <c r="N81" s="595"/>
      <c r="O81" s="595"/>
      <c r="P81" s="598">
        <f t="shared" si="15"/>
        <v>0</v>
      </c>
      <c r="Q81" s="599"/>
      <c r="R81" s="600"/>
      <c r="S81" s="600"/>
      <c r="T81" s="980"/>
      <c r="U81" s="981">
        <v>4.4806051587301585</v>
      </c>
      <c r="V81" s="982"/>
      <c r="W81" s="982">
        <v>7.9096825396825396</v>
      </c>
      <c r="X81" s="982">
        <v>2.3095238095238093</v>
      </c>
      <c r="Y81" s="982">
        <v>1</v>
      </c>
      <c r="Z81" s="982">
        <v>1.3911111111111112</v>
      </c>
      <c r="AA81" s="982"/>
      <c r="AB81" s="982"/>
      <c r="AC81" s="982">
        <v>0.43838293650793653</v>
      </c>
      <c r="AD81" s="983">
        <v>17.529305555555556</v>
      </c>
      <c r="AE81" s="984">
        <f t="shared" si="16"/>
        <v>0.26216286028564539</v>
      </c>
      <c r="AF81" s="985">
        <f t="shared" si="17"/>
        <v>0.46280020780547543</v>
      </c>
      <c r="AG81" s="986"/>
      <c r="AH81" s="987"/>
      <c r="AI81" s="988" t="s">
        <v>1482</v>
      </c>
      <c r="AJ81" s="989"/>
      <c r="AK81" s="990"/>
      <c r="AL81" s="990"/>
      <c r="AM81" s="990"/>
      <c r="AN81" s="990"/>
      <c r="AO81" s="990"/>
      <c r="AP81" s="990"/>
      <c r="AQ81" s="990"/>
      <c r="AR81" s="990"/>
      <c r="AS81" s="990"/>
      <c r="AT81" s="990"/>
      <c r="AU81" s="990"/>
      <c r="AV81" s="990"/>
      <c r="AW81" s="990"/>
      <c r="AX81" s="990"/>
      <c r="AY81" s="990"/>
      <c r="AZ81" s="990"/>
      <c r="BA81" s="990"/>
      <c r="BB81" s="990"/>
      <c r="BC81" s="990"/>
      <c r="BD81" s="614"/>
      <c r="BE81" s="991"/>
      <c r="BF81" s="992"/>
      <c r="BG81" s="992"/>
      <c r="BH81" s="992"/>
      <c r="BI81" s="992"/>
      <c r="BJ81" s="992"/>
      <c r="BK81" s="992">
        <v>30</v>
      </c>
      <c r="BL81" s="992"/>
      <c r="BM81" s="992"/>
      <c r="BN81" s="992"/>
      <c r="BO81" s="992"/>
      <c r="BP81" s="992"/>
      <c r="BQ81" s="992"/>
      <c r="BR81" s="992"/>
      <c r="BS81" s="992"/>
      <c r="BT81" s="992"/>
      <c r="BU81" s="992"/>
      <c r="BV81" s="992"/>
      <c r="BW81" s="992"/>
      <c r="BX81" s="992"/>
      <c r="BY81" s="992"/>
      <c r="BZ81" s="992"/>
      <c r="CA81" s="992"/>
      <c r="CB81" s="992"/>
      <c r="CC81" s="992"/>
      <c r="CD81" s="992"/>
      <c r="CE81" s="992"/>
      <c r="CF81" s="992"/>
      <c r="CG81" s="992"/>
      <c r="CH81" s="992"/>
      <c r="CI81" s="992"/>
      <c r="CJ81" s="992"/>
      <c r="CK81" s="992"/>
      <c r="CL81" s="992"/>
      <c r="CM81" s="992"/>
      <c r="CN81" s="992"/>
      <c r="CO81" s="992"/>
      <c r="CP81" s="992"/>
      <c r="CQ81" s="992"/>
      <c r="CR81" s="992"/>
      <c r="CS81" s="993">
        <f t="shared" si="23"/>
        <v>30</v>
      </c>
      <c r="CT81" s="994">
        <f t="shared" si="18"/>
        <v>1</v>
      </c>
      <c r="CU81" s="615"/>
      <c r="CV81" s="616"/>
      <c r="CW81" s="616"/>
      <c r="CX81" s="616"/>
      <c r="CY81" s="616"/>
      <c r="CZ81" s="616"/>
      <c r="DA81" s="616">
        <v>0.57324200913242007</v>
      </c>
      <c r="DB81" s="616"/>
      <c r="DC81" s="616"/>
      <c r="DD81" s="616"/>
      <c r="DE81" s="616"/>
      <c r="DF81" s="616"/>
      <c r="DG81" s="616"/>
      <c r="DH81" s="616"/>
      <c r="DI81" s="616"/>
      <c r="DJ81" s="616"/>
      <c r="DK81" s="616"/>
      <c r="DL81" s="616"/>
      <c r="DM81" s="616"/>
      <c r="DN81" s="616"/>
      <c r="DO81" s="616"/>
      <c r="DP81" s="616"/>
      <c r="DQ81" s="616"/>
      <c r="DR81" s="616"/>
      <c r="DS81" s="616"/>
      <c r="DT81" s="616"/>
      <c r="DU81" s="616"/>
      <c r="DV81" s="616"/>
      <c r="DW81" s="616"/>
      <c r="DX81" s="616"/>
      <c r="DY81" s="616"/>
      <c r="DZ81" s="616"/>
      <c r="EA81" s="616"/>
      <c r="EB81" s="616"/>
      <c r="EC81" s="616"/>
      <c r="ED81" s="616"/>
      <c r="EE81" s="616"/>
      <c r="EF81" s="616"/>
      <c r="EG81" s="616"/>
      <c r="EH81" s="995"/>
      <c r="EI81" s="996">
        <v>0.57324200913242007</v>
      </c>
      <c r="EJ81" s="989"/>
      <c r="EK81" s="990"/>
      <c r="EL81" s="990"/>
      <c r="EM81" s="990"/>
      <c r="EN81" s="990"/>
      <c r="EO81" s="990"/>
      <c r="EP81" s="990"/>
      <c r="EQ81" s="990"/>
      <c r="ER81" s="990"/>
      <c r="ES81" s="990"/>
      <c r="ET81" s="990"/>
      <c r="EU81" s="990"/>
      <c r="EV81" s="990"/>
      <c r="EW81" s="990"/>
      <c r="EX81" s="990"/>
      <c r="EY81" s="990"/>
      <c r="EZ81" s="990"/>
      <c r="FA81" s="990"/>
      <c r="FB81" s="990"/>
      <c r="FC81" s="990"/>
      <c r="FD81" s="990"/>
      <c r="FE81" s="990"/>
      <c r="FF81" s="990"/>
      <c r="FG81" s="990"/>
      <c r="FH81" s="990"/>
      <c r="FI81" s="990"/>
      <c r="FJ81" s="990"/>
      <c r="FK81" s="990"/>
      <c r="FL81" s="990"/>
      <c r="FM81" s="990"/>
      <c r="FN81" s="990"/>
      <c r="FO81" s="990"/>
      <c r="FP81" s="997"/>
      <c r="FQ81" s="994">
        <f t="shared" si="13"/>
        <v>0</v>
      </c>
      <c r="FR81" s="615"/>
      <c r="FS81" s="616"/>
      <c r="FT81" s="616"/>
      <c r="FU81" s="616"/>
      <c r="FV81" s="616"/>
      <c r="FW81" s="616"/>
      <c r="FX81" s="616"/>
      <c r="FY81" s="616"/>
      <c r="FZ81" s="616"/>
      <c r="GA81" s="616"/>
      <c r="GB81" s="616"/>
      <c r="GC81" s="616"/>
      <c r="GD81" s="616"/>
      <c r="GE81" s="616"/>
      <c r="GF81" s="616"/>
      <c r="GG81" s="616"/>
      <c r="GH81" s="616"/>
      <c r="GI81" s="616"/>
      <c r="GJ81" s="616"/>
      <c r="GK81" s="616"/>
      <c r="GL81" s="616"/>
      <c r="GM81" s="616"/>
      <c r="GN81" s="616"/>
      <c r="GO81" s="616"/>
      <c r="GP81" s="616"/>
      <c r="GQ81" s="616"/>
      <c r="GR81" s="616"/>
      <c r="GS81" s="616"/>
      <c r="GT81" s="616"/>
      <c r="GU81" s="616"/>
      <c r="GV81" s="616"/>
      <c r="GW81" s="616"/>
      <c r="GX81" s="621"/>
      <c r="GY81" s="998"/>
      <c r="GZ81" s="999"/>
      <c r="HA81" s="999"/>
      <c r="HB81" s="999"/>
      <c r="HC81" s="999"/>
      <c r="HD81" s="999"/>
      <c r="HE81" s="1000"/>
      <c r="HF81" s="1001"/>
      <c r="HG81" s="1002">
        <v>2</v>
      </c>
      <c r="HH81" s="1002"/>
      <c r="HI81" s="1002"/>
      <c r="HJ81" s="1002"/>
      <c r="HK81" s="1002"/>
      <c r="HL81" s="1002">
        <v>1</v>
      </c>
      <c r="HM81" s="1002"/>
      <c r="HN81" s="1002"/>
      <c r="HO81" s="1002"/>
      <c r="HP81" s="1002"/>
      <c r="HQ81" s="1002"/>
      <c r="HR81" s="1002"/>
      <c r="HS81" s="1002"/>
      <c r="HT81" s="1002"/>
      <c r="HU81" s="1002"/>
      <c r="HV81" s="1002"/>
      <c r="HW81" s="1002"/>
      <c r="HX81" s="1002"/>
      <c r="HY81" s="1002">
        <v>244</v>
      </c>
      <c r="HZ81" s="1002">
        <v>56</v>
      </c>
      <c r="IA81" s="1002">
        <v>1</v>
      </c>
      <c r="IB81" s="1002"/>
      <c r="IC81" s="1002"/>
      <c r="ID81" s="1002"/>
      <c r="IE81" s="1002"/>
      <c r="IF81" s="1002"/>
      <c r="IG81" s="1002"/>
      <c r="IH81" s="1003">
        <v>304</v>
      </c>
      <c r="II81" s="1004">
        <f t="shared" si="19"/>
        <v>0.83287671232876714</v>
      </c>
      <c r="IJ81" s="1005"/>
      <c r="IK81" s="1006">
        <v>6.5</v>
      </c>
      <c r="IL81" s="1006"/>
      <c r="IM81" s="1006"/>
      <c r="IN81" s="1006"/>
      <c r="IO81" s="1006"/>
      <c r="IP81" s="1006">
        <v>31</v>
      </c>
      <c r="IQ81" s="1006"/>
      <c r="IR81" s="1006"/>
      <c r="IS81" s="1006"/>
      <c r="IT81" s="1006"/>
      <c r="IU81" s="1006"/>
      <c r="IV81" s="1006"/>
      <c r="IW81" s="1006"/>
      <c r="IX81" s="1006"/>
      <c r="IY81" s="1006"/>
      <c r="IZ81" s="1006"/>
      <c r="JA81" s="1006"/>
      <c r="JB81" s="1006"/>
      <c r="JC81" s="1006">
        <v>23.237704918032787</v>
      </c>
      <c r="JD81" s="1006">
        <v>15.589285714285714</v>
      </c>
      <c r="JE81" s="1006">
        <v>14</v>
      </c>
      <c r="JF81" s="1006"/>
      <c r="JG81" s="1006"/>
      <c r="JH81" s="1006"/>
      <c r="JI81" s="1006"/>
      <c r="JJ81" s="1006"/>
      <c r="JK81" s="1006"/>
      <c r="JL81" s="642">
        <v>21.713815789473685</v>
      </c>
      <c r="JM81" s="1001"/>
      <c r="JN81" s="1002">
        <v>5</v>
      </c>
      <c r="JO81" s="1002"/>
      <c r="JP81" s="1002"/>
      <c r="JQ81" s="1002"/>
      <c r="JR81" s="1002"/>
      <c r="JS81" s="1002">
        <v>30</v>
      </c>
      <c r="JT81" s="1002"/>
      <c r="JU81" s="1002"/>
      <c r="JV81" s="1002"/>
      <c r="JW81" s="1002"/>
      <c r="JX81" s="1002"/>
      <c r="JY81" s="1002"/>
      <c r="JZ81" s="1002"/>
      <c r="KA81" s="1002"/>
      <c r="KB81" s="1002"/>
      <c r="KC81" s="1002"/>
      <c r="KD81" s="1002"/>
      <c r="KE81" s="1002"/>
      <c r="KF81" s="1002">
        <v>5414</v>
      </c>
      <c r="KG81" s="1002">
        <v>810</v>
      </c>
      <c r="KH81" s="1002">
        <v>13</v>
      </c>
      <c r="KI81" s="1002"/>
      <c r="KJ81" s="1002"/>
      <c r="KK81" s="1002"/>
      <c r="KL81" s="1002"/>
      <c r="KM81" s="1002"/>
      <c r="KN81" s="1002"/>
      <c r="KO81" s="1003">
        <v>6272</v>
      </c>
      <c r="KP81" s="1007">
        <f t="shared" si="14"/>
        <v>0.57278538812785385</v>
      </c>
      <c r="KQ81" s="1004">
        <f t="shared" si="20"/>
        <v>17.183561643835617</v>
      </c>
      <c r="KR81" s="1001"/>
      <c r="KS81" s="1002"/>
      <c r="KT81" s="1002"/>
      <c r="KU81" s="1002"/>
      <c r="KV81" s="1002"/>
      <c r="KW81" s="1002"/>
      <c r="KX81" s="1002"/>
      <c r="KY81" s="1002"/>
      <c r="KZ81" s="1002"/>
      <c r="LA81" s="1002"/>
      <c r="LB81" s="1002"/>
      <c r="LC81" s="1002"/>
      <c r="LD81" s="1002"/>
      <c r="LE81" s="1002"/>
      <c r="LF81" s="1002"/>
      <c r="LG81" s="1002"/>
      <c r="LH81" s="1002"/>
      <c r="LI81" s="1002"/>
      <c r="LJ81" s="1002"/>
      <c r="LK81" s="1002"/>
      <c r="LL81" s="1002"/>
      <c r="LM81" s="1002"/>
      <c r="LN81" s="1002"/>
      <c r="LO81" s="1002"/>
      <c r="LP81" s="1002"/>
      <c r="LQ81" s="1002"/>
      <c r="LR81" s="1002"/>
      <c r="LS81" s="1002"/>
      <c r="LT81" s="1003"/>
      <c r="LU81" s="1007"/>
      <c r="LV81" s="1004">
        <f t="shared" si="21"/>
        <v>0</v>
      </c>
      <c r="LW81" s="644"/>
      <c r="LX81" s="645"/>
      <c r="LY81" s="645"/>
      <c r="LZ81" s="646"/>
      <c r="MA81" s="647"/>
      <c r="MB81" s="647"/>
      <c r="MC81" s="645"/>
      <c r="MD81" s="645"/>
      <c r="ME81" s="646"/>
      <c r="MF81" s="647"/>
      <c r="MG81" s="645"/>
      <c r="MH81" s="645"/>
      <c r="MI81" s="646"/>
      <c r="MJ81" s="647"/>
      <c r="MK81" s="648"/>
      <c r="ML81" s="648"/>
      <c r="MM81" s="648"/>
      <c r="MN81" s="1008"/>
      <c r="MO81" s="1009"/>
      <c r="MP81" s="1010"/>
      <c r="MQ81" s="1011"/>
      <c r="MR81" s="1011"/>
      <c r="MS81" s="1011"/>
      <c r="MT81" s="1011"/>
      <c r="MU81" s="1011"/>
      <c r="MV81" s="1012"/>
      <c r="MX81" s="837"/>
    </row>
    <row r="82" spans="1:362" s="587" customFormat="1" ht="8.25" x14ac:dyDescent="0.25">
      <c r="A82" s="976" t="s">
        <v>586</v>
      </c>
      <c r="B82" s="977" t="s">
        <v>593</v>
      </c>
      <c r="C82" s="978" t="s">
        <v>588</v>
      </c>
      <c r="D82" s="978" t="s">
        <v>1273</v>
      </c>
      <c r="E82" s="978" t="s">
        <v>1217</v>
      </c>
      <c r="F82" s="978" t="s">
        <v>312</v>
      </c>
      <c r="G82" s="978" t="s">
        <v>594</v>
      </c>
      <c r="H82" s="978" t="s">
        <v>1274</v>
      </c>
      <c r="I82" s="978" t="s">
        <v>186</v>
      </c>
      <c r="J82" s="978" t="s">
        <v>493</v>
      </c>
      <c r="K82" s="1013" t="s">
        <v>282</v>
      </c>
      <c r="L82" s="979">
        <v>1</v>
      </c>
      <c r="M82" s="593"/>
      <c r="N82" s="595"/>
      <c r="O82" s="595"/>
      <c r="P82" s="598">
        <f t="shared" si="15"/>
        <v>0</v>
      </c>
      <c r="Q82" s="599"/>
      <c r="R82" s="600"/>
      <c r="S82" s="600"/>
      <c r="T82" s="980"/>
      <c r="U82" s="981">
        <v>15.147152777777777</v>
      </c>
      <c r="V82" s="982"/>
      <c r="W82" s="982">
        <v>46.159603174603177</v>
      </c>
      <c r="X82" s="982">
        <v>19.01100529100529</v>
      </c>
      <c r="Y82" s="982">
        <v>1.3786772486772485</v>
      </c>
      <c r="Z82" s="982">
        <v>22.550264550264551</v>
      </c>
      <c r="AA82" s="982">
        <v>0.42</v>
      </c>
      <c r="AB82" s="982">
        <v>3.9284523809523808</v>
      </c>
      <c r="AC82" s="982">
        <v>11.419851190476189</v>
      </c>
      <c r="AD82" s="983">
        <v>120.01500661375663</v>
      </c>
      <c r="AE82" s="984">
        <f t="shared" si="16"/>
        <v>0.14471796987483351</v>
      </c>
      <c r="AF82" s="985">
        <f t="shared" si="17"/>
        <v>0.44101516368520621</v>
      </c>
      <c r="AG82" s="986"/>
      <c r="AH82" s="987"/>
      <c r="AI82" s="988" t="s">
        <v>1482</v>
      </c>
      <c r="AJ82" s="989"/>
      <c r="AK82" s="990"/>
      <c r="AL82" s="990"/>
      <c r="AM82" s="990"/>
      <c r="AN82" s="990"/>
      <c r="AO82" s="990"/>
      <c r="AP82" s="990"/>
      <c r="AQ82" s="990"/>
      <c r="AR82" s="990"/>
      <c r="AS82" s="990"/>
      <c r="AT82" s="990"/>
      <c r="AU82" s="990"/>
      <c r="AV82" s="990"/>
      <c r="AW82" s="990"/>
      <c r="AX82" s="990"/>
      <c r="AY82" s="990"/>
      <c r="AZ82" s="990"/>
      <c r="BA82" s="990"/>
      <c r="BB82" s="990"/>
      <c r="BC82" s="990"/>
      <c r="BD82" s="614"/>
      <c r="BE82" s="991">
        <v>20</v>
      </c>
      <c r="BF82" s="992"/>
      <c r="BG82" s="992"/>
      <c r="BH82" s="992"/>
      <c r="BI82" s="992"/>
      <c r="BJ82" s="992"/>
      <c r="BK82" s="992"/>
      <c r="BL82" s="992"/>
      <c r="BM82" s="992"/>
      <c r="BN82" s="992"/>
      <c r="BO82" s="992"/>
      <c r="BP82" s="992"/>
      <c r="BQ82" s="992"/>
      <c r="BR82" s="992"/>
      <c r="BS82" s="992"/>
      <c r="BT82" s="992"/>
      <c r="BU82" s="992"/>
      <c r="BV82" s="992"/>
      <c r="BW82" s="992"/>
      <c r="BX82" s="992"/>
      <c r="BY82" s="992"/>
      <c r="BZ82" s="992"/>
      <c r="CA82" s="992"/>
      <c r="CB82" s="992"/>
      <c r="CC82" s="992"/>
      <c r="CD82" s="992"/>
      <c r="CE82" s="992"/>
      <c r="CF82" s="992"/>
      <c r="CG82" s="992"/>
      <c r="CH82" s="992"/>
      <c r="CI82" s="992"/>
      <c r="CJ82" s="992"/>
      <c r="CK82" s="992"/>
      <c r="CL82" s="992"/>
      <c r="CM82" s="992"/>
      <c r="CN82" s="992"/>
      <c r="CO82" s="992"/>
      <c r="CP82" s="992"/>
      <c r="CQ82" s="992"/>
      <c r="CR82" s="992"/>
      <c r="CS82" s="993">
        <f t="shared" si="23"/>
        <v>20</v>
      </c>
      <c r="CT82" s="994">
        <f t="shared" si="18"/>
        <v>1</v>
      </c>
      <c r="CU82" s="615">
        <v>0.76301369863013702</v>
      </c>
      <c r="CV82" s="616"/>
      <c r="CW82" s="616"/>
      <c r="CX82" s="616"/>
      <c r="CY82" s="616"/>
      <c r="CZ82" s="616"/>
      <c r="DA82" s="616"/>
      <c r="DB82" s="616"/>
      <c r="DC82" s="616"/>
      <c r="DD82" s="616"/>
      <c r="DE82" s="616"/>
      <c r="DF82" s="616"/>
      <c r="DG82" s="616"/>
      <c r="DH82" s="616"/>
      <c r="DI82" s="616"/>
      <c r="DJ82" s="616"/>
      <c r="DK82" s="616"/>
      <c r="DL82" s="616"/>
      <c r="DM82" s="616"/>
      <c r="DN82" s="616"/>
      <c r="DO82" s="616"/>
      <c r="DP82" s="616"/>
      <c r="DQ82" s="616"/>
      <c r="DR82" s="616"/>
      <c r="DS82" s="616"/>
      <c r="DT82" s="616"/>
      <c r="DU82" s="616"/>
      <c r="DV82" s="616"/>
      <c r="DW82" s="616"/>
      <c r="DX82" s="616"/>
      <c r="DY82" s="616"/>
      <c r="DZ82" s="616"/>
      <c r="EA82" s="616"/>
      <c r="EB82" s="616"/>
      <c r="EC82" s="616"/>
      <c r="ED82" s="616"/>
      <c r="EE82" s="616"/>
      <c r="EF82" s="616"/>
      <c r="EG82" s="616"/>
      <c r="EH82" s="995"/>
      <c r="EI82" s="996">
        <v>0.76301369863013702</v>
      </c>
      <c r="EJ82" s="989"/>
      <c r="EK82" s="990"/>
      <c r="EL82" s="990">
        <v>5</v>
      </c>
      <c r="EM82" s="990"/>
      <c r="EN82" s="990"/>
      <c r="EO82" s="990"/>
      <c r="EP82" s="990"/>
      <c r="EQ82" s="990"/>
      <c r="ER82" s="990"/>
      <c r="ES82" s="990"/>
      <c r="ET82" s="990"/>
      <c r="EU82" s="990"/>
      <c r="EV82" s="990"/>
      <c r="EW82" s="990"/>
      <c r="EX82" s="990"/>
      <c r="EY82" s="990"/>
      <c r="EZ82" s="990"/>
      <c r="FA82" s="990"/>
      <c r="FB82" s="990"/>
      <c r="FC82" s="990"/>
      <c r="FD82" s="990"/>
      <c r="FE82" s="990"/>
      <c r="FF82" s="990"/>
      <c r="FG82" s="990"/>
      <c r="FH82" s="990"/>
      <c r="FI82" s="990"/>
      <c r="FJ82" s="990"/>
      <c r="FK82" s="990"/>
      <c r="FL82" s="990"/>
      <c r="FM82" s="990"/>
      <c r="FN82" s="990"/>
      <c r="FO82" s="990"/>
      <c r="FP82" s="997">
        <v>5</v>
      </c>
      <c r="FQ82" s="994">
        <f t="shared" si="13"/>
        <v>1</v>
      </c>
      <c r="FR82" s="615"/>
      <c r="FS82" s="616"/>
      <c r="FT82" s="616">
        <v>1.1764383561643836</v>
      </c>
      <c r="FU82" s="616"/>
      <c r="FV82" s="616"/>
      <c r="FW82" s="616"/>
      <c r="FX82" s="616"/>
      <c r="FY82" s="616"/>
      <c r="FZ82" s="616"/>
      <c r="GA82" s="616"/>
      <c r="GB82" s="616"/>
      <c r="GC82" s="616"/>
      <c r="GD82" s="616"/>
      <c r="GE82" s="616"/>
      <c r="GF82" s="616"/>
      <c r="GG82" s="616"/>
      <c r="GH82" s="616"/>
      <c r="GI82" s="616"/>
      <c r="GJ82" s="616"/>
      <c r="GK82" s="616"/>
      <c r="GL82" s="616"/>
      <c r="GM82" s="616"/>
      <c r="GN82" s="616"/>
      <c r="GO82" s="616"/>
      <c r="GP82" s="616"/>
      <c r="GQ82" s="616"/>
      <c r="GR82" s="616"/>
      <c r="GS82" s="616"/>
      <c r="GT82" s="616"/>
      <c r="GU82" s="616"/>
      <c r="GV82" s="616"/>
      <c r="GW82" s="616"/>
      <c r="GX82" s="621">
        <v>1.1764383561643836</v>
      </c>
      <c r="GY82" s="998">
        <v>83</v>
      </c>
      <c r="GZ82" s="999">
        <v>84</v>
      </c>
      <c r="HA82" s="999">
        <v>40</v>
      </c>
      <c r="HB82" s="999"/>
      <c r="HC82" s="999"/>
      <c r="HD82" s="999">
        <v>5</v>
      </c>
      <c r="HE82" s="1000">
        <v>212</v>
      </c>
      <c r="HF82" s="1001">
        <v>11</v>
      </c>
      <c r="HG82" s="1002">
        <v>17</v>
      </c>
      <c r="HH82" s="1002"/>
      <c r="HI82" s="1002">
        <v>14</v>
      </c>
      <c r="HJ82" s="1002">
        <v>185</v>
      </c>
      <c r="HK82" s="1002">
        <v>266</v>
      </c>
      <c r="HL82" s="1002">
        <v>81</v>
      </c>
      <c r="HM82" s="1002">
        <v>42</v>
      </c>
      <c r="HN82" s="1002">
        <v>20</v>
      </c>
      <c r="HO82" s="1002">
        <v>14</v>
      </c>
      <c r="HP82" s="1002">
        <v>42</v>
      </c>
      <c r="HQ82" s="1002">
        <v>61</v>
      </c>
      <c r="HR82" s="1002">
        <v>1</v>
      </c>
      <c r="HS82" s="1002">
        <v>2</v>
      </c>
      <c r="HT82" s="1002"/>
      <c r="HU82" s="1002"/>
      <c r="HV82" s="1002">
        <v>33</v>
      </c>
      <c r="HW82" s="1002"/>
      <c r="HX82" s="1002">
        <v>54</v>
      </c>
      <c r="HY82" s="1002">
        <v>9</v>
      </c>
      <c r="HZ82" s="1002">
        <v>10</v>
      </c>
      <c r="IA82" s="1002">
        <v>10</v>
      </c>
      <c r="IB82" s="1002"/>
      <c r="IC82" s="1002"/>
      <c r="ID82" s="1002"/>
      <c r="IE82" s="1002"/>
      <c r="IF82" s="1002"/>
      <c r="IG82" s="1002"/>
      <c r="IH82" s="1003">
        <v>872</v>
      </c>
      <c r="II82" s="1004">
        <f t="shared" si="19"/>
        <v>2.3890410958904109</v>
      </c>
      <c r="IJ82" s="1005">
        <v>57.636363636363633</v>
      </c>
      <c r="IK82" s="1006">
        <v>19.470588235294116</v>
      </c>
      <c r="IL82" s="1006"/>
      <c r="IM82" s="1006">
        <v>6.3571428571428568</v>
      </c>
      <c r="IN82" s="1006">
        <v>10.524324324324324</v>
      </c>
      <c r="IO82" s="1006">
        <v>7.1428571428571432</v>
      </c>
      <c r="IP82" s="1006">
        <v>5.5925925925925926</v>
      </c>
      <c r="IQ82" s="1006">
        <v>14.523809523809524</v>
      </c>
      <c r="IR82" s="1006">
        <v>8.5500000000000007</v>
      </c>
      <c r="IS82" s="1006">
        <v>10.714285714285714</v>
      </c>
      <c r="IT82" s="1006">
        <v>8.3571428571428577</v>
      </c>
      <c r="IU82" s="1006">
        <v>11.311475409836065</v>
      </c>
      <c r="IV82" s="1006">
        <v>15</v>
      </c>
      <c r="IW82" s="1006">
        <v>10</v>
      </c>
      <c r="IX82" s="1006"/>
      <c r="IY82" s="1006"/>
      <c r="IZ82" s="1006">
        <v>7</v>
      </c>
      <c r="JA82" s="1006"/>
      <c r="JB82" s="1006">
        <v>14.648148148148149</v>
      </c>
      <c r="JC82" s="1006">
        <v>12.888888888888889</v>
      </c>
      <c r="JD82" s="1006">
        <v>5.2</v>
      </c>
      <c r="JE82" s="1006">
        <v>2.5</v>
      </c>
      <c r="JF82" s="1006"/>
      <c r="JG82" s="1006"/>
      <c r="JH82" s="1006"/>
      <c r="JI82" s="1006"/>
      <c r="JJ82" s="1006"/>
      <c r="JK82" s="1006"/>
      <c r="JL82" s="642">
        <v>9.8348623853211006</v>
      </c>
      <c r="JM82" s="1001">
        <v>60</v>
      </c>
      <c r="JN82" s="1002">
        <v>109</v>
      </c>
      <c r="JO82" s="1002"/>
      <c r="JP82" s="1002">
        <v>68</v>
      </c>
      <c r="JQ82" s="1002">
        <v>1369</v>
      </c>
      <c r="JR82" s="1002">
        <v>1253</v>
      </c>
      <c r="JS82" s="1002">
        <v>345</v>
      </c>
      <c r="JT82" s="1002">
        <v>409</v>
      </c>
      <c r="JU82" s="1002">
        <v>94</v>
      </c>
      <c r="JV82" s="1002">
        <v>136</v>
      </c>
      <c r="JW82" s="1002">
        <v>274</v>
      </c>
      <c r="JX82" s="1002">
        <v>614</v>
      </c>
      <c r="JY82" s="1002">
        <v>8</v>
      </c>
      <c r="JZ82" s="1002">
        <v>7</v>
      </c>
      <c r="KA82" s="1002"/>
      <c r="KB82" s="1002"/>
      <c r="KC82" s="1002">
        <v>198</v>
      </c>
      <c r="KD82" s="1002"/>
      <c r="KE82" s="1002">
        <v>468</v>
      </c>
      <c r="KF82" s="1002">
        <v>107</v>
      </c>
      <c r="KG82" s="1002">
        <v>39</v>
      </c>
      <c r="KH82" s="1002">
        <v>12</v>
      </c>
      <c r="KI82" s="1002"/>
      <c r="KJ82" s="1002"/>
      <c r="KK82" s="1002"/>
      <c r="KL82" s="1002"/>
      <c r="KM82" s="1002"/>
      <c r="KN82" s="1002"/>
      <c r="KO82" s="1003">
        <v>5570</v>
      </c>
      <c r="KP82" s="1007">
        <f t="shared" si="14"/>
        <v>0.76301369863013702</v>
      </c>
      <c r="KQ82" s="1004">
        <f t="shared" si="20"/>
        <v>15.260273972602739</v>
      </c>
      <c r="KR82" s="1001">
        <v>563</v>
      </c>
      <c r="KS82" s="1002">
        <v>204</v>
      </c>
      <c r="KT82" s="1002"/>
      <c r="KU82" s="1002">
        <v>7</v>
      </c>
      <c r="KV82" s="1002">
        <v>393</v>
      </c>
      <c r="KW82" s="1002">
        <v>392</v>
      </c>
      <c r="KX82" s="1002">
        <v>28</v>
      </c>
      <c r="KY82" s="1002">
        <v>159</v>
      </c>
      <c r="KZ82" s="1002">
        <v>57</v>
      </c>
      <c r="LA82" s="1002"/>
      <c r="LB82" s="1002">
        <v>36</v>
      </c>
      <c r="LC82" s="1002">
        <v>14</v>
      </c>
      <c r="LD82" s="1002">
        <v>6</v>
      </c>
      <c r="LE82" s="1002">
        <v>11</v>
      </c>
      <c r="LF82" s="1002"/>
      <c r="LG82" s="1002"/>
      <c r="LH82" s="1002"/>
      <c r="LI82" s="1002"/>
      <c r="LJ82" s="1002">
        <v>268</v>
      </c>
      <c r="LK82" s="1002"/>
      <c r="LL82" s="1002">
        <v>5</v>
      </c>
      <c r="LM82" s="1002">
        <v>4</v>
      </c>
      <c r="LN82" s="1002"/>
      <c r="LO82" s="1002"/>
      <c r="LP82" s="1002"/>
      <c r="LQ82" s="1002"/>
      <c r="LR82" s="1002"/>
      <c r="LS82" s="1002"/>
      <c r="LT82" s="1003">
        <v>2147</v>
      </c>
      <c r="LU82" s="1007">
        <f>LT82/(FP82*365)</f>
        <v>1.1764383561643836</v>
      </c>
      <c r="LV82" s="1004">
        <f t="shared" si="21"/>
        <v>5.882191780821918</v>
      </c>
      <c r="LW82" s="644">
        <v>5</v>
      </c>
      <c r="LX82" s="645">
        <v>29</v>
      </c>
      <c r="LY82" s="645">
        <v>80</v>
      </c>
      <c r="LZ82" s="646">
        <v>663</v>
      </c>
      <c r="MA82" s="647">
        <v>422</v>
      </c>
      <c r="MB82" s="647">
        <v>948</v>
      </c>
      <c r="MC82" s="645"/>
      <c r="MD82" s="645"/>
      <c r="ME82" s="646"/>
      <c r="MF82" s="647"/>
      <c r="MG82" s="645"/>
      <c r="MH82" s="645"/>
      <c r="MI82" s="646"/>
      <c r="MJ82" s="647"/>
      <c r="MK82" s="648"/>
      <c r="ML82" s="648"/>
      <c r="MM82" s="648"/>
      <c r="MN82" s="1008">
        <v>2147</v>
      </c>
      <c r="MO82" s="1009">
        <f t="shared" si="22"/>
        <v>5.3097345132743362E-2</v>
      </c>
      <c r="MP82" s="1010"/>
      <c r="MQ82" s="1011"/>
      <c r="MR82" s="1011"/>
      <c r="MS82" s="1011"/>
      <c r="MT82" s="1011"/>
      <c r="MU82" s="1011"/>
      <c r="MV82" s="1012"/>
      <c r="MX82" s="837"/>
    </row>
    <row r="83" spans="1:362" s="587" customFormat="1" ht="8.25" x14ac:dyDescent="0.25">
      <c r="A83" s="976" t="s">
        <v>597</v>
      </c>
      <c r="B83" s="977" t="s">
        <v>598</v>
      </c>
      <c r="C83" s="978" t="s">
        <v>599</v>
      </c>
      <c r="D83" s="978" t="s">
        <v>600</v>
      </c>
      <c r="E83" s="978" t="s">
        <v>1217</v>
      </c>
      <c r="F83" s="978" t="s">
        <v>312</v>
      </c>
      <c r="G83" s="978" t="s">
        <v>534</v>
      </c>
      <c r="H83" s="978" t="s">
        <v>534</v>
      </c>
      <c r="I83" s="978" t="s">
        <v>186</v>
      </c>
      <c r="J83" s="978" t="s">
        <v>493</v>
      </c>
      <c r="K83" s="1013" t="s">
        <v>282</v>
      </c>
      <c r="L83" s="979">
        <v>1</v>
      </c>
      <c r="M83" s="593">
        <v>950108000</v>
      </c>
      <c r="N83" s="595">
        <v>938448000</v>
      </c>
      <c r="O83" s="595">
        <v>611961000</v>
      </c>
      <c r="P83" s="598">
        <f t="shared" si="15"/>
        <v>11660000</v>
      </c>
      <c r="Q83" s="599">
        <v>7579588.2300000004</v>
      </c>
      <c r="R83" s="600">
        <v>813891350.30000007</v>
      </c>
      <c r="S83" s="600">
        <v>0</v>
      </c>
      <c r="T83" s="980">
        <v>821470938.53000009</v>
      </c>
      <c r="U83" s="981">
        <v>117.3269246031746</v>
      </c>
      <c r="V83" s="982">
        <v>2.92</v>
      </c>
      <c r="W83" s="982">
        <v>233.08386243386246</v>
      </c>
      <c r="X83" s="982">
        <v>112.13462962962963</v>
      </c>
      <c r="Y83" s="982">
        <v>24.801825396825397</v>
      </c>
      <c r="Z83" s="982">
        <v>72.618306878306882</v>
      </c>
      <c r="AA83" s="982">
        <v>1.51</v>
      </c>
      <c r="AB83" s="982">
        <v>56.432490079365081</v>
      </c>
      <c r="AC83" s="982">
        <v>135.84933035714286</v>
      </c>
      <c r="AD83" s="983">
        <v>756.67736937830682</v>
      </c>
      <c r="AE83" s="984">
        <f t="shared" si="16"/>
        <v>0.20788066954665776</v>
      </c>
      <c r="AF83" s="985">
        <f t="shared" si="17"/>
        <v>0.41297962549647665</v>
      </c>
      <c r="AG83" s="986" t="s">
        <v>1483</v>
      </c>
      <c r="AH83" s="987" t="s">
        <v>1481</v>
      </c>
      <c r="AI83" s="988" t="s">
        <v>1482</v>
      </c>
      <c r="AJ83" s="989"/>
      <c r="AK83" s="990"/>
      <c r="AL83" s="990"/>
      <c r="AM83" s="990"/>
      <c r="AN83" s="990"/>
      <c r="AO83" s="990"/>
      <c r="AP83" s="990"/>
      <c r="AQ83" s="990"/>
      <c r="AR83" s="990"/>
      <c r="AS83" s="990">
        <v>1</v>
      </c>
      <c r="AT83" s="990"/>
      <c r="AU83" s="990"/>
      <c r="AV83" s="990"/>
      <c r="AW83" s="990"/>
      <c r="AX83" s="990"/>
      <c r="AY83" s="990"/>
      <c r="AZ83" s="990"/>
      <c r="BA83" s="990"/>
      <c r="BB83" s="990"/>
      <c r="BC83" s="990"/>
      <c r="BD83" s="614">
        <v>1</v>
      </c>
      <c r="BE83" s="991">
        <v>56</v>
      </c>
      <c r="BF83" s="992">
        <v>50</v>
      </c>
      <c r="BG83" s="992">
        <v>43</v>
      </c>
      <c r="BH83" s="992">
        <v>27</v>
      </c>
      <c r="BI83" s="992">
        <v>20</v>
      </c>
      <c r="BJ83" s="992">
        <v>27</v>
      </c>
      <c r="BK83" s="992"/>
      <c r="BL83" s="992">
        <v>27</v>
      </c>
      <c r="BM83" s="992">
        <v>10</v>
      </c>
      <c r="BN83" s="992"/>
      <c r="BO83" s="992"/>
      <c r="BP83" s="992"/>
      <c r="BQ83" s="992"/>
      <c r="BR83" s="992"/>
      <c r="BS83" s="992"/>
      <c r="BT83" s="992"/>
      <c r="BU83" s="992"/>
      <c r="BV83" s="992"/>
      <c r="BW83" s="992">
        <v>21</v>
      </c>
      <c r="BX83" s="992"/>
      <c r="BY83" s="992"/>
      <c r="BZ83" s="992"/>
      <c r="CA83" s="992"/>
      <c r="CB83" s="992"/>
      <c r="CC83" s="992"/>
      <c r="CD83" s="992"/>
      <c r="CE83" s="992"/>
      <c r="CF83" s="992"/>
      <c r="CG83" s="992"/>
      <c r="CH83" s="992"/>
      <c r="CI83" s="992"/>
      <c r="CJ83" s="992"/>
      <c r="CK83" s="992"/>
      <c r="CL83" s="992"/>
      <c r="CM83" s="992"/>
      <c r="CN83" s="992"/>
      <c r="CO83" s="992"/>
      <c r="CP83" s="992"/>
      <c r="CQ83" s="992"/>
      <c r="CR83" s="992"/>
      <c r="CS83" s="993">
        <v>281</v>
      </c>
      <c r="CT83" s="994">
        <f t="shared" si="18"/>
        <v>9</v>
      </c>
      <c r="CU83" s="615">
        <v>0.59011741682974561</v>
      </c>
      <c r="CV83" s="616">
        <v>0.57254794520547947</v>
      </c>
      <c r="CW83" s="616">
        <v>0.29538069448869064</v>
      </c>
      <c r="CX83" s="616">
        <v>0.53759512937595133</v>
      </c>
      <c r="CY83" s="616">
        <v>0.28054794520547943</v>
      </c>
      <c r="CZ83" s="616">
        <v>0.60710299340436324</v>
      </c>
      <c r="DA83" s="616"/>
      <c r="DB83" s="616">
        <v>0.60345002536783354</v>
      </c>
      <c r="DC83" s="616">
        <v>0.50520547945205474</v>
      </c>
      <c r="DD83" s="616"/>
      <c r="DE83" s="616"/>
      <c r="DF83" s="616"/>
      <c r="DG83" s="616"/>
      <c r="DH83" s="616"/>
      <c r="DI83" s="616"/>
      <c r="DJ83" s="616"/>
      <c r="DK83" s="616"/>
      <c r="DL83" s="616"/>
      <c r="DM83" s="616">
        <v>0.30841487279843444</v>
      </c>
      <c r="DN83" s="616"/>
      <c r="DO83" s="616"/>
      <c r="DP83" s="616"/>
      <c r="DQ83" s="616"/>
      <c r="DR83" s="616"/>
      <c r="DS83" s="616"/>
      <c r="DT83" s="616"/>
      <c r="DU83" s="616"/>
      <c r="DV83" s="616"/>
      <c r="DW83" s="616"/>
      <c r="DX83" s="616"/>
      <c r="DY83" s="616"/>
      <c r="DZ83" s="616"/>
      <c r="EA83" s="616"/>
      <c r="EB83" s="616"/>
      <c r="EC83" s="616"/>
      <c r="ED83" s="616"/>
      <c r="EE83" s="616"/>
      <c r="EF83" s="616"/>
      <c r="EG83" s="616"/>
      <c r="EH83" s="995"/>
      <c r="EI83" s="996">
        <v>0.49364793058060741</v>
      </c>
      <c r="EJ83" s="989">
        <v>5</v>
      </c>
      <c r="EK83" s="990">
        <v>4</v>
      </c>
      <c r="EL83" s="990">
        <v>6</v>
      </c>
      <c r="EM83" s="990"/>
      <c r="EN83" s="990"/>
      <c r="EO83" s="990">
        <v>4</v>
      </c>
      <c r="EP83" s="990"/>
      <c r="EQ83" s="990"/>
      <c r="ER83" s="990"/>
      <c r="ES83" s="990"/>
      <c r="ET83" s="990"/>
      <c r="EU83" s="990"/>
      <c r="EV83" s="990"/>
      <c r="EW83" s="990"/>
      <c r="EX83" s="990"/>
      <c r="EY83" s="990"/>
      <c r="EZ83" s="990"/>
      <c r="FA83" s="990"/>
      <c r="FB83" s="990"/>
      <c r="FC83" s="990"/>
      <c r="FD83" s="990"/>
      <c r="FE83" s="990"/>
      <c r="FF83" s="990"/>
      <c r="FG83" s="990"/>
      <c r="FH83" s="990"/>
      <c r="FI83" s="990"/>
      <c r="FJ83" s="990"/>
      <c r="FK83" s="990"/>
      <c r="FL83" s="990"/>
      <c r="FM83" s="990"/>
      <c r="FN83" s="990"/>
      <c r="FO83" s="990"/>
      <c r="FP83" s="997">
        <v>19</v>
      </c>
      <c r="FQ83" s="994">
        <f t="shared" si="13"/>
        <v>4</v>
      </c>
      <c r="FR83" s="615">
        <v>0.62082191780821916</v>
      </c>
      <c r="FS83" s="616">
        <v>0.70684931506849313</v>
      </c>
      <c r="FT83" s="616">
        <v>0.46986301369863015</v>
      </c>
      <c r="FU83" s="616"/>
      <c r="FV83" s="616"/>
      <c r="FW83" s="616">
        <v>2.7397260273972603E-3</v>
      </c>
      <c r="FX83" s="616"/>
      <c r="FY83" s="616"/>
      <c r="FZ83" s="616"/>
      <c r="GA83" s="616"/>
      <c r="GB83" s="616"/>
      <c r="GC83" s="616"/>
      <c r="GD83" s="616"/>
      <c r="GE83" s="616"/>
      <c r="GF83" s="616"/>
      <c r="GG83" s="616"/>
      <c r="GH83" s="616"/>
      <c r="GI83" s="616"/>
      <c r="GJ83" s="616"/>
      <c r="GK83" s="616"/>
      <c r="GL83" s="616"/>
      <c r="GM83" s="616"/>
      <c r="GN83" s="616"/>
      <c r="GO83" s="616"/>
      <c r="GP83" s="616"/>
      <c r="GQ83" s="616"/>
      <c r="GR83" s="616"/>
      <c r="GS83" s="616"/>
      <c r="GT83" s="616"/>
      <c r="GU83" s="616"/>
      <c r="GV83" s="616"/>
      <c r="GW83" s="616"/>
      <c r="GX83" s="621">
        <v>0.46113914924297045</v>
      </c>
      <c r="GY83" s="998"/>
      <c r="GZ83" s="999"/>
      <c r="HA83" s="999"/>
      <c r="HB83" s="999"/>
      <c r="HC83" s="999"/>
      <c r="HD83" s="999"/>
      <c r="HE83" s="1000"/>
      <c r="HF83" s="1001">
        <v>44</v>
      </c>
      <c r="HG83" s="1002">
        <v>943</v>
      </c>
      <c r="HH83" s="1002">
        <v>27</v>
      </c>
      <c r="HI83" s="1002">
        <v>281</v>
      </c>
      <c r="HJ83" s="1002">
        <v>740</v>
      </c>
      <c r="HK83" s="1002">
        <v>737</v>
      </c>
      <c r="HL83" s="1002">
        <v>1094</v>
      </c>
      <c r="HM83" s="1002">
        <v>497</v>
      </c>
      <c r="HN83" s="1002">
        <v>1805</v>
      </c>
      <c r="HO83" s="1002">
        <v>251</v>
      </c>
      <c r="HP83" s="1002">
        <v>181</v>
      </c>
      <c r="HQ83" s="1002">
        <v>262</v>
      </c>
      <c r="HR83" s="1002">
        <v>32</v>
      </c>
      <c r="HS83" s="1002">
        <v>712</v>
      </c>
      <c r="HT83" s="1002">
        <v>788</v>
      </c>
      <c r="HU83" s="1002">
        <v>552</v>
      </c>
      <c r="HV83" s="1002">
        <v>109</v>
      </c>
      <c r="HW83" s="1002">
        <v>61</v>
      </c>
      <c r="HX83" s="1002">
        <v>76</v>
      </c>
      <c r="HY83" s="1002">
        <v>47</v>
      </c>
      <c r="HZ83" s="1002">
        <v>31</v>
      </c>
      <c r="IA83" s="1002">
        <v>84</v>
      </c>
      <c r="IB83" s="1002">
        <v>6</v>
      </c>
      <c r="IC83" s="1002">
        <v>93</v>
      </c>
      <c r="ID83" s="1002">
        <v>510</v>
      </c>
      <c r="IE83" s="1002"/>
      <c r="IF83" s="1002">
        <v>3</v>
      </c>
      <c r="IG83" s="1002">
        <v>3</v>
      </c>
      <c r="IH83" s="1003">
        <v>9969</v>
      </c>
      <c r="II83" s="1004">
        <f t="shared" si="19"/>
        <v>27.312328767123287</v>
      </c>
      <c r="IJ83" s="1005">
        <v>28.318181818181817</v>
      </c>
      <c r="IK83" s="1006">
        <v>6.0752916224814424</v>
      </c>
      <c r="IL83" s="1006">
        <v>4.2962962962962967</v>
      </c>
      <c r="IM83" s="1006">
        <v>3.7544483985765122</v>
      </c>
      <c r="IN83" s="1006">
        <v>7.9364864864864861</v>
      </c>
      <c r="IO83" s="1006">
        <v>5.7516960651289013</v>
      </c>
      <c r="IP83" s="1006">
        <v>6.0950639853747717</v>
      </c>
      <c r="IQ83" s="1006">
        <v>7.2132796780684103</v>
      </c>
      <c r="IR83" s="1006">
        <v>6.6952908587257616</v>
      </c>
      <c r="IS83" s="1006">
        <v>7.6972111553784863</v>
      </c>
      <c r="IT83" s="1006">
        <v>7.4254143646408837</v>
      </c>
      <c r="IU83" s="1006">
        <v>6.33587786259542</v>
      </c>
      <c r="IV83" s="1006">
        <v>4.53125</v>
      </c>
      <c r="IW83" s="1006">
        <v>3.7303370786516852</v>
      </c>
      <c r="IX83" s="1006">
        <v>4.2157360406091371</v>
      </c>
      <c r="IY83" s="1006">
        <v>4.3242753623188408</v>
      </c>
      <c r="IZ83" s="1006">
        <v>6.5137614678899078</v>
      </c>
      <c r="JA83" s="1006">
        <v>7.557377049180328</v>
      </c>
      <c r="JB83" s="1006">
        <v>6.5921052631578947</v>
      </c>
      <c r="JC83" s="1006">
        <v>6.1276595744680851</v>
      </c>
      <c r="JD83" s="1006">
        <v>2.4838709677419355</v>
      </c>
      <c r="JE83" s="1006">
        <v>3.3333333333333335</v>
      </c>
      <c r="JF83" s="1006">
        <v>9.3333333333333339</v>
      </c>
      <c r="JG83" s="1006">
        <v>5.32258064516129</v>
      </c>
      <c r="JH83" s="1006">
        <v>12.662745098039215</v>
      </c>
      <c r="JI83" s="1006"/>
      <c r="JJ83" s="1006">
        <v>14.666666666666666</v>
      </c>
      <c r="JK83" s="1006">
        <v>7</v>
      </c>
      <c r="JL83" s="642">
        <v>6.3630253786738891</v>
      </c>
      <c r="JM83" s="1001">
        <v>254</v>
      </c>
      <c r="JN83" s="1002">
        <v>4666</v>
      </c>
      <c r="JO83" s="1002">
        <v>74</v>
      </c>
      <c r="JP83" s="1002">
        <v>787</v>
      </c>
      <c r="JQ83" s="1002">
        <v>4694</v>
      </c>
      <c r="JR83" s="1002">
        <v>3294</v>
      </c>
      <c r="JS83" s="1002">
        <v>4892</v>
      </c>
      <c r="JT83" s="1002">
        <v>2957</v>
      </c>
      <c r="JU83" s="1002">
        <v>10081</v>
      </c>
      <c r="JV83" s="1002">
        <v>1645</v>
      </c>
      <c r="JW83" s="1002">
        <v>1103</v>
      </c>
      <c r="JX83" s="1002">
        <v>1344</v>
      </c>
      <c r="JY83" s="1002">
        <v>113</v>
      </c>
      <c r="JZ83" s="1002">
        <v>1974</v>
      </c>
      <c r="KA83" s="1002">
        <v>2605</v>
      </c>
      <c r="KB83" s="1002">
        <v>1855</v>
      </c>
      <c r="KC83" s="1002">
        <v>583</v>
      </c>
      <c r="KD83" s="1002">
        <v>398</v>
      </c>
      <c r="KE83" s="1002">
        <v>386</v>
      </c>
      <c r="KF83" s="1002">
        <v>241</v>
      </c>
      <c r="KG83" s="1002">
        <v>52</v>
      </c>
      <c r="KH83" s="1002">
        <v>182</v>
      </c>
      <c r="KI83" s="1002">
        <v>50</v>
      </c>
      <c r="KJ83" s="1002">
        <v>398</v>
      </c>
      <c r="KK83" s="1002">
        <v>5947</v>
      </c>
      <c r="KL83" s="1002"/>
      <c r="KM83" s="1002">
        <v>39</v>
      </c>
      <c r="KN83" s="1002">
        <v>17</v>
      </c>
      <c r="KO83" s="1003">
        <v>50631</v>
      </c>
      <c r="KP83" s="1007">
        <f t="shared" si="14"/>
        <v>0.49364793058060741</v>
      </c>
      <c r="KQ83" s="1004">
        <f t="shared" si="20"/>
        <v>138.71506849315068</v>
      </c>
      <c r="KR83" s="1001">
        <v>976</v>
      </c>
      <c r="KS83" s="1002">
        <v>160</v>
      </c>
      <c r="KT83" s="1002">
        <v>16</v>
      </c>
      <c r="KU83" s="1002">
        <v>8</v>
      </c>
      <c r="KV83" s="1002">
        <v>457</v>
      </c>
      <c r="KW83" s="1002">
        <v>236</v>
      </c>
      <c r="KX83" s="1002">
        <v>703</v>
      </c>
      <c r="KY83" s="1002">
        <v>134</v>
      </c>
      <c r="KZ83" s="1002">
        <v>220</v>
      </c>
      <c r="LA83" s="1002">
        <v>41</v>
      </c>
      <c r="LB83" s="1002">
        <v>61</v>
      </c>
      <c r="LC83" s="1002">
        <v>68</v>
      </c>
      <c r="LD83" s="1002"/>
      <c r="LE83" s="1002">
        <v>25</v>
      </c>
      <c r="LF83" s="1002"/>
      <c r="LG83" s="1002"/>
      <c r="LH83" s="1002">
        <v>19</v>
      </c>
      <c r="LI83" s="1002">
        <v>1</v>
      </c>
      <c r="LJ83" s="1002">
        <v>43</v>
      </c>
      <c r="LK83" s="1002">
        <v>1</v>
      </c>
      <c r="LL83" s="1002">
        <v>3</v>
      </c>
      <c r="LM83" s="1002">
        <v>22</v>
      </c>
      <c r="LN83" s="1002"/>
      <c r="LO83" s="1002">
        <v>3</v>
      </c>
      <c r="LP83" s="1002"/>
      <c r="LQ83" s="1002"/>
      <c r="LR83" s="1002">
        <v>1</v>
      </c>
      <c r="LS83" s="1002"/>
      <c r="LT83" s="1003">
        <v>3198</v>
      </c>
      <c r="LU83" s="1007">
        <f>LT83/(FP83*365)</f>
        <v>0.46113914924297045</v>
      </c>
      <c r="LV83" s="1004">
        <f t="shared" si="21"/>
        <v>8.7616438356164377</v>
      </c>
      <c r="LW83" s="644">
        <v>1</v>
      </c>
      <c r="LX83" s="645">
        <v>118</v>
      </c>
      <c r="LY83" s="645">
        <v>720</v>
      </c>
      <c r="LZ83" s="646">
        <v>389</v>
      </c>
      <c r="MA83" s="647">
        <v>602</v>
      </c>
      <c r="MB83" s="647">
        <v>1368</v>
      </c>
      <c r="MC83" s="645"/>
      <c r="MD83" s="645"/>
      <c r="ME83" s="646"/>
      <c r="MF83" s="647"/>
      <c r="MG83" s="645"/>
      <c r="MH83" s="645"/>
      <c r="MI83" s="646"/>
      <c r="MJ83" s="647"/>
      <c r="MK83" s="648"/>
      <c r="ML83" s="648"/>
      <c r="MM83" s="648"/>
      <c r="MN83" s="1008">
        <v>3198</v>
      </c>
      <c r="MO83" s="1009">
        <f t="shared" si="22"/>
        <v>0.26235146966854284</v>
      </c>
      <c r="MP83" s="1010"/>
      <c r="MQ83" s="1011"/>
      <c r="MR83" s="1011"/>
      <c r="MS83" s="1011"/>
      <c r="MT83" s="1011"/>
      <c r="MU83" s="1011"/>
      <c r="MV83" s="1012"/>
      <c r="MX83" s="837"/>
    </row>
    <row r="84" spans="1:362" s="587" customFormat="1" ht="8.25" x14ac:dyDescent="0.25">
      <c r="A84" s="976" t="s">
        <v>601</v>
      </c>
      <c r="B84" s="977" t="s">
        <v>602</v>
      </c>
      <c r="C84" s="978" t="s">
        <v>603</v>
      </c>
      <c r="D84" s="978" t="s">
        <v>604</v>
      </c>
      <c r="E84" s="978" t="s">
        <v>1217</v>
      </c>
      <c r="F84" s="978" t="s">
        <v>312</v>
      </c>
      <c r="G84" s="978" t="s">
        <v>605</v>
      </c>
      <c r="H84" s="978" t="s">
        <v>605</v>
      </c>
      <c r="I84" s="978" t="s">
        <v>186</v>
      </c>
      <c r="J84" s="978" t="s">
        <v>493</v>
      </c>
      <c r="K84" s="1013" t="s">
        <v>282</v>
      </c>
      <c r="L84" s="979">
        <v>1</v>
      </c>
      <c r="M84" s="593">
        <v>1160938000</v>
      </c>
      <c r="N84" s="595">
        <v>1149572000</v>
      </c>
      <c r="O84" s="595">
        <v>778774000</v>
      </c>
      <c r="P84" s="598">
        <f t="shared" si="15"/>
        <v>11366000</v>
      </c>
      <c r="Q84" s="599">
        <v>1996498.06</v>
      </c>
      <c r="R84" s="600">
        <v>968382400.39999998</v>
      </c>
      <c r="S84" s="600">
        <v>36915880.579999998</v>
      </c>
      <c r="T84" s="980">
        <v>1007294779.04</v>
      </c>
      <c r="U84" s="981">
        <v>104.35925099206349</v>
      </c>
      <c r="V84" s="982">
        <v>7.43</v>
      </c>
      <c r="W84" s="982">
        <v>229.72619047619048</v>
      </c>
      <c r="X84" s="982">
        <v>76.22521164021164</v>
      </c>
      <c r="Y84" s="982">
        <v>24.49100529100529</v>
      </c>
      <c r="Z84" s="982">
        <v>77.222910052910066</v>
      </c>
      <c r="AA84" s="982">
        <v>4.1807936507936505</v>
      </c>
      <c r="AB84" s="982">
        <v>65.086542658730167</v>
      </c>
      <c r="AC84" s="982">
        <v>98.620565476190478</v>
      </c>
      <c r="AD84" s="983">
        <v>687.3424702380953</v>
      </c>
      <c r="AE84" s="984">
        <f t="shared" si="16"/>
        <v>0.19929756190052925</v>
      </c>
      <c r="AF84" s="985">
        <f t="shared" si="17"/>
        <v>0.43871405008534603</v>
      </c>
      <c r="AG84" s="986" t="s">
        <v>1483</v>
      </c>
      <c r="AH84" s="987" t="s">
        <v>1481</v>
      </c>
      <c r="AI84" s="988" t="s">
        <v>1482</v>
      </c>
      <c r="AJ84" s="989"/>
      <c r="AK84" s="990"/>
      <c r="AL84" s="990"/>
      <c r="AM84" s="990"/>
      <c r="AN84" s="990"/>
      <c r="AO84" s="990"/>
      <c r="AP84" s="990"/>
      <c r="AQ84" s="990"/>
      <c r="AR84" s="990"/>
      <c r="AS84" s="990"/>
      <c r="AT84" s="990"/>
      <c r="AU84" s="990"/>
      <c r="AV84" s="990"/>
      <c r="AW84" s="990"/>
      <c r="AX84" s="990"/>
      <c r="AY84" s="990"/>
      <c r="AZ84" s="990"/>
      <c r="BA84" s="990"/>
      <c r="BB84" s="990"/>
      <c r="BC84" s="990"/>
      <c r="BD84" s="614"/>
      <c r="BE84" s="991">
        <v>71</v>
      </c>
      <c r="BF84" s="992">
        <v>51</v>
      </c>
      <c r="BG84" s="992">
        <v>35</v>
      </c>
      <c r="BH84" s="992"/>
      <c r="BI84" s="992">
        <v>20</v>
      </c>
      <c r="BJ84" s="992">
        <v>22</v>
      </c>
      <c r="BK84" s="992">
        <v>21</v>
      </c>
      <c r="BL84" s="992"/>
      <c r="BM84" s="992">
        <v>12</v>
      </c>
      <c r="BN84" s="992"/>
      <c r="BO84" s="992"/>
      <c r="BP84" s="992">
        <v>19</v>
      </c>
      <c r="BQ84" s="992"/>
      <c r="BR84" s="992"/>
      <c r="BS84" s="992"/>
      <c r="BT84" s="992"/>
      <c r="BU84" s="992"/>
      <c r="BV84" s="992"/>
      <c r="BW84" s="992">
        <v>20</v>
      </c>
      <c r="BX84" s="992"/>
      <c r="BY84" s="992"/>
      <c r="BZ84" s="992"/>
      <c r="CA84" s="992"/>
      <c r="CB84" s="992"/>
      <c r="CC84" s="992"/>
      <c r="CD84" s="992"/>
      <c r="CE84" s="992"/>
      <c r="CF84" s="992"/>
      <c r="CG84" s="992"/>
      <c r="CH84" s="992"/>
      <c r="CI84" s="992"/>
      <c r="CJ84" s="992"/>
      <c r="CK84" s="992"/>
      <c r="CL84" s="992"/>
      <c r="CM84" s="992"/>
      <c r="CN84" s="992"/>
      <c r="CO84" s="992"/>
      <c r="CP84" s="992"/>
      <c r="CQ84" s="992"/>
      <c r="CR84" s="992"/>
      <c r="CS84" s="993">
        <v>271</v>
      </c>
      <c r="CT84" s="994">
        <f t="shared" si="18"/>
        <v>9</v>
      </c>
      <c r="CU84" s="615">
        <v>0.63631101678564539</v>
      </c>
      <c r="CV84" s="616">
        <v>0.54789148536126775</v>
      </c>
      <c r="CW84" s="616">
        <v>0.44250489236790608</v>
      </c>
      <c r="CX84" s="616"/>
      <c r="CY84" s="616">
        <v>0.32205479452054797</v>
      </c>
      <c r="CZ84" s="616">
        <v>0.60535491905354921</v>
      </c>
      <c r="DA84" s="616">
        <v>0.40834964122635353</v>
      </c>
      <c r="DB84" s="616"/>
      <c r="DC84" s="616">
        <v>0.67465753424657537</v>
      </c>
      <c r="DD84" s="616"/>
      <c r="DE84" s="616"/>
      <c r="DF84" s="616">
        <v>0.39956741167988463</v>
      </c>
      <c r="DG84" s="616"/>
      <c r="DH84" s="616"/>
      <c r="DI84" s="616"/>
      <c r="DJ84" s="616"/>
      <c r="DK84" s="616"/>
      <c r="DL84" s="616"/>
      <c r="DM84" s="616">
        <v>0</v>
      </c>
      <c r="DN84" s="616"/>
      <c r="DO84" s="616"/>
      <c r="DP84" s="616"/>
      <c r="DQ84" s="616"/>
      <c r="DR84" s="616"/>
      <c r="DS84" s="616"/>
      <c r="DT84" s="616"/>
      <c r="DU84" s="616"/>
      <c r="DV84" s="616"/>
      <c r="DW84" s="616"/>
      <c r="DX84" s="616"/>
      <c r="DY84" s="616"/>
      <c r="DZ84" s="616"/>
      <c r="EA84" s="616"/>
      <c r="EB84" s="616"/>
      <c r="EC84" s="616"/>
      <c r="ED84" s="616"/>
      <c r="EE84" s="616"/>
      <c r="EF84" s="616"/>
      <c r="EG84" s="616"/>
      <c r="EH84" s="995"/>
      <c r="EI84" s="996">
        <v>0.48944042865086185</v>
      </c>
      <c r="EJ84" s="989">
        <v>7</v>
      </c>
      <c r="EK84" s="990"/>
      <c r="EL84" s="990">
        <v>12</v>
      </c>
      <c r="EM84" s="990"/>
      <c r="EN84" s="990"/>
      <c r="EO84" s="990"/>
      <c r="EP84" s="990"/>
      <c r="EQ84" s="990"/>
      <c r="ER84" s="990"/>
      <c r="ES84" s="990"/>
      <c r="ET84" s="990"/>
      <c r="EU84" s="990"/>
      <c r="EV84" s="990"/>
      <c r="EW84" s="990"/>
      <c r="EX84" s="990"/>
      <c r="EY84" s="990"/>
      <c r="EZ84" s="990"/>
      <c r="FA84" s="990"/>
      <c r="FB84" s="990"/>
      <c r="FC84" s="990"/>
      <c r="FD84" s="990"/>
      <c r="FE84" s="990"/>
      <c r="FF84" s="990"/>
      <c r="FG84" s="990"/>
      <c r="FH84" s="990"/>
      <c r="FI84" s="990"/>
      <c r="FJ84" s="990"/>
      <c r="FK84" s="990"/>
      <c r="FL84" s="990"/>
      <c r="FM84" s="990"/>
      <c r="FN84" s="990"/>
      <c r="FO84" s="990"/>
      <c r="FP84" s="997">
        <v>19</v>
      </c>
      <c r="FQ84" s="994">
        <f t="shared" si="13"/>
        <v>2</v>
      </c>
      <c r="FR84" s="615">
        <v>0.64187866927592951</v>
      </c>
      <c r="FS84" s="616"/>
      <c r="FT84" s="616">
        <v>0.70958904109589038</v>
      </c>
      <c r="FU84" s="616"/>
      <c r="FV84" s="616"/>
      <c r="FW84" s="616"/>
      <c r="FX84" s="616"/>
      <c r="FY84" s="616"/>
      <c r="FZ84" s="616"/>
      <c r="GA84" s="616"/>
      <c r="GB84" s="616"/>
      <c r="GC84" s="616"/>
      <c r="GD84" s="616"/>
      <c r="GE84" s="616"/>
      <c r="GF84" s="616"/>
      <c r="GG84" s="616"/>
      <c r="GH84" s="616"/>
      <c r="GI84" s="616"/>
      <c r="GJ84" s="616"/>
      <c r="GK84" s="616"/>
      <c r="GL84" s="616"/>
      <c r="GM84" s="616"/>
      <c r="GN84" s="616"/>
      <c r="GO84" s="616"/>
      <c r="GP84" s="616"/>
      <c r="GQ84" s="616"/>
      <c r="GR84" s="616"/>
      <c r="GS84" s="616"/>
      <c r="GT84" s="616"/>
      <c r="GU84" s="616"/>
      <c r="GV84" s="616"/>
      <c r="GW84" s="616"/>
      <c r="GX84" s="621">
        <v>0.68464311463590488</v>
      </c>
      <c r="GY84" s="998"/>
      <c r="GZ84" s="999"/>
      <c r="HA84" s="999"/>
      <c r="HB84" s="999"/>
      <c r="HC84" s="999"/>
      <c r="HD84" s="999"/>
      <c r="HE84" s="1000"/>
      <c r="HF84" s="1001">
        <v>65</v>
      </c>
      <c r="HG84" s="1002">
        <v>952</v>
      </c>
      <c r="HH84" s="1002">
        <v>8</v>
      </c>
      <c r="HI84" s="1002">
        <v>949</v>
      </c>
      <c r="HJ84" s="1002">
        <v>755</v>
      </c>
      <c r="HK84" s="1002">
        <v>1113</v>
      </c>
      <c r="HL84" s="1002">
        <v>1095</v>
      </c>
      <c r="HM84" s="1002">
        <v>500</v>
      </c>
      <c r="HN84" s="1002">
        <v>1119</v>
      </c>
      <c r="HO84" s="1002">
        <v>297</v>
      </c>
      <c r="HP84" s="1002">
        <v>474</v>
      </c>
      <c r="HQ84" s="1002">
        <v>390</v>
      </c>
      <c r="HR84" s="1002">
        <v>32</v>
      </c>
      <c r="HS84" s="1002">
        <v>610</v>
      </c>
      <c r="HT84" s="1002">
        <v>1027</v>
      </c>
      <c r="HU84" s="1002">
        <v>754</v>
      </c>
      <c r="HV84" s="1002">
        <v>123</v>
      </c>
      <c r="HW84" s="1002">
        <v>33</v>
      </c>
      <c r="HX84" s="1002">
        <v>169</v>
      </c>
      <c r="HY84" s="1002">
        <v>166</v>
      </c>
      <c r="HZ84" s="1002">
        <v>41</v>
      </c>
      <c r="IA84" s="1002">
        <v>119</v>
      </c>
      <c r="IB84" s="1002">
        <v>6</v>
      </c>
      <c r="IC84" s="1002">
        <v>55</v>
      </c>
      <c r="ID84" s="1002">
        <v>1</v>
      </c>
      <c r="IE84" s="1002"/>
      <c r="IF84" s="1002">
        <v>3</v>
      </c>
      <c r="IG84" s="1002"/>
      <c r="IH84" s="1003">
        <v>10856</v>
      </c>
      <c r="II84" s="1004">
        <f t="shared" si="19"/>
        <v>29.742465753424657</v>
      </c>
      <c r="IJ84" s="1005">
        <v>18.523076923076925</v>
      </c>
      <c r="IK84" s="1006">
        <v>5.0556722689075633</v>
      </c>
      <c r="IL84" s="1006">
        <v>3.625</v>
      </c>
      <c r="IM84" s="1006">
        <v>3.7270811380400422</v>
      </c>
      <c r="IN84" s="1006">
        <v>7.6357615894039732</v>
      </c>
      <c r="IO84" s="1006">
        <v>5.9424977538185084</v>
      </c>
      <c r="IP84" s="1006">
        <v>5.68675799086758</v>
      </c>
      <c r="IQ84" s="1006">
        <v>6.3780000000000001</v>
      </c>
      <c r="IR84" s="1006">
        <v>6.2448614834673819</v>
      </c>
      <c r="IS84" s="1006">
        <v>5.5521885521885519</v>
      </c>
      <c r="IT84" s="1006">
        <v>5.5780590717299576</v>
      </c>
      <c r="IU84" s="1006">
        <v>7.3179487179487177</v>
      </c>
      <c r="IV84" s="1006">
        <v>4.125</v>
      </c>
      <c r="IW84" s="1006">
        <v>3.8147540983606558</v>
      </c>
      <c r="IX84" s="1006">
        <v>4.4829600778967871</v>
      </c>
      <c r="IY84" s="1006">
        <v>4.9748010610079572</v>
      </c>
      <c r="IZ84" s="1006">
        <v>5.2113821138211378</v>
      </c>
      <c r="JA84" s="1006">
        <v>7.7575757575757578</v>
      </c>
      <c r="JB84" s="1006">
        <v>8.331360946745562</v>
      </c>
      <c r="JC84" s="1006">
        <v>21.180722891566266</v>
      </c>
      <c r="JD84" s="1006">
        <v>3.4634146341463414</v>
      </c>
      <c r="JE84" s="1006">
        <v>3.5714285714285716</v>
      </c>
      <c r="JF84" s="1006">
        <v>4.833333333333333</v>
      </c>
      <c r="JG84" s="1006">
        <v>3.5636363636363635</v>
      </c>
      <c r="JH84" s="1006">
        <v>4</v>
      </c>
      <c r="JI84" s="1006"/>
      <c r="JJ84" s="1006">
        <v>18.666666666666668</v>
      </c>
      <c r="JK84" s="1006"/>
      <c r="JL84" s="642">
        <v>5.8032424465733232</v>
      </c>
      <c r="JM84" s="1001">
        <v>243</v>
      </c>
      <c r="JN84" s="1002">
        <v>3625</v>
      </c>
      <c r="JO84" s="1002">
        <v>22</v>
      </c>
      <c r="JP84" s="1002">
        <v>2847</v>
      </c>
      <c r="JQ84" s="1002">
        <v>4363</v>
      </c>
      <c r="JR84" s="1002">
        <v>4346</v>
      </c>
      <c r="JS84" s="1002">
        <v>4695</v>
      </c>
      <c r="JT84" s="1002">
        <v>2482</v>
      </c>
      <c r="JU84" s="1002">
        <v>5746</v>
      </c>
      <c r="JV84" s="1002">
        <v>1354</v>
      </c>
      <c r="JW84" s="1002">
        <v>2028</v>
      </c>
      <c r="JX84" s="1002">
        <v>2346</v>
      </c>
      <c r="JY84" s="1002">
        <v>100</v>
      </c>
      <c r="JZ84" s="1002">
        <v>1913</v>
      </c>
      <c r="KA84" s="1002">
        <v>3699</v>
      </c>
      <c r="KB84" s="1002">
        <v>3001</v>
      </c>
      <c r="KC84" s="1002">
        <v>492</v>
      </c>
      <c r="KD84" s="1002">
        <v>209</v>
      </c>
      <c r="KE84" s="1002">
        <v>1055</v>
      </c>
      <c r="KF84" s="1002">
        <v>3343</v>
      </c>
      <c r="KG84" s="1002">
        <v>69</v>
      </c>
      <c r="KH84" s="1002">
        <v>247</v>
      </c>
      <c r="KI84" s="1002">
        <v>23</v>
      </c>
      <c r="KJ84" s="1002">
        <v>145</v>
      </c>
      <c r="KK84" s="1002">
        <v>3</v>
      </c>
      <c r="KL84" s="1002"/>
      <c r="KM84" s="1002">
        <v>17</v>
      </c>
      <c r="KN84" s="1002"/>
      <c r="KO84" s="1003">
        <v>48413</v>
      </c>
      <c r="KP84" s="1007">
        <f t="shared" si="14"/>
        <v>0.48944042865086185</v>
      </c>
      <c r="KQ84" s="1004">
        <f t="shared" si="20"/>
        <v>132.63835616438357</v>
      </c>
      <c r="KR84" s="1001">
        <v>926</v>
      </c>
      <c r="KS84" s="1002">
        <v>267</v>
      </c>
      <c r="KT84" s="1002"/>
      <c r="KU84" s="1002">
        <v>29</v>
      </c>
      <c r="KV84" s="1002">
        <v>656</v>
      </c>
      <c r="KW84" s="1002">
        <v>1329</v>
      </c>
      <c r="KX84" s="1002">
        <v>444</v>
      </c>
      <c r="KY84" s="1002">
        <v>218</v>
      </c>
      <c r="KZ84" s="1002">
        <v>145</v>
      </c>
      <c r="LA84" s="1002">
        <v>15</v>
      </c>
      <c r="LB84" s="1002">
        <v>149</v>
      </c>
      <c r="LC84" s="1002">
        <v>122</v>
      </c>
      <c r="LD84" s="1002"/>
      <c r="LE84" s="1002">
        <v>35</v>
      </c>
      <c r="LF84" s="1002">
        <v>3</v>
      </c>
      <c r="LG84" s="1002"/>
      <c r="LH84" s="1002">
        <v>25</v>
      </c>
      <c r="LI84" s="1002">
        <v>13</v>
      </c>
      <c r="LJ84" s="1002">
        <v>193</v>
      </c>
      <c r="LK84" s="1002">
        <v>9</v>
      </c>
      <c r="LL84" s="1002">
        <v>39</v>
      </c>
      <c r="LM84" s="1002">
        <v>94</v>
      </c>
      <c r="LN84" s="1002"/>
      <c r="LO84" s="1002">
        <v>2</v>
      </c>
      <c r="LP84" s="1002"/>
      <c r="LQ84" s="1002"/>
      <c r="LR84" s="1002">
        <v>35</v>
      </c>
      <c r="LS84" s="1002"/>
      <c r="LT84" s="1003">
        <v>4748</v>
      </c>
      <c r="LU84" s="1007">
        <f>LT84/(FP84*365)</f>
        <v>0.68464311463590488</v>
      </c>
      <c r="LV84" s="1004">
        <f t="shared" si="21"/>
        <v>13.008219178082191</v>
      </c>
      <c r="LW84" s="644">
        <v>27</v>
      </c>
      <c r="LX84" s="645">
        <v>392</v>
      </c>
      <c r="LY84" s="645">
        <v>477</v>
      </c>
      <c r="LZ84" s="646">
        <f>352+4</f>
        <v>356</v>
      </c>
      <c r="MA84" s="647">
        <f>922+15</f>
        <v>937</v>
      </c>
      <c r="MB84" s="647">
        <f>2513+46</f>
        <v>2559</v>
      </c>
      <c r="MC84" s="645"/>
      <c r="MD84" s="645"/>
      <c r="ME84" s="646"/>
      <c r="MF84" s="647"/>
      <c r="MG84" s="645"/>
      <c r="MH84" s="645"/>
      <c r="MI84" s="646"/>
      <c r="MJ84" s="647"/>
      <c r="MK84" s="648"/>
      <c r="ML84" s="648"/>
      <c r="MM84" s="648"/>
      <c r="MN84" s="1008">
        <f>SUBTOTAL(9,LW84:MM84)</f>
        <v>4748</v>
      </c>
      <c r="MO84" s="1009">
        <f t="shared" si="22"/>
        <v>0.18871103622577928</v>
      </c>
      <c r="MP84" s="1010"/>
      <c r="MQ84" s="1011"/>
      <c r="MR84" s="1011"/>
      <c r="MS84" s="1011"/>
      <c r="MT84" s="1011"/>
      <c r="MU84" s="1011"/>
      <c r="MV84" s="1012"/>
      <c r="MX84" s="837"/>
    </row>
    <row r="85" spans="1:362" s="587" customFormat="1" ht="8.25" x14ac:dyDescent="0.25">
      <c r="A85" s="976" t="s">
        <v>601</v>
      </c>
      <c r="B85" s="977" t="s">
        <v>606</v>
      </c>
      <c r="C85" s="978" t="s">
        <v>603</v>
      </c>
      <c r="D85" s="978" t="s">
        <v>1276</v>
      </c>
      <c r="E85" s="978" t="s">
        <v>1217</v>
      </c>
      <c r="F85" s="978" t="s">
        <v>312</v>
      </c>
      <c r="G85" s="978" t="s">
        <v>607</v>
      </c>
      <c r="H85" s="978" t="s">
        <v>607</v>
      </c>
      <c r="I85" s="978" t="s">
        <v>186</v>
      </c>
      <c r="J85" s="978" t="s">
        <v>493</v>
      </c>
      <c r="K85" s="1013" t="s">
        <v>282</v>
      </c>
      <c r="L85" s="979">
        <v>1</v>
      </c>
      <c r="M85" s="593"/>
      <c r="N85" s="595"/>
      <c r="O85" s="595"/>
      <c r="P85" s="598">
        <f t="shared" si="15"/>
        <v>0</v>
      </c>
      <c r="Q85" s="599"/>
      <c r="R85" s="600"/>
      <c r="S85" s="600"/>
      <c r="T85" s="980"/>
      <c r="U85" s="981">
        <v>21.485128968253967</v>
      </c>
      <c r="V85" s="982"/>
      <c r="W85" s="982">
        <v>71.924708994708993</v>
      </c>
      <c r="X85" s="982">
        <v>14.059470899470899</v>
      </c>
      <c r="Y85" s="982">
        <v>9.9185185185185176</v>
      </c>
      <c r="Z85" s="982">
        <v>53.449153439153442</v>
      </c>
      <c r="AA85" s="982"/>
      <c r="AB85" s="982">
        <v>8.2269742063492064</v>
      </c>
      <c r="AC85" s="982">
        <v>48.99802579365079</v>
      </c>
      <c r="AD85" s="983">
        <v>228.06198082010582</v>
      </c>
      <c r="AE85" s="984">
        <f t="shared" si="16"/>
        <v>0.12576392339126014</v>
      </c>
      <c r="AF85" s="985">
        <f t="shared" si="17"/>
        <v>0.42101369767501867</v>
      </c>
      <c r="AG85" s="986"/>
      <c r="AH85" s="987"/>
      <c r="AI85" s="988"/>
      <c r="AJ85" s="989"/>
      <c r="AK85" s="990"/>
      <c r="AL85" s="990"/>
      <c r="AM85" s="990"/>
      <c r="AN85" s="990"/>
      <c r="AO85" s="990"/>
      <c r="AP85" s="990"/>
      <c r="AQ85" s="990"/>
      <c r="AR85" s="990"/>
      <c r="AS85" s="990"/>
      <c r="AT85" s="990"/>
      <c r="AU85" s="990"/>
      <c r="AV85" s="990"/>
      <c r="AW85" s="990"/>
      <c r="AX85" s="990"/>
      <c r="AY85" s="990"/>
      <c r="AZ85" s="990"/>
      <c r="BA85" s="990"/>
      <c r="BB85" s="990"/>
      <c r="BC85" s="990"/>
      <c r="BD85" s="614"/>
      <c r="BE85" s="991">
        <v>22</v>
      </c>
      <c r="BF85" s="992"/>
      <c r="BG85" s="992"/>
      <c r="BH85" s="992"/>
      <c r="BI85" s="992"/>
      <c r="BJ85" s="992"/>
      <c r="BK85" s="992"/>
      <c r="BL85" s="992">
        <v>35</v>
      </c>
      <c r="BM85" s="992"/>
      <c r="BN85" s="992"/>
      <c r="BO85" s="992"/>
      <c r="BP85" s="992"/>
      <c r="BQ85" s="992"/>
      <c r="BR85" s="992"/>
      <c r="BS85" s="992"/>
      <c r="BT85" s="992"/>
      <c r="BU85" s="992"/>
      <c r="BV85" s="992"/>
      <c r="BW85" s="992"/>
      <c r="BX85" s="992"/>
      <c r="BY85" s="992"/>
      <c r="BZ85" s="992"/>
      <c r="CA85" s="992"/>
      <c r="CB85" s="992"/>
      <c r="CC85" s="992"/>
      <c r="CD85" s="992"/>
      <c r="CE85" s="992"/>
      <c r="CF85" s="992"/>
      <c r="CG85" s="992"/>
      <c r="CH85" s="992"/>
      <c r="CI85" s="992"/>
      <c r="CJ85" s="992"/>
      <c r="CK85" s="992"/>
      <c r="CL85" s="992"/>
      <c r="CM85" s="992"/>
      <c r="CN85" s="992"/>
      <c r="CO85" s="992"/>
      <c r="CP85" s="992"/>
      <c r="CQ85" s="992"/>
      <c r="CR85" s="992"/>
      <c r="CS85" s="993">
        <v>57</v>
      </c>
      <c r="CT85" s="994">
        <f t="shared" si="18"/>
        <v>2</v>
      </c>
      <c r="CU85" s="615">
        <v>0.64943960149439606</v>
      </c>
      <c r="CV85" s="616"/>
      <c r="CW85" s="616"/>
      <c r="CX85" s="616"/>
      <c r="CY85" s="616"/>
      <c r="CZ85" s="616"/>
      <c r="DA85" s="616"/>
      <c r="DB85" s="616">
        <v>0.55757338551859104</v>
      </c>
      <c r="DC85" s="616"/>
      <c r="DD85" s="616"/>
      <c r="DE85" s="616"/>
      <c r="DF85" s="616"/>
      <c r="DG85" s="616"/>
      <c r="DH85" s="616"/>
      <c r="DI85" s="616"/>
      <c r="DJ85" s="616"/>
      <c r="DK85" s="616"/>
      <c r="DL85" s="616"/>
      <c r="DM85" s="616"/>
      <c r="DN85" s="616"/>
      <c r="DO85" s="616"/>
      <c r="DP85" s="616"/>
      <c r="DQ85" s="616"/>
      <c r="DR85" s="616"/>
      <c r="DS85" s="616"/>
      <c r="DT85" s="616"/>
      <c r="DU85" s="616"/>
      <c r="DV85" s="616"/>
      <c r="DW85" s="616"/>
      <c r="DX85" s="616"/>
      <c r="DY85" s="616"/>
      <c r="DZ85" s="616"/>
      <c r="EA85" s="616"/>
      <c r="EB85" s="616"/>
      <c r="EC85" s="616"/>
      <c r="ED85" s="616"/>
      <c r="EE85" s="616"/>
      <c r="EF85" s="616"/>
      <c r="EG85" s="616"/>
      <c r="EH85" s="995"/>
      <c r="EI85" s="996">
        <v>0.59303052150925262</v>
      </c>
      <c r="EJ85" s="989"/>
      <c r="EK85" s="990"/>
      <c r="EL85" s="990"/>
      <c r="EM85" s="990"/>
      <c r="EN85" s="990"/>
      <c r="EO85" s="990"/>
      <c r="EP85" s="990"/>
      <c r="EQ85" s="990"/>
      <c r="ER85" s="990"/>
      <c r="ES85" s="990"/>
      <c r="ET85" s="990"/>
      <c r="EU85" s="990"/>
      <c r="EV85" s="990"/>
      <c r="EW85" s="990"/>
      <c r="EX85" s="990"/>
      <c r="EY85" s="990"/>
      <c r="EZ85" s="990"/>
      <c r="FA85" s="990"/>
      <c r="FB85" s="990"/>
      <c r="FC85" s="990"/>
      <c r="FD85" s="990"/>
      <c r="FE85" s="990"/>
      <c r="FF85" s="990"/>
      <c r="FG85" s="990"/>
      <c r="FH85" s="990"/>
      <c r="FI85" s="990"/>
      <c r="FJ85" s="990"/>
      <c r="FK85" s="990"/>
      <c r="FL85" s="990"/>
      <c r="FM85" s="990"/>
      <c r="FN85" s="990"/>
      <c r="FO85" s="990"/>
      <c r="FP85" s="997"/>
      <c r="FQ85" s="994">
        <f t="shared" si="13"/>
        <v>0</v>
      </c>
      <c r="FR85" s="615"/>
      <c r="FS85" s="616"/>
      <c r="FT85" s="616"/>
      <c r="FU85" s="616"/>
      <c r="FV85" s="616"/>
      <c r="FW85" s="616"/>
      <c r="FX85" s="616"/>
      <c r="FY85" s="616"/>
      <c r="FZ85" s="616"/>
      <c r="GA85" s="616"/>
      <c r="GB85" s="616"/>
      <c r="GC85" s="616"/>
      <c r="GD85" s="616"/>
      <c r="GE85" s="616"/>
      <c r="GF85" s="616"/>
      <c r="GG85" s="616"/>
      <c r="GH85" s="616"/>
      <c r="GI85" s="616"/>
      <c r="GJ85" s="616"/>
      <c r="GK85" s="616"/>
      <c r="GL85" s="616"/>
      <c r="GM85" s="616"/>
      <c r="GN85" s="616"/>
      <c r="GO85" s="616"/>
      <c r="GP85" s="616"/>
      <c r="GQ85" s="616"/>
      <c r="GR85" s="616"/>
      <c r="GS85" s="616"/>
      <c r="GT85" s="616"/>
      <c r="GU85" s="616"/>
      <c r="GV85" s="616"/>
      <c r="GW85" s="616"/>
      <c r="GX85" s="621"/>
      <c r="GY85" s="998">
        <v>107</v>
      </c>
      <c r="GZ85" s="999">
        <v>51</v>
      </c>
      <c r="HA85" s="999"/>
      <c r="HB85" s="999"/>
      <c r="HC85" s="999"/>
      <c r="HD85" s="999"/>
      <c r="HE85" s="1000">
        <v>158</v>
      </c>
      <c r="HF85" s="1001"/>
      <c r="HG85" s="1002">
        <v>4</v>
      </c>
      <c r="HH85" s="1002"/>
      <c r="HI85" s="1002">
        <v>29</v>
      </c>
      <c r="HJ85" s="1002">
        <v>133</v>
      </c>
      <c r="HK85" s="1002">
        <v>152</v>
      </c>
      <c r="HL85" s="1002">
        <v>34</v>
      </c>
      <c r="HM85" s="1002">
        <v>33</v>
      </c>
      <c r="HN85" s="1002">
        <v>11</v>
      </c>
      <c r="HO85" s="1002">
        <v>8</v>
      </c>
      <c r="HP85" s="1002">
        <v>136</v>
      </c>
      <c r="HQ85" s="1002">
        <v>46</v>
      </c>
      <c r="HR85" s="1002">
        <v>1</v>
      </c>
      <c r="HS85" s="1002"/>
      <c r="HT85" s="1002"/>
      <c r="HU85" s="1002"/>
      <c r="HV85" s="1002">
        <v>22</v>
      </c>
      <c r="HW85" s="1002"/>
      <c r="HX85" s="1002">
        <v>13</v>
      </c>
      <c r="HY85" s="1002">
        <v>1</v>
      </c>
      <c r="HZ85" s="1002">
        <v>1</v>
      </c>
      <c r="IA85" s="1002">
        <v>2</v>
      </c>
      <c r="IB85" s="1002"/>
      <c r="IC85" s="1002">
        <v>5</v>
      </c>
      <c r="ID85" s="1002">
        <v>444</v>
      </c>
      <c r="IE85" s="1002"/>
      <c r="IF85" s="1002">
        <v>1</v>
      </c>
      <c r="IG85" s="1002"/>
      <c r="IH85" s="1003">
        <v>1076</v>
      </c>
      <c r="II85" s="1004">
        <f t="shared" si="19"/>
        <v>2.9479452054794519</v>
      </c>
      <c r="IJ85" s="1005"/>
      <c r="IK85" s="1006">
        <v>6.5</v>
      </c>
      <c r="IL85" s="1006"/>
      <c r="IM85" s="1006">
        <v>10.068965517241379</v>
      </c>
      <c r="IN85" s="1006">
        <v>10.142857142857142</v>
      </c>
      <c r="IO85" s="1006">
        <v>9.0921052631578956</v>
      </c>
      <c r="IP85" s="1006">
        <v>8.4117647058823533</v>
      </c>
      <c r="IQ85" s="1006">
        <v>10.727272727272727</v>
      </c>
      <c r="IR85" s="1006">
        <v>11.909090909090908</v>
      </c>
      <c r="IS85" s="1006">
        <v>11.375</v>
      </c>
      <c r="IT85" s="1006">
        <v>8.4705882352941178</v>
      </c>
      <c r="IU85" s="1006">
        <v>10.978260869565217</v>
      </c>
      <c r="IV85" s="1006">
        <v>28</v>
      </c>
      <c r="IW85" s="1006"/>
      <c r="IX85" s="1006"/>
      <c r="IY85" s="1006"/>
      <c r="IZ85" s="1006">
        <v>4.7272727272727275</v>
      </c>
      <c r="JA85" s="1006"/>
      <c r="JB85" s="1006">
        <v>11.307692307692308</v>
      </c>
      <c r="JC85" s="1006">
        <v>3</v>
      </c>
      <c r="JD85" s="1006">
        <v>12</v>
      </c>
      <c r="JE85" s="1006">
        <v>7.5</v>
      </c>
      <c r="JF85" s="1006"/>
      <c r="JG85" s="1006">
        <v>6.2</v>
      </c>
      <c r="JH85" s="1006">
        <v>16.97072072072072</v>
      </c>
      <c r="JI85" s="1006"/>
      <c r="JJ85" s="1006">
        <v>7</v>
      </c>
      <c r="JK85" s="1006"/>
      <c r="JL85" s="642">
        <v>12.5</v>
      </c>
      <c r="JM85" s="1001"/>
      <c r="JN85" s="1002">
        <v>22</v>
      </c>
      <c r="JO85" s="1002"/>
      <c r="JP85" s="1002">
        <v>261</v>
      </c>
      <c r="JQ85" s="1002">
        <v>1213</v>
      </c>
      <c r="JR85" s="1002">
        <v>1204</v>
      </c>
      <c r="JS85" s="1002">
        <v>247</v>
      </c>
      <c r="JT85" s="1002">
        <v>309</v>
      </c>
      <c r="JU85" s="1002">
        <v>120</v>
      </c>
      <c r="JV85" s="1002">
        <v>83</v>
      </c>
      <c r="JW85" s="1002">
        <v>1015</v>
      </c>
      <c r="JX85" s="1002">
        <v>449</v>
      </c>
      <c r="JY85" s="1002">
        <v>27</v>
      </c>
      <c r="JZ85" s="1002"/>
      <c r="KA85" s="1002"/>
      <c r="KB85" s="1002"/>
      <c r="KC85" s="1002">
        <v>83</v>
      </c>
      <c r="KD85" s="1002"/>
      <c r="KE85" s="1002">
        <v>131</v>
      </c>
      <c r="KF85" s="1002">
        <v>2</v>
      </c>
      <c r="KG85" s="1002">
        <v>11</v>
      </c>
      <c r="KH85" s="1002">
        <v>7</v>
      </c>
      <c r="KI85" s="1002"/>
      <c r="KJ85" s="1002">
        <v>26</v>
      </c>
      <c r="KK85" s="1002">
        <v>7123</v>
      </c>
      <c r="KL85" s="1002"/>
      <c r="KM85" s="1002">
        <v>5</v>
      </c>
      <c r="KN85" s="1002"/>
      <c r="KO85" s="1003">
        <v>12338</v>
      </c>
      <c r="KP85" s="1007">
        <f t="shared" si="14"/>
        <v>0.59303052150925262</v>
      </c>
      <c r="KQ85" s="1004">
        <f t="shared" si="20"/>
        <v>33.802739726027397</v>
      </c>
      <c r="KR85" s="1001"/>
      <c r="KS85" s="1002"/>
      <c r="KT85" s="1002"/>
      <c r="KU85" s="1002"/>
      <c r="KV85" s="1002"/>
      <c r="KW85" s="1002"/>
      <c r="KX85" s="1002"/>
      <c r="KY85" s="1002"/>
      <c r="KZ85" s="1002"/>
      <c r="LA85" s="1002"/>
      <c r="LB85" s="1002"/>
      <c r="LC85" s="1002"/>
      <c r="LD85" s="1002"/>
      <c r="LE85" s="1002"/>
      <c r="LF85" s="1002"/>
      <c r="LG85" s="1002"/>
      <c r="LH85" s="1002"/>
      <c r="LI85" s="1002"/>
      <c r="LJ85" s="1002"/>
      <c r="LK85" s="1002"/>
      <c r="LL85" s="1002"/>
      <c r="LM85" s="1002"/>
      <c r="LN85" s="1002"/>
      <c r="LO85" s="1002"/>
      <c r="LP85" s="1002"/>
      <c r="LQ85" s="1002"/>
      <c r="LR85" s="1002"/>
      <c r="LS85" s="1002"/>
      <c r="LT85" s="1003"/>
      <c r="LU85" s="1007"/>
      <c r="LV85" s="1004">
        <f t="shared" si="21"/>
        <v>0</v>
      </c>
      <c r="LW85" s="644"/>
      <c r="LX85" s="645"/>
      <c r="LY85" s="645"/>
      <c r="LZ85" s="646"/>
      <c r="MA85" s="647"/>
      <c r="MB85" s="647"/>
      <c r="MC85" s="645"/>
      <c r="MD85" s="645"/>
      <c r="ME85" s="646"/>
      <c r="MF85" s="647"/>
      <c r="MG85" s="645"/>
      <c r="MH85" s="645"/>
      <c r="MI85" s="646"/>
      <c r="MJ85" s="647"/>
      <c r="MK85" s="648"/>
      <c r="ML85" s="648"/>
      <c r="MM85" s="648"/>
      <c r="MN85" s="1008"/>
      <c r="MO85" s="1009"/>
      <c r="MP85" s="1010"/>
      <c r="MQ85" s="1011"/>
      <c r="MR85" s="1011"/>
      <c r="MS85" s="1011"/>
      <c r="MT85" s="1011"/>
      <c r="MU85" s="1011"/>
      <c r="MV85" s="1012"/>
      <c r="MX85" s="837"/>
    </row>
    <row r="86" spans="1:362" s="587" customFormat="1" ht="8.25" x14ac:dyDescent="0.25">
      <c r="A86" s="976" t="s">
        <v>608</v>
      </c>
      <c r="B86" s="977" t="s">
        <v>609</v>
      </c>
      <c r="C86" s="978" t="s">
        <v>610</v>
      </c>
      <c r="D86" s="978" t="s">
        <v>611</v>
      </c>
      <c r="E86" s="978" t="s">
        <v>1277</v>
      </c>
      <c r="F86" s="978" t="s">
        <v>612</v>
      </c>
      <c r="G86" s="978" t="s">
        <v>613</v>
      </c>
      <c r="H86" s="978" t="s">
        <v>613</v>
      </c>
      <c r="I86" s="978" t="s">
        <v>186</v>
      </c>
      <c r="J86" s="978" t="s">
        <v>493</v>
      </c>
      <c r="K86" s="1013" t="s">
        <v>238</v>
      </c>
      <c r="L86" s="979">
        <v>1</v>
      </c>
      <c r="M86" s="593">
        <v>6989678000</v>
      </c>
      <c r="N86" s="595">
        <v>6599057000</v>
      </c>
      <c r="O86" s="595">
        <v>3300217000</v>
      </c>
      <c r="P86" s="598">
        <f t="shared" si="15"/>
        <v>390621000</v>
      </c>
      <c r="Q86" s="599">
        <v>9854747.7000000011</v>
      </c>
      <c r="R86" s="600">
        <v>6267100401.1499996</v>
      </c>
      <c r="S86" s="600">
        <v>189362180.80000001</v>
      </c>
      <c r="T86" s="980">
        <v>6466317329.6499996</v>
      </c>
      <c r="U86" s="981">
        <v>549.24708333333342</v>
      </c>
      <c r="V86" s="982">
        <v>28.28325396825397</v>
      </c>
      <c r="W86" s="982">
        <v>1196.6567195767198</v>
      </c>
      <c r="X86" s="982">
        <v>421.94317460317461</v>
      </c>
      <c r="Y86" s="982">
        <v>88.090158730158734</v>
      </c>
      <c r="Z86" s="982">
        <v>423.06878306878309</v>
      </c>
      <c r="AA86" s="982">
        <v>18.655714285714282</v>
      </c>
      <c r="AB86" s="982">
        <v>199.7838888888889</v>
      </c>
      <c r="AC86" s="982">
        <v>375.96353174603172</v>
      </c>
      <c r="AD86" s="983">
        <v>3301.692308201058</v>
      </c>
      <c r="AE86" s="984">
        <f t="shared" si="16"/>
        <v>0.20148869694270644</v>
      </c>
      <c r="AF86" s="985">
        <f t="shared" si="17"/>
        <v>0.43898786253347766</v>
      </c>
      <c r="AG86" s="986" t="s">
        <v>1480</v>
      </c>
      <c r="AH86" s="987" t="s">
        <v>1481</v>
      </c>
      <c r="AI86" s="988" t="s">
        <v>1482</v>
      </c>
      <c r="AJ86" s="989"/>
      <c r="AK86" s="990">
        <v>1</v>
      </c>
      <c r="AL86" s="990"/>
      <c r="AM86" s="990">
        <v>1</v>
      </c>
      <c r="AN86" s="990">
        <v>1</v>
      </c>
      <c r="AO86" s="990"/>
      <c r="AP86" s="990">
        <v>1</v>
      </c>
      <c r="AQ86" s="990">
        <v>1</v>
      </c>
      <c r="AR86" s="990"/>
      <c r="AS86" s="990"/>
      <c r="AT86" s="990"/>
      <c r="AU86" s="990"/>
      <c r="AV86" s="990"/>
      <c r="AW86" s="990"/>
      <c r="AX86" s="990">
        <v>1</v>
      </c>
      <c r="AY86" s="990"/>
      <c r="AZ86" s="990"/>
      <c r="BA86" s="990">
        <v>1</v>
      </c>
      <c r="BB86" s="990"/>
      <c r="BC86" s="990">
        <v>1</v>
      </c>
      <c r="BD86" s="614">
        <v>8</v>
      </c>
      <c r="BE86" s="991">
        <v>82</v>
      </c>
      <c r="BF86" s="992">
        <v>101</v>
      </c>
      <c r="BG86" s="992">
        <v>96</v>
      </c>
      <c r="BH86" s="992">
        <v>36</v>
      </c>
      <c r="BI86" s="992">
        <v>71</v>
      </c>
      <c r="BJ86" s="992">
        <v>40</v>
      </c>
      <c r="BK86" s="992">
        <v>68</v>
      </c>
      <c r="BL86" s="992">
        <v>42</v>
      </c>
      <c r="BM86" s="992">
        <v>56</v>
      </c>
      <c r="BN86" s="992">
        <v>46</v>
      </c>
      <c r="BO86" s="992">
        <v>22</v>
      </c>
      <c r="BP86" s="992">
        <v>20</v>
      </c>
      <c r="BQ86" s="992">
        <v>41</v>
      </c>
      <c r="BR86" s="992">
        <v>48</v>
      </c>
      <c r="BS86" s="992">
        <v>63</v>
      </c>
      <c r="BT86" s="992">
        <v>74</v>
      </c>
      <c r="BU86" s="992">
        <v>20</v>
      </c>
      <c r="BV86" s="992">
        <v>21</v>
      </c>
      <c r="BW86" s="992"/>
      <c r="BX86" s="992">
        <v>12</v>
      </c>
      <c r="BY86" s="992">
        <v>19</v>
      </c>
      <c r="BZ86" s="992"/>
      <c r="CA86" s="992"/>
      <c r="CB86" s="992"/>
      <c r="CC86" s="992"/>
      <c r="CD86" s="992">
        <v>26</v>
      </c>
      <c r="CE86" s="992">
        <v>4</v>
      </c>
      <c r="CF86" s="992"/>
      <c r="CG86" s="992"/>
      <c r="CH86" s="992"/>
      <c r="CI86" s="992"/>
      <c r="CJ86" s="992"/>
      <c r="CK86" s="992"/>
      <c r="CL86" s="992">
        <v>12</v>
      </c>
      <c r="CM86" s="992"/>
      <c r="CN86" s="992"/>
      <c r="CO86" s="992"/>
      <c r="CP86" s="992"/>
      <c r="CQ86" s="992"/>
      <c r="CR86" s="992"/>
      <c r="CS86" s="993">
        <v>1020</v>
      </c>
      <c r="CT86" s="994">
        <f t="shared" si="18"/>
        <v>23</v>
      </c>
      <c r="CU86" s="615">
        <v>0.65823588372870034</v>
      </c>
      <c r="CV86" s="616">
        <v>0.60659161806591622</v>
      </c>
      <c r="CW86" s="616">
        <v>0.47471461187214614</v>
      </c>
      <c r="CX86" s="616">
        <v>0.5837899543378996</v>
      </c>
      <c r="CY86" s="616">
        <v>0.43141038008875171</v>
      </c>
      <c r="CZ86" s="616">
        <v>0.38931506849315067</v>
      </c>
      <c r="DA86" s="616">
        <v>0.71865431103948429</v>
      </c>
      <c r="DB86" s="616">
        <v>0.73346379647749516</v>
      </c>
      <c r="DC86" s="616">
        <v>0.52240704500978474</v>
      </c>
      <c r="DD86" s="616">
        <v>0.51429422275163783</v>
      </c>
      <c r="DE86" s="616">
        <v>0.68580323785803243</v>
      </c>
      <c r="DF86" s="616">
        <v>0.6279452054794521</v>
      </c>
      <c r="DG86" s="616">
        <v>0.69809555629802877</v>
      </c>
      <c r="DH86" s="616">
        <v>0.77157534246575343</v>
      </c>
      <c r="DI86" s="616">
        <v>0.43513807349423789</v>
      </c>
      <c r="DJ86" s="616">
        <v>0.62043687523139579</v>
      </c>
      <c r="DK86" s="616">
        <v>0.66369863013698627</v>
      </c>
      <c r="DL86" s="616">
        <v>0.62361382909328111</v>
      </c>
      <c r="DM86" s="616"/>
      <c r="DN86" s="616">
        <v>0.43995433789954336</v>
      </c>
      <c r="DO86" s="616">
        <v>0.50064888248017303</v>
      </c>
      <c r="DP86" s="616"/>
      <c r="DQ86" s="616"/>
      <c r="DR86" s="616"/>
      <c r="DS86" s="616"/>
      <c r="DT86" s="616">
        <v>0.78619599578503685</v>
      </c>
      <c r="DU86" s="616">
        <v>0.78904109589041094</v>
      </c>
      <c r="DV86" s="616"/>
      <c r="DW86" s="616"/>
      <c r="DX86" s="616"/>
      <c r="DY86" s="616"/>
      <c r="DZ86" s="616"/>
      <c r="EA86" s="616"/>
      <c r="EB86" s="616">
        <v>0.16872146118721462</v>
      </c>
      <c r="EC86" s="616"/>
      <c r="ED86" s="616"/>
      <c r="EE86" s="616"/>
      <c r="EF86" s="616"/>
      <c r="EG86" s="616"/>
      <c r="EH86" s="995"/>
      <c r="EI86" s="996">
        <v>0.58238517324738115</v>
      </c>
      <c r="EJ86" s="989">
        <v>21</v>
      </c>
      <c r="EK86" s="990">
        <v>10</v>
      </c>
      <c r="EL86" s="990">
        <v>8</v>
      </c>
      <c r="EM86" s="990">
        <v>29</v>
      </c>
      <c r="EN86" s="990">
        <v>11</v>
      </c>
      <c r="EO86" s="990">
        <v>8</v>
      </c>
      <c r="EP86" s="990">
        <v>14</v>
      </c>
      <c r="EQ86" s="990">
        <v>13</v>
      </c>
      <c r="ER86" s="990">
        <v>13</v>
      </c>
      <c r="ES86" s="990">
        <v>10</v>
      </c>
      <c r="ET86" s="990"/>
      <c r="EU86" s="990">
        <v>5</v>
      </c>
      <c r="EV86" s="990">
        <v>6</v>
      </c>
      <c r="EW86" s="990">
        <v>5</v>
      </c>
      <c r="EX86" s="990"/>
      <c r="EY86" s="990">
        <v>8</v>
      </c>
      <c r="EZ86" s="990"/>
      <c r="FA86" s="990"/>
      <c r="FB86" s="990">
        <v>4</v>
      </c>
      <c r="FC86" s="990"/>
      <c r="FD86" s="990"/>
      <c r="FE86" s="990"/>
      <c r="FF86" s="990">
        <v>6</v>
      </c>
      <c r="FG86" s="990"/>
      <c r="FH86" s="990"/>
      <c r="FI86" s="990"/>
      <c r="FJ86" s="990"/>
      <c r="FK86" s="990"/>
      <c r="FL86" s="990"/>
      <c r="FM86" s="990"/>
      <c r="FN86" s="990"/>
      <c r="FO86" s="990"/>
      <c r="FP86" s="997">
        <v>171</v>
      </c>
      <c r="FQ86" s="994">
        <f t="shared" si="13"/>
        <v>16</v>
      </c>
      <c r="FR86" s="615">
        <v>0.62583170254403131</v>
      </c>
      <c r="FS86" s="616">
        <v>1.0156164383561643</v>
      </c>
      <c r="FT86" s="616">
        <v>0.68184931506849311</v>
      </c>
      <c r="FU86" s="616">
        <v>0.4320264525271611</v>
      </c>
      <c r="FV86" s="616">
        <v>0.31531755915317561</v>
      </c>
      <c r="FW86" s="616">
        <v>0.75273972602739725</v>
      </c>
      <c r="FX86" s="616">
        <v>0.21741682974559687</v>
      </c>
      <c r="FY86" s="616">
        <v>0.32202318229715488</v>
      </c>
      <c r="FZ86" s="616">
        <v>0.20526870389884089</v>
      </c>
      <c r="GA86" s="616">
        <v>0.56410958904109587</v>
      </c>
      <c r="GB86" s="616"/>
      <c r="GC86" s="616">
        <v>1.0663013698630137</v>
      </c>
      <c r="GD86" s="616">
        <v>0.94703196347031959</v>
      </c>
      <c r="GE86" s="616">
        <v>0.64821917808219176</v>
      </c>
      <c r="GF86" s="616"/>
      <c r="GG86" s="616">
        <v>0.8904109589041096</v>
      </c>
      <c r="GH86" s="616"/>
      <c r="GI86" s="616"/>
      <c r="GJ86" s="616">
        <v>0.2226027397260274</v>
      </c>
      <c r="GK86" s="616"/>
      <c r="GL86" s="616"/>
      <c r="GM86" s="616"/>
      <c r="GN86" s="616">
        <v>0.27397260273972601</v>
      </c>
      <c r="GO86" s="616"/>
      <c r="GP86" s="616"/>
      <c r="GQ86" s="616"/>
      <c r="GR86" s="616"/>
      <c r="GS86" s="616"/>
      <c r="GT86" s="616"/>
      <c r="GU86" s="616"/>
      <c r="GV86" s="616"/>
      <c r="GW86" s="616"/>
      <c r="GX86" s="621">
        <v>0.52762957622366413</v>
      </c>
      <c r="GY86" s="998">
        <v>229</v>
      </c>
      <c r="GZ86" s="999"/>
      <c r="HA86" s="999">
        <v>50</v>
      </c>
      <c r="HB86" s="999"/>
      <c r="HC86" s="999"/>
      <c r="HD86" s="999"/>
      <c r="HE86" s="1000">
        <v>279</v>
      </c>
      <c r="HF86" s="1001">
        <v>221</v>
      </c>
      <c r="HG86" s="1002">
        <v>3534</v>
      </c>
      <c r="HH86" s="1002">
        <v>821</v>
      </c>
      <c r="HI86" s="1002">
        <v>2256</v>
      </c>
      <c r="HJ86" s="1002">
        <v>2318</v>
      </c>
      <c r="HK86" s="1002">
        <v>6226</v>
      </c>
      <c r="HL86" s="1002">
        <v>3092</v>
      </c>
      <c r="HM86" s="1002">
        <v>1284</v>
      </c>
      <c r="HN86" s="1002">
        <v>6231</v>
      </c>
      <c r="HO86" s="1002">
        <v>2130</v>
      </c>
      <c r="HP86" s="1002">
        <v>1179</v>
      </c>
      <c r="HQ86" s="1002">
        <v>2691</v>
      </c>
      <c r="HR86" s="1002">
        <v>979</v>
      </c>
      <c r="HS86" s="1002">
        <v>1852</v>
      </c>
      <c r="HT86" s="1002">
        <v>3082</v>
      </c>
      <c r="HU86" s="1002">
        <v>2354</v>
      </c>
      <c r="HV86" s="1002">
        <v>332</v>
      </c>
      <c r="HW86" s="1002">
        <v>498</v>
      </c>
      <c r="HX86" s="1002">
        <v>604</v>
      </c>
      <c r="HY86" s="1002">
        <v>961</v>
      </c>
      <c r="HZ86" s="1002">
        <v>288</v>
      </c>
      <c r="IA86" s="1002">
        <v>254</v>
      </c>
      <c r="IB86" s="1002">
        <v>41</v>
      </c>
      <c r="IC86" s="1002">
        <v>409</v>
      </c>
      <c r="ID86" s="1002">
        <v>859</v>
      </c>
      <c r="IE86" s="1002">
        <v>423</v>
      </c>
      <c r="IF86" s="1002">
        <v>16</v>
      </c>
      <c r="IG86" s="1002">
        <v>5</v>
      </c>
      <c r="IH86" s="1003">
        <v>44940</v>
      </c>
      <c r="II86" s="1004">
        <f t="shared" si="19"/>
        <v>123.12328767123287</v>
      </c>
      <c r="IJ86" s="1005">
        <v>23.488687782805428</v>
      </c>
      <c r="IK86" s="1006">
        <v>5.214487832484437</v>
      </c>
      <c r="IL86" s="1006">
        <v>3.8794153471376371</v>
      </c>
      <c r="IM86" s="1006">
        <v>5.1569148936170217</v>
      </c>
      <c r="IN86" s="1006">
        <v>7.7122519413287316</v>
      </c>
      <c r="IO86" s="1006">
        <v>5.8286219081272082</v>
      </c>
      <c r="IP86" s="1006">
        <v>6.6523285899094438</v>
      </c>
      <c r="IQ86" s="1006">
        <v>7.5623052959501553</v>
      </c>
      <c r="IR86" s="1006">
        <v>5.7523671962766807</v>
      </c>
      <c r="IS86" s="1006">
        <v>6.4338028169014088</v>
      </c>
      <c r="IT86" s="1006">
        <v>7.3715012722646307</v>
      </c>
      <c r="IU86" s="1006">
        <v>6.0386473429951693</v>
      </c>
      <c r="IV86" s="1006">
        <v>5.1807967313585293</v>
      </c>
      <c r="IW86" s="1006">
        <v>3.7381209503239741</v>
      </c>
      <c r="IX86" s="1006">
        <v>4.9892926670992859</v>
      </c>
      <c r="IY86" s="1006">
        <v>7.382752761257434</v>
      </c>
      <c r="IZ86" s="1006">
        <v>6.3734939759036147</v>
      </c>
      <c r="JA86" s="1006">
        <v>7.7831325301204819</v>
      </c>
      <c r="JB86" s="1006">
        <v>10.117549668874172</v>
      </c>
      <c r="JC86" s="1006">
        <v>16.559833506763788</v>
      </c>
      <c r="JD86" s="1006">
        <v>7.28125</v>
      </c>
      <c r="JE86" s="1006">
        <v>6.6417322834645667</v>
      </c>
      <c r="JF86" s="1006">
        <v>5.2439024390243905</v>
      </c>
      <c r="JG86" s="1006">
        <v>3.7995110024449876</v>
      </c>
      <c r="JH86" s="1006">
        <v>14.089639115250291</v>
      </c>
      <c r="JI86" s="1006">
        <v>10.796690307328605</v>
      </c>
      <c r="JJ86" s="1006">
        <v>8.625</v>
      </c>
      <c r="JK86" s="1006">
        <v>5</v>
      </c>
      <c r="JL86" s="642">
        <v>6.5092345349354694</v>
      </c>
      <c r="JM86" s="1001">
        <v>1062</v>
      </c>
      <c r="JN86" s="1002">
        <v>10519</v>
      </c>
      <c r="JO86" s="1002">
        <v>2377</v>
      </c>
      <c r="JP86" s="1002">
        <v>9225</v>
      </c>
      <c r="JQ86" s="1002">
        <v>13879</v>
      </c>
      <c r="JR86" s="1002">
        <v>25636</v>
      </c>
      <c r="JS86" s="1002">
        <v>14941</v>
      </c>
      <c r="JT86" s="1002">
        <v>7552</v>
      </c>
      <c r="JU86" s="1002">
        <v>26087</v>
      </c>
      <c r="JV86" s="1002">
        <v>11386</v>
      </c>
      <c r="JW86" s="1002">
        <v>7277</v>
      </c>
      <c r="JX86" s="1002">
        <v>12625</v>
      </c>
      <c r="JY86" s="1002">
        <v>3495</v>
      </c>
      <c r="JZ86" s="1002">
        <v>5155</v>
      </c>
      <c r="KA86" s="1002">
        <v>12397</v>
      </c>
      <c r="KB86" s="1002">
        <v>10628</v>
      </c>
      <c r="KC86" s="1002">
        <v>1728</v>
      </c>
      <c r="KD86" s="1002">
        <v>3108</v>
      </c>
      <c r="KE86" s="1002">
        <v>4750</v>
      </c>
      <c r="KF86" s="1002">
        <v>14870</v>
      </c>
      <c r="KG86" s="1002">
        <v>1726</v>
      </c>
      <c r="KH86" s="1002">
        <v>1217</v>
      </c>
      <c r="KI86" s="1002">
        <v>166</v>
      </c>
      <c r="KJ86" s="1002">
        <v>1137</v>
      </c>
      <c r="KK86" s="1002">
        <v>11244</v>
      </c>
      <c r="KL86" s="1002">
        <v>2538</v>
      </c>
      <c r="KM86" s="1002">
        <v>83</v>
      </c>
      <c r="KN86" s="1002">
        <v>14</v>
      </c>
      <c r="KO86" s="1003">
        <v>216822</v>
      </c>
      <c r="KP86" s="1007">
        <f t="shared" si="14"/>
        <v>0.58238517324738115</v>
      </c>
      <c r="KQ86" s="1004">
        <f t="shared" si="20"/>
        <v>594.03287671232874</v>
      </c>
      <c r="KR86" s="1001">
        <v>3905</v>
      </c>
      <c r="KS86" s="1002">
        <v>4579</v>
      </c>
      <c r="KT86" s="1002">
        <v>25</v>
      </c>
      <c r="KU86" s="1002">
        <v>330</v>
      </c>
      <c r="KV86" s="1002">
        <v>1721</v>
      </c>
      <c r="KW86" s="1002">
        <v>4563</v>
      </c>
      <c r="KX86" s="1002">
        <v>2563</v>
      </c>
      <c r="KY86" s="1002">
        <v>885</v>
      </c>
      <c r="KZ86" s="1002">
        <v>3652</v>
      </c>
      <c r="LA86" s="1002">
        <v>246</v>
      </c>
      <c r="LB86" s="1002">
        <v>247</v>
      </c>
      <c r="LC86" s="1002">
        <v>950</v>
      </c>
      <c r="LD86" s="1002">
        <v>608</v>
      </c>
      <c r="LE86" s="1002">
        <v>748</v>
      </c>
      <c r="LF86" s="1002">
        <v>218</v>
      </c>
      <c r="LG86" s="1002">
        <v>4383</v>
      </c>
      <c r="LH86" s="1002">
        <v>56</v>
      </c>
      <c r="LI86" s="1002">
        <v>315</v>
      </c>
      <c r="LJ86" s="1002">
        <v>768</v>
      </c>
      <c r="LK86" s="1002">
        <v>92</v>
      </c>
      <c r="LL86" s="1002">
        <v>135</v>
      </c>
      <c r="LM86" s="1002">
        <v>242</v>
      </c>
      <c r="LN86" s="1002">
        <v>13</v>
      </c>
      <c r="LO86" s="1002">
        <v>34</v>
      </c>
      <c r="LP86" s="1002"/>
      <c r="LQ86" s="1002">
        <v>1609</v>
      </c>
      <c r="LR86" s="1002">
        <v>39</v>
      </c>
      <c r="LS86" s="1002">
        <v>6</v>
      </c>
      <c r="LT86" s="1003">
        <v>32932</v>
      </c>
      <c r="LU86" s="1007">
        <f t="shared" ref="LU86:LU99" si="24">LT86/(FP86*365)</f>
        <v>0.52762957622366413</v>
      </c>
      <c r="LV86" s="1004">
        <f t="shared" si="21"/>
        <v>90.224657534246575</v>
      </c>
      <c r="LW86" s="644">
        <v>668</v>
      </c>
      <c r="LX86" s="645">
        <v>1846</v>
      </c>
      <c r="LY86" s="645">
        <v>1390</v>
      </c>
      <c r="LZ86" s="646">
        <v>3336</v>
      </c>
      <c r="MA86" s="647">
        <v>4820</v>
      </c>
      <c r="MB86" s="647">
        <v>14864</v>
      </c>
      <c r="MC86" s="645">
        <v>135</v>
      </c>
      <c r="MD86" s="645"/>
      <c r="ME86" s="646">
        <v>40</v>
      </c>
      <c r="MF86" s="647">
        <v>1091</v>
      </c>
      <c r="MG86" s="645">
        <v>112</v>
      </c>
      <c r="MH86" s="645">
        <v>2487</v>
      </c>
      <c r="MI86" s="646">
        <v>119</v>
      </c>
      <c r="MJ86" s="647">
        <v>1855</v>
      </c>
      <c r="MK86" s="648">
        <v>169</v>
      </c>
      <c r="ML86" s="648"/>
      <c r="MM86" s="648"/>
      <c r="MN86" s="1008">
        <v>32932</v>
      </c>
      <c r="MO86" s="1009">
        <f t="shared" si="22"/>
        <v>0.20156686505526539</v>
      </c>
      <c r="MP86" s="1010"/>
      <c r="MQ86" s="1011"/>
      <c r="MR86" s="1011"/>
      <c r="MS86" s="1011"/>
      <c r="MT86" s="1011"/>
      <c r="MU86" s="1011"/>
      <c r="MV86" s="1012"/>
      <c r="MX86" s="837"/>
    </row>
    <row r="87" spans="1:362" s="587" customFormat="1" ht="8.25" x14ac:dyDescent="0.25">
      <c r="A87" s="976" t="s">
        <v>614</v>
      </c>
      <c r="B87" s="977" t="s">
        <v>615</v>
      </c>
      <c r="C87" s="978" t="s">
        <v>616</v>
      </c>
      <c r="D87" s="978" t="s">
        <v>1278</v>
      </c>
      <c r="E87" s="978" t="s">
        <v>1207</v>
      </c>
      <c r="F87" s="978" t="s">
        <v>229</v>
      </c>
      <c r="G87" s="978" t="s">
        <v>230</v>
      </c>
      <c r="H87" s="978" t="s">
        <v>1279</v>
      </c>
      <c r="I87" s="978" t="s">
        <v>492</v>
      </c>
      <c r="J87" s="978" t="s">
        <v>493</v>
      </c>
      <c r="K87" s="1013" t="s">
        <v>282</v>
      </c>
      <c r="L87" s="979">
        <v>1</v>
      </c>
      <c r="M87" s="593">
        <v>286401000</v>
      </c>
      <c r="N87" s="595">
        <v>278783000</v>
      </c>
      <c r="O87" s="595">
        <v>150783000</v>
      </c>
      <c r="P87" s="598">
        <f t="shared" si="15"/>
        <v>7618000</v>
      </c>
      <c r="Q87" s="599">
        <v>86932288.299999997</v>
      </c>
      <c r="R87" s="600">
        <v>150597014.50999999</v>
      </c>
      <c r="S87" s="600">
        <v>11733097.060000001</v>
      </c>
      <c r="T87" s="980">
        <v>249262399.87</v>
      </c>
      <c r="U87" s="981">
        <v>36.4</v>
      </c>
      <c r="V87" s="982">
        <v>2.35</v>
      </c>
      <c r="W87" s="982">
        <v>59.85</v>
      </c>
      <c r="X87" s="982">
        <v>31.65</v>
      </c>
      <c r="Y87" s="982">
        <v>9.5499999999999989</v>
      </c>
      <c r="Z87" s="982">
        <v>39</v>
      </c>
      <c r="AA87" s="982">
        <v>0.75</v>
      </c>
      <c r="AB87" s="982">
        <v>13.2</v>
      </c>
      <c r="AC87" s="982">
        <v>22.7</v>
      </c>
      <c r="AD87" s="983">
        <v>215.45</v>
      </c>
      <c r="AE87" s="984">
        <f t="shared" si="16"/>
        <v>0.20272904483430798</v>
      </c>
      <c r="AF87" s="985">
        <f t="shared" si="17"/>
        <v>0.33333333333333331</v>
      </c>
      <c r="AG87" s="986"/>
      <c r="AH87" s="987"/>
      <c r="AI87" s="988"/>
      <c r="AJ87" s="989"/>
      <c r="AK87" s="990"/>
      <c r="AL87" s="990"/>
      <c r="AM87" s="990"/>
      <c r="AN87" s="990"/>
      <c r="AO87" s="990"/>
      <c r="AP87" s="990"/>
      <c r="AQ87" s="990"/>
      <c r="AR87" s="990"/>
      <c r="AS87" s="990"/>
      <c r="AT87" s="990"/>
      <c r="AU87" s="990"/>
      <c r="AV87" s="990"/>
      <c r="AW87" s="990"/>
      <c r="AX87" s="990"/>
      <c r="AY87" s="990"/>
      <c r="AZ87" s="990"/>
      <c r="BA87" s="990"/>
      <c r="BB87" s="990"/>
      <c r="BC87" s="990"/>
      <c r="BD87" s="614"/>
      <c r="BE87" s="991">
        <v>40</v>
      </c>
      <c r="BF87" s="992"/>
      <c r="BG87" s="992"/>
      <c r="BH87" s="992"/>
      <c r="BI87" s="992"/>
      <c r="BJ87" s="992"/>
      <c r="BK87" s="992"/>
      <c r="BL87" s="992"/>
      <c r="BM87" s="992"/>
      <c r="BN87" s="992"/>
      <c r="BO87" s="992"/>
      <c r="BP87" s="992"/>
      <c r="BQ87" s="992"/>
      <c r="BR87" s="992"/>
      <c r="BS87" s="992"/>
      <c r="BT87" s="992"/>
      <c r="BU87" s="992"/>
      <c r="BV87" s="992"/>
      <c r="BW87" s="992"/>
      <c r="BX87" s="992"/>
      <c r="BY87" s="992"/>
      <c r="BZ87" s="992"/>
      <c r="CA87" s="992"/>
      <c r="CB87" s="992"/>
      <c r="CC87" s="992"/>
      <c r="CD87" s="992"/>
      <c r="CE87" s="992"/>
      <c r="CF87" s="992"/>
      <c r="CG87" s="992"/>
      <c r="CH87" s="992"/>
      <c r="CI87" s="992"/>
      <c r="CJ87" s="992"/>
      <c r="CK87" s="992"/>
      <c r="CL87" s="992"/>
      <c r="CM87" s="992"/>
      <c r="CN87" s="992"/>
      <c r="CO87" s="992"/>
      <c r="CP87" s="992"/>
      <c r="CQ87" s="992"/>
      <c r="CR87" s="992"/>
      <c r="CS87" s="993">
        <v>40</v>
      </c>
      <c r="CT87" s="994">
        <f t="shared" si="18"/>
        <v>1</v>
      </c>
      <c r="CU87" s="615">
        <v>0.61787671232876717</v>
      </c>
      <c r="CV87" s="616"/>
      <c r="CW87" s="616"/>
      <c r="CX87" s="616"/>
      <c r="CY87" s="616"/>
      <c r="CZ87" s="616"/>
      <c r="DA87" s="616"/>
      <c r="DB87" s="616"/>
      <c r="DC87" s="616"/>
      <c r="DD87" s="616"/>
      <c r="DE87" s="616"/>
      <c r="DF87" s="616"/>
      <c r="DG87" s="616"/>
      <c r="DH87" s="616"/>
      <c r="DI87" s="616"/>
      <c r="DJ87" s="616"/>
      <c r="DK87" s="616"/>
      <c r="DL87" s="616"/>
      <c r="DM87" s="616"/>
      <c r="DN87" s="616"/>
      <c r="DO87" s="616"/>
      <c r="DP87" s="616"/>
      <c r="DQ87" s="616"/>
      <c r="DR87" s="616"/>
      <c r="DS87" s="616"/>
      <c r="DT87" s="616"/>
      <c r="DU87" s="616"/>
      <c r="DV87" s="616"/>
      <c r="DW87" s="616"/>
      <c r="DX87" s="616"/>
      <c r="DY87" s="616"/>
      <c r="DZ87" s="616"/>
      <c r="EA87" s="616"/>
      <c r="EB87" s="616"/>
      <c r="EC87" s="616"/>
      <c r="ED87" s="616"/>
      <c r="EE87" s="616"/>
      <c r="EF87" s="616"/>
      <c r="EG87" s="616"/>
      <c r="EH87" s="995"/>
      <c r="EI87" s="996">
        <v>0.61787671232876717</v>
      </c>
      <c r="EJ87" s="989"/>
      <c r="EK87" s="990"/>
      <c r="EL87" s="990">
        <v>6</v>
      </c>
      <c r="EM87" s="990"/>
      <c r="EN87" s="990"/>
      <c r="EO87" s="990"/>
      <c r="EP87" s="990"/>
      <c r="EQ87" s="990"/>
      <c r="ER87" s="990"/>
      <c r="ES87" s="990"/>
      <c r="ET87" s="990"/>
      <c r="EU87" s="990"/>
      <c r="EV87" s="990"/>
      <c r="EW87" s="990"/>
      <c r="EX87" s="990"/>
      <c r="EY87" s="990"/>
      <c r="EZ87" s="990"/>
      <c r="FA87" s="990"/>
      <c r="FB87" s="990"/>
      <c r="FC87" s="990"/>
      <c r="FD87" s="990"/>
      <c r="FE87" s="990"/>
      <c r="FF87" s="990"/>
      <c r="FG87" s="990"/>
      <c r="FH87" s="990"/>
      <c r="FI87" s="990"/>
      <c r="FJ87" s="990"/>
      <c r="FK87" s="990"/>
      <c r="FL87" s="990"/>
      <c r="FM87" s="990"/>
      <c r="FN87" s="990"/>
      <c r="FO87" s="990"/>
      <c r="FP87" s="997">
        <v>6</v>
      </c>
      <c r="FQ87" s="994">
        <f t="shared" si="13"/>
        <v>1</v>
      </c>
      <c r="FR87" s="615"/>
      <c r="FS87" s="616"/>
      <c r="FT87" s="616">
        <v>0.62557077625570778</v>
      </c>
      <c r="FU87" s="616"/>
      <c r="FV87" s="616"/>
      <c r="FW87" s="616"/>
      <c r="FX87" s="616"/>
      <c r="FY87" s="616"/>
      <c r="FZ87" s="616"/>
      <c r="GA87" s="616"/>
      <c r="GB87" s="616"/>
      <c r="GC87" s="616"/>
      <c r="GD87" s="616"/>
      <c r="GE87" s="616"/>
      <c r="GF87" s="616"/>
      <c r="GG87" s="616"/>
      <c r="GH87" s="616"/>
      <c r="GI87" s="616"/>
      <c r="GJ87" s="616"/>
      <c r="GK87" s="616"/>
      <c r="GL87" s="616"/>
      <c r="GM87" s="616"/>
      <c r="GN87" s="616"/>
      <c r="GO87" s="616"/>
      <c r="GP87" s="616"/>
      <c r="GQ87" s="616"/>
      <c r="GR87" s="616"/>
      <c r="GS87" s="616"/>
      <c r="GT87" s="616"/>
      <c r="GU87" s="616"/>
      <c r="GV87" s="616"/>
      <c r="GW87" s="616"/>
      <c r="GX87" s="621">
        <v>0.62557077625570778</v>
      </c>
      <c r="GY87" s="998">
        <v>80</v>
      </c>
      <c r="GZ87" s="999"/>
      <c r="HA87" s="999"/>
      <c r="HB87" s="999"/>
      <c r="HC87" s="999"/>
      <c r="HD87" s="999"/>
      <c r="HE87" s="1000">
        <v>80</v>
      </c>
      <c r="HF87" s="1001"/>
      <c r="HG87" s="1002">
        <v>36</v>
      </c>
      <c r="HH87" s="1002"/>
      <c r="HI87" s="1002">
        <v>57</v>
      </c>
      <c r="HJ87" s="1002">
        <v>373</v>
      </c>
      <c r="HK87" s="1002">
        <v>390</v>
      </c>
      <c r="HL87" s="1002">
        <v>155</v>
      </c>
      <c r="HM87" s="1002">
        <v>108</v>
      </c>
      <c r="HN87" s="1002">
        <v>33</v>
      </c>
      <c r="HO87" s="1002">
        <v>36</v>
      </c>
      <c r="HP87" s="1002">
        <v>106</v>
      </c>
      <c r="HQ87" s="1002">
        <v>123</v>
      </c>
      <c r="HR87" s="1002">
        <v>2</v>
      </c>
      <c r="HS87" s="1002">
        <v>3</v>
      </c>
      <c r="HT87" s="1002"/>
      <c r="HU87" s="1002"/>
      <c r="HV87" s="1002">
        <v>68</v>
      </c>
      <c r="HW87" s="1002">
        <v>10</v>
      </c>
      <c r="HX87" s="1002">
        <v>137</v>
      </c>
      <c r="HY87" s="1002">
        <v>27</v>
      </c>
      <c r="HZ87" s="1002">
        <v>22</v>
      </c>
      <c r="IA87" s="1002">
        <v>37</v>
      </c>
      <c r="IB87" s="1002"/>
      <c r="IC87" s="1002">
        <v>8</v>
      </c>
      <c r="ID87" s="1002"/>
      <c r="IE87" s="1002"/>
      <c r="IF87" s="1002"/>
      <c r="IG87" s="1002">
        <v>54</v>
      </c>
      <c r="IH87" s="1003">
        <v>1785</v>
      </c>
      <c r="II87" s="1004">
        <f t="shared" si="19"/>
        <v>4.8904109589041092</v>
      </c>
      <c r="IJ87" s="1005"/>
      <c r="IK87" s="1006">
        <v>7.25</v>
      </c>
      <c r="IL87" s="1006"/>
      <c r="IM87" s="1006">
        <v>6.2105263157894735</v>
      </c>
      <c r="IN87" s="1006">
        <v>7.6407506702412871</v>
      </c>
      <c r="IO87" s="1006">
        <v>6.0282051282051281</v>
      </c>
      <c r="IP87" s="1006">
        <v>5.7483870967741932</v>
      </c>
      <c r="IQ87" s="1006">
        <v>6.8518518518518521</v>
      </c>
      <c r="IR87" s="1006">
        <v>5.2727272727272725</v>
      </c>
      <c r="IS87" s="1006">
        <v>7.3055555555555554</v>
      </c>
      <c r="IT87" s="1006">
        <v>5.5188679245283021</v>
      </c>
      <c r="IU87" s="1006">
        <v>8.1138211382113816</v>
      </c>
      <c r="IV87" s="1006">
        <v>5</v>
      </c>
      <c r="IW87" s="1006">
        <v>5.333333333333333</v>
      </c>
      <c r="IX87" s="1006"/>
      <c r="IY87" s="1006"/>
      <c r="IZ87" s="1006">
        <v>5.8970588235294121</v>
      </c>
      <c r="JA87" s="1006">
        <v>9</v>
      </c>
      <c r="JB87" s="1006">
        <v>9.6788321167883211</v>
      </c>
      <c r="JC87" s="1006">
        <v>4.6296296296296298</v>
      </c>
      <c r="JD87" s="1006">
        <v>3.3636363636363638</v>
      </c>
      <c r="JE87" s="1006">
        <v>2.4054054054054053</v>
      </c>
      <c r="JF87" s="1006"/>
      <c r="JG87" s="1006">
        <v>4.5</v>
      </c>
      <c r="JH87" s="1006"/>
      <c r="JI87" s="1006"/>
      <c r="JJ87" s="1006"/>
      <c r="JK87" s="1006">
        <v>8.7592592592592595</v>
      </c>
      <c r="JL87" s="642">
        <v>6.7826330532212884</v>
      </c>
      <c r="JM87" s="1001"/>
      <c r="JN87" s="1002">
        <v>172</v>
      </c>
      <c r="JO87" s="1002"/>
      <c r="JP87" s="1002">
        <v>294</v>
      </c>
      <c r="JQ87" s="1002">
        <v>2189</v>
      </c>
      <c r="JR87" s="1002">
        <v>1645</v>
      </c>
      <c r="JS87" s="1002">
        <v>729</v>
      </c>
      <c r="JT87" s="1002">
        <v>542</v>
      </c>
      <c r="JU87" s="1002">
        <v>141</v>
      </c>
      <c r="JV87" s="1002">
        <v>227</v>
      </c>
      <c r="JW87" s="1002">
        <v>445</v>
      </c>
      <c r="JX87" s="1002">
        <v>877</v>
      </c>
      <c r="JY87" s="1002">
        <v>8</v>
      </c>
      <c r="JZ87" s="1002">
        <v>13</v>
      </c>
      <c r="KA87" s="1002"/>
      <c r="KB87" s="1002"/>
      <c r="KC87" s="1002">
        <v>297</v>
      </c>
      <c r="KD87" s="1002">
        <v>73</v>
      </c>
      <c r="KE87" s="1002">
        <v>778</v>
      </c>
      <c r="KF87" s="1002">
        <v>81</v>
      </c>
      <c r="KG87" s="1002">
        <v>37</v>
      </c>
      <c r="KH87" s="1002">
        <v>28</v>
      </c>
      <c r="KI87" s="1002"/>
      <c r="KJ87" s="1002">
        <v>28</v>
      </c>
      <c r="KK87" s="1002"/>
      <c r="KL87" s="1002"/>
      <c r="KM87" s="1002"/>
      <c r="KN87" s="1002">
        <v>417</v>
      </c>
      <c r="KO87" s="1003">
        <v>9021</v>
      </c>
      <c r="KP87" s="1007">
        <f t="shared" si="14"/>
        <v>0.61787671232876717</v>
      </c>
      <c r="KQ87" s="1004">
        <f t="shared" si="20"/>
        <v>24.715068493150685</v>
      </c>
      <c r="KR87" s="1001"/>
      <c r="KS87" s="1002">
        <v>56</v>
      </c>
      <c r="KT87" s="1002"/>
      <c r="KU87" s="1002">
        <v>2</v>
      </c>
      <c r="KV87" s="1002">
        <v>292</v>
      </c>
      <c r="KW87" s="1002">
        <v>333</v>
      </c>
      <c r="KX87" s="1002">
        <v>10</v>
      </c>
      <c r="KY87" s="1002">
        <v>91</v>
      </c>
      <c r="KZ87" s="1002"/>
      <c r="LA87" s="1002"/>
      <c r="LB87" s="1002">
        <v>36</v>
      </c>
      <c r="LC87" s="1002">
        <v>35</v>
      </c>
      <c r="LD87" s="1002"/>
      <c r="LE87" s="1002"/>
      <c r="LF87" s="1002"/>
      <c r="LG87" s="1002"/>
      <c r="LH87" s="1002">
        <v>36</v>
      </c>
      <c r="LI87" s="1002">
        <v>7</v>
      </c>
      <c r="LJ87" s="1002">
        <v>409</v>
      </c>
      <c r="LK87" s="1002">
        <v>17</v>
      </c>
      <c r="LL87" s="1002">
        <v>17</v>
      </c>
      <c r="LM87" s="1002">
        <v>28</v>
      </c>
      <c r="LN87" s="1002"/>
      <c r="LO87" s="1002"/>
      <c r="LP87" s="1002"/>
      <c r="LQ87" s="1002"/>
      <c r="LR87" s="1002"/>
      <c r="LS87" s="1002">
        <v>1</v>
      </c>
      <c r="LT87" s="1003">
        <v>1370</v>
      </c>
      <c r="LU87" s="1007">
        <f t="shared" si="24"/>
        <v>0.62557077625570778</v>
      </c>
      <c r="LV87" s="1004">
        <f t="shared" si="21"/>
        <v>3.7534246575342465</v>
      </c>
      <c r="LW87" s="644"/>
      <c r="LX87" s="645"/>
      <c r="LY87" s="645"/>
      <c r="LZ87" s="646"/>
      <c r="MA87" s="647">
        <v>1108</v>
      </c>
      <c r="MB87" s="647">
        <v>262</v>
      </c>
      <c r="MC87" s="645"/>
      <c r="MD87" s="645"/>
      <c r="ME87" s="646"/>
      <c r="MF87" s="647"/>
      <c r="MG87" s="645"/>
      <c r="MH87" s="645"/>
      <c r="MI87" s="646"/>
      <c r="MJ87" s="647"/>
      <c r="MK87" s="648"/>
      <c r="ML87" s="648"/>
      <c r="MM87" s="648"/>
      <c r="MN87" s="1008">
        <v>1370</v>
      </c>
      <c r="MO87" s="1009">
        <f t="shared" si="22"/>
        <v>0</v>
      </c>
      <c r="MP87" s="1010"/>
      <c r="MQ87" s="1011" t="s">
        <v>1485</v>
      </c>
      <c r="MR87" s="1011"/>
      <c r="MS87" s="1011" t="s">
        <v>1484</v>
      </c>
      <c r="MT87" s="1011" t="s">
        <v>1486</v>
      </c>
      <c r="MU87" s="1011"/>
      <c r="MV87" s="1012"/>
      <c r="MX87" s="837"/>
    </row>
    <row r="88" spans="1:362" s="587" customFormat="1" ht="8.25" x14ac:dyDescent="0.25">
      <c r="A88" s="976" t="s">
        <v>618</v>
      </c>
      <c r="B88" s="977" t="s">
        <v>619</v>
      </c>
      <c r="C88" s="978" t="s">
        <v>620</v>
      </c>
      <c r="D88" s="978" t="s">
        <v>621</v>
      </c>
      <c r="E88" s="978" t="s">
        <v>1277</v>
      </c>
      <c r="F88" s="978" t="s">
        <v>612</v>
      </c>
      <c r="G88" s="978" t="s">
        <v>622</v>
      </c>
      <c r="H88" s="978" t="s">
        <v>622</v>
      </c>
      <c r="I88" s="978" t="s">
        <v>186</v>
      </c>
      <c r="J88" s="978" t="s">
        <v>493</v>
      </c>
      <c r="K88" s="1013" t="s">
        <v>282</v>
      </c>
      <c r="L88" s="979">
        <v>1</v>
      </c>
      <c r="M88" s="593">
        <v>681022000</v>
      </c>
      <c r="N88" s="595">
        <v>662191000</v>
      </c>
      <c r="O88" s="595">
        <v>394888000</v>
      </c>
      <c r="P88" s="598">
        <f t="shared" si="15"/>
        <v>18831000</v>
      </c>
      <c r="Q88" s="599">
        <v>1542729.1500000001</v>
      </c>
      <c r="R88" s="600">
        <v>492494807.52000004</v>
      </c>
      <c r="S88" s="600">
        <v>74891776.159999996</v>
      </c>
      <c r="T88" s="980">
        <v>568929312.83000004</v>
      </c>
      <c r="U88" s="981">
        <v>76.804146825396828</v>
      </c>
      <c r="V88" s="982">
        <v>10.009523809523809</v>
      </c>
      <c r="W88" s="982">
        <v>163.58992063492062</v>
      </c>
      <c r="X88" s="982">
        <v>53.145439153439156</v>
      </c>
      <c r="Y88" s="982">
        <v>16.526984126984125</v>
      </c>
      <c r="Z88" s="982">
        <v>83.423253968253974</v>
      </c>
      <c r="AA88" s="982">
        <v>0</v>
      </c>
      <c r="AB88" s="982">
        <v>35.767346230158729</v>
      </c>
      <c r="AC88" s="982">
        <v>36.54906746031746</v>
      </c>
      <c r="AD88" s="983">
        <v>475.81568220899476</v>
      </c>
      <c r="AE88" s="984">
        <f t="shared" si="16"/>
        <v>0.19034519469487443</v>
      </c>
      <c r="AF88" s="985">
        <f t="shared" si="17"/>
        <v>0.40542804757875955</v>
      </c>
      <c r="AG88" s="986" t="s">
        <v>1483</v>
      </c>
      <c r="AH88" s="987" t="s">
        <v>1481</v>
      </c>
      <c r="AI88" s="988" t="s">
        <v>1482</v>
      </c>
      <c r="AJ88" s="989"/>
      <c r="AK88" s="990"/>
      <c r="AL88" s="990"/>
      <c r="AM88" s="990"/>
      <c r="AN88" s="990"/>
      <c r="AO88" s="990"/>
      <c r="AP88" s="990"/>
      <c r="AQ88" s="990"/>
      <c r="AR88" s="990"/>
      <c r="AS88" s="990"/>
      <c r="AT88" s="990"/>
      <c r="AU88" s="990"/>
      <c r="AV88" s="990"/>
      <c r="AW88" s="990"/>
      <c r="AX88" s="990"/>
      <c r="AY88" s="990"/>
      <c r="AZ88" s="990"/>
      <c r="BA88" s="990"/>
      <c r="BB88" s="990"/>
      <c r="BC88" s="990"/>
      <c r="BD88" s="614"/>
      <c r="BE88" s="991">
        <v>61</v>
      </c>
      <c r="BF88" s="992">
        <v>38</v>
      </c>
      <c r="BG88" s="992">
        <v>25</v>
      </c>
      <c r="BH88" s="992"/>
      <c r="BI88" s="992">
        <v>20</v>
      </c>
      <c r="BJ88" s="992"/>
      <c r="BK88" s="992"/>
      <c r="BL88" s="992"/>
      <c r="BM88" s="992"/>
      <c r="BN88" s="992"/>
      <c r="BO88" s="992"/>
      <c r="BP88" s="992"/>
      <c r="BQ88" s="992"/>
      <c r="BR88" s="992"/>
      <c r="BS88" s="992"/>
      <c r="BT88" s="992"/>
      <c r="BU88" s="992"/>
      <c r="BV88" s="992"/>
      <c r="BW88" s="992"/>
      <c r="BX88" s="992"/>
      <c r="BY88" s="992"/>
      <c r="BZ88" s="992"/>
      <c r="CA88" s="992"/>
      <c r="CB88" s="992"/>
      <c r="CC88" s="992"/>
      <c r="CD88" s="992"/>
      <c r="CE88" s="992"/>
      <c r="CF88" s="992"/>
      <c r="CG88" s="992"/>
      <c r="CH88" s="992"/>
      <c r="CI88" s="992"/>
      <c r="CJ88" s="992"/>
      <c r="CK88" s="992"/>
      <c r="CL88" s="992"/>
      <c r="CM88" s="992"/>
      <c r="CN88" s="992"/>
      <c r="CO88" s="992"/>
      <c r="CP88" s="992"/>
      <c r="CQ88" s="992"/>
      <c r="CR88" s="992"/>
      <c r="CS88" s="993">
        <v>144</v>
      </c>
      <c r="CT88" s="994">
        <f t="shared" si="18"/>
        <v>4</v>
      </c>
      <c r="CU88" s="615">
        <v>0.55589490231304739</v>
      </c>
      <c r="CV88" s="616">
        <v>0.68651766402307135</v>
      </c>
      <c r="CW88" s="616">
        <v>0.40734246575342464</v>
      </c>
      <c r="CX88" s="616"/>
      <c r="CY88" s="616">
        <v>0.44506849315068492</v>
      </c>
      <c r="CZ88" s="616"/>
      <c r="DA88" s="616"/>
      <c r="DB88" s="616"/>
      <c r="DC88" s="616"/>
      <c r="DD88" s="616"/>
      <c r="DE88" s="616"/>
      <c r="DF88" s="616"/>
      <c r="DG88" s="616"/>
      <c r="DH88" s="616"/>
      <c r="DI88" s="616"/>
      <c r="DJ88" s="616"/>
      <c r="DK88" s="616"/>
      <c r="DL88" s="616"/>
      <c r="DM88" s="616"/>
      <c r="DN88" s="616"/>
      <c r="DO88" s="616"/>
      <c r="DP88" s="616"/>
      <c r="DQ88" s="616"/>
      <c r="DR88" s="616"/>
      <c r="DS88" s="616"/>
      <c r="DT88" s="616"/>
      <c r="DU88" s="616"/>
      <c r="DV88" s="616"/>
      <c r="DW88" s="616"/>
      <c r="DX88" s="616"/>
      <c r="DY88" s="616"/>
      <c r="DZ88" s="616"/>
      <c r="EA88" s="616"/>
      <c r="EB88" s="616"/>
      <c r="EC88" s="616"/>
      <c r="ED88" s="616"/>
      <c r="EE88" s="616"/>
      <c r="EF88" s="616"/>
      <c r="EG88" s="616"/>
      <c r="EH88" s="995"/>
      <c r="EI88" s="996">
        <v>0.54918188736681883</v>
      </c>
      <c r="EJ88" s="989">
        <v>4</v>
      </c>
      <c r="EK88" s="990">
        <v>4</v>
      </c>
      <c r="EL88" s="990">
        <v>6</v>
      </c>
      <c r="EM88" s="990"/>
      <c r="EN88" s="990"/>
      <c r="EO88" s="990"/>
      <c r="EP88" s="990"/>
      <c r="EQ88" s="990"/>
      <c r="ER88" s="990"/>
      <c r="ES88" s="990"/>
      <c r="ET88" s="990"/>
      <c r="EU88" s="990"/>
      <c r="EV88" s="990"/>
      <c r="EW88" s="990"/>
      <c r="EX88" s="990"/>
      <c r="EY88" s="990"/>
      <c r="EZ88" s="990"/>
      <c r="FA88" s="990"/>
      <c r="FB88" s="990"/>
      <c r="FC88" s="990"/>
      <c r="FD88" s="990"/>
      <c r="FE88" s="990"/>
      <c r="FF88" s="990"/>
      <c r="FG88" s="990"/>
      <c r="FH88" s="990"/>
      <c r="FI88" s="990"/>
      <c r="FJ88" s="990"/>
      <c r="FK88" s="990"/>
      <c r="FL88" s="990"/>
      <c r="FM88" s="990"/>
      <c r="FN88" s="990"/>
      <c r="FO88" s="990"/>
      <c r="FP88" s="997">
        <v>14</v>
      </c>
      <c r="FQ88" s="994">
        <f t="shared" si="13"/>
        <v>3</v>
      </c>
      <c r="FR88" s="615">
        <v>0.50616438356164384</v>
      </c>
      <c r="FS88" s="616">
        <v>0.47123287671232877</v>
      </c>
      <c r="FT88" s="616">
        <v>0.61917808219178083</v>
      </c>
      <c r="FU88" s="616"/>
      <c r="FV88" s="616"/>
      <c r="FW88" s="616"/>
      <c r="FX88" s="616"/>
      <c r="FY88" s="616"/>
      <c r="FZ88" s="616"/>
      <c r="GA88" s="616"/>
      <c r="GB88" s="616"/>
      <c r="GC88" s="616"/>
      <c r="GD88" s="616"/>
      <c r="GE88" s="616"/>
      <c r="GF88" s="616"/>
      <c r="GG88" s="616"/>
      <c r="GH88" s="616"/>
      <c r="GI88" s="616"/>
      <c r="GJ88" s="616"/>
      <c r="GK88" s="616"/>
      <c r="GL88" s="616"/>
      <c r="GM88" s="616"/>
      <c r="GN88" s="616"/>
      <c r="GO88" s="616"/>
      <c r="GP88" s="616"/>
      <c r="GQ88" s="616"/>
      <c r="GR88" s="616"/>
      <c r="GS88" s="616"/>
      <c r="GT88" s="616"/>
      <c r="GU88" s="616"/>
      <c r="GV88" s="616"/>
      <c r="GW88" s="616"/>
      <c r="GX88" s="621">
        <v>0.54461839530332679</v>
      </c>
      <c r="GY88" s="998">
        <v>88</v>
      </c>
      <c r="GZ88" s="999"/>
      <c r="HA88" s="999"/>
      <c r="HB88" s="999"/>
      <c r="HC88" s="999"/>
      <c r="HD88" s="999"/>
      <c r="HE88" s="1000">
        <v>88</v>
      </c>
      <c r="HF88" s="1001">
        <v>24</v>
      </c>
      <c r="HG88" s="1002">
        <v>385</v>
      </c>
      <c r="HH88" s="1002">
        <v>15</v>
      </c>
      <c r="HI88" s="1002">
        <v>146</v>
      </c>
      <c r="HJ88" s="1002">
        <v>505</v>
      </c>
      <c r="HK88" s="1002">
        <v>648</v>
      </c>
      <c r="HL88" s="1002">
        <v>778</v>
      </c>
      <c r="HM88" s="1002">
        <v>298</v>
      </c>
      <c r="HN88" s="1002">
        <v>890</v>
      </c>
      <c r="HO88" s="1002">
        <v>314</v>
      </c>
      <c r="HP88" s="1002">
        <v>190</v>
      </c>
      <c r="HQ88" s="1002">
        <v>369</v>
      </c>
      <c r="HR88" s="1002">
        <v>53</v>
      </c>
      <c r="HS88" s="1002">
        <v>527</v>
      </c>
      <c r="HT88" s="1002">
        <v>723</v>
      </c>
      <c r="HU88" s="1002">
        <v>596</v>
      </c>
      <c r="HV88" s="1002">
        <v>144</v>
      </c>
      <c r="HW88" s="1002">
        <v>21</v>
      </c>
      <c r="HX88" s="1002">
        <v>103</v>
      </c>
      <c r="HY88" s="1002">
        <v>42</v>
      </c>
      <c r="HZ88" s="1002">
        <v>36</v>
      </c>
      <c r="IA88" s="1002">
        <v>67</v>
      </c>
      <c r="IB88" s="1002">
        <v>8</v>
      </c>
      <c r="IC88" s="1002">
        <v>76</v>
      </c>
      <c r="ID88" s="1002"/>
      <c r="IE88" s="1002"/>
      <c r="IF88" s="1002"/>
      <c r="IG88" s="1002">
        <v>2</v>
      </c>
      <c r="IH88" s="1003">
        <v>6960</v>
      </c>
      <c r="II88" s="1004">
        <f t="shared" si="19"/>
        <v>19.068493150684933</v>
      </c>
      <c r="IJ88" s="1005">
        <v>32.375</v>
      </c>
      <c r="IK88" s="1006">
        <v>4.4857142857142858</v>
      </c>
      <c r="IL88" s="1006">
        <v>2.5333333333333332</v>
      </c>
      <c r="IM88" s="1006">
        <v>3.9863013698630136</v>
      </c>
      <c r="IN88" s="1006">
        <v>8.4138613861386133</v>
      </c>
      <c r="IO88" s="1006">
        <v>5.5277777777777777</v>
      </c>
      <c r="IP88" s="1006">
        <v>5.958868894601542</v>
      </c>
      <c r="IQ88" s="1006">
        <v>7.0369127516778525</v>
      </c>
      <c r="IR88" s="1006">
        <v>5.0494382022471909</v>
      </c>
      <c r="IS88" s="1006">
        <v>4.9872611464968148</v>
      </c>
      <c r="IT88" s="1006">
        <v>7.1105263157894738</v>
      </c>
      <c r="IU88" s="1006">
        <v>7.3360433604336039</v>
      </c>
      <c r="IV88" s="1006">
        <v>4.0754716981132075</v>
      </c>
      <c r="IW88" s="1006">
        <v>3.1195445920303606</v>
      </c>
      <c r="IX88" s="1006">
        <v>4.203319502074689</v>
      </c>
      <c r="IY88" s="1006">
        <v>4.4899328859060406</v>
      </c>
      <c r="IZ88" s="1006">
        <v>5.25</v>
      </c>
      <c r="JA88" s="1006">
        <v>11.714285714285714</v>
      </c>
      <c r="JB88" s="1006">
        <v>8.5922330097087372</v>
      </c>
      <c r="JC88" s="1006">
        <v>5.1428571428571432</v>
      </c>
      <c r="JD88" s="1006">
        <v>2.1944444444444446</v>
      </c>
      <c r="JE88" s="1006">
        <v>2.8208955223880596</v>
      </c>
      <c r="JF88" s="1006">
        <v>4.375</v>
      </c>
      <c r="JG88" s="1006">
        <v>4.8421052631578947</v>
      </c>
      <c r="JH88" s="1006"/>
      <c r="JI88" s="1006"/>
      <c r="JJ88" s="1006"/>
      <c r="JK88" s="1006">
        <v>6</v>
      </c>
      <c r="JL88" s="642">
        <v>5.4837643678160921</v>
      </c>
      <c r="JM88" s="1001">
        <v>201</v>
      </c>
      <c r="JN88" s="1002">
        <v>1291</v>
      </c>
      <c r="JO88" s="1002">
        <v>26</v>
      </c>
      <c r="JP88" s="1002">
        <v>437</v>
      </c>
      <c r="JQ88" s="1002">
        <v>3132</v>
      </c>
      <c r="JR88" s="1002">
        <v>2530</v>
      </c>
      <c r="JS88" s="1002">
        <v>3592</v>
      </c>
      <c r="JT88" s="1002">
        <v>1681</v>
      </c>
      <c r="JU88" s="1002">
        <v>3494</v>
      </c>
      <c r="JV88" s="1002">
        <v>1197</v>
      </c>
      <c r="JW88" s="1002">
        <v>1101</v>
      </c>
      <c r="JX88" s="1002">
        <v>2131</v>
      </c>
      <c r="JY88" s="1002">
        <v>161</v>
      </c>
      <c r="JZ88" s="1002">
        <v>1280</v>
      </c>
      <c r="KA88" s="1002">
        <v>2400</v>
      </c>
      <c r="KB88" s="1002">
        <v>2085</v>
      </c>
      <c r="KC88" s="1002">
        <v>575</v>
      </c>
      <c r="KD88" s="1002">
        <v>207</v>
      </c>
      <c r="KE88" s="1002">
        <v>744</v>
      </c>
      <c r="KF88" s="1002">
        <v>139</v>
      </c>
      <c r="KG88" s="1002">
        <v>34</v>
      </c>
      <c r="KH88" s="1002">
        <v>94</v>
      </c>
      <c r="KI88" s="1002">
        <v>27</v>
      </c>
      <c r="KJ88" s="1002">
        <v>296</v>
      </c>
      <c r="KK88" s="1002"/>
      <c r="KL88" s="1002"/>
      <c r="KM88" s="1002"/>
      <c r="KN88" s="1002">
        <v>10</v>
      </c>
      <c r="KO88" s="1003">
        <v>28865</v>
      </c>
      <c r="KP88" s="1007">
        <f t="shared" si="14"/>
        <v>0.54918188736681883</v>
      </c>
      <c r="KQ88" s="1004">
        <f t="shared" si="20"/>
        <v>79.082191780821915</v>
      </c>
      <c r="KR88" s="1001">
        <v>552</v>
      </c>
      <c r="KS88" s="1002">
        <v>79</v>
      </c>
      <c r="KT88" s="1002"/>
      <c r="KU88" s="1002">
        <v>8</v>
      </c>
      <c r="KV88" s="1002">
        <v>627</v>
      </c>
      <c r="KW88" s="1002">
        <v>420</v>
      </c>
      <c r="KX88" s="1002">
        <v>285</v>
      </c>
      <c r="KY88" s="1002">
        <v>114</v>
      </c>
      <c r="KZ88" s="1002">
        <v>120</v>
      </c>
      <c r="LA88" s="1002">
        <v>69</v>
      </c>
      <c r="LB88" s="1002">
        <v>57</v>
      </c>
      <c r="LC88" s="1002">
        <v>199</v>
      </c>
      <c r="LD88" s="1002">
        <v>2</v>
      </c>
      <c r="LE88" s="1002">
        <v>59</v>
      </c>
      <c r="LF88" s="1002">
        <v>1</v>
      </c>
      <c r="LG88" s="1002"/>
      <c r="LH88" s="1002">
        <v>39</v>
      </c>
      <c r="LI88" s="1002">
        <v>19</v>
      </c>
      <c r="LJ88" s="1002">
        <v>41</v>
      </c>
      <c r="LK88" s="1002">
        <v>37</v>
      </c>
      <c r="LL88" s="1002">
        <v>17</v>
      </c>
      <c r="LM88" s="1002">
        <v>37</v>
      </c>
      <c r="LN88" s="1002"/>
      <c r="LO88" s="1002">
        <v>1</v>
      </c>
      <c r="LP88" s="1002"/>
      <c r="LQ88" s="1002"/>
      <c r="LR88" s="1002"/>
      <c r="LS88" s="1002"/>
      <c r="LT88" s="1003">
        <v>2783</v>
      </c>
      <c r="LU88" s="1007">
        <f t="shared" si="24"/>
        <v>0.54461839530332679</v>
      </c>
      <c r="LV88" s="1004">
        <f t="shared" si="21"/>
        <v>7.624657534246575</v>
      </c>
      <c r="LW88" s="644">
        <v>83</v>
      </c>
      <c r="LX88" s="645">
        <v>176</v>
      </c>
      <c r="LY88" s="645">
        <v>163</v>
      </c>
      <c r="LZ88" s="646">
        <v>225</v>
      </c>
      <c r="MA88" s="647">
        <v>998</v>
      </c>
      <c r="MB88" s="647">
        <v>1138</v>
      </c>
      <c r="MC88" s="645"/>
      <c r="MD88" s="645"/>
      <c r="ME88" s="646"/>
      <c r="MF88" s="647"/>
      <c r="MG88" s="645"/>
      <c r="MH88" s="645"/>
      <c r="MI88" s="646"/>
      <c r="MJ88" s="647"/>
      <c r="MK88" s="648"/>
      <c r="ML88" s="648"/>
      <c r="MM88" s="648"/>
      <c r="MN88" s="1008">
        <v>2783</v>
      </c>
      <c r="MO88" s="1009">
        <f t="shared" si="22"/>
        <v>0.15163492633848366</v>
      </c>
      <c r="MP88" s="1010"/>
      <c r="MQ88" s="1011"/>
      <c r="MR88" s="1011"/>
      <c r="MS88" s="1011"/>
      <c r="MT88" s="1011"/>
      <c r="MU88" s="1011"/>
      <c r="MV88" s="1012"/>
      <c r="MX88" s="837"/>
    </row>
    <row r="89" spans="1:362" s="587" customFormat="1" ht="8.25" x14ac:dyDescent="0.25">
      <c r="A89" s="976" t="s">
        <v>623</v>
      </c>
      <c r="B89" s="977" t="s">
        <v>624</v>
      </c>
      <c r="C89" s="978" t="s">
        <v>625</v>
      </c>
      <c r="D89" s="978" t="s">
        <v>626</v>
      </c>
      <c r="E89" s="978" t="s">
        <v>1277</v>
      </c>
      <c r="F89" s="978" t="s">
        <v>612</v>
      </c>
      <c r="G89" s="978" t="s">
        <v>627</v>
      </c>
      <c r="H89" s="978" t="s">
        <v>627</v>
      </c>
      <c r="I89" s="978" t="s">
        <v>186</v>
      </c>
      <c r="J89" s="978" t="s">
        <v>493</v>
      </c>
      <c r="K89" s="1013" t="s">
        <v>282</v>
      </c>
      <c r="L89" s="979">
        <v>1</v>
      </c>
      <c r="M89" s="593">
        <v>1113895000</v>
      </c>
      <c r="N89" s="595">
        <v>1083624000</v>
      </c>
      <c r="O89" s="595">
        <v>704305000</v>
      </c>
      <c r="P89" s="598">
        <f t="shared" si="15"/>
        <v>30271000</v>
      </c>
      <c r="Q89" s="599">
        <v>2971944.19</v>
      </c>
      <c r="R89" s="600">
        <v>930249780.77999997</v>
      </c>
      <c r="S89" s="600">
        <v>47121228.329999998</v>
      </c>
      <c r="T89" s="980">
        <v>980342953.30000007</v>
      </c>
      <c r="U89" s="981">
        <v>116.51520833333333</v>
      </c>
      <c r="V89" s="982">
        <v>5.44</v>
      </c>
      <c r="W89" s="982">
        <v>285.92883597883599</v>
      </c>
      <c r="X89" s="982">
        <v>125.47460317460319</v>
      </c>
      <c r="Y89" s="982">
        <v>14.591164021164023</v>
      </c>
      <c r="Z89" s="982">
        <v>184.25037037037038</v>
      </c>
      <c r="AA89" s="982">
        <v>4.428941798941799</v>
      </c>
      <c r="AB89" s="982">
        <v>67.211944444444441</v>
      </c>
      <c r="AC89" s="982">
        <v>102.92360615079365</v>
      </c>
      <c r="AD89" s="983">
        <v>906.76467427248667</v>
      </c>
      <c r="AE89" s="984">
        <f t="shared" si="16"/>
        <v>0.15817350222550261</v>
      </c>
      <c r="AF89" s="985">
        <f t="shared" si="17"/>
        <v>0.38815847322392139</v>
      </c>
      <c r="AG89" s="986" t="s">
        <v>1483</v>
      </c>
      <c r="AH89" s="987" t="s">
        <v>1481</v>
      </c>
      <c r="AI89" s="988" t="s">
        <v>1482</v>
      </c>
      <c r="AJ89" s="989"/>
      <c r="AK89" s="990"/>
      <c r="AL89" s="990"/>
      <c r="AM89" s="990"/>
      <c r="AN89" s="990"/>
      <c r="AO89" s="990"/>
      <c r="AP89" s="990"/>
      <c r="AQ89" s="990"/>
      <c r="AR89" s="990"/>
      <c r="AS89" s="990">
        <v>1</v>
      </c>
      <c r="AT89" s="990"/>
      <c r="AU89" s="990"/>
      <c r="AV89" s="990"/>
      <c r="AW89" s="990"/>
      <c r="AX89" s="990"/>
      <c r="AY89" s="990"/>
      <c r="AZ89" s="990"/>
      <c r="BA89" s="990"/>
      <c r="BB89" s="990"/>
      <c r="BC89" s="990"/>
      <c r="BD89" s="614">
        <v>1</v>
      </c>
      <c r="BE89" s="991">
        <v>69</v>
      </c>
      <c r="BF89" s="992">
        <v>48</v>
      </c>
      <c r="BG89" s="992">
        <v>30</v>
      </c>
      <c r="BH89" s="992">
        <v>24</v>
      </c>
      <c r="BI89" s="992">
        <v>15</v>
      </c>
      <c r="BJ89" s="992">
        <v>24</v>
      </c>
      <c r="BK89" s="992"/>
      <c r="BL89" s="992"/>
      <c r="BM89" s="992">
        <v>11</v>
      </c>
      <c r="BN89" s="992"/>
      <c r="BO89" s="992"/>
      <c r="BP89" s="992">
        <v>21</v>
      </c>
      <c r="BQ89" s="992"/>
      <c r="BR89" s="992"/>
      <c r="BS89" s="992"/>
      <c r="BT89" s="992"/>
      <c r="BU89" s="992"/>
      <c r="BV89" s="992"/>
      <c r="BW89" s="992"/>
      <c r="BX89" s="992"/>
      <c r="BY89" s="992"/>
      <c r="BZ89" s="992"/>
      <c r="CA89" s="992"/>
      <c r="CB89" s="992"/>
      <c r="CC89" s="992"/>
      <c r="CD89" s="992"/>
      <c r="CE89" s="992"/>
      <c r="CF89" s="992"/>
      <c r="CG89" s="992"/>
      <c r="CH89" s="992"/>
      <c r="CI89" s="992"/>
      <c r="CJ89" s="992"/>
      <c r="CK89" s="992"/>
      <c r="CL89" s="992"/>
      <c r="CM89" s="992"/>
      <c r="CN89" s="992"/>
      <c r="CO89" s="992"/>
      <c r="CP89" s="992"/>
      <c r="CQ89" s="992"/>
      <c r="CR89" s="992"/>
      <c r="CS89" s="993">
        <v>242</v>
      </c>
      <c r="CT89" s="994">
        <f t="shared" si="18"/>
        <v>8</v>
      </c>
      <c r="CU89" s="615">
        <v>0.81802660313678777</v>
      </c>
      <c r="CV89" s="616">
        <v>0.47380136986301369</v>
      </c>
      <c r="CW89" s="616">
        <v>0.43872146118721461</v>
      </c>
      <c r="CX89" s="616">
        <v>0.63356164383561642</v>
      </c>
      <c r="CY89" s="616">
        <v>0.3167123287671233</v>
      </c>
      <c r="CZ89" s="616">
        <v>0.55468036529680365</v>
      </c>
      <c r="DA89" s="616"/>
      <c r="DB89" s="616"/>
      <c r="DC89" s="616">
        <v>0.54869240348692405</v>
      </c>
      <c r="DD89" s="616"/>
      <c r="DE89" s="616"/>
      <c r="DF89" s="616">
        <v>0.35616438356164382</v>
      </c>
      <c r="DG89" s="616"/>
      <c r="DH89" s="616"/>
      <c r="DI89" s="616"/>
      <c r="DJ89" s="616"/>
      <c r="DK89" s="616"/>
      <c r="DL89" s="616"/>
      <c r="DM89" s="616"/>
      <c r="DN89" s="616"/>
      <c r="DO89" s="616"/>
      <c r="DP89" s="616"/>
      <c r="DQ89" s="616"/>
      <c r="DR89" s="616"/>
      <c r="DS89" s="616"/>
      <c r="DT89" s="616"/>
      <c r="DU89" s="616"/>
      <c r="DV89" s="616"/>
      <c r="DW89" s="616"/>
      <c r="DX89" s="616"/>
      <c r="DY89" s="616"/>
      <c r="DZ89" s="616"/>
      <c r="EA89" s="616"/>
      <c r="EB89" s="616"/>
      <c r="EC89" s="616"/>
      <c r="ED89" s="616"/>
      <c r="EE89" s="616"/>
      <c r="EF89" s="616"/>
      <c r="EG89" s="616"/>
      <c r="EH89" s="995"/>
      <c r="EI89" s="996">
        <v>0.57492358202196314</v>
      </c>
      <c r="EJ89" s="989">
        <v>5</v>
      </c>
      <c r="EK89" s="990">
        <v>11</v>
      </c>
      <c r="EL89" s="990">
        <v>6</v>
      </c>
      <c r="EM89" s="990">
        <v>3</v>
      </c>
      <c r="EN89" s="990">
        <v>5</v>
      </c>
      <c r="EO89" s="990"/>
      <c r="EP89" s="990"/>
      <c r="EQ89" s="990"/>
      <c r="ER89" s="990"/>
      <c r="ES89" s="990"/>
      <c r="ET89" s="990"/>
      <c r="EU89" s="990"/>
      <c r="EV89" s="990"/>
      <c r="EW89" s="990"/>
      <c r="EX89" s="990"/>
      <c r="EY89" s="990"/>
      <c r="EZ89" s="990"/>
      <c r="FA89" s="990"/>
      <c r="FB89" s="990"/>
      <c r="FC89" s="990"/>
      <c r="FD89" s="990"/>
      <c r="FE89" s="990"/>
      <c r="FF89" s="990"/>
      <c r="FG89" s="990"/>
      <c r="FH89" s="990"/>
      <c r="FI89" s="990"/>
      <c r="FJ89" s="990"/>
      <c r="FK89" s="990"/>
      <c r="FL89" s="990"/>
      <c r="FM89" s="990"/>
      <c r="FN89" s="990"/>
      <c r="FO89" s="990"/>
      <c r="FP89" s="997">
        <v>30</v>
      </c>
      <c r="FQ89" s="994">
        <f t="shared" si="13"/>
        <v>5</v>
      </c>
      <c r="FR89" s="615">
        <v>0.7813698630136986</v>
      </c>
      <c r="FS89" s="616">
        <v>0.54719800747198011</v>
      </c>
      <c r="FT89" s="616">
        <v>0.41506849315068495</v>
      </c>
      <c r="FU89" s="616">
        <v>0.38356164383561642</v>
      </c>
      <c r="FV89" s="616">
        <v>0.5736986301369863</v>
      </c>
      <c r="FW89" s="616"/>
      <c r="FX89" s="616"/>
      <c r="FY89" s="616"/>
      <c r="FZ89" s="616"/>
      <c r="GA89" s="616"/>
      <c r="GB89" s="616"/>
      <c r="GC89" s="616"/>
      <c r="GD89" s="616"/>
      <c r="GE89" s="616"/>
      <c r="GF89" s="616"/>
      <c r="GG89" s="616"/>
      <c r="GH89" s="616"/>
      <c r="GI89" s="616"/>
      <c r="GJ89" s="616"/>
      <c r="GK89" s="616"/>
      <c r="GL89" s="616"/>
      <c r="GM89" s="616"/>
      <c r="GN89" s="616"/>
      <c r="GO89" s="616"/>
      <c r="GP89" s="616"/>
      <c r="GQ89" s="616"/>
      <c r="GR89" s="616"/>
      <c r="GS89" s="616"/>
      <c r="GT89" s="616"/>
      <c r="GU89" s="616"/>
      <c r="GV89" s="616"/>
      <c r="GW89" s="616"/>
      <c r="GX89" s="621">
        <v>0.54785388127853885</v>
      </c>
      <c r="GY89" s="998">
        <v>52</v>
      </c>
      <c r="GZ89" s="999"/>
      <c r="HA89" s="999"/>
      <c r="HB89" s="999">
        <v>2</v>
      </c>
      <c r="HC89" s="999">
        <v>8</v>
      </c>
      <c r="HD89" s="999">
        <v>3</v>
      </c>
      <c r="HE89" s="1000">
        <v>65</v>
      </c>
      <c r="HF89" s="1001">
        <v>39</v>
      </c>
      <c r="HG89" s="1002">
        <v>717</v>
      </c>
      <c r="HH89" s="1002">
        <v>25</v>
      </c>
      <c r="HI89" s="1002">
        <v>1378</v>
      </c>
      <c r="HJ89" s="1002">
        <v>770</v>
      </c>
      <c r="HK89" s="1002">
        <v>1221</v>
      </c>
      <c r="HL89" s="1002">
        <v>1097</v>
      </c>
      <c r="HM89" s="1002">
        <v>531</v>
      </c>
      <c r="HN89" s="1002">
        <v>1671</v>
      </c>
      <c r="HO89" s="1002">
        <v>493</v>
      </c>
      <c r="HP89" s="1002">
        <v>512</v>
      </c>
      <c r="HQ89" s="1002">
        <v>553</v>
      </c>
      <c r="HR89" s="1002">
        <v>143</v>
      </c>
      <c r="HS89" s="1002">
        <v>527</v>
      </c>
      <c r="HT89" s="1002">
        <v>769</v>
      </c>
      <c r="HU89" s="1002">
        <v>580</v>
      </c>
      <c r="HV89" s="1002">
        <v>146</v>
      </c>
      <c r="HW89" s="1002">
        <v>41</v>
      </c>
      <c r="HX89" s="1002">
        <v>198</v>
      </c>
      <c r="HY89" s="1002">
        <v>43</v>
      </c>
      <c r="HZ89" s="1002">
        <v>61</v>
      </c>
      <c r="IA89" s="1002">
        <v>96</v>
      </c>
      <c r="IB89" s="1002">
        <v>10</v>
      </c>
      <c r="IC89" s="1002">
        <v>130</v>
      </c>
      <c r="ID89" s="1002"/>
      <c r="IE89" s="1002"/>
      <c r="IF89" s="1002">
        <v>103</v>
      </c>
      <c r="IG89" s="1002">
        <v>63</v>
      </c>
      <c r="IH89" s="1003">
        <v>11917</v>
      </c>
      <c r="II89" s="1004">
        <f t="shared" si="19"/>
        <v>32.649315068493152</v>
      </c>
      <c r="IJ89" s="1005">
        <v>36.025641025641029</v>
      </c>
      <c r="IK89" s="1006">
        <v>6.3500697350069739</v>
      </c>
      <c r="IL89" s="1006">
        <v>3.48</v>
      </c>
      <c r="IM89" s="1006">
        <v>2.9615384615384617</v>
      </c>
      <c r="IN89" s="1006">
        <v>9.0792207792207797</v>
      </c>
      <c r="IO89" s="1006">
        <v>6.6683046683046685</v>
      </c>
      <c r="IP89" s="1006">
        <v>5.0282588878760253</v>
      </c>
      <c r="IQ89" s="1006">
        <v>5.6026365348399247</v>
      </c>
      <c r="IR89" s="1006">
        <v>5.9700777977259127</v>
      </c>
      <c r="IS89" s="1006">
        <v>4.8255578093306291</v>
      </c>
      <c r="IT89" s="1006">
        <v>6.25390625</v>
      </c>
      <c r="IU89" s="1006">
        <v>7.4773960216998194</v>
      </c>
      <c r="IV89" s="1006">
        <v>5.3216783216783217</v>
      </c>
      <c r="IW89" s="1006">
        <v>3.7912713472485771</v>
      </c>
      <c r="IX89" s="1006">
        <v>4.9635890767230171</v>
      </c>
      <c r="IY89" s="1006">
        <v>5.2913793103448272</v>
      </c>
      <c r="IZ89" s="1006">
        <v>5.7808219178082192</v>
      </c>
      <c r="JA89" s="1006">
        <v>7.8536585365853657</v>
      </c>
      <c r="JB89" s="1006">
        <v>7.9898989898989896</v>
      </c>
      <c r="JC89" s="1006">
        <v>5.3255813953488369</v>
      </c>
      <c r="JD89" s="1006">
        <v>2.5081967213114753</v>
      </c>
      <c r="JE89" s="1006">
        <v>3.2916666666666665</v>
      </c>
      <c r="JF89" s="1006">
        <v>4</v>
      </c>
      <c r="JG89" s="1006">
        <v>3.3384615384615386</v>
      </c>
      <c r="JH89" s="1006"/>
      <c r="JI89" s="1006"/>
      <c r="JJ89" s="1006">
        <v>6.1941747572815533</v>
      </c>
      <c r="JK89" s="1006">
        <v>6.2063492063492065</v>
      </c>
      <c r="JL89" s="642">
        <v>5.7091549886716457</v>
      </c>
      <c r="JM89" s="1001">
        <v>300</v>
      </c>
      <c r="JN89" s="1002">
        <v>3550</v>
      </c>
      <c r="JO89" s="1002">
        <v>56</v>
      </c>
      <c r="JP89" s="1002">
        <v>2598</v>
      </c>
      <c r="JQ89" s="1002">
        <v>5056</v>
      </c>
      <c r="JR89" s="1002">
        <v>6521</v>
      </c>
      <c r="JS89" s="1002">
        <v>3346</v>
      </c>
      <c r="JT89" s="1002">
        <v>2217</v>
      </c>
      <c r="JU89" s="1002">
        <v>8104</v>
      </c>
      <c r="JV89" s="1002">
        <v>1871</v>
      </c>
      <c r="JW89" s="1002">
        <v>2593</v>
      </c>
      <c r="JX89" s="1002">
        <v>3437</v>
      </c>
      <c r="JY89" s="1002">
        <v>611</v>
      </c>
      <c r="JZ89" s="1002">
        <v>1589</v>
      </c>
      <c r="KA89" s="1002">
        <v>3110</v>
      </c>
      <c r="KB89" s="1002">
        <v>2133</v>
      </c>
      <c r="KC89" s="1002">
        <v>667</v>
      </c>
      <c r="KD89" s="1002">
        <v>263</v>
      </c>
      <c r="KE89" s="1002">
        <v>1305</v>
      </c>
      <c r="KF89" s="1002">
        <v>168</v>
      </c>
      <c r="KG89" s="1002">
        <v>77</v>
      </c>
      <c r="KH89" s="1002">
        <v>178</v>
      </c>
      <c r="KI89" s="1002">
        <v>12</v>
      </c>
      <c r="KJ89" s="1002">
        <v>249</v>
      </c>
      <c r="KK89" s="1002"/>
      <c r="KL89" s="1002"/>
      <c r="KM89" s="1002">
        <v>480</v>
      </c>
      <c r="KN89" s="1002">
        <v>292</v>
      </c>
      <c r="KO89" s="1003">
        <v>50783</v>
      </c>
      <c r="KP89" s="1007">
        <f t="shared" si="14"/>
        <v>0.57492358202196314</v>
      </c>
      <c r="KQ89" s="1004">
        <f t="shared" si="20"/>
        <v>139.13150684931506</v>
      </c>
      <c r="KR89" s="1001">
        <v>1065</v>
      </c>
      <c r="KS89" s="1002">
        <v>335</v>
      </c>
      <c r="KT89" s="1002">
        <v>8</v>
      </c>
      <c r="KU89" s="1002">
        <v>155</v>
      </c>
      <c r="KV89" s="1002">
        <v>1227</v>
      </c>
      <c r="KW89" s="1002">
        <v>387</v>
      </c>
      <c r="KX89" s="1002">
        <v>1152</v>
      </c>
      <c r="KY89" s="1002">
        <v>231</v>
      </c>
      <c r="KZ89" s="1002">
        <v>215</v>
      </c>
      <c r="LA89" s="1002">
        <v>74</v>
      </c>
      <c r="LB89" s="1002">
        <v>102</v>
      </c>
      <c r="LC89" s="1002">
        <v>147</v>
      </c>
      <c r="LD89" s="1002">
        <v>13</v>
      </c>
      <c r="LE89" s="1002">
        <v>55</v>
      </c>
      <c r="LF89" s="1002">
        <v>5</v>
      </c>
      <c r="LG89" s="1002">
        <v>364</v>
      </c>
      <c r="LH89" s="1002">
        <v>32</v>
      </c>
      <c r="LI89" s="1002">
        <v>17</v>
      </c>
      <c r="LJ89" s="1002">
        <v>91</v>
      </c>
      <c r="LK89" s="1002">
        <v>21</v>
      </c>
      <c r="LL89" s="1002">
        <v>35</v>
      </c>
      <c r="LM89" s="1002">
        <v>64</v>
      </c>
      <c r="LN89" s="1002">
        <v>21</v>
      </c>
      <c r="LO89" s="1002">
        <v>90</v>
      </c>
      <c r="LP89" s="1002"/>
      <c r="LQ89" s="1002"/>
      <c r="LR89" s="1002">
        <v>51</v>
      </c>
      <c r="LS89" s="1002">
        <v>42</v>
      </c>
      <c r="LT89" s="1003">
        <v>5999</v>
      </c>
      <c r="LU89" s="1007">
        <f t="shared" si="24"/>
        <v>0.54785388127853885</v>
      </c>
      <c r="LV89" s="1004">
        <f t="shared" si="21"/>
        <v>16.435616438356163</v>
      </c>
      <c r="LW89" s="644">
        <v>14</v>
      </c>
      <c r="LX89" s="645">
        <v>340</v>
      </c>
      <c r="LY89" s="645">
        <v>751</v>
      </c>
      <c r="LZ89" s="646">
        <v>604</v>
      </c>
      <c r="MA89" s="647">
        <v>1344</v>
      </c>
      <c r="MB89" s="647">
        <v>1479</v>
      </c>
      <c r="MC89" s="645"/>
      <c r="MD89" s="645"/>
      <c r="ME89" s="646"/>
      <c r="MF89" s="647">
        <v>1047</v>
      </c>
      <c r="MG89" s="645"/>
      <c r="MH89" s="645"/>
      <c r="MI89" s="646"/>
      <c r="MJ89" s="647">
        <v>420</v>
      </c>
      <c r="MK89" s="648"/>
      <c r="ML89" s="648"/>
      <c r="MM89" s="648"/>
      <c r="MN89" s="1008">
        <v>5999</v>
      </c>
      <c r="MO89" s="1009">
        <f t="shared" si="22"/>
        <v>0.18419736622770461</v>
      </c>
      <c r="MP89" s="1010"/>
      <c r="MQ89" s="1011"/>
      <c r="MR89" s="1011"/>
      <c r="MS89" s="1011"/>
      <c r="MT89" s="1011"/>
      <c r="MU89" s="1011"/>
      <c r="MV89" s="1012"/>
      <c r="MX89" s="837"/>
    </row>
    <row r="90" spans="1:362" s="587" customFormat="1" ht="8.25" x14ac:dyDescent="0.25">
      <c r="A90" s="976" t="s">
        <v>628</v>
      </c>
      <c r="B90" s="977" t="s">
        <v>629</v>
      </c>
      <c r="C90" s="978" t="s">
        <v>630</v>
      </c>
      <c r="D90" s="978" t="s">
        <v>631</v>
      </c>
      <c r="E90" s="978" t="s">
        <v>1277</v>
      </c>
      <c r="F90" s="978" t="s">
        <v>612</v>
      </c>
      <c r="G90" s="978" t="s">
        <v>632</v>
      </c>
      <c r="H90" s="978" t="s">
        <v>632</v>
      </c>
      <c r="I90" s="978" t="s">
        <v>186</v>
      </c>
      <c r="J90" s="978" t="s">
        <v>493</v>
      </c>
      <c r="K90" s="1013" t="s">
        <v>282</v>
      </c>
      <c r="L90" s="979">
        <v>1</v>
      </c>
      <c r="M90" s="593">
        <v>552097000</v>
      </c>
      <c r="N90" s="595">
        <v>551086000</v>
      </c>
      <c r="O90" s="595">
        <v>349766000</v>
      </c>
      <c r="P90" s="598">
        <f t="shared" si="15"/>
        <v>1011000</v>
      </c>
      <c r="Q90" s="599">
        <v>1352814.65</v>
      </c>
      <c r="R90" s="600">
        <v>431604750.56000006</v>
      </c>
      <c r="S90" s="600">
        <v>38233589.840000004</v>
      </c>
      <c r="T90" s="980">
        <v>471191155.05000007</v>
      </c>
      <c r="U90" s="981">
        <v>58.257668650793654</v>
      </c>
      <c r="V90" s="982">
        <v>5.5</v>
      </c>
      <c r="W90" s="982">
        <v>127.77190476190475</v>
      </c>
      <c r="X90" s="982">
        <v>44.025158730158736</v>
      </c>
      <c r="Y90" s="982">
        <v>10.945925925925927</v>
      </c>
      <c r="Z90" s="982">
        <v>55.931507936507941</v>
      </c>
      <c r="AA90" s="982">
        <v>1.7304761904761905</v>
      </c>
      <c r="AB90" s="982">
        <v>38.938660714285717</v>
      </c>
      <c r="AC90" s="982">
        <v>74.40448412698413</v>
      </c>
      <c r="AD90" s="983">
        <v>417.50578703703701</v>
      </c>
      <c r="AE90" s="984">
        <f t="shared" si="16"/>
        <v>0.19153459553819063</v>
      </c>
      <c r="AF90" s="985">
        <f t="shared" si="17"/>
        <v>0.42007757375959193</v>
      </c>
      <c r="AG90" s="986" t="s">
        <v>1483</v>
      </c>
      <c r="AH90" s="987" t="s">
        <v>1481</v>
      </c>
      <c r="AI90" s="988" t="s">
        <v>1482</v>
      </c>
      <c r="AJ90" s="989"/>
      <c r="AK90" s="990"/>
      <c r="AL90" s="990"/>
      <c r="AM90" s="990"/>
      <c r="AN90" s="990"/>
      <c r="AO90" s="990"/>
      <c r="AP90" s="990"/>
      <c r="AQ90" s="990"/>
      <c r="AR90" s="990"/>
      <c r="AS90" s="990"/>
      <c r="AT90" s="990"/>
      <c r="AU90" s="990"/>
      <c r="AV90" s="990"/>
      <c r="AW90" s="990"/>
      <c r="AX90" s="990"/>
      <c r="AY90" s="990"/>
      <c r="AZ90" s="990"/>
      <c r="BA90" s="990"/>
      <c r="BB90" s="990"/>
      <c r="BC90" s="990"/>
      <c r="BD90" s="614"/>
      <c r="BE90" s="991">
        <v>51</v>
      </c>
      <c r="BF90" s="992">
        <v>24</v>
      </c>
      <c r="BG90" s="992">
        <v>20</v>
      </c>
      <c r="BH90" s="992">
        <v>20</v>
      </c>
      <c r="BI90" s="992">
        <v>13</v>
      </c>
      <c r="BJ90" s="992"/>
      <c r="BK90" s="992"/>
      <c r="BL90" s="992"/>
      <c r="BM90" s="992">
        <v>9</v>
      </c>
      <c r="BN90" s="992"/>
      <c r="BO90" s="992"/>
      <c r="BP90" s="992"/>
      <c r="BQ90" s="992"/>
      <c r="BR90" s="992"/>
      <c r="BS90" s="992"/>
      <c r="BT90" s="992"/>
      <c r="BU90" s="992"/>
      <c r="BV90" s="992"/>
      <c r="BW90" s="992"/>
      <c r="BX90" s="992"/>
      <c r="BY90" s="992"/>
      <c r="BZ90" s="992"/>
      <c r="CA90" s="992"/>
      <c r="CB90" s="992"/>
      <c r="CC90" s="992"/>
      <c r="CD90" s="992"/>
      <c r="CE90" s="992"/>
      <c r="CF90" s="992"/>
      <c r="CG90" s="992"/>
      <c r="CH90" s="992"/>
      <c r="CI90" s="992"/>
      <c r="CJ90" s="992"/>
      <c r="CK90" s="992"/>
      <c r="CL90" s="992"/>
      <c r="CM90" s="992"/>
      <c r="CN90" s="992"/>
      <c r="CO90" s="992"/>
      <c r="CP90" s="992"/>
      <c r="CQ90" s="992"/>
      <c r="CR90" s="992"/>
      <c r="CS90" s="993">
        <v>137</v>
      </c>
      <c r="CT90" s="994">
        <f t="shared" si="18"/>
        <v>6</v>
      </c>
      <c r="CU90" s="615">
        <v>0.7535858178887993</v>
      </c>
      <c r="CV90" s="616">
        <v>0.44714611872146121</v>
      </c>
      <c r="CW90" s="616">
        <v>0.23452054794520549</v>
      </c>
      <c r="CX90" s="616">
        <v>0.77054794520547942</v>
      </c>
      <c r="CY90" s="616">
        <v>0.38398314014752372</v>
      </c>
      <c r="CZ90" s="616"/>
      <c r="DA90" s="616"/>
      <c r="DB90" s="616"/>
      <c r="DC90" s="616">
        <v>0.24140030441400304</v>
      </c>
      <c r="DD90" s="616"/>
      <c r="DE90" s="616"/>
      <c r="DF90" s="616"/>
      <c r="DG90" s="616"/>
      <c r="DH90" s="616"/>
      <c r="DI90" s="616"/>
      <c r="DJ90" s="616"/>
      <c r="DK90" s="616"/>
      <c r="DL90" s="616"/>
      <c r="DM90" s="616"/>
      <c r="DN90" s="616"/>
      <c r="DO90" s="616"/>
      <c r="DP90" s="616"/>
      <c r="DQ90" s="616"/>
      <c r="DR90" s="616"/>
      <c r="DS90" s="616"/>
      <c r="DT90" s="616"/>
      <c r="DU90" s="616"/>
      <c r="DV90" s="616"/>
      <c r="DW90" s="616"/>
      <c r="DX90" s="616"/>
      <c r="DY90" s="616"/>
      <c r="DZ90" s="616"/>
      <c r="EA90" s="616"/>
      <c r="EB90" s="616"/>
      <c r="EC90" s="616"/>
      <c r="ED90" s="616"/>
      <c r="EE90" s="616"/>
      <c r="EF90" s="616"/>
      <c r="EG90" s="616"/>
      <c r="EH90" s="995"/>
      <c r="EI90" s="996">
        <v>0.55788421157884216</v>
      </c>
      <c r="EJ90" s="989"/>
      <c r="EK90" s="990">
        <v>12</v>
      </c>
      <c r="EL90" s="990"/>
      <c r="EM90" s="990"/>
      <c r="EN90" s="990"/>
      <c r="EO90" s="990"/>
      <c r="EP90" s="990"/>
      <c r="EQ90" s="990"/>
      <c r="ER90" s="990"/>
      <c r="ES90" s="990"/>
      <c r="ET90" s="990"/>
      <c r="EU90" s="990"/>
      <c r="EV90" s="990"/>
      <c r="EW90" s="990"/>
      <c r="EX90" s="990"/>
      <c r="EY90" s="990"/>
      <c r="EZ90" s="990"/>
      <c r="FA90" s="990"/>
      <c r="FB90" s="990"/>
      <c r="FC90" s="990"/>
      <c r="FD90" s="990"/>
      <c r="FE90" s="990"/>
      <c r="FF90" s="990"/>
      <c r="FG90" s="990"/>
      <c r="FH90" s="990"/>
      <c r="FI90" s="990"/>
      <c r="FJ90" s="990"/>
      <c r="FK90" s="990"/>
      <c r="FL90" s="990"/>
      <c r="FM90" s="990"/>
      <c r="FN90" s="990"/>
      <c r="FO90" s="990"/>
      <c r="FP90" s="997">
        <v>12</v>
      </c>
      <c r="FQ90" s="994">
        <f t="shared" si="13"/>
        <v>1</v>
      </c>
      <c r="FR90" s="615"/>
      <c r="FS90" s="616">
        <v>0.54611872146118723</v>
      </c>
      <c r="FT90" s="616"/>
      <c r="FU90" s="616"/>
      <c r="FV90" s="616"/>
      <c r="FW90" s="616"/>
      <c r="FX90" s="616"/>
      <c r="FY90" s="616"/>
      <c r="FZ90" s="616"/>
      <c r="GA90" s="616"/>
      <c r="GB90" s="616"/>
      <c r="GC90" s="616"/>
      <c r="GD90" s="616"/>
      <c r="GE90" s="616"/>
      <c r="GF90" s="616"/>
      <c r="GG90" s="616"/>
      <c r="GH90" s="616"/>
      <c r="GI90" s="616"/>
      <c r="GJ90" s="616"/>
      <c r="GK90" s="616"/>
      <c r="GL90" s="616"/>
      <c r="GM90" s="616"/>
      <c r="GN90" s="616"/>
      <c r="GO90" s="616"/>
      <c r="GP90" s="616"/>
      <c r="GQ90" s="616"/>
      <c r="GR90" s="616"/>
      <c r="GS90" s="616"/>
      <c r="GT90" s="616"/>
      <c r="GU90" s="616"/>
      <c r="GV90" s="616"/>
      <c r="GW90" s="616"/>
      <c r="GX90" s="621">
        <v>0.54611872146118723</v>
      </c>
      <c r="GY90" s="998">
        <v>25</v>
      </c>
      <c r="GZ90" s="999"/>
      <c r="HA90" s="999"/>
      <c r="HB90" s="999"/>
      <c r="HC90" s="999"/>
      <c r="HD90" s="999"/>
      <c r="HE90" s="1000">
        <v>25</v>
      </c>
      <c r="HF90" s="1001">
        <v>25</v>
      </c>
      <c r="HG90" s="1002">
        <v>227</v>
      </c>
      <c r="HH90" s="1002">
        <v>7</v>
      </c>
      <c r="HI90" s="1002">
        <v>52</v>
      </c>
      <c r="HJ90" s="1002">
        <v>609</v>
      </c>
      <c r="HK90" s="1002">
        <v>653</v>
      </c>
      <c r="HL90" s="1002">
        <v>621</v>
      </c>
      <c r="HM90" s="1002">
        <v>210</v>
      </c>
      <c r="HN90" s="1002">
        <v>988</v>
      </c>
      <c r="HO90" s="1002">
        <v>276</v>
      </c>
      <c r="HP90" s="1002">
        <v>135</v>
      </c>
      <c r="HQ90" s="1002">
        <v>304</v>
      </c>
      <c r="HR90" s="1002">
        <v>37</v>
      </c>
      <c r="HS90" s="1002">
        <v>127</v>
      </c>
      <c r="HT90" s="1002">
        <v>273</v>
      </c>
      <c r="HU90" s="1002">
        <v>178</v>
      </c>
      <c r="HV90" s="1002">
        <v>35</v>
      </c>
      <c r="HW90" s="1002">
        <v>19</v>
      </c>
      <c r="HX90" s="1002">
        <v>143</v>
      </c>
      <c r="HY90" s="1002">
        <v>32</v>
      </c>
      <c r="HZ90" s="1002">
        <v>38</v>
      </c>
      <c r="IA90" s="1002">
        <v>58</v>
      </c>
      <c r="IB90" s="1002">
        <v>4</v>
      </c>
      <c r="IC90" s="1002">
        <v>18</v>
      </c>
      <c r="ID90" s="1002"/>
      <c r="IE90" s="1002"/>
      <c r="IF90" s="1002">
        <v>10</v>
      </c>
      <c r="IG90" s="1002">
        <v>7</v>
      </c>
      <c r="IH90" s="1003">
        <v>5086</v>
      </c>
      <c r="II90" s="1004">
        <f t="shared" si="19"/>
        <v>13.934246575342465</v>
      </c>
      <c r="IJ90" s="1005">
        <v>26.96</v>
      </c>
      <c r="IK90" s="1006">
        <v>5.5418502202643172</v>
      </c>
      <c r="IL90" s="1006">
        <v>2.8571428571428572</v>
      </c>
      <c r="IM90" s="1006">
        <v>4.7692307692307692</v>
      </c>
      <c r="IN90" s="1006">
        <v>8.9080459770114935</v>
      </c>
      <c r="IO90" s="1006">
        <v>6.2434915773353756</v>
      </c>
      <c r="IP90" s="1006">
        <v>6.0032206119162641</v>
      </c>
      <c r="IQ90" s="1006">
        <v>7.9952380952380953</v>
      </c>
      <c r="IR90" s="1006">
        <v>7.8987854251012148</v>
      </c>
      <c r="IS90" s="1006">
        <v>5.8260869565217392</v>
      </c>
      <c r="IT90" s="1006">
        <v>5.5407407407407403</v>
      </c>
      <c r="IU90" s="1006">
        <v>8.3322368421052637</v>
      </c>
      <c r="IV90" s="1006">
        <v>3.7027027027027026</v>
      </c>
      <c r="IW90" s="1006">
        <v>5.2992125984251972</v>
      </c>
      <c r="IX90" s="1006">
        <v>4.8534798534798531</v>
      </c>
      <c r="IY90" s="1006">
        <v>5.5</v>
      </c>
      <c r="IZ90" s="1006">
        <v>5.7428571428571429</v>
      </c>
      <c r="JA90" s="1006">
        <v>8.7368421052631575</v>
      </c>
      <c r="JB90" s="1006">
        <v>9.0139860139860133</v>
      </c>
      <c r="JC90" s="1006">
        <v>5.09375</v>
      </c>
      <c r="JD90" s="1006">
        <v>3</v>
      </c>
      <c r="JE90" s="1006">
        <v>3.4137931034482758</v>
      </c>
      <c r="JF90" s="1006">
        <v>8.25</v>
      </c>
      <c r="JG90" s="1006">
        <v>5.1111111111111107</v>
      </c>
      <c r="JH90" s="1006"/>
      <c r="JI90" s="1006"/>
      <c r="JJ90" s="1006">
        <v>5.3</v>
      </c>
      <c r="JK90" s="1006">
        <v>5.5714285714285712</v>
      </c>
      <c r="JL90" s="642">
        <v>6.9335430593786862</v>
      </c>
      <c r="JM90" s="1001">
        <v>293</v>
      </c>
      <c r="JN90" s="1002">
        <v>1002</v>
      </c>
      <c r="JO90" s="1002">
        <v>13</v>
      </c>
      <c r="JP90" s="1002">
        <v>200</v>
      </c>
      <c r="JQ90" s="1002">
        <v>4606</v>
      </c>
      <c r="JR90" s="1002">
        <v>3132</v>
      </c>
      <c r="JS90" s="1002">
        <v>2748</v>
      </c>
      <c r="JT90" s="1002">
        <v>1364</v>
      </c>
      <c r="JU90" s="1002">
        <v>6114</v>
      </c>
      <c r="JV90" s="1002">
        <v>1333</v>
      </c>
      <c r="JW90" s="1002">
        <v>586</v>
      </c>
      <c r="JX90" s="1002">
        <v>2172</v>
      </c>
      <c r="JY90" s="1002">
        <v>98</v>
      </c>
      <c r="JZ90" s="1002">
        <v>549</v>
      </c>
      <c r="KA90" s="1002">
        <v>1075</v>
      </c>
      <c r="KB90" s="1002">
        <v>804</v>
      </c>
      <c r="KC90" s="1002">
        <v>159</v>
      </c>
      <c r="KD90" s="1002">
        <v>141</v>
      </c>
      <c r="KE90" s="1002">
        <v>1037</v>
      </c>
      <c r="KF90" s="1002">
        <v>135</v>
      </c>
      <c r="KG90" s="1002">
        <v>66</v>
      </c>
      <c r="KH90" s="1002">
        <v>101</v>
      </c>
      <c r="KI90" s="1002">
        <v>29</v>
      </c>
      <c r="KJ90" s="1002">
        <v>75</v>
      </c>
      <c r="KK90" s="1002"/>
      <c r="KL90" s="1002"/>
      <c r="KM90" s="1002">
        <v>43</v>
      </c>
      <c r="KN90" s="1002">
        <v>22</v>
      </c>
      <c r="KO90" s="1003">
        <v>27897</v>
      </c>
      <c r="KP90" s="1007">
        <f t="shared" si="14"/>
        <v>0.55788421157884216</v>
      </c>
      <c r="KQ90" s="1004">
        <f t="shared" si="20"/>
        <v>76.430136986301363</v>
      </c>
      <c r="KR90" s="1001">
        <v>355</v>
      </c>
      <c r="KS90" s="1002">
        <v>42</v>
      </c>
      <c r="KT90" s="1002"/>
      <c r="KU90" s="1002"/>
      <c r="KV90" s="1002">
        <v>223</v>
      </c>
      <c r="KW90" s="1002">
        <v>310</v>
      </c>
      <c r="KX90" s="1002">
        <v>372</v>
      </c>
      <c r="KY90" s="1002">
        <v>102</v>
      </c>
      <c r="KZ90" s="1002">
        <v>694</v>
      </c>
      <c r="LA90" s="1002">
        <v>17</v>
      </c>
      <c r="LB90" s="1002">
        <v>31</v>
      </c>
      <c r="LC90" s="1002">
        <v>47</v>
      </c>
      <c r="LD90" s="1002"/>
      <c r="LE90" s="1002">
        <v>8</v>
      </c>
      <c r="LF90" s="1002">
        <v>4</v>
      </c>
      <c r="LG90" s="1002"/>
      <c r="LH90" s="1002">
        <v>8</v>
      </c>
      <c r="LI90" s="1002">
        <v>5</v>
      </c>
      <c r="LJ90" s="1002">
        <v>111</v>
      </c>
      <c r="LK90" s="1002">
        <v>2</v>
      </c>
      <c r="LL90" s="1002">
        <v>18</v>
      </c>
      <c r="LM90" s="1002">
        <v>41</v>
      </c>
      <c r="LN90" s="1002"/>
      <c r="LO90" s="1002"/>
      <c r="LP90" s="1002"/>
      <c r="LQ90" s="1002"/>
      <c r="LR90" s="1002"/>
      <c r="LS90" s="1002">
        <v>2</v>
      </c>
      <c r="LT90" s="1003">
        <v>2392</v>
      </c>
      <c r="LU90" s="1007">
        <f t="shared" si="24"/>
        <v>0.54611872146118723</v>
      </c>
      <c r="LV90" s="1004">
        <f t="shared" si="21"/>
        <v>6.5534246575342463</v>
      </c>
      <c r="LW90" s="644"/>
      <c r="LX90" s="645">
        <v>106</v>
      </c>
      <c r="LY90" s="645">
        <v>133</v>
      </c>
      <c r="LZ90" s="646">
        <v>727</v>
      </c>
      <c r="MA90" s="647">
        <v>662</v>
      </c>
      <c r="MB90" s="647">
        <v>764</v>
      </c>
      <c r="MC90" s="645"/>
      <c r="MD90" s="645"/>
      <c r="ME90" s="646"/>
      <c r="MF90" s="647"/>
      <c r="MG90" s="645"/>
      <c r="MH90" s="645"/>
      <c r="MI90" s="646"/>
      <c r="MJ90" s="647"/>
      <c r="MK90" s="648"/>
      <c r="ML90" s="648"/>
      <c r="MM90" s="648"/>
      <c r="MN90" s="1008">
        <v>2392</v>
      </c>
      <c r="MO90" s="1009">
        <f t="shared" si="22"/>
        <v>9.9916387959866224E-2</v>
      </c>
      <c r="MP90" s="1010"/>
      <c r="MQ90" s="1011"/>
      <c r="MR90" s="1011"/>
      <c r="MS90" s="1011"/>
      <c r="MT90" s="1011"/>
      <c r="MU90" s="1011"/>
      <c r="MV90" s="1012"/>
      <c r="MX90" s="837"/>
    </row>
    <row r="91" spans="1:362" s="587" customFormat="1" ht="8.25" x14ac:dyDescent="0.25">
      <c r="A91" s="976" t="s">
        <v>633</v>
      </c>
      <c r="B91" s="977" t="s">
        <v>634</v>
      </c>
      <c r="C91" s="978" t="s">
        <v>635</v>
      </c>
      <c r="D91" s="978" t="s">
        <v>636</v>
      </c>
      <c r="E91" s="978" t="s">
        <v>1277</v>
      </c>
      <c r="F91" s="978" t="s">
        <v>612</v>
      </c>
      <c r="G91" s="978" t="s">
        <v>637</v>
      </c>
      <c r="H91" s="978" t="s">
        <v>637</v>
      </c>
      <c r="I91" s="978" t="s">
        <v>186</v>
      </c>
      <c r="J91" s="978" t="s">
        <v>493</v>
      </c>
      <c r="K91" s="1013" t="s">
        <v>282</v>
      </c>
      <c r="L91" s="979">
        <v>1</v>
      </c>
      <c r="M91" s="593">
        <v>1075882000</v>
      </c>
      <c r="N91" s="595">
        <v>972059000</v>
      </c>
      <c r="O91" s="595">
        <v>528127000</v>
      </c>
      <c r="P91" s="598">
        <f t="shared" si="15"/>
        <v>103823000</v>
      </c>
      <c r="Q91" s="599">
        <v>2187573.13</v>
      </c>
      <c r="R91" s="600">
        <v>855914297.6400001</v>
      </c>
      <c r="S91" s="600">
        <v>65170422.709999993</v>
      </c>
      <c r="T91" s="980">
        <v>923272293.48000014</v>
      </c>
      <c r="U91" s="981">
        <v>107.53839285714287</v>
      </c>
      <c r="V91" s="982">
        <v>9.1</v>
      </c>
      <c r="W91" s="982">
        <v>211.63462962962961</v>
      </c>
      <c r="X91" s="982">
        <v>72.975396825396842</v>
      </c>
      <c r="Y91" s="982">
        <v>20.04227513227513</v>
      </c>
      <c r="Z91" s="982">
        <v>92.314365079365075</v>
      </c>
      <c r="AA91" s="982">
        <v>5.3034920634920635</v>
      </c>
      <c r="AB91" s="982">
        <v>48.155520833333334</v>
      </c>
      <c r="AC91" s="982">
        <v>68.834305555555559</v>
      </c>
      <c r="AD91" s="983">
        <v>635.89837797619043</v>
      </c>
      <c r="AE91" s="984">
        <f t="shared" si="16"/>
        <v>0.20723958494842906</v>
      </c>
      <c r="AF91" s="985">
        <f t="shared" si="17"/>
        <v>0.4078457157475156</v>
      </c>
      <c r="AG91" s="986" t="s">
        <v>1483</v>
      </c>
      <c r="AH91" s="987" t="s">
        <v>1481</v>
      </c>
      <c r="AI91" s="988" t="s">
        <v>1482</v>
      </c>
      <c r="AJ91" s="989"/>
      <c r="AK91" s="990"/>
      <c r="AL91" s="990"/>
      <c r="AM91" s="990"/>
      <c r="AN91" s="990"/>
      <c r="AO91" s="990"/>
      <c r="AP91" s="990"/>
      <c r="AQ91" s="990"/>
      <c r="AR91" s="990"/>
      <c r="AS91" s="990"/>
      <c r="AT91" s="990"/>
      <c r="AU91" s="990"/>
      <c r="AV91" s="990"/>
      <c r="AW91" s="990"/>
      <c r="AX91" s="990"/>
      <c r="AY91" s="990"/>
      <c r="AZ91" s="990"/>
      <c r="BA91" s="990"/>
      <c r="BB91" s="990"/>
      <c r="BC91" s="990"/>
      <c r="BD91" s="614"/>
      <c r="BE91" s="991">
        <v>70</v>
      </c>
      <c r="BF91" s="992">
        <v>60</v>
      </c>
      <c r="BG91" s="992">
        <v>35</v>
      </c>
      <c r="BH91" s="992"/>
      <c r="BI91" s="992">
        <v>20</v>
      </c>
      <c r="BJ91" s="992">
        <v>25</v>
      </c>
      <c r="BK91" s="992"/>
      <c r="BL91" s="992"/>
      <c r="BM91" s="992">
        <v>10</v>
      </c>
      <c r="BN91" s="992"/>
      <c r="BO91" s="992">
        <v>25</v>
      </c>
      <c r="BP91" s="992"/>
      <c r="BQ91" s="992"/>
      <c r="BR91" s="992"/>
      <c r="BS91" s="992"/>
      <c r="BT91" s="992"/>
      <c r="BU91" s="992"/>
      <c r="BV91" s="992"/>
      <c r="BW91" s="992"/>
      <c r="BX91" s="992"/>
      <c r="BY91" s="992"/>
      <c r="BZ91" s="992"/>
      <c r="CA91" s="992"/>
      <c r="CB91" s="992"/>
      <c r="CC91" s="992"/>
      <c r="CD91" s="992"/>
      <c r="CE91" s="992"/>
      <c r="CF91" s="992"/>
      <c r="CG91" s="992"/>
      <c r="CH91" s="992"/>
      <c r="CI91" s="992"/>
      <c r="CJ91" s="992"/>
      <c r="CK91" s="992"/>
      <c r="CL91" s="992"/>
      <c r="CM91" s="992"/>
      <c r="CN91" s="992"/>
      <c r="CO91" s="992"/>
      <c r="CP91" s="992"/>
      <c r="CQ91" s="992"/>
      <c r="CR91" s="992"/>
      <c r="CS91" s="993">
        <v>245</v>
      </c>
      <c r="CT91" s="994">
        <f t="shared" si="18"/>
        <v>7</v>
      </c>
      <c r="CU91" s="615">
        <v>0.5910763209393346</v>
      </c>
      <c r="CV91" s="616">
        <v>0.62529680365296803</v>
      </c>
      <c r="CW91" s="616">
        <v>0.36962818003913894</v>
      </c>
      <c r="CX91" s="616"/>
      <c r="CY91" s="616">
        <v>0.30356164383561646</v>
      </c>
      <c r="CZ91" s="616">
        <v>0.63550684931506851</v>
      </c>
      <c r="DA91" s="616"/>
      <c r="DB91" s="616"/>
      <c r="DC91" s="616">
        <v>0.54109589041095896</v>
      </c>
      <c r="DD91" s="616"/>
      <c r="DE91" s="616">
        <v>0.58652054794520547</v>
      </c>
      <c r="DF91" s="616"/>
      <c r="DG91" s="616"/>
      <c r="DH91" s="616"/>
      <c r="DI91" s="616"/>
      <c r="DJ91" s="616"/>
      <c r="DK91" s="616"/>
      <c r="DL91" s="616"/>
      <c r="DM91" s="616"/>
      <c r="DN91" s="616"/>
      <c r="DO91" s="616"/>
      <c r="DP91" s="616"/>
      <c r="DQ91" s="616"/>
      <c r="DR91" s="616"/>
      <c r="DS91" s="616"/>
      <c r="DT91" s="616"/>
      <c r="DU91" s="616"/>
      <c r="DV91" s="616"/>
      <c r="DW91" s="616"/>
      <c r="DX91" s="616"/>
      <c r="DY91" s="616"/>
      <c r="DZ91" s="616"/>
      <c r="EA91" s="616"/>
      <c r="EB91" s="616"/>
      <c r="EC91" s="616"/>
      <c r="ED91" s="616"/>
      <c r="EE91" s="616"/>
      <c r="EF91" s="616"/>
      <c r="EG91" s="616"/>
      <c r="EH91" s="995"/>
      <c r="EI91" s="996">
        <v>0.54637964774951076</v>
      </c>
      <c r="EJ91" s="989">
        <v>5</v>
      </c>
      <c r="EK91" s="990">
        <v>6</v>
      </c>
      <c r="EL91" s="990">
        <v>5</v>
      </c>
      <c r="EM91" s="990"/>
      <c r="EN91" s="990">
        <v>4</v>
      </c>
      <c r="EO91" s="990"/>
      <c r="EP91" s="990"/>
      <c r="EQ91" s="990"/>
      <c r="ER91" s="990"/>
      <c r="ES91" s="990"/>
      <c r="ET91" s="990"/>
      <c r="EU91" s="990"/>
      <c r="EV91" s="990"/>
      <c r="EW91" s="990"/>
      <c r="EX91" s="990"/>
      <c r="EY91" s="990"/>
      <c r="EZ91" s="990"/>
      <c r="FA91" s="990"/>
      <c r="FB91" s="990"/>
      <c r="FC91" s="990"/>
      <c r="FD91" s="990"/>
      <c r="FE91" s="990"/>
      <c r="FF91" s="990"/>
      <c r="FG91" s="990"/>
      <c r="FH91" s="990"/>
      <c r="FI91" s="990"/>
      <c r="FJ91" s="990"/>
      <c r="FK91" s="990"/>
      <c r="FL91" s="990"/>
      <c r="FM91" s="990"/>
      <c r="FN91" s="990"/>
      <c r="FO91" s="990"/>
      <c r="FP91" s="997">
        <v>20</v>
      </c>
      <c r="FQ91" s="994">
        <f t="shared" si="13"/>
        <v>4</v>
      </c>
      <c r="FR91" s="615">
        <v>0.54410958904109585</v>
      </c>
      <c r="FS91" s="616">
        <v>0.77260273972602744</v>
      </c>
      <c r="FT91" s="616">
        <v>0.6394520547945205</v>
      </c>
      <c r="FU91" s="616"/>
      <c r="FV91" s="616">
        <v>0.57876712328767121</v>
      </c>
      <c r="FW91" s="616"/>
      <c r="FX91" s="616"/>
      <c r="FY91" s="616"/>
      <c r="FZ91" s="616"/>
      <c r="GA91" s="616"/>
      <c r="GB91" s="616"/>
      <c r="GC91" s="616"/>
      <c r="GD91" s="616"/>
      <c r="GE91" s="616"/>
      <c r="GF91" s="616"/>
      <c r="GG91" s="616"/>
      <c r="GH91" s="616"/>
      <c r="GI91" s="616"/>
      <c r="GJ91" s="616"/>
      <c r="GK91" s="616"/>
      <c r="GL91" s="616"/>
      <c r="GM91" s="616"/>
      <c r="GN91" s="616"/>
      <c r="GO91" s="616"/>
      <c r="GP91" s="616"/>
      <c r="GQ91" s="616"/>
      <c r="GR91" s="616"/>
      <c r="GS91" s="616"/>
      <c r="GT91" s="616"/>
      <c r="GU91" s="616"/>
      <c r="GV91" s="616"/>
      <c r="GW91" s="616"/>
      <c r="GX91" s="621">
        <v>0.6434246575342466</v>
      </c>
      <c r="GY91" s="998">
        <v>36</v>
      </c>
      <c r="GZ91" s="999"/>
      <c r="HA91" s="999"/>
      <c r="HB91" s="999"/>
      <c r="HC91" s="999"/>
      <c r="HD91" s="999">
        <v>5</v>
      </c>
      <c r="HE91" s="1000">
        <v>41</v>
      </c>
      <c r="HF91" s="1001">
        <v>23</v>
      </c>
      <c r="HG91" s="1002">
        <v>850</v>
      </c>
      <c r="HH91" s="1002">
        <v>22</v>
      </c>
      <c r="HI91" s="1002">
        <v>300</v>
      </c>
      <c r="HJ91" s="1002">
        <v>1179</v>
      </c>
      <c r="HK91" s="1002">
        <v>1317</v>
      </c>
      <c r="HL91" s="1002">
        <v>1544</v>
      </c>
      <c r="HM91" s="1002">
        <v>636</v>
      </c>
      <c r="HN91" s="1002">
        <v>1077</v>
      </c>
      <c r="HO91" s="1002">
        <v>461</v>
      </c>
      <c r="HP91" s="1002">
        <v>347</v>
      </c>
      <c r="HQ91" s="1002">
        <v>549</v>
      </c>
      <c r="HR91" s="1002">
        <v>179</v>
      </c>
      <c r="HS91" s="1002">
        <v>676</v>
      </c>
      <c r="HT91" s="1002">
        <v>729</v>
      </c>
      <c r="HU91" s="1002">
        <v>575</v>
      </c>
      <c r="HV91" s="1002">
        <v>104</v>
      </c>
      <c r="HW91" s="1002">
        <v>44</v>
      </c>
      <c r="HX91" s="1002">
        <v>197</v>
      </c>
      <c r="HY91" s="1002">
        <v>71</v>
      </c>
      <c r="HZ91" s="1002">
        <v>43</v>
      </c>
      <c r="IA91" s="1002">
        <v>55</v>
      </c>
      <c r="IB91" s="1002">
        <v>6</v>
      </c>
      <c r="IC91" s="1002">
        <v>125</v>
      </c>
      <c r="ID91" s="1002"/>
      <c r="IE91" s="1002"/>
      <c r="IF91" s="1002">
        <v>2</v>
      </c>
      <c r="IG91" s="1002">
        <v>1</v>
      </c>
      <c r="IH91" s="1003">
        <v>11112</v>
      </c>
      <c r="II91" s="1004">
        <f t="shared" si="19"/>
        <v>30.443835616438356</v>
      </c>
      <c r="IJ91" s="1005">
        <v>24.782608695652176</v>
      </c>
      <c r="IK91" s="1006">
        <v>6.0317647058823534</v>
      </c>
      <c r="IL91" s="1006">
        <v>3.3181818181818183</v>
      </c>
      <c r="IM91" s="1006">
        <v>4.8899999999999997</v>
      </c>
      <c r="IN91" s="1006">
        <v>7.3884648006785412</v>
      </c>
      <c r="IO91" s="1006">
        <v>5.21336370539104</v>
      </c>
      <c r="IP91" s="1006">
        <v>5.6023316062176169</v>
      </c>
      <c r="IQ91" s="1006">
        <v>6.1713836477987423</v>
      </c>
      <c r="IR91" s="1006">
        <v>6.6016713091922004</v>
      </c>
      <c r="IS91" s="1006">
        <v>6.0151843817787416</v>
      </c>
      <c r="IT91" s="1006">
        <v>6.4409221902017295</v>
      </c>
      <c r="IU91" s="1006">
        <v>6.9872495446265939</v>
      </c>
      <c r="IV91" s="1006">
        <v>3.3240223463687153</v>
      </c>
      <c r="IW91" s="1006">
        <v>3.4778106508875739</v>
      </c>
      <c r="IX91" s="1006">
        <v>4.7215363511659811</v>
      </c>
      <c r="IY91" s="1006">
        <v>4.5147826086956524</v>
      </c>
      <c r="IZ91" s="1006">
        <v>5.1826923076923075</v>
      </c>
      <c r="JA91" s="1006">
        <v>6.0227272727272725</v>
      </c>
      <c r="JB91" s="1006">
        <v>9.6294416243654819</v>
      </c>
      <c r="JC91" s="1006">
        <v>3.9577464788732395</v>
      </c>
      <c r="JD91" s="1006">
        <v>2.3023255813953489</v>
      </c>
      <c r="JE91" s="1006">
        <v>5.0363636363636362</v>
      </c>
      <c r="JF91" s="1006">
        <v>8.5</v>
      </c>
      <c r="JG91" s="1006">
        <v>2.8</v>
      </c>
      <c r="JH91" s="1006"/>
      <c r="JI91" s="1006"/>
      <c r="JJ91" s="1006">
        <v>5</v>
      </c>
      <c r="JK91" s="1006">
        <v>6</v>
      </c>
      <c r="JL91" s="642">
        <v>5.768718502519798</v>
      </c>
      <c r="JM91" s="1001">
        <v>123</v>
      </c>
      <c r="JN91" s="1002">
        <v>3829</v>
      </c>
      <c r="JO91" s="1002">
        <v>44</v>
      </c>
      <c r="JP91" s="1002">
        <v>1148</v>
      </c>
      <c r="JQ91" s="1002">
        <v>6670</v>
      </c>
      <c r="JR91" s="1002">
        <v>5033</v>
      </c>
      <c r="JS91" s="1002">
        <v>5939</v>
      </c>
      <c r="JT91" s="1002">
        <v>3041</v>
      </c>
      <c r="JU91" s="1002">
        <v>5929</v>
      </c>
      <c r="JV91" s="1002">
        <v>2183</v>
      </c>
      <c r="JW91" s="1002">
        <v>1801</v>
      </c>
      <c r="JX91" s="1002">
        <v>3159</v>
      </c>
      <c r="JY91" s="1002">
        <v>404</v>
      </c>
      <c r="JZ91" s="1002">
        <v>1880</v>
      </c>
      <c r="KA91" s="1002">
        <v>2786</v>
      </c>
      <c r="KB91" s="1002">
        <v>2021</v>
      </c>
      <c r="KC91" s="1002">
        <v>425</v>
      </c>
      <c r="KD91" s="1002">
        <v>218</v>
      </c>
      <c r="KE91" s="1002">
        <v>1561</v>
      </c>
      <c r="KF91" s="1002">
        <v>199</v>
      </c>
      <c r="KG91" s="1002">
        <v>52</v>
      </c>
      <c r="KH91" s="1002">
        <v>146</v>
      </c>
      <c r="KI91" s="1002">
        <v>43</v>
      </c>
      <c r="KJ91" s="1002">
        <v>218</v>
      </c>
      <c r="KK91" s="1002"/>
      <c r="KL91" s="1002"/>
      <c r="KM91" s="1002">
        <v>8</v>
      </c>
      <c r="KN91" s="1002">
        <v>0</v>
      </c>
      <c r="KO91" s="1003">
        <v>48860</v>
      </c>
      <c r="KP91" s="1007">
        <f t="shared" si="14"/>
        <v>0.54637964774951076</v>
      </c>
      <c r="KQ91" s="1004">
        <f t="shared" si="20"/>
        <v>133.86301369863014</v>
      </c>
      <c r="KR91" s="1001">
        <v>422</v>
      </c>
      <c r="KS91" s="1002">
        <v>480</v>
      </c>
      <c r="KT91" s="1002">
        <v>10</v>
      </c>
      <c r="KU91" s="1002">
        <v>21</v>
      </c>
      <c r="KV91" s="1002">
        <v>871</v>
      </c>
      <c r="KW91" s="1002">
        <v>666</v>
      </c>
      <c r="KX91" s="1002">
        <v>1167</v>
      </c>
      <c r="KY91" s="1002">
        <v>246</v>
      </c>
      <c r="KZ91" s="1002">
        <v>105</v>
      </c>
      <c r="LA91" s="1002">
        <v>151</v>
      </c>
      <c r="LB91" s="1002">
        <v>82</v>
      </c>
      <c r="LC91" s="1002">
        <v>122</v>
      </c>
      <c r="LD91" s="1002">
        <v>13</v>
      </c>
      <c r="LE91" s="1002">
        <v>49</v>
      </c>
      <c r="LF91" s="1002">
        <v>1</v>
      </c>
      <c r="LG91" s="1002">
        <v>3</v>
      </c>
      <c r="LH91" s="1002">
        <v>12</v>
      </c>
      <c r="LI91" s="1002">
        <v>3</v>
      </c>
      <c r="LJ91" s="1002">
        <v>145</v>
      </c>
      <c r="LK91" s="1002">
        <v>16</v>
      </c>
      <c r="LL91" s="1002">
        <v>19</v>
      </c>
      <c r="LM91" s="1002">
        <v>76</v>
      </c>
      <c r="LN91" s="1002">
        <v>2</v>
      </c>
      <c r="LO91" s="1002">
        <v>15</v>
      </c>
      <c r="LP91" s="1002"/>
      <c r="LQ91" s="1002"/>
      <c r="LR91" s="1002"/>
      <c r="LS91" s="1002"/>
      <c r="LT91" s="1003">
        <v>4697</v>
      </c>
      <c r="LU91" s="1007">
        <f t="shared" si="24"/>
        <v>0.6434246575342466</v>
      </c>
      <c r="LV91" s="1004">
        <f t="shared" si="21"/>
        <v>12.868493150684932</v>
      </c>
      <c r="LW91" s="644">
        <v>1</v>
      </c>
      <c r="LX91" s="645">
        <v>28</v>
      </c>
      <c r="LY91" s="645">
        <v>266</v>
      </c>
      <c r="LZ91" s="646">
        <v>428</v>
      </c>
      <c r="MA91" s="647">
        <v>650</v>
      </c>
      <c r="MB91" s="647">
        <v>2479</v>
      </c>
      <c r="MC91" s="645"/>
      <c r="MD91" s="645"/>
      <c r="ME91" s="646"/>
      <c r="MF91" s="647">
        <v>845</v>
      </c>
      <c r="MG91" s="645"/>
      <c r="MH91" s="645"/>
      <c r="MI91" s="646"/>
      <c r="MJ91" s="647"/>
      <c r="MK91" s="648"/>
      <c r="ML91" s="648"/>
      <c r="MM91" s="648"/>
      <c r="MN91" s="1008">
        <v>4697</v>
      </c>
      <c r="MO91" s="1009">
        <f t="shared" si="22"/>
        <v>6.2806046412603789E-2</v>
      </c>
      <c r="MP91" s="1010"/>
      <c r="MQ91" s="1011"/>
      <c r="MR91" s="1011"/>
      <c r="MS91" s="1011"/>
      <c r="MT91" s="1011"/>
      <c r="MU91" s="1011"/>
      <c r="MV91" s="1012"/>
      <c r="MX91" s="837"/>
    </row>
    <row r="92" spans="1:362" s="587" customFormat="1" ht="8.25" x14ac:dyDescent="0.25">
      <c r="A92" s="976" t="s">
        <v>638</v>
      </c>
      <c r="B92" s="977" t="s">
        <v>639</v>
      </c>
      <c r="C92" s="978" t="s">
        <v>640</v>
      </c>
      <c r="D92" s="978" t="s">
        <v>641</v>
      </c>
      <c r="E92" s="978" t="s">
        <v>1277</v>
      </c>
      <c r="F92" s="978" t="s">
        <v>612</v>
      </c>
      <c r="G92" s="978" t="s">
        <v>642</v>
      </c>
      <c r="H92" s="978" t="s">
        <v>642</v>
      </c>
      <c r="I92" s="978" t="s">
        <v>186</v>
      </c>
      <c r="J92" s="978" t="s">
        <v>493</v>
      </c>
      <c r="K92" s="1013" t="s">
        <v>282</v>
      </c>
      <c r="L92" s="979">
        <v>1</v>
      </c>
      <c r="M92" s="593">
        <v>1236158000</v>
      </c>
      <c r="N92" s="595">
        <v>1198517000</v>
      </c>
      <c r="O92" s="595">
        <v>739756000</v>
      </c>
      <c r="P92" s="598">
        <f t="shared" si="15"/>
        <v>37641000</v>
      </c>
      <c r="Q92" s="599">
        <v>4785785.5399999991</v>
      </c>
      <c r="R92" s="600">
        <v>1036746882.83</v>
      </c>
      <c r="S92" s="600">
        <v>79582755.849999994</v>
      </c>
      <c r="T92" s="980">
        <v>1121115424.22</v>
      </c>
      <c r="U92" s="981">
        <v>145.89619047619047</v>
      </c>
      <c r="V92" s="982">
        <v>5.894593253968254</v>
      </c>
      <c r="W92" s="982">
        <v>307.19412698412702</v>
      </c>
      <c r="X92" s="982">
        <v>124.14910052910054</v>
      </c>
      <c r="Y92" s="982">
        <v>25.967883597883599</v>
      </c>
      <c r="Z92" s="982">
        <v>142.50518518518521</v>
      </c>
      <c r="AA92" s="982">
        <v>3.0126984126984127</v>
      </c>
      <c r="AB92" s="982">
        <v>50.419315476190476</v>
      </c>
      <c r="AC92" s="982">
        <v>71.05619047619048</v>
      </c>
      <c r="AD92" s="983">
        <v>876.09528439153462</v>
      </c>
      <c r="AE92" s="984">
        <f t="shared" si="16"/>
        <v>0.19333735298849491</v>
      </c>
      <c r="AF92" s="985">
        <f t="shared" si="17"/>
        <v>0.40708464813832951</v>
      </c>
      <c r="AG92" s="986" t="s">
        <v>1483</v>
      </c>
      <c r="AH92" s="987" t="s">
        <v>1481</v>
      </c>
      <c r="AI92" s="988" t="s">
        <v>1482</v>
      </c>
      <c r="AJ92" s="989">
        <v>1</v>
      </c>
      <c r="AK92" s="990"/>
      <c r="AL92" s="990"/>
      <c r="AM92" s="990"/>
      <c r="AN92" s="990"/>
      <c r="AO92" s="990"/>
      <c r="AP92" s="990"/>
      <c r="AQ92" s="990"/>
      <c r="AR92" s="990"/>
      <c r="AS92" s="990">
        <v>1</v>
      </c>
      <c r="AT92" s="990"/>
      <c r="AU92" s="990"/>
      <c r="AV92" s="990"/>
      <c r="AW92" s="990"/>
      <c r="AX92" s="990"/>
      <c r="AY92" s="990"/>
      <c r="AZ92" s="990"/>
      <c r="BA92" s="990"/>
      <c r="BB92" s="990"/>
      <c r="BC92" s="990"/>
      <c r="BD92" s="614">
        <v>2</v>
      </c>
      <c r="BE92" s="991">
        <v>64</v>
      </c>
      <c r="BF92" s="992">
        <v>60</v>
      </c>
      <c r="BG92" s="992">
        <v>36</v>
      </c>
      <c r="BH92" s="992">
        <v>35</v>
      </c>
      <c r="BI92" s="992">
        <v>20</v>
      </c>
      <c r="BJ92" s="992">
        <v>30</v>
      </c>
      <c r="BK92" s="992"/>
      <c r="BL92" s="992">
        <v>24</v>
      </c>
      <c r="BM92" s="992">
        <v>22</v>
      </c>
      <c r="BN92" s="992">
        <v>23</v>
      </c>
      <c r="BO92" s="992"/>
      <c r="BP92" s="992"/>
      <c r="BQ92" s="992"/>
      <c r="BR92" s="992"/>
      <c r="BS92" s="992"/>
      <c r="BT92" s="992"/>
      <c r="BU92" s="992"/>
      <c r="BV92" s="992"/>
      <c r="BW92" s="992"/>
      <c r="BX92" s="992"/>
      <c r="BY92" s="992"/>
      <c r="BZ92" s="992"/>
      <c r="CA92" s="992"/>
      <c r="CB92" s="992"/>
      <c r="CC92" s="992"/>
      <c r="CD92" s="992"/>
      <c r="CE92" s="992"/>
      <c r="CF92" s="992"/>
      <c r="CG92" s="992"/>
      <c r="CH92" s="992"/>
      <c r="CI92" s="992"/>
      <c r="CJ92" s="992"/>
      <c r="CK92" s="992"/>
      <c r="CL92" s="992"/>
      <c r="CM92" s="992"/>
      <c r="CN92" s="992"/>
      <c r="CO92" s="992"/>
      <c r="CP92" s="992"/>
      <c r="CQ92" s="992"/>
      <c r="CR92" s="992"/>
      <c r="CS92" s="993">
        <v>314</v>
      </c>
      <c r="CT92" s="994">
        <f t="shared" si="18"/>
        <v>9</v>
      </c>
      <c r="CU92" s="615">
        <v>0.51322773972602742</v>
      </c>
      <c r="CV92" s="616">
        <v>0.36041095890410957</v>
      </c>
      <c r="CW92" s="616">
        <v>0.46057838660578387</v>
      </c>
      <c r="CX92" s="616">
        <v>0.70739726027397265</v>
      </c>
      <c r="CY92" s="616">
        <v>0.4043835616438356</v>
      </c>
      <c r="CZ92" s="616">
        <v>0.57890410958904115</v>
      </c>
      <c r="DA92" s="616"/>
      <c r="DB92" s="616">
        <v>0.48515981735159819</v>
      </c>
      <c r="DC92" s="616">
        <v>0.5383561643835616</v>
      </c>
      <c r="DD92" s="616">
        <v>4.4669446098868373E-2</v>
      </c>
      <c r="DE92" s="616"/>
      <c r="DF92" s="616"/>
      <c r="DG92" s="616"/>
      <c r="DH92" s="616"/>
      <c r="DI92" s="616"/>
      <c r="DJ92" s="616"/>
      <c r="DK92" s="616"/>
      <c r="DL92" s="616"/>
      <c r="DM92" s="616"/>
      <c r="DN92" s="616"/>
      <c r="DO92" s="616"/>
      <c r="DP92" s="616"/>
      <c r="DQ92" s="616"/>
      <c r="DR92" s="616"/>
      <c r="DS92" s="616"/>
      <c r="DT92" s="616"/>
      <c r="DU92" s="616"/>
      <c r="DV92" s="616"/>
      <c r="DW92" s="616"/>
      <c r="DX92" s="616"/>
      <c r="DY92" s="616"/>
      <c r="DZ92" s="616"/>
      <c r="EA92" s="616"/>
      <c r="EB92" s="616"/>
      <c r="EC92" s="616"/>
      <c r="ED92" s="616"/>
      <c r="EE92" s="616"/>
      <c r="EF92" s="616"/>
      <c r="EG92" s="616"/>
      <c r="EH92" s="995"/>
      <c r="EI92" s="996">
        <v>0.4642701334962045</v>
      </c>
      <c r="EJ92" s="989">
        <v>5</v>
      </c>
      <c r="EK92" s="990">
        <v>8</v>
      </c>
      <c r="EL92" s="990">
        <v>5</v>
      </c>
      <c r="EM92" s="990">
        <v>4</v>
      </c>
      <c r="EN92" s="990">
        <v>4</v>
      </c>
      <c r="EO92" s="990">
        <v>8</v>
      </c>
      <c r="EP92" s="990"/>
      <c r="EQ92" s="990"/>
      <c r="ER92" s="990">
        <v>7</v>
      </c>
      <c r="ES92" s="990">
        <v>7</v>
      </c>
      <c r="ET92" s="990"/>
      <c r="EU92" s="990"/>
      <c r="EV92" s="990"/>
      <c r="EW92" s="990"/>
      <c r="EX92" s="990"/>
      <c r="EY92" s="990"/>
      <c r="EZ92" s="990"/>
      <c r="FA92" s="990"/>
      <c r="FB92" s="990"/>
      <c r="FC92" s="990"/>
      <c r="FD92" s="990"/>
      <c r="FE92" s="990"/>
      <c r="FF92" s="990"/>
      <c r="FG92" s="990"/>
      <c r="FH92" s="990"/>
      <c r="FI92" s="990"/>
      <c r="FJ92" s="990"/>
      <c r="FK92" s="990"/>
      <c r="FL92" s="990"/>
      <c r="FM92" s="990"/>
      <c r="FN92" s="990"/>
      <c r="FO92" s="990"/>
      <c r="FP92" s="997">
        <v>48</v>
      </c>
      <c r="FQ92" s="994">
        <f t="shared" si="13"/>
        <v>8</v>
      </c>
      <c r="FR92" s="615">
        <v>0.33808219178082194</v>
      </c>
      <c r="FS92" s="616">
        <v>0.25856164383561642</v>
      </c>
      <c r="FT92" s="616">
        <v>0.67780821917808221</v>
      </c>
      <c r="FU92" s="616">
        <v>0.7116438356164384</v>
      </c>
      <c r="FV92" s="616">
        <v>0.59452054794520548</v>
      </c>
      <c r="FW92" s="616">
        <v>0.53972602739726028</v>
      </c>
      <c r="FX92" s="616"/>
      <c r="FY92" s="616"/>
      <c r="FZ92" s="616">
        <v>0.35342465753424657</v>
      </c>
      <c r="GA92" s="616">
        <v>0.45636007827788649</v>
      </c>
      <c r="GB92" s="616"/>
      <c r="GC92" s="616"/>
      <c r="GD92" s="616"/>
      <c r="GE92" s="616"/>
      <c r="GF92" s="616"/>
      <c r="GG92" s="616"/>
      <c r="GH92" s="616"/>
      <c r="GI92" s="616"/>
      <c r="GJ92" s="616"/>
      <c r="GK92" s="616"/>
      <c r="GL92" s="616"/>
      <c r="GM92" s="616"/>
      <c r="GN92" s="616"/>
      <c r="GO92" s="616"/>
      <c r="GP92" s="616"/>
      <c r="GQ92" s="616"/>
      <c r="GR92" s="616"/>
      <c r="GS92" s="616"/>
      <c r="GT92" s="616"/>
      <c r="GU92" s="616"/>
      <c r="GV92" s="616"/>
      <c r="GW92" s="616"/>
      <c r="GX92" s="621">
        <v>0.465810502283105</v>
      </c>
      <c r="GY92" s="998">
        <v>36</v>
      </c>
      <c r="GZ92" s="999"/>
      <c r="HA92" s="999"/>
      <c r="HB92" s="999"/>
      <c r="HC92" s="999"/>
      <c r="HD92" s="999">
        <v>5</v>
      </c>
      <c r="HE92" s="1000">
        <v>41</v>
      </c>
      <c r="HF92" s="1001">
        <v>42</v>
      </c>
      <c r="HG92" s="1002">
        <v>984</v>
      </c>
      <c r="HH92" s="1002">
        <v>21</v>
      </c>
      <c r="HI92" s="1002">
        <v>461</v>
      </c>
      <c r="HJ92" s="1002">
        <v>670</v>
      </c>
      <c r="HK92" s="1002">
        <v>879</v>
      </c>
      <c r="HL92" s="1002">
        <v>1384</v>
      </c>
      <c r="HM92" s="1002">
        <v>367</v>
      </c>
      <c r="HN92" s="1002">
        <v>2206</v>
      </c>
      <c r="HO92" s="1002">
        <v>518</v>
      </c>
      <c r="HP92" s="1002">
        <v>307</v>
      </c>
      <c r="HQ92" s="1002">
        <v>533</v>
      </c>
      <c r="HR92" s="1002">
        <v>38</v>
      </c>
      <c r="HS92" s="1002">
        <v>776</v>
      </c>
      <c r="HT92" s="1002">
        <v>1245</v>
      </c>
      <c r="HU92" s="1002">
        <v>1021</v>
      </c>
      <c r="HV92" s="1002">
        <v>153</v>
      </c>
      <c r="HW92" s="1002">
        <v>26</v>
      </c>
      <c r="HX92" s="1002">
        <v>252</v>
      </c>
      <c r="HY92" s="1002">
        <v>78</v>
      </c>
      <c r="HZ92" s="1002">
        <v>43</v>
      </c>
      <c r="IA92" s="1002">
        <v>84</v>
      </c>
      <c r="IB92" s="1002">
        <v>11</v>
      </c>
      <c r="IC92" s="1002">
        <v>176</v>
      </c>
      <c r="ID92" s="1002">
        <v>431</v>
      </c>
      <c r="IE92" s="1002">
        <v>11</v>
      </c>
      <c r="IF92" s="1002">
        <v>6</v>
      </c>
      <c r="IG92" s="1002"/>
      <c r="IH92" s="1003">
        <v>12723</v>
      </c>
      <c r="II92" s="1004">
        <f t="shared" si="19"/>
        <v>34.857534246575341</v>
      </c>
      <c r="IJ92" s="1005">
        <v>24.857142857142858</v>
      </c>
      <c r="IK92" s="1006">
        <v>6.6595528455284549</v>
      </c>
      <c r="IL92" s="1006">
        <v>4.2857142857142856</v>
      </c>
      <c r="IM92" s="1006">
        <v>3.8850325379609543</v>
      </c>
      <c r="IN92" s="1006">
        <v>6.7791044776119405</v>
      </c>
      <c r="IO92" s="1006">
        <v>5.5904436860068261</v>
      </c>
      <c r="IP92" s="1006">
        <v>4.5455202312138727</v>
      </c>
      <c r="IQ92" s="1006">
        <v>5.5258855585831066</v>
      </c>
      <c r="IR92" s="1006">
        <v>6.5013599274705349</v>
      </c>
      <c r="IS92" s="1006">
        <v>4.7046332046332049</v>
      </c>
      <c r="IT92" s="1006">
        <v>6.7328990228013028</v>
      </c>
      <c r="IU92" s="1006">
        <v>5.5065666041275794</v>
      </c>
      <c r="IV92" s="1006">
        <v>3.736842105263158</v>
      </c>
      <c r="IW92" s="1006">
        <v>3.5618556701030926</v>
      </c>
      <c r="IX92" s="1006">
        <v>4.5148594377510038</v>
      </c>
      <c r="IY92" s="1006">
        <v>6.180215475024486</v>
      </c>
      <c r="IZ92" s="1006">
        <v>4.5032679738562091</v>
      </c>
      <c r="JA92" s="1006">
        <v>5.4230769230769234</v>
      </c>
      <c r="JB92" s="1006">
        <v>8.9444444444444446</v>
      </c>
      <c r="JC92" s="1006">
        <v>5.8461538461538458</v>
      </c>
      <c r="JD92" s="1006">
        <v>3.7674418604651163</v>
      </c>
      <c r="JE92" s="1006">
        <v>4.7261904761904763</v>
      </c>
      <c r="JF92" s="1006">
        <v>6.8181818181818183</v>
      </c>
      <c r="JG92" s="1006">
        <v>3.6193181818181817</v>
      </c>
      <c r="JH92" s="1006">
        <v>10.860788863109049</v>
      </c>
      <c r="JI92" s="1006">
        <v>9.6363636363636367</v>
      </c>
      <c r="JJ92" s="1006">
        <v>4.833333333333333</v>
      </c>
      <c r="JK92" s="1006"/>
      <c r="JL92" s="642">
        <v>5.7767822054546887</v>
      </c>
      <c r="JM92" s="1001">
        <v>248</v>
      </c>
      <c r="JN92" s="1002">
        <v>4137</v>
      </c>
      <c r="JO92" s="1002">
        <v>68</v>
      </c>
      <c r="JP92" s="1002">
        <v>1266</v>
      </c>
      <c r="JQ92" s="1002">
        <v>3434</v>
      </c>
      <c r="JR92" s="1002">
        <v>3656</v>
      </c>
      <c r="JS92" s="1002">
        <v>4108</v>
      </c>
      <c r="JT92" s="1002">
        <v>1603</v>
      </c>
      <c r="JU92" s="1002">
        <v>10923</v>
      </c>
      <c r="JV92" s="1002">
        <v>1855</v>
      </c>
      <c r="JW92" s="1002">
        <v>1657</v>
      </c>
      <c r="JX92" s="1002">
        <v>2229</v>
      </c>
      <c r="JY92" s="1002">
        <v>101</v>
      </c>
      <c r="JZ92" s="1002">
        <v>1731</v>
      </c>
      <c r="KA92" s="1002">
        <v>3969</v>
      </c>
      <c r="KB92" s="1002">
        <v>4263</v>
      </c>
      <c r="KC92" s="1002">
        <v>506</v>
      </c>
      <c r="KD92" s="1002">
        <v>117</v>
      </c>
      <c r="KE92" s="1002">
        <v>1802</v>
      </c>
      <c r="KF92" s="1002">
        <v>331</v>
      </c>
      <c r="KG92" s="1002">
        <v>90</v>
      </c>
      <c r="KH92" s="1002">
        <v>246</v>
      </c>
      <c r="KI92" s="1002">
        <v>62</v>
      </c>
      <c r="KJ92" s="1002">
        <v>467</v>
      </c>
      <c r="KK92" s="1002">
        <v>4250</v>
      </c>
      <c r="KL92" s="1002">
        <v>68</v>
      </c>
      <c r="KM92" s="1002">
        <v>23</v>
      </c>
      <c r="KN92" s="1002"/>
      <c r="KO92" s="1003">
        <v>53210</v>
      </c>
      <c r="KP92" s="1007">
        <f t="shared" si="14"/>
        <v>0.4642701334962045</v>
      </c>
      <c r="KQ92" s="1004">
        <f t="shared" si="20"/>
        <v>145.78082191780823</v>
      </c>
      <c r="KR92" s="1001">
        <v>759</v>
      </c>
      <c r="KS92" s="1002">
        <v>1483</v>
      </c>
      <c r="KT92" s="1002">
        <v>6</v>
      </c>
      <c r="KU92" s="1002">
        <v>79</v>
      </c>
      <c r="KV92" s="1002">
        <v>462</v>
      </c>
      <c r="KW92" s="1002">
        <v>398</v>
      </c>
      <c r="KX92" s="1002">
        <v>898</v>
      </c>
      <c r="KY92" s="1002">
        <v>57</v>
      </c>
      <c r="KZ92" s="1002">
        <v>1220</v>
      </c>
      <c r="LA92" s="1002">
        <v>106</v>
      </c>
      <c r="LB92" s="1002">
        <v>111</v>
      </c>
      <c r="LC92" s="1002">
        <v>179</v>
      </c>
      <c r="LD92" s="1002">
        <v>4</v>
      </c>
      <c r="LE92" s="1002">
        <v>375</v>
      </c>
      <c r="LF92" s="1002">
        <v>536</v>
      </c>
      <c r="LG92" s="1002">
        <v>1034</v>
      </c>
      <c r="LH92" s="1002">
        <v>36</v>
      </c>
      <c r="LI92" s="1002"/>
      <c r="LJ92" s="1002">
        <v>203</v>
      </c>
      <c r="LK92" s="1002">
        <v>48</v>
      </c>
      <c r="LL92" s="1002">
        <v>32</v>
      </c>
      <c r="LM92" s="1002">
        <v>84</v>
      </c>
      <c r="LN92" s="1002">
        <v>1</v>
      </c>
      <c r="LO92" s="1002">
        <v>24</v>
      </c>
      <c r="LP92" s="1002"/>
      <c r="LQ92" s="1002">
        <v>26</v>
      </c>
      <c r="LR92" s="1002"/>
      <c r="LS92" s="1002"/>
      <c r="LT92" s="1003">
        <v>8161</v>
      </c>
      <c r="LU92" s="1007">
        <f t="shared" si="24"/>
        <v>0.465810502283105</v>
      </c>
      <c r="LV92" s="1004">
        <f t="shared" si="21"/>
        <v>22.358904109589041</v>
      </c>
      <c r="LW92" s="644">
        <v>36</v>
      </c>
      <c r="LX92" s="645">
        <v>50</v>
      </c>
      <c r="LY92" s="645">
        <v>230</v>
      </c>
      <c r="LZ92" s="646">
        <v>211</v>
      </c>
      <c r="MA92" s="647">
        <v>1427</v>
      </c>
      <c r="MB92" s="647">
        <v>4053</v>
      </c>
      <c r="MC92" s="645"/>
      <c r="MD92" s="645"/>
      <c r="ME92" s="646"/>
      <c r="MF92" s="647">
        <v>868</v>
      </c>
      <c r="MG92" s="645"/>
      <c r="MH92" s="645"/>
      <c r="MI92" s="646">
        <v>198</v>
      </c>
      <c r="MJ92" s="647">
        <v>841</v>
      </c>
      <c r="MK92" s="648">
        <v>247</v>
      </c>
      <c r="ML92" s="648"/>
      <c r="MM92" s="648"/>
      <c r="MN92" s="1008">
        <v>8161</v>
      </c>
      <c r="MO92" s="1009">
        <f t="shared" si="22"/>
        <v>3.8720745006739367E-2</v>
      </c>
      <c r="MP92" s="1010"/>
      <c r="MQ92" s="1011"/>
      <c r="MR92" s="1011"/>
      <c r="MS92" s="1011"/>
      <c r="MT92" s="1011"/>
      <c r="MU92" s="1011"/>
      <c r="MV92" s="1012"/>
      <c r="MX92" s="837"/>
    </row>
    <row r="93" spans="1:362" s="587" customFormat="1" ht="8.25" x14ac:dyDescent="0.25">
      <c r="A93" s="976" t="s">
        <v>643</v>
      </c>
      <c r="B93" s="977" t="s">
        <v>644</v>
      </c>
      <c r="C93" s="978" t="s">
        <v>645</v>
      </c>
      <c r="D93" s="978" t="s">
        <v>646</v>
      </c>
      <c r="E93" s="978" t="s">
        <v>1277</v>
      </c>
      <c r="F93" s="978" t="s">
        <v>612</v>
      </c>
      <c r="G93" s="978" t="s">
        <v>647</v>
      </c>
      <c r="H93" s="978" t="s">
        <v>647</v>
      </c>
      <c r="I93" s="978" t="s">
        <v>186</v>
      </c>
      <c r="J93" s="978" t="s">
        <v>493</v>
      </c>
      <c r="K93" s="1013" t="s">
        <v>282</v>
      </c>
      <c r="L93" s="979">
        <v>1</v>
      </c>
      <c r="M93" s="593">
        <v>1503630000</v>
      </c>
      <c r="N93" s="595">
        <v>1497538000</v>
      </c>
      <c r="O93" s="595">
        <v>901888000</v>
      </c>
      <c r="P93" s="598">
        <f t="shared" si="15"/>
        <v>6092000</v>
      </c>
      <c r="Q93" s="599">
        <v>8460972.0300000012</v>
      </c>
      <c r="R93" s="600">
        <v>1241748019.4300001</v>
      </c>
      <c r="S93" s="600">
        <v>142682565.70000002</v>
      </c>
      <c r="T93" s="980">
        <v>1392891557.1600001</v>
      </c>
      <c r="U93" s="981">
        <v>161.18469246031748</v>
      </c>
      <c r="V93" s="982">
        <v>13.114037698412698</v>
      </c>
      <c r="W93" s="982">
        <v>378.92248677248682</v>
      </c>
      <c r="X93" s="982">
        <v>143.91007936507938</v>
      </c>
      <c r="Y93" s="982">
        <v>39.150582010582013</v>
      </c>
      <c r="Z93" s="982">
        <v>156.00063492063492</v>
      </c>
      <c r="AA93" s="982">
        <v>0</v>
      </c>
      <c r="AB93" s="982">
        <v>70.441473214285708</v>
      </c>
      <c r="AC93" s="982">
        <v>101.25679563492064</v>
      </c>
      <c r="AD93" s="983">
        <v>1063.9807820767194</v>
      </c>
      <c r="AE93" s="984">
        <f t="shared" si="16"/>
        <v>0.18064311478803888</v>
      </c>
      <c r="AF93" s="985">
        <f t="shared" si="17"/>
        <v>0.42466649424952879</v>
      </c>
      <c r="AG93" s="986" t="s">
        <v>1483</v>
      </c>
      <c r="AH93" s="987" t="s">
        <v>1481</v>
      </c>
      <c r="AI93" s="988" t="s">
        <v>1482</v>
      </c>
      <c r="AJ93" s="989"/>
      <c r="AK93" s="990"/>
      <c r="AL93" s="990"/>
      <c r="AM93" s="990"/>
      <c r="AN93" s="990"/>
      <c r="AO93" s="990"/>
      <c r="AP93" s="990"/>
      <c r="AQ93" s="990"/>
      <c r="AR93" s="990"/>
      <c r="AS93" s="990"/>
      <c r="AT93" s="990"/>
      <c r="AU93" s="990"/>
      <c r="AV93" s="990"/>
      <c r="AW93" s="990"/>
      <c r="AX93" s="990"/>
      <c r="AY93" s="990"/>
      <c r="AZ93" s="990"/>
      <c r="BA93" s="990"/>
      <c r="BB93" s="990"/>
      <c r="BC93" s="990"/>
      <c r="BD93" s="614"/>
      <c r="BE93" s="991">
        <v>104</v>
      </c>
      <c r="BF93" s="992">
        <v>61</v>
      </c>
      <c r="BG93" s="992">
        <v>33</v>
      </c>
      <c r="BH93" s="992">
        <v>27</v>
      </c>
      <c r="BI93" s="992">
        <v>23</v>
      </c>
      <c r="BJ93" s="992">
        <v>25</v>
      </c>
      <c r="BK93" s="992">
        <v>40</v>
      </c>
      <c r="BL93" s="992">
        <v>20</v>
      </c>
      <c r="BM93" s="992">
        <v>14</v>
      </c>
      <c r="BN93" s="992"/>
      <c r="BO93" s="992">
        <v>24</v>
      </c>
      <c r="BP93" s="992">
        <v>6</v>
      </c>
      <c r="BQ93" s="992">
        <v>15</v>
      </c>
      <c r="BR93" s="992"/>
      <c r="BS93" s="992">
        <v>6</v>
      </c>
      <c r="BT93" s="992"/>
      <c r="BU93" s="992"/>
      <c r="BV93" s="992"/>
      <c r="BW93" s="992"/>
      <c r="BX93" s="992"/>
      <c r="BY93" s="992"/>
      <c r="BZ93" s="992"/>
      <c r="CA93" s="992"/>
      <c r="CB93" s="992"/>
      <c r="CC93" s="992"/>
      <c r="CD93" s="992"/>
      <c r="CE93" s="992"/>
      <c r="CF93" s="992"/>
      <c r="CG93" s="992"/>
      <c r="CH93" s="992"/>
      <c r="CI93" s="992"/>
      <c r="CJ93" s="992"/>
      <c r="CK93" s="992"/>
      <c r="CL93" s="992"/>
      <c r="CM93" s="992"/>
      <c r="CN93" s="992"/>
      <c r="CO93" s="992"/>
      <c r="CP93" s="992"/>
      <c r="CQ93" s="992"/>
      <c r="CR93" s="992"/>
      <c r="CS93" s="993">
        <v>398</v>
      </c>
      <c r="CT93" s="994">
        <f t="shared" si="18"/>
        <v>13</v>
      </c>
      <c r="CU93" s="615">
        <v>0.6695468914646997</v>
      </c>
      <c r="CV93" s="616">
        <v>0.65906130698405574</v>
      </c>
      <c r="CW93" s="616">
        <v>0.51398920713989205</v>
      </c>
      <c r="CX93" s="616">
        <v>0.69000507356671736</v>
      </c>
      <c r="CY93" s="616">
        <v>0.64538415723645026</v>
      </c>
      <c r="CZ93" s="616">
        <v>0.55298630136986304</v>
      </c>
      <c r="DA93" s="616">
        <v>0.66472602739726028</v>
      </c>
      <c r="DB93" s="616">
        <v>0.8456164383561644</v>
      </c>
      <c r="DC93" s="616">
        <v>0.62211350293542078</v>
      </c>
      <c r="DD93" s="616"/>
      <c r="DE93" s="616">
        <v>0.76301369863013702</v>
      </c>
      <c r="DF93" s="616">
        <v>0.4168949771689498</v>
      </c>
      <c r="DG93" s="616">
        <v>0.86757990867579904</v>
      </c>
      <c r="DH93" s="616"/>
      <c r="DI93" s="616">
        <v>9.4977168949771693E-2</v>
      </c>
      <c r="DJ93" s="616"/>
      <c r="DK93" s="616"/>
      <c r="DL93" s="616"/>
      <c r="DM93" s="616"/>
      <c r="DN93" s="616"/>
      <c r="DO93" s="616"/>
      <c r="DP93" s="616"/>
      <c r="DQ93" s="616"/>
      <c r="DR93" s="616"/>
      <c r="DS93" s="616"/>
      <c r="DT93" s="616"/>
      <c r="DU93" s="616"/>
      <c r="DV93" s="616"/>
      <c r="DW93" s="616"/>
      <c r="DX93" s="616"/>
      <c r="DY93" s="616"/>
      <c r="DZ93" s="616"/>
      <c r="EA93" s="616"/>
      <c r="EB93" s="616"/>
      <c r="EC93" s="616"/>
      <c r="ED93" s="616"/>
      <c r="EE93" s="616"/>
      <c r="EF93" s="616"/>
      <c r="EG93" s="616"/>
      <c r="EH93" s="995"/>
      <c r="EI93" s="996">
        <v>0.65503545122874651</v>
      </c>
      <c r="EJ93" s="989">
        <v>5</v>
      </c>
      <c r="EK93" s="990">
        <v>12</v>
      </c>
      <c r="EL93" s="990">
        <v>11</v>
      </c>
      <c r="EM93" s="990"/>
      <c r="EN93" s="990">
        <v>6</v>
      </c>
      <c r="EO93" s="990"/>
      <c r="EP93" s="990"/>
      <c r="EQ93" s="990"/>
      <c r="ER93" s="990"/>
      <c r="ES93" s="990"/>
      <c r="ET93" s="990"/>
      <c r="EU93" s="990"/>
      <c r="EV93" s="990"/>
      <c r="EW93" s="990"/>
      <c r="EX93" s="990"/>
      <c r="EY93" s="990"/>
      <c r="EZ93" s="990"/>
      <c r="FA93" s="990"/>
      <c r="FB93" s="990"/>
      <c r="FC93" s="990"/>
      <c r="FD93" s="990"/>
      <c r="FE93" s="990"/>
      <c r="FF93" s="990"/>
      <c r="FG93" s="990"/>
      <c r="FH93" s="990"/>
      <c r="FI93" s="990"/>
      <c r="FJ93" s="990"/>
      <c r="FK93" s="990"/>
      <c r="FL93" s="990"/>
      <c r="FM93" s="990"/>
      <c r="FN93" s="990"/>
      <c r="FO93" s="990"/>
      <c r="FP93" s="997">
        <v>34</v>
      </c>
      <c r="FQ93" s="994">
        <f t="shared" si="13"/>
        <v>4</v>
      </c>
      <c r="FR93" s="615">
        <v>0.46082191780821918</v>
      </c>
      <c r="FS93" s="616">
        <v>0.72351598173515985</v>
      </c>
      <c r="FT93" s="616">
        <v>0.56039850560398508</v>
      </c>
      <c r="FU93" s="616"/>
      <c r="FV93" s="616">
        <v>0.53378995433789955</v>
      </c>
      <c r="FW93" s="616"/>
      <c r="FX93" s="616"/>
      <c r="FY93" s="616"/>
      <c r="FZ93" s="616"/>
      <c r="GA93" s="616"/>
      <c r="GB93" s="616"/>
      <c r="GC93" s="616"/>
      <c r="GD93" s="616"/>
      <c r="GE93" s="616"/>
      <c r="GF93" s="616"/>
      <c r="GG93" s="616"/>
      <c r="GH93" s="616"/>
      <c r="GI93" s="616"/>
      <c r="GJ93" s="616"/>
      <c r="GK93" s="616"/>
      <c r="GL93" s="616"/>
      <c r="GM93" s="616"/>
      <c r="GN93" s="616"/>
      <c r="GO93" s="616"/>
      <c r="GP93" s="616"/>
      <c r="GQ93" s="616"/>
      <c r="GR93" s="616"/>
      <c r="GS93" s="616"/>
      <c r="GT93" s="616"/>
      <c r="GU93" s="616"/>
      <c r="GV93" s="616"/>
      <c r="GW93" s="616"/>
      <c r="GX93" s="621">
        <v>0.59863013698630141</v>
      </c>
      <c r="GY93" s="998">
        <v>69</v>
      </c>
      <c r="GZ93" s="999"/>
      <c r="HA93" s="999"/>
      <c r="HB93" s="999"/>
      <c r="HC93" s="999"/>
      <c r="HD93" s="999"/>
      <c r="HE93" s="1000">
        <v>69</v>
      </c>
      <c r="HF93" s="1001">
        <v>40</v>
      </c>
      <c r="HG93" s="1002">
        <v>809</v>
      </c>
      <c r="HH93" s="1002">
        <v>35</v>
      </c>
      <c r="HI93" s="1002">
        <v>619</v>
      </c>
      <c r="HJ93" s="1002">
        <v>1626</v>
      </c>
      <c r="HK93" s="1002">
        <v>2102</v>
      </c>
      <c r="HL93" s="1002">
        <v>2013</v>
      </c>
      <c r="HM93" s="1002">
        <v>693</v>
      </c>
      <c r="HN93" s="1002">
        <v>2115</v>
      </c>
      <c r="HO93" s="1002">
        <v>601</v>
      </c>
      <c r="HP93" s="1002">
        <v>411</v>
      </c>
      <c r="HQ93" s="1002">
        <v>933</v>
      </c>
      <c r="HR93" s="1002">
        <v>341</v>
      </c>
      <c r="HS93" s="1002">
        <v>540</v>
      </c>
      <c r="HT93" s="1002">
        <v>1108</v>
      </c>
      <c r="HU93" s="1002">
        <v>832</v>
      </c>
      <c r="HV93" s="1002">
        <v>235</v>
      </c>
      <c r="HW93" s="1002">
        <v>52</v>
      </c>
      <c r="HX93" s="1002">
        <v>440</v>
      </c>
      <c r="HY93" s="1002">
        <v>632</v>
      </c>
      <c r="HZ93" s="1002">
        <v>209</v>
      </c>
      <c r="IA93" s="1002">
        <v>147</v>
      </c>
      <c r="IB93" s="1002">
        <v>12</v>
      </c>
      <c r="IC93" s="1002">
        <v>227</v>
      </c>
      <c r="ID93" s="1002">
        <v>553</v>
      </c>
      <c r="IE93" s="1002"/>
      <c r="IF93" s="1002">
        <v>13</v>
      </c>
      <c r="IG93" s="1002">
        <v>1</v>
      </c>
      <c r="IH93" s="1003">
        <v>17339</v>
      </c>
      <c r="II93" s="1004">
        <f t="shared" si="19"/>
        <v>47.504109589041093</v>
      </c>
      <c r="IJ93" s="1005">
        <v>27.15</v>
      </c>
      <c r="IK93" s="1006">
        <v>6.1347342398022251</v>
      </c>
      <c r="IL93" s="1006">
        <v>4.0571428571428569</v>
      </c>
      <c r="IM93" s="1006">
        <v>4.6510500807754447</v>
      </c>
      <c r="IN93" s="1006">
        <v>7.8800738007380078</v>
      </c>
      <c r="IO93" s="1006">
        <v>7.0214081826831585</v>
      </c>
      <c r="IP93" s="1006">
        <v>5.6626924987580729</v>
      </c>
      <c r="IQ93" s="1006">
        <v>6.8686868686868685</v>
      </c>
      <c r="IR93" s="1006">
        <v>6.8917257683215132</v>
      </c>
      <c r="IS93" s="1006">
        <v>7.3810316139767052</v>
      </c>
      <c r="IT93" s="1006">
        <v>6.6836982968369831</v>
      </c>
      <c r="IU93" s="1006">
        <v>7.144694533762058</v>
      </c>
      <c r="IV93" s="1006">
        <v>4.7800586510263932</v>
      </c>
      <c r="IW93" s="1006">
        <v>4.0259259259259261</v>
      </c>
      <c r="IX93" s="1006">
        <v>4.8980144404332133</v>
      </c>
      <c r="IY93" s="1006">
        <v>4.8725961538461542</v>
      </c>
      <c r="IZ93" s="1006">
        <v>5.9914893617021274</v>
      </c>
      <c r="JA93" s="1006">
        <v>9.134615384615385</v>
      </c>
      <c r="JB93" s="1006">
        <v>7.8068181818181817</v>
      </c>
      <c r="JC93" s="1006">
        <v>15.609177215189874</v>
      </c>
      <c r="JD93" s="1006">
        <v>6.7751196172248802</v>
      </c>
      <c r="JE93" s="1006">
        <v>3.6666666666666665</v>
      </c>
      <c r="JF93" s="1006">
        <v>5.166666666666667</v>
      </c>
      <c r="JG93" s="1006">
        <v>4.5506607929515415</v>
      </c>
      <c r="JH93" s="1006">
        <v>12.160940325497288</v>
      </c>
      <c r="JI93" s="1006"/>
      <c r="JJ93" s="1006">
        <v>8.3076923076923084</v>
      </c>
      <c r="JK93" s="1006">
        <v>3</v>
      </c>
      <c r="JL93" s="642">
        <v>6.8965914989330415</v>
      </c>
      <c r="JM93" s="1001">
        <v>295</v>
      </c>
      <c r="JN93" s="1002">
        <v>3642</v>
      </c>
      <c r="JO93" s="1002">
        <v>99</v>
      </c>
      <c r="JP93" s="1002">
        <v>2091</v>
      </c>
      <c r="JQ93" s="1002">
        <v>10254</v>
      </c>
      <c r="JR93" s="1002">
        <v>12076</v>
      </c>
      <c r="JS93" s="1002">
        <v>7799</v>
      </c>
      <c r="JT93" s="1002">
        <v>3555</v>
      </c>
      <c r="JU93" s="1002">
        <v>11597</v>
      </c>
      <c r="JV93" s="1002">
        <v>3628</v>
      </c>
      <c r="JW93" s="1002">
        <v>2166</v>
      </c>
      <c r="JX93" s="1002">
        <v>5514</v>
      </c>
      <c r="JY93" s="1002">
        <v>1269</v>
      </c>
      <c r="JZ93" s="1002">
        <v>1653</v>
      </c>
      <c r="KA93" s="1002">
        <v>4425</v>
      </c>
      <c r="KB93" s="1002">
        <v>3233</v>
      </c>
      <c r="KC93" s="1002">
        <v>1123</v>
      </c>
      <c r="KD93" s="1002">
        <v>410</v>
      </c>
      <c r="KE93" s="1002">
        <v>2697</v>
      </c>
      <c r="KF93" s="1002">
        <v>9140</v>
      </c>
      <c r="KG93" s="1002">
        <v>1116</v>
      </c>
      <c r="KH93" s="1002">
        <v>294</v>
      </c>
      <c r="KI93" s="1002">
        <v>45</v>
      </c>
      <c r="KJ93" s="1002">
        <v>784</v>
      </c>
      <c r="KK93" s="1002">
        <v>6173</v>
      </c>
      <c r="KL93" s="1002"/>
      <c r="KM93" s="1002">
        <v>77</v>
      </c>
      <c r="KN93" s="1002">
        <v>2</v>
      </c>
      <c r="KO93" s="1003">
        <v>95157</v>
      </c>
      <c r="KP93" s="1007">
        <f t="shared" si="14"/>
        <v>0.65503545122874651</v>
      </c>
      <c r="KQ93" s="1004">
        <f t="shared" si="20"/>
        <v>260.70410958904108</v>
      </c>
      <c r="KR93" s="1001">
        <v>760</v>
      </c>
      <c r="KS93" s="1002">
        <v>538</v>
      </c>
      <c r="KT93" s="1002">
        <v>8</v>
      </c>
      <c r="KU93" s="1002">
        <v>166</v>
      </c>
      <c r="KV93" s="1002">
        <v>933</v>
      </c>
      <c r="KW93" s="1002">
        <v>687</v>
      </c>
      <c r="KX93" s="1002">
        <v>1600</v>
      </c>
      <c r="KY93" s="1002">
        <v>512</v>
      </c>
      <c r="KZ93" s="1002">
        <v>861</v>
      </c>
      <c r="LA93" s="1002">
        <v>213</v>
      </c>
      <c r="LB93" s="1002">
        <v>167</v>
      </c>
      <c r="LC93" s="1002">
        <v>226</v>
      </c>
      <c r="LD93" s="1002">
        <v>19</v>
      </c>
      <c r="LE93" s="1002">
        <v>7</v>
      </c>
      <c r="LF93" s="1002">
        <v>3</v>
      </c>
      <c r="LG93" s="1002">
        <v>7</v>
      </c>
      <c r="LH93" s="1002">
        <v>53</v>
      </c>
      <c r="LI93" s="1002">
        <v>11</v>
      </c>
      <c r="LJ93" s="1002">
        <v>300</v>
      </c>
      <c r="LK93" s="1002">
        <v>91</v>
      </c>
      <c r="LL93" s="1002">
        <v>112</v>
      </c>
      <c r="LM93" s="1002">
        <v>106</v>
      </c>
      <c r="LN93" s="1002">
        <v>7</v>
      </c>
      <c r="LO93" s="1002">
        <v>24</v>
      </c>
      <c r="LP93" s="1002"/>
      <c r="LQ93" s="1002"/>
      <c r="LR93" s="1002">
        <v>18</v>
      </c>
      <c r="LS93" s="1002"/>
      <c r="LT93" s="1003">
        <v>7429</v>
      </c>
      <c r="LU93" s="1007">
        <f t="shared" si="24"/>
        <v>0.59863013698630141</v>
      </c>
      <c r="LV93" s="1004">
        <f t="shared" si="21"/>
        <v>20.353424657534248</v>
      </c>
      <c r="LW93" s="644">
        <v>7</v>
      </c>
      <c r="LX93" s="645">
        <v>110</v>
      </c>
      <c r="LY93" s="645">
        <v>357</v>
      </c>
      <c r="LZ93" s="646">
        <v>286</v>
      </c>
      <c r="MA93" s="647">
        <v>3702</v>
      </c>
      <c r="MB93" s="647">
        <v>1798</v>
      </c>
      <c r="MC93" s="645"/>
      <c r="MD93" s="645"/>
      <c r="ME93" s="646"/>
      <c r="MF93" s="647">
        <v>1169</v>
      </c>
      <c r="MG93" s="645"/>
      <c r="MH93" s="645"/>
      <c r="MI93" s="646"/>
      <c r="MJ93" s="647"/>
      <c r="MK93" s="648"/>
      <c r="ML93" s="648"/>
      <c r="MM93" s="648"/>
      <c r="MN93" s="1008">
        <v>7429</v>
      </c>
      <c r="MO93" s="1009">
        <f t="shared" si="22"/>
        <v>6.3804011307039984E-2</v>
      </c>
      <c r="MP93" s="1010"/>
      <c r="MQ93" s="1011"/>
      <c r="MR93" s="1011"/>
      <c r="MS93" s="1011"/>
      <c r="MT93" s="1011"/>
      <c r="MU93" s="1011"/>
      <c r="MV93" s="1012"/>
      <c r="MX93" s="837"/>
    </row>
    <row r="94" spans="1:362" s="587" customFormat="1" ht="8.25" x14ac:dyDescent="0.25">
      <c r="A94" s="976" t="s">
        <v>648</v>
      </c>
      <c r="B94" s="977" t="s">
        <v>649</v>
      </c>
      <c r="C94" s="978" t="s">
        <v>650</v>
      </c>
      <c r="D94" s="978" t="s">
        <v>651</v>
      </c>
      <c r="E94" s="978" t="s">
        <v>1235</v>
      </c>
      <c r="F94" s="978" t="s">
        <v>395</v>
      </c>
      <c r="G94" s="978" t="s">
        <v>652</v>
      </c>
      <c r="H94" s="978" t="s">
        <v>652</v>
      </c>
      <c r="I94" s="978" t="s">
        <v>186</v>
      </c>
      <c r="J94" s="978" t="s">
        <v>493</v>
      </c>
      <c r="K94" s="1013" t="s">
        <v>282</v>
      </c>
      <c r="L94" s="979">
        <v>1</v>
      </c>
      <c r="M94" s="593">
        <v>1034691000</v>
      </c>
      <c r="N94" s="595">
        <v>1033389000</v>
      </c>
      <c r="O94" s="595">
        <v>667968000</v>
      </c>
      <c r="P94" s="598">
        <f t="shared" si="15"/>
        <v>1302000</v>
      </c>
      <c r="Q94" s="599">
        <v>761909</v>
      </c>
      <c r="R94" s="600">
        <v>834701763.96000016</v>
      </c>
      <c r="S94" s="600">
        <v>34653121.259999998</v>
      </c>
      <c r="T94" s="980">
        <v>870116794.22000015</v>
      </c>
      <c r="U94" s="981">
        <v>118.47638888888889</v>
      </c>
      <c r="V94" s="982">
        <v>6.9992857142857146</v>
      </c>
      <c r="W94" s="982">
        <v>322.49195767195766</v>
      </c>
      <c r="X94" s="982">
        <v>72.127619047619049</v>
      </c>
      <c r="Y94" s="982">
        <v>17.314126984126986</v>
      </c>
      <c r="Z94" s="982">
        <v>139.20407407407407</v>
      </c>
      <c r="AA94" s="982">
        <v>0</v>
      </c>
      <c r="AB94" s="982">
        <v>91.119642857142864</v>
      </c>
      <c r="AC94" s="982">
        <v>21.058194444444442</v>
      </c>
      <c r="AD94" s="983">
        <v>788.79128968253963</v>
      </c>
      <c r="AE94" s="984">
        <f t="shared" si="16"/>
        <v>0.17510202978078443</v>
      </c>
      <c r="AF94" s="985">
        <f t="shared" si="17"/>
        <v>0.47662658278095488</v>
      </c>
      <c r="AG94" s="986" t="s">
        <v>1483</v>
      </c>
      <c r="AH94" s="987" t="s">
        <v>1481</v>
      </c>
      <c r="AI94" s="988" t="s">
        <v>1482</v>
      </c>
      <c r="AJ94" s="989"/>
      <c r="AK94" s="990"/>
      <c r="AL94" s="990"/>
      <c r="AM94" s="990"/>
      <c r="AN94" s="990"/>
      <c r="AO94" s="990"/>
      <c r="AP94" s="990"/>
      <c r="AQ94" s="990"/>
      <c r="AR94" s="990"/>
      <c r="AS94" s="990"/>
      <c r="AT94" s="990"/>
      <c r="AU94" s="990"/>
      <c r="AV94" s="990"/>
      <c r="AW94" s="990"/>
      <c r="AX94" s="990"/>
      <c r="AY94" s="990"/>
      <c r="AZ94" s="990"/>
      <c r="BA94" s="990"/>
      <c r="BB94" s="990"/>
      <c r="BC94" s="990"/>
      <c r="BD94" s="614"/>
      <c r="BE94" s="991">
        <v>46</v>
      </c>
      <c r="BF94" s="992">
        <v>34</v>
      </c>
      <c r="BG94" s="992">
        <v>32</v>
      </c>
      <c r="BH94" s="992">
        <v>21</v>
      </c>
      <c r="BI94" s="992">
        <v>32</v>
      </c>
      <c r="BJ94" s="992">
        <v>24</v>
      </c>
      <c r="BK94" s="992">
        <v>20</v>
      </c>
      <c r="BL94" s="992">
        <v>20</v>
      </c>
      <c r="BM94" s="992">
        <v>15</v>
      </c>
      <c r="BN94" s="992"/>
      <c r="BO94" s="992"/>
      <c r="BP94" s="992">
        <v>5</v>
      </c>
      <c r="BQ94" s="992"/>
      <c r="BR94" s="992"/>
      <c r="BS94" s="992"/>
      <c r="BT94" s="992"/>
      <c r="BU94" s="992"/>
      <c r="BV94" s="992"/>
      <c r="BW94" s="992"/>
      <c r="BX94" s="992">
        <v>5</v>
      </c>
      <c r="BY94" s="992"/>
      <c r="BZ94" s="992"/>
      <c r="CA94" s="992"/>
      <c r="CB94" s="992"/>
      <c r="CC94" s="992"/>
      <c r="CD94" s="992"/>
      <c r="CE94" s="992"/>
      <c r="CF94" s="992"/>
      <c r="CG94" s="992"/>
      <c r="CH94" s="992"/>
      <c r="CI94" s="992"/>
      <c r="CJ94" s="992"/>
      <c r="CK94" s="992"/>
      <c r="CL94" s="992"/>
      <c r="CM94" s="992"/>
      <c r="CN94" s="992"/>
      <c r="CO94" s="992"/>
      <c r="CP94" s="992"/>
      <c r="CQ94" s="992"/>
      <c r="CR94" s="992"/>
      <c r="CS94" s="993">
        <v>254</v>
      </c>
      <c r="CT94" s="994">
        <f t="shared" si="18"/>
        <v>11</v>
      </c>
      <c r="CU94" s="615">
        <v>0.78064324002382368</v>
      </c>
      <c r="CV94" s="616">
        <v>0.61909750201450442</v>
      </c>
      <c r="CW94" s="616">
        <v>0.43672945205479452</v>
      </c>
      <c r="CX94" s="616">
        <v>0.71846053489889106</v>
      </c>
      <c r="CY94" s="616">
        <v>0.2988013698630137</v>
      </c>
      <c r="CZ94" s="616">
        <v>0.64520547945205475</v>
      </c>
      <c r="DA94" s="616">
        <v>0.70972602739726032</v>
      </c>
      <c r="DB94" s="616">
        <v>9.0821917808219174E-2</v>
      </c>
      <c r="DC94" s="616">
        <v>0.513972602739726</v>
      </c>
      <c r="DD94" s="616"/>
      <c r="DE94" s="616"/>
      <c r="DF94" s="616">
        <v>0.56657534246575347</v>
      </c>
      <c r="DG94" s="616"/>
      <c r="DH94" s="616"/>
      <c r="DI94" s="616"/>
      <c r="DJ94" s="616"/>
      <c r="DK94" s="616"/>
      <c r="DL94" s="616"/>
      <c r="DM94" s="616"/>
      <c r="DN94" s="616">
        <v>4.9315068493150684E-3</v>
      </c>
      <c r="DO94" s="616"/>
      <c r="DP94" s="616"/>
      <c r="DQ94" s="616"/>
      <c r="DR94" s="616"/>
      <c r="DS94" s="616"/>
      <c r="DT94" s="616"/>
      <c r="DU94" s="616"/>
      <c r="DV94" s="616"/>
      <c r="DW94" s="616"/>
      <c r="DX94" s="616"/>
      <c r="DY94" s="616"/>
      <c r="DZ94" s="616"/>
      <c r="EA94" s="616"/>
      <c r="EB94" s="616"/>
      <c r="EC94" s="616"/>
      <c r="ED94" s="616"/>
      <c r="EE94" s="616"/>
      <c r="EF94" s="616"/>
      <c r="EG94" s="616"/>
      <c r="EH94" s="995"/>
      <c r="EI94" s="996">
        <v>0.5419156509545896</v>
      </c>
      <c r="EJ94" s="989">
        <v>5</v>
      </c>
      <c r="EK94" s="990">
        <v>11</v>
      </c>
      <c r="EL94" s="990"/>
      <c r="EM94" s="990"/>
      <c r="EN94" s="990"/>
      <c r="EO94" s="990"/>
      <c r="EP94" s="990"/>
      <c r="EQ94" s="990"/>
      <c r="ER94" s="990"/>
      <c r="ES94" s="990"/>
      <c r="ET94" s="990"/>
      <c r="EU94" s="990"/>
      <c r="EV94" s="990"/>
      <c r="EW94" s="990"/>
      <c r="EX94" s="990"/>
      <c r="EY94" s="990"/>
      <c r="EZ94" s="990"/>
      <c r="FA94" s="990"/>
      <c r="FB94" s="990"/>
      <c r="FC94" s="990"/>
      <c r="FD94" s="990"/>
      <c r="FE94" s="990"/>
      <c r="FF94" s="990"/>
      <c r="FG94" s="990"/>
      <c r="FH94" s="990"/>
      <c r="FI94" s="990"/>
      <c r="FJ94" s="990"/>
      <c r="FK94" s="990"/>
      <c r="FL94" s="990"/>
      <c r="FM94" s="990"/>
      <c r="FN94" s="990"/>
      <c r="FO94" s="990"/>
      <c r="FP94" s="997">
        <v>16</v>
      </c>
      <c r="FQ94" s="994">
        <f t="shared" si="13"/>
        <v>2</v>
      </c>
      <c r="FR94" s="615">
        <v>0.40602739726027398</v>
      </c>
      <c r="FS94" s="616">
        <v>0.55367372353673727</v>
      </c>
      <c r="FT94" s="616"/>
      <c r="FU94" s="616"/>
      <c r="FV94" s="616"/>
      <c r="FW94" s="616"/>
      <c r="FX94" s="616"/>
      <c r="FY94" s="616"/>
      <c r="FZ94" s="616"/>
      <c r="GA94" s="616"/>
      <c r="GB94" s="616"/>
      <c r="GC94" s="616"/>
      <c r="GD94" s="616"/>
      <c r="GE94" s="616"/>
      <c r="GF94" s="616"/>
      <c r="GG94" s="616"/>
      <c r="GH94" s="616"/>
      <c r="GI94" s="616"/>
      <c r="GJ94" s="616"/>
      <c r="GK94" s="616"/>
      <c r="GL94" s="616"/>
      <c r="GM94" s="616"/>
      <c r="GN94" s="616"/>
      <c r="GO94" s="616"/>
      <c r="GP94" s="616"/>
      <c r="GQ94" s="616"/>
      <c r="GR94" s="616"/>
      <c r="GS94" s="616"/>
      <c r="GT94" s="616"/>
      <c r="GU94" s="616"/>
      <c r="GV94" s="616"/>
      <c r="GW94" s="616"/>
      <c r="GX94" s="621">
        <v>0.50753424657534252</v>
      </c>
      <c r="GY94" s="998">
        <v>20</v>
      </c>
      <c r="GZ94" s="999"/>
      <c r="HA94" s="999"/>
      <c r="HB94" s="999"/>
      <c r="HC94" s="999">
        <v>5</v>
      </c>
      <c r="HD94" s="999">
        <v>5</v>
      </c>
      <c r="HE94" s="1000">
        <v>30</v>
      </c>
      <c r="HF94" s="1001">
        <v>12</v>
      </c>
      <c r="HG94" s="1002">
        <v>630</v>
      </c>
      <c r="HH94" s="1002">
        <v>15</v>
      </c>
      <c r="HI94" s="1002">
        <v>670</v>
      </c>
      <c r="HJ94" s="1002">
        <v>600</v>
      </c>
      <c r="HK94" s="1002">
        <v>861</v>
      </c>
      <c r="HL94" s="1002">
        <v>1142</v>
      </c>
      <c r="HM94" s="1002">
        <v>332</v>
      </c>
      <c r="HN94" s="1002">
        <v>1610</v>
      </c>
      <c r="HO94" s="1002">
        <v>201</v>
      </c>
      <c r="HP94" s="1002">
        <v>142</v>
      </c>
      <c r="HQ94" s="1002">
        <v>290</v>
      </c>
      <c r="HR94" s="1002">
        <v>3</v>
      </c>
      <c r="HS94" s="1002">
        <v>848</v>
      </c>
      <c r="HT94" s="1002">
        <v>910</v>
      </c>
      <c r="HU94" s="1002">
        <v>722</v>
      </c>
      <c r="HV94" s="1002">
        <v>90</v>
      </c>
      <c r="HW94" s="1002">
        <v>24</v>
      </c>
      <c r="HX94" s="1002">
        <v>203</v>
      </c>
      <c r="HY94" s="1002">
        <v>305</v>
      </c>
      <c r="HZ94" s="1002">
        <v>122</v>
      </c>
      <c r="IA94" s="1002">
        <v>66</v>
      </c>
      <c r="IB94" s="1002">
        <v>4</v>
      </c>
      <c r="IC94" s="1002">
        <v>81</v>
      </c>
      <c r="ID94" s="1002">
        <v>46</v>
      </c>
      <c r="IE94" s="1002"/>
      <c r="IF94" s="1002">
        <v>11</v>
      </c>
      <c r="IG94" s="1002">
        <v>2</v>
      </c>
      <c r="IH94" s="1003">
        <v>9942</v>
      </c>
      <c r="II94" s="1004">
        <f t="shared" si="19"/>
        <v>27.238356164383561</v>
      </c>
      <c r="IJ94" s="1005">
        <v>31.833333333333332</v>
      </c>
      <c r="IK94" s="1006">
        <v>6.2857142857142856</v>
      </c>
      <c r="IL94" s="1006">
        <v>3.7333333333333334</v>
      </c>
      <c r="IM94" s="1006">
        <v>3.9313432835820894</v>
      </c>
      <c r="IN94" s="1006">
        <v>9.168333333333333</v>
      </c>
      <c r="IO94" s="1006">
        <v>6.5540069686411151</v>
      </c>
      <c r="IP94" s="1006">
        <v>5.6199649737302977</v>
      </c>
      <c r="IQ94" s="1006">
        <v>7.6114457831325302</v>
      </c>
      <c r="IR94" s="1006">
        <v>6.8142857142857141</v>
      </c>
      <c r="IS94" s="1006">
        <v>4.7910447761194028</v>
      </c>
      <c r="IT94" s="1006">
        <v>7.471830985915493</v>
      </c>
      <c r="IU94" s="1006">
        <v>9.4551724137931039</v>
      </c>
      <c r="IV94" s="1006">
        <v>6.666666666666667</v>
      </c>
      <c r="IW94" s="1006">
        <v>2.7016509433962264</v>
      </c>
      <c r="IX94" s="1006">
        <v>4.2802197802197801</v>
      </c>
      <c r="IY94" s="1006">
        <v>4.9667590027700834</v>
      </c>
      <c r="IZ94" s="1006">
        <v>8.1999999999999993</v>
      </c>
      <c r="JA94" s="1006">
        <v>11.75</v>
      </c>
      <c r="JB94" s="1006">
        <v>8.4187192118226601</v>
      </c>
      <c r="JC94" s="1006">
        <v>15.636065573770491</v>
      </c>
      <c r="JD94" s="1006">
        <v>7.6967213114754101</v>
      </c>
      <c r="JE94" s="1006">
        <v>4.2121212121212119</v>
      </c>
      <c r="JF94" s="1006">
        <v>4.75</v>
      </c>
      <c r="JG94" s="1006">
        <v>2.8271604938271606</v>
      </c>
      <c r="JH94" s="1006">
        <v>15.413043478260869</v>
      </c>
      <c r="JI94" s="1006"/>
      <c r="JJ94" s="1006">
        <v>10.181818181818182</v>
      </c>
      <c r="JK94" s="1006">
        <v>3</v>
      </c>
      <c r="JL94" s="642">
        <v>6.2804264735465702</v>
      </c>
      <c r="JM94" s="1001">
        <v>123</v>
      </c>
      <c r="JN94" s="1002">
        <v>3230</v>
      </c>
      <c r="JO94" s="1002">
        <v>42</v>
      </c>
      <c r="JP94" s="1002">
        <v>1970</v>
      </c>
      <c r="JQ94" s="1002">
        <v>4218</v>
      </c>
      <c r="JR94" s="1002">
        <v>4411</v>
      </c>
      <c r="JS94" s="1002">
        <v>4704</v>
      </c>
      <c r="JT94" s="1002">
        <v>2040</v>
      </c>
      <c r="JU94" s="1002">
        <v>9032</v>
      </c>
      <c r="JV94" s="1002">
        <v>738</v>
      </c>
      <c r="JW94" s="1002">
        <v>880</v>
      </c>
      <c r="JX94" s="1002">
        <v>2327</v>
      </c>
      <c r="JY94" s="1002">
        <v>17</v>
      </c>
      <c r="JZ94" s="1002">
        <v>1860</v>
      </c>
      <c r="KA94" s="1002">
        <v>3087</v>
      </c>
      <c r="KB94" s="1002">
        <v>2856</v>
      </c>
      <c r="KC94" s="1002">
        <v>612</v>
      </c>
      <c r="KD94" s="1002">
        <v>259</v>
      </c>
      <c r="KE94" s="1002">
        <v>1412</v>
      </c>
      <c r="KF94" s="1002">
        <v>4469</v>
      </c>
      <c r="KG94" s="1002">
        <v>819</v>
      </c>
      <c r="KH94" s="1002">
        <v>192</v>
      </c>
      <c r="KI94" s="1002">
        <v>15</v>
      </c>
      <c r="KJ94" s="1002">
        <v>164</v>
      </c>
      <c r="KK94" s="1002">
        <v>663</v>
      </c>
      <c r="KL94" s="1002"/>
      <c r="KM94" s="1002">
        <v>96</v>
      </c>
      <c r="KN94" s="1002">
        <v>5</v>
      </c>
      <c r="KO94" s="1003">
        <v>50241</v>
      </c>
      <c r="KP94" s="1007">
        <f t="shared" si="14"/>
        <v>0.5419156509545896</v>
      </c>
      <c r="KQ94" s="1004">
        <f t="shared" si="20"/>
        <v>137.64657534246575</v>
      </c>
      <c r="KR94" s="1001">
        <v>247</v>
      </c>
      <c r="KS94" s="1002">
        <v>105</v>
      </c>
      <c r="KT94" s="1002"/>
      <c r="KU94" s="1002">
        <v>1</v>
      </c>
      <c r="KV94" s="1002">
        <v>706</v>
      </c>
      <c r="KW94" s="1002">
        <v>435</v>
      </c>
      <c r="KX94" s="1002">
        <v>578</v>
      </c>
      <c r="KY94" s="1002">
        <v>155</v>
      </c>
      <c r="KZ94" s="1002">
        <v>334</v>
      </c>
      <c r="LA94" s="1002">
        <v>31</v>
      </c>
      <c r="LB94" s="1002">
        <v>46</v>
      </c>
      <c r="LC94" s="1002">
        <v>126</v>
      </c>
      <c r="LD94" s="1002"/>
      <c r="LE94" s="1002">
        <v>16</v>
      </c>
      <c r="LF94" s="1002"/>
      <c r="LG94" s="1002"/>
      <c r="LH94" s="1002">
        <v>36</v>
      </c>
      <c r="LI94" s="1002"/>
      <c r="LJ94" s="1002">
        <v>100</v>
      </c>
      <c r="LK94" s="1002">
        <v>8</v>
      </c>
      <c r="LL94" s="1002">
        <v>9</v>
      </c>
      <c r="LM94" s="1002">
        <v>26</v>
      </c>
      <c r="LN94" s="1002"/>
      <c r="LO94" s="1002"/>
      <c r="LP94" s="1002"/>
      <c r="LQ94" s="1002"/>
      <c r="LR94" s="1002">
        <v>5</v>
      </c>
      <c r="LS94" s="1002"/>
      <c r="LT94" s="1003">
        <v>2964</v>
      </c>
      <c r="LU94" s="1007">
        <f t="shared" si="24"/>
        <v>0.50753424657534252</v>
      </c>
      <c r="LV94" s="1004">
        <f t="shared" si="21"/>
        <v>8.1205479452054803</v>
      </c>
      <c r="LW94" s="644"/>
      <c r="LX94" s="645">
        <v>41</v>
      </c>
      <c r="LY94" s="645">
        <v>224</v>
      </c>
      <c r="LZ94" s="646">
        <v>309</v>
      </c>
      <c r="MA94" s="647">
        <v>1484</v>
      </c>
      <c r="MB94" s="647">
        <v>906</v>
      </c>
      <c r="MC94" s="645"/>
      <c r="MD94" s="645"/>
      <c r="ME94" s="646"/>
      <c r="MF94" s="647"/>
      <c r="MG94" s="645"/>
      <c r="MH94" s="645"/>
      <c r="MI94" s="646"/>
      <c r="MJ94" s="647"/>
      <c r="MK94" s="648"/>
      <c r="ML94" s="648"/>
      <c r="MM94" s="648"/>
      <c r="MN94" s="1008">
        <v>2964</v>
      </c>
      <c r="MO94" s="1009">
        <f t="shared" si="22"/>
        <v>8.9406207827260456E-2</v>
      </c>
      <c r="MP94" s="1010"/>
      <c r="MQ94" s="1011"/>
      <c r="MR94" s="1011"/>
      <c r="MS94" s="1011"/>
      <c r="MT94" s="1011"/>
      <c r="MU94" s="1011"/>
      <c r="MV94" s="1012"/>
      <c r="MX94" s="837"/>
    </row>
    <row r="95" spans="1:362" s="587" customFormat="1" ht="8.25" x14ac:dyDescent="0.25">
      <c r="A95" s="976" t="s">
        <v>653</v>
      </c>
      <c r="B95" s="977" t="s">
        <v>654</v>
      </c>
      <c r="C95" s="978" t="s">
        <v>655</v>
      </c>
      <c r="D95" s="978" t="s">
        <v>656</v>
      </c>
      <c r="E95" s="978" t="s">
        <v>1235</v>
      </c>
      <c r="F95" s="978" t="s">
        <v>395</v>
      </c>
      <c r="G95" s="978" t="s">
        <v>657</v>
      </c>
      <c r="H95" s="978" t="s">
        <v>657</v>
      </c>
      <c r="I95" s="978" t="s">
        <v>186</v>
      </c>
      <c r="J95" s="978" t="s">
        <v>493</v>
      </c>
      <c r="K95" s="1013" t="s">
        <v>282</v>
      </c>
      <c r="L95" s="979">
        <v>1</v>
      </c>
      <c r="M95" s="593">
        <v>367957000</v>
      </c>
      <c r="N95" s="595">
        <v>367868000</v>
      </c>
      <c r="O95" s="595">
        <v>249713000</v>
      </c>
      <c r="P95" s="598">
        <f t="shared" si="15"/>
        <v>89000</v>
      </c>
      <c r="Q95" s="599">
        <v>3021814.74</v>
      </c>
      <c r="R95" s="600">
        <v>258123020.77000001</v>
      </c>
      <c r="S95" s="600">
        <v>30486821.670000002</v>
      </c>
      <c r="T95" s="980">
        <v>291631657.18000001</v>
      </c>
      <c r="U95" s="981">
        <v>66.83900793650794</v>
      </c>
      <c r="V95" s="982">
        <v>2.0099999999999998</v>
      </c>
      <c r="W95" s="982">
        <v>89.162169312169311</v>
      </c>
      <c r="X95" s="982">
        <v>29.665714285714287</v>
      </c>
      <c r="Y95" s="982">
        <v>10.642486772486771</v>
      </c>
      <c r="Z95" s="982">
        <v>41.78407407407407</v>
      </c>
      <c r="AA95" s="982">
        <v>0</v>
      </c>
      <c r="AB95" s="982">
        <v>28.829107142857143</v>
      </c>
      <c r="AC95" s="982">
        <v>46.981071428571433</v>
      </c>
      <c r="AD95" s="983">
        <v>315.91363095238097</v>
      </c>
      <c r="AE95" s="984">
        <f t="shared" si="16"/>
        <v>0.27837587204060688</v>
      </c>
      <c r="AF95" s="985">
        <f t="shared" si="17"/>
        <v>0.37134896823850344</v>
      </c>
      <c r="AG95" s="986" t="s">
        <v>1483</v>
      </c>
      <c r="AH95" s="987" t="s">
        <v>1481</v>
      </c>
      <c r="AI95" s="988" t="s">
        <v>1482</v>
      </c>
      <c r="AJ95" s="989"/>
      <c r="AK95" s="990"/>
      <c r="AL95" s="990"/>
      <c r="AM95" s="990"/>
      <c r="AN95" s="990"/>
      <c r="AO95" s="990"/>
      <c r="AP95" s="990"/>
      <c r="AQ95" s="990"/>
      <c r="AR95" s="990"/>
      <c r="AS95" s="990"/>
      <c r="AT95" s="990"/>
      <c r="AU95" s="990"/>
      <c r="AV95" s="990"/>
      <c r="AW95" s="990"/>
      <c r="AX95" s="990"/>
      <c r="AY95" s="990"/>
      <c r="AZ95" s="990"/>
      <c r="BA95" s="990"/>
      <c r="BB95" s="990"/>
      <c r="BC95" s="990"/>
      <c r="BD95" s="614"/>
      <c r="BE95" s="991">
        <v>40</v>
      </c>
      <c r="BF95" s="992">
        <v>30</v>
      </c>
      <c r="BG95" s="992"/>
      <c r="BH95" s="992"/>
      <c r="BI95" s="992">
        <v>14</v>
      </c>
      <c r="BJ95" s="992"/>
      <c r="BK95" s="992"/>
      <c r="BL95" s="992"/>
      <c r="BM95" s="992"/>
      <c r="BN95" s="992"/>
      <c r="BO95" s="992"/>
      <c r="BP95" s="992"/>
      <c r="BQ95" s="992"/>
      <c r="BR95" s="992"/>
      <c r="BS95" s="992"/>
      <c r="BT95" s="992"/>
      <c r="BU95" s="992"/>
      <c r="BV95" s="992"/>
      <c r="BW95" s="992"/>
      <c r="BX95" s="992"/>
      <c r="BY95" s="992"/>
      <c r="BZ95" s="992"/>
      <c r="CA95" s="992"/>
      <c r="CB95" s="992"/>
      <c r="CC95" s="992"/>
      <c r="CD95" s="992"/>
      <c r="CE95" s="992"/>
      <c r="CF95" s="992"/>
      <c r="CG95" s="992"/>
      <c r="CH95" s="992"/>
      <c r="CI95" s="992"/>
      <c r="CJ95" s="992"/>
      <c r="CK95" s="992"/>
      <c r="CL95" s="992"/>
      <c r="CM95" s="992"/>
      <c r="CN95" s="992"/>
      <c r="CO95" s="992"/>
      <c r="CP95" s="992"/>
      <c r="CQ95" s="992"/>
      <c r="CR95" s="992"/>
      <c r="CS95" s="993">
        <v>84</v>
      </c>
      <c r="CT95" s="994">
        <f t="shared" si="18"/>
        <v>3</v>
      </c>
      <c r="CU95" s="615">
        <v>0.92006849315068495</v>
      </c>
      <c r="CV95" s="616">
        <v>0.58301369863013697</v>
      </c>
      <c r="CW95" s="616"/>
      <c r="CX95" s="616"/>
      <c r="CY95" s="616">
        <v>0.16712328767123288</v>
      </c>
      <c r="CZ95" s="616"/>
      <c r="DA95" s="616"/>
      <c r="DB95" s="616"/>
      <c r="DC95" s="616"/>
      <c r="DD95" s="616"/>
      <c r="DE95" s="616"/>
      <c r="DF95" s="616"/>
      <c r="DG95" s="616"/>
      <c r="DH95" s="616"/>
      <c r="DI95" s="616"/>
      <c r="DJ95" s="616"/>
      <c r="DK95" s="616"/>
      <c r="DL95" s="616"/>
      <c r="DM95" s="616"/>
      <c r="DN95" s="616"/>
      <c r="DO95" s="616"/>
      <c r="DP95" s="616"/>
      <c r="DQ95" s="616"/>
      <c r="DR95" s="616"/>
      <c r="DS95" s="616"/>
      <c r="DT95" s="616"/>
      <c r="DU95" s="616"/>
      <c r="DV95" s="616"/>
      <c r="DW95" s="616"/>
      <c r="DX95" s="616"/>
      <c r="DY95" s="616"/>
      <c r="DZ95" s="616"/>
      <c r="EA95" s="616"/>
      <c r="EB95" s="616"/>
      <c r="EC95" s="616"/>
      <c r="ED95" s="616"/>
      <c r="EE95" s="616"/>
      <c r="EF95" s="616"/>
      <c r="EG95" s="616"/>
      <c r="EH95" s="995"/>
      <c r="EI95" s="996">
        <v>0.67420091324200915</v>
      </c>
      <c r="EJ95" s="989"/>
      <c r="EK95" s="990">
        <v>9</v>
      </c>
      <c r="EL95" s="990"/>
      <c r="EM95" s="990"/>
      <c r="EN95" s="990"/>
      <c r="EO95" s="990"/>
      <c r="EP95" s="990"/>
      <c r="EQ95" s="990"/>
      <c r="ER95" s="990"/>
      <c r="ES95" s="990"/>
      <c r="ET95" s="990"/>
      <c r="EU95" s="990"/>
      <c r="EV95" s="990"/>
      <c r="EW95" s="990"/>
      <c r="EX95" s="990"/>
      <c r="EY95" s="990"/>
      <c r="EZ95" s="990"/>
      <c r="FA95" s="990"/>
      <c r="FB95" s="990"/>
      <c r="FC95" s="990"/>
      <c r="FD95" s="990"/>
      <c r="FE95" s="990"/>
      <c r="FF95" s="990"/>
      <c r="FG95" s="990"/>
      <c r="FH95" s="990"/>
      <c r="FI95" s="990"/>
      <c r="FJ95" s="990"/>
      <c r="FK95" s="990"/>
      <c r="FL95" s="990"/>
      <c r="FM95" s="990"/>
      <c r="FN95" s="990"/>
      <c r="FO95" s="990"/>
      <c r="FP95" s="997">
        <v>9</v>
      </c>
      <c r="FQ95" s="994">
        <f t="shared" si="13"/>
        <v>1</v>
      </c>
      <c r="FR95" s="615"/>
      <c r="FS95" s="616">
        <v>0.53394216133942163</v>
      </c>
      <c r="FT95" s="616"/>
      <c r="FU95" s="616"/>
      <c r="FV95" s="616"/>
      <c r="FW95" s="616"/>
      <c r="FX95" s="616"/>
      <c r="FY95" s="616"/>
      <c r="FZ95" s="616"/>
      <c r="GA95" s="616"/>
      <c r="GB95" s="616"/>
      <c r="GC95" s="616"/>
      <c r="GD95" s="616"/>
      <c r="GE95" s="616"/>
      <c r="GF95" s="616"/>
      <c r="GG95" s="616"/>
      <c r="GH95" s="616"/>
      <c r="GI95" s="616"/>
      <c r="GJ95" s="616"/>
      <c r="GK95" s="616"/>
      <c r="GL95" s="616"/>
      <c r="GM95" s="616"/>
      <c r="GN95" s="616"/>
      <c r="GO95" s="616"/>
      <c r="GP95" s="616"/>
      <c r="GQ95" s="616"/>
      <c r="GR95" s="616"/>
      <c r="GS95" s="616"/>
      <c r="GT95" s="616"/>
      <c r="GU95" s="616"/>
      <c r="GV95" s="616"/>
      <c r="GW95" s="616"/>
      <c r="GX95" s="621">
        <v>0.53394216133942163</v>
      </c>
      <c r="GY95" s="998">
        <v>30</v>
      </c>
      <c r="GZ95" s="999">
        <v>30</v>
      </c>
      <c r="HA95" s="999"/>
      <c r="HB95" s="999"/>
      <c r="HC95" s="999"/>
      <c r="HD95" s="999"/>
      <c r="HE95" s="1000">
        <v>60</v>
      </c>
      <c r="HF95" s="1001">
        <v>4</v>
      </c>
      <c r="HG95" s="1002">
        <v>171</v>
      </c>
      <c r="HH95" s="1002">
        <v>10</v>
      </c>
      <c r="HI95" s="1002">
        <v>71</v>
      </c>
      <c r="HJ95" s="1002">
        <v>531</v>
      </c>
      <c r="HK95" s="1002">
        <v>732</v>
      </c>
      <c r="HL95" s="1002">
        <v>871</v>
      </c>
      <c r="HM95" s="1002">
        <v>246</v>
      </c>
      <c r="HN95" s="1002">
        <v>494</v>
      </c>
      <c r="HO95" s="1002">
        <v>196</v>
      </c>
      <c r="HP95" s="1002">
        <v>164</v>
      </c>
      <c r="HQ95" s="1002">
        <v>245</v>
      </c>
      <c r="HR95" s="1002">
        <v>45</v>
      </c>
      <c r="HS95" s="1002">
        <v>6</v>
      </c>
      <c r="HT95" s="1002">
        <v>2</v>
      </c>
      <c r="HU95" s="1002"/>
      <c r="HV95" s="1002">
        <v>98</v>
      </c>
      <c r="HW95" s="1002">
        <v>19</v>
      </c>
      <c r="HX95" s="1002">
        <v>162</v>
      </c>
      <c r="HY95" s="1002">
        <v>28</v>
      </c>
      <c r="HZ95" s="1002">
        <v>24</v>
      </c>
      <c r="IA95" s="1002">
        <v>40</v>
      </c>
      <c r="IB95" s="1002">
        <v>2</v>
      </c>
      <c r="IC95" s="1002">
        <v>38</v>
      </c>
      <c r="ID95" s="1002"/>
      <c r="IE95" s="1002"/>
      <c r="IF95" s="1002">
        <v>10</v>
      </c>
      <c r="IG95" s="1002">
        <v>8</v>
      </c>
      <c r="IH95" s="1003">
        <v>4217</v>
      </c>
      <c r="II95" s="1004">
        <f t="shared" si="19"/>
        <v>11.553424657534247</v>
      </c>
      <c r="IJ95" s="1005">
        <v>12.25</v>
      </c>
      <c r="IK95" s="1006">
        <v>4.5321637426900585</v>
      </c>
      <c r="IL95" s="1006">
        <v>2.9</v>
      </c>
      <c r="IM95" s="1006">
        <v>5.197183098591549</v>
      </c>
      <c r="IN95" s="1006">
        <v>7.4934086629001886</v>
      </c>
      <c r="IO95" s="1006">
        <v>6.6693989071038251</v>
      </c>
      <c r="IP95" s="1006">
        <v>4.8737083811710677</v>
      </c>
      <c r="IQ95" s="1006">
        <v>7.1504065040650406</v>
      </c>
      <c r="IR95" s="1006">
        <v>6.4797570850202426</v>
      </c>
      <c r="IS95" s="1006">
        <v>7.2653061224489797</v>
      </c>
      <c r="IT95" s="1006">
        <v>5.9390243902439028</v>
      </c>
      <c r="IU95" s="1006">
        <v>7.9877551020408166</v>
      </c>
      <c r="IV95" s="1006">
        <v>3.7111111111111112</v>
      </c>
      <c r="IW95" s="1006">
        <v>5.166666666666667</v>
      </c>
      <c r="IX95" s="1006">
        <v>1</v>
      </c>
      <c r="IY95" s="1006"/>
      <c r="IZ95" s="1006">
        <v>5.5</v>
      </c>
      <c r="JA95" s="1006">
        <v>10.210526315789474</v>
      </c>
      <c r="JB95" s="1006">
        <v>8.2962962962962958</v>
      </c>
      <c r="JC95" s="1006">
        <v>6</v>
      </c>
      <c r="JD95" s="1006">
        <v>3.5</v>
      </c>
      <c r="JE95" s="1006">
        <v>3.9750000000000001</v>
      </c>
      <c r="JF95" s="1006">
        <v>2</v>
      </c>
      <c r="JG95" s="1006">
        <v>4.1842105263157894</v>
      </c>
      <c r="JH95" s="1006"/>
      <c r="JI95" s="1006"/>
      <c r="JJ95" s="1006">
        <v>4.9000000000000004</v>
      </c>
      <c r="JK95" s="1006">
        <v>2.75</v>
      </c>
      <c r="JL95" s="642">
        <v>6.2995020156509369</v>
      </c>
      <c r="JM95" s="1001">
        <v>17</v>
      </c>
      <c r="JN95" s="1002">
        <v>594</v>
      </c>
      <c r="JO95" s="1002">
        <v>20</v>
      </c>
      <c r="JP95" s="1002">
        <v>299</v>
      </c>
      <c r="JQ95" s="1002">
        <v>3163</v>
      </c>
      <c r="JR95" s="1002">
        <v>3715</v>
      </c>
      <c r="JS95" s="1002">
        <v>2998</v>
      </c>
      <c r="JT95" s="1002">
        <v>1349</v>
      </c>
      <c r="JU95" s="1002">
        <v>2554</v>
      </c>
      <c r="JV95" s="1002">
        <v>1223</v>
      </c>
      <c r="JW95" s="1002">
        <v>787</v>
      </c>
      <c r="JX95" s="1002">
        <v>1654</v>
      </c>
      <c r="JY95" s="1002">
        <v>119</v>
      </c>
      <c r="JZ95" s="1002">
        <v>17</v>
      </c>
      <c r="KA95" s="1002">
        <v>2</v>
      </c>
      <c r="KB95" s="1002"/>
      <c r="KC95" s="1002">
        <v>425</v>
      </c>
      <c r="KD95" s="1002">
        <v>172</v>
      </c>
      <c r="KE95" s="1002">
        <v>1071</v>
      </c>
      <c r="KF95" s="1002">
        <v>141</v>
      </c>
      <c r="KG95" s="1002">
        <v>65</v>
      </c>
      <c r="KH95" s="1002">
        <v>109</v>
      </c>
      <c r="KI95" s="1002">
        <v>2</v>
      </c>
      <c r="KJ95" s="1002">
        <v>122</v>
      </c>
      <c r="KK95" s="1002"/>
      <c r="KL95" s="1002"/>
      <c r="KM95" s="1002">
        <v>39</v>
      </c>
      <c r="KN95" s="1002">
        <v>14</v>
      </c>
      <c r="KO95" s="1003">
        <v>20671</v>
      </c>
      <c r="KP95" s="1007">
        <f t="shared" si="14"/>
        <v>0.67420091324200915</v>
      </c>
      <c r="KQ95" s="1004">
        <f t="shared" si="20"/>
        <v>56.632876712328766</v>
      </c>
      <c r="KR95" s="1001">
        <v>28</v>
      </c>
      <c r="KS95" s="1002">
        <v>16</v>
      </c>
      <c r="KT95" s="1002"/>
      <c r="KU95" s="1002"/>
      <c r="KV95" s="1002">
        <v>296</v>
      </c>
      <c r="KW95" s="1002">
        <v>448</v>
      </c>
      <c r="KX95" s="1002">
        <v>396</v>
      </c>
      <c r="KY95" s="1002">
        <v>164</v>
      </c>
      <c r="KZ95" s="1002">
        <v>154</v>
      </c>
      <c r="LA95" s="1002">
        <v>9</v>
      </c>
      <c r="LB95" s="1002">
        <v>26</v>
      </c>
      <c r="LC95" s="1002">
        <v>64</v>
      </c>
      <c r="LD95" s="1002">
        <v>4</v>
      </c>
      <c r="LE95" s="1002">
        <v>8</v>
      </c>
      <c r="LF95" s="1002"/>
      <c r="LG95" s="1002"/>
      <c r="LH95" s="1002">
        <v>15</v>
      </c>
      <c r="LI95" s="1002">
        <v>3</v>
      </c>
      <c r="LJ95" s="1002">
        <v>109</v>
      </c>
      <c r="LK95" s="1002"/>
      <c r="LL95" s="1002">
        <v>2</v>
      </c>
      <c r="LM95" s="1002">
        <v>12</v>
      </c>
      <c r="LN95" s="1002"/>
      <c r="LO95" s="1002"/>
      <c r="LP95" s="1002"/>
      <c r="LQ95" s="1002"/>
      <c r="LR95" s="1002"/>
      <c r="LS95" s="1002"/>
      <c r="LT95" s="1003">
        <v>1754</v>
      </c>
      <c r="LU95" s="1007">
        <f t="shared" si="24"/>
        <v>0.53394216133942163</v>
      </c>
      <c r="LV95" s="1004">
        <f t="shared" si="21"/>
        <v>4.8054794520547945</v>
      </c>
      <c r="LW95" s="644"/>
      <c r="LX95" s="645"/>
      <c r="LY95" s="645"/>
      <c r="LZ95" s="646">
        <v>298</v>
      </c>
      <c r="MA95" s="647">
        <v>668</v>
      </c>
      <c r="MB95" s="647">
        <v>788</v>
      </c>
      <c r="MC95" s="645"/>
      <c r="MD95" s="645"/>
      <c r="ME95" s="646"/>
      <c r="MF95" s="647"/>
      <c r="MG95" s="645"/>
      <c r="MH95" s="645"/>
      <c r="MI95" s="646"/>
      <c r="MJ95" s="647"/>
      <c r="MK95" s="648"/>
      <c r="ML95" s="648"/>
      <c r="MM95" s="648"/>
      <c r="MN95" s="1008">
        <v>1754</v>
      </c>
      <c r="MO95" s="1009">
        <f t="shared" si="22"/>
        <v>0</v>
      </c>
      <c r="MP95" s="1010"/>
      <c r="MQ95" s="1011"/>
      <c r="MR95" s="1011"/>
      <c r="MS95" s="1011" t="s">
        <v>1484</v>
      </c>
      <c r="MT95" s="1011"/>
      <c r="MU95" s="1011"/>
      <c r="MV95" s="1012"/>
      <c r="MX95" s="837"/>
    </row>
    <row r="96" spans="1:362" s="587" customFormat="1" ht="8.25" x14ac:dyDescent="0.25">
      <c r="A96" s="976" t="s">
        <v>658</v>
      </c>
      <c r="B96" s="977" t="s">
        <v>659</v>
      </c>
      <c r="C96" s="978" t="s">
        <v>660</v>
      </c>
      <c r="D96" s="978" t="s">
        <v>661</v>
      </c>
      <c r="E96" s="978" t="s">
        <v>1235</v>
      </c>
      <c r="F96" s="978" t="s">
        <v>395</v>
      </c>
      <c r="G96" s="978" t="s">
        <v>662</v>
      </c>
      <c r="H96" s="978" t="s">
        <v>662</v>
      </c>
      <c r="I96" s="978" t="s">
        <v>186</v>
      </c>
      <c r="J96" s="978" t="s">
        <v>493</v>
      </c>
      <c r="K96" s="1013" t="s">
        <v>282</v>
      </c>
      <c r="L96" s="979">
        <v>1</v>
      </c>
      <c r="M96" s="593">
        <v>465670000</v>
      </c>
      <c r="N96" s="595">
        <v>465500000</v>
      </c>
      <c r="O96" s="595">
        <v>323235000</v>
      </c>
      <c r="P96" s="598">
        <f t="shared" si="15"/>
        <v>170000</v>
      </c>
      <c r="Q96" s="599">
        <v>123887.29000000001</v>
      </c>
      <c r="R96" s="600">
        <v>341728517.01999998</v>
      </c>
      <c r="S96" s="600">
        <v>20134731.329999998</v>
      </c>
      <c r="T96" s="980">
        <v>361987135.63999999</v>
      </c>
      <c r="U96" s="981">
        <v>49.028988095238098</v>
      </c>
      <c r="V96" s="982">
        <v>2.62</v>
      </c>
      <c r="W96" s="982">
        <v>114.23021164021164</v>
      </c>
      <c r="X96" s="982">
        <v>49.138994708994709</v>
      </c>
      <c r="Y96" s="982">
        <v>10.45</v>
      </c>
      <c r="Z96" s="982">
        <v>66.175925925925924</v>
      </c>
      <c r="AA96" s="982">
        <v>0</v>
      </c>
      <c r="AB96" s="982">
        <v>29.999761904761904</v>
      </c>
      <c r="AC96" s="982">
        <v>57.555</v>
      </c>
      <c r="AD96" s="983">
        <v>379.19888227513229</v>
      </c>
      <c r="AE96" s="984">
        <f t="shared" si="16"/>
        <v>0.16811238310916143</v>
      </c>
      <c r="AF96" s="985">
        <f t="shared" si="17"/>
        <v>0.39167671714124108</v>
      </c>
      <c r="AG96" s="986" t="s">
        <v>1483</v>
      </c>
      <c r="AH96" s="987" t="s">
        <v>1481</v>
      </c>
      <c r="AI96" s="988" t="s">
        <v>1482</v>
      </c>
      <c r="AJ96" s="989"/>
      <c r="AK96" s="990"/>
      <c r="AL96" s="990"/>
      <c r="AM96" s="990"/>
      <c r="AN96" s="990"/>
      <c r="AO96" s="990"/>
      <c r="AP96" s="990"/>
      <c r="AQ96" s="990"/>
      <c r="AR96" s="990"/>
      <c r="AS96" s="990"/>
      <c r="AT96" s="990"/>
      <c r="AU96" s="990"/>
      <c r="AV96" s="990"/>
      <c r="AW96" s="990"/>
      <c r="AX96" s="990"/>
      <c r="AY96" s="990"/>
      <c r="AZ96" s="990"/>
      <c r="BA96" s="990"/>
      <c r="BB96" s="990"/>
      <c r="BC96" s="990"/>
      <c r="BD96" s="614"/>
      <c r="BE96" s="991">
        <v>38</v>
      </c>
      <c r="BF96" s="992">
        <v>42</v>
      </c>
      <c r="BG96" s="992">
        <v>20</v>
      </c>
      <c r="BH96" s="992"/>
      <c r="BI96" s="992">
        <v>10</v>
      </c>
      <c r="BJ96" s="992"/>
      <c r="BK96" s="992"/>
      <c r="BL96" s="992"/>
      <c r="BM96" s="992">
        <v>9</v>
      </c>
      <c r="BN96" s="992"/>
      <c r="BO96" s="992"/>
      <c r="BP96" s="992"/>
      <c r="BQ96" s="992"/>
      <c r="BR96" s="992"/>
      <c r="BS96" s="992"/>
      <c r="BT96" s="992"/>
      <c r="BU96" s="992"/>
      <c r="BV96" s="992"/>
      <c r="BW96" s="992"/>
      <c r="BX96" s="992"/>
      <c r="BY96" s="992"/>
      <c r="BZ96" s="992"/>
      <c r="CA96" s="992"/>
      <c r="CB96" s="992"/>
      <c r="CC96" s="992"/>
      <c r="CD96" s="992"/>
      <c r="CE96" s="992"/>
      <c r="CF96" s="992"/>
      <c r="CG96" s="992"/>
      <c r="CH96" s="992"/>
      <c r="CI96" s="992"/>
      <c r="CJ96" s="992"/>
      <c r="CK96" s="992"/>
      <c r="CL96" s="992"/>
      <c r="CM96" s="992"/>
      <c r="CN96" s="992"/>
      <c r="CO96" s="992"/>
      <c r="CP96" s="992"/>
      <c r="CQ96" s="992"/>
      <c r="CR96" s="992"/>
      <c r="CS96" s="993">
        <v>119</v>
      </c>
      <c r="CT96" s="994">
        <f t="shared" si="18"/>
        <v>5</v>
      </c>
      <c r="CU96" s="615">
        <v>0.79509733237202596</v>
      </c>
      <c r="CV96" s="616">
        <v>0.46979778212654927</v>
      </c>
      <c r="CW96" s="616">
        <v>0.21657534246575341</v>
      </c>
      <c r="CX96" s="616"/>
      <c r="CY96" s="616">
        <v>0.32821917808219175</v>
      </c>
      <c r="CZ96" s="616"/>
      <c r="DA96" s="616"/>
      <c r="DB96" s="616"/>
      <c r="DC96" s="616">
        <v>0.27640791476407917</v>
      </c>
      <c r="DD96" s="616"/>
      <c r="DE96" s="616"/>
      <c r="DF96" s="616"/>
      <c r="DG96" s="616"/>
      <c r="DH96" s="616"/>
      <c r="DI96" s="616"/>
      <c r="DJ96" s="616"/>
      <c r="DK96" s="616"/>
      <c r="DL96" s="616"/>
      <c r="DM96" s="616"/>
      <c r="DN96" s="616"/>
      <c r="DO96" s="616"/>
      <c r="DP96" s="616"/>
      <c r="DQ96" s="616"/>
      <c r="DR96" s="616"/>
      <c r="DS96" s="616"/>
      <c r="DT96" s="616"/>
      <c r="DU96" s="616"/>
      <c r="DV96" s="616"/>
      <c r="DW96" s="616"/>
      <c r="DX96" s="616"/>
      <c r="DY96" s="616"/>
      <c r="DZ96" s="616"/>
      <c r="EA96" s="616"/>
      <c r="EB96" s="616"/>
      <c r="EC96" s="616"/>
      <c r="ED96" s="616"/>
      <c r="EE96" s="616"/>
      <c r="EF96" s="616"/>
      <c r="EG96" s="616"/>
      <c r="EH96" s="995"/>
      <c r="EI96" s="996">
        <v>0.50459307010475418</v>
      </c>
      <c r="EJ96" s="989">
        <v>4</v>
      </c>
      <c r="EK96" s="990"/>
      <c r="EL96" s="990">
        <v>4</v>
      </c>
      <c r="EM96" s="990"/>
      <c r="EN96" s="990"/>
      <c r="EO96" s="990"/>
      <c r="EP96" s="990"/>
      <c r="EQ96" s="990"/>
      <c r="ER96" s="990"/>
      <c r="ES96" s="990"/>
      <c r="ET96" s="990"/>
      <c r="EU96" s="990"/>
      <c r="EV96" s="990"/>
      <c r="EW96" s="990"/>
      <c r="EX96" s="990"/>
      <c r="EY96" s="990"/>
      <c r="EZ96" s="990"/>
      <c r="FA96" s="990"/>
      <c r="FB96" s="990"/>
      <c r="FC96" s="990"/>
      <c r="FD96" s="990"/>
      <c r="FE96" s="990"/>
      <c r="FF96" s="990"/>
      <c r="FG96" s="990"/>
      <c r="FH96" s="990"/>
      <c r="FI96" s="990"/>
      <c r="FJ96" s="990"/>
      <c r="FK96" s="990"/>
      <c r="FL96" s="990"/>
      <c r="FM96" s="990"/>
      <c r="FN96" s="990"/>
      <c r="FO96" s="990"/>
      <c r="FP96" s="997">
        <v>8</v>
      </c>
      <c r="FQ96" s="994">
        <f t="shared" si="13"/>
        <v>2</v>
      </c>
      <c r="FR96" s="615">
        <v>1.0801369863013699</v>
      </c>
      <c r="FS96" s="616"/>
      <c r="FT96" s="616">
        <v>0.29726027397260274</v>
      </c>
      <c r="FU96" s="616"/>
      <c r="FV96" s="616"/>
      <c r="FW96" s="616"/>
      <c r="FX96" s="616"/>
      <c r="FY96" s="616"/>
      <c r="FZ96" s="616"/>
      <c r="GA96" s="616"/>
      <c r="GB96" s="616"/>
      <c r="GC96" s="616"/>
      <c r="GD96" s="616"/>
      <c r="GE96" s="616"/>
      <c r="GF96" s="616"/>
      <c r="GG96" s="616"/>
      <c r="GH96" s="616"/>
      <c r="GI96" s="616"/>
      <c r="GJ96" s="616"/>
      <c r="GK96" s="616"/>
      <c r="GL96" s="616"/>
      <c r="GM96" s="616"/>
      <c r="GN96" s="616"/>
      <c r="GO96" s="616"/>
      <c r="GP96" s="616"/>
      <c r="GQ96" s="616"/>
      <c r="GR96" s="616"/>
      <c r="GS96" s="616"/>
      <c r="GT96" s="616"/>
      <c r="GU96" s="616"/>
      <c r="GV96" s="616"/>
      <c r="GW96" s="616"/>
      <c r="GX96" s="621">
        <v>0.68869863013698629</v>
      </c>
      <c r="GY96" s="998">
        <v>50</v>
      </c>
      <c r="GZ96" s="999"/>
      <c r="HA96" s="999"/>
      <c r="HB96" s="999"/>
      <c r="HC96" s="999"/>
      <c r="HD96" s="999"/>
      <c r="HE96" s="1000">
        <v>50</v>
      </c>
      <c r="HF96" s="1001">
        <v>40</v>
      </c>
      <c r="HG96" s="1002">
        <v>266</v>
      </c>
      <c r="HH96" s="1002">
        <v>7</v>
      </c>
      <c r="HI96" s="1002">
        <v>70</v>
      </c>
      <c r="HJ96" s="1002">
        <v>404</v>
      </c>
      <c r="HK96" s="1002">
        <v>547</v>
      </c>
      <c r="HL96" s="1002">
        <v>781</v>
      </c>
      <c r="HM96" s="1002">
        <v>285</v>
      </c>
      <c r="HN96" s="1002">
        <v>403</v>
      </c>
      <c r="HO96" s="1002">
        <v>182</v>
      </c>
      <c r="HP96" s="1002">
        <v>171</v>
      </c>
      <c r="HQ96" s="1002">
        <v>316</v>
      </c>
      <c r="HR96" s="1002">
        <v>15</v>
      </c>
      <c r="HS96" s="1002">
        <v>212</v>
      </c>
      <c r="HT96" s="1002">
        <v>349</v>
      </c>
      <c r="HU96" s="1002">
        <v>273</v>
      </c>
      <c r="HV96" s="1002">
        <v>92</v>
      </c>
      <c r="HW96" s="1002">
        <v>24</v>
      </c>
      <c r="HX96" s="1002">
        <v>83</v>
      </c>
      <c r="HY96" s="1002">
        <v>10</v>
      </c>
      <c r="HZ96" s="1002">
        <v>27</v>
      </c>
      <c r="IA96" s="1002">
        <v>61</v>
      </c>
      <c r="IB96" s="1002">
        <v>7</v>
      </c>
      <c r="IC96" s="1002">
        <v>42</v>
      </c>
      <c r="ID96" s="1002"/>
      <c r="IE96" s="1002"/>
      <c r="IF96" s="1002">
        <v>2</v>
      </c>
      <c r="IG96" s="1002"/>
      <c r="IH96" s="1003">
        <v>4669</v>
      </c>
      <c r="II96" s="1004">
        <f t="shared" si="19"/>
        <v>12.791780821917808</v>
      </c>
      <c r="IJ96" s="1005">
        <v>23.725000000000001</v>
      </c>
      <c r="IK96" s="1006">
        <v>4.9849624060150379</v>
      </c>
      <c r="IL96" s="1006">
        <v>2.7142857142857144</v>
      </c>
      <c r="IM96" s="1006">
        <v>5.9571428571428573</v>
      </c>
      <c r="IN96" s="1006">
        <v>8.6881188118811874</v>
      </c>
      <c r="IO96" s="1006">
        <v>7.3729433272394882</v>
      </c>
      <c r="IP96" s="1006">
        <v>5.1562099871959024</v>
      </c>
      <c r="IQ96" s="1006">
        <v>7.6245614035087721</v>
      </c>
      <c r="IR96" s="1006">
        <v>5.550868486352357</v>
      </c>
      <c r="IS96" s="1006">
        <v>5.1263736263736268</v>
      </c>
      <c r="IT96" s="1006">
        <v>8.2748538011695913</v>
      </c>
      <c r="IU96" s="1006">
        <v>6.1234177215189876</v>
      </c>
      <c r="IV96" s="1006">
        <v>4.666666666666667</v>
      </c>
      <c r="IW96" s="1006">
        <v>2.8396226415094339</v>
      </c>
      <c r="IX96" s="1006">
        <v>4.1318051575931234</v>
      </c>
      <c r="IY96" s="1006">
        <v>4.4761904761904763</v>
      </c>
      <c r="IZ96" s="1006">
        <v>7.0217391304347823</v>
      </c>
      <c r="JA96" s="1006">
        <v>11.458333333333334</v>
      </c>
      <c r="JB96" s="1006">
        <v>8.4337349397590362</v>
      </c>
      <c r="JC96" s="1006">
        <v>2.8</v>
      </c>
      <c r="JD96" s="1006">
        <v>2.2592592592592591</v>
      </c>
      <c r="JE96" s="1006">
        <v>2.9672131147540983</v>
      </c>
      <c r="JF96" s="1006">
        <v>3.5714285714285716</v>
      </c>
      <c r="JG96" s="1006">
        <v>4.4523809523809526</v>
      </c>
      <c r="JH96" s="1006"/>
      <c r="JI96" s="1006"/>
      <c r="JJ96" s="1006">
        <v>3.5</v>
      </c>
      <c r="JK96" s="1006"/>
      <c r="JL96" s="642">
        <v>6.0869565217391308</v>
      </c>
      <c r="JM96" s="1001">
        <v>287</v>
      </c>
      <c r="JN96" s="1002">
        <v>988</v>
      </c>
      <c r="JO96" s="1002">
        <v>13</v>
      </c>
      <c r="JP96" s="1002">
        <v>344</v>
      </c>
      <c r="JQ96" s="1002">
        <v>2535</v>
      </c>
      <c r="JR96" s="1002">
        <v>3257</v>
      </c>
      <c r="JS96" s="1002">
        <v>3072</v>
      </c>
      <c r="JT96" s="1002">
        <v>1829</v>
      </c>
      <c r="JU96" s="1002">
        <v>1804</v>
      </c>
      <c r="JV96" s="1002">
        <v>744</v>
      </c>
      <c r="JW96" s="1002">
        <v>1214</v>
      </c>
      <c r="JX96" s="1002">
        <v>1614</v>
      </c>
      <c r="JY96" s="1002">
        <v>52</v>
      </c>
      <c r="JZ96" s="1002">
        <v>479</v>
      </c>
      <c r="KA96" s="1002">
        <v>1127</v>
      </c>
      <c r="KB96" s="1002">
        <v>935</v>
      </c>
      <c r="KC96" s="1002">
        <v>552</v>
      </c>
      <c r="KD96" s="1002">
        <v>249</v>
      </c>
      <c r="KE96" s="1002">
        <v>531</v>
      </c>
      <c r="KF96" s="1002">
        <v>19</v>
      </c>
      <c r="KG96" s="1002">
        <v>19</v>
      </c>
      <c r="KH96" s="1002">
        <v>75</v>
      </c>
      <c r="KI96" s="1002">
        <v>18</v>
      </c>
      <c r="KJ96" s="1002">
        <v>155</v>
      </c>
      <c r="KK96" s="1002"/>
      <c r="KL96" s="1002"/>
      <c r="KM96" s="1002">
        <v>5</v>
      </c>
      <c r="KN96" s="1002"/>
      <c r="KO96" s="1003">
        <v>21917</v>
      </c>
      <c r="KP96" s="1007">
        <f t="shared" si="14"/>
        <v>0.50459307010475418</v>
      </c>
      <c r="KQ96" s="1004">
        <f t="shared" si="20"/>
        <v>60.046575342465751</v>
      </c>
      <c r="KR96" s="1001">
        <v>621</v>
      </c>
      <c r="KS96" s="1002">
        <v>85</v>
      </c>
      <c r="KT96" s="1002"/>
      <c r="KU96" s="1002">
        <v>6</v>
      </c>
      <c r="KV96" s="1002">
        <v>583</v>
      </c>
      <c r="KW96" s="1002">
        <v>226</v>
      </c>
      <c r="KX96" s="1002">
        <v>184</v>
      </c>
      <c r="KY96" s="1002">
        <v>53</v>
      </c>
      <c r="KZ96" s="1002">
        <v>38</v>
      </c>
      <c r="LA96" s="1002">
        <v>9</v>
      </c>
      <c r="LB96" s="1002">
        <v>32</v>
      </c>
      <c r="LC96" s="1002">
        <v>9</v>
      </c>
      <c r="LD96" s="1002"/>
      <c r="LE96" s="1002"/>
      <c r="LF96" s="1002"/>
      <c r="LG96" s="1002"/>
      <c r="LH96" s="1002">
        <v>3</v>
      </c>
      <c r="LI96" s="1002">
        <v>3</v>
      </c>
      <c r="LJ96" s="1002">
        <v>87</v>
      </c>
      <c r="LK96" s="1002"/>
      <c r="LL96" s="1002">
        <v>22</v>
      </c>
      <c r="LM96" s="1002">
        <v>50</v>
      </c>
      <c r="LN96" s="1002"/>
      <c r="LO96" s="1002"/>
      <c r="LP96" s="1002"/>
      <c r="LQ96" s="1002"/>
      <c r="LR96" s="1002"/>
      <c r="LS96" s="1002"/>
      <c r="LT96" s="1003">
        <v>2011</v>
      </c>
      <c r="LU96" s="1007">
        <f t="shared" si="24"/>
        <v>0.68869863013698629</v>
      </c>
      <c r="LV96" s="1004">
        <f t="shared" si="21"/>
        <v>5.5095890410958903</v>
      </c>
      <c r="LW96" s="644">
        <v>11</v>
      </c>
      <c r="LX96" s="645">
        <v>124</v>
      </c>
      <c r="LY96" s="645">
        <v>337</v>
      </c>
      <c r="LZ96" s="646">
        <v>540</v>
      </c>
      <c r="MA96" s="647">
        <v>399</v>
      </c>
      <c r="MB96" s="647">
        <v>600</v>
      </c>
      <c r="MC96" s="645"/>
      <c r="MD96" s="645"/>
      <c r="ME96" s="646"/>
      <c r="MF96" s="647"/>
      <c r="MG96" s="645"/>
      <c r="MH96" s="645"/>
      <c r="MI96" s="646"/>
      <c r="MJ96" s="647"/>
      <c r="MK96" s="648"/>
      <c r="ML96" s="648"/>
      <c r="MM96" s="648"/>
      <c r="MN96" s="1008">
        <v>2011</v>
      </c>
      <c r="MO96" s="1009">
        <f t="shared" si="22"/>
        <v>0.2347090999502735</v>
      </c>
      <c r="MP96" s="1010"/>
      <c r="MQ96" s="1011"/>
      <c r="MR96" s="1011"/>
      <c r="MS96" s="1011"/>
      <c r="MT96" s="1011"/>
      <c r="MU96" s="1011"/>
      <c r="MV96" s="1012"/>
      <c r="MX96" s="837"/>
    </row>
    <row r="97" spans="1:362" s="587" customFormat="1" ht="8.25" x14ac:dyDescent="0.25">
      <c r="A97" s="976" t="s">
        <v>663</v>
      </c>
      <c r="B97" s="977" t="s">
        <v>664</v>
      </c>
      <c r="C97" s="978" t="s">
        <v>665</v>
      </c>
      <c r="D97" s="978" t="s">
        <v>666</v>
      </c>
      <c r="E97" s="978" t="s">
        <v>1235</v>
      </c>
      <c r="F97" s="978" t="s">
        <v>395</v>
      </c>
      <c r="G97" s="978" t="s">
        <v>396</v>
      </c>
      <c r="H97" s="978" t="s">
        <v>397</v>
      </c>
      <c r="I97" s="978" t="s">
        <v>186</v>
      </c>
      <c r="J97" s="978" t="s">
        <v>493</v>
      </c>
      <c r="K97" s="1013" t="s">
        <v>282</v>
      </c>
      <c r="L97" s="979">
        <v>1</v>
      </c>
      <c r="M97" s="593">
        <v>407850000</v>
      </c>
      <c r="N97" s="595">
        <v>410976000</v>
      </c>
      <c r="O97" s="595">
        <v>297484000</v>
      </c>
      <c r="P97" s="598">
        <f t="shared" si="15"/>
        <v>-3126000</v>
      </c>
      <c r="Q97" s="599">
        <v>308972.62</v>
      </c>
      <c r="R97" s="600">
        <v>297373790.97000003</v>
      </c>
      <c r="S97" s="600">
        <v>11920289.640000001</v>
      </c>
      <c r="T97" s="980">
        <v>309603053.23000002</v>
      </c>
      <c r="U97" s="981">
        <v>58.563095238095244</v>
      </c>
      <c r="V97" s="982">
        <v>2</v>
      </c>
      <c r="W97" s="982">
        <v>108.85042328042329</v>
      </c>
      <c r="X97" s="982">
        <v>53.43280423280423</v>
      </c>
      <c r="Y97" s="982">
        <v>12.096349206349206</v>
      </c>
      <c r="Z97" s="982">
        <v>67.634338624338625</v>
      </c>
      <c r="AA97" s="982">
        <v>0.42322751322751317</v>
      </c>
      <c r="AB97" s="982">
        <v>36.137718253968252</v>
      </c>
      <c r="AC97" s="982">
        <v>46.039662698412698</v>
      </c>
      <c r="AD97" s="983">
        <v>385.17761904761909</v>
      </c>
      <c r="AE97" s="984">
        <f t="shared" si="16"/>
        <v>0.19327739016392415</v>
      </c>
      <c r="AF97" s="985">
        <f t="shared" si="17"/>
        <v>0.35924203876767169</v>
      </c>
      <c r="AG97" s="986" t="s">
        <v>1483</v>
      </c>
      <c r="AH97" s="987" t="s">
        <v>1481</v>
      </c>
      <c r="AI97" s="988" t="s">
        <v>1482</v>
      </c>
      <c r="AJ97" s="989"/>
      <c r="AK97" s="990"/>
      <c r="AL97" s="990"/>
      <c r="AM97" s="990"/>
      <c r="AN97" s="990"/>
      <c r="AO97" s="990"/>
      <c r="AP97" s="990"/>
      <c r="AQ97" s="990"/>
      <c r="AR97" s="990"/>
      <c r="AS97" s="990"/>
      <c r="AT97" s="990"/>
      <c r="AU97" s="990"/>
      <c r="AV97" s="990"/>
      <c r="AW97" s="990"/>
      <c r="AX97" s="990"/>
      <c r="AY97" s="990"/>
      <c r="AZ97" s="990"/>
      <c r="BA97" s="990"/>
      <c r="BB97" s="990"/>
      <c r="BC97" s="990"/>
      <c r="BD97" s="614"/>
      <c r="BE97" s="991">
        <v>50</v>
      </c>
      <c r="BF97" s="992">
        <v>30</v>
      </c>
      <c r="BG97" s="992">
        <v>25</v>
      </c>
      <c r="BH97" s="992"/>
      <c r="BI97" s="992">
        <v>10</v>
      </c>
      <c r="BJ97" s="992"/>
      <c r="BK97" s="992"/>
      <c r="BL97" s="992"/>
      <c r="BM97" s="992">
        <v>5</v>
      </c>
      <c r="BN97" s="992"/>
      <c r="BO97" s="992"/>
      <c r="BP97" s="992"/>
      <c r="BQ97" s="992"/>
      <c r="BR97" s="992"/>
      <c r="BS97" s="992"/>
      <c r="BT97" s="992"/>
      <c r="BU97" s="992"/>
      <c r="BV97" s="992"/>
      <c r="BW97" s="992"/>
      <c r="BX97" s="992"/>
      <c r="BY97" s="992"/>
      <c r="BZ97" s="992"/>
      <c r="CA97" s="992"/>
      <c r="CB97" s="992"/>
      <c r="CC97" s="992"/>
      <c r="CD97" s="992"/>
      <c r="CE97" s="992"/>
      <c r="CF97" s="992"/>
      <c r="CG97" s="992"/>
      <c r="CH97" s="992"/>
      <c r="CI97" s="992"/>
      <c r="CJ97" s="992"/>
      <c r="CK97" s="992"/>
      <c r="CL97" s="992"/>
      <c r="CM97" s="992"/>
      <c r="CN97" s="992"/>
      <c r="CO97" s="992"/>
      <c r="CP97" s="992"/>
      <c r="CQ97" s="992"/>
      <c r="CR97" s="992"/>
      <c r="CS97" s="993">
        <v>120</v>
      </c>
      <c r="CT97" s="994">
        <f t="shared" si="18"/>
        <v>5</v>
      </c>
      <c r="CU97" s="615">
        <v>0.56312328767123287</v>
      </c>
      <c r="CV97" s="616">
        <v>0.50018264840182647</v>
      </c>
      <c r="CW97" s="616">
        <v>0.35835616438356166</v>
      </c>
      <c r="CX97" s="616"/>
      <c r="CY97" s="616">
        <v>0</v>
      </c>
      <c r="CZ97" s="616"/>
      <c r="DA97" s="616"/>
      <c r="DB97" s="616"/>
      <c r="DC97" s="616">
        <v>0.74520547945205484</v>
      </c>
      <c r="DD97" s="616"/>
      <c r="DE97" s="616"/>
      <c r="DF97" s="616"/>
      <c r="DG97" s="616"/>
      <c r="DH97" s="616"/>
      <c r="DI97" s="616"/>
      <c r="DJ97" s="616"/>
      <c r="DK97" s="616"/>
      <c r="DL97" s="616"/>
      <c r="DM97" s="616"/>
      <c r="DN97" s="616"/>
      <c r="DO97" s="616"/>
      <c r="DP97" s="616"/>
      <c r="DQ97" s="616"/>
      <c r="DR97" s="616"/>
      <c r="DS97" s="616"/>
      <c r="DT97" s="616"/>
      <c r="DU97" s="616"/>
      <c r="DV97" s="616"/>
      <c r="DW97" s="616"/>
      <c r="DX97" s="616"/>
      <c r="DY97" s="616"/>
      <c r="DZ97" s="616"/>
      <c r="EA97" s="616"/>
      <c r="EB97" s="616"/>
      <c r="EC97" s="616"/>
      <c r="ED97" s="616"/>
      <c r="EE97" s="616"/>
      <c r="EF97" s="616"/>
      <c r="EG97" s="616"/>
      <c r="EH97" s="995"/>
      <c r="EI97" s="996">
        <v>0.46538812785388128</v>
      </c>
      <c r="EJ97" s="989"/>
      <c r="EK97" s="990">
        <v>3</v>
      </c>
      <c r="EL97" s="990">
        <v>5</v>
      </c>
      <c r="EM97" s="990"/>
      <c r="EN97" s="990"/>
      <c r="EO97" s="990"/>
      <c r="EP97" s="990"/>
      <c r="EQ97" s="990"/>
      <c r="ER97" s="990"/>
      <c r="ES97" s="990"/>
      <c r="ET97" s="990"/>
      <c r="EU97" s="990"/>
      <c r="EV97" s="990"/>
      <c r="EW97" s="990"/>
      <c r="EX97" s="990"/>
      <c r="EY97" s="990"/>
      <c r="EZ97" s="990"/>
      <c r="FA97" s="990"/>
      <c r="FB97" s="990"/>
      <c r="FC97" s="990"/>
      <c r="FD97" s="990"/>
      <c r="FE97" s="990"/>
      <c r="FF97" s="990"/>
      <c r="FG97" s="990"/>
      <c r="FH97" s="990"/>
      <c r="FI97" s="990"/>
      <c r="FJ97" s="990"/>
      <c r="FK97" s="990"/>
      <c r="FL97" s="990"/>
      <c r="FM97" s="990"/>
      <c r="FN97" s="990"/>
      <c r="FO97" s="990"/>
      <c r="FP97" s="997">
        <v>8</v>
      </c>
      <c r="FQ97" s="994">
        <f t="shared" si="13"/>
        <v>2</v>
      </c>
      <c r="FR97" s="615"/>
      <c r="FS97" s="616">
        <v>0.55159817351598173</v>
      </c>
      <c r="FT97" s="616">
        <v>0.64109589041095894</v>
      </c>
      <c r="FU97" s="616"/>
      <c r="FV97" s="616"/>
      <c r="FW97" s="616"/>
      <c r="FX97" s="616"/>
      <c r="FY97" s="616"/>
      <c r="FZ97" s="616"/>
      <c r="GA97" s="616"/>
      <c r="GB97" s="616"/>
      <c r="GC97" s="616"/>
      <c r="GD97" s="616"/>
      <c r="GE97" s="616"/>
      <c r="GF97" s="616"/>
      <c r="GG97" s="616"/>
      <c r="GH97" s="616"/>
      <c r="GI97" s="616"/>
      <c r="GJ97" s="616"/>
      <c r="GK97" s="616"/>
      <c r="GL97" s="616"/>
      <c r="GM97" s="616"/>
      <c r="GN97" s="616"/>
      <c r="GO97" s="616"/>
      <c r="GP97" s="616"/>
      <c r="GQ97" s="616"/>
      <c r="GR97" s="616"/>
      <c r="GS97" s="616"/>
      <c r="GT97" s="616"/>
      <c r="GU97" s="616"/>
      <c r="GV97" s="616"/>
      <c r="GW97" s="616"/>
      <c r="GX97" s="621">
        <v>0.6075342465753425</v>
      </c>
      <c r="GY97" s="998">
        <v>57</v>
      </c>
      <c r="GZ97" s="999"/>
      <c r="HA97" s="999"/>
      <c r="HB97" s="999"/>
      <c r="HC97" s="999"/>
      <c r="HD97" s="999"/>
      <c r="HE97" s="1000">
        <v>57</v>
      </c>
      <c r="HF97" s="1001"/>
      <c r="HG97" s="1002">
        <v>198</v>
      </c>
      <c r="HH97" s="1002">
        <v>3</v>
      </c>
      <c r="HI97" s="1002">
        <v>16</v>
      </c>
      <c r="HJ97" s="1002">
        <v>543</v>
      </c>
      <c r="HK97" s="1002">
        <v>569</v>
      </c>
      <c r="HL97" s="1002">
        <v>506</v>
      </c>
      <c r="HM97" s="1002">
        <v>336</v>
      </c>
      <c r="HN97" s="1002">
        <v>437</v>
      </c>
      <c r="HO97" s="1002">
        <v>108</v>
      </c>
      <c r="HP97" s="1002">
        <v>97</v>
      </c>
      <c r="HQ97" s="1002">
        <v>188</v>
      </c>
      <c r="HR97" s="1002">
        <v>1</v>
      </c>
      <c r="HS97" s="1002">
        <v>430</v>
      </c>
      <c r="HT97" s="1002">
        <v>558</v>
      </c>
      <c r="HU97" s="1002">
        <v>353</v>
      </c>
      <c r="HV97" s="1002">
        <v>93</v>
      </c>
      <c r="HW97" s="1002">
        <v>7</v>
      </c>
      <c r="HX97" s="1002">
        <v>76</v>
      </c>
      <c r="HY97" s="1002">
        <v>4</v>
      </c>
      <c r="HZ97" s="1002">
        <v>14</v>
      </c>
      <c r="IA97" s="1002">
        <v>23</v>
      </c>
      <c r="IB97" s="1002">
        <v>2</v>
      </c>
      <c r="IC97" s="1002">
        <v>41</v>
      </c>
      <c r="ID97" s="1002"/>
      <c r="IE97" s="1002"/>
      <c r="IF97" s="1002">
        <v>6</v>
      </c>
      <c r="IG97" s="1002"/>
      <c r="IH97" s="1003">
        <v>4609</v>
      </c>
      <c r="II97" s="1004">
        <f t="shared" si="19"/>
        <v>12.627397260273973</v>
      </c>
      <c r="IJ97" s="1005"/>
      <c r="IK97" s="1006">
        <v>4.0707070707070709</v>
      </c>
      <c r="IL97" s="1006">
        <v>5.333333333333333</v>
      </c>
      <c r="IM97" s="1006">
        <v>3.25</v>
      </c>
      <c r="IN97" s="1006">
        <v>8.4604051565377532</v>
      </c>
      <c r="IO97" s="1006">
        <v>6.3743409490333915</v>
      </c>
      <c r="IP97" s="1006">
        <v>5.8774703557312256</v>
      </c>
      <c r="IQ97" s="1006">
        <v>6.4494047619047619</v>
      </c>
      <c r="IR97" s="1006">
        <v>5.2929061784897025</v>
      </c>
      <c r="IS97" s="1006">
        <v>7.1944444444444446</v>
      </c>
      <c r="IT97" s="1006">
        <v>5.2474226804123711</v>
      </c>
      <c r="IU97" s="1006">
        <v>7.8510638297872344</v>
      </c>
      <c r="IV97" s="1006">
        <v>2</v>
      </c>
      <c r="IW97" s="1006">
        <v>3.2953488372093025</v>
      </c>
      <c r="IX97" s="1006">
        <v>4.3835125448028673</v>
      </c>
      <c r="IY97" s="1006">
        <v>4.8356940509915018</v>
      </c>
      <c r="IZ97" s="1006">
        <v>6.4731182795698921</v>
      </c>
      <c r="JA97" s="1006">
        <v>6.4285714285714288</v>
      </c>
      <c r="JB97" s="1006">
        <v>7.5131578947368425</v>
      </c>
      <c r="JC97" s="1006">
        <v>4.25</v>
      </c>
      <c r="JD97" s="1006">
        <v>1.9285714285714286</v>
      </c>
      <c r="JE97" s="1006">
        <v>2.7826086956521738</v>
      </c>
      <c r="JF97" s="1006">
        <v>9.5</v>
      </c>
      <c r="JG97" s="1006">
        <v>3.9512195121951219</v>
      </c>
      <c r="JH97" s="1006"/>
      <c r="JI97" s="1006"/>
      <c r="JJ97" s="1006">
        <v>4.5</v>
      </c>
      <c r="JK97" s="1006"/>
      <c r="JL97" s="642">
        <v>5.7316120633543068</v>
      </c>
      <c r="JM97" s="1001"/>
      <c r="JN97" s="1002">
        <v>600</v>
      </c>
      <c r="JO97" s="1002">
        <v>13</v>
      </c>
      <c r="JP97" s="1002">
        <v>35</v>
      </c>
      <c r="JQ97" s="1002">
        <v>3703</v>
      </c>
      <c r="JR97" s="1002">
        <v>2429</v>
      </c>
      <c r="JS97" s="1002">
        <v>2113</v>
      </c>
      <c r="JT97" s="1002">
        <v>1732</v>
      </c>
      <c r="JU97" s="1002">
        <v>1765</v>
      </c>
      <c r="JV97" s="1002">
        <v>653</v>
      </c>
      <c r="JW97" s="1002">
        <v>377</v>
      </c>
      <c r="JX97" s="1002">
        <v>1258</v>
      </c>
      <c r="JY97" s="1002">
        <v>1</v>
      </c>
      <c r="JZ97" s="1002">
        <v>1211</v>
      </c>
      <c r="KA97" s="1002">
        <v>1983</v>
      </c>
      <c r="KB97" s="1002">
        <v>1360</v>
      </c>
      <c r="KC97" s="1002">
        <v>470</v>
      </c>
      <c r="KD97" s="1002">
        <v>32</v>
      </c>
      <c r="KE97" s="1002">
        <v>437</v>
      </c>
      <c r="KF97" s="1002">
        <v>13</v>
      </c>
      <c r="KG97" s="1002">
        <v>11</v>
      </c>
      <c r="KH97" s="1002">
        <v>37</v>
      </c>
      <c r="KI97" s="1002">
        <v>17</v>
      </c>
      <c r="KJ97" s="1002">
        <v>113</v>
      </c>
      <c r="KK97" s="1002"/>
      <c r="KL97" s="1002"/>
      <c r="KM97" s="1002">
        <v>21</v>
      </c>
      <c r="KN97" s="1002"/>
      <c r="KO97" s="1003">
        <v>20384</v>
      </c>
      <c r="KP97" s="1007">
        <f t="shared" si="14"/>
        <v>0.46538812785388128</v>
      </c>
      <c r="KQ97" s="1004">
        <f t="shared" si="20"/>
        <v>55.846575342465755</v>
      </c>
      <c r="KR97" s="1001"/>
      <c r="KS97" s="1002">
        <v>17</v>
      </c>
      <c r="KT97" s="1002"/>
      <c r="KU97" s="1002">
        <v>1</v>
      </c>
      <c r="KV97" s="1002">
        <v>354</v>
      </c>
      <c r="KW97" s="1002">
        <v>625</v>
      </c>
      <c r="KX97" s="1002">
        <v>359</v>
      </c>
      <c r="KY97" s="1002">
        <v>96</v>
      </c>
      <c r="KZ97" s="1002">
        <v>112</v>
      </c>
      <c r="LA97" s="1002">
        <v>24</v>
      </c>
      <c r="LB97" s="1002">
        <v>36</v>
      </c>
      <c r="LC97" s="1002">
        <v>29</v>
      </c>
      <c r="LD97" s="1002"/>
      <c r="LE97" s="1002"/>
      <c r="LF97" s="1002"/>
      <c r="LG97" s="1002"/>
      <c r="LH97" s="1002">
        <v>38</v>
      </c>
      <c r="LI97" s="1002">
        <v>6</v>
      </c>
      <c r="LJ97" s="1002">
        <v>58</v>
      </c>
      <c r="LK97" s="1002"/>
      <c r="LL97" s="1002">
        <v>3</v>
      </c>
      <c r="LM97" s="1002">
        <v>5</v>
      </c>
      <c r="LN97" s="1002"/>
      <c r="LO97" s="1002">
        <v>11</v>
      </c>
      <c r="LP97" s="1002"/>
      <c r="LQ97" s="1002"/>
      <c r="LR97" s="1002"/>
      <c r="LS97" s="1002"/>
      <c r="LT97" s="1003">
        <v>1774</v>
      </c>
      <c r="LU97" s="1007">
        <f t="shared" si="24"/>
        <v>0.6075342465753425</v>
      </c>
      <c r="LV97" s="1004">
        <f t="shared" si="21"/>
        <v>4.86027397260274</v>
      </c>
      <c r="LW97" s="644"/>
      <c r="LX97" s="645"/>
      <c r="LY97" s="645">
        <v>10</v>
      </c>
      <c r="LZ97" s="646">
        <v>157</v>
      </c>
      <c r="MA97" s="647">
        <v>605</v>
      </c>
      <c r="MB97" s="647">
        <v>1002</v>
      </c>
      <c r="MC97" s="645"/>
      <c r="MD97" s="645"/>
      <c r="ME97" s="646"/>
      <c r="MF97" s="647"/>
      <c r="MG97" s="645"/>
      <c r="MH97" s="645"/>
      <c r="MI97" s="646"/>
      <c r="MJ97" s="647"/>
      <c r="MK97" s="648"/>
      <c r="ML97" s="648"/>
      <c r="MM97" s="648"/>
      <c r="MN97" s="1008">
        <v>1774</v>
      </c>
      <c r="MO97" s="1009">
        <f t="shared" si="22"/>
        <v>5.6369785794813977E-3</v>
      </c>
      <c r="MP97" s="1010"/>
      <c r="MQ97" s="1011"/>
      <c r="MR97" s="1011"/>
      <c r="MS97" s="1011"/>
      <c r="MT97" s="1011" t="s">
        <v>1486</v>
      </c>
      <c r="MU97" s="1011"/>
      <c r="MV97" s="1012"/>
      <c r="MX97" s="837"/>
    </row>
    <row r="98" spans="1:362" s="587" customFormat="1" ht="8.25" x14ac:dyDescent="0.25">
      <c r="A98" s="976" t="s">
        <v>667</v>
      </c>
      <c r="B98" s="977" t="s">
        <v>668</v>
      </c>
      <c r="C98" s="978" t="s">
        <v>669</v>
      </c>
      <c r="D98" s="978" t="s">
        <v>1280</v>
      </c>
      <c r="E98" s="978" t="s">
        <v>1252</v>
      </c>
      <c r="F98" s="978" t="s">
        <v>512</v>
      </c>
      <c r="G98" s="978" t="s">
        <v>671</v>
      </c>
      <c r="H98" s="978" t="s">
        <v>671</v>
      </c>
      <c r="I98" s="978" t="s">
        <v>186</v>
      </c>
      <c r="J98" s="978" t="s">
        <v>493</v>
      </c>
      <c r="K98" s="1013" t="s">
        <v>238</v>
      </c>
      <c r="L98" s="979">
        <v>1</v>
      </c>
      <c r="M98" s="593">
        <v>3691117000</v>
      </c>
      <c r="N98" s="595">
        <v>3650585000</v>
      </c>
      <c r="O98" s="595">
        <v>1393242000</v>
      </c>
      <c r="P98" s="598">
        <f t="shared" si="15"/>
        <v>40532000</v>
      </c>
      <c r="Q98" s="599">
        <v>3209350</v>
      </c>
      <c r="R98" s="600">
        <v>1965568763.72</v>
      </c>
      <c r="S98" s="600">
        <v>60220925.020000003</v>
      </c>
      <c r="T98" s="980">
        <v>2028999038.74</v>
      </c>
      <c r="U98" s="981">
        <v>200.41174603174602</v>
      </c>
      <c r="V98" s="982">
        <v>3.8997619047619048</v>
      </c>
      <c r="W98" s="982">
        <v>389.65068783068784</v>
      </c>
      <c r="X98" s="982">
        <v>131.5103703703704</v>
      </c>
      <c r="Y98" s="982">
        <v>24.306031746031742</v>
      </c>
      <c r="Z98" s="982">
        <v>194.89137566137569</v>
      </c>
      <c r="AA98" s="982">
        <v>0</v>
      </c>
      <c r="AB98" s="982">
        <v>108.10150793650794</v>
      </c>
      <c r="AC98" s="982">
        <v>82.292876984126991</v>
      </c>
      <c r="AD98" s="983">
        <v>1135.0643584656086</v>
      </c>
      <c r="AE98" s="984">
        <f t="shared" si="16"/>
        <v>0.21215001179690279</v>
      </c>
      <c r="AF98" s="985">
        <f t="shared" si="17"/>
        <v>0.41247281986584433</v>
      </c>
      <c r="AG98" s="986" t="s">
        <v>1480</v>
      </c>
      <c r="AH98" s="987" t="s">
        <v>1481</v>
      </c>
      <c r="AI98" s="988" t="s">
        <v>1482</v>
      </c>
      <c r="AJ98" s="989">
        <v>1</v>
      </c>
      <c r="AK98" s="990"/>
      <c r="AL98" s="990"/>
      <c r="AM98" s="990"/>
      <c r="AN98" s="990"/>
      <c r="AO98" s="990">
        <v>1</v>
      </c>
      <c r="AP98" s="990"/>
      <c r="AQ98" s="990"/>
      <c r="AR98" s="990"/>
      <c r="AS98" s="990">
        <v>1</v>
      </c>
      <c r="AT98" s="990"/>
      <c r="AU98" s="990"/>
      <c r="AV98" s="990"/>
      <c r="AW98" s="990"/>
      <c r="AX98" s="990"/>
      <c r="AY98" s="990"/>
      <c r="AZ98" s="990"/>
      <c r="BA98" s="990"/>
      <c r="BB98" s="990">
        <v>1</v>
      </c>
      <c r="BC98" s="990"/>
      <c r="BD98" s="614">
        <v>4</v>
      </c>
      <c r="BE98" s="991">
        <v>50</v>
      </c>
      <c r="BF98" s="992">
        <v>60</v>
      </c>
      <c r="BG98" s="992">
        <v>40</v>
      </c>
      <c r="BH98" s="992">
        <v>23</v>
      </c>
      <c r="BI98" s="992">
        <v>30</v>
      </c>
      <c r="BJ98" s="992">
        <v>26</v>
      </c>
      <c r="BK98" s="992"/>
      <c r="BL98" s="992">
        <v>20</v>
      </c>
      <c r="BM98" s="992">
        <v>16</v>
      </c>
      <c r="BN98" s="992">
        <v>25</v>
      </c>
      <c r="BO98" s="992">
        <v>20</v>
      </c>
      <c r="BP98" s="992">
        <v>20</v>
      </c>
      <c r="BQ98" s="992">
        <v>20</v>
      </c>
      <c r="BR98" s="992">
        <v>15</v>
      </c>
      <c r="BS98" s="992"/>
      <c r="BT98" s="992"/>
      <c r="BU98" s="992">
        <v>20</v>
      </c>
      <c r="BV98" s="992"/>
      <c r="BW98" s="992"/>
      <c r="BX98" s="992"/>
      <c r="BY98" s="992"/>
      <c r="BZ98" s="992"/>
      <c r="CA98" s="992"/>
      <c r="CB98" s="992"/>
      <c r="CC98" s="992"/>
      <c r="CD98" s="992"/>
      <c r="CE98" s="992"/>
      <c r="CF98" s="992"/>
      <c r="CG98" s="992"/>
      <c r="CH98" s="992"/>
      <c r="CI98" s="992"/>
      <c r="CJ98" s="992"/>
      <c r="CK98" s="992"/>
      <c r="CL98" s="992"/>
      <c r="CM98" s="992"/>
      <c r="CN98" s="992"/>
      <c r="CO98" s="992"/>
      <c r="CP98" s="992"/>
      <c r="CQ98" s="992"/>
      <c r="CR98" s="992"/>
      <c r="CS98" s="993">
        <v>385</v>
      </c>
      <c r="CT98" s="994">
        <f t="shared" si="18"/>
        <v>14</v>
      </c>
      <c r="CU98" s="615">
        <v>0.40076712328767122</v>
      </c>
      <c r="CV98" s="616">
        <v>0.64721461187214613</v>
      </c>
      <c r="CW98" s="616">
        <v>0.49</v>
      </c>
      <c r="CX98" s="616">
        <v>0.76521739130434785</v>
      </c>
      <c r="CY98" s="616">
        <v>0.34547945205479452</v>
      </c>
      <c r="CZ98" s="616">
        <v>0.56364594309799787</v>
      </c>
      <c r="DA98" s="616"/>
      <c r="DB98" s="616">
        <v>0.28136986301369865</v>
      </c>
      <c r="DC98" s="616">
        <v>0.54452054794520544</v>
      </c>
      <c r="DD98" s="616">
        <v>0.65567123287671236</v>
      </c>
      <c r="DE98" s="616">
        <v>0.55849315068493155</v>
      </c>
      <c r="DF98" s="616">
        <v>0.38808219178082193</v>
      </c>
      <c r="DG98" s="616">
        <v>0.50205479452054791</v>
      </c>
      <c r="DH98" s="616">
        <v>0.86136986301369867</v>
      </c>
      <c r="DI98" s="616"/>
      <c r="DJ98" s="616"/>
      <c r="DK98" s="616">
        <v>0.40013698630136985</v>
      </c>
      <c r="DL98" s="616"/>
      <c r="DM98" s="616"/>
      <c r="DN98" s="616"/>
      <c r="DO98" s="616"/>
      <c r="DP98" s="616"/>
      <c r="DQ98" s="616"/>
      <c r="DR98" s="616"/>
      <c r="DS98" s="616"/>
      <c r="DT98" s="616"/>
      <c r="DU98" s="616"/>
      <c r="DV98" s="616"/>
      <c r="DW98" s="616"/>
      <c r="DX98" s="616"/>
      <c r="DY98" s="616"/>
      <c r="DZ98" s="616"/>
      <c r="EA98" s="616"/>
      <c r="EB98" s="616"/>
      <c r="EC98" s="616"/>
      <c r="ED98" s="616"/>
      <c r="EE98" s="616"/>
      <c r="EF98" s="616"/>
      <c r="EG98" s="616"/>
      <c r="EH98" s="995"/>
      <c r="EI98" s="996">
        <v>0.52394235901085218</v>
      </c>
      <c r="EJ98" s="989">
        <v>6</v>
      </c>
      <c r="EK98" s="990">
        <v>6</v>
      </c>
      <c r="EL98" s="990">
        <v>8</v>
      </c>
      <c r="EM98" s="990">
        <v>12</v>
      </c>
      <c r="EN98" s="990">
        <v>4</v>
      </c>
      <c r="EO98" s="990">
        <v>5</v>
      </c>
      <c r="EP98" s="990"/>
      <c r="EQ98" s="990"/>
      <c r="ER98" s="990">
        <v>3</v>
      </c>
      <c r="ES98" s="990">
        <v>3</v>
      </c>
      <c r="ET98" s="990"/>
      <c r="EU98" s="990"/>
      <c r="EV98" s="990"/>
      <c r="EW98" s="990"/>
      <c r="EX98" s="990"/>
      <c r="EY98" s="990"/>
      <c r="EZ98" s="990"/>
      <c r="FA98" s="990"/>
      <c r="FB98" s="990"/>
      <c r="FC98" s="990"/>
      <c r="FD98" s="990"/>
      <c r="FE98" s="990"/>
      <c r="FF98" s="990"/>
      <c r="FG98" s="990"/>
      <c r="FH98" s="990"/>
      <c r="FI98" s="990"/>
      <c r="FJ98" s="990"/>
      <c r="FK98" s="990"/>
      <c r="FL98" s="990"/>
      <c r="FM98" s="990"/>
      <c r="FN98" s="990"/>
      <c r="FO98" s="990"/>
      <c r="FP98" s="997">
        <v>47</v>
      </c>
      <c r="FQ98" s="994">
        <f t="shared" si="13"/>
        <v>8</v>
      </c>
      <c r="FR98" s="615">
        <v>0.86027397260273974</v>
      </c>
      <c r="FS98" s="616">
        <v>0.46484018264840182</v>
      </c>
      <c r="FT98" s="616">
        <v>0.9023972602739726</v>
      </c>
      <c r="FU98" s="616">
        <v>0.44086757990867581</v>
      </c>
      <c r="FV98" s="616">
        <v>0.59589041095890416</v>
      </c>
      <c r="FW98" s="616">
        <v>0.23506849315068493</v>
      </c>
      <c r="FX98" s="616"/>
      <c r="FY98" s="616"/>
      <c r="FZ98" s="616">
        <v>0.22739726027397261</v>
      </c>
      <c r="GA98" s="616">
        <v>0.46849315068493153</v>
      </c>
      <c r="GB98" s="616"/>
      <c r="GC98" s="616"/>
      <c r="GD98" s="616"/>
      <c r="GE98" s="616"/>
      <c r="GF98" s="616"/>
      <c r="GG98" s="616"/>
      <c r="GH98" s="616"/>
      <c r="GI98" s="616"/>
      <c r="GJ98" s="616"/>
      <c r="GK98" s="616"/>
      <c r="GL98" s="616"/>
      <c r="GM98" s="616"/>
      <c r="GN98" s="616"/>
      <c r="GO98" s="616"/>
      <c r="GP98" s="616"/>
      <c r="GQ98" s="616"/>
      <c r="GR98" s="616"/>
      <c r="GS98" s="616"/>
      <c r="GT98" s="616"/>
      <c r="GU98" s="616"/>
      <c r="GV98" s="616"/>
      <c r="GW98" s="616"/>
      <c r="GX98" s="621">
        <v>0.55546487904401054</v>
      </c>
      <c r="GY98" s="998"/>
      <c r="GZ98" s="999"/>
      <c r="HA98" s="999"/>
      <c r="HB98" s="999"/>
      <c r="HC98" s="999"/>
      <c r="HD98" s="999"/>
      <c r="HE98" s="1000"/>
      <c r="HF98" s="1001">
        <v>67</v>
      </c>
      <c r="HG98" s="1002">
        <v>1161</v>
      </c>
      <c r="HH98" s="1002">
        <v>20</v>
      </c>
      <c r="HI98" s="1002">
        <v>855</v>
      </c>
      <c r="HJ98" s="1002">
        <v>1140</v>
      </c>
      <c r="HK98" s="1002">
        <v>3700</v>
      </c>
      <c r="HL98" s="1002">
        <v>1459</v>
      </c>
      <c r="HM98" s="1002">
        <v>737</v>
      </c>
      <c r="HN98" s="1002">
        <v>2339</v>
      </c>
      <c r="HO98" s="1002">
        <v>808</v>
      </c>
      <c r="HP98" s="1002">
        <v>634</v>
      </c>
      <c r="HQ98" s="1002">
        <v>1559</v>
      </c>
      <c r="HR98" s="1002">
        <v>400</v>
      </c>
      <c r="HS98" s="1002">
        <v>883</v>
      </c>
      <c r="HT98" s="1002">
        <v>1311</v>
      </c>
      <c r="HU98" s="1002">
        <v>1075</v>
      </c>
      <c r="HV98" s="1002">
        <v>241</v>
      </c>
      <c r="HW98" s="1002">
        <v>56</v>
      </c>
      <c r="HX98" s="1002">
        <v>326</v>
      </c>
      <c r="HY98" s="1002">
        <v>42</v>
      </c>
      <c r="HZ98" s="1002">
        <v>41</v>
      </c>
      <c r="IA98" s="1002">
        <v>100</v>
      </c>
      <c r="IB98" s="1002">
        <v>16</v>
      </c>
      <c r="IC98" s="1002">
        <v>193</v>
      </c>
      <c r="ID98" s="1002">
        <v>161</v>
      </c>
      <c r="IE98" s="1002"/>
      <c r="IF98" s="1002">
        <v>17</v>
      </c>
      <c r="IG98" s="1002">
        <v>3</v>
      </c>
      <c r="IH98" s="1003">
        <v>19344</v>
      </c>
      <c r="II98" s="1004">
        <f t="shared" si="19"/>
        <v>52.9972602739726</v>
      </c>
      <c r="IJ98" s="1005">
        <v>18.597014925373134</v>
      </c>
      <c r="IK98" s="1006">
        <v>5.7889750215331608</v>
      </c>
      <c r="IL98" s="1006">
        <v>3.45</v>
      </c>
      <c r="IM98" s="1006">
        <v>4.5426900584795318</v>
      </c>
      <c r="IN98" s="1006">
        <v>7.8710526315789471</v>
      </c>
      <c r="IO98" s="1006">
        <v>3.0840540540540542</v>
      </c>
      <c r="IP98" s="1006">
        <v>5.6888279643591497</v>
      </c>
      <c r="IQ98" s="1006">
        <v>5.8575305291723199</v>
      </c>
      <c r="IR98" s="1006">
        <v>5.8315519452757592</v>
      </c>
      <c r="IS98" s="1006">
        <v>5.7475247524752477</v>
      </c>
      <c r="IT98" s="1006">
        <v>5.0709779179810726</v>
      </c>
      <c r="IU98" s="1006">
        <v>5.5734445157152024</v>
      </c>
      <c r="IV98" s="1006">
        <v>4.45</v>
      </c>
      <c r="IW98" s="1006">
        <v>3.0634201585503962</v>
      </c>
      <c r="IX98" s="1006">
        <v>4.97025171624714</v>
      </c>
      <c r="IY98" s="1006">
        <v>5.6679069767441863</v>
      </c>
      <c r="IZ98" s="1006">
        <v>5.2365145228215768</v>
      </c>
      <c r="JA98" s="1006">
        <v>6.9464285714285712</v>
      </c>
      <c r="JB98" s="1006">
        <v>8.6963190184049086</v>
      </c>
      <c r="JC98" s="1006">
        <v>5</v>
      </c>
      <c r="JD98" s="1006">
        <v>3.1219512195121952</v>
      </c>
      <c r="JE98" s="1006">
        <v>4.16</v>
      </c>
      <c r="JF98" s="1006">
        <v>8.375</v>
      </c>
      <c r="JG98" s="1006">
        <v>3.5803108808290154</v>
      </c>
      <c r="JH98" s="1006">
        <v>13.75776397515528</v>
      </c>
      <c r="JI98" s="1006"/>
      <c r="JJ98" s="1006">
        <v>6.1764705882352944</v>
      </c>
      <c r="JK98" s="1006">
        <v>3</v>
      </c>
      <c r="JL98" s="642">
        <v>5.2004239040529363</v>
      </c>
      <c r="JM98" s="1001">
        <v>231</v>
      </c>
      <c r="JN98" s="1002">
        <v>4934</v>
      </c>
      <c r="JO98" s="1002">
        <v>49</v>
      </c>
      <c r="JP98" s="1002">
        <v>2944</v>
      </c>
      <c r="JQ98" s="1002">
        <v>6901</v>
      </c>
      <c r="JR98" s="1002">
        <v>7164</v>
      </c>
      <c r="JS98" s="1002">
        <v>6133</v>
      </c>
      <c r="JT98" s="1002">
        <v>3475</v>
      </c>
      <c r="JU98" s="1002">
        <v>10717</v>
      </c>
      <c r="JV98" s="1002">
        <v>3809</v>
      </c>
      <c r="JW98" s="1002">
        <v>2375</v>
      </c>
      <c r="JX98" s="1002">
        <v>6619</v>
      </c>
      <c r="JY98" s="1002">
        <v>1366</v>
      </c>
      <c r="JZ98" s="1002">
        <v>2113</v>
      </c>
      <c r="KA98" s="1002">
        <v>5035</v>
      </c>
      <c r="KB98" s="1002">
        <v>3226</v>
      </c>
      <c r="KC98" s="1002">
        <v>991</v>
      </c>
      <c r="KD98" s="1002">
        <v>308</v>
      </c>
      <c r="KE98" s="1002">
        <v>2146</v>
      </c>
      <c r="KF98" s="1002">
        <v>160</v>
      </c>
      <c r="KG98" s="1002">
        <v>51</v>
      </c>
      <c r="KH98" s="1002">
        <v>220</v>
      </c>
      <c r="KI98" s="1002">
        <v>119</v>
      </c>
      <c r="KJ98" s="1002">
        <v>391</v>
      </c>
      <c r="KK98" s="1002">
        <v>2054</v>
      </c>
      <c r="KL98" s="1002"/>
      <c r="KM98" s="1002">
        <v>87</v>
      </c>
      <c r="KN98" s="1002">
        <v>9</v>
      </c>
      <c r="KO98" s="1003">
        <v>73627</v>
      </c>
      <c r="KP98" s="1007">
        <f t="shared" si="14"/>
        <v>0.52394235901085218</v>
      </c>
      <c r="KQ98" s="1004">
        <f t="shared" si="20"/>
        <v>201.7178082191781</v>
      </c>
      <c r="KR98" s="1001">
        <v>974</v>
      </c>
      <c r="KS98" s="1002">
        <v>667</v>
      </c>
      <c r="KT98" s="1002">
        <v>1</v>
      </c>
      <c r="KU98" s="1002">
        <v>94</v>
      </c>
      <c r="KV98" s="1002">
        <v>996</v>
      </c>
      <c r="KW98" s="1002">
        <v>1909</v>
      </c>
      <c r="KX98" s="1002">
        <v>716</v>
      </c>
      <c r="KY98" s="1002">
        <v>102</v>
      </c>
      <c r="KZ98" s="1002">
        <v>594</v>
      </c>
      <c r="LA98" s="1002">
        <v>35</v>
      </c>
      <c r="LB98" s="1002">
        <v>203</v>
      </c>
      <c r="LC98" s="1002">
        <v>501</v>
      </c>
      <c r="LD98" s="1002">
        <v>13</v>
      </c>
      <c r="LE98" s="1002">
        <v>6</v>
      </c>
      <c r="LF98" s="1002">
        <v>251</v>
      </c>
      <c r="LG98" s="1002">
        <v>1770</v>
      </c>
      <c r="LH98" s="1002">
        <v>31</v>
      </c>
      <c r="LI98" s="1002">
        <v>26</v>
      </c>
      <c r="LJ98" s="1002">
        <v>365</v>
      </c>
      <c r="LK98" s="1002">
        <v>9</v>
      </c>
      <c r="LL98" s="1002">
        <v>44</v>
      </c>
      <c r="LM98" s="1002">
        <v>100</v>
      </c>
      <c r="LN98" s="1002"/>
      <c r="LO98" s="1002">
        <v>120</v>
      </c>
      <c r="LP98" s="1002"/>
      <c r="LQ98" s="1002"/>
      <c r="LR98" s="1002">
        <v>2</v>
      </c>
      <c r="LS98" s="1002"/>
      <c r="LT98" s="1003">
        <v>9529</v>
      </c>
      <c r="LU98" s="1007">
        <f t="shared" si="24"/>
        <v>0.55546487904401054</v>
      </c>
      <c r="LV98" s="1004">
        <f t="shared" si="21"/>
        <v>26.106849315068494</v>
      </c>
      <c r="LW98" s="644"/>
      <c r="LX98" s="645">
        <v>95</v>
      </c>
      <c r="LY98" s="645">
        <v>952</v>
      </c>
      <c r="LZ98" s="646">
        <v>432</v>
      </c>
      <c r="MA98" s="647">
        <v>4928</v>
      </c>
      <c r="MB98" s="647">
        <v>72</v>
      </c>
      <c r="MC98" s="645"/>
      <c r="MD98" s="645"/>
      <c r="ME98" s="646">
        <v>16</v>
      </c>
      <c r="MF98" s="647">
        <v>854</v>
      </c>
      <c r="MG98" s="645"/>
      <c r="MH98" s="645">
        <v>87</v>
      </c>
      <c r="MI98" s="646">
        <v>355</v>
      </c>
      <c r="MJ98" s="647">
        <v>1489</v>
      </c>
      <c r="MK98" s="648">
        <v>240</v>
      </c>
      <c r="ML98" s="648">
        <v>9</v>
      </c>
      <c r="MM98" s="648"/>
      <c r="MN98" s="1008">
        <v>9529</v>
      </c>
      <c r="MO98" s="1009">
        <f t="shared" si="22"/>
        <v>0.11900514219750236</v>
      </c>
      <c r="MP98" s="1010"/>
      <c r="MQ98" s="1011"/>
      <c r="MR98" s="1011"/>
      <c r="MS98" s="1011"/>
      <c r="MT98" s="1011"/>
      <c r="MU98" s="1011"/>
      <c r="MV98" s="1012"/>
      <c r="MX98" s="837"/>
    </row>
    <row r="99" spans="1:362" s="587" customFormat="1" ht="8.25" x14ac:dyDescent="0.25">
      <c r="A99" s="976" t="s">
        <v>667</v>
      </c>
      <c r="B99" s="977" t="s">
        <v>672</v>
      </c>
      <c r="C99" s="978" t="s">
        <v>673</v>
      </c>
      <c r="D99" s="978" t="s">
        <v>1281</v>
      </c>
      <c r="E99" s="978" t="s">
        <v>1252</v>
      </c>
      <c r="F99" s="978" t="s">
        <v>512</v>
      </c>
      <c r="G99" s="978" t="s">
        <v>675</v>
      </c>
      <c r="H99" s="978" t="s">
        <v>675</v>
      </c>
      <c r="I99" s="978" t="s">
        <v>186</v>
      </c>
      <c r="J99" s="978" t="s">
        <v>493</v>
      </c>
      <c r="K99" s="1013" t="s">
        <v>282</v>
      </c>
      <c r="L99" s="979">
        <v>1</v>
      </c>
      <c r="M99" s="593"/>
      <c r="N99" s="595"/>
      <c r="O99" s="595"/>
      <c r="P99" s="598">
        <f t="shared" si="15"/>
        <v>0</v>
      </c>
      <c r="Q99" s="599"/>
      <c r="R99" s="600"/>
      <c r="S99" s="600"/>
      <c r="T99" s="980"/>
      <c r="U99" s="981">
        <v>56.15347222222222</v>
      </c>
      <c r="V99" s="982">
        <v>0.76488095238095233</v>
      </c>
      <c r="W99" s="982">
        <v>169.95719576719577</v>
      </c>
      <c r="X99" s="982">
        <v>61.61730158730159</v>
      </c>
      <c r="Y99" s="982">
        <v>8.6104232804232783</v>
      </c>
      <c r="Z99" s="982">
        <v>90.295238095238105</v>
      </c>
      <c r="AA99" s="982">
        <v>0</v>
      </c>
      <c r="AB99" s="982">
        <v>26.976428571428574</v>
      </c>
      <c r="AC99" s="982">
        <v>68.883769841269839</v>
      </c>
      <c r="AD99" s="983">
        <v>483.25871031746033</v>
      </c>
      <c r="AE99" s="984">
        <f t="shared" si="16"/>
        <v>0.14495014951432492</v>
      </c>
      <c r="AF99" s="985">
        <f t="shared" si="17"/>
        <v>0.43871411619923328</v>
      </c>
      <c r="AG99" s="986" t="s">
        <v>1483</v>
      </c>
      <c r="AH99" s="987" t="s">
        <v>1481</v>
      </c>
      <c r="AI99" s="988" t="s">
        <v>1482</v>
      </c>
      <c r="AJ99" s="989"/>
      <c r="AK99" s="990"/>
      <c r="AL99" s="990"/>
      <c r="AM99" s="990"/>
      <c r="AN99" s="990"/>
      <c r="AO99" s="990"/>
      <c r="AP99" s="990"/>
      <c r="AQ99" s="990"/>
      <c r="AR99" s="990"/>
      <c r="AS99" s="990"/>
      <c r="AT99" s="990"/>
      <c r="AU99" s="990"/>
      <c r="AV99" s="990"/>
      <c r="AW99" s="990"/>
      <c r="AX99" s="990"/>
      <c r="AY99" s="990"/>
      <c r="AZ99" s="990"/>
      <c r="BA99" s="990"/>
      <c r="BB99" s="990"/>
      <c r="BC99" s="990"/>
      <c r="BD99" s="614"/>
      <c r="BE99" s="991">
        <v>60</v>
      </c>
      <c r="BF99" s="992">
        <v>53</v>
      </c>
      <c r="BG99" s="992">
        <v>30</v>
      </c>
      <c r="BH99" s="992"/>
      <c r="BI99" s="992">
        <v>20</v>
      </c>
      <c r="BJ99" s="992"/>
      <c r="BK99" s="992"/>
      <c r="BL99" s="992"/>
      <c r="BM99" s="992">
        <v>11</v>
      </c>
      <c r="BN99" s="992"/>
      <c r="BO99" s="992"/>
      <c r="BP99" s="992"/>
      <c r="BQ99" s="992"/>
      <c r="BR99" s="992"/>
      <c r="BS99" s="992">
        <v>40</v>
      </c>
      <c r="BT99" s="992"/>
      <c r="BU99" s="992"/>
      <c r="BV99" s="992"/>
      <c r="BW99" s="992"/>
      <c r="BX99" s="992"/>
      <c r="BY99" s="992"/>
      <c r="BZ99" s="992"/>
      <c r="CA99" s="992"/>
      <c r="CB99" s="992"/>
      <c r="CC99" s="992"/>
      <c r="CD99" s="992"/>
      <c r="CE99" s="992"/>
      <c r="CF99" s="992"/>
      <c r="CG99" s="992"/>
      <c r="CH99" s="992"/>
      <c r="CI99" s="992"/>
      <c r="CJ99" s="992"/>
      <c r="CK99" s="992"/>
      <c r="CL99" s="992"/>
      <c r="CM99" s="992"/>
      <c r="CN99" s="992"/>
      <c r="CO99" s="992"/>
      <c r="CP99" s="992"/>
      <c r="CQ99" s="992"/>
      <c r="CR99" s="992"/>
      <c r="CS99" s="993">
        <v>214</v>
      </c>
      <c r="CT99" s="994">
        <f t="shared" si="18"/>
        <v>6</v>
      </c>
      <c r="CU99" s="615">
        <v>0.37977168949771689</v>
      </c>
      <c r="CV99" s="616">
        <v>0.60491082967174981</v>
      </c>
      <c r="CW99" s="616">
        <v>0.26684931506849313</v>
      </c>
      <c r="CX99" s="616"/>
      <c r="CY99" s="616">
        <v>0.28863013698630136</v>
      </c>
      <c r="CZ99" s="616"/>
      <c r="DA99" s="616"/>
      <c r="DB99" s="616"/>
      <c r="DC99" s="616">
        <v>0.30112079701120797</v>
      </c>
      <c r="DD99" s="616"/>
      <c r="DE99" s="616"/>
      <c r="DF99" s="616"/>
      <c r="DG99" s="616"/>
      <c r="DH99" s="616"/>
      <c r="DI99" s="616">
        <v>0.2173972602739726</v>
      </c>
      <c r="DJ99" s="616"/>
      <c r="DK99" s="616"/>
      <c r="DL99" s="616"/>
      <c r="DM99" s="616"/>
      <c r="DN99" s="616"/>
      <c r="DO99" s="616"/>
      <c r="DP99" s="616"/>
      <c r="DQ99" s="616"/>
      <c r="DR99" s="616"/>
      <c r="DS99" s="616"/>
      <c r="DT99" s="616"/>
      <c r="DU99" s="616"/>
      <c r="DV99" s="616"/>
      <c r="DW99" s="616"/>
      <c r="DX99" s="616"/>
      <c r="DY99" s="616"/>
      <c r="DZ99" s="616"/>
      <c r="EA99" s="616"/>
      <c r="EB99" s="616"/>
      <c r="EC99" s="616"/>
      <c r="ED99" s="616"/>
      <c r="EE99" s="616"/>
      <c r="EF99" s="616"/>
      <c r="EG99" s="616"/>
      <c r="EH99" s="995"/>
      <c r="EI99" s="996">
        <v>0.37678914351555498</v>
      </c>
      <c r="EJ99" s="989">
        <v>5</v>
      </c>
      <c r="EK99" s="990">
        <v>5</v>
      </c>
      <c r="EL99" s="990">
        <v>7</v>
      </c>
      <c r="EM99" s="990"/>
      <c r="EN99" s="990"/>
      <c r="EO99" s="990"/>
      <c r="EP99" s="990"/>
      <c r="EQ99" s="990"/>
      <c r="ER99" s="990"/>
      <c r="ES99" s="990"/>
      <c r="ET99" s="990"/>
      <c r="EU99" s="990"/>
      <c r="EV99" s="990"/>
      <c r="EW99" s="990"/>
      <c r="EX99" s="990"/>
      <c r="EY99" s="990"/>
      <c r="EZ99" s="990"/>
      <c r="FA99" s="990"/>
      <c r="FB99" s="990"/>
      <c r="FC99" s="990"/>
      <c r="FD99" s="990"/>
      <c r="FE99" s="990"/>
      <c r="FF99" s="990"/>
      <c r="FG99" s="990"/>
      <c r="FH99" s="990"/>
      <c r="FI99" s="990"/>
      <c r="FJ99" s="990"/>
      <c r="FK99" s="990"/>
      <c r="FL99" s="990"/>
      <c r="FM99" s="990"/>
      <c r="FN99" s="990"/>
      <c r="FO99" s="990"/>
      <c r="FP99" s="997">
        <v>17</v>
      </c>
      <c r="FQ99" s="994">
        <f t="shared" si="13"/>
        <v>3</v>
      </c>
      <c r="FR99" s="615">
        <v>0.60712328767123291</v>
      </c>
      <c r="FS99" s="616">
        <v>0.58356164383561648</v>
      </c>
      <c r="FT99" s="616">
        <v>0.55342465753424652</v>
      </c>
      <c r="FU99" s="616"/>
      <c r="FV99" s="616"/>
      <c r="FW99" s="616"/>
      <c r="FX99" s="616"/>
      <c r="FY99" s="616"/>
      <c r="FZ99" s="616"/>
      <c r="GA99" s="616"/>
      <c r="GB99" s="616"/>
      <c r="GC99" s="616"/>
      <c r="GD99" s="616"/>
      <c r="GE99" s="616"/>
      <c r="GF99" s="616"/>
      <c r="GG99" s="616"/>
      <c r="GH99" s="616"/>
      <c r="GI99" s="616"/>
      <c r="GJ99" s="616"/>
      <c r="GK99" s="616"/>
      <c r="GL99" s="616"/>
      <c r="GM99" s="616"/>
      <c r="GN99" s="616"/>
      <c r="GO99" s="616"/>
      <c r="GP99" s="616"/>
      <c r="GQ99" s="616"/>
      <c r="GR99" s="616"/>
      <c r="GS99" s="616"/>
      <c r="GT99" s="616"/>
      <c r="GU99" s="616"/>
      <c r="GV99" s="616"/>
      <c r="GW99" s="616"/>
      <c r="GX99" s="621">
        <v>0.57808219178082187</v>
      </c>
      <c r="GY99" s="998"/>
      <c r="GZ99" s="999">
        <v>10</v>
      </c>
      <c r="HA99" s="999"/>
      <c r="HB99" s="999"/>
      <c r="HC99" s="999"/>
      <c r="HD99" s="999"/>
      <c r="HE99" s="1000">
        <v>10</v>
      </c>
      <c r="HF99" s="1001">
        <v>25</v>
      </c>
      <c r="HG99" s="1002">
        <v>371</v>
      </c>
      <c r="HH99" s="1002">
        <v>6</v>
      </c>
      <c r="HI99" s="1002">
        <v>701</v>
      </c>
      <c r="HJ99" s="1002">
        <v>621</v>
      </c>
      <c r="HK99" s="1002">
        <v>562</v>
      </c>
      <c r="HL99" s="1002">
        <v>1131</v>
      </c>
      <c r="HM99" s="1002">
        <v>426</v>
      </c>
      <c r="HN99" s="1002">
        <v>576</v>
      </c>
      <c r="HO99" s="1002">
        <v>288</v>
      </c>
      <c r="HP99" s="1002">
        <v>173</v>
      </c>
      <c r="HQ99" s="1002">
        <v>287</v>
      </c>
      <c r="HR99" s="1002">
        <v>32</v>
      </c>
      <c r="HS99" s="1002">
        <v>349</v>
      </c>
      <c r="HT99" s="1002">
        <v>593</v>
      </c>
      <c r="HU99" s="1002">
        <v>361</v>
      </c>
      <c r="HV99" s="1002">
        <v>83</v>
      </c>
      <c r="HW99" s="1002">
        <v>24</v>
      </c>
      <c r="HX99" s="1002">
        <v>142</v>
      </c>
      <c r="HY99" s="1002">
        <v>20</v>
      </c>
      <c r="HZ99" s="1002">
        <v>33</v>
      </c>
      <c r="IA99" s="1002">
        <v>62</v>
      </c>
      <c r="IB99" s="1002">
        <v>7</v>
      </c>
      <c r="IC99" s="1002">
        <v>120</v>
      </c>
      <c r="ID99" s="1002"/>
      <c r="IE99" s="1002"/>
      <c r="IF99" s="1002">
        <v>6</v>
      </c>
      <c r="IG99" s="1002">
        <v>1</v>
      </c>
      <c r="IH99" s="1003">
        <v>7000</v>
      </c>
      <c r="II99" s="1004">
        <f t="shared" si="19"/>
        <v>19.17808219178082</v>
      </c>
      <c r="IJ99" s="1005">
        <v>37.68</v>
      </c>
      <c r="IK99" s="1006">
        <v>3.8517520215633425</v>
      </c>
      <c r="IL99" s="1006">
        <v>3.1666666666666665</v>
      </c>
      <c r="IM99" s="1006">
        <v>5.6918687589158345</v>
      </c>
      <c r="IN99" s="1006">
        <v>7.576489533011272</v>
      </c>
      <c r="IO99" s="1006">
        <v>6.5</v>
      </c>
      <c r="IP99" s="1006">
        <v>5.6781609195402298</v>
      </c>
      <c r="IQ99" s="1006">
        <v>7.152582159624413</v>
      </c>
      <c r="IR99" s="1006">
        <v>5.3506944444444446</v>
      </c>
      <c r="IS99" s="1006">
        <v>4.614583333333333</v>
      </c>
      <c r="IT99" s="1006">
        <v>4.9595375722543356</v>
      </c>
      <c r="IU99" s="1006">
        <v>6.5400696864111501</v>
      </c>
      <c r="IV99" s="1006">
        <v>10.75</v>
      </c>
      <c r="IW99" s="1006">
        <v>3.9255014326647566</v>
      </c>
      <c r="IX99" s="1006">
        <v>4.379426644182125</v>
      </c>
      <c r="IY99" s="1006">
        <v>4.3905817174515231</v>
      </c>
      <c r="IZ99" s="1006">
        <v>4.5662650602409638</v>
      </c>
      <c r="JA99" s="1006">
        <v>6.583333333333333</v>
      </c>
      <c r="JB99" s="1006">
        <v>7.3661971830985919</v>
      </c>
      <c r="JC99" s="1006">
        <v>5</v>
      </c>
      <c r="JD99" s="1006">
        <v>2.1515151515151514</v>
      </c>
      <c r="JE99" s="1006">
        <v>3.6451612903225805</v>
      </c>
      <c r="JF99" s="1006">
        <v>4.4285714285714288</v>
      </c>
      <c r="JG99" s="1006">
        <v>4.416666666666667</v>
      </c>
      <c r="JH99" s="1006"/>
      <c r="JI99" s="1006"/>
      <c r="JJ99" s="1006">
        <v>8.6666666666666661</v>
      </c>
      <c r="JK99" s="1006">
        <v>7</v>
      </c>
      <c r="JL99" s="642">
        <v>5.6927142857142856</v>
      </c>
      <c r="JM99" s="1001">
        <v>94</v>
      </c>
      <c r="JN99" s="1002">
        <v>938</v>
      </c>
      <c r="JO99" s="1002">
        <v>14</v>
      </c>
      <c r="JP99" s="1002">
        <v>3299</v>
      </c>
      <c r="JQ99" s="1002">
        <v>3382</v>
      </c>
      <c r="JR99" s="1002">
        <v>2614</v>
      </c>
      <c r="JS99" s="1002">
        <v>4627</v>
      </c>
      <c r="JT99" s="1002">
        <v>2412</v>
      </c>
      <c r="JU99" s="1002">
        <v>2436</v>
      </c>
      <c r="JV99" s="1002">
        <v>1054</v>
      </c>
      <c r="JW99" s="1002">
        <v>621</v>
      </c>
      <c r="JX99" s="1002">
        <v>1545</v>
      </c>
      <c r="JY99" s="1002">
        <v>313</v>
      </c>
      <c r="JZ99" s="1002">
        <v>1039</v>
      </c>
      <c r="KA99" s="1002">
        <v>2034</v>
      </c>
      <c r="KB99" s="1002">
        <v>1209</v>
      </c>
      <c r="KC99" s="1002">
        <v>287</v>
      </c>
      <c r="KD99" s="1002">
        <v>134</v>
      </c>
      <c r="KE99" s="1002">
        <v>682</v>
      </c>
      <c r="KF99" s="1002">
        <v>72</v>
      </c>
      <c r="KG99" s="1002">
        <v>33</v>
      </c>
      <c r="KH99" s="1002">
        <v>112</v>
      </c>
      <c r="KI99" s="1002">
        <v>24</v>
      </c>
      <c r="KJ99" s="1002">
        <v>418</v>
      </c>
      <c r="KK99" s="1002"/>
      <c r="KL99" s="1002"/>
      <c r="KM99" s="1002">
        <v>38</v>
      </c>
      <c r="KN99" s="1002">
        <v>0</v>
      </c>
      <c r="KO99" s="1003">
        <v>29431</v>
      </c>
      <c r="KP99" s="1007">
        <f t="shared" si="14"/>
        <v>0.37678914351555498</v>
      </c>
      <c r="KQ99" s="1004">
        <f t="shared" si="20"/>
        <v>80.632876712328766</v>
      </c>
      <c r="KR99" s="1001">
        <v>820</v>
      </c>
      <c r="KS99" s="1002">
        <v>145</v>
      </c>
      <c r="KT99" s="1002"/>
      <c r="KU99" s="1002">
        <v>6</v>
      </c>
      <c r="KV99" s="1002">
        <v>704</v>
      </c>
      <c r="KW99" s="1002">
        <v>474</v>
      </c>
      <c r="KX99" s="1002">
        <v>686</v>
      </c>
      <c r="KY99" s="1002">
        <v>208</v>
      </c>
      <c r="KZ99" s="1002">
        <v>87</v>
      </c>
      <c r="LA99" s="1002">
        <v>9</v>
      </c>
      <c r="LB99" s="1002">
        <v>67</v>
      </c>
      <c r="LC99" s="1002">
        <v>46</v>
      </c>
      <c r="LD99" s="1002"/>
      <c r="LE99" s="1002"/>
      <c r="LF99" s="1002"/>
      <c r="LG99" s="1002"/>
      <c r="LH99" s="1002">
        <v>13</v>
      </c>
      <c r="LI99" s="1002">
        <v>1</v>
      </c>
      <c r="LJ99" s="1002">
        <v>233</v>
      </c>
      <c r="LK99" s="1002">
        <v>10</v>
      </c>
      <c r="LL99" s="1002">
        <v>13</v>
      </c>
      <c r="LM99" s="1002">
        <v>57</v>
      </c>
      <c r="LN99" s="1002"/>
      <c r="LO99" s="1002"/>
      <c r="LP99" s="1002"/>
      <c r="LQ99" s="1002"/>
      <c r="LR99" s="1002">
        <v>8</v>
      </c>
      <c r="LS99" s="1002"/>
      <c r="LT99" s="1003">
        <v>3587</v>
      </c>
      <c r="LU99" s="1007">
        <f t="shared" si="24"/>
        <v>0.57808219178082187</v>
      </c>
      <c r="LV99" s="1004">
        <f t="shared" si="21"/>
        <v>9.8273972602739725</v>
      </c>
      <c r="LW99" s="644"/>
      <c r="LX99" s="645">
        <v>60</v>
      </c>
      <c r="LY99" s="645">
        <v>488</v>
      </c>
      <c r="LZ99" s="646">
        <v>493</v>
      </c>
      <c r="MA99" s="647">
        <v>482</v>
      </c>
      <c r="MB99" s="647">
        <v>2064</v>
      </c>
      <c r="MC99" s="645"/>
      <c r="MD99" s="645"/>
      <c r="ME99" s="646"/>
      <c r="MF99" s="647"/>
      <c r="MG99" s="645"/>
      <c r="MH99" s="645"/>
      <c r="MI99" s="646"/>
      <c r="MJ99" s="647"/>
      <c r="MK99" s="648"/>
      <c r="ML99" s="648"/>
      <c r="MM99" s="648"/>
      <c r="MN99" s="1008">
        <v>3587</v>
      </c>
      <c r="MO99" s="1009">
        <f t="shared" si="22"/>
        <v>0.15277390577083913</v>
      </c>
      <c r="MP99" s="1010"/>
      <c r="MQ99" s="1011"/>
      <c r="MR99" s="1011"/>
      <c r="MS99" s="1011"/>
      <c r="MT99" s="1011"/>
      <c r="MU99" s="1011"/>
      <c r="MV99" s="1012"/>
      <c r="MX99" s="837"/>
    </row>
    <row r="100" spans="1:362" s="587" customFormat="1" ht="8.25" x14ac:dyDescent="0.25">
      <c r="A100" s="976" t="s">
        <v>676</v>
      </c>
      <c r="B100" s="977" t="s">
        <v>677</v>
      </c>
      <c r="C100" s="978" t="s">
        <v>678</v>
      </c>
      <c r="D100" s="978" t="s">
        <v>679</v>
      </c>
      <c r="E100" s="978" t="s">
        <v>1206</v>
      </c>
      <c r="F100" s="978" t="s">
        <v>207</v>
      </c>
      <c r="G100" s="978" t="s">
        <v>680</v>
      </c>
      <c r="H100" s="978" t="s">
        <v>680</v>
      </c>
      <c r="I100" s="978" t="s">
        <v>492</v>
      </c>
      <c r="J100" s="978" t="s">
        <v>493</v>
      </c>
      <c r="K100" s="1013" t="s">
        <v>282</v>
      </c>
      <c r="L100" s="979">
        <v>1</v>
      </c>
      <c r="M100" s="593">
        <v>115609000</v>
      </c>
      <c r="N100" s="595">
        <v>113990000</v>
      </c>
      <c r="O100" s="595">
        <v>57743000</v>
      </c>
      <c r="P100" s="598">
        <f t="shared" si="15"/>
        <v>1619000</v>
      </c>
      <c r="Q100" s="599">
        <v>0</v>
      </c>
      <c r="R100" s="600">
        <v>110467337.24000001</v>
      </c>
      <c r="S100" s="600">
        <v>0</v>
      </c>
      <c r="T100" s="980">
        <v>110467337.24000001</v>
      </c>
      <c r="U100" s="981">
        <v>12.153412698412698</v>
      </c>
      <c r="V100" s="982">
        <v>0</v>
      </c>
      <c r="W100" s="982">
        <v>24.944708994708993</v>
      </c>
      <c r="X100" s="982">
        <v>0.48730158730158735</v>
      </c>
      <c r="Y100" s="982">
        <v>17.238095238095237</v>
      </c>
      <c r="Z100" s="982">
        <v>1.0518518518518518</v>
      </c>
      <c r="AA100" s="982">
        <v>0</v>
      </c>
      <c r="AB100" s="982">
        <v>4.7358134920634924</v>
      </c>
      <c r="AC100" s="982">
        <v>5.5340277777777773</v>
      </c>
      <c r="AD100" s="983">
        <v>66.145211640211627</v>
      </c>
      <c r="AE100" s="984">
        <f t="shared" si="16"/>
        <v>0.21750930003423152</v>
      </c>
      <c r="AF100" s="985">
        <f t="shared" si="17"/>
        <v>0.44643478565533939</v>
      </c>
      <c r="AG100" s="986"/>
      <c r="AH100" s="987"/>
      <c r="AI100" s="988"/>
      <c r="AJ100" s="989"/>
      <c r="AK100" s="990"/>
      <c r="AL100" s="990"/>
      <c r="AM100" s="990"/>
      <c r="AN100" s="990"/>
      <c r="AO100" s="990"/>
      <c r="AP100" s="990"/>
      <c r="AQ100" s="990"/>
      <c r="AR100" s="990"/>
      <c r="AS100" s="990"/>
      <c r="AT100" s="990"/>
      <c r="AU100" s="990"/>
      <c r="AV100" s="990"/>
      <c r="AW100" s="990"/>
      <c r="AX100" s="990"/>
      <c r="AY100" s="990"/>
      <c r="AZ100" s="990"/>
      <c r="BA100" s="990"/>
      <c r="BB100" s="990"/>
      <c r="BC100" s="990"/>
      <c r="BD100" s="614"/>
      <c r="BE100" s="991"/>
      <c r="BF100" s="992"/>
      <c r="BG100" s="992"/>
      <c r="BH100" s="992">
        <v>14</v>
      </c>
      <c r="BI100" s="992"/>
      <c r="BJ100" s="992"/>
      <c r="BK100" s="992"/>
      <c r="BL100" s="992">
        <v>19</v>
      </c>
      <c r="BM100" s="992"/>
      <c r="BN100" s="992"/>
      <c r="BO100" s="992"/>
      <c r="BP100" s="992"/>
      <c r="BQ100" s="992"/>
      <c r="BR100" s="992"/>
      <c r="BS100" s="992"/>
      <c r="BT100" s="992"/>
      <c r="BU100" s="992"/>
      <c r="BV100" s="992"/>
      <c r="BW100" s="992"/>
      <c r="BX100" s="992"/>
      <c r="BY100" s="992"/>
      <c r="BZ100" s="992"/>
      <c r="CA100" s="992"/>
      <c r="CB100" s="992"/>
      <c r="CC100" s="992"/>
      <c r="CD100" s="992"/>
      <c r="CE100" s="992"/>
      <c r="CF100" s="992"/>
      <c r="CG100" s="992"/>
      <c r="CH100" s="992"/>
      <c r="CI100" s="992"/>
      <c r="CJ100" s="992"/>
      <c r="CK100" s="992"/>
      <c r="CL100" s="992"/>
      <c r="CM100" s="992"/>
      <c r="CN100" s="992"/>
      <c r="CO100" s="992"/>
      <c r="CP100" s="992"/>
      <c r="CQ100" s="992"/>
      <c r="CR100" s="992"/>
      <c r="CS100" s="993">
        <v>33</v>
      </c>
      <c r="CT100" s="994">
        <f t="shared" si="18"/>
        <v>2</v>
      </c>
      <c r="CU100" s="615"/>
      <c r="CV100" s="616"/>
      <c r="CW100" s="616"/>
      <c r="CX100" s="616">
        <v>0.8019569471624266</v>
      </c>
      <c r="CY100" s="616"/>
      <c r="CZ100" s="616"/>
      <c r="DA100" s="616"/>
      <c r="DB100" s="616">
        <v>0.55054073540014414</v>
      </c>
      <c r="DC100" s="616"/>
      <c r="DD100" s="616"/>
      <c r="DE100" s="616"/>
      <c r="DF100" s="616"/>
      <c r="DG100" s="616"/>
      <c r="DH100" s="616"/>
      <c r="DI100" s="616"/>
      <c r="DJ100" s="616"/>
      <c r="DK100" s="616"/>
      <c r="DL100" s="616"/>
      <c r="DM100" s="616"/>
      <c r="DN100" s="616"/>
      <c r="DO100" s="616"/>
      <c r="DP100" s="616"/>
      <c r="DQ100" s="616"/>
      <c r="DR100" s="616"/>
      <c r="DS100" s="616"/>
      <c r="DT100" s="616"/>
      <c r="DU100" s="616"/>
      <c r="DV100" s="616"/>
      <c r="DW100" s="616"/>
      <c r="DX100" s="616"/>
      <c r="DY100" s="616"/>
      <c r="DZ100" s="616"/>
      <c r="EA100" s="616"/>
      <c r="EB100" s="616"/>
      <c r="EC100" s="616"/>
      <c r="ED100" s="616"/>
      <c r="EE100" s="616"/>
      <c r="EF100" s="616"/>
      <c r="EG100" s="616"/>
      <c r="EH100" s="995"/>
      <c r="EI100" s="996">
        <v>0.65720215857202158</v>
      </c>
      <c r="EJ100" s="989"/>
      <c r="EK100" s="990"/>
      <c r="EL100" s="990"/>
      <c r="EM100" s="990"/>
      <c r="EN100" s="990"/>
      <c r="EO100" s="990"/>
      <c r="EP100" s="990"/>
      <c r="EQ100" s="990"/>
      <c r="ER100" s="990"/>
      <c r="ES100" s="990"/>
      <c r="ET100" s="990"/>
      <c r="EU100" s="990"/>
      <c r="EV100" s="990"/>
      <c r="EW100" s="990"/>
      <c r="EX100" s="990"/>
      <c r="EY100" s="990"/>
      <c r="EZ100" s="990"/>
      <c r="FA100" s="990"/>
      <c r="FB100" s="990"/>
      <c r="FC100" s="990"/>
      <c r="FD100" s="990"/>
      <c r="FE100" s="990"/>
      <c r="FF100" s="990"/>
      <c r="FG100" s="990"/>
      <c r="FH100" s="990"/>
      <c r="FI100" s="990"/>
      <c r="FJ100" s="990"/>
      <c r="FK100" s="990"/>
      <c r="FL100" s="990"/>
      <c r="FM100" s="990"/>
      <c r="FN100" s="990"/>
      <c r="FO100" s="990"/>
      <c r="FP100" s="997"/>
      <c r="FQ100" s="994">
        <f t="shared" si="13"/>
        <v>0</v>
      </c>
      <c r="FR100" s="615"/>
      <c r="FS100" s="616"/>
      <c r="FT100" s="616"/>
      <c r="FU100" s="616"/>
      <c r="FV100" s="616"/>
      <c r="FW100" s="616"/>
      <c r="FX100" s="616"/>
      <c r="FY100" s="616"/>
      <c r="FZ100" s="616"/>
      <c r="GA100" s="616"/>
      <c r="GB100" s="616"/>
      <c r="GC100" s="616"/>
      <c r="GD100" s="616"/>
      <c r="GE100" s="616"/>
      <c r="GF100" s="616"/>
      <c r="GG100" s="616"/>
      <c r="GH100" s="616"/>
      <c r="GI100" s="616"/>
      <c r="GJ100" s="616"/>
      <c r="GK100" s="616"/>
      <c r="GL100" s="616"/>
      <c r="GM100" s="616"/>
      <c r="GN100" s="616"/>
      <c r="GO100" s="616"/>
      <c r="GP100" s="616"/>
      <c r="GQ100" s="616"/>
      <c r="GR100" s="616"/>
      <c r="GS100" s="616"/>
      <c r="GT100" s="616"/>
      <c r="GU100" s="616"/>
      <c r="GV100" s="616"/>
      <c r="GW100" s="616"/>
      <c r="GX100" s="621"/>
      <c r="GY100" s="998"/>
      <c r="GZ100" s="999"/>
      <c r="HA100" s="999"/>
      <c r="HB100" s="999"/>
      <c r="HC100" s="999"/>
      <c r="HD100" s="999"/>
      <c r="HE100" s="1000"/>
      <c r="HF100" s="1001"/>
      <c r="HG100" s="1002"/>
      <c r="HH100" s="1002"/>
      <c r="HI100" s="1002"/>
      <c r="HJ100" s="1002"/>
      <c r="HK100" s="1002"/>
      <c r="HL100" s="1002"/>
      <c r="HM100" s="1002"/>
      <c r="HN100" s="1002">
        <v>1175</v>
      </c>
      <c r="HO100" s="1002"/>
      <c r="HP100" s="1002"/>
      <c r="HQ100" s="1002"/>
      <c r="HR100" s="1002"/>
      <c r="HS100" s="1002"/>
      <c r="HT100" s="1002"/>
      <c r="HU100" s="1002"/>
      <c r="HV100" s="1002"/>
      <c r="HW100" s="1002"/>
      <c r="HX100" s="1002"/>
      <c r="HY100" s="1002"/>
      <c r="HZ100" s="1002"/>
      <c r="IA100" s="1002"/>
      <c r="IB100" s="1002"/>
      <c r="IC100" s="1002"/>
      <c r="ID100" s="1002">
        <v>344</v>
      </c>
      <c r="IE100" s="1002"/>
      <c r="IF100" s="1002">
        <v>9</v>
      </c>
      <c r="IG100" s="1002"/>
      <c r="IH100" s="1003">
        <v>1528</v>
      </c>
      <c r="II100" s="1004">
        <f t="shared" si="19"/>
        <v>4.1863013698630134</v>
      </c>
      <c r="IJ100" s="1005"/>
      <c r="IK100" s="1006"/>
      <c r="IL100" s="1006"/>
      <c r="IM100" s="1006"/>
      <c r="IN100" s="1006"/>
      <c r="IO100" s="1006"/>
      <c r="IP100" s="1006"/>
      <c r="IQ100" s="1006"/>
      <c r="IR100" s="1006">
        <v>4.4604255319148933</v>
      </c>
      <c r="IS100" s="1006"/>
      <c r="IT100" s="1006"/>
      <c r="IU100" s="1006"/>
      <c r="IV100" s="1006"/>
      <c r="IW100" s="1006"/>
      <c r="IX100" s="1006"/>
      <c r="IY100" s="1006"/>
      <c r="IZ100" s="1006"/>
      <c r="JA100" s="1006"/>
      <c r="JB100" s="1006"/>
      <c r="JC100" s="1006"/>
      <c r="JD100" s="1006"/>
      <c r="JE100" s="1006"/>
      <c r="JF100" s="1006"/>
      <c r="JG100" s="1006"/>
      <c r="JH100" s="1006">
        <v>12.098837209302326</v>
      </c>
      <c r="JI100" s="1006"/>
      <c r="JJ100" s="1006">
        <v>3</v>
      </c>
      <c r="JK100" s="1006"/>
      <c r="JL100" s="642">
        <v>6.1714659685863875</v>
      </c>
      <c r="JM100" s="1001"/>
      <c r="JN100" s="1002"/>
      <c r="JO100" s="1002"/>
      <c r="JP100" s="1002"/>
      <c r="JQ100" s="1002"/>
      <c r="JR100" s="1002"/>
      <c r="JS100" s="1002"/>
      <c r="JT100" s="1002"/>
      <c r="JU100" s="1002">
        <v>4080</v>
      </c>
      <c r="JV100" s="1002"/>
      <c r="JW100" s="1002"/>
      <c r="JX100" s="1002"/>
      <c r="JY100" s="1002"/>
      <c r="JZ100" s="1002"/>
      <c r="KA100" s="1002"/>
      <c r="KB100" s="1002"/>
      <c r="KC100" s="1002"/>
      <c r="KD100" s="1002"/>
      <c r="KE100" s="1002"/>
      <c r="KF100" s="1002"/>
      <c r="KG100" s="1002"/>
      <c r="KH100" s="1002"/>
      <c r="KI100" s="1002"/>
      <c r="KJ100" s="1002"/>
      <c r="KK100" s="1002">
        <v>3818</v>
      </c>
      <c r="KL100" s="1002"/>
      <c r="KM100" s="1002">
        <v>18</v>
      </c>
      <c r="KN100" s="1002"/>
      <c r="KO100" s="1003">
        <v>7916</v>
      </c>
      <c r="KP100" s="1007">
        <f t="shared" si="14"/>
        <v>0.65720215857202158</v>
      </c>
      <c r="KQ100" s="1004">
        <f t="shared" si="20"/>
        <v>21.687671232876713</v>
      </c>
      <c r="KR100" s="1001"/>
      <c r="KS100" s="1002"/>
      <c r="KT100" s="1002"/>
      <c r="KU100" s="1002"/>
      <c r="KV100" s="1002"/>
      <c r="KW100" s="1002"/>
      <c r="KX100" s="1002"/>
      <c r="KY100" s="1002"/>
      <c r="KZ100" s="1002"/>
      <c r="LA100" s="1002"/>
      <c r="LB100" s="1002"/>
      <c r="LC100" s="1002"/>
      <c r="LD100" s="1002"/>
      <c r="LE100" s="1002"/>
      <c r="LF100" s="1002"/>
      <c r="LG100" s="1002"/>
      <c r="LH100" s="1002"/>
      <c r="LI100" s="1002"/>
      <c r="LJ100" s="1002"/>
      <c r="LK100" s="1002"/>
      <c r="LL100" s="1002"/>
      <c r="LM100" s="1002"/>
      <c r="LN100" s="1002"/>
      <c r="LO100" s="1002"/>
      <c r="LP100" s="1002"/>
      <c r="LQ100" s="1002"/>
      <c r="LR100" s="1002"/>
      <c r="LS100" s="1002"/>
      <c r="LT100" s="1003"/>
      <c r="LU100" s="1007"/>
      <c r="LV100" s="1004">
        <f t="shared" si="21"/>
        <v>0</v>
      </c>
      <c r="LW100" s="644"/>
      <c r="LX100" s="645"/>
      <c r="LY100" s="645"/>
      <c r="LZ100" s="646"/>
      <c r="MA100" s="647"/>
      <c r="MB100" s="647"/>
      <c r="MC100" s="645"/>
      <c r="MD100" s="645"/>
      <c r="ME100" s="646"/>
      <c r="MF100" s="647"/>
      <c r="MG100" s="645"/>
      <c r="MH100" s="645"/>
      <c r="MI100" s="646"/>
      <c r="MJ100" s="647"/>
      <c r="MK100" s="648"/>
      <c r="ML100" s="648"/>
      <c r="MM100" s="648"/>
      <c r="MN100" s="1008"/>
      <c r="MO100" s="1009"/>
      <c r="MP100" s="1010"/>
      <c r="MQ100" s="1011"/>
      <c r="MR100" s="1011"/>
      <c r="MS100" s="1011"/>
      <c r="MT100" s="1011"/>
      <c r="MU100" s="1011"/>
      <c r="MV100" s="1012"/>
      <c r="MX100" s="837"/>
    </row>
    <row r="101" spans="1:362" s="587" customFormat="1" ht="8.25" x14ac:dyDescent="0.25">
      <c r="A101" s="976" t="s">
        <v>681</v>
      </c>
      <c r="B101" s="977" t="s">
        <v>682</v>
      </c>
      <c r="C101" s="978" t="s">
        <v>683</v>
      </c>
      <c r="D101" s="978" t="s">
        <v>684</v>
      </c>
      <c r="E101" s="978" t="s">
        <v>1207</v>
      </c>
      <c r="F101" s="978" t="s">
        <v>229</v>
      </c>
      <c r="G101" s="978" t="s">
        <v>685</v>
      </c>
      <c r="H101" s="978" t="s">
        <v>1282</v>
      </c>
      <c r="I101" s="978" t="s">
        <v>320</v>
      </c>
      <c r="J101" s="978" t="s">
        <v>493</v>
      </c>
      <c r="K101" s="1013" t="s">
        <v>282</v>
      </c>
      <c r="L101" s="979">
        <v>1</v>
      </c>
      <c r="M101" s="593">
        <v>246086000</v>
      </c>
      <c r="N101" s="595">
        <v>240301000</v>
      </c>
      <c r="O101" s="595">
        <v>153548000</v>
      </c>
      <c r="P101" s="598">
        <f t="shared" si="15"/>
        <v>5785000</v>
      </c>
      <c r="Q101" s="599">
        <v>654948.46000000008</v>
      </c>
      <c r="R101" s="600">
        <v>217227652.21000001</v>
      </c>
      <c r="S101" s="600">
        <v>0</v>
      </c>
      <c r="T101" s="980">
        <v>217882600.67000002</v>
      </c>
      <c r="U101" s="981">
        <v>21.298412698412701</v>
      </c>
      <c r="V101" s="982">
        <v>0</v>
      </c>
      <c r="W101" s="982">
        <v>92.729894179894188</v>
      </c>
      <c r="X101" s="982">
        <v>13.198412698412699</v>
      </c>
      <c r="Y101" s="982">
        <v>10.590211640211638</v>
      </c>
      <c r="Z101" s="982">
        <v>60.324074074074069</v>
      </c>
      <c r="AA101" s="982">
        <v>0</v>
      </c>
      <c r="AB101" s="982">
        <v>14.819444444444445</v>
      </c>
      <c r="AC101" s="982">
        <v>36.777777777777779</v>
      </c>
      <c r="AD101" s="983">
        <v>249.73822751322754</v>
      </c>
      <c r="AE101" s="984">
        <f t="shared" si="16"/>
        <v>0.10749119127124743</v>
      </c>
      <c r="AF101" s="985">
        <f t="shared" si="17"/>
        <v>0.46799951400117223</v>
      </c>
      <c r="AG101" s="986"/>
      <c r="AH101" s="987"/>
      <c r="AI101" s="988" t="s">
        <v>1482</v>
      </c>
      <c r="AJ101" s="989"/>
      <c r="AK101" s="990"/>
      <c r="AL101" s="990"/>
      <c r="AM101" s="990"/>
      <c r="AN101" s="990"/>
      <c r="AO101" s="990"/>
      <c r="AP101" s="990"/>
      <c r="AQ101" s="990"/>
      <c r="AR101" s="990"/>
      <c r="AS101" s="990"/>
      <c r="AT101" s="990"/>
      <c r="AU101" s="990"/>
      <c r="AV101" s="990"/>
      <c r="AW101" s="990"/>
      <c r="AX101" s="990"/>
      <c r="AY101" s="990"/>
      <c r="AZ101" s="990"/>
      <c r="BA101" s="990"/>
      <c r="BB101" s="990"/>
      <c r="BC101" s="990"/>
      <c r="BD101" s="614"/>
      <c r="BE101" s="991">
        <v>20</v>
      </c>
      <c r="BF101" s="992"/>
      <c r="BG101" s="992"/>
      <c r="BH101" s="992"/>
      <c r="BI101" s="992"/>
      <c r="BJ101" s="992"/>
      <c r="BK101" s="992"/>
      <c r="BL101" s="992"/>
      <c r="BM101" s="992"/>
      <c r="BN101" s="992"/>
      <c r="BO101" s="992"/>
      <c r="BP101" s="992"/>
      <c r="BQ101" s="992"/>
      <c r="BR101" s="992"/>
      <c r="BS101" s="992"/>
      <c r="BT101" s="992"/>
      <c r="BU101" s="992"/>
      <c r="BV101" s="992"/>
      <c r="BW101" s="992"/>
      <c r="BX101" s="992"/>
      <c r="BY101" s="992"/>
      <c r="BZ101" s="992"/>
      <c r="CA101" s="992"/>
      <c r="CB101" s="992"/>
      <c r="CC101" s="992"/>
      <c r="CD101" s="992"/>
      <c r="CE101" s="992"/>
      <c r="CF101" s="992"/>
      <c r="CG101" s="992"/>
      <c r="CH101" s="992"/>
      <c r="CI101" s="992"/>
      <c r="CJ101" s="992"/>
      <c r="CK101" s="992"/>
      <c r="CL101" s="992"/>
      <c r="CM101" s="992"/>
      <c r="CN101" s="992"/>
      <c r="CO101" s="992"/>
      <c r="CP101" s="992"/>
      <c r="CQ101" s="992"/>
      <c r="CR101" s="992"/>
      <c r="CS101" s="993">
        <v>20</v>
      </c>
      <c r="CT101" s="994">
        <f t="shared" si="18"/>
        <v>1</v>
      </c>
      <c r="CU101" s="615">
        <v>0.47013698630136985</v>
      </c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6"/>
      <c r="DF101" s="616"/>
      <c r="DG101" s="616"/>
      <c r="DH101" s="616"/>
      <c r="DI101" s="616"/>
      <c r="DJ101" s="616"/>
      <c r="DK101" s="616"/>
      <c r="DL101" s="616"/>
      <c r="DM101" s="616"/>
      <c r="DN101" s="616"/>
      <c r="DO101" s="616"/>
      <c r="DP101" s="616"/>
      <c r="DQ101" s="616"/>
      <c r="DR101" s="616"/>
      <c r="DS101" s="616"/>
      <c r="DT101" s="616"/>
      <c r="DU101" s="616"/>
      <c r="DV101" s="616"/>
      <c r="DW101" s="616"/>
      <c r="DX101" s="616"/>
      <c r="DY101" s="616"/>
      <c r="DZ101" s="616"/>
      <c r="EA101" s="616"/>
      <c r="EB101" s="616"/>
      <c r="EC101" s="616"/>
      <c r="ED101" s="616"/>
      <c r="EE101" s="616"/>
      <c r="EF101" s="616"/>
      <c r="EG101" s="616"/>
      <c r="EH101" s="995"/>
      <c r="EI101" s="996">
        <v>0.47013698630136985</v>
      </c>
      <c r="EJ101" s="989"/>
      <c r="EK101" s="990"/>
      <c r="EL101" s="990">
        <v>4</v>
      </c>
      <c r="EM101" s="990"/>
      <c r="EN101" s="990"/>
      <c r="EO101" s="990"/>
      <c r="EP101" s="990"/>
      <c r="EQ101" s="990"/>
      <c r="ER101" s="990"/>
      <c r="ES101" s="990"/>
      <c r="ET101" s="990"/>
      <c r="EU101" s="990"/>
      <c r="EV101" s="990"/>
      <c r="EW101" s="990"/>
      <c r="EX101" s="990"/>
      <c r="EY101" s="990"/>
      <c r="EZ101" s="990"/>
      <c r="FA101" s="990"/>
      <c r="FB101" s="990"/>
      <c r="FC101" s="990"/>
      <c r="FD101" s="990"/>
      <c r="FE101" s="990"/>
      <c r="FF101" s="990"/>
      <c r="FG101" s="990"/>
      <c r="FH101" s="990"/>
      <c r="FI101" s="990"/>
      <c r="FJ101" s="990"/>
      <c r="FK101" s="990"/>
      <c r="FL101" s="990"/>
      <c r="FM101" s="990"/>
      <c r="FN101" s="990"/>
      <c r="FO101" s="990"/>
      <c r="FP101" s="997">
        <v>4</v>
      </c>
      <c r="FQ101" s="994">
        <f t="shared" si="13"/>
        <v>1</v>
      </c>
      <c r="FR101" s="615"/>
      <c r="FS101" s="616"/>
      <c r="FT101" s="616">
        <v>0.63082191780821917</v>
      </c>
      <c r="FU101" s="616"/>
      <c r="FV101" s="616"/>
      <c r="FW101" s="616"/>
      <c r="FX101" s="616"/>
      <c r="FY101" s="616"/>
      <c r="FZ101" s="616"/>
      <c r="GA101" s="616"/>
      <c r="GB101" s="616"/>
      <c r="GC101" s="616"/>
      <c r="GD101" s="616"/>
      <c r="GE101" s="616"/>
      <c r="GF101" s="616"/>
      <c r="GG101" s="616"/>
      <c r="GH101" s="616"/>
      <c r="GI101" s="616"/>
      <c r="GJ101" s="616"/>
      <c r="GK101" s="616"/>
      <c r="GL101" s="616"/>
      <c r="GM101" s="616"/>
      <c r="GN101" s="616"/>
      <c r="GO101" s="616"/>
      <c r="GP101" s="616"/>
      <c r="GQ101" s="616"/>
      <c r="GR101" s="616"/>
      <c r="GS101" s="616"/>
      <c r="GT101" s="616"/>
      <c r="GU101" s="616"/>
      <c r="GV101" s="616"/>
      <c r="GW101" s="616"/>
      <c r="GX101" s="621">
        <v>0.63082191780821917</v>
      </c>
      <c r="GY101" s="998">
        <v>110</v>
      </c>
      <c r="GZ101" s="999">
        <v>20</v>
      </c>
      <c r="HA101" s="999">
        <v>20</v>
      </c>
      <c r="HB101" s="999"/>
      <c r="HC101" s="999">
        <v>16</v>
      </c>
      <c r="HD101" s="999">
        <v>15</v>
      </c>
      <c r="HE101" s="1000">
        <v>181</v>
      </c>
      <c r="HF101" s="1001">
        <v>2</v>
      </c>
      <c r="HG101" s="1002">
        <v>63</v>
      </c>
      <c r="HH101" s="1002"/>
      <c r="HI101" s="1002">
        <v>6</v>
      </c>
      <c r="HJ101" s="1002">
        <v>170</v>
      </c>
      <c r="HK101" s="1002">
        <v>230</v>
      </c>
      <c r="HL101" s="1002">
        <v>59</v>
      </c>
      <c r="HM101" s="1002">
        <v>23</v>
      </c>
      <c r="HN101" s="1002">
        <v>96</v>
      </c>
      <c r="HO101" s="1002">
        <v>15</v>
      </c>
      <c r="HP101" s="1002">
        <v>74</v>
      </c>
      <c r="HQ101" s="1002">
        <v>38</v>
      </c>
      <c r="HR101" s="1002"/>
      <c r="HS101" s="1002"/>
      <c r="HT101" s="1002"/>
      <c r="HU101" s="1002"/>
      <c r="HV101" s="1002">
        <v>44</v>
      </c>
      <c r="HW101" s="1002"/>
      <c r="HX101" s="1002">
        <v>16</v>
      </c>
      <c r="HY101" s="1002">
        <v>32</v>
      </c>
      <c r="HZ101" s="1002">
        <v>8</v>
      </c>
      <c r="IA101" s="1002">
        <v>8</v>
      </c>
      <c r="IB101" s="1002"/>
      <c r="IC101" s="1002">
        <v>5</v>
      </c>
      <c r="ID101" s="1002"/>
      <c r="IE101" s="1002"/>
      <c r="IF101" s="1002"/>
      <c r="IG101" s="1002"/>
      <c r="IH101" s="1003">
        <v>889</v>
      </c>
      <c r="II101" s="1004">
        <f t="shared" si="19"/>
        <v>2.4356164383561643</v>
      </c>
      <c r="IJ101" s="1005">
        <v>7</v>
      </c>
      <c r="IK101" s="1006">
        <v>6.7936507936507935</v>
      </c>
      <c r="IL101" s="1006"/>
      <c r="IM101" s="1006">
        <v>6</v>
      </c>
      <c r="IN101" s="1006">
        <v>6.7705882352941176</v>
      </c>
      <c r="IO101" s="1006">
        <v>4.6043478260869568</v>
      </c>
      <c r="IP101" s="1006">
        <v>5.6779661016949152</v>
      </c>
      <c r="IQ101" s="1006">
        <v>5.7391304347826084</v>
      </c>
      <c r="IR101" s="1006">
        <v>6.197916666666667</v>
      </c>
      <c r="IS101" s="1006">
        <v>9</v>
      </c>
      <c r="IT101" s="1006">
        <v>6</v>
      </c>
      <c r="IU101" s="1006">
        <v>7.0263157894736841</v>
      </c>
      <c r="IV101" s="1006"/>
      <c r="IW101" s="1006"/>
      <c r="IX101" s="1006"/>
      <c r="IY101" s="1006"/>
      <c r="IZ101" s="1006">
        <v>5.0227272727272725</v>
      </c>
      <c r="JA101" s="1006"/>
      <c r="JB101" s="1006">
        <v>6.3125</v>
      </c>
      <c r="JC101" s="1006">
        <v>5.875</v>
      </c>
      <c r="JD101" s="1006">
        <v>2.75</v>
      </c>
      <c r="JE101" s="1006">
        <v>2.25</v>
      </c>
      <c r="JF101" s="1006"/>
      <c r="JG101" s="1006">
        <v>4.8</v>
      </c>
      <c r="JH101" s="1006"/>
      <c r="JI101" s="1006"/>
      <c r="JJ101" s="1006"/>
      <c r="JK101" s="1006"/>
      <c r="JL101" s="642">
        <v>5.815523059617548</v>
      </c>
      <c r="JM101" s="1001"/>
      <c r="JN101" s="1002">
        <v>258</v>
      </c>
      <c r="JO101" s="1002"/>
      <c r="JP101" s="1002">
        <v>28</v>
      </c>
      <c r="JQ101" s="1002">
        <v>686</v>
      </c>
      <c r="JR101" s="1002">
        <v>545</v>
      </c>
      <c r="JS101" s="1002">
        <v>252</v>
      </c>
      <c r="JT101" s="1002">
        <v>97</v>
      </c>
      <c r="JU101" s="1002">
        <v>489</v>
      </c>
      <c r="JV101" s="1002">
        <v>107</v>
      </c>
      <c r="JW101" s="1002">
        <v>342</v>
      </c>
      <c r="JX101" s="1002">
        <v>206</v>
      </c>
      <c r="JY101" s="1002"/>
      <c r="JZ101" s="1002"/>
      <c r="KA101" s="1002"/>
      <c r="KB101" s="1002"/>
      <c r="KC101" s="1002">
        <v>167</v>
      </c>
      <c r="KD101" s="1002"/>
      <c r="KE101" s="1002">
        <v>72</v>
      </c>
      <c r="KF101" s="1002">
        <v>154</v>
      </c>
      <c r="KG101" s="1002">
        <v>4</v>
      </c>
      <c r="KH101" s="1002">
        <v>5</v>
      </c>
      <c r="KI101" s="1002"/>
      <c r="KJ101" s="1002">
        <v>20</v>
      </c>
      <c r="KK101" s="1002"/>
      <c r="KL101" s="1002"/>
      <c r="KM101" s="1002"/>
      <c r="KN101" s="1002"/>
      <c r="KO101" s="1003">
        <v>3432</v>
      </c>
      <c r="KP101" s="1007">
        <f t="shared" si="14"/>
        <v>0.47013698630136985</v>
      </c>
      <c r="KQ101" s="1004">
        <f t="shared" si="20"/>
        <v>9.4027397260273968</v>
      </c>
      <c r="KR101" s="1001">
        <v>12</v>
      </c>
      <c r="KS101" s="1002">
        <v>107</v>
      </c>
      <c r="KT101" s="1002"/>
      <c r="KU101" s="1002">
        <v>2</v>
      </c>
      <c r="KV101" s="1002">
        <v>298</v>
      </c>
      <c r="KW101" s="1002">
        <v>331</v>
      </c>
      <c r="KX101" s="1002">
        <v>26</v>
      </c>
      <c r="KY101" s="1002">
        <v>12</v>
      </c>
      <c r="KZ101" s="1002">
        <v>11</v>
      </c>
      <c r="LA101" s="1002">
        <v>13</v>
      </c>
      <c r="LB101" s="1002">
        <v>43</v>
      </c>
      <c r="LC101" s="1002">
        <v>24</v>
      </c>
      <c r="LD101" s="1002"/>
      <c r="LE101" s="1002"/>
      <c r="LF101" s="1002"/>
      <c r="LG101" s="1002"/>
      <c r="LH101" s="1002">
        <v>10</v>
      </c>
      <c r="LI101" s="1002"/>
      <c r="LJ101" s="1002">
        <v>13</v>
      </c>
      <c r="LK101" s="1002">
        <v>3</v>
      </c>
      <c r="LL101" s="1002">
        <v>11</v>
      </c>
      <c r="LM101" s="1002">
        <v>5</v>
      </c>
      <c r="LN101" s="1002"/>
      <c r="LO101" s="1002"/>
      <c r="LP101" s="1002"/>
      <c r="LQ101" s="1002"/>
      <c r="LR101" s="1002"/>
      <c r="LS101" s="1002"/>
      <c r="LT101" s="1003">
        <v>921</v>
      </c>
      <c r="LU101" s="1007">
        <f>LT101/(FP101*365)</f>
        <v>0.63082191780821917</v>
      </c>
      <c r="LV101" s="1004">
        <f t="shared" si="21"/>
        <v>2.5232876712328767</v>
      </c>
      <c r="LW101" s="644"/>
      <c r="LX101" s="645"/>
      <c r="LY101" s="645">
        <v>22</v>
      </c>
      <c r="LZ101" s="646">
        <v>89</v>
      </c>
      <c r="MA101" s="647">
        <v>216</v>
      </c>
      <c r="MB101" s="647">
        <v>594</v>
      </c>
      <c r="MC101" s="645"/>
      <c r="MD101" s="645"/>
      <c r="ME101" s="646"/>
      <c r="MF101" s="647"/>
      <c r="MG101" s="645"/>
      <c r="MH101" s="645"/>
      <c r="MI101" s="646"/>
      <c r="MJ101" s="647"/>
      <c r="MK101" s="648"/>
      <c r="ML101" s="648"/>
      <c r="MM101" s="648"/>
      <c r="MN101" s="1008">
        <v>921</v>
      </c>
      <c r="MO101" s="1009">
        <f t="shared" si="22"/>
        <v>2.3887079261672096E-2</v>
      </c>
      <c r="MP101" s="1010"/>
      <c r="MQ101" s="1011" t="s">
        <v>1485</v>
      </c>
      <c r="MR101" s="1011"/>
      <c r="MS101" s="1011"/>
      <c r="MT101" s="1011"/>
      <c r="MU101" s="1011"/>
      <c r="MV101" s="1012"/>
      <c r="MX101" s="837"/>
    </row>
    <row r="102" spans="1:362" s="587" customFormat="1" ht="8.25" x14ac:dyDescent="0.25">
      <c r="A102" s="976" t="s">
        <v>687</v>
      </c>
      <c r="B102" s="977" t="s">
        <v>688</v>
      </c>
      <c r="C102" s="978" t="s">
        <v>689</v>
      </c>
      <c r="D102" s="978" t="s">
        <v>1283</v>
      </c>
      <c r="E102" s="978" t="s">
        <v>1207</v>
      </c>
      <c r="F102" s="978" t="s">
        <v>229</v>
      </c>
      <c r="G102" s="978" t="s">
        <v>691</v>
      </c>
      <c r="H102" s="978" t="s">
        <v>691</v>
      </c>
      <c r="I102" s="978" t="s">
        <v>492</v>
      </c>
      <c r="J102" s="978" t="s">
        <v>493</v>
      </c>
      <c r="K102" s="1013" t="s">
        <v>282</v>
      </c>
      <c r="L102" s="979">
        <v>1</v>
      </c>
      <c r="M102" s="593">
        <v>816748000</v>
      </c>
      <c r="N102" s="595">
        <v>795125000</v>
      </c>
      <c r="O102" s="595">
        <v>407873000</v>
      </c>
      <c r="P102" s="598">
        <f t="shared" si="15"/>
        <v>21623000</v>
      </c>
      <c r="Q102" s="599">
        <v>68186173.700000003</v>
      </c>
      <c r="R102" s="600">
        <v>613681428.87</v>
      </c>
      <c r="S102" s="600">
        <v>2134482.6800000002</v>
      </c>
      <c r="T102" s="980">
        <v>684002085.25</v>
      </c>
      <c r="U102" s="981">
        <v>66.954226190476192</v>
      </c>
      <c r="V102" s="982">
        <v>0</v>
      </c>
      <c r="W102" s="982">
        <v>111.49936507936508</v>
      </c>
      <c r="X102" s="982">
        <v>60.735079365079365</v>
      </c>
      <c r="Y102" s="982">
        <v>42.039735449735446</v>
      </c>
      <c r="Z102" s="982">
        <v>167.87671957671955</v>
      </c>
      <c r="AA102" s="982">
        <v>2.52</v>
      </c>
      <c r="AB102" s="982">
        <v>80.895039682539689</v>
      </c>
      <c r="AC102" s="982">
        <v>34.755277777777778</v>
      </c>
      <c r="AD102" s="983">
        <v>567.27544312169312</v>
      </c>
      <c r="AE102" s="984">
        <f t="shared" si="16"/>
        <v>0.14825177428387334</v>
      </c>
      <c r="AF102" s="985">
        <f t="shared" si="17"/>
        <v>0.24688476956653269</v>
      </c>
      <c r="AG102" s="986"/>
      <c r="AH102" s="987"/>
      <c r="AI102" s="988"/>
      <c r="AJ102" s="989"/>
      <c r="AK102" s="990"/>
      <c r="AL102" s="990"/>
      <c r="AM102" s="990"/>
      <c r="AN102" s="990"/>
      <c r="AO102" s="990"/>
      <c r="AP102" s="990"/>
      <c r="AQ102" s="990"/>
      <c r="AR102" s="990"/>
      <c r="AS102" s="990"/>
      <c r="AT102" s="990"/>
      <c r="AU102" s="990"/>
      <c r="AV102" s="990"/>
      <c r="AW102" s="990"/>
      <c r="AX102" s="990"/>
      <c r="AY102" s="990"/>
      <c r="AZ102" s="990"/>
      <c r="BA102" s="990"/>
      <c r="BB102" s="990"/>
      <c r="BC102" s="990"/>
      <c r="BD102" s="614"/>
      <c r="BE102" s="991">
        <v>44</v>
      </c>
      <c r="BF102" s="992"/>
      <c r="BG102" s="992"/>
      <c r="BH102" s="992"/>
      <c r="BI102" s="992"/>
      <c r="BJ102" s="992"/>
      <c r="BK102" s="992"/>
      <c r="BL102" s="992">
        <v>75</v>
      </c>
      <c r="BM102" s="992"/>
      <c r="BN102" s="992"/>
      <c r="BO102" s="992"/>
      <c r="BP102" s="992"/>
      <c r="BQ102" s="992"/>
      <c r="BR102" s="992"/>
      <c r="BS102" s="992"/>
      <c r="BT102" s="992"/>
      <c r="BU102" s="992"/>
      <c r="BV102" s="992"/>
      <c r="BW102" s="992"/>
      <c r="BX102" s="992"/>
      <c r="BY102" s="992"/>
      <c r="BZ102" s="992"/>
      <c r="CA102" s="992"/>
      <c r="CB102" s="992"/>
      <c r="CC102" s="992"/>
      <c r="CD102" s="992"/>
      <c r="CE102" s="992"/>
      <c r="CF102" s="992"/>
      <c r="CG102" s="992"/>
      <c r="CH102" s="992"/>
      <c r="CI102" s="992"/>
      <c r="CJ102" s="992"/>
      <c r="CK102" s="992"/>
      <c r="CL102" s="992"/>
      <c r="CM102" s="992"/>
      <c r="CN102" s="992"/>
      <c r="CO102" s="992"/>
      <c r="CP102" s="992"/>
      <c r="CQ102" s="992"/>
      <c r="CR102" s="992"/>
      <c r="CS102" s="993">
        <v>119</v>
      </c>
      <c r="CT102" s="994">
        <f t="shared" si="18"/>
        <v>2</v>
      </c>
      <c r="CU102" s="615">
        <v>0.63754669987546697</v>
      </c>
      <c r="CV102" s="616"/>
      <c r="CW102" s="616"/>
      <c r="CX102" s="616"/>
      <c r="CY102" s="616"/>
      <c r="CZ102" s="616"/>
      <c r="DA102" s="616"/>
      <c r="DB102" s="616">
        <v>1.6523105022831051</v>
      </c>
      <c r="DC102" s="616"/>
      <c r="DD102" s="616"/>
      <c r="DE102" s="616"/>
      <c r="DF102" s="616"/>
      <c r="DG102" s="616"/>
      <c r="DH102" s="616"/>
      <c r="DI102" s="616"/>
      <c r="DJ102" s="616"/>
      <c r="DK102" s="616"/>
      <c r="DL102" s="616"/>
      <c r="DM102" s="616"/>
      <c r="DN102" s="616"/>
      <c r="DO102" s="616"/>
      <c r="DP102" s="616"/>
      <c r="DQ102" s="616"/>
      <c r="DR102" s="616"/>
      <c r="DS102" s="616"/>
      <c r="DT102" s="616"/>
      <c r="DU102" s="616"/>
      <c r="DV102" s="616"/>
      <c r="DW102" s="616"/>
      <c r="DX102" s="616"/>
      <c r="DY102" s="616"/>
      <c r="DZ102" s="616"/>
      <c r="EA102" s="616"/>
      <c r="EB102" s="616"/>
      <c r="EC102" s="616"/>
      <c r="ED102" s="616"/>
      <c r="EE102" s="616"/>
      <c r="EF102" s="616"/>
      <c r="EG102" s="616"/>
      <c r="EH102" s="995"/>
      <c r="EI102" s="996">
        <v>1.2771037181996086</v>
      </c>
      <c r="EJ102" s="989"/>
      <c r="EK102" s="990"/>
      <c r="EL102" s="990">
        <v>7</v>
      </c>
      <c r="EM102" s="990"/>
      <c r="EN102" s="990"/>
      <c r="EO102" s="990"/>
      <c r="EP102" s="990"/>
      <c r="EQ102" s="990"/>
      <c r="ER102" s="990"/>
      <c r="ES102" s="990"/>
      <c r="ET102" s="990"/>
      <c r="EU102" s="990"/>
      <c r="EV102" s="990"/>
      <c r="EW102" s="990"/>
      <c r="EX102" s="990"/>
      <c r="EY102" s="990"/>
      <c r="EZ102" s="990"/>
      <c r="FA102" s="990"/>
      <c r="FB102" s="990"/>
      <c r="FC102" s="990"/>
      <c r="FD102" s="990"/>
      <c r="FE102" s="990"/>
      <c r="FF102" s="990"/>
      <c r="FG102" s="990"/>
      <c r="FH102" s="990"/>
      <c r="FI102" s="990"/>
      <c r="FJ102" s="990"/>
      <c r="FK102" s="990"/>
      <c r="FL102" s="990"/>
      <c r="FM102" s="990"/>
      <c r="FN102" s="990"/>
      <c r="FO102" s="990"/>
      <c r="FP102" s="997">
        <v>7</v>
      </c>
      <c r="FQ102" s="994">
        <f t="shared" si="13"/>
        <v>1</v>
      </c>
      <c r="FR102" s="615"/>
      <c r="FS102" s="616"/>
      <c r="FT102" s="616">
        <v>0.68023483365949122</v>
      </c>
      <c r="FU102" s="616"/>
      <c r="FV102" s="616"/>
      <c r="FW102" s="616"/>
      <c r="FX102" s="616"/>
      <c r="FY102" s="616"/>
      <c r="FZ102" s="616"/>
      <c r="GA102" s="616"/>
      <c r="GB102" s="616"/>
      <c r="GC102" s="616"/>
      <c r="GD102" s="616"/>
      <c r="GE102" s="616"/>
      <c r="GF102" s="616"/>
      <c r="GG102" s="616"/>
      <c r="GH102" s="616"/>
      <c r="GI102" s="616"/>
      <c r="GJ102" s="616"/>
      <c r="GK102" s="616"/>
      <c r="GL102" s="616"/>
      <c r="GM102" s="616"/>
      <c r="GN102" s="616"/>
      <c r="GO102" s="616"/>
      <c r="GP102" s="616"/>
      <c r="GQ102" s="616"/>
      <c r="GR102" s="616"/>
      <c r="GS102" s="616"/>
      <c r="GT102" s="616"/>
      <c r="GU102" s="616"/>
      <c r="GV102" s="616"/>
      <c r="GW102" s="616"/>
      <c r="GX102" s="621">
        <v>0.68023483365949122</v>
      </c>
      <c r="GY102" s="998">
        <v>42</v>
      </c>
      <c r="GZ102" s="999"/>
      <c r="HA102" s="999">
        <v>22</v>
      </c>
      <c r="HB102" s="999"/>
      <c r="HC102" s="999"/>
      <c r="HD102" s="999"/>
      <c r="HE102" s="1000">
        <v>64</v>
      </c>
      <c r="HF102" s="1001"/>
      <c r="HG102" s="1002">
        <v>83</v>
      </c>
      <c r="HH102" s="1002"/>
      <c r="HI102" s="1002">
        <v>63</v>
      </c>
      <c r="HJ102" s="1002">
        <v>414</v>
      </c>
      <c r="HK102" s="1002">
        <v>688</v>
      </c>
      <c r="HL102" s="1002">
        <v>135</v>
      </c>
      <c r="HM102" s="1002">
        <v>139</v>
      </c>
      <c r="HN102" s="1002">
        <v>42</v>
      </c>
      <c r="HO102" s="1002">
        <v>39</v>
      </c>
      <c r="HP102" s="1002">
        <v>118</v>
      </c>
      <c r="HQ102" s="1002">
        <v>166</v>
      </c>
      <c r="HR102" s="1002">
        <v>1</v>
      </c>
      <c r="HS102" s="1002">
        <v>2</v>
      </c>
      <c r="HT102" s="1002"/>
      <c r="HU102" s="1002"/>
      <c r="HV102" s="1002">
        <v>71</v>
      </c>
      <c r="HW102" s="1002">
        <v>37</v>
      </c>
      <c r="HX102" s="1002">
        <v>25</v>
      </c>
      <c r="HY102" s="1002">
        <v>6</v>
      </c>
      <c r="HZ102" s="1002">
        <v>21</v>
      </c>
      <c r="IA102" s="1002">
        <v>59</v>
      </c>
      <c r="IB102" s="1002"/>
      <c r="IC102" s="1002"/>
      <c r="ID102" s="1002">
        <v>3416</v>
      </c>
      <c r="IE102" s="1002"/>
      <c r="IF102" s="1002">
        <v>2</v>
      </c>
      <c r="IG102" s="1002">
        <v>4</v>
      </c>
      <c r="IH102" s="1003">
        <v>5531</v>
      </c>
      <c r="II102" s="1004">
        <f t="shared" si="19"/>
        <v>15.153424657534247</v>
      </c>
      <c r="IJ102" s="1005"/>
      <c r="IK102" s="1006">
        <v>6.903614457831325</v>
      </c>
      <c r="IL102" s="1006"/>
      <c r="IM102" s="1006">
        <v>8.8095238095238102</v>
      </c>
      <c r="IN102" s="1006">
        <v>8.2946859903381647</v>
      </c>
      <c r="IO102" s="1006">
        <v>5.9375</v>
      </c>
      <c r="IP102" s="1006">
        <v>5.4666666666666668</v>
      </c>
      <c r="IQ102" s="1006">
        <v>5.9280575539568341</v>
      </c>
      <c r="IR102" s="1006">
        <v>5.833333333333333</v>
      </c>
      <c r="IS102" s="1006">
        <v>8.1282051282051277</v>
      </c>
      <c r="IT102" s="1006">
        <v>6.4406779661016946</v>
      </c>
      <c r="IU102" s="1006">
        <v>8.8132530120481931</v>
      </c>
      <c r="IV102" s="1006">
        <v>3</v>
      </c>
      <c r="IW102" s="1006">
        <v>3.5</v>
      </c>
      <c r="IX102" s="1006"/>
      <c r="IY102" s="1006"/>
      <c r="IZ102" s="1006">
        <v>5.056338028169014</v>
      </c>
      <c r="JA102" s="1006">
        <v>5.756756756756757</v>
      </c>
      <c r="JB102" s="1006">
        <v>8.7200000000000006</v>
      </c>
      <c r="JC102" s="1006">
        <v>4.5</v>
      </c>
      <c r="JD102" s="1006">
        <v>2.2380952380952381</v>
      </c>
      <c r="JE102" s="1006">
        <v>2.8305084745762712</v>
      </c>
      <c r="JF102" s="1006"/>
      <c r="JG102" s="1006"/>
      <c r="JH102" s="1006">
        <v>14.245316159250585</v>
      </c>
      <c r="JI102" s="1006"/>
      <c r="JJ102" s="1006">
        <v>7.5</v>
      </c>
      <c r="JK102" s="1006">
        <v>4.75</v>
      </c>
      <c r="JL102" s="642">
        <v>11.341710359790273</v>
      </c>
      <c r="JM102" s="1001"/>
      <c r="JN102" s="1002">
        <v>486</v>
      </c>
      <c r="JO102" s="1002"/>
      <c r="JP102" s="1002">
        <v>458</v>
      </c>
      <c r="JQ102" s="1002">
        <v>2596</v>
      </c>
      <c r="JR102" s="1002">
        <v>2549</v>
      </c>
      <c r="JS102" s="1002">
        <v>541</v>
      </c>
      <c r="JT102" s="1002">
        <v>657</v>
      </c>
      <c r="JU102" s="1002">
        <v>189</v>
      </c>
      <c r="JV102" s="1002">
        <v>278</v>
      </c>
      <c r="JW102" s="1002">
        <v>571</v>
      </c>
      <c r="JX102" s="1002">
        <v>1210</v>
      </c>
      <c r="JY102" s="1002">
        <v>2</v>
      </c>
      <c r="JZ102" s="1002">
        <v>5</v>
      </c>
      <c r="KA102" s="1002"/>
      <c r="KB102" s="1002"/>
      <c r="KC102" s="1002">
        <v>265</v>
      </c>
      <c r="KD102" s="1002">
        <v>164</v>
      </c>
      <c r="KE102" s="1002">
        <v>131</v>
      </c>
      <c r="KF102" s="1002">
        <v>17</v>
      </c>
      <c r="KG102" s="1002">
        <v>23</v>
      </c>
      <c r="KH102" s="1002">
        <v>69</v>
      </c>
      <c r="KI102" s="1002"/>
      <c r="KJ102" s="1002"/>
      <c r="KK102" s="1002">
        <v>45232</v>
      </c>
      <c r="KL102" s="1002"/>
      <c r="KM102" s="1002">
        <v>13</v>
      </c>
      <c r="KN102" s="1002">
        <v>15</v>
      </c>
      <c r="KO102" s="1003">
        <v>55471</v>
      </c>
      <c r="KP102" s="1007">
        <f t="shared" si="14"/>
        <v>1.2771037181996086</v>
      </c>
      <c r="KQ102" s="1004">
        <f t="shared" si="20"/>
        <v>151.97534246575341</v>
      </c>
      <c r="KR102" s="1001"/>
      <c r="KS102" s="1002">
        <v>2</v>
      </c>
      <c r="KT102" s="1002"/>
      <c r="KU102" s="1002">
        <v>34</v>
      </c>
      <c r="KV102" s="1002">
        <v>431</v>
      </c>
      <c r="KW102" s="1002">
        <v>856</v>
      </c>
      <c r="KX102" s="1002">
        <v>63</v>
      </c>
      <c r="KY102" s="1002">
        <v>25</v>
      </c>
      <c r="KZ102" s="1002">
        <v>15</v>
      </c>
      <c r="LA102" s="1002"/>
      <c r="LB102" s="1002">
        <v>72</v>
      </c>
      <c r="LC102" s="1002">
        <v>91</v>
      </c>
      <c r="LD102" s="1002"/>
      <c r="LE102" s="1002"/>
      <c r="LF102" s="1002"/>
      <c r="LG102" s="1002"/>
      <c r="LH102" s="1002">
        <v>25</v>
      </c>
      <c r="LI102" s="1002">
        <v>11</v>
      </c>
      <c r="LJ102" s="1002">
        <v>59</v>
      </c>
      <c r="LK102" s="1002">
        <v>4</v>
      </c>
      <c r="LL102" s="1002">
        <v>6</v>
      </c>
      <c r="LM102" s="1002">
        <v>44</v>
      </c>
      <c r="LN102" s="1002"/>
      <c r="LO102" s="1002"/>
      <c r="LP102" s="1002"/>
      <c r="LQ102" s="1002"/>
      <c r="LR102" s="1002"/>
      <c r="LS102" s="1002"/>
      <c r="LT102" s="1003">
        <v>1738</v>
      </c>
      <c r="LU102" s="1007">
        <f>LT102/(FP102*365)</f>
        <v>0.68023483365949122</v>
      </c>
      <c r="LV102" s="1004">
        <f t="shared" si="21"/>
        <v>4.7616438356164386</v>
      </c>
      <c r="LW102" s="644"/>
      <c r="LX102" s="645"/>
      <c r="LY102" s="645"/>
      <c r="LZ102" s="646">
        <v>228</v>
      </c>
      <c r="MA102" s="647">
        <v>557</v>
      </c>
      <c r="MB102" s="647">
        <v>953</v>
      </c>
      <c r="MC102" s="645"/>
      <c r="MD102" s="645"/>
      <c r="ME102" s="646"/>
      <c r="MF102" s="647"/>
      <c r="MG102" s="645"/>
      <c r="MH102" s="645"/>
      <c r="MI102" s="646"/>
      <c r="MJ102" s="647"/>
      <c r="MK102" s="648"/>
      <c r="ML102" s="648"/>
      <c r="MM102" s="648"/>
      <c r="MN102" s="1008">
        <v>1738</v>
      </c>
      <c r="MO102" s="1009">
        <f t="shared" si="22"/>
        <v>0</v>
      </c>
      <c r="MP102" s="1010"/>
      <c r="MQ102" s="1011"/>
      <c r="MR102" s="1011"/>
      <c r="MS102" s="1011"/>
      <c r="MT102" s="1011" t="s">
        <v>1486</v>
      </c>
      <c r="MU102" s="1011"/>
      <c r="MV102" s="1012"/>
      <c r="MX102" s="837"/>
    </row>
    <row r="103" spans="1:362" s="587" customFormat="1" ht="8.25" x14ac:dyDescent="0.25">
      <c r="A103" s="976" t="s">
        <v>692</v>
      </c>
      <c r="B103" s="977" t="s">
        <v>693</v>
      </c>
      <c r="C103" s="978" t="s">
        <v>694</v>
      </c>
      <c r="D103" s="978" t="s">
        <v>1284</v>
      </c>
      <c r="E103" s="978" t="s">
        <v>1232</v>
      </c>
      <c r="F103" s="978" t="s">
        <v>368</v>
      </c>
      <c r="G103" s="978" t="s">
        <v>369</v>
      </c>
      <c r="H103" s="978" t="s">
        <v>374</v>
      </c>
      <c r="I103" s="978" t="s">
        <v>492</v>
      </c>
      <c r="J103" s="978" t="s">
        <v>493</v>
      </c>
      <c r="K103" s="1013" t="s">
        <v>282</v>
      </c>
      <c r="L103" s="979">
        <v>1</v>
      </c>
      <c r="M103" s="593">
        <v>79896000</v>
      </c>
      <c r="N103" s="595">
        <v>60542000</v>
      </c>
      <c r="O103" s="595">
        <v>38110000</v>
      </c>
      <c r="P103" s="598">
        <f t="shared" si="15"/>
        <v>19354000</v>
      </c>
      <c r="Q103" s="599">
        <v>0</v>
      </c>
      <c r="R103" s="600">
        <v>80683586.109999999</v>
      </c>
      <c r="S103" s="600">
        <v>0</v>
      </c>
      <c r="T103" s="980">
        <v>80683586.109999999</v>
      </c>
      <c r="U103" s="981">
        <v>8.1999999999999993</v>
      </c>
      <c r="V103" s="982">
        <v>0</v>
      </c>
      <c r="W103" s="982">
        <v>13.7</v>
      </c>
      <c r="X103" s="982">
        <v>3.7</v>
      </c>
      <c r="Y103" s="982">
        <v>3.8</v>
      </c>
      <c r="Z103" s="982">
        <v>7</v>
      </c>
      <c r="AA103" s="982">
        <v>0</v>
      </c>
      <c r="AB103" s="982">
        <v>4.3</v>
      </c>
      <c r="AC103" s="982">
        <v>0</v>
      </c>
      <c r="AD103" s="983">
        <v>40.699999999999996</v>
      </c>
      <c r="AE103" s="984">
        <f t="shared" si="16"/>
        <v>0.22527472527472525</v>
      </c>
      <c r="AF103" s="985">
        <f t="shared" si="17"/>
        <v>0.37637362637362637</v>
      </c>
      <c r="AG103" s="986"/>
      <c r="AH103" s="987"/>
      <c r="AI103" s="988"/>
      <c r="AJ103" s="989"/>
      <c r="AK103" s="990"/>
      <c r="AL103" s="990"/>
      <c r="AM103" s="990"/>
      <c r="AN103" s="990"/>
      <c r="AO103" s="990"/>
      <c r="AP103" s="990"/>
      <c r="AQ103" s="990"/>
      <c r="AR103" s="990"/>
      <c r="AS103" s="990"/>
      <c r="AT103" s="990"/>
      <c r="AU103" s="990"/>
      <c r="AV103" s="990"/>
      <c r="AW103" s="990"/>
      <c r="AX103" s="990"/>
      <c r="AY103" s="990"/>
      <c r="AZ103" s="990"/>
      <c r="BA103" s="990"/>
      <c r="BB103" s="990"/>
      <c r="BC103" s="990"/>
      <c r="BD103" s="614"/>
      <c r="BE103" s="991"/>
      <c r="BF103" s="992"/>
      <c r="BG103" s="992"/>
      <c r="BH103" s="992"/>
      <c r="BI103" s="992"/>
      <c r="BJ103" s="992"/>
      <c r="BK103" s="992">
        <v>42</v>
      </c>
      <c r="BL103" s="992"/>
      <c r="BM103" s="992"/>
      <c r="BN103" s="992"/>
      <c r="BO103" s="992"/>
      <c r="BP103" s="992"/>
      <c r="BQ103" s="992"/>
      <c r="BR103" s="992"/>
      <c r="BS103" s="992"/>
      <c r="BT103" s="992"/>
      <c r="BU103" s="992"/>
      <c r="BV103" s="992"/>
      <c r="BW103" s="992"/>
      <c r="BX103" s="992"/>
      <c r="BY103" s="992"/>
      <c r="BZ103" s="992"/>
      <c r="CA103" s="992"/>
      <c r="CB103" s="992"/>
      <c r="CC103" s="992"/>
      <c r="CD103" s="992"/>
      <c r="CE103" s="992"/>
      <c r="CF103" s="992"/>
      <c r="CG103" s="992"/>
      <c r="CH103" s="992"/>
      <c r="CI103" s="992"/>
      <c r="CJ103" s="992"/>
      <c r="CK103" s="992"/>
      <c r="CL103" s="992"/>
      <c r="CM103" s="992"/>
      <c r="CN103" s="992"/>
      <c r="CO103" s="992"/>
      <c r="CP103" s="992"/>
      <c r="CQ103" s="992"/>
      <c r="CR103" s="992"/>
      <c r="CS103" s="993">
        <v>42</v>
      </c>
      <c r="CT103" s="994">
        <f t="shared" si="18"/>
        <v>1</v>
      </c>
      <c r="CU103" s="615"/>
      <c r="CV103" s="616"/>
      <c r="CW103" s="616"/>
      <c r="CX103" s="616"/>
      <c r="CY103" s="616"/>
      <c r="CZ103" s="616"/>
      <c r="DA103" s="616">
        <v>0.76125244618395305</v>
      </c>
      <c r="DB103" s="616"/>
      <c r="DC103" s="616"/>
      <c r="DD103" s="616"/>
      <c r="DE103" s="616"/>
      <c r="DF103" s="616"/>
      <c r="DG103" s="616"/>
      <c r="DH103" s="616"/>
      <c r="DI103" s="616"/>
      <c r="DJ103" s="616"/>
      <c r="DK103" s="616"/>
      <c r="DL103" s="616"/>
      <c r="DM103" s="616"/>
      <c r="DN103" s="616"/>
      <c r="DO103" s="616"/>
      <c r="DP103" s="616"/>
      <c r="DQ103" s="616"/>
      <c r="DR103" s="616"/>
      <c r="DS103" s="616"/>
      <c r="DT103" s="616"/>
      <c r="DU103" s="616"/>
      <c r="DV103" s="616"/>
      <c r="DW103" s="616"/>
      <c r="DX103" s="616"/>
      <c r="DY103" s="616"/>
      <c r="DZ103" s="616"/>
      <c r="EA103" s="616"/>
      <c r="EB103" s="616"/>
      <c r="EC103" s="616"/>
      <c r="ED103" s="616"/>
      <c r="EE103" s="616"/>
      <c r="EF103" s="616"/>
      <c r="EG103" s="616"/>
      <c r="EH103" s="995"/>
      <c r="EI103" s="996">
        <v>0.76125244618395305</v>
      </c>
      <c r="EJ103" s="989"/>
      <c r="EK103" s="990"/>
      <c r="EL103" s="990"/>
      <c r="EM103" s="990"/>
      <c r="EN103" s="990"/>
      <c r="EO103" s="990"/>
      <c r="EP103" s="990"/>
      <c r="EQ103" s="990"/>
      <c r="ER103" s="990"/>
      <c r="ES103" s="990"/>
      <c r="ET103" s="990"/>
      <c r="EU103" s="990"/>
      <c r="EV103" s="990"/>
      <c r="EW103" s="990"/>
      <c r="EX103" s="990"/>
      <c r="EY103" s="990"/>
      <c r="EZ103" s="990"/>
      <c r="FA103" s="990"/>
      <c r="FB103" s="990"/>
      <c r="FC103" s="990"/>
      <c r="FD103" s="990"/>
      <c r="FE103" s="990"/>
      <c r="FF103" s="990"/>
      <c r="FG103" s="990"/>
      <c r="FH103" s="990"/>
      <c r="FI103" s="990"/>
      <c r="FJ103" s="990"/>
      <c r="FK103" s="990"/>
      <c r="FL103" s="990"/>
      <c r="FM103" s="990"/>
      <c r="FN103" s="990"/>
      <c r="FO103" s="990"/>
      <c r="FP103" s="997"/>
      <c r="FQ103" s="994">
        <f t="shared" si="13"/>
        <v>0</v>
      </c>
      <c r="FR103" s="615"/>
      <c r="FS103" s="616"/>
      <c r="FT103" s="616"/>
      <c r="FU103" s="616"/>
      <c r="FV103" s="616"/>
      <c r="FW103" s="616"/>
      <c r="FX103" s="616"/>
      <c r="FY103" s="616"/>
      <c r="FZ103" s="616"/>
      <c r="GA103" s="616"/>
      <c r="GB103" s="616"/>
      <c r="GC103" s="616"/>
      <c r="GD103" s="616"/>
      <c r="GE103" s="616"/>
      <c r="GF103" s="616"/>
      <c r="GG103" s="616"/>
      <c r="GH103" s="616"/>
      <c r="GI103" s="616"/>
      <c r="GJ103" s="616"/>
      <c r="GK103" s="616"/>
      <c r="GL103" s="616"/>
      <c r="GM103" s="616"/>
      <c r="GN103" s="616"/>
      <c r="GO103" s="616"/>
      <c r="GP103" s="616"/>
      <c r="GQ103" s="616"/>
      <c r="GR103" s="616"/>
      <c r="GS103" s="616"/>
      <c r="GT103" s="616"/>
      <c r="GU103" s="616"/>
      <c r="GV103" s="616"/>
      <c r="GW103" s="616"/>
      <c r="GX103" s="621"/>
      <c r="GY103" s="998"/>
      <c r="GZ103" s="999"/>
      <c r="HA103" s="999"/>
      <c r="HB103" s="999"/>
      <c r="HC103" s="999"/>
      <c r="HD103" s="999"/>
      <c r="HE103" s="1000"/>
      <c r="HF103" s="1001"/>
      <c r="HG103" s="1002">
        <v>5</v>
      </c>
      <c r="HH103" s="1002"/>
      <c r="HI103" s="1002"/>
      <c r="HJ103" s="1002"/>
      <c r="HK103" s="1002"/>
      <c r="HL103" s="1002"/>
      <c r="HM103" s="1002"/>
      <c r="HN103" s="1002"/>
      <c r="HO103" s="1002">
        <v>1</v>
      </c>
      <c r="HP103" s="1002"/>
      <c r="HQ103" s="1002"/>
      <c r="HR103" s="1002"/>
      <c r="HS103" s="1002"/>
      <c r="HT103" s="1002"/>
      <c r="HU103" s="1002"/>
      <c r="HV103" s="1002"/>
      <c r="HW103" s="1002"/>
      <c r="HX103" s="1002"/>
      <c r="HY103" s="1002">
        <v>887</v>
      </c>
      <c r="HZ103" s="1002">
        <v>208</v>
      </c>
      <c r="IA103" s="1002"/>
      <c r="IB103" s="1002"/>
      <c r="IC103" s="1002"/>
      <c r="ID103" s="1002"/>
      <c r="IE103" s="1002"/>
      <c r="IF103" s="1002"/>
      <c r="IG103" s="1002"/>
      <c r="IH103" s="1003">
        <v>1101</v>
      </c>
      <c r="II103" s="1004">
        <f t="shared" si="19"/>
        <v>3.0164383561643837</v>
      </c>
      <c r="IJ103" s="1005"/>
      <c r="IK103" s="1006">
        <v>10.8</v>
      </c>
      <c r="IL103" s="1006"/>
      <c r="IM103" s="1006"/>
      <c r="IN103" s="1006"/>
      <c r="IO103" s="1006"/>
      <c r="IP103" s="1006"/>
      <c r="IQ103" s="1006"/>
      <c r="IR103" s="1006"/>
      <c r="IS103" s="1006">
        <v>5</v>
      </c>
      <c r="IT103" s="1006"/>
      <c r="IU103" s="1006"/>
      <c r="IV103" s="1006"/>
      <c r="IW103" s="1006"/>
      <c r="IX103" s="1006"/>
      <c r="IY103" s="1006"/>
      <c r="IZ103" s="1006"/>
      <c r="JA103" s="1006"/>
      <c r="JB103" s="1006"/>
      <c r="JC103" s="1006">
        <v>12.910935738444193</v>
      </c>
      <c r="JD103" s="1006">
        <v>6.0576923076923075</v>
      </c>
      <c r="JE103" s="1006"/>
      <c r="JF103" s="1006"/>
      <c r="JG103" s="1006"/>
      <c r="JH103" s="1006"/>
      <c r="JI103" s="1006"/>
      <c r="JJ103" s="1006"/>
      <c r="JK103" s="1006"/>
      <c r="JL103" s="642">
        <v>11.599455040871934</v>
      </c>
      <c r="JM103" s="1001"/>
      <c r="JN103" s="1002">
        <v>49</v>
      </c>
      <c r="JO103" s="1002"/>
      <c r="JP103" s="1002"/>
      <c r="JQ103" s="1002"/>
      <c r="JR103" s="1002"/>
      <c r="JS103" s="1002"/>
      <c r="JT103" s="1002"/>
      <c r="JU103" s="1002"/>
      <c r="JV103" s="1002">
        <v>4</v>
      </c>
      <c r="JW103" s="1002"/>
      <c r="JX103" s="1002"/>
      <c r="JY103" s="1002"/>
      <c r="JZ103" s="1002"/>
      <c r="KA103" s="1002"/>
      <c r="KB103" s="1002"/>
      <c r="KC103" s="1002"/>
      <c r="KD103" s="1002"/>
      <c r="KE103" s="1002"/>
      <c r="KF103" s="1002">
        <v>10564</v>
      </c>
      <c r="KG103" s="1002">
        <v>1053</v>
      </c>
      <c r="KH103" s="1002"/>
      <c r="KI103" s="1002"/>
      <c r="KJ103" s="1002"/>
      <c r="KK103" s="1002"/>
      <c r="KL103" s="1002"/>
      <c r="KM103" s="1002"/>
      <c r="KN103" s="1002"/>
      <c r="KO103" s="1003">
        <v>11670</v>
      </c>
      <c r="KP103" s="1007">
        <f t="shared" si="14"/>
        <v>0.76125244618395305</v>
      </c>
      <c r="KQ103" s="1004">
        <f t="shared" si="20"/>
        <v>31.972602739726028</v>
      </c>
      <c r="KR103" s="1001"/>
      <c r="KS103" s="1002"/>
      <c r="KT103" s="1002"/>
      <c r="KU103" s="1002"/>
      <c r="KV103" s="1002"/>
      <c r="KW103" s="1002"/>
      <c r="KX103" s="1002"/>
      <c r="KY103" s="1002"/>
      <c r="KZ103" s="1002"/>
      <c r="LA103" s="1002"/>
      <c r="LB103" s="1002"/>
      <c r="LC103" s="1002"/>
      <c r="LD103" s="1002"/>
      <c r="LE103" s="1002"/>
      <c r="LF103" s="1002"/>
      <c r="LG103" s="1002"/>
      <c r="LH103" s="1002"/>
      <c r="LI103" s="1002"/>
      <c r="LJ103" s="1002"/>
      <c r="LK103" s="1002"/>
      <c r="LL103" s="1002"/>
      <c r="LM103" s="1002"/>
      <c r="LN103" s="1002"/>
      <c r="LO103" s="1002"/>
      <c r="LP103" s="1002"/>
      <c r="LQ103" s="1002"/>
      <c r="LR103" s="1002"/>
      <c r="LS103" s="1002"/>
      <c r="LT103" s="1003"/>
      <c r="LU103" s="1007"/>
      <c r="LV103" s="1004">
        <f t="shared" si="21"/>
        <v>0</v>
      </c>
      <c r="LW103" s="644"/>
      <c r="LX103" s="645"/>
      <c r="LY103" s="645"/>
      <c r="LZ103" s="646"/>
      <c r="MA103" s="647"/>
      <c r="MB103" s="647"/>
      <c r="MC103" s="645"/>
      <c r="MD103" s="645"/>
      <c r="ME103" s="646"/>
      <c r="MF103" s="647"/>
      <c r="MG103" s="645"/>
      <c r="MH103" s="645"/>
      <c r="MI103" s="646"/>
      <c r="MJ103" s="647"/>
      <c r="MK103" s="648"/>
      <c r="ML103" s="648"/>
      <c r="MM103" s="648"/>
      <c r="MN103" s="1008"/>
      <c r="MO103" s="1009"/>
      <c r="MP103" s="1010"/>
      <c r="MQ103" s="1011"/>
      <c r="MR103" s="1011"/>
      <c r="MS103" s="1011"/>
      <c r="MT103" s="1011"/>
      <c r="MU103" s="1011"/>
      <c r="MV103" s="1012"/>
      <c r="MX103" s="837"/>
    </row>
    <row r="104" spans="1:362" s="587" customFormat="1" ht="8.25" x14ac:dyDescent="0.25">
      <c r="A104" s="976" t="s">
        <v>696</v>
      </c>
      <c r="B104" s="977" t="s">
        <v>697</v>
      </c>
      <c r="C104" s="978" t="s">
        <v>698</v>
      </c>
      <c r="D104" s="978" t="s">
        <v>699</v>
      </c>
      <c r="E104" s="978" t="s">
        <v>1233</v>
      </c>
      <c r="F104" s="978" t="s">
        <v>379</v>
      </c>
      <c r="G104" s="978" t="s">
        <v>700</v>
      </c>
      <c r="H104" s="978" t="s">
        <v>701</v>
      </c>
      <c r="I104" s="978" t="s">
        <v>492</v>
      </c>
      <c r="J104" s="978" t="s">
        <v>493</v>
      </c>
      <c r="K104" s="1013" t="s">
        <v>282</v>
      </c>
      <c r="L104" s="979">
        <v>1</v>
      </c>
      <c r="M104" s="593">
        <v>689013000</v>
      </c>
      <c r="N104" s="595">
        <v>694112000</v>
      </c>
      <c r="O104" s="595">
        <v>440294000</v>
      </c>
      <c r="P104" s="598">
        <f t="shared" si="15"/>
        <v>-5099000</v>
      </c>
      <c r="Q104" s="599">
        <v>0</v>
      </c>
      <c r="R104" s="600">
        <v>630868704.18000007</v>
      </c>
      <c r="S104" s="600">
        <v>0</v>
      </c>
      <c r="T104" s="980">
        <v>630868704.18000007</v>
      </c>
      <c r="U104" s="981">
        <v>76.031825396825397</v>
      </c>
      <c r="V104" s="982">
        <v>0</v>
      </c>
      <c r="W104" s="982">
        <v>232.00428571428571</v>
      </c>
      <c r="X104" s="982">
        <v>67.151798941798958</v>
      </c>
      <c r="Y104" s="982">
        <v>18.506878306878306</v>
      </c>
      <c r="Z104" s="982">
        <v>87.493439153439155</v>
      </c>
      <c r="AA104" s="982">
        <v>0</v>
      </c>
      <c r="AB104" s="982">
        <v>32.436448412698411</v>
      </c>
      <c r="AC104" s="982">
        <v>36.037916666666668</v>
      </c>
      <c r="AD104" s="983">
        <v>549.66259259259266</v>
      </c>
      <c r="AE104" s="984">
        <f t="shared" si="16"/>
        <v>0.15800849033600958</v>
      </c>
      <c r="AF104" s="985">
        <f t="shared" si="17"/>
        <v>0.48214871530269943</v>
      </c>
      <c r="AG104" s="986" t="s">
        <v>1483</v>
      </c>
      <c r="AH104" s="987" t="s">
        <v>1481</v>
      </c>
      <c r="AI104" s="988" t="s">
        <v>1482</v>
      </c>
      <c r="AJ104" s="989"/>
      <c r="AK104" s="990"/>
      <c r="AL104" s="990"/>
      <c r="AM104" s="990"/>
      <c r="AN104" s="990"/>
      <c r="AO104" s="990"/>
      <c r="AP104" s="990"/>
      <c r="AQ104" s="990"/>
      <c r="AR104" s="990"/>
      <c r="AS104" s="990"/>
      <c r="AT104" s="990"/>
      <c r="AU104" s="990"/>
      <c r="AV104" s="990"/>
      <c r="AW104" s="990"/>
      <c r="AX104" s="990"/>
      <c r="AY104" s="990"/>
      <c r="AZ104" s="990"/>
      <c r="BA104" s="990"/>
      <c r="BB104" s="990"/>
      <c r="BC104" s="990"/>
      <c r="BD104" s="614"/>
      <c r="BE104" s="991">
        <v>52</v>
      </c>
      <c r="BF104" s="992">
        <v>45</v>
      </c>
      <c r="BG104" s="992">
        <v>31</v>
      </c>
      <c r="BH104" s="992"/>
      <c r="BI104" s="992">
        <v>17</v>
      </c>
      <c r="BJ104" s="992"/>
      <c r="BK104" s="992"/>
      <c r="BL104" s="992">
        <v>15</v>
      </c>
      <c r="BM104" s="992">
        <v>16</v>
      </c>
      <c r="BN104" s="992">
        <v>5</v>
      </c>
      <c r="BO104" s="992"/>
      <c r="BP104" s="992"/>
      <c r="BQ104" s="992"/>
      <c r="BR104" s="992"/>
      <c r="BS104" s="992"/>
      <c r="BT104" s="992"/>
      <c r="BU104" s="992"/>
      <c r="BV104" s="992"/>
      <c r="BW104" s="992"/>
      <c r="BX104" s="992"/>
      <c r="BY104" s="992"/>
      <c r="BZ104" s="992"/>
      <c r="CA104" s="992"/>
      <c r="CB104" s="992"/>
      <c r="CC104" s="992"/>
      <c r="CD104" s="992"/>
      <c r="CE104" s="992"/>
      <c r="CF104" s="992"/>
      <c r="CG104" s="992"/>
      <c r="CH104" s="992"/>
      <c r="CI104" s="992"/>
      <c r="CJ104" s="992"/>
      <c r="CK104" s="992"/>
      <c r="CL104" s="992"/>
      <c r="CM104" s="992"/>
      <c r="CN104" s="992"/>
      <c r="CO104" s="992"/>
      <c r="CP104" s="992"/>
      <c r="CQ104" s="992"/>
      <c r="CR104" s="992"/>
      <c r="CS104" s="993">
        <v>181</v>
      </c>
      <c r="CT104" s="994">
        <f t="shared" si="18"/>
        <v>7</v>
      </c>
      <c r="CU104" s="615">
        <v>1.0625922023182297</v>
      </c>
      <c r="CV104" s="616">
        <v>0.61698630136986299</v>
      </c>
      <c r="CW104" s="616">
        <v>0.55174547061422885</v>
      </c>
      <c r="CX104" s="616"/>
      <c r="CY104" s="616">
        <v>0.31361804995970993</v>
      </c>
      <c r="CZ104" s="616"/>
      <c r="DA104" s="616"/>
      <c r="DB104" s="616">
        <v>1.1245662100456622</v>
      </c>
      <c r="DC104" s="616">
        <v>0.41815068493150687</v>
      </c>
      <c r="DD104" s="616">
        <v>1.1534246575342466</v>
      </c>
      <c r="DE104" s="616"/>
      <c r="DF104" s="616"/>
      <c r="DG104" s="616"/>
      <c r="DH104" s="616"/>
      <c r="DI104" s="616"/>
      <c r="DJ104" s="616"/>
      <c r="DK104" s="616"/>
      <c r="DL104" s="616"/>
      <c r="DM104" s="616"/>
      <c r="DN104" s="616"/>
      <c r="DO104" s="616"/>
      <c r="DP104" s="616"/>
      <c r="DQ104" s="616"/>
      <c r="DR104" s="616"/>
      <c r="DS104" s="616"/>
      <c r="DT104" s="616"/>
      <c r="DU104" s="616"/>
      <c r="DV104" s="616"/>
      <c r="DW104" s="616"/>
      <c r="DX104" s="616"/>
      <c r="DY104" s="616"/>
      <c r="DZ104" s="616"/>
      <c r="EA104" s="616"/>
      <c r="EB104" s="616"/>
      <c r="EC104" s="616"/>
      <c r="ED104" s="616"/>
      <c r="EE104" s="616"/>
      <c r="EF104" s="616"/>
      <c r="EG104" s="616"/>
      <c r="EH104" s="995"/>
      <c r="EI104" s="996">
        <v>0.74464542496026642</v>
      </c>
      <c r="EJ104" s="989">
        <v>5</v>
      </c>
      <c r="EK104" s="990">
        <v>10</v>
      </c>
      <c r="EL104" s="990">
        <v>8</v>
      </c>
      <c r="EM104" s="990"/>
      <c r="EN104" s="990"/>
      <c r="EO104" s="990"/>
      <c r="EP104" s="990"/>
      <c r="EQ104" s="990"/>
      <c r="ER104" s="990"/>
      <c r="ES104" s="990"/>
      <c r="ET104" s="990"/>
      <c r="EU104" s="990"/>
      <c r="EV104" s="990"/>
      <c r="EW104" s="990"/>
      <c r="EX104" s="990"/>
      <c r="EY104" s="990"/>
      <c r="EZ104" s="990"/>
      <c r="FA104" s="990"/>
      <c r="FB104" s="990"/>
      <c r="FC104" s="990"/>
      <c r="FD104" s="990"/>
      <c r="FE104" s="990"/>
      <c r="FF104" s="990"/>
      <c r="FG104" s="990"/>
      <c r="FH104" s="990"/>
      <c r="FI104" s="990"/>
      <c r="FJ104" s="990"/>
      <c r="FK104" s="990"/>
      <c r="FL104" s="990"/>
      <c r="FM104" s="990"/>
      <c r="FN104" s="990"/>
      <c r="FO104" s="990"/>
      <c r="FP104" s="997">
        <v>23</v>
      </c>
      <c r="FQ104" s="994">
        <f t="shared" si="13"/>
        <v>3</v>
      </c>
      <c r="FR104" s="615">
        <v>0.7375342465753425</v>
      </c>
      <c r="FS104" s="616">
        <v>0.31534246575342467</v>
      </c>
      <c r="FT104" s="616">
        <v>0.43424657534246575</v>
      </c>
      <c r="FU104" s="616"/>
      <c r="FV104" s="616"/>
      <c r="FW104" s="616"/>
      <c r="FX104" s="616"/>
      <c r="FY104" s="616"/>
      <c r="FZ104" s="616"/>
      <c r="GA104" s="616"/>
      <c r="GB104" s="616"/>
      <c r="GC104" s="616"/>
      <c r="GD104" s="616"/>
      <c r="GE104" s="616"/>
      <c r="GF104" s="616"/>
      <c r="GG104" s="616"/>
      <c r="GH104" s="616"/>
      <c r="GI104" s="616"/>
      <c r="GJ104" s="616"/>
      <c r="GK104" s="616"/>
      <c r="GL104" s="616"/>
      <c r="GM104" s="616"/>
      <c r="GN104" s="616"/>
      <c r="GO104" s="616"/>
      <c r="GP104" s="616"/>
      <c r="GQ104" s="616"/>
      <c r="GR104" s="616"/>
      <c r="GS104" s="616"/>
      <c r="GT104" s="616"/>
      <c r="GU104" s="616"/>
      <c r="GV104" s="616"/>
      <c r="GW104" s="616"/>
      <c r="GX104" s="621">
        <v>0.44848123883263846</v>
      </c>
      <c r="GY104" s="998">
        <v>78</v>
      </c>
      <c r="GZ104" s="999"/>
      <c r="HA104" s="999"/>
      <c r="HB104" s="999"/>
      <c r="HC104" s="999"/>
      <c r="HD104" s="999"/>
      <c r="HE104" s="1000">
        <v>78</v>
      </c>
      <c r="HF104" s="1001">
        <v>78</v>
      </c>
      <c r="HG104" s="1002">
        <v>451</v>
      </c>
      <c r="HH104" s="1002">
        <v>8</v>
      </c>
      <c r="HI104" s="1002">
        <v>189</v>
      </c>
      <c r="HJ104" s="1002">
        <v>723</v>
      </c>
      <c r="HK104" s="1002">
        <v>1290</v>
      </c>
      <c r="HL104" s="1002">
        <v>1147</v>
      </c>
      <c r="HM104" s="1002">
        <v>441</v>
      </c>
      <c r="HN104" s="1002">
        <v>966</v>
      </c>
      <c r="HO104" s="1002">
        <v>206</v>
      </c>
      <c r="HP104" s="1002">
        <v>171</v>
      </c>
      <c r="HQ104" s="1002">
        <v>639</v>
      </c>
      <c r="HR104" s="1002">
        <v>216</v>
      </c>
      <c r="HS104" s="1002">
        <v>589</v>
      </c>
      <c r="HT104" s="1002">
        <v>967</v>
      </c>
      <c r="HU104" s="1002">
        <v>650</v>
      </c>
      <c r="HV104" s="1002">
        <v>133</v>
      </c>
      <c r="HW104" s="1002">
        <v>31</v>
      </c>
      <c r="HX104" s="1002">
        <v>100</v>
      </c>
      <c r="HY104" s="1002">
        <v>32</v>
      </c>
      <c r="HZ104" s="1002">
        <v>92</v>
      </c>
      <c r="IA104" s="1002">
        <v>62</v>
      </c>
      <c r="IB104" s="1002">
        <v>5</v>
      </c>
      <c r="IC104" s="1002">
        <v>25</v>
      </c>
      <c r="ID104" s="1002">
        <v>372</v>
      </c>
      <c r="IE104" s="1002"/>
      <c r="IF104" s="1002">
        <v>4</v>
      </c>
      <c r="IG104" s="1002"/>
      <c r="IH104" s="1003">
        <v>9587</v>
      </c>
      <c r="II104" s="1004">
        <f t="shared" si="19"/>
        <v>26.265753424657536</v>
      </c>
      <c r="IJ104" s="1005">
        <v>27.73076923076923</v>
      </c>
      <c r="IK104" s="1006">
        <v>4.9800443458980048</v>
      </c>
      <c r="IL104" s="1006">
        <v>3.375</v>
      </c>
      <c r="IM104" s="1006">
        <v>4.7301587301587302</v>
      </c>
      <c r="IN104" s="1006">
        <v>9.2130013831258637</v>
      </c>
      <c r="IO104" s="1006">
        <v>5.9666666666666668</v>
      </c>
      <c r="IP104" s="1006">
        <v>5.4673060156931124</v>
      </c>
      <c r="IQ104" s="1006">
        <v>7.1678004535147393</v>
      </c>
      <c r="IR104" s="1006">
        <v>5.6956521739130439</v>
      </c>
      <c r="IS104" s="1006">
        <v>7.6990291262135919</v>
      </c>
      <c r="IT104" s="1006">
        <v>5.7076023391812862</v>
      </c>
      <c r="IU104" s="1006">
        <v>6.5602503912363064</v>
      </c>
      <c r="IV104" s="1006">
        <v>4.8240740740740744</v>
      </c>
      <c r="IW104" s="1006">
        <v>4.5365025466893041</v>
      </c>
      <c r="IX104" s="1006">
        <v>5.056876938986556</v>
      </c>
      <c r="IY104" s="1006">
        <v>4.7492307692307696</v>
      </c>
      <c r="IZ104" s="1006">
        <v>4.7669172932330826</v>
      </c>
      <c r="JA104" s="1006">
        <v>8.8387096774193541</v>
      </c>
      <c r="JB104" s="1006">
        <v>8.73</v>
      </c>
      <c r="JC104" s="1006">
        <v>4.78125</v>
      </c>
      <c r="JD104" s="1006">
        <v>3.652173913043478</v>
      </c>
      <c r="JE104" s="1006">
        <v>4.145161290322581</v>
      </c>
      <c r="JF104" s="1006">
        <v>7.2</v>
      </c>
      <c r="JG104" s="1006">
        <v>3.32</v>
      </c>
      <c r="JH104" s="1006">
        <v>17.551075268817204</v>
      </c>
      <c r="JI104" s="1006"/>
      <c r="JJ104" s="1006">
        <v>16.75</v>
      </c>
      <c r="JK104" s="1006"/>
      <c r="JL104" s="642">
        <v>6.4993219985396893</v>
      </c>
      <c r="JM104" s="1001">
        <v>692</v>
      </c>
      <c r="JN104" s="1002">
        <v>1627</v>
      </c>
      <c r="JO104" s="1002">
        <v>14</v>
      </c>
      <c r="JP104" s="1002">
        <v>702</v>
      </c>
      <c r="JQ104" s="1002">
        <v>5372</v>
      </c>
      <c r="JR104" s="1002">
        <v>6047</v>
      </c>
      <c r="JS104" s="1002">
        <v>4616</v>
      </c>
      <c r="JT104" s="1002">
        <v>2562</v>
      </c>
      <c r="JU104" s="1002">
        <v>4284</v>
      </c>
      <c r="JV104" s="1002">
        <v>1349</v>
      </c>
      <c r="JW104" s="1002">
        <v>784</v>
      </c>
      <c r="JX104" s="1002">
        <v>3472</v>
      </c>
      <c r="JY104" s="1002">
        <v>815</v>
      </c>
      <c r="JZ104" s="1002">
        <v>2153</v>
      </c>
      <c r="KA104" s="1002">
        <v>3982</v>
      </c>
      <c r="KB104" s="1002">
        <v>2450</v>
      </c>
      <c r="KC104" s="1002">
        <v>479</v>
      </c>
      <c r="KD104" s="1002">
        <v>236</v>
      </c>
      <c r="KE104" s="1002">
        <v>718</v>
      </c>
      <c r="KF104" s="1002">
        <v>122</v>
      </c>
      <c r="KG104" s="1002">
        <v>240</v>
      </c>
      <c r="KH104" s="1002">
        <v>187</v>
      </c>
      <c r="KI104" s="1002">
        <v>29</v>
      </c>
      <c r="KJ104" s="1002">
        <v>58</v>
      </c>
      <c r="KK104" s="1002">
        <v>6157</v>
      </c>
      <c r="KL104" s="1002"/>
      <c r="KM104" s="1002">
        <v>48</v>
      </c>
      <c r="KN104" s="1002"/>
      <c r="KO104" s="1003">
        <v>49195</v>
      </c>
      <c r="KP104" s="1007">
        <f t="shared" si="14"/>
        <v>0.74464542496026642</v>
      </c>
      <c r="KQ104" s="1004">
        <f t="shared" si="20"/>
        <v>134.78082191780823</v>
      </c>
      <c r="KR104" s="1001">
        <v>1389</v>
      </c>
      <c r="KS104" s="1002">
        <v>185</v>
      </c>
      <c r="KT104" s="1002">
        <v>5</v>
      </c>
      <c r="KU104" s="1002">
        <v>3</v>
      </c>
      <c r="KV104" s="1002">
        <v>565</v>
      </c>
      <c r="KW104" s="1002">
        <v>370</v>
      </c>
      <c r="KX104" s="1002">
        <v>517</v>
      </c>
      <c r="KY104" s="1002">
        <v>155</v>
      </c>
      <c r="KZ104" s="1002">
        <v>242</v>
      </c>
      <c r="LA104" s="1002">
        <v>40</v>
      </c>
      <c r="LB104" s="1002">
        <v>20</v>
      </c>
      <c r="LC104" s="1002">
        <v>80</v>
      </c>
      <c r="LD104" s="1002">
        <v>9</v>
      </c>
      <c r="LE104" s="1002">
        <v>56</v>
      </c>
      <c r="LF104" s="1002">
        <v>4</v>
      </c>
      <c r="LG104" s="1002"/>
      <c r="LH104" s="1002">
        <v>22</v>
      </c>
      <c r="LI104" s="1002">
        <v>5</v>
      </c>
      <c r="LJ104" s="1002">
        <v>56</v>
      </c>
      <c r="LK104" s="1002">
        <v>3</v>
      </c>
      <c r="LL104" s="1002">
        <v>13</v>
      </c>
      <c r="LM104" s="1002">
        <v>9</v>
      </c>
      <c r="LN104" s="1002">
        <v>2</v>
      </c>
      <c r="LO104" s="1002"/>
      <c r="LP104" s="1002"/>
      <c r="LQ104" s="1002"/>
      <c r="LR104" s="1002">
        <v>15</v>
      </c>
      <c r="LS104" s="1002"/>
      <c r="LT104" s="1003">
        <v>3765</v>
      </c>
      <c r="LU104" s="1007">
        <f t="shared" ref="LU104:LU109" si="25">LT104/(FP104*365)</f>
        <v>0.44848123883263846</v>
      </c>
      <c r="LV104" s="1004">
        <f t="shared" si="21"/>
        <v>10.315068493150685</v>
      </c>
      <c r="LW104" s="644">
        <v>4</v>
      </c>
      <c r="LX104" s="645">
        <v>141</v>
      </c>
      <c r="LY104" s="645">
        <v>634</v>
      </c>
      <c r="LZ104" s="646">
        <v>1236</v>
      </c>
      <c r="MA104" s="647">
        <v>807</v>
      </c>
      <c r="MB104" s="647">
        <v>943</v>
      </c>
      <c r="MC104" s="645"/>
      <c r="MD104" s="645"/>
      <c r="ME104" s="646"/>
      <c r="MF104" s="647"/>
      <c r="MG104" s="645"/>
      <c r="MH104" s="645"/>
      <c r="MI104" s="646"/>
      <c r="MJ104" s="647"/>
      <c r="MK104" s="648"/>
      <c r="ML104" s="648"/>
      <c r="MM104" s="648"/>
      <c r="MN104" s="1008">
        <v>3765</v>
      </c>
      <c r="MO104" s="1009">
        <f t="shared" si="22"/>
        <v>0.20690571049136786</v>
      </c>
      <c r="MP104" s="1010"/>
      <c r="MQ104" s="1011"/>
      <c r="MR104" s="1011"/>
      <c r="MS104" s="1011" t="s">
        <v>1484</v>
      </c>
      <c r="MT104" s="1011"/>
      <c r="MU104" s="1011"/>
      <c r="MV104" s="1012"/>
      <c r="MX104" s="837"/>
    </row>
    <row r="105" spans="1:362" s="587" customFormat="1" ht="8.25" x14ac:dyDescent="0.25">
      <c r="A105" s="976" t="s">
        <v>702</v>
      </c>
      <c r="B105" s="977" t="s">
        <v>703</v>
      </c>
      <c r="C105" s="978" t="s">
        <v>704</v>
      </c>
      <c r="D105" s="978" t="s">
        <v>705</v>
      </c>
      <c r="E105" s="978" t="s">
        <v>1232</v>
      </c>
      <c r="F105" s="978" t="s">
        <v>368</v>
      </c>
      <c r="G105" s="978" t="s">
        <v>456</v>
      </c>
      <c r="H105" s="978" t="s">
        <v>706</v>
      </c>
      <c r="I105" s="978" t="s">
        <v>320</v>
      </c>
      <c r="J105" s="978" t="s">
        <v>493</v>
      </c>
      <c r="K105" s="1013" t="s">
        <v>282</v>
      </c>
      <c r="L105" s="979">
        <v>1</v>
      </c>
      <c r="M105" s="593">
        <v>295825000</v>
      </c>
      <c r="N105" s="595">
        <v>304139000</v>
      </c>
      <c r="O105" s="595">
        <v>226691000</v>
      </c>
      <c r="P105" s="598">
        <f t="shared" si="15"/>
        <v>-8314000</v>
      </c>
      <c r="Q105" s="599">
        <v>446923.99</v>
      </c>
      <c r="R105" s="600">
        <v>242354471.02000001</v>
      </c>
      <c r="S105" s="600">
        <v>0</v>
      </c>
      <c r="T105" s="980">
        <v>242801395.01000002</v>
      </c>
      <c r="U105" s="981">
        <v>34.686378968253969</v>
      </c>
      <c r="V105" s="982">
        <v>0</v>
      </c>
      <c r="W105" s="982">
        <v>66.887248677248678</v>
      </c>
      <c r="X105" s="982">
        <v>41.398015873015872</v>
      </c>
      <c r="Y105" s="982">
        <v>7.6</v>
      </c>
      <c r="Z105" s="982">
        <v>60.454656084656094</v>
      </c>
      <c r="AA105" s="982">
        <v>1.8</v>
      </c>
      <c r="AB105" s="982">
        <v>23.557812500000001</v>
      </c>
      <c r="AC105" s="982">
        <v>65.791879960317459</v>
      </c>
      <c r="AD105" s="983">
        <v>302.17599206349212</v>
      </c>
      <c r="AE105" s="984">
        <f t="shared" si="16"/>
        <v>0.16297975876538037</v>
      </c>
      <c r="AF105" s="985">
        <f t="shared" si="17"/>
        <v>0.31428093615292535</v>
      </c>
      <c r="AG105" s="986"/>
      <c r="AH105" s="987"/>
      <c r="AI105" s="988"/>
      <c r="AJ105" s="989"/>
      <c r="AK105" s="990"/>
      <c r="AL105" s="990"/>
      <c r="AM105" s="990"/>
      <c r="AN105" s="990"/>
      <c r="AO105" s="990"/>
      <c r="AP105" s="990"/>
      <c r="AQ105" s="990"/>
      <c r="AR105" s="990"/>
      <c r="AS105" s="990"/>
      <c r="AT105" s="990"/>
      <c r="AU105" s="990"/>
      <c r="AV105" s="990"/>
      <c r="AW105" s="990"/>
      <c r="AX105" s="990"/>
      <c r="AY105" s="990"/>
      <c r="AZ105" s="990"/>
      <c r="BA105" s="990"/>
      <c r="BB105" s="990"/>
      <c r="BC105" s="990"/>
      <c r="BD105" s="614"/>
      <c r="BE105" s="991">
        <v>22</v>
      </c>
      <c r="BF105" s="992">
        <v>20</v>
      </c>
      <c r="BG105" s="992">
        <v>15</v>
      </c>
      <c r="BH105" s="992"/>
      <c r="BI105" s="992"/>
      <c r="BJ105" s="992"/>
      <c r="BK105" s="992"/>
      <c r="BL105" s="992"/>
      <c r="BM105" s="992"/>
      <c r="BN105" s="992"/>
      <c r="BO105" s="992"/>
      <c r="BP105" s="992"/>
      <c r="BQ105" s="992"/>
      <c r="BR105" s="992"/>
      <c r="BS105" s="992"/>
      <c r="BT105" s="992"/>
      <c r="BU105" s="992"/>
      <c r="BV105" s="992"/>
      <c r="BW105" s="992"/>
      <c r="BX105" s="992"/>
      <c r="BY105" s="992"/>
      <c r="BZ105" s="992"/>
      <c r="CA105" s="992"/>
      <c r="CB105" s="992"/>
      <c r="CC105" s="992"/>
      <c r="CD105" s="992"/>
      <c r="CE105" s="992"/>
      <c r="CF105" s="992"/>
      <c r="CG105" s="992"/>
      <c r="CH105" s="992"/>
      <c r="CI105" s="992"/>
      <c r="CJ105" s="992"/>
      <c r="CK105" s="992"/>
      <c r="CL105" s="992"/>
      <c r="CM105" s="992"/>
      <c r="CN105" s="992"/>
      <c r="CO105" s="992"/>
      <c r="CP105" s="992"/>
      <c r="CQ105" s="992"/>
      <c r="CR105" s="992"/>
      <c r="CS105" s="993">
        <v>57</v>
      </c>
      <c r="CT105" s="994">
        <f t="shared" si="18"/>
        <v>3</v>
      </c>
      <c r="CU105" s="615">
        <v>0.72353673723536738</v>
      </c>
      <c r="CV105" s="616">
        <v>0.5946575342465753</v>
      </c>
      <c r="CW105" s="616">
        <v>0.37388127853881281</v>
      </c>
      <c r="CX105" s="616"/>
      <c r="CY105" s="616"/>
      <c r="CZ105" s="616"/>
      <c r="DA105" s="616"/>
      <c r="DB105" s="616"/>
      <c r="DC105" s="616"/>
      <c r="DD105" s="616"/>
      <c r="DE105" s="616"/>
      <c r="DF105" s="616"/>
      <c r="DG105" s="616"/>
      <c r="DH105" s="616"/>
      <c r="DI105" s="616"/>
      <c r="DJ105" s="616"/>
      <c r="DK105" s="616"/>
      <c r="DL105" s="616"/>
      <c r="DM105" s="616"/>
      <c r="DN105" s="616"/>
      <c r="DO105" s="616"/>
      <c r="DP105" s="616"/>
      <c r="DQ105" s="616"/>
      <c r="DR105" s="616"/>
      <c r="DS105" s="616"/>
      <c r="DT105" s="616"/>
      <c r="DU105" s="616"/>
      <c r="DV105" s="616"/>
      <c r="DW105" s="616"/>
      <c r="DX105" s="616"/>
      <c r="DY105" s="616"/>
      <c r="DZ105" s="616"/>
      <c r="EA105" s="616"/>
      <c r="EB105" s="616"/>
      <c r="EC105" s="616"/>
      <c r="ED105" s="616"/>
      <c r="EE105" s="616"/>
      <c r="EF105" s="616"/>
      <c r="EG105" s="616"/>
      <c r="EH105" s="995"/>
      <c r="EI105" s="996">
        <v>0.58630136986301373</v>
      </c>
      <c r="EJ105" s="989"/>
      <c r="EK105" s="990">
        <v>4</v>
      </c>
      <c r="EL105" s="990">
        <v>5</v>
      </c>
      <c r="EM105" s="990"/>
      <c r="EN105" s="990"/>
      <c r="EO105" s="990"/>
      <c r="EP105" s="990"/>
      <c r="EQ105" s="990"/>
      <c r="ER105" s="990"/>
      <c r="ES105" s="990"/>
      <c r="ET105" s="990"/>
      <c r="EU105" s="990"/>
      <c r="EV105" s="990"/>
      <c r="EW105" s="990"/>
      <c r="EX105" s="990"/>
      <c r="EY105" s="990"/>
      <c r="EZ105" s="990"/>
      <c r="FA105" s="990"/>
      <c r="FB105" s="990"/>
      <c r="FC105" s="990"/>
      <c r="FD105" s="990"/>
      <c r="FE105" s="990"/>
      <c r="FF105" s="990"/>
      <c r="FG105" s="990"/>
      <c r="FH105" s="990"/>
      <c r="FI105" s="990"/>
      <c r="FJ105" s="990"/>
      <c r="FK105" s="990"/>
      <c r="FL105" s="990"/>
      <c r="FM105" s="990"/>
      <c r="FN105" s="990"/>
      <c r="FO105" s="990"/>
      <c r="FP105" s="997">
        <v>9</v>
      </c>
      <c r="FQ105" s="994">
        <f t="shared" si="13"/>
        <v>2</v>
      </c>
      <c r="FR105" s="615"/>
      <c r="FS105" s="616">
        <v>0.50821917808219175</v>
      </c>
      <c r="FT105" s="616">
        <v>0.2652054794520548</v>
      </c>
      <c r="FU105" s="616"/>
      <c r="FV105" s="616"/>
      <c r="FW105" s="616"/>
      <c r="FX105" s="616"/>
      <c r="FY105" s="616"/>
      <c r="FZ105" s="616"/>
      <c r="GA105" s="616"/>
      <c r="GB105" s="616"/>
      <c r="GC105" s="616"/>
      <c r="GD105" s="616"/>
      <c r="GE105" s="616"/>
      <c r="GF105" s="616"/>
      <c r="GG105" s="616"/>
      <c r="GH105" s="616"/>
      <c r="GI105" s="616"/>
      <c r="GJ105" s="616"/>
      <c r="GK105" s="616"/>
      <c r="GL105" s="616"/>
      <c r="GM105" s="616"/>
      <c r="GN105" s="616"/>
      <c r="GO105" s="616"/>
      <c r="GP105" s="616"/>
      <c r="GQ105" s="616"/>
      <c r="GR105" s="616"/>
      <c r="GS105" s="616"/>
      <c r="GT105" s="616"/>
      <c r="GU105" s="616"/>
      <c r="GV105" s="616"/>
      <c r="GW105" s="616"/>
      <c r="GX105" s="621">
        <v>0.37321156773211567</v>
      </c>
      <c r="GY105" s="998">
        <v>60</v>
      </c>
      <c r="GZ105" s="999">
        <v>37</v>
      </c>
      <c r="HA105" s="999"/>
      <c r="HB105" s="999"/>
      <c r="HC105" s="999"/>
      <c r="HD105" s="999"/>
      <c r="HE105" s="1000">
        <v>97</v>
      </c>
      <c r="HF105" s="1001">
        <v>3</v>
      </c>
      <c r="HG105" s="1002">
        <v>110</v>
      </c>
      <c r="HH105" s="1002">
        <v>4</v>
      </c>
      <c r="HI105" s="1002">
        <v>38</v>
      </c>
      <c r="HJ105" s="1002">
        <v>274</v>
      </c>
      <c r="HK105" s="1002">
        <v>292</v>
      </c>
      <c r="HL105" s="1002">
        <v>362</v>
      </c>
      <c r="HM105" s="1002">
        <v>130</v>
      </c>
      <c r="HN105" s="1002">
        <v>379</v>
      </c>
      <c r="HO105" s="1002">
        <v>152</v>
      </c>
      <c r="HP105" s="1002">
        <v>84</v>
      </c>
      <c r="HQ105" s="1002">
        <v>146</v>
      </c>
      <c r="HR105" s="1002">
        <v>34</v>
      </c>
      <c r="HS105" s="1002">
        <v>547</v>
      </c>
      <c r="HT105" s="1002">
        <v>97</v>
      </c>
      <c r="HU105" s="1002"/>
      <c r="HV105" s="1002">
        <v>42</v>
      </c>
      <c r="HW105" s="1002">
        <v>14</v>
      </c>
      <c r="HX105" s="1002">
        <v>49</v>
      </c>
      <c r="HY105" s="1002">
        <v>5</v>
      </c>
      <c r="HZ105" s="1002">
        <v>26</v>
      </c>
      <c r="IA105" s="1002">
        <v>14</v>
      </c>
      <c r="IB105" s="1002">
        <v>3</v>
      </c>
      <c r="IC105" s="1002">
        <v>24</v>
      </c>
      <c r="ID105" s="1002"/>
      <c r="IE105" s="1002"/>
      <c r="IF105" s="1002">
        <v>9</v>
      </c>
      <c r="IG105" s="1002">
        <v>3</v>
      </c>
      <c r="IH105" s="1003">
        <v>2841</v>
      </c>
      <c r="II105" s="1004">
        <f t="shared" si="19"/>
        <v>7.7835616438356166</v>
      </c>
      <c r="IJ105" s="1005">
        <v>14</v>
      </c>
      <c r="IK105" s="1006">
        <v>3.3454545454545452</v>
      </c>
      <c r="IL105" s="1006">
        <v>2.5</v>
      </c>
      <c r="IM105" s="1006">
        <v>5.8947368421052628</v>
      </c>
      <c r="IN105" s="1006">
        <v>8.4014598540145986</v>
      </c>
      <c r="IO105" s="1006">
        <v>6.4383561643835616</v>
      </c>
      <c r="IP105" s="1006">
        <v>5.7734806629834257</v>
      </c>
      <c r="IQ105" s="1006">
        <v>7.1923076923076925</v>
      </c>
      <c r="IR105" s="1006">
        <v>5.002638522427441</v>
      </c>
      <c r="IS105" s="1006">
        <v>5.4473684210526319</v>
      </c>
      <c r="IT105" s="1006">
        <v>5.8690476190476186</v>
      </c>
      <c r="IU105" s="1006">
        <v>6.904109589041096</v>
      </c>
      <c r="IV105" s="1006">
        <v>3.1470588235294117</v>
      </c>
      <c r="IW105" s="1006">
        <v>4.3546617915904937</v>
      </c>
      <c r="IX105" s="1006">
        <v>2.865979381443299</v>
      </c>
      <c r="IY105" s="1006"/>
      <c r="IZ105" s="1006">
        <v>5.8809523809523814</v>
      </c>
      <c r="JA105" s="1006">
        <v>7.5</v>
      </c>
      <c r="JB105" s="1006">
        <v>14.183673469387756</v>
      </c>
      <c r="JC105" s="1006">
        <v>3.6</v>
      </c>
      <c r="JD105" s="1006">
        <v>2.9615384615384617</v>
      </c>
      <c r="JE105" s="1006">
        <v>3.7142857142857144</v>
      </c>
      <c r="JF105" s="1006">
        <v>9.6666666666666661</v>
      </c>
      <c r="JG105" s="1006">
        <v>3.125</v>
      </c>
      <c r="JH105" s="1006"/>
      <c r="JI105" s="1006"/>
      <c r="JJ105" s="1006">
        <v>5.1111111111111107</v>
      </c>
      <c r="JK105" s="1006">
        <v>6.666666666666667</v>
      </c>
      <c r="JL105" s="642">
        <v>5.7046814501935934</v>
      </c>
      <c r="JM105" s="1001">
        <v>24</v>
      </c>
      <c r="JN105" s="1002">
        <v>239</v>
      </c>
      <c r="JO105" s="1002">
        <v>7</v>
      </c>
      <c r="JP105" s="1002">
        <v>180</v>
      </c>
      <c r="JQ105" s="1002">
        <v>1920</v>
      </c>
      <c r="JR105" s="1002">
        <v>1368</v>
      </c>
      <c r="JS105" s="1002">
        <v>1427</v>
      </c>
      <c r="JT105" s="1002">
        <v>707</v>
      </c>
      <c r="JU105" s="1002">
        <v>1322</v>
      </c>
      <c r="JV105" s="1002">
        <v>669</v>
      </c>
      <c r="JW105" s="1002">
        <v>399</v>
      </c>
      <c r="JX105" s="1002">
        <v>821</v>
      </c>
      <c r="JY105" s="1002">
        <v>73</v>
      </c>
      <c r="JZ105" s="1002">
        <v>1798</v>
      </c>
      <c r="KA105" s="1002">
        <v>186</v>
      </c>
      <c r="KB105" s="1002"/>
      <c r="KC105" s="1002">
        <v>200</v>
      </c>
      <c r="KD105" s="1002">
        <v>89</v>
      </c>
      <c r="KE105" s="1002">
        <v>546</v>
      </c>
      <c r="KF105" s="1002">
        <v>13</v>
      </c>
      <c r="KG105" s="1002">
        <v>50</v>
      </c>
      <c r="KH105" s="1002">
        <v>26</v>
      </c>
      <c r="KI105" s="1002">
        <v>26</v>
      </c>
      <c r="KJ105" s="1002">
        <v>54</v>
      </c>
      <c r="KK105" s="1002"/>
      <c r="KL105" s="1002"/>
      <c r="KM105" s="1002">
        <v>37</v>
      </c>
      <c r="KN105" s="1002">
        <v>17</v>
      </c>
      <c r="KO105" s="1003">
        <v>12198</v>
      </c>
      <c r="KP105" s="1007">
        <f t="shared" si="14"/>
        <v>0.58630136986301373</v>
      </c>
      <c r="KQ105" s="1004">
        <f t="shared" si="20"/>
        <v>33.419178082191777</v>
      </c>
      <c r="KR105" s="1001">
        <v>14</v>
      </c>
      <c r="KS105" s="1002">
        <v>20</v>
      </c>
      <c r="KT105" s="1002"/>
      <c r="KU105" s="1002">
        <v>7</v>
      </c>
      <c r="KV105" s="1002">
        <v>121</v>
      </c>
      <c r="KW105" s="1002">
        <v>226</v>
      </c>
      <c r="KX105" s="1002">
        <v>302</v>
      </c>
      <c r="KY105" s="1002">
        <v>99</v>
      </c>
      <c r="KZ105" s="1002">
        <v>196</v>
      </c>
      <c r="LA105" s="1002">
        <v>6</v>
      </c>
      <c r="LB105" s="1002">
        <v>14</v>
      </c>
      <c r="LC105" s="1002">
        <v>46</v>
      </c>
      <c r="LD105" s="1002"/>
      <c r="LE105" s="1002">
        <v>48</v>
      </c>
      <c r="LF105" s="1002"/>
      <c r="LG105" s="1002"/>
      <c r="LH105" s="1002">
        <v>5</v>
      </c>
      <c r="LI105" s="1002">
        <v>2</v>
      </c>
      <c r="LJ105" s="1002">
        <v>101</v>
      </c>
      <c r="LK105" s="1002"/>
      <c r="LL105" s="1002">
        <v>7</v>
      </c>
      <c r="LM105" s="1002">
        <v>12</v>
      </c>
      <c r="LN105" s="1002"/>
      <c r="LO105" s="1002"/>
      <c r="LP105" s="1002"/>
      <c r="LQ105" s="1002"/>
      <c r="LR105" s="1002"/>
      <c r="LS105" s="1002"/>
      <c r="LT105" s="1003">
        <v>1226</v>
      </c>
      <c r="LU105" s="1007">
        <f t="shared" si="25"/>
        <v>0.37321156773211567</v>
      </c>
      <c r="LV105" s="1004">
        <f t="shared" si="21"/>
        <v>3.3589041095890413</v>
      </c>
      <c r="LW105" s="644"/>
      <c r="LX105" s="645"/>
      <c r="LY105" s="645"/>
      <c r="LZ105" s="646"/>
      <c r="MA105" s="647">
        <v>546</v>
      </c>
      <c r="MB105" s="647">
        <v>680</v>
      </c>
      <c r="MC105" s="645"/>
      <c r="MD105" s="645"/>
      <c r="ME105" s="646"/>
      <c r="MF105" s="647"/>
      <c r="MG105" s="645"/>
      <c r="MH105" s="645"/>
      <c r="MI105" s="646"/>
      <c r="MJ105" s="647"/>
      <c r="MK105" s="648"/>
      <c r="ML105" s="648"/>
      <c r="MM105" s="648"/>
      <c r="MN105" s="1008">
        <v>1226</v>
      </c>
      <c r="MO105" s="1009">
        <f t="shared" si="22"/>
        <v>0</v>
      </c>
      <c r="MP105" s="1010"/>
      <c r="MQ105" s="1011"/>
      <c r="MR105" s="1011"/>
      <c r="MS105" s="1011"/>
      <c r="MT105" s="1011" t="s">
        <v>1486</v>
      </c>
      <c r="MU105" s="1011"/>
      <c r="MV105" s="1012"/>
      <c r="MX105" s="837"/>
    </row>
    <row r="106" spans="1:362" s="587" customFormat="1" ht="8.25" x14ac:dyDescent="0.25">
      <c r="A106" s="976" t="s">
        <v>707</v>
      </c>
      <c r="B106" s="977" t="s">
        <v>708</v>
      </c>
      <c r="C106" s="978" t="s">
        <v>709</v>
      </c>
      <c r="D106" s="978" t="s">
        <v>710</v>
      </c>
      <c r="E106" s="978" t="s">
        <v>1232</v>
      </c>
      <c r="F106" s="978" t="s">
        <v>368</v>
      </c>
      <c r="G106" s="978" t="s">
        <v>580</v>
      </c>
      <c r="H106" s="978" t="s">
        <v>711</v>
      </c>
      <c r="I106" s="978" t="s">
        <v>186</v>
      </c>
      <c r="J106" s="978" t="s">
        <v>493</v>
      </c>
      <c r="K106" s="1013" t="s">
        <v>282</v>
      </c>
      <c r="L106" s="979">
        <v>1</v>
      </c>
      <c r="M106" s="593">
        <v>200357000</v>
      </c>
      <c r="N106" s="595">
        <v>171855000</v>
      </c>
      <c r="O106" s="595">
        <v>122352000</v>
      </c>
      <c r="P106" s="598">
        <f t="shared" si="15"/>
        <v>28502000</v>
      </c>
      <c r="Q106" s="599">
        <v>0</v>
      </c>
      <c r="R106" s="600">
        <v>160384088.30000001</v>
      </c>
      <c r="S106" s="600">
        <v>0</v>
      </c>
      <c r="T106" s="980">
        <v>160384088.30000001</v>
      </c>
      <c r="U106" s="981">
        <v>23.947500000000002</v>
      </c>
      <c r="V106" s="982">
        <v>0</v>
      </c>
      <c r="W106" s="982">
        <v>61.044417989417987</v>
      </c>
      <c r="X106" s="982">
        <v>11.009523809523808</v>
      </c>
      <c r="Y106" s="982">
        <v>8.3429629629629609</v>
      </c>
      <c r="Z106" s="982">
        <v>34.632328042328041</v>
      </c>
      <c r="AA106" s="982">
        <v>0</v>
      </c>
      <c r="AB106" s="982">
        <v>17.062916666666666</v>
      </c>
      <c r="AC106" s="982">
        <v>0</v>
      </c>
      <c r="AD106" s="983">
        <v>156.03964947089946</v>
      </c>
      <c r="AE106" s="984">
        <f t="shared" si="16"/>
        <v>0.17231301611999497</v>
      </c>
      <c r="AF106" s="985">
        <f t="shared" si="17"/>
        <v>0.43924199941732089</v>
      </c>
      <c r="AG106" s="986"/>
      <c r="AH106" s="987"/>
      <c r="AI106" s="988"/>
      <c r="AJ106" s="989"/>
      <c r="AK106" s="990"/>
      <c r="AL106" s="990"/>
      <c r="AM106" s="990"/>
      <c r="AN106" s="990"/>
      <c r="AO106" s="990"/>
      <c r="AP106" s="990"/>
      <c r="AQ106" s="990"/>
      <c r="AR106" s="990"/>
      <c r="AS106" s="990"/>
      <c r="AT106" s="990"/>
      <c r="AU106" s="990"/>
      <c r="AV106" s="990"/>
      <c r="AW106" s="990"/>
      <c r="AX106" s="990"/>
      <c r="AY106" s="990"/>
      <c r="AZ106" s="990"/>
      <c r="BA106" s="990"/>
      <c r="BB106" s="990"/>
      <c r="BC106" s="990"/>
      <c r="BD106" s="614"/>
      <c r="BE106" s="991">
        <v>26</v>
      </c>
      <c r="BF106" s="992">
        <v>20</v>
      </c>
      <c r="BG106" s="992"/>
      <c r="BH106" s="992"/>
      <c r="BI106" s="992"/>
      <c r="BJ106" s="992"/>
      <c r="BK106" s="992"/>
      <c r="BL106" s="992"/>
      <c r="BM106" s="992"/>
      <c r="BN106" s="992"/>
      <c r="BO106" s="992"/>
      <c r="BP106" s="992"/>
      <c r="BQ106" s="992"/>
      <c r="BR106" s="992"/>
      <c r="BS106" s="992"/>
      <c r="BT106" s="992"/>
      <c r="BU106" s="992"/>
      <c r="BV106" s="992"/>
      <c r="BW106" s="992"/>
      <c r="BX106" s="992"/>
      <c r="BY106" s="992"/>
      <c r="BZ106" s="992"/>
      <c r="CA106" s="992"/>
      <c r="CB106" s="992"/>
      <c r="CC106" s="992"/>
      <c r="CD106" s="992"/>
      <c r="CE106" s="992"/>
      <c r="CF106" s="992"/>
      <c r="CG106" s="992"/>
      <c r="CH106" s="992"/>
      <c r="CI106" s="992"/>
      <c r="CJ106" s="992"/>
      <c r="CK106" s="992"/>
      <c r="CL106" s="992"/>
      <c r="CM106" s="992"/>
      <c r="CN106" s="992"/>
      <c r="CO106" s="992"/>
      <c r="CP106" s="992"/>
      <c r="CQ106" s="992"/>
      <c r="CR106" s="992"/>
      <c r="CS106" s="993">
        <v>46</v>
      </c>
      <c r="CT106" s="994">
        <f t="shared" si="18"/>
        <v>2</v>
      </c>
      <c r="CU106" s="615">
        <v>0.77839831401475235</v>
      </c>
      <c r="CV106" s="616">
        <v>0.35232876712328765</v>
      </c>
      <c r="CW106" s="616"/>
      <c r="CX106" s="616"/>
      <c r="CY106" s="616"/>
      <c r="CZ106" s="616"/>
      <c r="DA106" s="616"/>
      <c r="DB106" s="616"/>
      <c r="DC106" s="616"/>
      <c r="DD106" s="616"/>
      <c r="DE106" s="616"/>
      <c r="DF106" s="616"/>
      <c r="DG106" s="616"/>
      <c r="DH106" s="616"/>
      <c r="DI106" s="616"/>
      <c r="DJ106" s="616"/>
      <c r="DK106" s="616"/>
      <c r="DL106" s="616"/>
      <c r="DM106" s="616"/>
      <c r="DN106" s="616"/>
      <c r="DO106" s="616"/>
      <c r="DP106" s="616"/>
      <c r="DQ106" s="616"/>
      <c r="DR106" s="616"/>
      <c r="DS106" s="616"/>
      <c r="DT106" s="616"/>
      <c r="DU106" s="616"/>
      <c r="DV106" s="616"/>
      <c r="DW106" s="616"/>
      <c r="DX106" s="616"/>
      <c r="DY106" s="616"/>
      <c r="DZ106" s="616"/>
      <c r="EA106" s="616"/>
      <c r="EB106" s="616"/>
      <c r="EC106" s="616"/>
      <c r="ED106" s="616"/>
      <c r="EE106" s="616"/>
      <c r="EF106" s="616"/>
      <c r="EG106" s="616"/>
      <c r="EH106" s="995"/>
      <c r="EI106" s="996">
        <v>0.5931506849315068</v>
      </c>
      <c r="EJ106" s="989"/>
      <c r="EK106" s="990"/>
      <c r="EL106" s="990">
        <v>4</v>
      </c>
      <c r="EM106" s="990"/>
      <c r="EN106" s="990"/>
      <c r="EO106" s="990"/>
      <c r="EP106" s="990"/>
      <c r="EQ106" s="990"/>
      <c r="ER106" s="990"/>
      <c r="ES106" s="990"/>
      <c r="ET106" s="990"/>
      <c r="EU106" s="990"/>
      <c r="EV106" s="990"/>
      <c r="EW106" s="990"/>
      <c r="EX106" s="990"/>
      <c r="EY106" s="990"/>
      <c r="EZ106" s="990"/>
      <c r="FA106" s="990"/>
      <c r="FB106" s="990"/>
      <c r="FC106" s="990"/>
      <c r="FD106" s="990"/>
      <c r="FE106" s="990"/>
      <c r="FF106" s="990"/>
      <c r="FG106" s="990"/>
      <c r="FH106" s="990"/>
      <c r="FI106" s="990"/>
      <c r="FJ106" s="990"/>
      <c r="FK106" s="990"/>
      <c r="FL106" s="990"/>
      <c r="FM106" s="990"/>
      <c r="FN106" s="990"/>
      <c r="FO106" s="990"/>
      <c r="FP106" s="997">
        <v>4</v>
      </c>
      <c r="FQ106" s="994">
        <f t="shared" si="13"/>
        <v>1</v>
      </c>
      <c r="FR106" s="615"/>
      <c r="FS106" s="616"/>
      <c r="FT106" s="616">
        <v>0.27465753424657535</v>
      </c>
      <c r="FU106" s="616"/>
      <c r="FV106" s="616"/>
      <c r="FW106" s="616"/>
      <c r="FX106" s="616"/>
      <c r="FY106" s="616"/>
      <c r="FZ106" s="616"/>
      <c r="GA106" s="616"/>
      <c r="GB106" s="616"/>
      <c r="GC106" s="616"/>
      <c r="GD106" s="616"/>
      <c r="GE106" s="616"/>
      <c r="GF106" s="616"/>
      <c r="GG106" s="616"/>
      <c r="GH106" s="616"/>
      <c r="GI106" s="616"/>
      <c r="GJ106" s="616"/>
      <c r="GK106" s="616"/>
      <c r="GL106" s="616"/>
      <c r="GM106" s="616"/>
      <c r="GN106" s="616"/>
      <c r="GO106" s="616"/>
      <c r="GP106" s="616"/>
      <c r="GQ106" s="616"/>
      <c r="GR106" s="616"/>
      <c r="GS106" s="616"/>
      <c r="GT106" s="616"/>
      <c r="GU106" s="616"/>
      <c r="GV106" s="616"/>
      <c r="GW106" s="616"/>
      <c r="GX106" s="621">
        <v>0.27465753424657535</v>
      </c>
      <c r="GY106" s="998">
        <v>71</v>
      </c>
      <c r="GZ106" s="999"/>
      <c r="HA106" s="999"/>
      <c r="HB106" s="999"/>
      <c r="HC106" s="999"/>
      <c r="HD106" s="999"/>
      <c r="HE106" s="1000">
        <v>71</v>
      </c>
      <c r="HF106" s="1001">
        <v>1</v>
      </c>
      <c r="HG106" s="1002">
        <v>25</v>
      </c>
      <c r="HH106" s="1002"/>
      <c r="HI106" s="1002">
        <v>2</v>
      </c>
      <c r="HJ106" s="1002">
        <v>285</v>
      </c>
      <c r="HK106" s="1002">
        <v>479</v>
      </c>
      <c r="HL106" s="1002">
        <v>363</v>
      </c>
      <c r="HM106" s="1002">
        <v>170</v>
      </c>
      <c r="HN106" s="1002">
        <v>267</v>
      </c>
      <c r="HO106" s="1002">
        <v>129</v>
      </c>
      <c r="HP106" s="1002">
        <v>148</v>
      </c>
      <c r="HQ106" s="1002">
        <v>109</v>
      </c>
      <c r="HR106" s="1002">
        <v>2</v>
      </c>
      <c r="HS106" s="1002">
        <v>1</v>
      </c>
      <c r="HT106" s="1002"/>
      <c r="HU106" s="1002"/>
      <c r="HV106" s="1002">
        <v>49</v>
      </c>
      <c r="HW106" s="1002">
        <v>10</v>
      </c>
      <c r="HX106" s="1002">
        <v>60</v>
      </c>
      <c r="HY106" s="1002">
        <v>8</v>
      </c>
      <c r="HZ106" s="1002">
        <v>33</v>
      </c>
      <c r="IA106" s="1002">
        <v>23</v>
      </c>
      <c r="IB106" s="1002">
        <v>2</v>
      </c>
      <c r="IC106" s="1002">
        <v>16</v>
      </c>
      <c r="ID106" s="1002"/>
      <c r="IE106" s="1002"/>
      <c r="IF106" s="1002">
        <v>12</v>
      </c>
      <c r="IG106" s="1002">
        <v>1</v>
      </c>
      <c r="IH106" s="1003">
        <v>2195</v>
      </c>
      <c r="II106" s="1004">
        <f t="shared" si="19"/>
        <v>6.0136986301369859</v>
      </c>
      <c r="IJ106" s="1005">
        <v>22</v>
      </c>
      <c r="IK106" s="1006">
        <v>4.68</v>
      </c>
      <c r="IL106" s="1006"/>
      <c r="IM106" s="1006">
        <v>3.5</v>
      </c>
      <c r="IN106" s="1006">
        <v>7.7157894736842101</v>
      </c>
      <c r="IO106" s="1006">
        <v>5.4697286012526094</v>
      </c>
      <c r="IP106" s="1006">
        <v>4.1790633608815426</v>
      </c>
      <c r="IQ106" s="1006">
        <v>6.052941176470588</v>
      </c>
      <c r="IR106" s="1006">
        <v>5.0149812734082397</v>
      </c>
      <c r="IS106" s="1006">
        <v>5.8682170542635657</v>
      </c>
      <c r="IT106" s="1006">
        <v>5.5675675675675675</v>
      </c>
      <c r="IU106" s="1006">
        <v>7.1100917431192663</v>
      </c>
      <c r="IV106" s="1006">
        <v>16</v>
      </c>
      <c r="IW106" s="1006">
        <v>5</v>
      </c>
      <c r="IX106" s="1006"/>
      <c r="IY106" s="1006"/>
      <c r="IZ106" s="1006">
        <v>5.3469387755102042</v>
      </c>
      <c r="JA106" s="1006">
        <v>4.5</v>
      </c>
      <c r="JB106" s="1006">
        <v>9.7166666666666668</v>
      </c>
      <c r="JC106" s="1006">
        <v>3.5</v>
      </c>
      <c r="JD106" s="1006">
        <v>3.4545454545454546</v>
      </c>
      <c r="JE106" s="1006">
        <v>4.0434782608695654</v>
      </c>
      <c r="JF106" s="1006">
        <v>9.5</v>
      </c>
      <c r="JG106" s="1006">
        <v>8.3125</v>
      </c>
      <c r="JH106" s="1006"/>
      <c r="JI106" s="1006"/>
      <c r="JJ106" s="1006">
        <v>4</v>
      </c>
      <c r="JK106" s="1006">
        <v>2</v>
      </c>
      <c r="JL106" s="642">
        <v>5.7266514806378135</v>
      </c>
      <c r="JM106" s="1001">
        <v>21</v>
      </c>
      <c r="JN106" s="1002">
        <v>86</v>
      </c>
      <c r="JO106" s="1002"/>
      <c r="JP106" s="1002">
        <v>5</v>
      </c>
      <c r="JQ106" s="1002">
        <v>1822</v>
      </c>
      <c r="JR106" s="1002">
        <v>1970</v>
      </c>
      <c r="JS106" s="1002">
        <v>1141</v>
      </c>
      <c r="JT106" s="1002">
        <v>827</v>
      </c>
      <c r="JU106" s="1002">
        <v>1059</v>
      </c>
      <c r="JV106" s="1002">
        <v>620</v>
      </c>
      <c r="JW106" s="1002">
        <v>662</v>
      </c>
      <c r="JX106" s="1002">
        <v>649</v>
      </c>
      <c r="JY106" s="1002">
        <v>32</v>
      </c>
      <c r="JZ106" s="1002">
        <v>4</v>
      </c>
      <c r="KA106" s="1002"/>
      <c r="KB106" s="1002"/>
      <c r="KC106" s="1002">
        <v>212</v>
      </c>
      <c r="KD106" s="1002">
        <v>35</v>
      </c>
      <c r="KE106" s="1002">
        <v>485</v>
      </c>
      <c r="KF106" s="1002">
        <v>20</v>
      </c>
      <c r="KG106" s="1002">
        <v>72</v>
      </c>
      <c r="KH106" s="1002">
        <v>67</v>
      </c>
      <c r="KI106" s="1002">
        <v>17</v>
      </c>
      <c r="KJ106" s="1002">
        <v>116</v>
      </c>
      <c r="KK106" s="1002"/>
      <c r="KL106" s="1002"/>
      <c r="KM106" s="1002">
        <v>36</v>
      </c>
      <c r="KN106" s="1002">
        <v>1</v>
      </c>
      <c r="KO106" s="1003">
        <v>9959</v>
      </c>
      <c r="KP106" s="1007">
        <f t="shared" si="14"/>
        <v>0.5931506849315068</v>
      </c>
      <c r="KQ106" s="1004">
        <f t="shared" si="20"/>
        <v>27.284931506849315</v>
      </c>
      <c r="KR106" s="1001"/>
      <c r="KS106" s="1002">
        <v>5</v>
      </c>
      <c r="KT106" s="1002"/>
      <c r="KU106" s="1002"/>
      <c r="KV106" s="1002">
        <v>101</v>
      </c>
      <c r="KW106" s="1002">
        <v>147</v>
      </c>
      <c r="KX106" s="1002">
        <v>7</v>
      </c>
      <c r="KY106" s="1002">
        <v>38</v>
      </c>
      <c r="KZ106" s="1002">
        <v>13</v>
      </c>
      <c r="LA106" s="1002">
        <v>6</v>
      </c>
      <c r="LB106" s="1002">
        <v>19</v>
      </c>
      <c r="LC106" s="1002">
        <v>15</v>
      </c>
      <c r="LD106" s="1002"/>
      <c r="LE106" s="1002"/>
      <c r="LF106" s="1002"/>
      <c r="LG106" s="1002"/>
      <c r="LH106" s="1002">
        <v>1</v>
      </c>
      <c r="LI106" s="1002"/>
      <c r="LJ106" s="1002">
        <v>37</v>
      </c>
      <c r="LK106" s="1002"/>
      <c r="LL106" s="1002">
        <v>9</v>
      </c>
      <c r="LM106" s="1002">
        <v>3</v>
      </c>
      <c r="LN106" s="1002"/>
      <c r="LO106" s="1002"/>
      <c r="LP106" s="1002"/>
      <c r="LQ106" s="1002"/>
      <c r="LR106" s="1002"/>
      <c r="LS106" s="1002"/>
      <c r="LT106" s="1003">
        <v>401</v>
      </c>
      <c r="LU106" s="1007">
        <f t="shared" si="25"/>
        <v>0.27465753424657535</v>
      </c>
      <c r="LV106" s="1004">
        <f t="shared" si="21"/>
        <v>1.0986301369863014</v>
      </c>
      <c r="LW106" s="644"/>
      <c r="LX106" s="645"/>
      <c r="LY106" s="645"/>
      <c r="LZ106" s="646"/>
      <c r="MA106" s="647">
        <v>106</v>
      </c>
      <c r="MB106" s="647">
        <v>295</v>
      </c>
      <c r="MC106" s="645"/>
      <c r="MD106" s="645"/>
      <c r="ME106" s="646"/>
      <c r="MF106" s="647"/>
      <c r="MG106" s="645"/>
      <c r="MH106" s="645"/>
      <c r="MI106" s="646"/>
      <c r="MJ106" s="647"/>
      <c r="MK106" s="648"/>
      <c r="ML106" s="648"/>
      <c r="MM106" s="648"/>
      <c r="MN106" s="1008">
        <v>401</v>
      </c>
      <c r="MO106" s="1009">
        <f t="shared" si="22"/>
        <v>0</v>
      </c>
      <c r="MP106" s="1010"/>
      <c r="MQ106" s="1011" t="s">
        <v>1485</v>
      </c>
      <c r="MR106" s="1011"/>
      <c r="MS106" s="1011"/>
      <c r="MT106" s="1011"/>
      <c r="MU106" s="1011"/>
      <c r="MV106" s="1012"/>
      <c r="MX106" s="837"/>
    </row>
    <row r="107" spans="1:362" s="587" customFormat="1" ht="8.25" x14ac:dyDescent="0.25">
      <c r="A107" s="976" t="s">
        <v>712</v>
      </c>
      <c r="B107" s="977" t="s">
        <v>713</v>
      </c>
      <c r="C107" s="978" t="s">
        <v>714</v>
      </c>
      <c r="D107" s="978" t="s">
        <v>715</v>
      </c>
      <c r="E107" s="978" t="s">
        <v>1233</v>
      </c>
      <c r="F107" s="978" t="s">
        <v>379</v>
      </c>
      <c r="G107" s="978" t="s">
        <v>700</v>
      </c>
      <c r="H107" s="978" t="s">
        <v>700</v>
      </c>
      <c r="I107" s="978" t="s">
        <v>186</v>
      </c>
      <c r="J107" s="978" t="s">
        <v>493</v>
      </c>
      <c r="K107" s="1013" t="s">
        <v>282</v>
      </c>
      <c r="L107" s="979">
        <v>1</v>
      </c>
      <c r="M107" s="593">
        <v>918769000</v>
      </c>
      <c r="N107" s="595">
        <v>876323000</v>
      </c>
      <c r="O107" s="595">
        <v>522842000</v>
      </c>
      <c r="P107" s="598">
        <f t="shared" si="15"/>
        <v>42446000</v>
      </c>
      <c r="Q107" s="599">
        <v>2329594.7000000002</v>
      </c>
      <c r="R107" s="600">
        <v>743526376.69999993</v>
      </c>
      <c r="S107" s="600">
        <v>72598146.739999995</v>
      </c>
      <c r="T107" s="980">
        <v>818454118.13999999</v>
      </c>
      <c r="U107" s="981">
        <v>92.203110119047622</v>
      </c>
      <c r="V107" s="982">
        <v>7.87</v>
      </c>
      <c r="W107" s="982">
        <v>249.94611111111109</v>
      </c>
      <c r="X107" s="982">
        <v>90.096507936507933</v>
      </c>
      <c r="Y107" s="982">
        <v>22.978730158730158</v>
      </c>
      <c r="Z107" s="982">
        <v>100.82150793650794</v>
      </c>
      <c r="AA107" s="982">
        <v>0</v>
      </c>
      <c r="AB107" s="982">
        <v>61.34</v>
      </c>
      <c r="AC107" s="982">
        <v>46.4</v>
      </c>
      <c r="AD107" s="983">
        <v>671.65596726190483</v>
      </c>
      <c r="AE107" s="984">
        <f t="shared" si="16"/>
        <v>0.16350505300770257</v>
      </c>
      <c r="AF107" s="985">
        <f t="shared" si="17"/>
        <v>0.44323290281125566</v>
      </c>
      <c r="AG107" s="986" t="s">
        <v>1483</v>
      </c>
      <c r="AH107" s="987" t="s">
        <v>1481</v>
      </c>
      <c r="AI107" s="988" t="s">
        <v>1482</v>
      </c>
      <c r="AJ107" s="989"/>
      <c r="AK107" s="990"/>
      <c r="AL107" s="990"/>
      <c r="AM107" s="990"/>
      <c r="AN107" s="990"/>
      <c r="AO107" s="990"/>
      <c r="AP107" s="990"/>
      <c r="AQ107" s="990"/>
      <c r="AR107" s="990"/>
      <c r="AS107" s="990"/>
      <c r="AT107" s="990"/>
      <c r="AU107" s="990"/>
      <c r="AV107" s="990"/>
      <c r="AW107" s="990"/>
      <c r="AX107" s="990"/>
      <c r="AY107" s="990"/>
      <c r="AZ107" s="990"/>
      <c r="BA107" s="990"/>
      <c r="BB107" s="990"/>
      <c r="BC107" s="990"/>
      <c r="BD107" s="614"/>
      <c r="BE107" s="991">
        <v>54</v>
      </c>
      <c r="BF107" s="992">
        <v>68</v>
      </c>
      <c r="BG107" s="992">
        <v>37</v>
      </c>
      <c r="BH107" s="992">
        <v>25</v>
      </c>
      <c r="BI107" s="992">
        <v>20</v>
      </c>
      <c r="BJ107" s="992">
        <v>10</v>
      </c>
      <c r="BK107" s="992"/>
      <c r="BL107" s="992"/>
      <c r="BM107" s="992">
        <v>17</v>
      </c>
      <c r="BN107" s="992"/>
      <c r="BO107" s="992"/>
      <c r="BP107" s="992"/>
      <c r="BQ107" s="992"/>
      <c r="BR107" s="992"/>
      <c r="BS107" s="992"/>
      <c r="BT107" s="992"/>
      <c r="BU107" s="992"/>
      <c r="BV107" s="992"/>
      <c r="BW107" s="992"/>
      <c r="BX107" s="992"/>
      <c r="BY107" s="992"/>
      <c r="BZ107" s="992"/>
      <c r="CA107" s="992"/>
      <c r="CB107" s="992"/>
      <c r="CC107" s="992"/>
      <c r="CD107" s="992"/>
      <c r="CE107" s="992"/>
      <c r="CF107" s="992"/>
      <c r="CG107" s="992"/>
      <c r="CH107" s="992"/>
      <c r="CI107" s="992"/>
      <c r="CJ107" s="992"/>
      <c r="CK107" s="992"/>
      <c r="CL107" s="992"/>
      <c r="CM107" s="992"/>
      <c r="CN107" s="992"/>
      <c r="CO107" s="992"/>
      <c r="CP107" s="992"/>
      <c r="CQ107" s="992"/>
      <c r="CR107" s="992"/>
      <c r="CS107" s="993">
        <v>231</v>
      </c>
      <c r="CT107" s="994">
        <f t="shared" si="18"/>
        <v>7</v>
      </c>
      <c r="CU107" s="615">
        <v>0.71927955352612882</v>
      </c>
      <c r="CV107" s="616">
        <v>0.40132957292506044</v>
      </c>
      <c r="CW107" s="616">
        <v>0.42406516105146241</v>
      </c>
      <c r="CX107" s="616">
        <v>0.57019178082191779</v>
      </c>
      <c r="CY107" s="616">
        <v>8.7671232876712329E-2</v>
      </c>
      <c r="CZ107" s="616">
        <v>0.99726027397260275</v>
      </c>
      <c r="DA107" s="616"/>
      <c r="DB107" s="616"/>
      <c r="DC107" s="616">
        <v>0.45205479452054792</v>
      </c>
      <c r="DD107" s="616"/>
      <c r="DE107" s="616"/>
      <c r="DF107" s="616"/>
      <c r="DG107" s="616"/>
      <c r="DH107" s="616"/>
      <c r="DI107" s="616"/>
      <c r="DJ107" s="616"/>
      <c r="DK107" s="616"/>
      <c r="DL107" s="616"/>
      <c r="DM107" s="616"/>
      <c r="DN107" s="616"/>
      <c r="DO107" s="616"/>
      <c r="DP107" s="616"/>
      <c r="DQ107" s="616"/>
      <c r="DR107" s="616"/>
      <c r="DS107" s="616"/>
      <c r="DT107" s="616"/>
      <c r="DU107" s="616"/>
      <c r="DV107" s="616"/>
      <c r="DW107" s="616"/>
      <c r="DX107" s="616"/>
      <c r="DY107" s="616"/>
      <c r="DZ107" s="616"/>
      <c r="EA107" s="616"/>
      <c r="EB107" s="616"/>
      <c r="EC107" s="616"/>
      <c r="ED107" s="616"/>
      <c r="EE107" s="616"/>
      <c r="EF107" s="616"/>
      <c r="EG107" s="616"/>
      <c r="EH107" s="995"/>
      <c r="EI107" s="996">
        <v>0.49994662871375201</v>
      </c>
      <c r="EJ107" s="989">
        <v>5</v>
      </c>
      <c r="EK107" s="990">
        <v>6</v>
      </c>
      <c r="EL107" s="990">
        <v>6</v>
      </c>
      <c r="EM107" s="990"/>
      <c r="EN107" s="990"/>
      <c r="EO107" s="990"/>
      <c r="EP107" s="990"/>
      <c r="EQ107" s="990"/>
      <c r="ER107" s="990"/>
      <c r="ES107" s="990"/>
      <c r="ET107" s="990"/>
      <c r="EU107" s="990"/>
      <c r="EV107" s="990"/>
      <c r="EW107" s="990"/>
      <c r="EX107" s="990"/>
      <c r="EY107" s="990"/>
      <c r="EZ107" s="990"/>
      <c r="FA107" s="990"/>
      <c r="FB107" s="990"/>
      <c r="FC107" s="990"/>
      <c r="FD107" s="990"/>
      <c r="FE107" s="990"/>
      <c r="FF107" s="990"/>
      <c r="FG107" s="990"/>
      <c r="FH107" s="990"/>
      <c r="FI107" s="990"/>
      <c r="FJ107" s="990"/>
      <c r="FK107" s="990"/>
      <c r="FL107" s="990"/>
      <c r="FM107" s="990"/>
      <c r="FN107" s="990"/>
      <c r="FO107" s="990"/>
      <c r="FP107" s="997">
        <v>17</v>
      </c>
      <c r="FQ107" s="994">
        <f t="shared" si="13"/>
        <v>3</v>
      </c>
      <c r="FR107" s="615">
        <v>0.53753424657534243</v>
      </c>
      <c r="FS107" s="616">
        <v>0.66210045662100458</v>
      </c>
      <c r="FT107" s="616">
        <v>0.83287671232876714</v>
      </c>
      <c r="FU107" s="616"/>
      <c r="FV107" s="616"/>
      <c r="FW107" s="616"/>
      <c r="FX107" s="616"/>
      <c r="FY107" s="616"/>
      <c r="FZ107" s="616"/>
      <c r="GA107" s="616"/>
      <c r="GB107" s="616"/>
      <c r="GC107" s="616"/>
      <c r="GD107" s="616"/>
      <c r="GE107" s="616"/>
      <c r="GF107" s="616"/>
      <c r="GG107" s="616"/>
      <c r="GH107" s="616"/>
      <c r="GI107" s="616"/>
      <c r="GJ107" s="616"/>
      <c r="GK107" s="616"/>
      <c r="GL107" s="616"/>
      <c r="GM107" s="616"/>
      <c r="GN107" s="616"/>
      <c r="GO107" s="616"/>
      <c r="GP107" s="616"/>
      <c r="GQ107" s="616"/>
      <c r="GR107" s="616"/>
      <c r="GS107" s="616"/>
      <c r="GT107" s="616"/>
      <c r="GU107" s="616"/>
      <c r="GV107" s="616"/>
      <c r="GW107" s="616"/>
      <c r="GX107" s="621">
        <v>0.68573730862207893</v>
      </c>
      <c r="GY107" s="998">
        <v>61</v>
      </c>
      <c r="GZ107" s="999"/>
      <c r="HA107" s="999"/>
      <c r="HB107" s="999"/>
      <c r="HC107" s="999"/>
      <c r="HD107" s="999"/>
      <c r="HE107" s="1000">
        <v>61</v>
      </c>
      <c r="HF107" s="1001">
        <v>51</v>
      </c>
      <c r="HG107" s="1002">
        <v>841</v>
      </c>
      <c r="HH107" s="1002">
        <v>12</v>
      </c>
      <c r="HI107" s="1002">
        <v>136</v>
      </c>
      <c r="HJ107" s="1002">
        <v>628</v>
      </c>
      <c r="HK107" s="1002">
        <v>823</v>
      </c>
      <c r="HL107" s="1002">
        <v>1010</v>
      </c>
      <c r="HM107" s="1002">
        <v>442</v>
      </c>
      <c r="HN107" s="1002">
        <v>1382</v>
      </c>
      <c r="HO107" s="1002">
        <v>234</v>
      </c>
      <c r="HP107" s="1002">
        <v>210</v>
      </c>
      <c r="HQ107" s="1002">
        <v>308</v>
      </c>
      <c r="HR107" s="1002">
        <v>5</v>
      </c>
      <c r="HS107" s="1002">
        <v>493</v>
      </c>
      <c r="HT107" s="1002">
        <v>898</v>
      </c>
      <c r="HU107" s="1002">
        <v>714</v>
      </c>
      <c r="HV107" s="1002">
        <v>87</v>
      </c>
      <c r="HW107" s="1002">
        <v>20</v>
      </c>
      <c r="HX107" s="1002">
        <v>197</v>
      </c>
      <c r="HY107" s="1002">
        <v>35</v>
      </c>
      <c r="HZ107" s="1002">
        <v>118</v>
      </c>
      <c r="IA107" s="1002">
        <v>50</v>
      </c>
      <c r="IB107" s="1002">
        <v>4</v>
      </c>
      <c r="IC107" s="1002">
        <v>32</v>
      </c>
      <c r="ID107" s="1002"/>
      <c r="IE107" s="1002"/>
      <c r="IF107" s="1002">
        <v>3</v>
      </c>
      <c r="IG107" s="1002"/>
      <c r="IH107" s="1003">
        <v>8733</v>
      </c>
      <c r="II107" s="1004">
        <f t="shared" si="19"/>
        <v>23.926027397260274</v>
      </c>
      <c r="IJ107" s="1005">
        <v>24.843137254901961</v>
      </c>
      <c r="IK107" s="1006">
        <v>5.2199762187871581</v>
      </c>
      <c r="IL107" s="1006">
        <v>6</v>
      </c>
      <c r="IM107" s="1006">
        <v>4.1470588235294121</v>
      </c>
      <c r="IN107" s="1006">
        <v>8.2850318471337587</v>
      </c>
      <c r="IO107" s="1006">
        <v>6.1688942891859053</v>
      </c>
      <c r="IP107" s="1006">
        <v>6.1594059405940591</v>
      </c>
      <c r="IQ107" s="1006">
        <v>7.8959276018099551</v>
      </c>
      <c r="IR107" s="1006">
        <v>7.1447178002894356</v>
      </c>
      <c r="IS107" s="1006">
        <v>7.9059829059829063</v>
      </c>
      <c r="IT107" s="1006">
        <v>5.4</v>
      </c>
      <c r="IU107" s="1006">
        <v>7.2532467532467528</v>
      </c>
      <c r="IV107" s="1006">
        <v>6</v>
      </c>
      <c r="IW107" s="1006">
        <v>4.3874239350912783</v>
      </c>
      <c r="IX107" s="1006">
        <v>5.0478841870824054</v>
      </c>
      <c r="IY107" s="1006">
        <v>5.0126050420168067</v>
      </c>
      <c r="IZ107" s="1006">
        <v>6.7701149425287355</v>
      </c>
      <c r="JA107" s="1006">
        <v>8.5</v>
      </c>
      <c r="JB107" s="1006">
        <v>8.1827411167512683</v>
      </c>
      <c r="JC107" s="1006">
        <v>5.5714285714285712</v>
      </c>
      <c r="JD107" s="1006">
        <v>2.593220338983051</v>
      </c>
      <c r="JE107" s="1006">
        <v>5.2</v>
      </c>
      <c r="JF107" s="1006">
        <v>7</v>
      </c>
      <c r="JG107" s="1006">
        <v>3.34375</v>
      </c>
      <c r="JH107" s="1006"/>
      <c r="JI107" s="1006"/>
      <c r="JJ107" s="1006">
        <v>9</v>
      </c>
      <c r="JK107" s="1006"/>
      <c r="JL107" s="642">
        <v>6.2950875987633115</v>
      </c>
      <c r="JM107" s="1001">
        <v>224</v>
      </c>
      <c r="JN107" s="1002">
        <v>3359</v>
      </c>
      <c r="JO107" s="1002">
        <v>60</v>
      </c>
      <c r="JP107" s="1002">
        <v>428</v>
      </c>
      <c r="JQ107" s="1002">
        <v>3985</v>
      </c>
      <c r="JR107" s="1002">
        <v>3726</v>
      </c>
      <c r="JS107" s="1002">
        <v>4530</v>
      </c>
      <c r="JT107" s="1002">
        <v>2699</v>
      </c>
      <c r="JU107" s="1002">
        <v>8020</v>
      </c>
      <c r="JV107" s="1002">
        <v>1566</v>
      </c>
      <c r="JW107" s="1002">
        <v>834</v>
      </c>
      <c r="JX107" s="1002">
        <v>1872</v>
      </c>
      <c r="JY107" s="1002">
        <v>25</v>
      </c>
      <c r="JZ107" s="1002">
        <v>1746</v>
      </c>
      <c r="KA107" s="1002">
        <v>3717</v>
      </c>
      <c r="KB107" s="1002">
        <v>2873</v>
      </c>
      <c r="KC107" s="1002">
        <v>487</v>
      </c>
      <c r="KD107" s="1002">
        <v>149</v>
      </c>
      <c r="KE107" s="1002">
        <v>1236</v>
      </c>
      <c r="KF107" s="1002">
        <v>154</v>
      </c>
      <c r="KG107" s="1002">
        <v>164</v>
      </c>
      <c r="KH107" s="1002">
        <v>177</v>
      </c>
      <c r="KI107" s="1002">
        <v>24</v>
      </c>
      <c r="KJ107" s="1002">
        <v>74</v>
      </c>
      <c r="KK107" s="1002"/>
      <c r="KL107" s="1002"/>
      <c r="KM107" s="1002">
        <v>24</v>
      </c>
      <c r="KN107" s="1002"/>
      <c r="KO107" s="1003">
        <v>42153</v>
      </c>
      <c r="KP107" s="1007">
        <f t="shared" si="14"/>
        <v>0.49994662871375201</v>
      </c>
      <c r="KQ107" s="1004">
        <f t="shared" si="20"/>
        <v>115.48767123287671</v>
      </c>
      <c r="KR107" s="1001">
        <v>987</v>
      </c>
      <c r="KS107" s="1002">
        <v>207</v>
      </c>
      <c r="KT107" s="1002"/>
      <c r="KU107" s="1002">
        <v>2</v>
      </c>
      <c r="KV107" s="1002">
        <v>584</v>
      </c>
      <c r="KW107" s="1002">
        <v>510</v>
      </c>
      <c r="KX107" s="1002">
        <v>684</v>
      </c>
      <c r="KY107" s="1002">
        <v>347</v>
      </c>
      <c r="KZ107" s="1002">
        <v>462</v>
      </c>
      <c r="LA107" s="1002">
        <v>52</v>
      </c>
      <c r="LB107" s="1002">
        <v>91</v>
      </c>
      <c r="LC107" s="1002">
        <v>53</v>
      </c>
      <c r="LD107" s="1002"/>
      <c r="LE107" s="1002">
        <v>2</v>
      </c>
      <c r="LF107" s="1002"/>
      <c r="LG107" s="1002"/>
      <c r="LH107" s="1002">
        <v>13</v>
      </c>
      <c r="LI107" s="1002"/>
      <c r="LJ107" s="1002">
        <v>181</v>
      </c>
      <c r="LK107" s="1002">
        <v>8</v>
      </c>
      <c r="LL107" s="1002">
        <v>38</v>
      </c>
      <c r="LM107" s="1002">
        <v>33</v>
      </c>
      <c r="LN107" s="1002"/>
      <c r="LO107" s="1002">
        <v>1</v>
      </c>
      <c r="LP107" s="1002"/>
      <c r="LQ107" s="1002"/>
      <c r="LR107" s="1002"/>
      <c r="LS107" s="1002"/>
      <c r="LT107" s="1003">
        <v>4255</v>
      </c>
      <c r="LU107" s="1007">
        <f t="shared" si="25"/>
        <v>0.68573730862207893</v>
      </c>
      <c r="LV107" s="1004">
        <f t="shared" si="21"/>
        <v>11.657534246575343</v>
      </c>
      <c r="LW107" s="644">
        <v>2</v>
      </c>
      <c r="LX107" s="645">
        <v>67</v>
      </c>
      <c r="LY107" s="645">
        <v>359</v>
      </c>
      <c r="LZ107" s="646">
        <v>1044</v>
      </c>
      <c r="MA107" s="647">
        <v>1404</v>
      </c>
      <c r="MB107" s="647">
        <v>1379</v>
      </c>
      <c r="MC107" s="645"/>
      <c r="MD107" s="645"/>
      <c r="ME107" s="646"/>
      <c r="MF107" s="647"/>
      <c r="MG107" s="645"/>
      <c r="MH107" s="645"/>
      <c r="MI107" s="646"/>
      <c r="MJ107" s="647"/>
      <c r="MK107" s="648"/>
      <c r="ML107" s="648"/>
      <c r="MM107" s="648"/>
      <c r="MN107" s="1008">
        <v>4255</v>
      </c>
      <c r="MO107" s="1009">
        <f t="shared" si="22"/>
        <v>0.10058754406580493</v>
      </c>
      <c r="MP107" s="1010"/>
      <c r="MQ107" s="1011"/>
      <c r="MR107" s="1011"/>
      <c r="MS107" s="1011"/>
      <c r="MT107" s="1011"/>
      <c r="MU107" s="1011"/>
      <c r="MV107" s="1012"/>
      <c r="MX107" s="837"/>
    </row>
    <row r="108" spans="1:362" s="587" customFormat="1" ht="8.25" x14ac:dyDescent="0.25">
      <c r="A108" s="976" t="s">
        <v>716</v>
      </c>
      <c r="B108" s="977" t="s">
        <v>717</v>
      </c>
      <c r="C108" s="978" t="s">
        <v>718</v>
      </c>
      <c r="D108" s="978" t="s">
        <v>719</v>
      </c>
      <c r="E108" s="978" t="s">
        <v>1213</v>
      </c>
      <c r="F108" s="978" t="s">
        <v>280</v>
      </c>
      <c r="G108" s="978" t="s">
        <v>353</v>
      </c>
      <c r="H108" s="978" t="s">
        <v>720</v>
      </c>
      <c r="I108" s="978" t="s">
        <v>320</v>
      </c>
      <c r="J108" s="978" t="s">
        <v>493</v>
      </c>
      <c r="K108" s="1013" t="s">
        <v>282</v>
      </c>
      <c r="L108" s="979">
        <v>1</v>
      </c>
      <c r="M108" s="593">
        <v>700275000</v>
      </c>
      <c r="N108" s="595">
        <v>704045000</v>
      </c>
      <c r="O108" s="595">
        <v>454907000</v>
      </c>
      <c r="P108" s="598">
        <f t="shared" si="15"/>
        <v>-3770000</v>
      </c>
      <c r="Q108" s="599">
        <v>92488.33</v>
      </c>
      <c r="R108" s="600">
        <v>578604509.30000007</v>
      </c>
      <c r="S108" s="600">
        <v>51211059.93</v>
      </c>
      <c r="T108" s="980">
        <v>629908057.56000006</v>
      </c>
      <c r="U108" s="981">
        <v>105.97472222222223</v>
      </c>
      <c r="V108" s="982">
        <v>7.6701388888888893</v>
      </c>
      <c r="W108" s="982">
        <v>204.64322751322749</v>
      </c>
      <c r="X108" s="982">
        <v>82.122698412698398</v>
      </c>
      <c r="Y108" s="982">
        <v>19.633174603174602</v>
      </c>
      <c r="Z108" s="982">
        <v>84.13283068783069</v>
      </c>
      <c r="AA108" s="982">
        <v>0</v>
      </c>
      <c r="AB108" s="982">
        <v>49.215813492063496</v>
      </c>
      <c r="AC108" s="982">
        <v>77.722147817460311</v>
      </c>
      <c r="AD108" s="983">
        <v>631.11475363756608</v>
      </c>
      <c r="AE108" s="984">
        <f t="shared" si="16"/>
        <v>0.21019357462465241</v>
      </c>
      <c r="AF108" s="985">
        <f t="shared" si="17"/>
        <v>0.40589577034731206</v>
      </c>
      <c r="AG108" s="986" t="s">
        <v>1483</v>
      </c>
      <c r="AH108" s="987" t="s">
        <v>1481</v>
      </c>
      <c r="AI108" s="988" t="s">
        <v>1482</v>
      </c>
      <c r="AJ108" s="989"/>
      <c r="AK108" s="990"/>
      <c r="AL108" s="990"/>
      <c r="AM108" s="990"/>
      <c r="AN108" s="990"/>
      <c r="AO108" s="990"/>
      <c r="AP108" s="990"/>
      <c r="AQ108" s="990"/>
      <c r="AR108" s="990"/>
      <c r="AS108" s="990"/>
      <c r="AT108" s="990"/>
      <c r="AU108" s="990"/>
      <c r="AV108" s="990"/>
      <c r="AW108" s="990"/>
      <c r="AX108" s="990"/>
      <c r="AY108" s="990"/>
      <c r="AZ108" s="990"/>
      <c r="BA108" s="990"/>
      <c r="BB108" s="990"/>
      <c r="BC108" s="990"/>
      <c r="BD108" s="614"/>
      <c r="BE108" s="991">
        <v>52</v>
      </c>
      <c r="BF108" s="992">
        <v>62</v>
      </c>
      <c r="BG108" s="992">
        <v>37</v>
      </c>
      <c r="BH108" s="992">
        <v>20</v>
      </c>
      <c r="BI108" s="992">
        <v>20</v>
      </c>
      <c r="BJ108" s="992"/>
      <c r="BK108" s="992"/>
      <c r="BL108" s="992"/>
      <c r="BM108" s="992">
        <v>14</v>
      </c>
      <c r="BN108" s="992"/>
      <c r="BO108" s="992"/>
      <c r="BP108" s="992"/>
      <c r="BQ108" s="992"/>
      <c r="BR108" s="992"/>
      <c r="BS108" s="992"/>
      <c r="BT108" s="992"/>
      <c r="BU108" s="992"/>
      <c r="BV108" s="992"/>
      <c r="BW108" s="992"/>
      <c r="BX108" s="992"/>
      <c r="BY108" s="992"/>
      <c r="BZ108" s="992"/>
      <c r="CA108" s="992"/>
      <c r="CB108" s="992"/>
      <c r="CC108" s="992"/>
      <c r="CD108" s="992"/>
      <c r="CE108" s="992"/>
      <c r="CF108" s="992"/>
      <c r="CG108" s="992"/>
      <c r="CH108" s="992"/>
      <c r="CI108" s="992"/>
      <c r="CJ108" s="992"/>
      <c r="CK108" s="992"/>
      <c r="CL108" s="992"/>
      <c r="CM108" s="992"/>
      <c r="CN108" s="992"/>
      <c r="CO108" s="992"/>
      <c r="CP108" s="992"/>
      <c r="CQ108" s="992"/>
      <c r="CR108" s="992"/>
      <c r="CS108" s="993">
        <v>205</v>
      </c>
      <c r="CT108" s="994">
        <f t="shared" si="18"/>
        <v>6</v>
      </c>
      <c r="CU108" s="615">
        <v>0.76454162276080084</v>
      </c>
      <c r="CV108" s="616">
        <v>0.54193548387096779</v>
      </c>
      <c r="CW108" s="616">
        <v>0.4180673824509441</v>
      </c>
      <c r="CX108" s="616">
        <v>0.54465753424657537</v>
      </c>
      <c r="CY108" s="616">
        <v>0.34424657534246578</v>
      </c>
      <c r="CZ108" s="616"/>
      <c r="DA108" s="616"/>
      <c r="DB108" s="616"/>
      <c r="DC108" s="616">
        <v>0.56203522504892367</v>
      </c>
      <c r="DD108" s="616"/>
      <c r="DE108" s="616"/>
      <c r="DF108" s="616"/>
      <c r="DG108" s="616"/>
      <c r="DH108" s="616"/>
      <c r="DI108" s="616"/>
      <c r="DJ108" s="616"/>
      <c r="DK108" s="616"/>
      <c r="DL108" s="616"/>
      <c r="DM108" s="616"/>
      <c r="DN108" s="616"/>
      <c r="DO108" s="616"/>
      <c r="DP108" s="616"/>
      <c r="DQ108" s="616"/>
      <c r="DR108" s="616"/>
      <c r="DS108" s="616"/>
      <c r="DT108" s="616"/>
      <c r="DU108" s="616"/>
      <c r="DV108" s="616"/>
      <c r="DW108" s="616"/>
      <c r="DX108" s="616"/>
      <c r="DY108" s="616"/>
      <c r="DZ108" s="616"/>
      <c r="EA108" s="616"/>
      <c r="EB108" s="616"/>
      <c r="EC108" s="616"/>
      <c r="ED108" s="616"/>
      <c r="EE108" s="616"/>
      <c r="EF108" s="616"/>
      <c r="EG108" s="616"/>
      <c r="EH108" s="995"/>
      <c r="EI108" s="996">
        <v>0.55839625793518211</v>
      </c>
      <c r="EJ108" s="989">
        <v>21</v>
      </c>
      <c r="EK108" s="990"/>
      <c r="EL108" s="990"/>
      <c r="EM108" s="990"/>
      <c r="EN108" s="990">
        <v>3</v>
      </c>
      <c r="EO108" s="990"/>
      <c r="EP108" s="990"/>
      <c r="EQ108" s="990"/>
      <c r="ER108" s="990"/>
      <c r="ES108" s="990"/>
      <c r="ET108" s="990"/>
      <c r="EU108" s="990"/>
      <c r="EV108" s="990"/>
      <c r="EW108" s="990"/>
      <c r="EX108" s="990"/>
      <c r="EY108" s="990"/>
      <c r="EZ108" s="990"/>
      <c r="FA108" s="990"/>
      <c r="FB108" s="990"/>
      <c r="FC108" s="990"/>
      <c r="FD108" s="990"/>
      <c r="FE108" s="990"/>
      <c r="FF108" s="990"/>
      <c r="FG108" s="990"/>
      <c r="FH108" s="990"/>
      <c r="FI108" s="990"/>
      <c r="FJ108" s="990"/>
      <c r="FK108" s="990"/>
      <c r="FL108" s="990"/>
      <c r="FM108" s="990"/>
      <c r="FN108" s="990"/>
      <c r="FO108" s="990"/>
      <c r="FP108" s="997">
        <v>24</v>
      </c>
      <c r="FQ108" s="994">
        <f t="shared" si="13"/>
        <v>2</v>
      </c>
      <c r="FR108" s="615">
        <v>0.49393346379647751</v>
      </c>
      <c r="FS108" s="616"/>
      <c r="FT108" s="616"/>
      <c r="FU108" s="616"/>
      <c r="FV108" s="616">
        <v>3.1050228310502283E-2</v>
      </c>
      <c r="FW108" s="616"/>
      <c r="FX108" s="616"/>
      <c r="FY108" s="616"/>
      <c r="FZ108" s="616"/>
      <c r="GA108" s="616"/>
      <c r="GB108" s="616"/>
      <c r="GC108" s="616"/>
      <c r="GD108" s="616"/>
      <c r="GE108" s="616"/>
      <c r="GF108" s="616"/>
      <c r="GG108" s="616"/>
      <c r="GH108" s="616"/>
      <c r="GI108" s="616"/>
      <c r="GJ108" s="616"/>
      <c r="GK108" s="616"/>
      <c r="GL108" s="616"/>
      <c r="GM108" s="616"/>
      <c r="GN108" s="616"/>
      <c r="GO108" s="616"/>
      <c r="GP108" s="616"/>
      <c r="GQ108" s="616"/>
      <c r="GR108" s="616"/>
      <c r="GS108" s="616"/>
      <c r="GT108" s="616"/>
      <c r="GU108" s="616"/>
      <c r="GV108" s="616"/>
      <c r="GW108" s="616"/>
      <c r="GX108" s="621">
        <v>0.4360730593607306</v>
      </c>
      <c r="GY108" s="998">
        <v>12</v>
      </c>
      <c r="GZ108" s="999"/>
      <c r="HA108" s="999"/>
      <c r="HB108" s="999"/>
      <c r="HC108" s="999"/>
      <c r="HD108" s="999">
        <v>5</v>
      </c>
      <c r="HE108" s="1000">
        <v>17</v>
      </c>
      <c r="HF108" s="1001">
        <v>44</v>
      </c>
      <c r="HG108" s="1002">
        <v>197</v>
      </c>
      <c r="HH108" s="1002">
        <v>30</v>
      </c>
      <c r="HI108" s="1002">
        <v>197</v>
      </c>
      <c r="HJ108" s="1002">
        <v>650</v>
      </c>
      <c r="HK108" s="1002">
        <v>683</v>
      </c>
      <c r="HL108" s="1002">
        <v>1102</v>
      </c>
      <c r="HM108" s="1002">
        <v>365</v>
      </c>
      <c r="HN108" s="1002">
        <v>1124</v>
      </c>
      <c r="HO108" s="1002">
        <v>344</v>
      </c>
      <c r="HP108" s="1002">
        <v>145</v>
      </c>
      <c r="HQ108" s="1002">
        <v>500</v>
      </c>
      <c r="HR108" s="1002">
        <v>113</v>
      </c>
      <c r="HS108" s="1002">
        <v>596</v>
      </c>
      <c r="HT108" s="1002">
        <v>1011</v>
      </c>
      <c r="HU108" s="1002">
        <v>819</v>
      </c>
      <c r="HV108" s="1002">
        <v>112</v>
      </c>
      <c r="HW108" s="1002">
        <v>13</v>
      </c>
      <c r="HX108" s="1002">
        <v>106</v>
      </c>
      <c r="HY108" s="1002">
        <v>30</v>
      </c>
      <c r="HZ108" s="1002">
        <v>74</v>
      </c>
      <c r="IA108" s="1002">
        <v>94</v>
      </c>
      <c r="IB108" s="1002">
        <v>3</v>
      </c>
      <c r="IC108" s="1002">
        <v>122</v>
      </c>
      <c r="ID108" s="1002"/>
      <c r="IE108" s="1002"/>
      <c r="IF108" s="1002">
        <v>8</v>
      </c>
      <c r="IG108" s="1002">
        <v>1</v>
      </c>
      <c r="IH108" s="1003">
        <v>8483</v>
      </c>
      <c r="II108" s="1004">
        <f t="shared" si="19"/>
        <v>23.241095890410961</v>
      </c>
      <c r="IJ108" s="1005">
        <v>25.954545454545453</v>
      </c>
      <c r="IK108" s="1006">
        <v>6.7106598984771573</v>
      </c>
      <c r="IL108" s="1006">
        <v>3.1333333333333333</v>
      </c>
      <c r="IM108" s="1006">
        <v>4.4263959390862944</v>
      </c>
      <c r="IN108" s="1006">
        <v>8.5123076923076919</v>
      </c>
      <c r="IO108" s="1006">
        <v>7.2035139092240117</v>
      </c>
      <c r="IP108" s="1006">
        <v>6.488203266787659</v>
      </c>
      <c r="IQ108" s="1006">
        <v>9.463013698630137</v>
      </c>
      <c r="IR108" s="1006">
        <v>6.9519572953736652</v>
      </c>
      <c r="IS108" s="1006">
        <v>6.5901162790697674</v>
      </c>
      <c r="IT108" s="1006">
        <v>7.0275862068965518</v>
      </c>
      <c r="IU108" s="1006">
        <v>7.8819999999999997</v>
      </c>
      <c r="IV108" s="1006">
        <v>6.884955752212389</v>
      </c>
      <c r="IW108" s="1006">
        <v>3.7231543624161074</v>
      </c>
      <c r="IX108" s="1006">
        <v>4.5746785361028683</v>
      </c>
      <c r="IY108" s="1006">
        <v>4.5518925518925517</v>
      </c>
      <c r="IZ108" s="1006">
        <v>5.7142857142857144</v>
      </c>
      <c r="JA108" s="1006">
        <v>7.4615384615384617</v>
      </c>
      <c r="JB108" s="1006">
        <v>8.0754716981132084</v>
      </c>
      <c r="JC108" s="1006">
        <v>4.9000000000000004</v>
      </c>
      <c r="JD108" s="1006">
        <v>2.8513513513513513</v>
      </c>
      <c r="JE108" s="1006">
        <v>3.9680851063829787</v>
      </c>
      <c r="JF108" s="1006">
        <v>2.3333333333333335</v>
      </c>
      <c r="JG108" s="1006">
        <v>3.5081967213114753</v>
      </c>
      <c r="JH108" s="1006"/>
      <c r="JI108" s="1006"/>
      <c r="JJ108" s="1006">
        <v>6.875</v>
      </c>
      <c r="JK108" s="1006">
        <v>1</v>
      </c>
      <c r="JL108" s="642">
        <v>6.3294824944005654</v>
      </c>
      <c r="JM108" s="1001">
        <v>194</v>
      </c>
      <c r="JN108" s="1002">
        <v>998</v>
      </c>
      <c r="JO108" s="1002">
        <v>64</v>
      </c>
      <c r="JP108" s="1002">
        <v>673</v>
      </c>
      <c r="JQ108" s="1002">
        <v>4340</v>
      </c>
      <c r="JR108" s="1002">
        <v>3958</v>
      </c>
      <c r="JS108" s="1002">
        <v>5386</v>
      </c>
      <c r="JT108" s="1002">
        <v>2688</v>
      </c>
      <c r="JU108" s="1002">
        <v>6310</v>
      </c>
      <c r="JV108" s="1002">
        <v>1845</v>
      </c>
      <c r="JW108" s="1002">
        <v>856</v>
      </c>
      <c r="JX108" s="1002">
        <v>3376</v>
      </c>
      <c r="JY108" s="1002">
        <v>596</v>
      </c>
      <c r="JZ108" s="1002">
        <v>1811</v>
      </c>
      <c r="KA108" s="1002">
        <v>3682</v>
      </c>
      <c r="KB108" s="1002">
        <v>2919</v>
      </c>
      <c r="KC108" s="1002">
        <v>486</v>
      </c>
      <c r="KD108" s="1002">
        <v>86</v>
      </c>
      <c r="KE108" s="1002">
        <v>632</v>
      </c>
      <c r="KF108" s="1002">
        <v>117</v>
      </c>
      <c r="KG108" s="1002">
        <v>143</v>
      </c>
      <c r="KH108" s="1002">
        <v>269</v>
      </c>
      <c r="KI108" s="1002">
        <v>4</v>
      </c>
      <c r="KJ108" s="1002">
        <v>317</v>
      </c>
      <c r="KK108" s="1002"/>
      <c r="KL108" s="1002"/>
      <c r="KM108" s="1002">
        <v>31</v>
      </c>
      <c r="KN108" s="1002">
        <v>1</v>
      </c>
      <c r="KO108" s="1003">
        <v>41782</v>
      </c>
      <c r="KP108" s="1007">
        <f t="shared" si="14"/>
        <v>0.55839625793518211</v>
      </c>
      <c r="KQ108" s="1004">
        <f t="shared" si="20"/>
        <v>114.47123287671234</v>
      </c>
      <c r="KR108" s="1001">
        <v>903</v>
      </c>
      <c r="KS108" s="1002">
        <v>135</v>
      </c>
      <c r="KT108" s="1002"/>
      <c r="KU108" s="1002">
        <v>6</v>
      </c>
      <c r="KV108" s="1002">
        <v>540</v>
      </c>
      <c r="KW108" s="1002">
        <v>284</v>
      </c>
      <c r="KX108" s="1002">
        <v>670</v>
      </c>
      <c r="KY108" s="1002">
        <v>399</v>
      </c>
      <c r="KZ108" s="1002">
        <v>390</v>
      </c>
      <c r="LA108" s="1002">
        <v>87</v>
      </c>
      <c r="LB108" s="1002">
        <v>20</v>
      </c>
      <c r="LC108" s="1002">
        <v>83</v>
      </c>
      <c r="LD108" s="1002">
        <v>71</v>
      </c>
      <c r="LE108" s="1002">
        <v>18</v>
      </c>
      <c r="LF108" s="1002">
        <v>8</v>
      </c>
      <c r="LG108" s="1002"/>
      <c r="LH108" s="1002">
        <v>42</v>
      </c>
      <c r="LI108" s="1002"/>
      <c r="LJ108" s="1002">
        <v>119</v>
      </c>
      <c r="LK108" s="1002"/>
      <c r="LL108" s="1002">
        <v>10</v>
      </c>
      <c r="LM108" s="1002">
        <v>17</v>
      </c>
      <c r="LN108" s="1002"/>
      <c r="LO108" s="1002"/>
      <c r="LP108" s="1002"/>
      <c r="LQ108" s="1002"/>
      <c r="LR108" s="1002">
        <v>18</v>
      </c>
      <c r="LS108" s="1002"/>
      <c r="LT108" s="1003">
        <v>3820</v>
      </c>
      <c r="LU108" s="1007">
        <f t="shared" si="25"/>
        <v>0.4360730593607306</v>
      </c>
      <c r="LV108" s="1004">
        <f t="shared" si="21"/>
        <v>10.465753424657533</v>
      </c>
      <c r="LW108" s="644">
        <v>17</v>
      </c>
      <c r="LX108" s="645">
        <v>133</v>
      </c>
      <c r="LY108" s="645">
        <v>521</v>
      </c>
      <c r="LZ108" s="646">
        <v>1272</v>
      </c>
      <c r="MA108" s="647">
        <v>871</v>
      </c>
      <c r="MB108" s="647">
        <v>972</v>
      </c>
      <c r="MC108" s="645"/>
      <c r="MD108" s="645"/>
      <c r="ME108" s="646"/>
      <c r="MF108" s="647">
        <v>34</v>
      </c>
      <c r="MG108" s="645"/>
      <c r="MH108" s="645"/>
      <c r="MI108" s="646"/>
      <c r="MJ108" s="647"/>
      <c r="MK108" s="648"/>
      <c r="ML108" s="648"/>
      <c r="MM108" s="648"/>
      <c r="MN108" s="1008">
        <v>3820</v>
      </c>
      <c r="MO108" s="1009">
        <f t="shared" si="22"/>
        <v>0.17565445026178012</v>
      </c>
      <c r="MP108" s="1010"/>
      <c r="MQ108" s="1011"/>
      <c r="MR108" s="1011"/>
      <c r="MS108" s="1011"/>
      <c r="MT108" s="1011"/>
      <c r="MU108" s="1011"/>
      <c r="MV108" s="1012"/>
      <c r="MX108" s="837"/>
    </row>
    <row r="109" spans="1:362" s="587" customFormat="1" ht="8.25" x14ac:dyDescent="0.25">
      <c r="A109" s="976" t="s">
        <v>721</v>
      </c>
      <c r="B109" s="977" t="s">
        <v>722</v>
      </c>
      <c r="C109" s="978" t="s">
        <v>723</v>
      </c>
      <c r="D109" s="978" t="s">
        <v>724</v>
      </c>
      <c r="E109" s="978" t="s">
        <v>1207</v>
      </c>
      <c r="F109" s="978" t="s">
        <v>229</v>
      </c>
      <c r="G109" s="978" t="s">
        <v>725</v>
      </c>
      <c r="H109" s="978" t="s">
        <v>725</v>
      </c>
      <c r="I109" s="978" t="s">
        <v>186</v>
      </c>
      <c r="J109" s="978" t="s">
        <v>493</v>
      </c>
      <c r="K109" s="1013" t="s">
        <v>282</v>
      </c>
      <c r="L109" s="979">
        <v>1</v>
      </c>
      <c r="M109" s="593">
        <v>1574569000</v>
      </c>
      <c r="N109" s="595">
        <v>1538623000</v>
      </c>
      <c r="O109" s="595">
        <v>958286000</v>
      </c>
      <c r="P109" s="598">
        <f t="shared" si="15"/>
        <v>35946000</v>
      </c>
      <c r="Q109" s="599">
        <v>5406240.6699999999</v>
      </c>
      <c r="R109" s="600">
        <v>1352079305.9499996</v>
      </c>
      <c r="S109" s="600">
        <v>62989760.630000003</v>
      </c>
      <c r="T109" s="980">
        <v>1420475307.2499998</v>
      </c>
      <c r="U109" s="981">
        <v>192.6000992063492</v>
      </c>
      <c r="V109" s="982">
        <v>9.35</v>
      </c>
      <c r="W109" s="982">
        <v>388.31783068783062</v>
      </c>
      <c r="X109" s="982">
        <v>139.3143386243386</v>
      </c>
      <c r="Y109" s="982">
        <v>43.71</v>
      </c>
      <c r="Z109" s="982">
        <v>221.41460317460317</v>
      </c>
      <c r="AA109" s="982">
        <v>2.6523809523809523</v>
      </c>
      <c r="AB109" s="982">
        <v>85.572579365079363</v>
      </c>
      <c r="AC109" s="982">
        <v>137.39162698412699</v>
      </c>
      <c r="AD109" s="983">
        <v>1220.323458994709</v>
      </c>
      <c r="AE109" s="984">
        <f t="shared" si="16"/>
        <v>0.19311005407076343</v>
      </c>
      <c r="AF109" s="985">
        <f t="shared" si="17"/>
        <v>0.38934599509436024</v>
      </c>
      <c r="AG109" s="986" t="s">
        <v>1483</v>
      </c>
      <c r="AH109" s="987" t="s">
        <v>1481</v>
      </c>
      <c r="AI109" s="988" t="s">
        <v>1482</v>
      </c>
      <c r="AJ109" s="989"/>
      <c r="AK109" s="990"/>
      <c r="AL109" s="990"/>
      <c r="AM109" s="990"/>
      <c r="AN109" s="990"/>
      <c r="AO109" s="990"/>
      <c r="AP109" s="990"/>
      <c r="AQ109" s="990"/>
      <c r="AR109" s="990"/>
      <c r="AS109" s="990">
        <v>1</v>
      </c>
      <c r="AT109" s="990"/>
      <c r="AU109" s="990"/>
      <c r="AV109" s="990"/>
      <c r="AW109" s="990"/>
      <c r="AX109" s="990"/>
      <c r="AY109" s="990"/>
      <c r="AZ109" s="990"/>
      <c r="BA109" s="990"/>
      <c r="BB109" s="990"/>
      <c r="BC109" s="990"/>
      <c r="BD109" s="614">
        <v>1</v>
      </c>
      <c r="BE109" s="991">
        <v>55</v>
      </c>
      <c r="BF109" s="992">
        <v>59</v>
      </c>
      <c r="BG109" s="992">
        <v>44</v>
      </c>
      <c r="BH109" s="992">
        <v>38</v>
      </c>
      <c r="BI109" s="992">
        <v>25</v>
      </c>
      <c r="BJ109" s="992">
        <v>26</v>
      </c>
      <c r="BK109" s="992"/>
      <c r="BL109" s="992">
        <v>20</v>
      </c>
      <c r="BM109" s="992">
        <v>20</v>
      </c>
      <c r="BN109" s="992">
        <v>21</v>
      </c>
      <c r="BO109" s="992"/>
      <c r="BP109" s="992">
        <v>11</v>
      </c>
      <c r="BQ109" s="992"/>
      <c r="BR109" s="992"/>
      <c r="BS109" s="992"/>
      <c r="BT109" s="992"/>
      <c r="BU109" s="992"/>
      <c r="BV109" s="992"/>
      <c r="BW109" s="992"/>
      <c r="BX109" s="992">
        <v>6</v>
      </c>
      <c r="BY109" s="992"/>
      <c r="BZ109" s="992"/>
      <c r="CA109" s="992"/>
      <c r="CB109" s="992"/>
      <c r="CC109" s="992"/>
      <c r="CD109" s="992"/>
      <c r="CE109" s="992"/>
      <c r="CF109" s="992"/>
      <c r="CG109" s="992"/>
      <c r="CH109" s="992"/>
      <c r="CI109" s="992"/>
      <c r="CJ109" s="992"/>
      <c r="CK109" s="992"/>
      <c r="CL109" s="992"/>
      <c r="CM109" s="992"/>
      <c r="CN109" s="992"/>
      <c r="CO109" s="992"/>
      <c r="CP109" s="992"/>
      <c r="CQ109" s="992"/>
      <c r="CR109" s="992"/>
      <c r="CS109" s="993">
        <v>325</v>
      </c>
      <c r="CT109" s="994">
        <f t="shared" si="18"/>
        <v>11</v>
      </c>
      <c r="CU109" s="615">
        <v>0.95621419676214192</v>
      </c>
      <c r="CV109" s="616">
        <v>0.56122591130717436</v>
      </c>
      <c r="CW109" s="616">
        <v>0.48194271481942713</v>
      </c>
      <c r="CX109" s="616">
        <v>0.67757750540735395</v>
      </c>
      <c r="CY109" s="616">
        <v>0.36460273972602741</v>
      </c>
      <c r="CZ109" s="616">
        <v>0.5285563751317176</v>
      </c>
      <c r="DA109" s="616"/>
      <c r="DB109" s="616">
        <v>0.69191780821917803</v>
      </c>
      <c r="DC109" s="616">
        <v>0.58561643835616439</v>
      </c>
      <c r="DD109" s="616">
        <v>0.63548597521200256</v>
      </c>
      <c r="DE109" s="616"/>
      <c r="DF109" s="616">
        <v>0</v>
      </c>
      <c r="DG109" s="616"/>
      <c r="DH109" s="616"/>
      <c r="DI109" s="616"/>
      <c r="DJ109" s="616"/>
      <c r="DK109" s="616"/>
      <c r="DL109" s="616"/>
      <c r="DM109" s="616"/>
      <c r="DN109" s="616">
        <v>0.20958904109589041</v>
      </c>
      <c r="DO109" s="616"/>
      <c r="DP109" s="616"/>
      <c r="DQ109" s="616"/>
      <c r="DR109" s="616"/>
      <c r="DS109" s="616"/>
      <c r="DT109" s="616"/>
      <c r="DU109" s="616"/>
      <c r="DV109" s="616"/>
      <c r="DW109" s="616"/>
      <c r="DX109" s="616"/>
      <c r="DY109" s="616"/>
      <c r="DZ109" s="616"/>
      <c r="EA109" s="616"/>
      <c r="EB109" s="616"/>
      <c r="EC109" s="616"/>
      <c r="ED109" s="616"/>
      <c r="EE109" s="616"/>
      <c r="EF109" s="616"/>
      <c r="EG109" s="616"/>
      <c r="EH109" s="995"/>
      <c r="EI109" s="996">
        <v>0.60205690200210749</v>
      </c>
      <c r="EJ109" s="989">
        <v>11</v>
      </c>
      <c r="EK109" s="990">
        <v>6</v>
      </c>
      <c r="EL109" s="990">
        <v>12</v>
      </c>
      <c r="EM109" s="990"/>
      <c r="EN109" s="990">
        <v>5</v>
      </c>
      <c r="EO109" s="990"/>
      <c r="EP109" s="990"/>
      <c r="EQ109" s="990"/>
      <c r="ER109" s="990"/>
      <c r="ES109" s="990"/>
      <c r="ET109" s="990"/>
      <c r="EU109" s="990"/>
      <c r="EV109" s="990"/>
      <c r="EW109" s="990"/>
      <c r="EX109" s="990"/>
      <c r="EY109" s="990"/>
      <c r="EZ109" s="990"/>
      <c r="FA109" s="990"/>
      <c r="FB109" s="990"/>
      <c r="FC109" s="990"/>
      <c r="FD109" s="990"/>
      <c r="FE109" s="990"/>
      <c r="FF109" s="990"/>
      <c r="FG109" s="990"/>
      <c r="FH109" s="990"/>
      <c r="FI109" s="990"/>
      <c r="FJ109" s="990"/>
      <c r="FK109" s="990"/>
      <c r="FL109" s="990"/>
      <c r="FM109" s="990"/>
      <c r="FN109" s="990"/>
      <c r="FO109" s="990"/>
      <c r="FP109" s="997">
        <v>34</v>
      </c>
      <c r="FQ109" s="994">
        <f t="shared" si="13"/>
        <v>4</v>
      </c>
      <c r="FR109" s="615">
        <v>0.44557907845579081</v>
      </c>
      <c r="FS109" s="616">
        <v>0.80273972602739729</v>
      </c>
      <c r="FT109" s="616">
        <v>0.52968036529680362</v>
      </c>
      <c r="FU109" s="616"/>
      <c r="FV109" s="616">
        <v>0.48986301369863011</v>
      </c>
      <c r="FW109" s="616"/>
      <c r="FX109" s="616"/>
      <c r="FY109" s="616"/>
      <c r="FZ109" s="616"/>
      <c r="GA109" s="616"/>
      <c r="GB109" s="616"/>
      <c r="GC109" s="616"/>
      <c r="GD109" s="616"/>
      <c r="GE109" s="616"/>
      <c r="GF109" s="616"/>
      <c r="GG109" s="616"/>
      <c r="GH109" s="616"/>
      <c r="GI109" s="616"/>
      <c r="GJ109" s="616"/>
      <c r="GK109" s="616"/>
      <c r="GL109" s="616"/>
      <c r="GM109" s="616"/>
      <c r="GN109" s="616"/>
      <c r="GO109" s="616"/>
      <c r="GP109" s="616"/>
      <c r="GQ109" s="616"/>
      <c r="GR109" s="616"/>
      <c r="GS109" s="616"/>
      <c r="GT109" s="616"/>
      <c r="GU109" s="616"/>
      <c r="GV109" s="616"/>
      <c r="GW109" s="616"/>
      <c r="GX109" s="621">
        <v>0.54480257856567282</v>
      </c>
      <c r="GY109" s="998">
        <v>30</v>
      </c>
      <c r="GZ109" s="999">
        <v>30</v>
      </c>
      <c r="HA109" s="999">
        <v>23</v>
      </c>
      <c r="HB109" s="999">
        <v>16</v>
      </c>
      <c r="HC109" s="999"/>
      <c r="HD109" s="999"/>
      <c r="HE109" s="1000">
        <v>99</v>
      </c>
      <c r="HF109" s="1001">
        <v>41</v>
      </c>
      <c r="HG109" s="1002">
        <v>1053</v>
      </c>
      <c r="HH109" s="1002">
        <v>297</v>
      </c>
      <c r="HI109" s="1002">
        <v>314</v>
      </c>
      <c r="HJ109" s="1002">
        <v>986</v>
      </c>
      <c r="HK109" s="1002">
        <v>1354</v>
      </c>
      <c r="HL109" s="1002">
        <v>1411</v>
      </c>
      <c r="HM109" s="1002">
        <v>485</v>
      </c>
      <c r="HN109" s="1002">
        <v>1923</v>
      </c>
      <c r="HO109" s="1002">
        <v>387</v>
      </c>
      <c r="HP109" s="1002">
        <v>329</v>
      </c>
      <c r="HQ109" s="1002">
        <v>1059</v>
      </c>
      <c r="HR109" s="1002">
        <v>390</v>
      </c>
      <c r="HS109" s="1002">
        <v>1006</v>
      </c>
      <c r="HT109" s="1002">
        <v>1473</v>
      </c>
      <c r="HU109" s="1002">
        <v>1186</v>
      </c>
      <c r="HV109" s="1002">
        <v>269</v>
      </c>
      <c r="HW109" s="1002">
        <v>32</v>
      </c>
      <c r="HX109" s="1002">
        <v>346</v>
      </c>
      <c r="HY109" s="1002">
        <v>36</v>
      </c>
      <c r="HZ109" s="1002">
        <v>41</v>
      </c>
      <c r="IA109" s="1002">
        <v>124</v>
      </c>
      <c r="IB109" s="1002">
        <v>17</v>
      </c>
      <c r="IC109" s="1002">
        <v>89</v>
      </c>
      <c r="ID109" s="1002">
        <v>371</v>
      </c>
      <c r="IE109" s="1002"/>
      <c r="IF109" s="1002">
        <v>9</v>
      </c>
      <c r="IG109" s="1002"/>
      <c r="IH109" s="1003">
        <v>15028</v>
      </c>
      <c r="II109" s="1004">
        <f t="shared" si="19"/>
        <v>41.172602739726024</v>
      </c>
      <c r="IJ109" s="1005">
        <v>24.878048780487806</v>
      </c>
      <c r="IK109" s="1006">
        <v>6.4710351377018043</v>
      </c>
      <c r="IL109" s="1006">
        <v>2.9461279461279459</v>
      </c>
      <c r="IM109" s="1006">
        <v>4.2579617834394901</v>
      </c>
      <c r="IN109" s="1006">
        <v>8.1643002028397564</v>
      </c>
      <c r="IO109" s="1006">
        <v>6.9438700147710488</v>
      </c>
      <c r="IP109" s="1006">
        <v>6.0127569099929126</v>
      </c>
      <c r="IQ109" s="1006">
        <v>6.6639175257731962</v>
      </c>
      <c r="IR109" s="1006">
        <v>6.8237129485179411</v>
      </c>
      <c r="IS109" s="1006">
        <v>6.0723514211886309</v>
      </c>
      <c r="IT109" s="1006">
        <v>7.0607902735562309</v>
      </c>
      <c r="IU109" s="1006">
        <v>6.3352219074598679</v>
      </c>
      <c r="IV109" s="1006">
        <v>4.6230769230769226</v>
      </c>
      <c r="IW109" s="1006">
        <v>2.4274353876739561</v>
      </c>
      <c r="IX109" s="1006">
        <v>4.5879158180583843</v>
      </c>
      <c r="IY109" s="1006">
        <v>4.6315345699831365</v>
      </c>
      <c r="IZ109" s="1006">
        <v>6.7434944237918213</v>
      </c>
      <c r="JA109" s="1006">
        <v>7.28125</v>
      </c>
      <c r="JB109" s="1006">
        <v>9.8728323699421967</v>
      </c>
      <c r="JC109" s="1006">
        <v>7.0555555555555554</v>
      </c>
      <c r="JD109" s="1006">
        <v>3.3902439024390243</v>
      </c>
      <c r="JE109" s="1006">
        <v>4.185483870967742</v>
      </c>
      <c r="JF109" s="1006">
        <v>4.9411764705882355</v>
      </c>
      <c r="JG109" s="1006">
        <v>3.0337078651685392</v>
      </c>
      <c r="JH109" s="1006">
        <v>14.614555256064691</v>
      </c>
      <c r="JI109" s="1006"/>
      <c r="JJ109" s="1006">
        <v>13.888888888888889</v>
      </c>
      <c r="JK109" s="1006"/>
      <c r="JL109" s="642">
        <v>6.1545115783870106</v>
      </c>
      <c r="JM109" s="1001">
        <v>268</v>
      </c>
      <c r="JN109" s="1002">
        <v>5168</v>
      </c>
      <c r="JO109" s="1002">
        <v>575</v>
      </c>
      <c r="JP109" s="1002">
        <v>974</v>
      </c>
      <c r="JQ109" s="1002">
        <v>5808</v>
      </c>
      <c r="JR109" s="1002">
        <v>7143</v>
      </c>
      <c r="JS109" s="1002">
        <v>5845</v>
      </c>
      <c r="JT109" s="1002">
        <v>2518</v>
      </c>
      <c r="JU109" s="1002">
        <v>10693</v>
      </c>
      <c r="JV109" s="1002">
        <v>1927</v>
      </c>
      <c r="JW109" s="1002">
        <v>1862</v>
      </c>
      <c r="JX109" s="1002">
        <v>5393</v>
      </c>
      <c r="JY109" s="1002">
        <v>1369</v>
      </c>
      <c r="JZ109" s="1002">
        <v>1944</v>
      </c>
      <c r="KA109" s="1002">
        <v>5365</v>
      </c>
      <c r="KB109" s="1002">
        <v>4325</v>
      </c>
      <c r="KC109" s="1002">
        <v>1418</v>
      </c>
      <c r="KD109" s="1002">
        <v>187</v>
      </c>
      <c r="KE109" s="1002">
        <v>2662</v>
      </c>
      <c r="KF109" s="1002">
        <v>194</v>
      </c>
      <c r="KG109" s="1002">
        <v>67</v>
      </c>
      <c r="KH109" s="1002">
        <v>300</v>
      </c>
      <c r="KI109" s="1002">
        <v>65</v>
      </c>
      <c r="KJ109" s="1002">
        <v>191</v>
      </c>
      <c r="KK109" s="1002">
        <v>5051</v>
      </c>
      <c r="KL109" s="1002"/>
      <c r="KM109" s="1002">
        <v>107</v>
      </c>
      <c r="KN109" s="1002"/>
      <c r="KO109" s="1003">
        <v>71419</v>
      </c>
      <c r="KP109" s="1007">
        <f t="shared" si="14"/>
        <v>0.60205690200210749</v>
      </c>
      <c r="KQ109" s="1004">
        <f t="shared" si="20"/>
        <v>195.66849315068492</v>
      </c>
      <c r="KR109" s="1001">
        <v>707</v>
      </c>
      <c r="KS109" s="1002">
        <v>602</v>
      </c>
      <c r="KT109" s="1002">
        <v>4</v>
      </c>
      <c r="KU109" s="1002">
        <v>53</v>
      </c>
      <c r="KV109" s="1002">
        <v>1263</v>
      </c>
      <c r="KW109" s="1002">
        <v>910</v>
      </c>
      <c r="KX109" s="1002">
        <v>1248</v>
      </c>
      <c r="KY109" s="1002">
        <v>231</v>
      </c>
      <c r="KZ109" s="1002">
        <v>511</v>
      </c>
      <c r="LA109" s="1002">
        <v>44</v>
      </c>
      <c r="LB109" s="1002">
        <v>132</v>
      </c>
      <c r="LC109" s="1002">
        <v>255</v>
      </c>
      <c r="LD109" s="1002">
        <v>43</v>
      </c>
      <c r="LE109" s="1002">
        <v>9</v>
      </c>
      <c r="LF109" s="1002">
        <v>12</v>
      </c>
      <c r="LG109" s="1002">
        <v>3</v>
      </c>
      <c r="LH109" s="1002">
        <v>126</v>
      </c>
      <c r="LI109" s="1002">
        <v>15</v>
      </c>
      <c r="LJ109" s="1002">
        <v>421</v>
      </c>
      <c r="LK109" s="1002">
        <v>23</v>
      </c>
      <c r="LL109" s="1002">
        <v>35</v>
      </c>
      <c r="LM109" s="1002">
        <v>102</v>
      </c>
      <c r="LN109" s="1002">
        <v>2</v>
      </c>
      <c r="LO109" s="1002">
        <v>1</v>
      </c>
      <c r="LP109" s="1002"/>
      <c r="LQ109" s="1002"/>
      <c r="LR109" s="1002">
        <v>9</v>
      </c>
      <c r="LS109" s="1002"/>
      <c r="LT109" s="1003">
        <v>6761</v>
      </c>
      <c r="LU109" s="1007">
        <f t="shared" si="25"/>
        <v>0.54480257856567282</v>
      </c>
      <c r="LV109" s="1004">
        <f t="shared" si="21"/>
        <v>18.523287671232875</v>
      </c>
      <c r="LW109" s="644">
        <v>27</v>
      </c>
      <c r="LX109" s="645">
        <v>175</v>
      </c>
      <c r="LY109" s="645">
        <v>352</v>
      </c>
      <c r="LZ109" s="646">
        <v>2218</v>
      </c>
      <c r="MA109" s="647">
        <v>1531</v>
      </c>
      <c r="MB109" s="647">
        <v>1564</v>
      </c>
      <c r="MC109" s="645"/>
      <c r="MD109" s="645"/>
      <c r="ME109" s="646"/>
      <c r="MF109" s="647">
        <v>894</v>
      </c>
      <c r="MG109" s="645"/>
      <c r="MH109" s="645"/>
      <c r="MI109" s="646"/>
      <c r="MJ109" s="647"/>
      <c r="MK109" s="648"/>
      <c r="ML109" s="648"/>
      <c r="MM109" s="648"/>
      <c r="MN109" s="1008">
        <v>6761</v>
      </c>
      <c r="MO109" s="1009">
        <f t="shared" si="22"/>
        <v>8.1940541340038461E-2</v>
      </c>
      <c r="MP109" s="1010"/>
      <c r="MQ109" s="1011"/>
      <c r="MR109" s="1011"/>
      <c r="MS109" s="1011"/>
      <c r="MT109" s="1011"/>
      <c r="MU109" s="1011"/>
      <c r="MV109" s="1012"/>
      <c r="MX109" s="837"/>
    </row>
    <row r="110" spans="1:362" s="587" customFormat="1" ht="8.25" x14ac:dyDescent="0.25">
      <c r="A110" s="976" t="s">
        <v>726</v>
      </c>
      <c r="B110" s="977" t="s">
        <v>727</v>
      </c>
      <c r="C110" s="978" t="s">
        <v>728</v>
      </c>
      <c r="D110" s="978" t="s">
        <v>1285</v>
      </c>
      <c r="E110" s="978" t="s">
        <v>1207</v>
      </c>
      <c r="F110" s="978" t="s">
        <v>229</v>
      </c>
      <c r="G110" s="978" t="s">
        <v>725</v>
      </c>
      <c r="H110" s="978" t="s">
        <v>1286</v>
      </c>
      <c r="I110" s="978" t="s">
        <v>492</v>
      </c>
      <c r="J110" s="978" t="s">
        <v>493</v>
      </c>
      <c r="K110" s="1013" t="s">
        <v>282</v>
      </c>
      <c r="L110" s="979">
        <v>1</v>
      </c>
      <c r="M110" s="593">
        <v>243245000</v>
      </c>
      <c r="N110" s="595">
        <v>239826000</v>
      </c>
      <c r="O110" s="595">
        <v>154432000</v>
      </c>
      <c r="P110" s="598">
        <f t="shared" si="15"/>
        <v>3419000</v>
      </c>
      <c r="Q110" s="599">
        <v>0</v>
      </c>
      <c r="R110" s="600">
        <v>206590959.87</v>
      </c>
      <c r="S110" s="600">
        <v>0</v>
      </c>
      <c r="T110" s="980">
        <v>206590959.87</v>
      </c>
      <c r="U110" s="981">
        <v>26.474166666666669</v>
      </c>
      <c r="V110" s="982">
        <v>0</v>
      </c>
      <c r="W110" s="982">
        <v>58.096455026455025</v>
      </c>
      <c r="X110" s="982">
        <v>13.933703703703705</v>
      </c>
      <c r="Y110" s="982">
        <v>27.56</v>
      </c>
      <c r="Z110" s="982">
        <v>42.609841269841269</v>
      </c>
      <c r="AA110" s="982">
        <v>1.9300000000000002</v>
      </c>
      <c r="AB110" s="982">
        <v>27.256765873015873</v>
      </c>
      <c r="AC110" s="982">
        <v>46.804325396825398</v>
      </c>
      <c r="AD110" s="983">
        <v>244.66525793650794</v>
      </c>
      <c r="AE110" s="984">
        <f t="shared" si="16"/>
        <v>0.1551788985224081</v>
      </c>
      <c r="AF110" s="985">
        <f t="shared" si="17"/>
        <v>0.34053362330807679</v>
      </c>
      <c r="AG110" s="986"/>
      <c r="AH110" s="987"/>
      <c r="AI110" s="988"/>
      <c r="AJ110" s="989"/>
      <c r="AK110" s="990"/>
      <c r="AL110" s="990"/>
      <c r="AM110" s="990"/>
      <c r="AN110" s="990"/>
      <c r="AO110" s="990"/>
      <c r="AP110" s="990"/>
      <c r="AQ110" s="990"/>
      <c r="AR110" s="990"/>
      <c r="AS110" s="990"/>
      <c r="AT110" s="990"/>
      <c r="AU110" s="990"/>
      <c r="AV110" s="990"/>
      <c r="AW110" s="990"/>
      <c r="AX110" s="990"/>
      <c r="AY110" s="990"/>
      <c r="AZ110" s="990"/>
      <c r="BA110" s="990"/>
      <c r="BB110" s="990"/>
      <c r="BC110" s="990"/>
      <c r="BD110" s="614"/>
      <c r="BE110" s="991"/>
      <c r="BF110" s="992"/>
      <c r="BG110" s="992"/>
      <c r="BH110" s="992"/>
      <c r="BI110" s="992"/>
      <c r="BJ110" s="992"/>
      <c r="BK110" s="992"/>
      <c r="BL110" s="992">
        <v>20</v>
      </c>
      <c r="BM110" s="992"/>
      <c r="BN110" s="992"/>
      <c r="BO110" s="992"/>
      <c r="BP110" s="992"/>
      <c r="BQ110" s="992"/>
      <c r="BR110" s="992"/>
      <c r="BS110" s="992">
        <v>35</v>
      </c>
      <c r="BT110" s="992"/>
      <c r="BU110" s="992"/>
      <c r="BV110" s="992"/>
      <c r="BW110" s="992"/>
      <c r="BX110" s="992"/>
      <c r="BY110" s="992"/>
      <c r="BZ110" s="992"/>
      <c r="CA110" s="992"/>
      <c r="CB110" s="992"/>
      <c r="CC110" s="992"/>
      <c r="CD110" s="992"/>
      <c r="CE110" s="992"/>
      <c r="CF110" s="992"/>
      <c r="CG110" s="992"/>
      <c r="CH110" s="992"/>
      <c r="CI110" s="992"/>
      <c r="CJ110" s="992"/>
      <c r="CK110" s="992"/>
      <c r="CL110" s="992"/>
      <c r="CM110" s="992"/>
      <c r="CN110" s="992"/>
      <c r="CO110" s="992"/>
      <c r="CP110" s="992"/>
      <c r="CQ110" s="992"/>
      <c r="CR110" s="992"/>
      <c r="CS110" s="993">
        <v>55</v>
      </c>
      <c r="CT110" s="994">
        <f t="shared" si="18"/>
        <v>2</v>
      </c>
      <c r="CU110" s="615"/>
      <c r="CV110" s="616"/>
      <c r="CW110" s="616"/>
      <c r="CX110" s="616"/>
      <c r="CY110" s="616"/>
      <c r="CZ110" s="616"/>
      <c r="DA110" s="616"/>
      <c r="DB110" s="616">
        <v>0.92972602739726029</v>
      </c>
      <c r="DC110" s="616"/>
      <c r="DD110" s="616"/>
      <c r="DE110" s="616"/>
      <c r="DF110" s="616"/>
      <c r="DG110" s="616"/>
      <c r="DH110" s="616"/>
      <c r="DI110" s="616">
        <v>0.598825831702544</v>
      </c>
      <c r="DJ110" s="616"/>
      <c r="DK110" s="616"/>
      <c r="DL110" s="616"/>
      <c r="DM110" s="616"/>
      <c r="DN110" s="616"/>
      <c r="DO110" s="616"/>
      <c r="DP110" s="616"/>
      <c r="DQ110" s="616"/>
      <c r="DR110" s="616"/>
      <c r="DS110" s="616"/>
      <c r="DT110" s="616"/>
      <c r="DU110" s="616"/>
      <c r="DV110" s="616"/>
      <c r="DW110" s="616"/>
      <c r="DX110" s="616"/>
      <c r="DY110" s="616"/>
      <c r="DZ110" s="616"/>
      <c r="EA110" s="616"/>
      <c r="EB110" s="616"/>
      <c r="EC110" s="616"/>
      <c r="ED110" s="616"/>
      <c r="EE110" s="616"/>
      <c r="EF110" s="616"/>
      <c r="EG110" s="616"/>
      <c r="EH110" s="995"/>
      <c r="EI110" s="996">
        <v>0.7191531755915318</v>
      </c>
      <c r="EJ110" s="989"/>
      <c r="EK110" s="990"/>
      <c r="EL110" s="990"/>
      <c r="EM110" s="990"/>
      <c r="EN110" s="990"/>
      <c r="EO110" s="990"/>
      <c r="EP110" s="990"/>
      <c r="EQ110" s="990"/>
      <c r="ER110" s="990"/>
      <c r="ES110" s="990"/>
      <c r="ET110" s="990"/>
      <c r="EU110" s="990"/>
      <c r="EV110" s="990"/>
      <c r="EW110" s="990"/>
      <c r="EX110" s="990"/>
      <c r="EY110" s="990"/>
      <c r="EZ110" s="990"/>
      <c r="FA110" s="990"/>
      <c r="FB110" s="990"/>
      <c r="FC110" s="990"/>
      <c r="FD110" s="990"/>
      <c r="FE110" s="990"/>
      <c r="FF110" s="990"/>
      <c r="FG110" s="990"/>
      <c r="FH110" s="990"/>
      <c r="FI110" s="990"/>
      <c r="FJ110" s="990"/>
      <c r="FK110" s="990"/>
      <c r="FL110" s="990"/>
      <c r="FM110" s="990"/>
      <c r="FN110" s="990"/>
      <c r="FO110" s="990"/>
      <c r="FP110" s="997"/>
      <c r="FQ110" s="994">
        <f t="shared" si="13"/>
        <v>0</v>
      </c>
      <c r="FR110" s="615"/>
      <c r="FS110" s="616"/>
      <c r="FT110" s="616"/>
      <c r="FU110" s="616"/>
      <c r="FV110" s="616"/>
      <c r="FW110" s="616"/>
      <c r="FX110" s="616"/>
      <c r="FY110" s="616"/>
      <c r="FZ110" s="616"/>
      <c r="GA110" s="616"/>
      <c r="GB110" s="616"/>
      <c r="GC110" s="616"/>
      <c r="GD110" s="616"/>
      <c r="GE110" s="616"/>
      <c r="GF110" s="616"/>
      <c r="GG110" s="616"/>
      <c r="GH110" s="616"/>
      <c r="GI110" s="616"/>
      <c r="GJ110" s="616"/>
      <c r="GK110" s="616"/>
      <c r="GL110" s="616"/>
      <c r="GM110" s="616"/>
      <c r="GN110" s="616"/>
      <c r="GO110" s="616"/>
      <c r="GP110" s="616"/>
      <c r="GQ110" s="616"/>
      <c r="GR110" s="616"/>
      <c r="GS110" s="616"/>
      <c r="GT110" s="616"/>
      <c r="GU110" s="616"/>
      <c r="GV110" s="616"/>
      <c r="GW110" s="616"/>
      <c r="GX110" s="621"/>
      <c r="GY110" s="998"/>
      <c r="GZ110" s="999">
        <v>58</v>
      </c>
      <c r="HA110" s="999">
        <v>80</v>
      </c>
      <c r="HB110" s="999"/>
      <c r="HC110" s="999"/>
      <c r="HD110" s="999"/>
      <c r="HE110" s="1000">
        <v>138</v>
      </c>
      <c r="HF110" s="1001"/>
      <c r="HG110" s="1002">
        <v>159</v>
      </c>
      <c r="HH110" s="1002"/>
      <c r="HI110" s="1002">
        <v>26</v>
      </c>
      <c r="HJ110" s="1002">
        <v>369</v>
      </c>
      <c r="HK110" s="1002"/>
      <c r="HL110" s="1002">
        <v>423</v>
      </c>
      <c r="HM110" s="1002">
        <v>49</v>
      </c>
      <c r="HN110" s="1002">
        <v>97</v>
      </c>
      <c r="HO110" s="1002">
        <v>209</v>
      </c>
      <c r="HP110" s="1002">
        <v>1</v>
      </c>
      <c r="HQ110" s="1002">
        <v>66</v>
      </c>
      <c r="HR110" s="1002">
        <v>65</v>
      </c>
      <c r="HS110" s="1002">
        <v>63</v>
      </c>
      <c r="HT110" s="1002"/>
      <c r="HU110" s="1002"/>
      <c r="HV110" s="1002"/>
      <c r="HW110" s="1002">
        <v>75</v>
      </c>
      <c r="HX110" s="1002">
        <v>3</v>
      </c>
      <c r="HY110" s="1002"/>
      <c r="HZ110" s="1002"/>
      <c r="IA110" s="1002"/>
      <c r="IB110" s="1002"/>
      <c r="IC110" s="1002">
        <v>2</v>
      </c>
      <c r="ID110" s="1002">
        <v>362</v>
      </c>
      <c r="IE110" s="1002"/>
      <c r="IF110" s="1002"/>
      <c r="IG110" s="1002"/>
      <c r="IH110" s="1003">
        <v>1969</v>
      </c>
      <c r="II110" s="1004">
        <f t="shared" si="19"/>
        <v>5.3945205479452056</v>
      </c>
      <c r="IJ110" s="1005"/>
      <c r="IK110" s="1006">
        <v>8.1194968553459113</v>
      </c>
      <c r="IL110" s="1006"/>
      <c r="IM110" s="1006">
        <v>5</v>
      </c>
      <c r="IN110" s="1006">
        <v>5.0623306233062326</v>
      </c>
      <c r="IO110" s="1006"/>
      <c r="IP110" s="1006">
        <v>5.333333333333333</v>
      </c>
      <c r="IQ110" s="1006">
        <v>6.1428571428571432</v>
      </c>
      <c r="IR110" s="1006">
        <v>6.1752577319587632</v>
      </c>
      <c r="IS110" s="1006">
        <v>4.9043062200956937</v>
      </c>
      <c r="IT110" s="1006">
        <v>36</v>
      </c>
      <c r="IU110" s="1006">
        <v>6.7272727272727275</v>
      </c>
      <c r="IV110" s="1006">
        <v>5.3230769230769228</v>
      </c>
      <c r="IW110" s="1006">
        <v>7.0317460317460316</v>
      </c>
      <c r="IX110" s="1006"/>
      <c r="IY110" s="1006"/>
      <c r="IZ110" s="1006"/>
      <c r="JA110" s="1006">
        <v>6.5066666666666668</v>
      </c>
      <c r="JB110" s="1006">
        <v>11</v>
      </c>
      <c r="JC110" s="1006"/>
      <c r="JD110" s="1006"/>
      <c r="JE110" s="1006"/>
      <c r="JF110" s="1006"/>
      <c r="JG110" s="1006">
        <v>2.5</v>
      </c>
      <c r="JH110" s="1006">
        <v>19.751381215469614</v>
      </c>
      <c r="JI110" s="1006"/>
      <c r="JJ110" s="1006"/>
      <c r="JK110" s="1006"/>
      <c r="JL110" s="642">
        <v>8.3367191467750121</v>
      </c>
      <c r="JM110" s="1001"/>
      <c r="JN110" s="1002">
        <v>1132</v>
      </c>
      <c r="JO110" s="1002"/>
      <c r="JP110" s="1002">
        <v>105</v>
      </c>
      <c r="JQ110" s="1002">
        <v>1499</v>
      </c>
      <c r="JR110" s="1002"/>
      <c r="JS110" s="1002">
        <v>1829</v>
      </c>
      <c r="JT110" s="1002">
        <v>251</v>
      </c>
      <c r="JU110" s="1002">
        <v>504</v>
      </c>
      <c r="JV110" s="1002">
        <v>815</v>
      </c>
      <c r="JW110" s="1002">
        <v>35</v>
      </c>
      <c r="JX110" s="1002">
        <v>373</v>
      </c>
      <c r="JY110" s="1002">
        <v>282</v>
      </c>
      <c r="JZ110" s="1002">
        <v>380</v>
      </c>
      <c r="KA110" s="1002"/>
      <c r="KB110" s="1002"/>
      <c r="KC110" s="1002"/>
      <c r="KD110" s="1002">
        <v>412</v>
      </c>
      <c r="KE110" s="1002">
        <v>30</v>
      </c>
      <c r="KF110" s="1002"/>
      <c r="KG110" s="1002"/>
      <c r="KH110" s="1002"/>
      <c r="KI110" s="1002"/>
      <c r="KJ110" s="1002">
        <v>3</v>
      </c>
      <c r="KK110" s="1002">
        <v>6787</v>
      </c>
      <c r="KL110" s="1002"/>
      <c r="KM110" s="1002"/>
      <c r="KN110" s="1002"/>
      <c r="KO110" s="1003">
        <v>14437</v>
      </c>
      <c r="KP110" s="1007">
        <f t="shared" si="14"/>
        <v>0.7191531755915318</v>
      </c>
      <c r="KQ110" s="1004">
        <f t="shared" si="20"/>
        <v>39.553424657534244</v>
      </c>
      <c r="KR110" s="1001"/>
      <c r="KS110" s="1002"/>
      <c r="KT110" s="1002"/>
      <c r="KU110" s="1002"/>
      <c r="KV110" s="1002"/>
      <c r="KW110" s="1002"/>
      <c r="KX110" s="1002"/>
      <c r="KY110" s="1002"/>
      <c r="KZ110" s="1002"/>
      <c r="LA110" s="1002"/>
      <c r="LB110" s="1002"/>
      <c r="LC110" s="1002"/>
      <c r="LD110" s="1002"/>
      <c r="LE110" s="1002"/>
      <c r="LF110" s="1002"/>
      <c r="LG110" s="1002"/>
      <c r="LH110" s="1002"/>
      <c r="LI110" s="1002"/>
      <c r="LJ110" s="1002"/>
      <c r="LK110" s="1002"/>
      <c r="LL110" s="1002"/>
      <c r="LM110" s="1002"/>
      <c r="LN110" s="1002"/>
      <c r="LO110" s="1002"/>
      <c r="LP110" s="1002"/>
      <c r="LQ110" s="1002"/>
      <c r="LR110" s="1002"/>
      <c r="LS110" s="1002"/>
      <c r="LT110" s="1003"/>
      <c r="LU110" s="1007"/>
      <c r="LV110" s="1004">
        <f t="shared" si="21"/>
        <v>0</v>
      </c>
      <c r="LW110" s="644"/>
      <c r="LX110" s="645"/>
      <c r="LY110" s="645"/>
      <c r="LZ110" s="646"/>
      <c r="MA110" s="647"/>
      <c r="MB110" s="647"/>
      <c r="MC110" s="645"/>
      <c r="MD110" s="645"/>
      <c r="ME110" s="646"/>
      <c r="MF110" s="647"/>
      <c r="MG110" s="645"/>
      <c r="MH110" s="645"/>
      <c r="MI110" s="646"/>
      <c r="MJ110" s="647"/>
      <c r="MK110" s="648"/>
      <c r="ML110" s="648"/>
      <c r="MM110" s="648"/>
      <c r="MN110" s="1008"/>
      <c r="MO110" s="1009"/>
      <c r="MP110" s="1010"/>
      <c r="MQ110" s="1011"/>
      <c r="MR110" s="1011"/>
      <c r="MS110" s="1011"/>
      <c r="MT110" s="1011"/>
      <c r="MU110" s="1011"/>
      <c r="MV110" s="1012"/>
      <c r="MX110" s="837"/>
    </row>
    <row r="111" spans="1:362" s="587" customFormat="1" ht="8.25" x14ac:dyDescent="0.25">
      <c r="A111" s="976" t="s">
        <v>731</v>
      </c>
      <c r="B111" s="977" t="s">
        <v>732</v>
      </c>
      <c r="C111" s="978" t="s">
        <v>733</v>
      </c>
      <c r="D111" s="978" t="s">
        <v>1287</v>
      </c>
      <c r="E111" s="978" t="s">
        <v>1207</v>
      </c>
      <c r="F111" s="978" t="s">
        <v>229</v>
      </c>
      <c r="G111" s="978" t="s">
        <v>735</v>
      </c>
      <c r="H111" s="978" t="s">
        <v>735</v>
      </c>
      <c r="I111" s="978" t="s">
        <v>186</v>
      </c>
      <c r="J111" s="978" t="s">
        <v>493</v>
      </c>
      <c r="K111" s="1013" t="s">
        <v>282</v>
      </c>
      <c r="L111" s="979">
        <v>1</v>
      </c>
      <c r="M111" s="593">
        <v>1391116000</v>
      </c>
      <c r="N111" s="595">
        <v>1380117000</v>
      </c>
      <c r="O111" s="595">
        <v>705190000</v>
      </c>
      <c r="P111" s="598">
        <f t="shared" si="15"/>
        <v>10999000</v>
      </c>
      <c r="Q111" s="599">
        <v>160436.92000000001</v>
      </c>
      <c r="R111" s="600">
        <v>991537215.49000001</v>
      </c>
      <c r="S111" s="600">
        <v>78542900.379999995</v>
      </c>
      <c r="T111" s="980">
        <v>1070240552.79</v>
      </c>
      <c r="U111" s="981">
        <v>182.77825396825398</v>
      </c>
      <c r="V111" s="982">
        <v>7.7601984126984132</v>
      </c>
      <c r="W111" s="982">
        <v>271.85052910052906</v>
      </c>
      <c r="X111" s="982">
        <v>122.03068783068785</v>
      </c>
      <c r="Y111" s="982">
        <v>30.014920634920632</v>
      </c>
      <c r="Z111" s="982">
        <v>127.49126984126984</v>
      </c>
      <c r="AA111" s="982">
        <v>1</v>
      </c>
      <c r="AB111" s="982">
        <v>73.030158730158732</v>
      </c>
      <c r="AC111" s="982">
        <v>129.60150793650794</v>
      </c>
      <c r="AD111" s="983">
        <v>945.55752645502639</v>
      </c>
      <c r="AE111" s="984">
        <f t="shared" si="16"/>
        <v>0.24602489139403863</v>
      </c>
      <c r="AF111" s="985">
        <f t="shared" si="17"/>
        <v>0.36591878653675108</v>
      </c>
      <c r="AG111" s="986" t="s">
        <v>1483</v>
      </c>
      <c r="AH111" s="987" t="s">
        <v>1481</v>
      </c>
      <c r="AI111" s="988" t="s">
        <v>1482</v>
      </c>
      <c r="AJ111" s="989"/>
      <c r="AK111" s="990"/>
      <c r="AL111" s="990"/>
      <c r="AM111" s="990"/>
      <c r="AN111" s="990"/>
      <c r="AO111" s="990"/>
      <c r="AP111" s="990"/>
      <c r="AQ111" s="990"/>
      <c r="AR111" s="990"/>
      <c r="AS111" s="990"/>
      <c r="AT111" s="990"/>
      <c r="AU111" s="990"/>
      <c r="AV111" s="990"/>
      <c r="AW111" s="990"/>
      <c r="AX111" s="990"/>
      <c r="AY111" s="990"/>
      <c r="AZ111" s="990"/>
      <c r="BA111" s="990"/>
      <c r="BB111" s="990"/>
      <c r="BC111" s="990"/>
      <c r="BD111" s="614"/>
      <c r="BE111" s="991">
        <v>72</v>
      </c>
      <c r="BF111" s="992">
        <v>57</v>
      </c>
      <c r="BG111" s="992">
        <v>46</v>
      </c>
      <c r="BH111" s="992">
        <v>20</v>
      </c>
      <c r="BI111" s="992">
        <v>21</v>
      </c>
      <c r="BJ111" s="992">
        <v>14</v>
      </c>
      <c r="BK111" s="992"/>
      <c r="BL111" s="992">
        <v>20</v>
      </c>
      <c r="BM111" s="992">
        <v>19</v>
      </c>
      <c r="BN111" s="992"/>
      <c r="BO111" s="992"/>
      <c r="BP111" s="992">
        <v>20</v>
      </c>
      <c r="BQ111" s="992"/>
      <c r="BR111" s="992"/>
      <c r="BS111" s="992"/>
      <c r="BT111" s="992"/>
      <c r="BU111" s="992"/>
      <c r="BV111" s="992"/>
      <c r="BW111" s="992"/>
      <c r="BX111" s="992"/>
      <c r="BY111" s="992"/>
      <c r="BZ111" s="992"/>
      <c r="CA111" s="992"/>
      <c r="CB111" s="992"/>
      <c r="CC111" s="992"/>
      <c r="CD111" s="992"/>
      <c r="CE111" s="992"/>
      <c r="CF111" s="992"/>
      <c r="CG111" s="992"/>
      <c r="CH111" s="992"/>
      <c r="CI111" s="992"/>
      <c r="CJ111" s="992"/>
      <c r="CK111" s="992"/>
      <c r="CL111" s="992"/>
      <c r="CM111" s="992"/>
      <c r="CN111" s="992"/>
      <c r="CO111" s="992"/>
      <c r="CP111" s="992"/>
      <c r="CQ111" s="992"/>
      <c r="CR111" s="992"/>
      <c r="CS111" s="993">
        <v>289</v>
      </c>
      <c r="CT111" s="994">
        <f t="shared" si="18"/>
        <v>9</v>
      </c>
      <c r="CU111" s="615">
        <v>0.70053272450532722</v>
      </c>
      <c r="CV111" s="616">
        <v>0.44234559000240325</v>
      </c>
      <c r="CW111" s="616">
        <v>0.35253126861226919</v>
      </c>
      <c r="CX111" s="616">
        <v>0.81041095890410964</v>
      </c>
      <c r="CY111" s="616">
        <v>0.22035225048923679</v>
      </c>
      <c r="CZ111" s="616">
        <v>0.84735812133072408</v>
      </c>
      <c r="DA111" s="616"/>
      <c r="DB111" s="616">
        <v>1.1683561643835616</v>
      </c>
      <c r="DC111" s="616">
        <v>0.4183129055515501</v>
      </c>
      <c r="DD111" s="616"/>
      <c r="DE111" s="616"/>
      <c r="DF111" s="616">
        <v>0.35068493150684932</v>
      </c>
      <c r="DG111" s="616"/>
      <c r="DH111" s="616"/>
      <c r="DI111" s="616"/>
      <c r="DJ111" s="616"/>
      <c r="DK111" s="616"/>
      <c r="DL111" s="616"/>
      <c r="DM111" s="616"/>
      <c r="DN111" s="616"/>
      <c r="DO111" s="616"/>
      <c r="DP111" s="616"/>
      <c r="DQ111" s="616"/>
      <c r="DR111" s="616"/>
      <c r="DS111" s="616"/>
      <c r="DT111" s="616"/>
      <c r="DU111" s="616"/>
      <c r="DV111" s="616"/>
      <c r="DW111" s="616"/>
      <c r="DX111" s="616"/>
      <c r="DY111" s="616"/>
      <c r="DZ111" s="616"/>
      <c r="EA111" s="616"/>
      <c r="EB111" s="616"/>
      <c r="EC111" s="616"/>
      <c r="ED111" s="616"/>
      <c r="EE111" s="616"/>
      <c r="EF111" s="616"/>
      <c r="EG111" s="616"/>
      <c r="EH111" s="995"/>
      <c r="EI111" s="996">
        <v>0.56365360003792009</v>
      </c>
      <c r="EJ111" s="989">
        <v>5</v>
      </c>
      <c r="EK111" s="990">
        <v>11</v>
      </c>
      <c r="EL111" s="990">
        <v>10</v>
      </c>
      <c r="EM111" s="990"/>
      <c r="EN111" s="990">
        <v>4</v>
      </c>
      <c r="EO111" s="990"/>
      <c r="EP111" s="990"/>
      <c r="EQ111" s="990"/>
      <c r="ER111" s="990"/>
      <c r="ES111" s="990"/>
      <c r="ET111" s="990"/>
      <c r="EU111" s="990"/>
      <c r="EV111" s="990"/>
      <c r="EW111" s="990"/>
      <c r="EX111" s="990"/>
      <c r="EY111" s="990"/>
      <c r="EZ111" s="990"/>
      <c r="FA111" s="990"/>
      <c r="FB111" s="990"/>
      <c r="FC111" s="990"/>
      <c r="FD111" s="990"/>
      <c r="FE111" s="990"/>
      <c r="FF111" s="990"/>
      <c r="FG111" s="990"/>
      <c r="FH111" s="990"/>
      <c r="FI111" s="990"/>
      <c r="FJ111" s="990"/>
      <c r="FK111" s="990"/>
      <c r="FL111" s="990"/>
      <c r="FM111" s="990"/>
      <c r="FN111" s="990"/>
      <c r="FO111" s="990"/>
      <c r="FP111" s="997">
        <v>30</v>
      </c>
      <c r="FQ111" s="994">
        <f t="shared" si="13"/>
        <v>4</v>
      </c>
      <c r="FR111" s="615">
        <v>0.5517808219178082</v>
      </c>
      <c r="FS111" s="616">
        <v>0.46425902864259028</v>
      </c>
      <c r="FT111" s="616">
        <v>1.0175342465753425</v>
      </c>
      <c r="FU111" s="616"/>
      <c r="FV111" s="616">
        <v>0.49315068493150682</v>
      </c>
      <c r="FW111" s="616"/>
      <c r="FX111" s="616"/>
      <c r="FY111" s="616"/>
      <c r="FZ111" s="616"/>
      <c r="GA111" s="616"/>
      <c r="GB111" s="616"/>
      <c r="GC111" s="616"/>
      <c r="GD111" s="616"/>
      <c r="GE111" s="616"/>
      <c r="GF111" s="616"/>
      <c r="GG111" s="616"/>
      <c r="GH111" s="616"/>
      <c r="GI111" s="616"/>
      <c r="GJ111" s="616"/>
      <c r="GK111" s="616"/>
      <c r="GL111" s="616"/>
      <c r="GM111" s="616"/>
      <c r="GN111" s="616"/>
      <c r="GO111" s="616"/>
      <c r="GP111" s="616"/>
      <c r="GQ111" s="616"/>
      <c r="GR111" s="616"/>
      <c r="GS111" s="616"/>
      <c r="GT111" s="616"/>
      <c r="GU111" s="616"/>
      <c r="GV111" s="616"/>
      <c r="GW111" s="616"/>
      <c r="GX111" s="621">
        <v>0.66712328767123286</v>
      </c>
      <c r="GY111" s="998"/>
      <c r="GZ111" s="999">
        <v>78</v>
      </c>
      <c r="HA111" s="999">
        <v>20</v>
      </c>
      <c r="HB111" s="999"/>
      <c r="HC111" s="999"/>
      <c r="HD111" s="999"/>
      <c r="HE111" s="1000">
        <v>98</v>
      </c>
      <c r="HF111" s="1001">
        <v>50</v>
      </c>
      <c r="HG111" s="1002">
        <v>1245</v>
      </c>
      <c r="HH111" s="1002">
        <v>26</v>
      </c>
      <c r="HI111" s="1002">
        <v>829</v>
      </c>
      <c r="HJ111" s="1002">
        <v>873</v>
      </c>
      <c r="HK111" s="1002">
        <v>1044</v>
      </c>
      <c r="HL111" s="1002">
        <v>1238</v>
      </c>
      <c r="HM111" s="1002">
        <v>504</v>
      </c>
      <c r="HN111" s="1002">
        <v>2053</v>
      </c>
      <c r="HO111" s="1002">
        <v>330</v>
      </c>
      <c r="HP111" s="1002">
        <v>331</v>
      </c>
      <c r="HQ111" s="1002">
        <v>764</v>
      </c>
      <c r="HR111" s="1002">
        <v>94</v>
      </c>
      <c r="HS111" s="1002">
        <v>447</v>
      </c>
      <c r="HT111" s="1002">
        <v>1043</v>
      </c>
      <c r="HU111" s="1002">
        <v>820</v>
      </c>
      <c r="HV111" s="1002">
        <v>156</v>
      </c>
      <c r="HW111" s="1002">
        <v>25</v>
      </c>
      <c r="HX111" s="1002">
        <v>224</v>
      </c>
      <c r="HY111" s="1002">
        <v>44</v>
      </c>
      <c r="HZ111" s="1002">
        <v>50</v>
      </c>
      <c r="IA111" s="1002">
        <v>107</v>
      </c>
      <c r="IB111" s="1002">
        <v>1</v>
      </c>
      <c r="IC111" s="1002">
        <v>102</v>
      </c>
      <c r="ID111" s="1002">
        <v>486</v>
      </c>
      <c r="IE111" s="1002"/>
      <c r="IF111" s="1002">
        <v>32</v>
      </c>
      <c r="IG111" s="1002">
        <v>2</v>
      </c>
      <c r="IH111" s="1003">
        <v>12920</v>
      </c>
      <c r="II111" s="1004">
        <f t="shared" si="19"/>
        <v>35.397260273972606</v>
      </c>
      <c r="IJ111" s="1005">
        <v>23.18</v>
      </c>
      <c r="IK111" s="1006">
        <v>4.0546184738955819</v>
      </c>
      <c r="IL111" s="1006">
        <v>3.4230769230769229</v>
      </c>
      <c r="IM111" s="1006">
        <v>3.9686369119420988</v>
      </c>
      <c r="IN111" s="1006">
        <v>8.0927835051546388</v>
      </c>
      <c r="IO111" s="1006">
        <v>6.0766283524904212</v>
      </c>
      <c r="IP111" s="1006">
        <v>4.9232633279483036</v>
      </c>
      <c r="IQ111" s="1006">
        <v>6.5595238095238093</v>
      </c>
      <c r="IR111" s="1006">
        <v>5.6512420847540188</v>
      </c>
      <c r="IS111" s="1006">
        <v>5.0999999999999996</v>
      </c>
      <c r="IT111" s="1006">
        <v>7.4954682779456192</v>
      </c>
      <c r="IU111" s="1006">
        <v>7.5641361256544499</v>
      </c>
      <c r="IV111" s="1006">
        <v>5.1489361702127656</v>
      </c>
      <c r="IW111" s="1006">
        <v>4.682326621923937</v>
      </c>
      <c r="IX111" s="1006">
        <v>4.9415148609779482</v>
      </c>
      <c r="IY111" s="1006">
        <v>4.5707317073170728</v>
      </c>
      <c r="IZ111" s="1006">
        <v>7.1794871794871797</v>
      </c>
      <c r="JA111" s="1006">
        <v>7.72</v>
      </c>
      <c r="JB111" s="1006">
        <v>10.316964285714286</v>
      </c>
      <c r="JC111" s="1006">
        <v>5.5909090909090908</v>
      </c>
      <c r="JD111" s="1006">
        <v>2.8</v>
      </c>
      <c r="JE111" s="1006">
        <v>3.7757009345794392</v>
      </c>
      <c r="JF111" s="1006">
        <v>2</v>
      </c>
      <c r="JG111" s="1006">
        <v>2.9313725490196076</v>
      </c>
      <c r="JH111" s="1006">
        <v>18.549382716049383</v>
      </c>
      <c r="JI111" s="1006"/>
      <c r="JJ111" s="1006">
        <v>6.90625</v>
      </c>
      <c r="JK111" s="1006">
        <v>3</v>
      </c>
      <c r="JL111" s="642">
        <v>6.143730650154799</v>
      </c>
      <c r="JM111" s="1001">
        <v>251</v>
      </c>
      <c r="JN111" s="1002">
        <v>3219</v>
      </c>
      <c r="JO111" s="1002">
        <v>57</v>
      </c>
      <c r="JP111" s="1002">
        <v>2406</v>
      </c>
      <c r="JQ111" s="1002">
        <v>5004</v>
      </c>
      <c r="JR111" s="1002">
        <v>4356</v>
      </c>
      <c r="JS111" s="1002">
        <v>4033</v>
      </c>
      <c r="JT111" s="1002">
        <v>2644</v>
      </c>
      <c r="JU111" s="1002">
        <v>8471</v>
      </c>
      <c r="JV111" s="1002">
        <v>1293</v>
      </c>
      <c r="JW111" s="1002">
        <v>1993</v>
      </c>
      <c r="JX111" s="1002">
        <v>4527</v>
      </c>
      <c r="JY111" s="1002">
        <v>369</v>
      </c>
      <c r="JZ111" s="1002">
        <v>1647</v>
      </c>
      <c r="KA111" s="1002">
        <v>4140</v>
      </c>
      <c r="KB111" s="1002">
        <v>2924</v>
      </c>
      <c r="KC111" s="1002">
        <v>906</v>
      </c>
      <c r="KD111" s="1002">
        <v>132</v>
      </c>
      <c r="KE111" s="1002">
        <v>1780</v>
      </c>
      <c r="KF111" s="1002">
        <v>182</v>
      </c>
      <c r="KG111" s="1002">
        <v>35</v>
      </c>
      <c r="KH111" s="1002">
        <v>187</v>
      </c>
      <c r="KI111" s="1002"/>
      <c r="KJ111" s="1002">
        <v>203</v>
      </c>
      <c r="KK111" s="1002">
        <v>8529</v>
      </c>
      <c r="KL111" s="1002"/>
      <c r="KM111" s="1002">
        <v>167</v>
      </c>
      <c r="KN111" s="1002">
        <v>2</v>
      </c>
      <c r="KO111" s="1003">
        <v>59457</v>
      </c>
      <c r="KP111" s="1007">
        <f t="shared" si="14"/>
        <v>0.56365360003792009</v>
      </c>
      <c r="KQ111" s="1004">
        <f t="shared" si="20"/>
        <v>162.89589041095891</v>
      </c>
      <c r="KR111" s="1001">
        <v>858</v>
      </c>
      <c r="KS111" s="1002">
        <v>616</v>
      </c>
      <c r="KT111" s="1002">
        <v>7</v>
      </c>
      <c r="KU111" s="1002">
        <v>66</v>
      </c>
      <c r="KV111" s="1002">
        <v>1191</v>
      </c>
      <c r="KW111" s="1002">
        <v>1075</v>
      </c>
      <c r="KX111" s="1002">
        <v>850</v>
      </c>
      <c r="KY111" s="1002">
        <v>161</v>
      </c>
      <c r="KZ111" s="1002">
        <v>1082</v>
      </c>
      <c r="LA111" s="1002">
        <v>72</v>
      </c>
      <c r="LB111" s="1002">
        <v>158</v>
      </c>
      <c r="LC111" s="1002">
        <v>485</v>
      </c>
      <c r="LD111" s="1002">
        <v>21</v>
      </c>
      <c r="LE111" s="1002">
        <v>3</v>
      </c>
      <c r="LF111" s="1002">
        <v>3</v>
      </c>
      <c r="LG111" s="1002">
        <v>13</v>
      </c>
      <c r="LH111" s="1002">
        <v>60</v>
      </c>
      <c r="LI111" s="1002">
        <v>38</v>
      </c>
      <c r="LJ111" s="1002">
        <v>318</v>
      </c>
      <c r="LK111" s="1002">
        <v>21</v>
      </c>
      <c r="LL111" s="1002">
        <v>64</v>
      </c>
      <c r="LM111" s="1002">
        <v>119</v>
      </c>
      <c r="LN111" s="1002">
        <v>1</v>
      </c>
      <c r="LO111" s="1002">
        <v>5</v>
      </c>
      <c r="LP111" s="1002"/>
      <c r="LQ111" s="1002"/>
      <c r="LR111" s="1002">
        <v>16</v>
      </c>
      <c r="LS111" s="1002">
        <v>2</v>
      </c>
      <c r="LT111" s="1003">
        <v>7305</v>
      </c>
      <c r="LU111" s="1007">
        <f>LT111/(FP111*365)</f>
        <v>0.66712328767123286</v>
      </c>
      <c r="LV111" s="1004">
        <f t="shared" si="21"/>
        <v>20.013698630136986</v>
      </c>
      <c r="LW111" s="644"/>
      <c r="LX111" s="645">
        <v>68</v>
      </c>
      <c r="LY111" s="645">
        <v>404</v>
      </c>
      <c r="LZ111" s="646">
        <v>700</v>
      </c>
      <c r="MA111" s="647">
        <v>2245</v>
      </c>
      <c r="MB111" s="647">
        <v>3168</v>
      </c>
      <c r="MC111" s="645"/>
      <c r="MD111" s="645"/>
      <c r="ME111" s="646"/>
      <c r="MF111" s="647">
        <v>720</v>
      </c>
      <c r="MG111" s="645"/>
      <c r="MH111" s="645"/>
      <c r="MI111" s="646"/>
      <c r="MJ111" s="647"/>
      <c r="MK111" s="648"/>
      <c r="ML111" s="648"/>
      <c r="MM111" s="648"/>
      <c r="MN111" s="1008">
        <v>7305</v>
      </c>
      <c r="MO111" s="1009">
        <f t="shared" si="22"/>
        <v>6.4613278576317587E-2</v>
      </c>
      <c r="MP111" s="1010"/>
      <c r="MQ111" s="1011"/>
      <c r="MR111" s="1011"/>
      <c r="MS111" s="1011"/>
      <c r="MT111" s="1011"/>
      <c r="MU111" s="1011"/>
      <c r="MV111" s="1012"/>
      <c r="MX111" s="837"/>
    </row>
    <row r="112" spans="1:362" s="587" customFormat="1" ht="8.25" x14ac:dyDescent="0.25">
      <c r="A112" s="976" t="s">
        <v>736</v>
      </c>
      <c r="B112" s="977" t="s">
        <v>737</v>
      </c>
      <c r="C112" s="978" t="s">
        <v>738</v>
      </c>
      <c r="D112" s="978" t="s">
        <v>739</v>
      </c>
      <c r="E112" s="978" t="s">
        <v>1207</v>
      </c>
      <c r="F112" s="978" t="s">
        <v>229</v>
      </c>
      <c r="G112" s="978" t="s">
        <v>740</v>
      </c>
      <c r="H112" s="978" t="s">
        <v>740</v>
      </c>
      <c r="I112" s="978" t="s">
        <v>186</v>
      </c>
      <c r="J112" s="978" t="s">
        <v>493</v>
      </c>
      <c r="K112" s="1013" t="s">
        <v>282</v>
      </c>
      <c r="L112" s="979">
        <v>1</v>
      </c>
      <c r="M112" s="593">
        <v>2448682000</v>
      </c>
      <c r="N112" s="595">
        <v>2380508000</v>
      </c>
      <c r="O112" s="595">
        <v>1416670000</v>
      </c>
      <c r="P112" s="598">
        <f t="shared" si="15"/>
        <v>68174000</v>
      </c>
      <c r="Q112" s="599">
        <v>7504984.6600000001</v>
      </c>
      <c r="R112" s="600">
        <v>2079980790.5799999</v>
      </c>
      <c r="S112" s="600">
        <v>205256964.09</v>
      </c>
      <c r="T112" s="980">
        <v>2292742739.3299999</v>
      </c>
      <c r="U112" s="981">
        <v>279.62365079365082</v>
      </c>
      <c r="V112" s="982">
        <v>12.642301587301587</v>
      </c>
      <c r="W112" s="982">
        <v>500.02656084656087</v>
      </c>
      <c r="X112" s="982">
        <v>107.05751322751324</v>
      </c>
      <c r="Y112" s="982">
        <v>27.498359788359789</v>
      </c>
      <c r="Z112" s="982">
        <v>137.75984126984125</v>
      </c>
      <c r="AA112" s="982">
        <v>9.42</v>
      </c>
      <c r="AB112" s="982">
        <v>101.49222222222221</v>
      </c>
      <c r="AC112" s="982">
        <v>248.77234126984126</v>
      </c>
      <c r="AD112" s="983">
        <v>1424.2927910052911</v>
      </c>
      <c r="AE112" s="984">
        <f t="shared" si="16"/>
        <v>0.2603503740689227</v>
      </c>
      <c r="AF112" s="985">
        <f t="shared" si="17"/>
        <v>0.46556184282447322</v>
      </c>
      <c r="AG112" s="986" t="s">
        <v>1483</v>
      </c>
      <c r="AH112" s="987" t="s">
        <v>1481</v>
      </c>
      <c r="AI112" s="988" t="s">
        <v>1482</v>
      </c>
      <c r="AJ112" s="989">
        <v>1</v>
      </c>
      <c r="AK112" s="990"/>
      <c r="AL112" s="990"/>
      <c r="AM112" s="990"/>
      <c r="AN112" s="990"/>
      <c r="AO112" s="990"/>
      <c r="AP112" s="990"/>
      <c r="AQ112" s="990"/>
      <c r="AR112" s="990"/>
      <c r="AS112" s="990">
        <v>1</v>
      </c>
      <c r="AT112" s="990"/>
      <c r="AU112" s="990"/>
      <c r="AV112" s="990"/>
      <c r="AW112" s="990"/>
      <c r="AX112" s="990"/>
      <c r="AY112" s="990"/>
      <c r="AZ112" s="990"/>
      <c r="BA112" s="990"/>
      <c r="BB112" s="990"/>
      <c r="BC112" s="990"/>
      <c r="BD112" s="614">
        <v>2</v>
      </c>
      <c r="BE112" s="991">
        <f>162-56</f>
        <v>106</v>
      </c>
      <c r="BF112" s="992">
        <v>71</v>
      </c>
      <c r="BG112" s="992">
        <v>51</v>
      </c>
      <c r="BH112" s="992">
        <v>43</v>
      </c>
      <c r="BI112" s="992">
        <v>40</v>
      </c>
      <c r="BJ112" s="992">
        <v>33</v>
      </c>
      <c r="BK112" s="992"/>
      <c r="BL112" s="992"/>
      <c r="BM112" s="992">
        <v>23</v>
      </c>
      <c r="BN112" s="992">
        <v>25</v>
      </c>
      <c r="BO112" s="992"/>
      <c r="BP112" s="992">
        <v>20</v>
      </c>
      <c r="BQ112" s="992"/>
      <c r="BR112" s="992"/>
      <c r="BS112" s="992"/>
      <c r="BT112" s="992"/>
      <c r="BU112" s="992">
        <v>20</v>
      </c>
      <c r="BV112" s="992"/>
      <c r="BW112" s="992"/>
      <c r="BX112" s="992">
        <v>20</v>
      </c>
      <c r="BY112" s="992"/>
      <c r="BZ112" s="992">
        <v>21</v>
      </c>
      <c r="CA112" s="992"/>
      <c r="CB112" s="992"/>
      <c r="CC112" s="992"/>
      <c r="CD112" s="992"/>
      <c r="CE112" s="992"/>
      <c r="CF112" s="992"/>
      <c r="CG112" s="992"/>
      <c r="CH112" s="992"/>
      <c r="CI112" s="992"/>
      <c r="CJ112" s="992"/>
      <c r="CK112" s="992"/>
      <c r="CL112" s="992"/>
      <c r="CM112" s="992"/>
      <c r="CN112" s="992"/>
      <c r="CO112" s="992"/>
      <c r="CP112" s="992"/>
      <c r="CQ112" s="992"/>
      <c r="CR112" s="992"/>
      <c r="CS112" s="993">
        <f>529-56</f>
        <v>473</v>
      </c>
      <c r="CT112" s="994">
        <f t="shared" si="18"/>
        <v>12</v>
      </c>
      <c r="CU112" s="615">
        <v>1.1204445593176531</v>
      </c>
      <c r="CV112" s="616">
        <v>0.55191973760370439</v>
      </c>
      <c r="CW112" s="616">
        <v>0.44904646790222941</v>
      </c>
      <c r="CX112" s="616">
        <v>0.66849315068493154</v>
      </c>
      <c r="CY112" s="616">
        <v>0.39164383561643834</v>
      </c>
      <c r="CZ112" s="616">
        <v>0.41436280614362808</v>
      </c>
      <c r="DA112" s="616"/>
      <c r="DB112" s="616"/>
      <c r="DC112" s="616">
        <v>0.49755807027992854</v>
      </c>
      <c r="DD112" s="616">
        <v>0.80350684931506844</v>
      </c>
      <c r="DE112" s="616"/>
      <c r="DF112" s="616">
        <v>0.28835616438356165</v>
      </c>
      <c r="DG112" s="616"/>
      <c r="DH112" s="616"/>
      <c r="DI112" s="616"/>
      <c r="DJ112" s="616"/>
      <c r="DK112" s="616">
        <v>0.47315068493150686</v>
      </c>
      <c r="DL112" s="616"/>
      <c r="DM112" s="616"/>
      <c r="DN112" s="616">
        <v>0.11753424657534246</v>
      </c>
      <c r="DO112" s="616"/>
      <c r="DP112" s="616">
        <v>0.450880626223092</v>
      </c>
      <c r="DQ112" s="616"/>
      <c r="DR112" s="616"/>
      <c r="DS112" s="616"/>
      <c r="DT112" s="616"/>
      <c r="DU112" s="616"/>
      <c r="DV112" s="616"/>
      <c r="DW112" s="616"/>
      <c r="DX112" s="616"/>
      <c r="DY112" s="616"/>
      <c r="DZ112" s="616"/>
      <c r="EA112" s="616"/>
      <c r="EB112" s="616"/>
      <c r="EC112" s="616"/>
      <c r="ED112" s="616"/>
      <c r="EE112" s="616"/>
      <c r="EF112" s="616"/>
      <c r="EG112" s="616"/>
      <c r="EH112" s="995"/>
      <c r="EI112" s="996">
        <v>0.62900750094123781</v>
      </c>
      <c r="EJ112" s="989">
        <v>7</v>
      </c>
      <c r="EK112" s="990">
        <v>8</v>
      </c>
      <c r="EL112" s="990">
        <v>11</v>
      </c>
      <c r="EM112" s="990">
        <v>5</v>
      </c>
      <c r="EN112" s="990">
        <v>5</v>
      </c>
      <c r="EO112" s="990">
        <v>6</v>
      </c>
      <c r="EP112" s="990"/>
      <c r="EQ112" s="990"/>
      <c r="ER112" s="990"/>
      <c r="ES112" s="990">
        <v>6</v>
      </c>
      <c r="ET112" s="990"/>
      <c r="EU112" s="990"/>
      <c r="EV112" s="990"/>
      <c r="EW112" s="990"/>
      <c r="EX112" s="990"/>
      <c r="EY112" s="990"/>
      <c r="EZ112" s="990"/>
      <c r="FA112" s="990"/>
      <c r="FB112" s="990"/>
      <c r="FC112" s="990"/>
      <c r="FD112" s="990"/>
      <c r="FE112" s="990"/>
      <c r="FF112" s="990"/>
      <c r="FG112" s="990"/>
      <c r="FH112" s="990"/>
      <c r="FI112" s="990"/>
      <c r="FJ112" s="990"/>
      <c r="FK112" s="990"/>
      <c r="FL112" s="990"/>
      <c r="FM112" s="990"/>
      <c r="FN112" s="990"/>
      <c r="FO112" s="990"/>
      <c r="FP112" s="997">
        <v>48</v>
      </c>
      <c r="FQ112" s="994">
        <f t="shared" si="13"/>
        <v>7</v>
      </c>
      <c r="FR112" s="615">
        <v>0.62896281800391385</v>
      </c>
      <c r="FS112" s="616">
        <v>0.80342465753424652</v>
      </c>
      <c r="FT112" s="616">
        <v>0.78007471980074716</v>
      </c>
      <c r="FU112" s="616">
        <v>0.50356164383561641</v>
      </c>
      <c r="FV112" s="616">
        <v>0.40219178082191781</v>
      </c>
      <c r="FW112" s="616">
        <v>0.74292237442922371</v>
      </c>
      <c r="FX112" s="616"/>
      <c r="FY112" s="616"/>
      <c r="FZ112" s="616"/>
      <c r="GA112" s="616">
        <v>0.78767123287671237</v>
      </c>
      <c r="GB112" s="616"/>
      <c r="GC112" s="616"/>
      <c r="GD112" s="616"/>
      <c r="GE112" s="616"/>
      <c r="GF112" s="616"/>
      <c r="GG112" s="616"/>
      <c r="GH112" s="616"/>
      <c r="GI112" s="616"/>
      <c r="GJ112" s="616"/>
      <c r="GK112" s="616"/>
      <c r="GL112" s="616"/>
      <c r="GM112" s="616"/>
      <c r="GN112" s="616"/>
      <c r="GO112" s="616"/>
      <c r="GP112" s="616"/>
      <c r="GQ112" s="616"/>
      <c r="GR112" s="616"/>
      <c r="GS112" s="616"/>
      <c r="GT112" s="616"/>
      <c r="GU112" s="616"/>
      <c r="GV112" s="616"/>
      <c r="GW112" s="616"/>
      <c r="GX112" s="621">
        <v>0.69006849315068497</v>
      </c>
      <c r="GY112" s="998">
        <v>100</v>
      </c>
      <c r="GZ112" s="999"/>
      <c r="HA112" s="999">
        <v>20</v>
      </c>
      <c r="HB112" s="999"/>
      <c r="HC112" s="999"/>
      <c r="HD112" s="999"/>
      <c r="HE112" s="1000">
        <v>120</v>
      </c>
      <c r="HF112" s="1001">
        <v>94</v>
      </c>
      <c r="HG112" s="1002">
        <v>1639</v>
      </c>
      <c r="HH112" s="1002">
        <v>400</v>
      </c>
      <c r="HI112" s="1002">
        <v>1316</v>
      </c>
      <c r="HJ112" s="1002">
        <v>1931</v>
      </c>
      <c r="HK112" s="1002">
        <v>2948</v>
      </c>
      <c r="HL112" s="1002">
        <v>2473</v>
      </c>
      <c r="HM112" s="1002">
        <v>1144</v>
      </c>
      <c r="HN112" s="1002">
        <v>2928</v>
      </c>
      <c r="HO112" s="1002">
        <v>1492</v>
      </c>
      <c r="HP112" s="1002">
        <v>1026</v>
      </c>
      <c r="HQ112" s="1002">
        <v>2285</v>
      </c>
      <c r="HR112" s="1002">
        <v>442</v>
      </c>
      <c r="HS112" s="1002">
        <v>1383</v>
      </c>
      <c r="HT112" s="1002">
        <v>1756</v>
      </c>
      <c r="HU112" s="1002">
        <v>1311</v>
      </c>
      <c r="HV112" s="1002">
        <v>284</v>
      </c>
      <c r="HW112" s="1002">
        <v>167</v>
      </c>
      <c r="HX112" s="1002">
        <v>306</v>
      </c>
      <c r="HY112" s="1002">
        <v>131</v>
      </c>
      <c r="HZ112" s="1002">
        <v>173</v>
      </c>
      <c r="IA112" s="1002">
        <v>184</v>
      </c>
      <c r="IB112" s="1002">
        <v>14</v>
      </c>
      <c r="IC112" s="1002">
        <v>299</v>
      </c>
      <c r="ID112" s="1002"/>
      <c r="IE112" s="1002"/>
      <c r="IF112" s="1002">
        <v>14</v>
      </c>
      <c r="IG112" s="1002">
        <v>4</v>
      </c>
      <c r="IH112" s="1003">
        <v>26144</v>
      </c>
      <c r="II112" s="1004">
        <f t="shared" si="19"/>
        <v>71.627397260273966</v>
      </c>
      <c r="IJ112" s="1005">
        <v>19.191489361702128</v>
      </c>
      <c r="IK112" s="1006">
        <v>5.2275777913361807</v>
      </c>
      <c r="IL112" s="1006">
        <v>3.68</v>
      </c>
      <c r="IM112" s="1006">
        <v>4.6033434650455929</v>
      </c>
      <c r="IN112" s="1006">
        <v>8.0559295701708962</v>
      </c>
      <c r="IO112" s="1006">
        <v>5.7713704206241516</v>
      </c>
      <c r="IP112" s="1006">
        <v>5.1516376870198144</v>
      </c>
      <c r="IQ112" s="1006">
        <v>6.5909090909090908</v>
      </c>
      <c r="IR112" s="1006">
        <v>6.3036202185792352</v>
      </c>
      <c r="IS112" s="1006">
        <v>5.3753351206434319</v>
      </c>
      <c r="IT112" s="1006">
        <v>5.2183235867446394</v>
      </c>
      <c r="IU112" s="1006">
        <v>6.9807439824945297</v>
      </c>
      <c r="IV112" s="1006">
        <v>5.3303167420814477</v>
      </c>
      <c r="IW112" s="1006">
        <v>2.5466377440347072</v>
      </c>
      <c r="IX112" s="1006">
        <v>3.9686788154897492</v>
      </c>
      <c r="IY112" s="1006">
        <v>4.9305873379099925</v>
      </c>
      <c r="IZ112" s="1006">
        <v>5.4119718309859151</v>
      </c>
      <c r="JA112" s="1006">
        <v>6.2514970059880239</v>
      </c>
      <c r="JB112" s="1006">
        <v>7.1013071895424833</v>
      </c>
      <c r="JC112" s="1006">
        <v>4.4732824427480917</v>
      </c>
      <c r="JD112" s="1006">
        <v>2.5664739884393062</v>
      </c>
      <c r="JE112" s="1006">
        <v>4.0760869565217392</v>
      </c>
      <c r="JF112" s="1006">
        <v>5.3571428571428568</v>
      </c>
      <c r="JG112" s="1006">
        <v>3.2508361204013378</v>
      </c>
      <c r="JH112" s="1006"/>
      <c r="JI112" s="1006"/>
      <c r="JJ112" s="1006">
        <v>9.1428571428571423</v>
      </c>
      <c r="JK112" s="1006">
        <v>5.25</v>
      </c>
      <c r="JL112" s="642">
        <v>5.5681992044063646</v>
      </c>
      <c r="JM112" s="1001">
        <v>347</v>
      </c>
      <c r="JN112" s="1002">
        <v>5027</v>
      </c>
      <c r="JO112" s="1002">
        <v>1069</v>
      </c>
      <c r="JP112" s="1002">
        <v>4620</v>
      </c>
      <c r="JQ112" s="1002">
        <v>12272</v>
      </c>
      <c r="JR112" s="1002">
        <v>12884</v>
      </c>
      <c r="JS112" s="1002">
        <v>9041</v>
      </c>
      <c r="JT112" s="1002">
        <v>5857</v>
      </c>
      <c r="JU112" s="1002">
        <v>13663</v>
      </c>
      <c r="JV112" s="1002">
        <v>6500</v>
      </c>
      <c r="JW112" s="1002">
        <v>4133</v>
      </c>
      <c r="JX112" s="1002">
        <v>13051</v>
      </c>
      <c r="JY112" s="1002">
        <v>1858</v>
      </c>
      <c r="JZ112" s="1002">
        <v>2920</v>
      </c>
      <c r="KA112" s="1002">
        <v>5471</v>
      </c>
      <c r="KB112" s="1002">
        <v>4277</v>
      </c>
      <c r="KC112" s="1002">
        <v>1202</v>
      </c>
      <c r="KD112" s="1002">
        <v>838</v>
      </c>
      <c r="KE112" s="1002">
        <v>1686</v>
      </c>
      <c r="KF112" s="1002">
        <v>392</v>
      </c>
      <c r="KG112" s="1002">
        <v>218</v>
      </c>
      <c r="KH112" s="1002">
        <v>444</v>
      </c>
      <c r="KI112" s="1002">
        <v>55</v>
      </c>
      <c r="KJ112" s="1002">
        <v>643</v>
      </c>
      <c r="KK112" s="1002"/>
      <c r="KL112" s="1002"/>
      <c r="KM112" s="1002">
        <v>113</v>
      </c>
      <c r="KN112" s="1002">
        <v>14</v>
      </c>
      <c r="KO112" s="1003">
        <v>108595</v>
      </c>
      <c r="KP112" s="1007">
        <f t="shared" si="14"/>
        <v>0.62900750094123781</v>
      </c>
      <c r="KQ112" s="1004">
        <f t="shared" si="20"/>
        <v>297.52054794520546</v>
      </c>
      <c r="KR112" s="1001">
        <v>1376</v>
      </c>
      <c r="KS112" s="1002">
        <f>1948+9</f>
        <v>1957</v>
      </c>
      <c r="KT112" s="1002">
        <v>5</v>
      </c>
      <c r="KU112" s="1002">
        <v>120</v>
      </c>
      <c r="KV112" s="1002">
        <v>1369</v>
      </c>
      <c r="KW112" s="1002">
        <f>1265+13</f>
        <v>1278</v>
      </c>
      <c r="KX112" s="1002">
        <v>1234</v>
      </c>
      <c r="KY112" s="1002">
        <v>556</v>
      </c>
      <c r="KZ112" s="1002">
        <v>1861</v>
      </c>
      <c r="LA112" s="1002">
        <v>85</v>
      </c>
      <c r="LB112" s="1002">
        <f>167+2</f>
        <v>169</v>
      </c>
      <c r="LC112" s="1002">
        <f>526+3</f>
        <v>529</v>
      </c>
      <c r="LD112" s="1002">
        <v>57</v>
      </c>
      <c r="LE112" s="1002">
        <v>23</v>
      </c>
      <c r="LF112" s="1002">
        <v>7</v>
      </c>
      <c r="LG112" s="1002">
        <v>871</v>
      </c>
      <c r="LH112" s="1002">
        <v>53</v>
      </c>
      <c r="LI112" s="1002">
        <v>36</v>
      </c>
      <c r="LJ112" s="1002">
        <v>171</v>
      </c>
      <c r="LK112" s="1002">
        <v>75</v>
      </c>
      <c r="LL112" s="1002">
        <v>82</v>
      </c>
      <c r="LM112" s="1002">
        <v>107</v>
      </c>
      <c r="LN112" s="1002">
        <v>6</v>
      </c>
      <c r="LO112" s="1002">
        <v>62</v>
      </c>
      <c r="LP112" s="1002"/>
      <c r="LQ112" s="1002"/>
      <c r="LR112" s="1002">
        <v>1</v>
      </c>
      <c r="LS112" s="1002"/>
      <c r="LT112" s="1003">
        <f>SUBTOTAL(9,KR112:LS112)</f>
        <v>12090</v>
      </c>
      <c r="LU112" s="1007">
        <f>LT112/(FP112*365)</f>
        <v>0.69006849315068497</v>
      </c>
      <c r="LV112" s="1004">
        <f t="shared" si="21"/>
        <v>33.123287671232873</v>
      </c>
      <c r="LW112" s="644">
        <v>109</v>
      </c>
      <c r="LX112" s="645">
        <v>763</v>
      </c>
      <c r="LY112" s="645">
        <v>606</v>
      </c>
      <c r="LZ112" s="646">
        <v>120</v>
      </c>
      <c r="MA112" s="647">
        <v>2932</v>
      </c>
      <c r="MB112" s="647">
        <v>5907</v>
      </c>
      <c r="MC112" s="645"/>
      <c r="MD112" s="645"/>
      <c r="ME112" s="646">
        <v>74</v>
      </c>
      <c r="MF112" s="647">
        <v>660</v>
      </c>
      <c r="MG112" s="645"/>
      <c r="MH112" s="645"/>
      <c r="MI112" s="646">
        <v>88</v>
      </c>
      <c r="MJ112" s="647">
        <v>831</v>
      </c>
      <c r="MK112" s="648"/>
      <c r="ML112" s="648"/>
      <c r="MM112" s="648"/>
      <c r="MN112" s="1008">
        <f>SUBTOTAL(9,LW112:MM112)</f>
        <v>12090</v>
      </c>
      <c r="MO112" s="1009">
        <f t="shared" si="22"/>
        <v>0.12224979321753515</v>
      </c>
      <c r="MP112" s="1010"/>
      <c r="MQ112" s="1011" t="s">
        <v>1485</v>
      </c>
      <c r="MR112" s="1011"/>
      <c r="MS112" s="1011"/>
      <c r="MT112" s="1011" t="s">
        <v>1486</v>
      </c>
      <c r="MU112" s="1011"/>
      <c r="MV112" s="1012" t="s">
        <v>1487</v>
      </c>
      <c r="MX112" s="837"/>
    </row>
    <row r="113" spans="1:362" s="587" customFormat="1" ht="8.25" x14ac:dyDescent="0.25">
      <c r="A113" s="976" t="s">
        <v>736</v>
      </c>
      <c r="B113" s="977" t="s">
        <v>741</v>
      </c>
      <c r="C113" s="978" t="s">
        <v>742</v>
      </c>
      <c r="D113" s="978" t="s">
        <v>743</v>
      </c>
      <c r="E113" s="978" t="s">
        <v>1207</v>
      </c>
      <c r="F113" s="978" t="s">
        <v>229</v>
      </c>
      <c r="G113" s="978" t="s">
        <v>468</v>
      </c>
      <c r="H113" s="978" t="s">
        <v>468</v>
      </c>
      <c r="I113" s="978" t="s">
        <v>186</v>
      </c>
      <c r="J113" s="978" t="s">
        <v>493</v>
      </c>
      <c r="K113" s="1013" t="s">
        <v>282</v>
      </c>
      <c r="L113" s="979">
        <v>1</v>
      </c>
      <c r="M113" s="593"/>
      <c r="N113" s="595"/>
      <c r="O113" s="595"/>
      <c r="P113" s="598">
        <f t="shared" si="15"/>
        <v>0</v>
      </c>
      <c r="Q113" s="599"/>
      <c r="R113" s="600"/>
      <c r="S113" s="600"/>
      <c r="T113" s="980"/>
      <c r="U113" s="981">
        <v>41.285873015873015</v>
      </c>
      <c r="V113" s="982">
        <v>2.75</v>
      </c>
      <c r="W113" s="982">
        <v>113.9646560846561</v>
      </c>
      <c r="X113" s="982">
        <v>25.635873015873017</v>
      </c>
      <c r="Y113" s="982">
        <v>5.52</v>
      </c>
      <c r="Z113" s="982">
        <v>40.969470899470899</v>
      </c>
      <c r="AA113" s="982">
        <v>0.15</v>
      </c>
      <c r="AB113" s="982">
        <v>30.999047619047616</v>
      </c>
      <c r="AC113" s="982">
        <v>89.737003968253958</v>
      </c>
      <c r="AD113" s="983">
        <v>351.01192460317463</v>
      </c>
      <c r="AE113" s="984">
        <f t="shared" si="16"/>
        <v>0.17928874820953195</v>
      </c>
      <c r="AF113" s="985">
        <f t="shared" si="17"/>
        <v>0.49490489208481014</v>
      </c>
      <c r="AG113" s="986"/>
      <c r="AH113" s="987"/>
      <c r="AI113" s="988" t="s">
        <v>1482</v>
      </c>
      <c r="AJ113" s="989"/>
      <c r="AK113" s="990"/>
      <c r="AL113" s="990"/>
      <c r="AM113" s="990"/>
      <c r="AN113" s="990"/>
      <c r="AO113" s="990"/>
      <c r="AP113" s="990"/>
      <c r="AQ113" s="990"/>
      <c r="AR113" s="990"/>
      <c r="AS113" s="990"/>
      <c r="AT113" s="990"/>
      <c r="AU113" s="990"/>
      <c r="AV113" s="990"/>
      <c r="AW113" s="990"/>
      <c r="AX113" s="990"/>
      <c r="AY113" s="990"/>
      <c r="AZ113" s="990"/>
      <c r="BA113" s="990"/>
      <c r="BB113" s="990"/>
      <c r="BC113" s="990"/>
      <c r="BD113" s="614"/>
      <c r="BE113" s="991">
        <v>56</v>
      </c>
      <c r="BF113" s="992"/>
      <c r="BG113" s="992"/>
      <c r="BH113" s="992"/>
      <c r="BI113" s="992"/>
      <c r="BJ113" s="992"/>
      <c r="BK113" s="992"/>
      <c r="BL113" s="992"/>
      <c r="BM113" s="992"/>
      <c r="BN113" s="992"/>
      <c r="BO113" s="992"/>
      <c r="BP113" s="992"/>
      <c r="BQ113" s="992"/>
      <c r="BR113" s="992"/>
      <c r="BS113" s="992"/>
      <c r="BT113" s="992"/>
      <c r="BU113" s="992"/>
      <c r="BV113" s="992"/>
      <c r="BW113" s="992"/>
      <c r="BX113" s="992"/>
      <c r="BY113" s="992"/>
      <c r="BZ113" s="992"/>
      <c r="CA113" s="992"/>
      <c r="CB113" s="992"/>
      <c r="CC113" s="992"/>
      <c r="CD113" s="992"/>
      <c r="CE113" s="992"/>
      <c r="CF113" s="992"/>
      <c r="CG113" s="992"/>
      <c r="CH113" s="992"/>
      <c r="CI113" s="992"/>
      <c r="CJ113" s="992"/>
      <c r="CK113" s="992"/>
      <c r="CL113" s="992"/>
      <c r="CM113" s="992"/>
      <c r="CN113" s="992"/>
      <c r="CO113" s="992"/>
      <c r="CP113" s="992"/>
      <c r="CQ113" s="992"/>
      <c r="CR113" s="992"/>
      <c r="CS113" s="993">
        <v>56</v>
      </c>
      <c r="CT113" s="994">
        <f t="shared" si="18"/>
        <v>1</v>
      </c>
      <c r="CU113" s="615">
        <v>3.4246575342465752E-2</v>
      </c>
      <c r="CV113" s="616"/>
      <c r="CW113" s="616"/>
      <c r="CX113" s="616"/>
      <c r="CY113" s="616"/>
      <c r="CZ113" s="616"/>
      <c r="DA113" s="616"/>
      <c r="DB113" s="616"/>
      <c r="DC113" s="616"/>
      <c r="DD113" s="616"/>
      <c r="DE113" s="616"/>
      <c r="DF113" s="616"/>
      <c r="DG113" s="616"/>
      <c r="DH113" s="616"/>
      <c r="DI113" s="616"/>
      <c r="DJ113" s="616"/>
      <c r="DK113" s="616"/>
      <c r="DL113" s="616"/>
      <c r="DM113" s="616"/>
      <c r="DN113" s="616"/>
      <c r="DO113" s="616"/>
      <c r="DP113" s="616"/>
      <c r="DQ113" s="616"/>
      <c r="DR113" s="616"/>
      <c r="DS113" s="616"/>
      <c r="DT113" s="616"/>
      <c r="DU113" s="616"/>
      <c r="DV113" s="616"/>
      <c r="DW113" s="616"/>
      <c r="DX113" s="616"/>
      <c r="DY113" s="616"/>
      <c r="DZ113" s="616"/>
      <c r="EA113" s="616"/>
      <c r="EB113" s="616"/>
      <c r="EC113" s="616"/>
      <c r="ED113" s="616"/>
      <c r="EE113" s="616"/>
      <c r="EF113" s="616"/>
      <c r="EG113" s="616"/>
      <c r="EH113" s="995"/>
      <c r="EI113" s="996">
        <v>3.4246575342465752E-2</v>
      </c>
      <c r="EJ113" s="989"/>
      <c r="EK113" s="990"/>
      <c r="EL113" s="990"/>
      <c r="EM113" s="990"/>
      <c r="EN113" s="990"/>
      <c r="EO113" s="990"/>
      <c r="EP113" s="990"/>
      <c r="EQ113" s="990"/>
      <c r="ER113" s="990"/>
      <c r="ES113" s="990"/>
      <c r="ET113" s="990"/>
      <c r="EU113" s="990"/>
      <c r="EV113" s="990"/>
      <c r="EW113" s="990"/>
      <c r="EX113" s="990"/>
      <c r="EY113" s="990"/>
      <c r="EZ113" s="990"/>
      <c r="FA113" s="990"/>
      <c r="FB113" s="990"/>
      <c r="FC113" s="990"/>
      <c r="FD113" s="990"/>
      <c r="FE113" s="990"/>
      <c r="FF113" s="990"/>
      <c r="FG113" s="990"/>
      <c r="FH113" s="990"/>
      <c r="FI113" s="990"/>
      <c r="FJ113" s="990"/>
      <c r="FK113" s="990"/>
      <c r="FL113" s="990"/>
      <c r="FM113" s="990"/>
      <c r="FN113" s="990"/>
      <c r="FO113" s="990"/>
      <c r="FP113" s="997"/>
      <c r="FQ113" s="994">
        <f t="shared" si="13"/>
        <v>0</v>
      </c>
      <c r="FR113" s="615"/>
      <c r="FS113" s="616"/>
      <c r="FT113" s="616"/>
      <c r="FU113" s="616"/>
      <c r="FV113" s="616"/>
      <c r="FW113" s="616"/>
      <c r="FX113" s="616"/>
      <c r="FY113" s="616"/>
      <c r="FZ113" s="616"/>
      <c r="GA113" s="616"/>
      <c r="GB113" s="616"/>
      <c r="GC113" s="616"/>
      <c r="GD113" s="616"/>
      <c r="GE113" s="616"/>
      <c r="GF113" s="616"/>
      <c r="GG113" s="616"/>
      <c r="GH113" s="616"/>
      <c r="GI113" s="616"/>
      <c r="GJ113" s="616"/>
      <c r="GK113" s="616"/>
      <c r="GL113" s="616"/>
      <c r="GM113" s="616"/>
      <c r="GN113" s="616"/>
      <c r="GO113" s="616"/>
      <c r="GP113" s="616"/>
      <c r="GQ113" s="616"/>
      <c r="GR113" s="616"/>
      <c r="GS113" s="616"/>
      <c r="GT113" s="616"/>
      <c r="GU113" s="616"/>
      <c r="GV113" s="616"/>
      <c r="GW113" s="616"/>
      <c r="GX113" s="621"/>
      <c r="GY113" s="998">
        <v>102</v>
      </c>
      <c r="GZ113" s="999"/>
      <c r="HA113" s="999"/>
      <c r="HB113" s="999"/>
      <c r="HC113" s="999">
        <v>9</v>
      </c>
      <c r="HD113" s="999"/>
      <c r="HE113" s="1000">
        <v>111</v>
      </c>
      <c r="HF113" s="1001"/>
      <c r="HG113" s="1002">
        <v>3</v>
      </c>
      <c r="HH113" s="1002"/>
      <c r="HI113" s="1002">
        <v>2</v>
      </c>
      <c r="HJ113" s="1002">
        <v>17</v>
      </c>
      <c r="HK113" s="1002">
        <v>24</v>
      </c>
      <c r="HL113" s="1002">
        <v>7</v>
      </c>
      <c r="HM113" s="1002">
        <v>1</v>
      </c>
      <c r="HN113" s="1002"/>
      <c r="HO113" s="1002">
        <v>2</v>
      </c>
      <c r="HP113" s="1002">
        <v>2</v>
      </c>
      <c r="HQ113" s="1002">
        <v>3</v>
      </c>
      <c r="HR113" s="1002"/>
      <c r="HS113" s="1002"/>
      <c r="HT113" s="1002"/>
      <c r="HU113" s="1002"/>
      <c r="HV113" s="1002"/>
      <c r="HW113" s="1002">
        <v>1</v>
      </c>
      <c r="HX113" s="1002">
        <v>2</v>
      </c>
      <c r="HY113" s="1002">
        <v>2</v>
      </c>
      <c r="HZ113" s="1002">
        <v>1</v>
      </c>
      <c r="IA113" s="1002">
        <v>3</v>
      </c>
      <c r="IB113" s="1002"/>
      <c r="IC113" s="1002"/>
      <c r="ID113" s="1002"/>
      <c r="IE113" s="1002"/>
      <c r="IF113" s="1002"/>
      <c r="IG113" s="1002"/>
      <c r="IH113" s="1003">
        <v>70</v>
      </c>
      <c r="II113" s="1004">
        <f t="shared" si="19"/>
        <v>0.19178082191780821</v>
      </c>
      <c r="IJ113" s="1005"/>
      <c r="IK113" s="1006">
        <v>33.333333333333336</v>
      </c>
      <c r="IL113" s="1006"/>
      <c r="IM113" s="1006">
        <v>5.5</v>
      </c>
      <c r="IN113" s="1006">
        <v>10.882352941176471</v>
      </c>
      <c r="IO113" s="1006">
        <v>10.666666666666666</v>
      </c>
      <c r="IP113" s="1006">
        <v>7.8571428571428568</v>
      </c>
      <c r="IQ113" s="1006">
        <v>7</v>
      </c>
      <c r="IR113" s="1006"/>
      <c r="IS113" s="1006">
        <v>5</v>
      </c>
      <c r="IT113" s="1006">
        <v>9</v>
      </c>
      <c r="IU113" s="1006">
        <v>13</v>
      </c>
      <c r="IV113" s="1006"/>
      <c r="IW113" s="1006"/>
      <c r="IX113" s="1006"/>
      <c r="IY113" s="1006"/>
      <c r="IZ113" s="1006"/>
      <c r="JA113" s="1006">
        <v>14</v>
      </c>
      <c r="JB113" s="1006">
        <v>35</v>
      </c>
      <c r="JC113" s="1006">
        <v>7</v>
      </c>
      <c r="JD113" s="1006">
        <v>2</v>
      </c>
      <c r="JE113" s="1006">
        <v>3.6666666666666665</v>
      </c>
      <c r="JF113" s="1006"/>
      <c r="JG113" s="1006"/>
      <c r="JH113" s="1006"/>
      <c r="JI113" s="1006"/>
      <c r="JJ113" s="1006"/>
      <c r="JK113" s="1006"/>
      <c r="JL113" s="642">
        <v>11.314285714285715</v>
      </c>
      <c r="JM113" s="1001"/>
      <c r="JN113" s="1002">
        <v>88</v>
      </c>
      <c r="JO113" s="1002"/>
      <c r="JP113" s="1002">
        <v>9</v>
      </c>
      <c r="JQ113" s="1002">
        <v>168</v>
      </c>
      <c r="JR113" s="1002">
        <v>224</v>
      </c>
      <c r="JS113" s="1002">
        <v>47</v>
      </c>
      <c r="JT113" s="1002">
        <v>6</v>
      </c>
      <c r="JU113" s="1002"/>
      <c r="JV113" s="1002">
        <v>8</v>
      </c>
      <c r="JW113" s="1002">
        <v>15</v>
      </c>
      <c r="JX113" s="1002">
        <v>33</v>
      </c>
      <c r="JY113" s="1002"/>
      <c r="JZ113" s="1002"/>
      <c r="KA113" s="1002"/>
      <c r="KB113" s="1002"/>
      <c r="KC113" s="1002"/>
      <c r="KD113" s="1002">
        <v>13</v>
      </c>
      <c r="KE113" s="1002">
        <v>68</v>
      </c>
      <c r="KF113" s="1002">
        <v>12</v>
      </c>
      <c r="KG113" s="1002">
        <v>1</v>
      </c>
      <c r="KH113" s="1002">
        <v>8</v>
      </c>
      <c r="KI113" s="1002"/>
      <c r="KJ113" s="1002"/>
      <c r="KK113" s="1002"/>
      <c r="KL113" s="1002"/>
      <c r="KM113" s="1002"/>
      <c r="KN113" s="1002"/>
      <c r="KO113" s="1003">
        <v>700</v>
      </c>
      <c r="KP113" s="1007">
        <f t="shared" si="14"/>
        <v>3.4246575342465752E-2</v>
      </c>
      <c r="KQ113" s="1004">
        <f t="shared" si="20"/>
        <v>1.9178082191780821</v>
      </c>
      <c r="KR113" s="1001"/>
      <c r="KS113" s="1002"/>
      <c r="KT113" s="1002"/>
      <c r="KU113" s="1002"/>
      <c r="KV113" s="1002"/>
      <c r="KW113" s="1002"/>
      <c r="KX113" s="1002"/>
      <c r="KY113" s="1002"/>
      <c r="KZ113" s="1002"/>
      <c r="LA113" s="1002"/>
      <c r="LB113" s="1002"/>
      <c r="LC113" s="1002"/>
      <c r="LD113" s="1002"/>
      <c r="LE113" s="1002"/>
      <c r="LF113" s="1002"/>
      <c r="LG113" s="1002"/>
      <c r="LH113" s="1002"/>
      <c r="LI113" s="1002"/>
      <c r="LJ113" s="1002"/>
      <c r="LK113" s="1002"/>
      <c r="LL113" s="1002"/>
      <c r="LM113" s="1002"/>
      <c r="LN113" s="1002"/>
      <c r="LO113" s="1002"/>
      <c r="LP113" s="1002"/>
      <c r="LQ113" s="1002"/>
      <c r="LR113" s="1002"/>
      <c r="LS113" s="1002"/>
      <c r="LT113" s="1003"/>
      <c r="LU113" s="1007"/>
      <c r="LV113" s="1004">
        <f t="shared" si="21"/>
        <v>0</v>
      </c>
      <c r="LW113" s="644"/>
      <c r="LX113" s="645"/>
      <c r="LY113" s="645"/>
      <c r="LZ113" s="646"/>
      <c r="MA113" s="647"/>
      <c r="MB113" s="647"/>
      <c r="MC113" s="645"/>
      <c r="MD113" s="645"/>
      <c r="ME113" s="646"/>
      <c r="MF113" s="647"/>
      <c r="MG113" s="645"/>
      <c r="MH113" s="645"/>
      <c r="MI113" s="646"/>
      <c r="MJ113" s="647"/>
      <c r="MK113" s="648"/>
      <c r="ML113" s="648"/>
      <c r="MM113" s="648"/>
      <c r="MN113" s="1008"/>
      <c r="MO113" s="1009"/>
      <c r="MP113" s="1010"/>
      <c r="MQ113" s="1011" t="s">
        <v>1485</v>
      </c>
      <c r="MR113" s="1011"/>
      <c r="MS113" s="1011"/>
      <c r="MT113" s="1011" t="s">
        <v>1486</v>
      </c>
      <c r="MU113" s="1011"/>
      <c r="MV113" s="1012" t="s">
        <v>1487</v>
      </c>
      <c r="MX113" s="837"/>
    </row>
    <row r="114" spans="1:362" s="587" customFormat="1" ht="8.25" x14ac:dyDescent="0.25">
      <c r="A114" s="976" t="s">
        <v>744</v>
      </c>
      <c r="B114" s="977" t="s">
        <v>745</v>
      </c>
      <c r="C114" s="978" t="s">
        <v>746</v>
      </c>
      <c r="D114" s="978" t="s">
        <v>1288</v>
      </c>
      <c r="E114" s="978" t="s">
        <v>1207</v>
      </c>
      <c r="F114" s="978" t="s">
        <v>229</v>
      </c>
      <c r="G114" s="978" t="s">
        <v>269</v>
      </c>
      <c r="H114" s="978" t="s">
        <v>269</v>
      </c>
      <c r="I114" s="978" t="s">
        <v>186</v>
      </c>
      <c r="J114" s="978" t="s">
        <v>493</v>
      </c>
      <c r="K114" s="1013" t="s">
        <v>282</v>
      </c>
      <c r="L114" s="979">
        <v>1</v>
      </c>
      <c r="M114" s="593">
        <v>2175550000</v>
      </c>
      <c r="N114" s="595">
        <v>2164654000</v>
      </c>
      <c r="O114" s="595">
        <v>1328716000</v>
      </c>
      <c r="P114" s="598">
        <f t="shared" si="15"/>
        <v>10896000</v>
      </c>
      <c r="Q114" s="599">
        <v>4451795.57</v>
      </c>
      <c r="R114" s="600">
        <v>1850843167.4100001</v>
      </c>
      <c r="S114" s="600">
        <v>114185627.62</v>
      </c>
      <c r="T114" s="980">
        <v>1969480590.5999999</v>
      </c>
      <c r="U114" s="981">
        <v>255.15296626984124</v>
      </c>
      <c r="V114" s="982">
        <v>10.050000000000001</v>
      </c>
      <c r="W114" s="982">
        <v>602.67920634920642</v>
      </c>
      <c r="X114" s="982">
        <v>160.4628835978836</v>
      </c>
      <c r="Y114" s="982">
        <v>34.827063492063495</v>
      </c>
      <c r="Z114" s="982">
        <v>228.94248677248675</v>
      </c>
      <c r="AA114" s="982">
        <v>2.94</v>
      </c>
      <c r="AB114" s="982">
        <v>160.8031498015873</v>
      </c>
      <c r="AC114" s="982">
        <v>259.93863095238095</v>
      </c>
      <c r="AD114" s="983">
        <v>1715.7963872354496</v>
      </c>
      <c r="AE114" s="984">
        <f t="shared" si="16"/>
        <v>0.19702100976503478</v>
      </c>
      <c r="AF114" s="985">
        <f t="shared" si="17"/>
        <v>0.46536972520920833</v>
      </c>
      <c r="AG114" s="986" t="s">
        <v>1480</v>
      </c>
      <c r="AH114" s="987" t="s">
        <v>1481</v>
      </c>
      <c r="AI114" s="988" t="s">
        <v>1482</v>
      </c>
      <c r="AJ114" s="989">
        <v>1</v>
      </c>
      <c r="AK114" s="990"/>
      <c r="AL114" s="990"/>
      <c r="AM114" s="990"/>
      <c r="AN114" s="990"/>
      <c r="AO114" s="990"/>
      <c r="AP114" s="990"/>
      <c r="AQ114" s="990"/>
      <c r="AR114" s="990"/>
      <c r="AS114" s="990">
        <v>1</v>
      </c>
      <c r="AT114" s="990"/>
      <c r="AU114" s="990"/>
      <c r="AV114" s="990"/>
      <c r="AW114" s="990"/>
      <c r="AX114" s="990"/>
      <c r="AY114" s="990"/>
      <c r="AZ114" s="990"/>
      <c r="BA114" s="990"/>
      <c r="BB114" s="990"/>
      <c r="BC114" s="990"/>
      <c r="BD114" s="614">
        <v>2</v>
      </c>
      <c r="BE114" s="991">
        <v>74</v>
      </c>
      <c r="BF114" s="992">
        <v>45</v>
      </c>
      <c r="BG114" s="992">
        <v>48</v>
      </c>
      <c r="BH114" s="992">
        <v>45</v>
      </c>
      <c r="BI114" s="992">
        <v>30</v>
      </c>
      <c r="BJ114" s="992">
        <v>30</v>
      </c>
      <c r="BK114" s="992"/>
      <c r="BL114" s="992">
        <v>20</v>
      </c>
      <c r="BM114" s="992">
        <v>20</v>
      </c>
      <c r="BN114" s="992">
        <v>20</v>
      </c>
      <c r="BO114" s="992">
        <v>20</v>
      </c>
      <c r="BP114" s="992">
        <v>20</v>
      </c>
      <c r="BQ114" s="992"/>
      <c r="BR114" s="992"/>
      <c r="BS114" s="992"/>
      <c r="BT114" s="992"/>
      <c r="BU114" s="992">
        <v>12</v>
      </c>
      <c r="BV114" s="992"/>
      <c r="BW114" s="992"/>
      <c r="BX114" s="992">
        <v>10</v>
      </c>
      <c r="BY114" s="992"/>
      <c r="BZ114" s="992"/>
      <c r="CA114" s="992"/>
      <c r="CB114" s="992"/>
      <c r="CC114" s="992"/>
      <c r="CD114" s="992"/>
      <c r="CE114" s="992"/>
      <c r="CF114" s="992"/>
      <c r="CG114" s="992"/>
      <c r="CH114" s="992"/>
      <c r="CI114" s="992"/>
      <c r="CJ114" s="992"/>
      <c r="CK114" s="992"/>
      <c r="CL114" s="992"/>
      <c r="CM114" s="992"/>
      <c r="CN114" s="992"/>
      <c r="CO114" s="992"/>
      <c r="CP114" s="992"/>
      <c r="CQ114" s="992"/>
      <c r="CR114" s="992"/>
      <c r="CS114" s="993">
        <v>394</v>
      </c>
      <c r="CT114" s="994">
        <f t="shared" si="18"/>
        <v>13</v>
      </c>
      <c r="CU114" s="615">
        <v>0.75764531654942613</v>
      </c>
      <c r="CV114" s="616">
        <v>0.64754946727549467</v>
      </c>
      <c r="CW114" s="616">
        <v>0.34400684931506847</v>
      </c>
      <c r="CX114" s="616">
        <v>0.64578386605783866</v>
      </c>
      <c r="CY114" s="616">
        <v>0.37378995433789952</v>
      </c>
      <c r="CZ114" s="616">
        <v>0.3117808219178082</v>
      </c>
      <c r="DA114" s="616"/>
      <c r="DB114" s="616">
        <v>1.0643835616438355</v>
      </c>
      <c r="DC114" s="616">
        <v>0.56630136986301371</v>
      </c>
      <c r="DD114" s="616">
        <v>0.57849315068493146</v>
      </c>
      <c r="DE114" s="616">
        <v>0.69547945205479456</v>
      </c>
      <c r="DF114" s="616">
        <v>0.38205479452054797</v>
      </c>
      <c r="DG114" s="616"/>
      <c r="DH114" s="616"/>
      <c r="DI114" s="616"/>
      <c r="DJ114" s="616"/>
      <c r="DK114" s="616">
        <v>0.22648401826484019</v>
      </c>
      <c r="DL114" s="616"/>
      <c r="DM114" s="616"/>
      <c r="DN114" s="616">
        <v>0.20794520547945206</v>
      </c>
      <c r="DO114" s="616"/>
      <c r="DP114" s="616"/>
      <c r="DQ114" s="616"/>
      <c r="DR114" s="616"/>
      <c r="DS114" s="616"/>
      <c r="DT114" s="616"/>
      <c r="DU114" s="616"/>
      <c r="DV114" s="616"/>
      <c r="DW114" s="616"/>
      <c r="DX114" s="616"/>
      <c r="DY114" s="616"/>
      <c r="DZ114" s="616"/>
      <c r="EA114" s="616"/>
      <c r="EB114" s="616"/>
      <c r="EC114" s="616"/>
      <c r="ED114" s="616"/>
      <c r="EE114" s="616"/>
      <c r="EF114" s="616"/>
      <c r="EG114" s="616"/>
      <c r="EH114" s="995"/>
      <c r="EI114" s="996">
        <v>0.56313886377859679</v>
      </c>
      <c r="EJ114" s="989">
        <v>10</v>
      </c>
      <c r="EK114" s="990">
        <v>12</v>
      </c>
      <c r="EL114" s="990">
        <v>8</v>
      </c>
      <c r="EM114" s="990">
        <v>3</v>
      </c>
      <c r="EN114" s="990">
        <v>4</v>
      </c>
      <c r="EO114" s="990">
        <v>8</v>
      </c>
      <c r="EP114" s="990"/>
      <c r="EQ114" s="990"/>
      <c r="ER114" s="990">
        <v>3</v>
      </c>
      <c r="ES114" s="990">
        <v>4</v>
      </c>
      <c r="ET114" s="990"/>
      <c r="EU114" s="990"/>
      <c r="EV114" s="990"/>
      <c r="EW114" s="990">
        <v>4</v>
      </c>
      <c r="EX114" s="990"/>
      <c r="EY114" s="990"/>
      <c r="EZ114" s="990"/>
      <c r="FA114" s="990"/>
      <c r="FB114" s="990"/>
      <c r="FC114" s="990"/>
      <c r="FD114" s="990"/>
      <c r="FE114" s="990"/>
      <c r="FF114" s="990"/>
      <c r="FG114" s="990"/>
      <c r="FH114" s="990"/>
      <c r="FI114" s="990"/>
      <c r="FJ114" s="990"/>
      <c r="FK114" s="990"/>
      <c r="FL114" s="990"/>
      <c r="FM114" s="990"/>
      <c r="FN114" s="990"/>
      <c r="FO114" s="990"/>
      <c r="FP114" s="997">
        <v>56</v>
      </c>
      <c r="FQ114" s="994">
        <f t="shared" si="13"/>
        <v>9</v>
      </c>
      <c r="FR114" s="615">
        <v>0.53945205479452052</v>
      </c>
      <c r="FS114" s="616">
        <v>0.56803652968036533</v>
      </c>
      <c r="FT114" s="616">
        <v>0.64589041095890409</v>
      </c>
      <c r="FU114" s="616">
        <v>0.65570776255707763</v>
      </c>
      <c r="FV114" s="616">
        <v>0.54657534246575346</v>
      </c>
      <c r="FW114" s="616">
        <v>0.53801369863013704</v>
      </c>
      <c r="FX114" s="616"/>
      <c r="FY114" s="616"/>
      <c r="FZ114" s="616">
        <v>0.40821917808219177</v>
      </c>
      <c r="GA114" s="616">
        <v>0.74657534246575341</v>
      </c>
      <c r="GB114" s="616"/>
      <c r="GC114" s="616"/>
      <c r="GD114" s="616"/>
      <c r="GE114" s="616">
        <v>0.56164383561643838</v>
      </c>
      <c r="GF114" s="616"/>
      <c r="GG114" s="616"/>
      <c r="GH114" s="616"/>
      <c r="GI114" s="616"/>
      <c r="GJ114" s="616"/>
      <c r="GK114" s="616"/>
      <c r="GL114" s="616"/>
      <c r="GM114" s="616"/>
      <c r="GN114" s="616"/>
      <c r="GO114" s="616"/>
      <c r="GP114" s="616"/>
      <c r="GQ114" s="616"/>
      <c r="GR114" s="616"/>
      <c r="GS114" s="616"/>
      <c r="GT114" s="616"/>
      <c r="GU114" s="616"/>
      <c r="GV114" s="616"/>
      <c r="GW114" s="616"/>
      <c r="GX114" s="621">
        <v>0.57666340508806258</v>
      </c>
      <c r="GY114" s="998">
        <v>116</v>
      </c>
      <c r="GZ114" s="999"/>
      <c r="HA114" s="999"/>
      <c r="HB114" s="999"/>
      <c r="HC114" s="999"/>
      <c r="HD114" s="999"/>
      <c r="HE114" s="1000">
        <v>116</v>
      </c>
      <c r="HF114" s="1001">
        <v>97</v>
      </c>
      <c r="HG114" s="1002">
        <v>1190</v>
      </c>
      <c r="HH114" s="1002">
        <v>211</v>
      </c>
      <c r="HI114" s="1002">
        <v>1093</v>
      </c>
      <c r="HJ114" s="1002">
        <v>1309</v>
      </c>
      <c r="HK114" s="1002">
        <v>1640</v>
      </c>
      <c r="HL114" s="1002">
        <v>1452</v>
      </c>
      <c r="HM114" s="1002">
        <v>712</v>
      </c>
      <c r="HN114" s="1002">
        <v>2850</v>
      </c>
      <c r="HO114" s="1002">
        <v>560</v>
      </c>
      <c r="HP114" s="1002">
        <v>733</v>
      </c>
      <c r="HQ114" s="1002">
        <v>1267</v>
      </c>
      <c r="HR114" s="1002">
        <v>358</v>
      </c>
      <c r="HS114" s="1002">
        <v>918</v>
      </c>
      <c r="HT114" s="1002">
        <v>1455</v>
      </c>
      <c r="HU114" s="1002">
        <v>1105</v>
      </c>
      <c r="HV114" s="1002">
        <v>175</v>
      </c>
      <c r="HW114" s="1002">
        <v>108</v>
      </c>
      <c r="HX114" s="1002">
        <v>143</v>
      </c>
      <c r="HY114" s="1002">
        <v>62</v>
      </c>
      <c r="HZ114" s="1002">
        <v>77</v>
      </c>
      <c r="IA114" s="1002">
        <v>147</v>
      </c>
      <c r="IB114" s="1002">
        <v>16</v>
      </c>
      <c r="IC114" s="1002">
        <v>391</v>
      </c>
      <c r="ID114" s="1002">
        <v>865</v>
      </c>
      <c r="IE114" s="1002"/>
      <c r="IF114" s="1002">
        <v>12</v>
      </c>
      <c r="IG114" s="1002">
        <v>5</v>
      </c>
      <c r="IH114" s="1003">
        <v>18951</v>
      </c>
      <c r="II114" s="1004">
        <f t="shared" si="19"/>
        <v>51.920547945205477</v>
      </c>
      <c r="IJ114" s="1005">
        <v>22.63917525773196</v>
      </c>
      <c r="IK114" s="1006">
        <v>4.9403361344537817</v>
      </c>
      <c r="IL114" s="1006">
        <v>5.0853080568720381</v>
      </c>
      <c r="IM114" s="1006">
        <v>4.1527904849039343</v>
      </c>
      <c r="IN114" s="1006">
        <v>7.4614209320091671</v>
      </c>
      <c r="IO114" s="1006">
        <v>7.3195121951219511</v>
      </c>
      <c r="IP114" s="1006">
        <v>5.9077134986225897</v>
      </c>
      <c r="IQ114" s="1006">
        <v>7.2808988764044944</v>
      </c>
      <c r="IR114" s="1006">
        <v>5.8835087719298249</v>
      </c>
      <c r="IS114" s="1006">
        <v>6.5446428571428568</v>
      </c>
      <c r="IT114" s="1006">
        <v>5.358799454297408</v>
      </c>
      <c r="IU114" s="1006">
        <v>5.7158642462509865</v>
      </c>
      <c r="IV114" s="1006">
        <v>4.6983240223463687</v>
      </c>
      <c r="IW114" s="1006">
        <v>2.84640522875817</v>
      </c>
      <c r="IX114" s="1006">
        <v>4.1367697594501722</v>
      </c>
      <c r="IY114" s="1006">
        <v>5.3656108597285064</v>
      </c>
      <c r="IZ114" s="1006">
        <v>7.2285714285714286</v>
      </c>
      <c r="JA114" s="1006">
        <v>6.4907407407407405</v>
      </c>
      <c r="JB114" s="1006">
        <v>8.6083916083916083</v>
      </c>
      <c r="JC114" s="1006">
        <v>4.854838709677419</v>
      </c>
      <c r="JD114" s="1006">
        <v>2.116883116883117</v>
      </c>
      <c r="JE114" s="1006">
        <v>3.0068027210884352</v>
      </c>
      <c r="JF114" s="1006">
        <v>9.5625</v>
      </c>
      <c r="JG114" s="1006">
        <v>2.2557544757033248</v>
      </c>
      <c r="JH114" s="1006">
        <v>9.9838150289017342</v>
      </c>
      <c r="JI114" s="1006"/>
      <c r="JJ114" s="1006">
        <v>11.333333333333334</v>
      </c>
      <c r="JK114" s="1006">
        <v>3.8</v>
      </c>
      <c r="JL114" s="642">
        <v>5.8569468629623769</v>
      </c>
      <c r="JM114" s="1001">
        <v>292</v>
      </c>
      <c r="JN114" s="1002">
        <v>2904</v>
      </c>
      <c r="JO114" s="1002">
        <v>853</v>
      </c>
      <c r="JP114" s="1002">
        <v>3503</v>
      </c>
      <c r="JQ114" s="1002">
        <v>7580</v>
      </c>
      <c r="JR114" s="1002">
        <v>9739</v>
      </c>
      <c r="JS114" s="1002">
        <v>5706</v>
      </c>
      <c r="JT114" s="1002">
        <v>3950</v>
      </c>
      <c r="JU114" s="1002">
        <v>12644</v>
      </c>
      <c r="JV114" s="1002">
        <v>2988</v>
      </c>
      <c r="JW114" s="1002">
        <v>2912</v>
      </c>
      <c r="JX114" s="1002">
        <v>5141</v>
      </c>
      <c r="JY114" s="1002">
        <v>1111</v>
      </c>
      <c r="JZ114" s="1002">
        <v>1547</v>
      </c>
      <c r="KA114" s="1002">
        <v>4311</v>
      </c>
      <c r="KB114" s="1002">
        <v>4137</v>
      </c>
      <c r="KC114" s="1002">
        <v>1035</v>
      </c>
      <c r="KD114" s="1002">
        <v>549</v>
      </c>
      <c r="KE114" s="1002">
        <v>996</v>
      </c>
      <c r="KF114" s="1002">
        <v>218</v>
      </c>
      <c r="KG114" s="1002">
        <v>24</v>
      </c>
      <c r="KH114" s="1002">
        <v>202</v>
      </c>
      <c r="KI114" s="1002">
        <v>135</v>
      </c>
      <c r="KJ114" s="1002">
        <v>604</v>
      </c>
      <c r="KK114" s="1002">
        <v>7770</v>
      </c>
      <c r="KL114" s="1002"/>
      <c r="KM114" s="1002">
        <v>120</v>
      </c>
      <c r="KN114" s="1002">
        <v>14</v>
      </c>
      <c r="KO114" s="1003">
        <v>80985</v>
      </c>
      <c r="KP114" s="1007">
        <f t="shared" si="14"/>
        <v>0.56313886377859679</v>
      </c>
      <c r="KQ114" s="1004">
        <f t="shared" si="20"/>
        <v>221.87671232876713</v>
      </c>
      <c r="KR114" s="1001">
        <v>1805</v>
      </c>
      <c r="KS114" s="1002">
        <v>1817</v>
      </c>
      <c r="KT114" s="1002">
        <v>11</v>
      </c>
      <c r="KU114" s="1002">
        <v>248</v>
      </c>
      <c r="KV114" s="1002">
        <v>881</v>
      </c>
      <c r="KW114" s="1002">
        <v>640</v>
      </c>
      <c r="KX114" s="1002">
        <v>1468</v>
      </c>
      <c r="KY114" s="1002">
        <v>522</v>
      </c>
      <c r="KZ114" s="1002">
        <v>1275</v>
      </c>
      <c r="LA114" s="1002">
        <v>124</v>
      </c>
      <c r="LB114" s="1002">
        <v>288</v>
      </c>
      <c r="LC114" s="1002">
        <v>845</v>
      </c>
      <c r="LD114" s="1002">
        <v>212</v>
      </c>
      <c r="LE114" s="1002">
        <v>160</v>
      </c>
      <c r="LF114" s="1002">
        <v>308</v>
      </c>
      <c r="LG114" s="1002">
        <v>699</v>
      </c>
      <c r="LH114" s="1002">
        <v>57</v>
      </c>
      <c r="LI114" s="1002">
        <v>51</v>
      </c>
      <c r="LJ114" s="1002">
        <v>96</v>
      </c>
      <c r="LK114" s="1002">
        <v>22</v>
      </c>
      <c r="LL114" s="1002">
        <v>85</v>
      </c>
      <c r="LM114" s="1002">
        <v>110</v>
      </c>
      <c r="LN114" s="1002">
        <v>3</v>
      </c>
      <c r="LO114" s="1002">
        <v>55</v>
      </c>
      <c r="LP114" s="1002"/>
      <c r="LQ114" s="1002"/>
      <c r="LR114" s="1002">
        <v>3</v>
      </c>
      <c r="LS114" s="1002">
        <v>2</v>
      </c>
      <c r="LT114" s="1003">
        <v>11787</v>
      </c>
      <c r="LU114" s="1007">
        <f>LT114/(FP114*365)</f>
        <v>0.57666340508806258</v>
      </c>
      <c r="LV114" s="1004">
        <f t="shared" si="21"/>
        <v>32.293150684931504</v>
      </c>
      <c r="LW114" s="644">
        <v>252</v>
      </c>
      <c r="LX114" s="645">
        <v>749</v>
      </c>
      <c r="LY114" s="645">
        <v>793</v>
      </c>
      <c r="LZ114" s="646">
        <v>400</v>
      </c>
      <c r="MA114" s="647">
        <v>2866</v>
      </c>
      <c r="MB114" s="647">
        <v>5211</v>
      </c>
      <c r="MC114" s="645"/>
      <c r="MD114" s="645"/>
      <c r="ME114" s="646"/>
      <c r="MF114" s="647">
        <v>798</v>
      </c>
      <c r="MG114" s="645"/>
      <c r="MH114" s="645"/>
      <c r="MI114" s="646"/>
      <c r="MJ114" s="647">
        <v>718</v>
      </c>
      <c r="MK114" s="648"/>
      <c r="ML114" s="648"/>
      <c r="MM114" s="648"/>
      <c r="MN114" s="1008">
        <v>11787</v>
      </c>
      <c r="MO114" s="1009">
        <f t="shared" si="22"/>
        <v>0.15220157800967168</v>
      </c>
      <c r="MP114" s="1010"/>
      <c r="MQ114" s="1011"/>
      <c r="MR114" s="1011"/>
      <c r="MS114" s="1011"/>
      <c r="MT114" s="1011"/>
      <c r="MU114" s="1011"/>
      <c r="MV114" s="1012"/>
      <c r="MX114" s="837"/>
    </row>
    <row r="115" spans="1:362" s="587" customFormat="1" ht="8.25" x14ac:dyDescent="0.25">
      <c r="A115" s="976" t="s">
        <v>748</v>
      </c>
      <c r="B115" s="977" t="s">
        <v>749</v>
      </c>
      <c r="C115" s="978" t="s">
        <v>750</v>
      </c>
      <c r="D115" s="978" t="s">
        <v>1289</v>
      </c>
      <c r="E115" s="978" t="s">
        <v>1207</v>
      </c>
      <c r="F115" s="978" t="s">
        <v>229</v>
      </c>
      <c r="G115" s="978" t="s">
        <v>474</v>
      </c>
      <c r="H115" s="978" t="s">
        <v>474</v>
      </c>
      <c r="I115" s="978" t="s">
        <v>186</v>
      </c>
      <c r="J115" s="978" t="s">
        <v>493</v>
      </c>
      <c r="K115" s="1013" t="s">
        <v>282</v>
      </c>
      <c r="L115" s="979">
        <v>1</v>
      </c>
      <c r="M115" s="593">
        <v>1826877000</v>
      </c>
      <c r="N115" s="595">
        <v>1766394000</v>
      </c>
      <c r="O115" s="595">
        <v>1108406000</v>
      </c>
      <c r="P115" s="598">
        <f t="shared" si="15"/>
        <v>60483000</v>
      </c>
      <c r="Q115" s="599">
        <v>341762.60000000003</v>
      </c>
      <c r="R115" s="600">
        <v>1511581710.4800003</v>
      </c>
      <c r="S115" s="600">
        <v>97708207.63000001</v>
      </c>
      <c r="T115" s="980">
        <v>1609631680.7100003</v>
      </c>
      <c r="U115" s="981">
        <v>198.92662698412698</v>
      </c>
      <c r="V115" s="982">
        <v>8.58</v>
      </c>
      <c r="W115" s="982">
        <v>476.87386243386243</v>
      </c>
      <c r="X115" s="982">
        <v>119.01724867724866</v>
      </c>
      <c r="Y115" s="982">
        <v>53.50386243386243</v>
      </c>
      <c r="Z115" s="982">
        <v>284.3705291005291</v>
      </c>
      <c r="AA115" s="982">
        <v>3.12</v>
      </c>
      <c r="AB115" s="982">
        <v>71.499503968253975</v>
      </c>
      <c r="AC115" s="982">
        <v>33.823750000000004</v>
      </c>
      <c r="AD115" s="983">
        <v>1249.7153835978834</v>
      </c>
      <c r="AE115" s="984">
        <f t="shared" si="16"/>
        <v>0.17382732879201776</v>
      </c>
      <c r="AF115" s="985">
        <f t="shared" si="17"/>
        <v>0.41670494761983173</v>
      </c>
      <c r="AG115" s="986" t="s">
        <v>1483</v>
      </c>
      <c r="AH115" s="987" t="s">
        <v>1481</v>
      </c>
      <c r="AI115" s="988" t="s">
        <v>1482</v>
      </c>
      <c r="AJ115" s="989">
        <v>1</v>
      </c>
      <c r="AK115" s="990"/>
      <c r="AL115" s="990"/>
      <c r="AM115" s="990"/>
      <c r="AN115" s="990"/>
      <c r="AO115" s="990"/>
      <c r="AP115" s="990"/>
      <c r="AQ115" s="990"/>
      <c r="AR115" s="990"/>
      <c r="AS115" s="990">
        <v>1</v>
      </c>
      <c r="AT115" s="990"/>
      <c r="AU115" s="990"/>
      <c r="AV115" s="990"/>
      <c r="AW115" s="990"/>
      <c r="AX115" s="990"/>
      <c r="AY115" s="990"/>
      <c r="AZ115" s="990"/>
      <c r="BA115" s="990"/>
      <c r="BB115" s="990"/>
      <c r="BC115" s="990"/>
      <c r="BD115" s="614">
        <v>2</v>
      </c>
      <c r="BE115" s="991">
        <v>83</v>
      </c>
      <c r="BF115" s="992">
        <v>60</v>
      </c>
      <c r="BG115" s="992">
        <v>45</v>
      </c>
      <c r="BH115" s="992">
        <v>50</v>
      </c>
      <c r="BI115" s="992">
        <v>24</v>
      </c>
      <c r="BJ115" s="992">
        <v>35</v>
      </c>
      <c r="BK115" s="992"/>
      <c r="BL115" s="992">
        <v>20</v>
      </c>
      <c r="BM115" s="992">
        <v>17</v>
      </c>
      <c r="BN115" s="992">
        <v>30</v>
      </c>
      <c r="BO115" s="992">
        <v>25</v>
      </c>
      <c r="BP115" s="992">
        <v>20</v>
      </c>
      <c r="BQ115" s="992"/>
      <c r="BR115" s="992"/>
      <c r="BS115" s="992"/>
      <c r="BT115" s="992"/>
      <c r="BU115" s="992">
        <v>15</v>
      </c>
      <c r="BV115" s="992"/>
      <c r="BW115" s="992">
        <v>20</v>
      </c>
      <c r="BX115" s="992">
        <v>6</v>
      </c>
      <c r="BY115" s="992"/>
      <c r="BZ115" s="992">
        <v>15</v>
      </c>
      <c r="CA115" s="992"/>
      <c r="CB115" s="992"/>
      <c r="CC115" s="992"/>
      <c r="CD115" s="992"/>
      <c r="CE115" s="992"/>
      <c r="CF115" s="992"/>
      <c r="CG115" s="992"/>
      <c r="CH115" s="992"/>
      <c r="CI115" s="992"/>
      <c r="CJ115" s="992"/>
      <c r="CK115" s="992"/>
      <c r="CL115" s="992"/>
      <c r="CM115" s="992"/>
      <c r="CN115" s="992"/>
      <c r="CO115" s="992"/>
      <c r="CP115" s="992"/>
      <c r="CQ115" s="992"/>
      <c r="CR115" s="992"/>
      <c r="CS115" s="993">
        <v>465</v>
      </c>
      <c r="CT115" s="994">
        <f t="shared" si="18"/>
        <v>15</v>
      </c>
      <c r="CU115" s="615">
        <v>0.7712163723386698</v>
      </c>
      <c r="CV115" s="616">
        <v>0.61242009132420094</v>
      </c>
      <c r="CW115" s="616">
        <v>0.4211263318112633</v>
      </c>
      <c r="CX115" s="616">
        <v>0.55413698630136987</v>
      </c>
      <c r="CY115" s="616">
        <v>0.37431506849315066</v>
      </c>
      <c r="CZ115" s="616">
        <v>0.68759295499021522</v>
      </c>
      <c r="DA115" s="616"/>
      <c r="DB115" s="616">
        <v>0.4710958904109589</v>
      </c>
      <c r="DC115" s="616">
        <v>0.53698630136986303</v>
      </c>
      <c r="DD115" s="616">
        <v>0.59114155251141554</v>
      </c>
      <c r="DE115" s="616">
        <v>0.33238356164383559</v>
      </c>
      <c r="DF115" s="616">
        <v>0.47342465753424656</v>
      </c>
      <c r="DG115" s="616"/>
      <c r="DH115" s="616"/>
      <c r="DI115" s="616"/>
      <c r="DJ115" s="616"/>
      <c r="DK115" s="616">
        <v>0.42575342465753424</v>
      </c>
      <c r="DL115" s="616"/>
      <c r="DM115" s="616">
        <v>0</v>
      </c>
      <c r="DN115" s="616">
        <v>0.23196347031963471</v>
      </c>
      <c r="DO115" s="616"/>
      <c r="DP115" s="616">
        <v>0.25662100456621006</v>
      </c>
      <c r="DQ115" s="616"/>
      <c r="DR115" s="616"/>
      <c r="DS115" s="616"/>
      <c r="DT115" s="616"/>
      <c r="DU115" s="616"/>
      <c r="DV115" s="616"/>
      <c r="DW115" s="616"/>
      <c r="DX115" s="616"/>
      <c r="DY115" s="616"/>
      <c r="DZ115" s="616"/>
      <c r="EA115" s="616"/>
      <c r="EB115" s="616"/>
      <c r="EC115" s="616"/>
      <c r="ED115" s="616"/>
      <c r="EE115" s="616"/>
      <c r="EF115" s="616"/>
      <c r="EG115" s="616"/>
      <c r="EH115" s="995"/>
      <c r="EI115" s="996">
        <v>0.52936220356458974</v>
      </c>
      <c r="EJ115" s="989">
        <v>8</v>
      </c>
      <c r="EK115" s="990">
        <v>12</v>
      </c>
      <c r="EL115" s="990">
        <v>14</v>
      </c>
      <c r="EM115" s="990">
        <v>10</v>
      </c>
      <c r="EN115" s="990">
        <v>4</v>
      </c>
      <c r="EO115" s="990">
        <v>6</v>
      </c>
      <c r="EP115" s="990"/>
      <c r="EQ115" s="990"/>
      <c r="ER115" s="990">
        <v>3</v>
      </c>
      <c r="ES115" s="990"/>
      <c r="ET115" s="990"/>
      <c r="EU115" s="990"/>
      <c r="EV115" s="990"/>
      <c r="EW115" s="990"/>
      <c r="EX115" s="990"/>
      <c r="EY115" s="990"/>
      <c r="EZ115" s="990"/>
      <c r="FA115" s="990"/>
      <c r="FB115" s="990"/>
      <c r="FC115" s="990"/>
      <c r="FD115" s="990"/>
      <c r="FE115" s="990"/>
      <c r="FF115" s="990"/>
      <c r="FG115" s="990"/>
      <c r="FH115" s="990"/>
      <c r="FI115" s="990"/>
      <c r="FJ115" s="990"/>
      <c r="FK115" s="990"/>
      <c r="FL115" s="990"/>
      <c r="FM115" s="990"/>
      <c r="FN115" s="990"/>
      <c r="FO115" s="990"/>
      <c r="FP115" s="997">
        <v>57</v>
      </c>
      <c r="FQ115" s="994">
        <f t="shared" si="13"/>
        <v>7</v>
      </c>
      <c r="FR115" s="615">
        <v>0.4917808219178082</v>
      </c>
      <c r="FS115" s="616">
        <v>0.59018264840182644</v>
      </c>
      <c r="FT115" s="616">
        <v>0.60273972602739723</v>
      </c>
      <c r="FU115" s="616">
        <v>0.33095890410958906</v>
      </c>
      <c r="FV115" s="616">
        <v>0.71917808219178081</v>
      </c>
      <c r="FW115" s="616">
        <v>0.84794520547945207</v>
      </c>
      <c r="FX115" s="616"/>
      <c r="FY115" s="616"/>
      <c r="FZ115" s="616">
        <v>0</v>
      </c>
      <c r="GA115" s="616"/>
      <c r="GB115" s="616"/>
      <c r="GC115" s="616"/>
      <c r="GD115" s="616"/>
      <c r="GE115" s="616"/>
      <c r="GF115" s="616"/>
      <c r="GG115" s="616"/>
      <c r="GH115" s="616"/>
      <c r="GI115" s="616"/>
      <c r="GJ115" s="616"/>
      <c r="GK115" s="616"/>
      <c r="GL115" s="616"/>
      <c r="GM115" s="616"/>
      <c r="GN115" s="616"/>
      <c r="GO115" s="616"/>
      <c r="GP115" s="616"/>
      <c r="GQ115" s="616"/>
      <c r="GR115" s="616"/>
      <c r="GS115" s="616"/>
      <c r="GT115" s="616"/>
      <c r="GU115" s="616"/>
      <c r="GV115" s="616"/>
      <c r="GW115" s="616"/>
      <c r="GX115" s="621">
        <v>0.53910117760153808</v>
      </c>
      <c r="GY115" s="998"/>
      <c r="GZ115" s="999"/>
      <c r="HA115" s="999"/>
      <c r="HB115" s="999"/>
      <c r="HC115" s="999">
        <v>6</v>
      </c>
      <c r="HD115" s="999">
        <v>2</v>
      </c>
      <c r="HE115" s="1000">
        <v>8</v>
      </c>
      <c r="HF115" s="1001">
        <v>115</v>
      </c>
      <c r="HG115" s="1002">
        <v>1429</v>
      </c>
      <c r="HH115" s="1002">
        <v>250</v>
      </c>
      <c r="HI115" s="1002">
        <v>1866</v>
      </c>
      <c r="HJ115" s="1002">
        <v>1194</v>
      </c>
      <c r="HK115" s="1002">
        <v>1753</v>
      </c>
      <c r="HL115" s="1002">
        <v>2125</v>
      </c>
      <c r="HM115" s="1002">
        <v>779</v>
      </c>
      <c r="HN115" s="1002">
        <v>2582</v>
      </c>
      <c r="HO115" s="1002">
        <v>753</v>
      </c>
      <c r="HP115" s="1002">
        <v>371</v>
      </c>
      <c r="HQ115" s="1002">
        <v>1509</v>
      </c>
      <c r="HR115" s="1002">
        <v>590</v>
      </c>
      <c r="HS115" s="1002">
        <v>959</v>
      </c>
      <c r="HT115" s="1002">
        <v>1299</v>
      </c>
      <c r="HU115" s="1002">
        <v>979</v>
      </c>
      <c r="HV115" s="1002">
        <v>375</v>
      </c>
      <c r="HW115" s="1002">
        <v>83</v>
      </c>
      <c r="HX115" s="1002">
        <v>362</v>
      </c>
      <c r="HY115" s="1002">
        <v>72</v>
      </c>
      <c r="HZ115" s="1002">
        <v>46</v>
      </c>
      <c r="IA115" s="1002">
        <v>180</v>
      </c>
      <c r="IB115" s="1002">
        <v>6</v>
      </c>
      <c r="IC115" s="1002">
        <v>204</v>
      </c>
      <c r="ID115" s="1002">
        <v>295</v>
      </c>
      <c r="IE115" s="1002"/>
      <c r="IF115" s="1002">
        <v>17</v>
      </c>
      <c r="IG115" s="1002">
        <v>6</v>
      </c>
      <c r="IH115" s="1003">
        <v>20199</v>
      </c>
      <c r="II115" s="1004">
        <f t="shared" si="19"/>
        <v>55.339726027397262</v>
      </c>
      <c r="IJ115" s="1005">
        <v>26.782608695652176</v>
      </c>
      <c r="IK115" s="1006">
        <v>7.2169349195241423</v>
      </c>
      <c r="IL115" s="1006">
        <v>3.472</v>
      </c>
      <c r="IM115" s="1006">
        <v>2.509646302250804</v>
      </c>
      <c r="IN115" s="1006">
        <v>7.8207705192629815</v>
      </c>
      <c r="IO115" s="1006">
        <v>6.6508841985168283</v>
      </c>
      <c r="IP115" s="1006">
        <v>5.8155294117647056</v>
      </c>
      <c r="IQ115" s="1006">
        <v>6.9897304236200259</v>
      </c>
      <c r="IR115" s="1006">
        <v>6.1378776142525178</v>
      </c>
      <c r="IS115" s="1006">
        <v>6.3771580345285521</v>
      </c>
      <c r="IT115" s="1006">
        <v>7.3018867924528301</v>
      </c>
      <c r="IU115" s="1006">
        <v>6.3923127899271037</v>
      </c>
      <c r="IV115" s="1006">
        <v>4.5745762711864408</v>
      </c>
      <c r="IW115" s="1006">
        <v>2.8488008342022941</v>
      </c>
      <c r="IX115" s="1006">
        <v>4.3879907621247112</v>
      </c>
      <c r="IY115" s="1006">
        <v>5.6945863125638407</v>
      </c>
      <c r="IZ115" s="1006">
        <v>5.8133333333333335</v>
      </c>
      <c r="JA115" s="1006">
        <v>9.4096385542168672</v>
      </c>
      <c r="JB115" s="1006">
        <v>8.5</v>
      </c>
      <c r="JC115" s="1006">
        <v>5.8472222222222223</v>
      </c>
      <c r="JD115" s="1006">
        <v>3.847826086956522</v>
      </c>
      <c r="JE115" s="1006">
        <v>3.9888888888888889</v>
      </c>
      <c r="JF115" s="1006">
        <v>15.166666666666666</v>
      </c>
      <c r="JG115" s="1006">
        <v>3.7107843137254903</v>
      </c>
      <c r="JH115" s="1006">
        <v>12.630508474576271</v>
      </c>
      <c r="JI115" s="1006"/>
      <c r="JJ115" s="1006">
        <v>6.6470588235294121</v>
      </c>
      <c r="JK115" s="1006">
        <v>5.5</v>
      </c>
      <c r="JL115" s="642">
        <v>5.9175701767414228</v>
      </c>
      <c r="JM115" s="1001">
        <v>526</v>
      </c>
      <c r="JN115" s="1002">
        <v>7188</v>
      </c>
      <c r="JO115" s="1002">
        <v>625</v>
      </c>
      <c r="JP115" s="1002">
        <v>3583</v>
      </c>
      <c r="JQ115" s="1002">
        <v>7149</v>
      </c>
      <c r="JR115" s="1002">
        <v>9086</v>
      </c>
      <c r="JS115" s="1002">
        <v>8599</v>
      </c>
      <c r="JT115" s="1002">
        <v>4292</v>
      </c>
      <c r="JU115" s="1002">
        <v>13175</v>
      </c>
      <c r="JV115" s="1002">
        <v>4051</v>
      </c>
      <c r="JW115" s="1002">
        <v>2158</v>
      </c>
      <c r="JX115" s="1002">
        <v>7570</v>
      </c>
      <c r="JY115" s="1002">
        <v>2093</v>
      </c>
      <c r="JZ115" s="1002">
        <v>2159</v>
      </c>
      <c r="KA115" s="1002">
        <v>4554</v>
      </c>
      <c r="KB115" s="1002">
        <v>3408</v>
      </c>
      <c r="KC115" s="1002">
        <v>1740</v>
      </c>
      <c r="KD115" s="1002">
        <v>659</v>
      </c>
      <c r="KE115" s="1002">
        <v>2340</v>
      </c>
      <c r="KF115" s="1002">
        <v>282</v>
      </c>
      <c r="KG115" s="1002">
        <v>93</v>
      </c>
      <c r="KH115" s="1002">
        <v>370</v>
      </c>
      <c r="KI115" s="1002">
        <v>85</v>
      </c>
      <c r="KJ115" s="1002">
        <v>530</v>
      </c>
      <c r="KK115" s="1002">
        <v>3431</v>
      </c>
      <c r="KL115" s="1002"/>
      <c r="KM115" s="1002">
        <v>77</v>
      </c>
      <c r="KN115" s="1002">
        <v>23</v>
      </c>
      <c r="KO115" s="1003">
        <v>89846</v>
      </c>
      <c r="KP115" s="1007">
        <f t="shared" si="14"/>
        <v>0.52936220356458974</v>
      </c>
      <c r="KQ115" s="1004">
        <f t="shared" si="20"/>
        <v>246.15342465753426</v>
      </c>
      <c r="KR115" s="1001">
        <v>2437</v>
      </c>
      <c r="KS115" s="1002">
        <v>1729</v>
      </c>
      <c r="KT115" s="1002">
        <v>3</v>
      </c>
      <c r="KU115" s="1002">
        <v>166</v>
      </c>
      <c r="KV115" s="1002">
        <v>1020</v>
      </c>
      <c r="KW115" s="1002">
        <v>830</v>
      </c>
      <c r="KX115" s="1002">
        <v>1655</v>
      </c>
      <c r="KY115" s="1002">
        <v>387</v>
      </c>
      <c r="KZ115" s="1002">
        <v>129</v>
      </c>
      <c r="LA115" s="1002">
        <v>31</v>
      </c>
      <c r="LB115" s="1002">
        <v>178</v>
      </c>
      <c r="LC115" s="1002">
        <v>568</v>
      </c>
      <c r="LD115" s="1002">
        <v>18</v>
      </c>
      <c r="LE115" s="1002">
        <v>19</v>
      </c>
      <c r="LF115" s="1002">
        <v>11</v>
      </c>
      <c r="LG115" s="1002">
        <v>1194</v>
      </c>
      <c r="LH115" s="1002">
        <v>60</v>
      </c>
      <c r="LI115" s="1002">
        <v>43</v>
      </c>
      <c r="LJ115" s="1002">
        <v>387</v>
      </c>
      <c r="LK115" s="1002">
        <v>68</v>
      </c>
      <c r="LL115" s="1002">
        <v>45</v>
      </c>
      <c r="LM115" s="1002">
        <v>176</v>
      </c>
      <c r="LN115" s="1002"/>
      <c r="LO115" s="1002">
        <v>41</v>
      </c>
      <c r="LP115" s="1002"/>
      <c r="LQ115" s="1002"/>
      <c r="LR115" s="1002">
        <v>18</v>
      </c>
      <c r="LS115" s="1002">
        <v>3</v>
      </c>
      <c r="LT115" s="1003">
        <v>11216</v>
      </c>
      <c r="LU115" s="1007">
        <f>LT115/(FP115*365)</f>
        <v>0.53910117760153808</v>
      </c>
      <c r="LV115" s="1004">
        <f t="shared" si="21"/>
        <v>30.728767123287671</v>
      </c>
      <c r="LW115" s="644">
        <v>94</v>
      </c>
      <c r="LX115" s="645">
        <v>691</v>
      </c>
      <c r="LY115" s="645">
        <v>419</v>
      </c>
      <c r="LZ115" s="646">
        <v>2140</v>
      </c>
      <c r="MA115" s="647">
        <v>2283</v>
      </c>
      <c r="MB115" s="647">
        <v>3331</v>
      </c>
      <c r="MC115" s="645"/>
      <c r="MD115" s="645"/>
      <c r="ME115" s="646"/>
      <c r="MF115" s="647">
        <v>1050</v>
      </c>
      <c r="MG115" s="645"/>
      <c r="MH115" s="645"/>
      <c r="MI115" s="646">
        <v>233</v>
      </c>
      <c r="MJ115" s="647">
        <v>975</v>
      </c>
      <c r="MK115" s="648"/>
      <c r="ML115" s="648"/>
      <c r="MM115" s="648"/>
      <c r="MN115" s="1008">
        <v>11216</v>
      </c>
      <c r="MO115" s="1009">
        <f t="shared" si="22"/>
        <v>0.10734664764621969</v>
      </c>
      <c r="MP115" s="1010"/>
      <c r="MQ115" s="1011"/>
      <c r="MR115" s="1011"/>
      <c r="MS115" s="1011"/>
      <c r="MT115" s="1011"/>
      <c r="MU115" s="1011"/>
      <c r="MV115" s="1012"/>
      <c r="MX115" s="837"/>
    </row>
    <row r="116" spans="1:362" s="587" customFormat="1" ht="8.25" x14ac:dyDescent="0.25">
      <c r="A116" s="976" t="s">
        <v>752</v>
      </c>
      <c r="B116" s="977" t="s">
        <v>753</v>
      </c>
      <c r="C116" s="978" t="s">
        <v>754</v>
      </c>
      <c r="D116" s="978" t="s">
        <v>1290</v>
      </c>
      <c r="E116" s="978" t="s">
        <v>1219</v>
      </c>
      <c r="F116" s="978" t="s">
        <v>318</v>
      </c>
      <c r="G116" s="978" t="s">
        <v>756</v>
      </c>
      <c r="H116" s="978" t="s">
        <v>756</v>
      </c>
      <c r="I116" s="978" t="s">
        <v>186</v>
      </c>
      <c r="J116" s="978" t="s">
        <v>493</v>
      </c>
      <c r="K116" s="1013" t="s">
        <v>282</v>
      </c>
      <c r="L116" s="979">
        <v>1</v>
      </c>
      <c r="M116" s="593">
        <v>1114247000</v>
      </c>
      <c r="N116" s="595">
        <v>1113754000</v>
      </c>
      <c r="O116" s="595">
        <v>637376000</v>
      </c>
      <c r="P116" s="598">
        <f t="shared" si="15"/>
        <v>493000</v>
      </c>
      <c r="Q116" s="599">
        <v>1851182.7600000002</v>
      </c>
      <c r="R116" s="600">
        <v>948184184.88</v>
      </c>
      <c r="S116" s="600">
        <v>82850872.360000014</v>
      </c>
      <c r="T116" s="980">
        <v>1032886240</v>
      </c>
      <c r="U116" s="981">
        <v>134.62064484126984</v>
      </c>
      <c r="V116" s="982">
        <v>9</v>
      </c>
      <c r="W116" s="982">
        <v>288.73820105820107</v>
      </c>
      <c r="X116" s="982">
        <v>115.61285714285717</v>
      </c>
      <c r="Y116" s="982">
        <v>26.984603174603176</v>
      </c>
      <c r="Z116" s="982">
        <v>181.64074074074074</v>
      </c>
      <c r="AA116" s="982">
        <v>0</v>
      </c>
      <c r="AB116" s="982">
        <v>72.643234126984126</v>
      </c>
      <c r="AC116" s="982">
        <v>0</v>
      </c>
      <c r="AD116" s="983">
        <v>829.24028108465609</v>
      </c>
      <c r="AE116" s="984">
        <f t="shared" si="16"/>
        <v>0.17792911746429435</v>
      </c>
      <c r="AF116" s="985">
        <f t="shared" si="17"/>
        <v>0.38162744914117358</v>
      </c>
      <c r="AG116" s="986" t="s">
        <v>1483</v>
      </c>
      <c r="AH116" s="987" t="s">
        <v>1481</v>
      </c>
      <c r="AI116" s="988" t="s">
        <v>1482</v>
      </c>
      <c r="AJ116" s="989"/>
      <c r="AK116" s="990"/>
      <c r="AL116" s="990"/>
      <c r="AM116" s="990"/>
      <c r="AN116" s="990"/>
      <c r="AO116" s="990"/>
      <c r="AP116" s="990"/>
      <c r="AQ116" s="990"/>
      <c r="AR116" s="990"/>
      <c r="AS116" s="990">
        <v>1</v>
      </c>
      <c r="AT116" s="990"/>
      <c r="AU116" s="990"/>
      <c r="AV116" s="990"/>
      <c r="AW116" s="990"/>
      <c r="AX116" s="990"/>
      <c r="AY116" s="990"/>
      <c r="AZ116" s="990"/>
      <c r="BA116" s="990"/>
      <c r="BB116" s="990"/>
      <c r="BC116" s="990"/>
      <c r="BD116" s="614">
        <v>1</v>
      </c>
      <c r="BE116" s="991">
        <v>76</v>
      </c>
      <c r="BF116" s="992">
        <v>42</v>
      </c>
      <c r="BG116" s="992">
        <v>44</v>
      </c>
      <c r="BH116" s="992">
        <v>49</v>
      </c>
      <c r="BI116" s="992">
        <v>20</v>
      </c>
      <c r="BJ116" s="992">
        <v>30</v>
      </c>
      <c r="BK116" s="992"/>
      <c r="BL116" s="992">
        <v>20</v>
      </c>
      <c r="BM116" s="992">
        <v>16</v>
      </c>
      <c r="BN116" s="992">
        <v>18</v>
      </c>
      <c r="BO116" s="992"/>
      <c r="BP116" s="992"/>
      <c r="BQ116" s="992"/>
      <c r="BR116" s="992"/>
      <c r="BS116" s="992"/>
      <c r="BT116" s="992"/>
      <c r="BU116" s="992"/>
      <c r="BV116" s="992"/>
      <c r="BW116" s="992"/>
      <c r="BX116" s="992"/>
      <c r="BY116" s="992"/>
      <c r="BZ116" s="992"/>
      <c r="CA116" s="992"/>
      <c r="CB116" s="992"/>
      <c r="CC116" s="992"/>
      <c r="CD116" s="992"/>
      <c r="CE116" s="992"/>
      <c r="CF116" s="992"/>
      <c r="CG116" s="992"/>
      <c r="CH116" s="992"/>
      <c r="CI116" s="992"/>
      <c r="CJ116" s="992"/>
      <c r="CK116" s="992"/>
      <c r="CL116" s="992"/>
      <c r="CM116" s="992"/>
      <c r="CN116" s="992"/>
      <c r="CO116" s="992"/>
      <c r="CP116" s="992"/>
      <c r="CQ116" s="992"/>
      <c r="CR116" s="992"/>
      <c r="CS116" s="993">
        <v>315</v>
      </c>
      <c r="CT116" s="994">
        <f t="shared" si="18"/>
        <v>9</v>
      </c>
      <c r="CU116" s="615">
        <v>0.60014419610670511</v>
      </c>
      <c r="CV116" s="616">
        <v>0.72609262883235481</v>
      </c>
      <c r="CW116" s="616">
        <v>0.33150684931506852</v>
      </c>
      <c r="CX116" s="616">
        <v>0.51193737769080239</v>
      </c>
      <c r="CY116" s="616">
        <v>0.44917808219178085</v>
      </c>
      <c r="CZ116" s="616">
        <v>0.32858447488584475</v>
      </c>
      <c r="DA116" s="616"/>
      <c r="DB116" s="616">
        <v>0.5821917808219178</v>
      </c>
      <c r="DC116" s="616">
        <v>0.50428082191780821</v>
      </c>
      <c r="DD116" s="616">
        <v>0.16347031963470321</v>
      </c>
      <c r="DE116" s="616"/>
      <c r="DF116" s="616"/>
      <c r="DG116" s="616"/>
      <c r="DH116" s="616"/>
      <c r="DI116" s="616"/>
      <c r="DJ116" s="616"/>
      <c r="DK116" s="616"/>
      <c r="DL116" s="616"/>
      <c r="DM116" s="616"/>
      <c r="DN116" s="616"/>
      <c r="DO116" s="616"/>
      <c r="DP116" s="616"/>
      <c r="DQ116" s="616"/>
      <c r="DR116" s="616"/>
      <c r="DS116" s="616"/>
      <c r="DT116" s="616"/>
      <c r="DU116" s="616"/>
      <c r="DV116" s="616"/>
      <c r="DW116" s="616"/>
      <c r="DX116" s="616"/>
      <c r="DY116" s="616"/>
      <c r="DZ116" s="616"/>
      <c r="EA116" s="616"/>
      <c r="EB116" s="616"/>
      <c r="EC116" s="616"/>
      <c r="ED116" s="616"/>
      <c r="EE116" s="616"/>
      <c r="EF116" s="616"/>
      <c r="EG116" s="616"/>
      <c r="EH116" s="995"/>
      <c r="EI116" s="996">
        <v>0.49928245270711025</v>
      </c>
      <c r="EJ116" s="989">
        <v>6</v>
      </c>
      <c r="EK116" s="990">
        <v>10</v>
      </c>
      <c r="EL116" s="990">
        <v>4</v>
      </c>
      <c r="EM116" s="990">
        <v>4</v>
      </c>
      <c r="EN116" s="990">
        <v>4</v>
      </c>
      <c r="EO116" s="990">
        <v>4</v>
      </c>
      <c r="EP116" s="990"/>
      <c r="EQ116" s="990"/>
      <c r="ER116" s="990"/>
      <c r="ES116" s="990"/>
      <c r="ET116" s="990"/>
      <c r="EU116" s="990"/>
      <c r="EV116" s="990"/>
      <c r="EW116" s="990"/>
      <c r="EX116" s="990"/>
      <c r="EY116" s="990"/>
      <c r="EZ116" s="990"/>
      <c r="FA116" s="990"/>
      <c r="FB116" s="990"/>
      <c r="FC116" s="990"/>
      <c r="FD116" s="990"/>
      <c r="FE116" s="990"/>
      <c r="FF116" s="990"/>
      <c r="FG116" s="990"/>
      <c r="FH116" s="990"/>
      <c r="FI116" s="990"/>
      <c r="FJ116" s="990"/>
      <c r="FK116" s="990"/>
      <c r="FL116" s="990"/>
      <c r="FM116" s="990"/>
      <c r="FN116" s="990"/>
      <c r="FO116" s="990"/>
      <c r="FP116" s="997">
        <v>32</v>
      </c>
      <c r="FQ116" s="994">
        <f t="shared" si="13"/>
        <v>6</v>
      </c>
      <c r="FR116" s="615">
        <v>0.70273972602739732</v>
      </c>
      <c r="FS116" s="616">
        <v>0.60712328767123291</v>
      </c>
      <c r="FT116" s="616">
        <v>0.43835616438356162</v>
      </c>
      <c r="FU116" s="616">
        <v>0.6349315068493151</v>
      </c>
      <c r="FV116" s="616">
        <v>0.43835616438356162</v>
      </c>
      <c r="FW116" s="616">
        <v>0.76301369863013702</v>
      </c>
      <c r="FX116" s="616"/>
      <c r="FY116" s="616"/>
      <c r="FZ116" s="616"/>
      <c r="GA116" s="616"/>
      <c r="GB116" s="616"/>
      <c r="GC116" s="616"/>
      <c r="GD116" s="616"/>
      <c r="GE116" s="616"/>
      <c r="GF116" s="616"/>
      <c r="GG116" s="616"/>
      <c r="GH116" s="616"/>
      <c r="GI116" s="616"/>
      <c r="GJ116" s="616"/>
      <c r="GK116" s="616"/>
      <c r="GL116" s="616"/>
      <c r="GM116" s="616"/>
      <c r="GN116" s="616"/>
      <c r="GO116" s="616"/>
      <c r="GP116" s="616"/>
      <c r="GQ116" s="616"/>
      <c r="GR116" s="616"/>
      <c r="GS116" s="616"/>
      <c r="GT116" s="616"/>
      <c r="GU116" s="616"/>
      <c r="GV116" s="616"/>
      <c r="GW116" s="616"/>
      <c r="GX116" s="621">
        <v>0.60582191780821915</v>
      </c>
      <c r="GY116" s="998">
        <v>117</v>
      </c>
      <c r="GZ116" s="999"/>
      <c r="HA116" s="999"/>
      <c r="HB116" s="999"/>
      <c r="HC116" s="999"/>
      <c r="HD116" s="999">
        <v>6</v>
      </c>
      <c r="HE116" s="1000">
        <v>123</v>
      </c>
      <c r="HF116" s="1001">
        <v>64</v>
      </c>
      <c r="HG116" s="1002">
        <v>950</v>
      </c>
      <c r="HH116" s="1002">
        <v>9</v>
      </c>
      <c r="HI116" s="1002">
        <v>182</v>
      </c>
      <c r="HJ116" s="1002">
        <v>802</v>
      </c>
      <c r="HK116" s="1002">
        <v>1642</v>
      </c>
      <c r="HL116" s="1002">
        <v>1419</v>
      </c>
      <c r="HM116" s="1002">
        <v>625</v>
      </c>
      <c r="HN116" s="1002">
        <v>1946</v>
      </c>
      <c r="HO116" s="1002">
        <v>468</v>
      </c>
      <c r="HP116" s="1002">
        <v>471</v>
      </c>
      <c r="HQ116" s="1002">
        <v>631</v>
      </c>
      <c r="HR116" s="1002">
        <v>211</v>
      </c>
      <c r="HS116" s="1002">
        <v>532</v>
      </c>
      <c r="HT116" s="1002">
        <v>1275</v>
      </c>
      <c r="HU116" s="1002">
        <v>930</v>
      </c>
      <c r="HV116" s="1002">
        <v>154</v>
      </c>
      <c r="HW116" s="1002">
        <v>45</v>
      </c>
      <c r="HX116" s="1002">
        <v>151</v>
      </c>
      <c r="HY116" s="1002">
        <v>45</v>
      </c>
      <c r="HZ116" s="1002">
        <v>72</v>
      </c>
      <c r="IA116" s="1002">
        <v>93</v>
      </c>
      <c r="IB116" s="1002">
        <v>14</v>
      </c>
      <c r="IC116" s="1002">
        <v>148</v>
      </c>
      <c r="ID116" s="1002">
        <v>366</v>
      </c>
      <c r="IE116" s="1002"/>
      <c r="IF116" s="1002">
        <v>53</v>
      </c>
      <c r="IG116" s="1002">
        <v>59</v>
      </c>
      <c r="IH116" s="1003">
        <v>13357</v>
      </c>
      <c r="II116" s="1004">
        <f t="shared" si="19"/>
        <v>36.594520547945208</v>
      </c>
      <c r="IJ116" s="1005">
        <v>21.109375</v>
      </c>
      <c r="IK116" s="1006">
        <v>5.2810526315789472</v>
      </c>
      <c r="IL116" s="1006">
        <v>3.2222222222222223</v>
      </c>
      <c r="IM116" s="1006">
        <v>4.2307692307692308</v>
      </c>
      <c r="IN116" s="1006">
        <v>7.2132169576059848</v>
      </c>
      <c r="IO116" s="1006">
        <v>5.7978075517661392</v>
      </c>
      <c r="IP116" s="1006">
        <v>5.543340380549683</v>
      </c>
      <c r="IQ116" s="1006">
        <v>6.7248000000000001</v>
      </c>
      <c r="IR116" s="1006">
        <v>6.4157245632065774</v>
      </c>
      <c r="IS116" s="1006">
        <v>5.1217948717948714</v>
      </c>
      <c r="IT116" s="1006">
        <v>4.8789808917197455</v>
      </c>
      <c r="IU116" s="1006">
        <v>6.0206022187004757</v>
      </c>
      <c r="IV116" s="1006">
        <v>4.0142180094786726</v>
      </c>
      <c r="IW116" s="1006">
        <v>2.7462406015037595</v>
      </c>
      <c r="IX116" s="1006">
        <v>4.0690196078431375</v>
      </c>
      <c r="IY116" s="1006">
        <v>5.1569892473118282</v>
      </c>
      <c r="IZ116" s="1006">
        <v>5.3441558441558445</v>
      </c>
      <c r="JA116" s="1006">
        <v>6.9555555555555557</v>
      </c>
      <c r="JB116" s="1006">
        <v>8.185430463576159</v>
      </c>
      <c r="JC116" s="1006">
        <v>6.8888888888888893</v>
      </c>
      <c r="JD116" s="1006">
        <v>2.9027777777777777</v>
      </c>
      <c r="JE116" s="1006">
        <v>4.247311827956989</v>
      </c>
      <c r="JF116" s="1006">
        <v>5.2857142857142856</v>
      </c>
      <c r="JG116" s="1006">
        <v>4.25</v>
      </c>
      <c r="JH116" s="1006">
        <v>12.612021857923498</v>
      </c>
      <c r="JI116" s="1006"/>
      <c r="JJ116" s="1006">
        <v>7.1886792452830193</v>
      </c>
      <c r="JK116" s="1006">
        <v>4.7457627118644066</v>
      </c>
      <c r="JL116" s="642">
        <v>5.770607172269222</v>
      </c>
      <c r="JM116" s="1001">
        <v>225</v>
      </c>
      <c r="JN116" s="1002">
        <v>2969</v>
      </c>
      <c r="JO116" s="1002">
        <v>19</v>
      </c>
      <c r="JP116" s="1002">
        <v>564</v>
      </c>
      <c r="JQ116" s="1002">
        <v>4325</v>
      </c>
      <c r="JR116" s="1002">
        <v>7392</v>
      </c>
      <c r="JS116" s="1002">
        <v>5410</v>
      </c>
      <c r="JT116" s="1002">
        <v>3316</v>
      </c>
      <c r="JU116" s="1002">
        <v>10047</v>
      </c>
      <c r="JV116" s="1002">
        <v>1876</v>
      </c>
      <c r="JW116" s="1002">
        <v>1719</v>
      </c>
      <c r="JX116" s="1002">
        <v>3109</v>
      </c>
      <c r="JY116" s="1002">
        <v>642</v>
      </c>
      <c r="JZ116" s="1002">
        <v>1146</v>
      </c>
      <c r="KA116" s="1002">
        <v>4071</v>
      </c>
      <c r="KB116" s="1002">
        <v>2979</v>
      </c>
      <c r="KC116" s="1002">
        <v>643</v>
      </c>
      <c r="KD116" s="1002">
        <v>259</v>
      </c>
      <c r="KE116" s="1002">
        <v>929</v>
      </c>
      <c r="KF116" s="1002">
        <v>242</v>
      </c>
      <c r="KG116" s="1002">
        <v>93</v>
      </c>
      <c r="KH116" s="1002">
        <v>238</v>
      </c>
      <c r="KI116" s="1002">
        <v>59</v>
      </c>
      <c r="KJ116" s="1002">
        <v>408</v>
      </c>
      <c r="KK116" s="1002">
        <v>4250</v>
      </c>
      <c r="KL116" s="1002"/>
      <c r="KM116" s="1002">
        <v>296</v>
      </c>
      <c r="KN116" s="1002">
        <v>179</v>
      </c>
      <c r="KO116" s="1003">
        <v>57405</v>
      </c>
      <c r="KP116" s="1007">
        <f t="shared" si="14"/>
        <v>0.49928245270711025</v>
      </c>
      <c r="KQ116" s="1004">
        <f t="shared" si="20"/>
        <v>157.27397260273972</v>
      </c>
      <c r="KR116" s="1001">
        <v>1068</v>
      </c>
      <c r="KS116" s="1002">
        <v>1165</v>
      </c>
      <c r="KT116" s="1002">
        <v>1</v>
      </c>
      <c r="KU116" s="1002">
        <v>28</v>
      </c>
      <c r="KV116" s="1002">
        <v>691</v>
      </c>
      <c r="KW116" s="1002">
        <v>528</v>
      </c>
      <c r="KX116" s="1002">
        <v>1066</v>
      </c>
      <c r="KY116" s="1002">
        <v>248</v>
      </c>
      <c r="KZ116" s="1002">
        <v>522</v>
      </c>
      <c r="LA116" s="1002">
        <v>72</v>
      </c>
      <c r="LB116" s="1002">
        <v>119</v>
      </c>
      <c r="LC116" s="1002">
        <v>68</v>
      </c>
      <c r="LD116" s="1002">
        <v>1</v>
      </c>
      <c r="LE116" s="1002">
        <v>14</v>
      </c>
      <c r="LF116" s="1002">
        <v>48</v>
      </c>
      <c r="LG116" s="1002">
        <v>881</v>
      </c>
      <c r="LH116" s="1002">
        <v>34</v>
      </c>
      <c r="LI116" s="1002">
        <v>9</v>
      </c>
      <c r="LJ116" s="1002">
        <v>160</v>
      </c>
      <c r="LK116" s="1002">
        <v>22</v>
      </c>
      <c r="LL116" s="1002">
        <v>61</v>
      </c>
      <c r="LM116" s="1002">
        <v>70</v>
      </c>
      <c r="LN116" s="1002">
        <v>1</v>
      </c>
      <c r="LO116" s="1002">
        <v>88</v>
      </c>
      <c r="LP116" s="1002"/>
      <c r="LQ116" s="1002"/>
      <c r="LR116" s="1002">
        <v>48</v>
      </c>
      <c r="LS116" s="1002">
        <v>63</v>
      </c>
      <c r="LT116" s="1003">
        <v>7076</v>
      </c>
      <c r="LU116" s="1007">
        <f>LT116/(FP116*365)</f>
        <v>0.60582191780821915</v>
      </c>
      <c r="LV116" s="1004">
        <f t="shared" si="21"/>
        <v>19.386301369863013</v>
      </c>
      <c r="LW116" s="644">
        <v>50</v>
      </c>
      <c r="LX116" s="645">
        <v>377</v>
      </c>
      <c r="LY116" s="645">
        <v>731</v>
      </c>
      <c r="LZ116" s="646">
        <v>577</v>
      </c>
      <c r="MA116" s="647">
        <v>812</v>
      </c>
      <c r="MB116" s="647">
        <v>2962</v>
      </c>
      <c r="MC116" s="645"/>
      <c r="MD116" s="645"/>
      <c r="ME116" s="646">
        <v>6</v>
      </c>
      <c r="MF116" s="647">
        <v>634</v>
      </c>
      <c r="MG116" s="645"/>
      <c r="MH116" s="645"/>
      <c r="MI116" s="646">
        <v>44</v>
      </c>
      <c r="MJ116" s="647">
        <v>883</v>
      </c>
      <c r="MK116" s="648"/>
      <c r="ML116" s="648"/>
      <c r="MM116" s="648"/>
      <c r="MN116" s="1008">
        <v>7076</v>
      </c>
      <c r="MO116" s="1009">
        <f t="shared" si="22"/>
        <v>0.16365178066704353</v>
      </c>
      <c r="MP116" s="1010"/>
      <c r="MQ116" s="1011"/>
      <c r="MR116" s="1011"/>
      <c r="MS116" s="1011"/>
      <c r="MT116" s="1011"/>
      <c r="MU116" s="1011"/>
      <c r="MV116" s="1012"/>
      <c r="MX116" s="837"/>
    </row>
    <row r="117" spans="1:362" s="587" customFormat="1" ht="8.25" x14ac:dyDescent="0.25">
      <c r="A117" s="976" t="s">
        <v>757</v>
      </c>
      <c r="B117" s="977" t="s">
        <v>758</v>
      </c>
      <c r="C117" s="978" t="s">
        <v>759</v>
      </c>
      <c r="D117" s="978" t="s">
        <v>760</v>
      </c>
      <c r="E117" s="978" t="s">
        <v>1219</v>
      </c>
      <c r="F117" s="978" t="s">
        <v>318</v>
      </c>
      <c r="G117" s="978" t="s">
        <v>761</v>
      </c>
      <c r="H117" s="978" t="s">
        <v>761</v>
      </c>
      <c r="I117" s="978" t="s">
        <v>186</v>
      </c>
      <c r="J117" s="978" t="s">
        <v>493</v>
      </c>
      <c r="K117" s="1013" t="s">
        <v>238</v>
      </c>
      <c r="L117" s="979">
        <v>1</v>
      </c>
      <c r="M117" s="593">
        <v>5584427000</v>
      </c>
      <c r="N117" s="595">
        <v>5494014000</v>
      </c>
      <c r="O117" s="595">
        <v>2845749000</v>
      </c>
      <c r="P117" s="598">
        <f t="shared" si="15"/>
        <v>90413000</v>
      </c>
      <c r="Q117" s="599">
        <v>7267301.7700000005</v>
      </c>
      <c r="R117" s="600">
        <v>5032679228.3099995</v>
      </c>
      <c r="S117" s="600">
        <v>187909939.11000001</v>
      </c>
      <c r="T117" s="980">
        <v>5227856469.1899996</v>
      </c>
      <c r="U117" s="981">
        <v>423.36200396825399</v>
      </c>
      <c r="V117" s="982">
        <v>14.11422619047619</v>
      </c>
      <c r="W117" s="982">
        <v>738.37285714285713</v>
      </c>
      <c r="X117" s="982">
        <v>316.45111111111112</v>
      </c>
      <c r="Y117" s="982">
        <v>83.619417989417997</v>
      </c>
      <c r="Z117" s="982">
        <v>322.99137566137563</v>
      </c>
      <c r="AA117" s="982">
        <v>11.2</v>
      </c>
      <c r="AB117" s="982">
        <v>285.72650793650797</v>
      </c>
      <c r="AC117" s="982">
        <v>490.69498015873017</v>
      </c>
      <c r="AD117" s="983">
        <v>2686.5324801587308</v>
      </c>
      <c r="AE117" s="984">
        <f t="shared" si="16"/>
        <v>0.22164261957934503</v>
      </c>
      <c r="AF117" s="985">
        <f t="shared" si="17"/>
        <v>0.38656018430907679</v>
      </c>
      <c r="AG117" s="986" t="s">
        <v>1480</v>
      </c>
      <c r="AH117" s="987" t="s">
        <v>1481</v>
      </c>
      <c r="AI117" s="988" t="s">
        <v>1482</v>
      </c>
      <c r="AJ117" s="989">
        <v>1</v>
      </c>
      <c r="AK117" s="990">
        <v>1</v>
      </c>
      <c r="AL117" s="990"/>
      <c r="AM117" s="990"/>
      <c r="AN117" s="990"/>
      <c r="AO117" s="990">
        <v>1</v>
      </c>
      <c r="AP117" s="990"/>
      <c r="AQ117" s="990">
        <v>1</v>
      </c>
      <c r="AR117" s="990"/>
      <c r="AS117" s="990"/>
      <c r="AT117" s="990"/>
      <c r="AU117" s="990"/>
      <c r="AV117" s="990"/>
      <c r="AW117" s="990"/>
      <c r="AX117" s="990"/>
      <c r="AY117" s="990"/>
      <c r="AZ117" s="990"/>
      <c r="BA117" s="990">
        <v>1</v>
      </c>
      <c r="BB117" s="990"/>
      <c r="BC117" s="990"/>
      <c r="BD117" s="614">
        <v>5</v>
      </c>
      <c r="BE117" s="991">
        <v>40</v>
      </c>
      <c r="BF117" s="992">
        <v>54</v>
      </c>
      <c r="BG117" s="992">
        <v>48</v>
      </c>
      <c r="BH117" s="992">
        <v>31</v>
      </c>
      <c r="BI117" s="992">
        <v>32</v>
      </c>
      <c r="BJ117" s="992">
        <v>34</v>
      </c>
      <c r="BK117" s="992">
        <v>51</v>
      </c>
      <c r="BL117" s="992">
        <v>23</v>
      </c>
      <c r="BM117" s="992">
        <v>18</v>
      </c>
      <c r="BN117" s="992">
        <v>20</v>
      </c>
      <c r="BO117" s="992">
        <v>29</v>
      </c>
      <c r="BP117" s="992">
        <v>18</v>
      </c>
      <c r="BQ117" s="992">
        <v>26</v>
      </c>
      <c r="BR117" s="992">
        <v>29</v>
      </c>
      <c r="BS117" s="992">
        <v>20</v>
      </c>
      <c r="BT117" s="992">
        <v>30</v>
      </c>
      <c r="BU117" s="992">
        <v>26</v>
      </c>
      <c r="BV117" s="992">
        <v>25</v>
      </c>
      <c r="BW117" s="992">
        <v>24</v>
      </c>
      <c r="BX117" s="992">
        <v>15</v>
      </c>
      <c r="BY117" s="992"/>
      <c r="BZ117" s="992"/>
      <c r="CA117" s="992"/>
      <c r="CB117" s="992"/>
      <c r="CC117" s="992"/>
      <c r="CD117" s="992"/>
      <c r="CE117" s="992">
        <v>8</v>
      </c>
      <c r="CF117" s="992"/>
      <c r="CG117" s="992">
        <v>25</v>
      </c>
      <c r="CH117" s="992"/>
      <c r="CI117" s="992">
        <v>12</v>
      </c>
      <c r="CJ117" s="992"/>
      <c r="CK117" s="992">
        <v>19</v>
      </c>
      <c r="CL117" s="992"/>
      <c r="CM117" s="992"/>
      <c r="CN117" s="992"/>
      <c r="CO117" s="992">
        <v>28</v>
      </c>
      <c r="CP117" s="992"/>
      <c r="CQ117" s="992"/>
      <c r="CR117" s="992"/>
      <c r="CS117" s="993">
        <v>685</v>
      </c>
      <c r="CT117" s="994">
        <f t="shared" si="18"/>
        <v>25</v>
      </c>
      <c r="CU117" s="615">
        <v>0.98205479452054789</v>
      </c>
      <c r="CV117" s="616">
        <v>0.47620497209538304</v>
      </c>
      <c r="CW117" s="616">
        <v>0.45587899543378996</v>
      </c>
      <c r="CX117" s="616">
        <v>0.48537339814405656</v>
      </c>
      <c r="CY117" s="616">
        <v>0.37739726027397258</v>
      </c>
      <c r="CZ117" s="616">
        <v>0.42876712328767125</v>
      </c>
      <c r="DA117" s="616">
        <v>0.7649744829438625</v>
      </c>
      <c r="DB117" s="616">
        <v>0.52936271590232276</v>
      </c>
      <c r="DC117" s="616">
        <v>0.83470319634703194</v>
      </c>
      <c r="DD117" s="616">
        <v>0.62082191780821916</v>
      </c>
      <c r="DE117" s="616">
        <v>0.57326405290505433</v>
      </c>
      <c r="DF117" s="616">
        <v>0.49649923896499237</v>
      </c>
      <c r="DG117" s="616">
        <v>0.67460484720758696</v>
      </c>
      <c r="DH117" s="616">
        <v>0.8687765706188002</v>
      </c>
      <c r="DI117" s="616">
        <v>0.67164383561643837</v>
      </c>
      <c r="DJ117" s="616">
        <v>0.71196347031963469</v>
      </c>
      <c r="DK117" s="616">
        <v>0.34151738672286619</v>
      </c>
      <c r="DL117" s="616">
        <v>0.67868493150684928</v>
      </c>
      <c r="DM117" s="616">
        <v>0.21107305936073059</v>
      </c>
      <c r="DN117" s="616">
        <v>0.11981735159817351</v>
      </c>
      <c r="DO117" s="616"/>
      <c r="DP117" s="616"/>
      <c r="DQ117" s="616"/>
      <c r="DR117" s="616"/>
      <c r="DS117" s="616"/>
      <c r="DT117" s="616"/>
      <c r="DU117" s="616">
        <v>0.4215753424657534</v>
      </c>
      <c r="DV117" s="616"/>
      <c r="DW117" s="616">
        <v>0.78652054794520543</v>
      </c>
      <c r="DX117" s="616"/>
      <c r="DY117" s="616">
        <v>0.87716894977168947</v>
      </c>
      <c r="DZ117" s="616"/>
      <c r="EA117" s="616">
        <v>0.67166546503244418</v>
      </c>
      <c r="EB117" s="616"/>
      <c r="EC117" s="616"/>
      <c r="ED117" s="616"/>
      <c r="EE117" s="616">
        <v>0</v>
      </c>
      <c r="EF117" s="616"/>
      <c r="EG117" s="616"/>
      <c r="EH117" s="995"/>
      <c r="EI117" s="996">
        <v>0.56836716328367165</v>
      </c>
      <c r="EJ117" s="989">
        <v>9</v>
      </c>
      <c r="EK117" s="990">
        <v>18</v>
      </c>
      <c r="EL117" s="990">
        <v>17</v>
      </c>
      <c r="EM117" s="990">
        <v>10</v>
      </c>
      <c r="EN117" s="990">
        <v>5</v>
      </c>
      <c r="EO117" s="990">
        <v>5</v>
      </c>
      <c r="EP117" s="990">
        <v>23</v>
      </c>
      <c r="EQ117" s="990"/>
      <c r="ER117" s="990">
        <v>8</v>
      </c>
      <c r="ES117" s="990">
        <v>5</v>
      </c>
      <c r="ET117" s="990"/>
      <c r="EU117" s="990">
        <v>8</v>
      </c>
      <c r="EV117" s="990"/>
      <c r="EW117" s="990"/>
      <c r="EX117" s="990">
        <v>15</v>
      </c>
      <c r="EY117" s="990"/>
      <c r="EZ117" s="990"/>
      <c r="FA117" s="990"/>
      <c r="FB117" s="990"/>
      <c r="FC117" s="990"/>
      <c r="FD117" s="990"/>
      <c r="FE117" s="990"/>
      <c r="FF117" s="990"/>
      <c r="FG117" s="990"/>
      <c r="FH117" s="990"/>
      <c r="FI117" s="990"/>
      <c r="FJ117" s="990"/>
      <c r="FK117" s="990"/>
      <c r="FL117" s="990"/>
      <c r="FM117" s="990"/>
      <c r="FN117" s="990"/>
      <c r="FO117" s="990"/>
      <c r="FP117" s="997">
        <v>123</v>
      </c>
      <c r="FQ117" s="994">
        <f t="shared" si="13"/>
        <v>11</v>
      </c>
      <c r="FR117" s="615">
        <v>0.64627092846270928</v>
      </c>
      <c r="FS117" s="616">
        <v>0.68995433789954341</v>
      </c>
      <c r="FT117" s="616">
        <v>0.80370668815471391</v>
      </c>
      <c r="FU117" s="616">
        <v>0.4506849315068493</v>
      </c>
      <c r="FV117" s="616">
        <v>0.63123287671232875</v>
      </c>
      <c r="FW117" s="616">
        <v>0.65260273972602745</v>
      </c>
      <c r="FX117" s="616">
        <v>0.72578916021441331</v>
      </c>
      <c r="FY117" s="616"/>
      <c r="FZ117" s="616">
        <v>0.43321917808219179</v>
      </c>
      <c r="GA117" s="616">
        <v>0.27506849315068493</v>
      </c>
      <c r="GB117" s="616"/>
      <c r="GC117" s="616">
        <v>0.74486301369863017</v>
      </c>
      <c r="GD117" s="616"/>
      <c r="GE117" s="616"/>
      <c r="GF117" s="616">
        <v>0.72986301369863016</v>
      </c>
      <c r="GG117" s="616"/>
      <c r="GH117" s="616"/>
      <c r="GI117" s="616"/>
      <c r="GJ117" s="616"/>
      <c r="GK117" s="616"/>
      <c r="GL117" s="616"/>
      <c r="GM117" s="616"/>
      <c r="GN117" s="616"/>
      <c r="GO117" s="616"/>
      <c r="GP117" s="616"/>
      <c r="GQ117" s="616"/>
      <c r="GR117" s="616"/>
      <c r="GS117" s="616"/>
      <c r="GT117" s="616"/>
      <c r="GU117" s="616"/>
      <c r="GV117" s="616"/>
      <c r="GW117" s="616"/>
      <c r="GX117" s="621">
        <v>0.66069718231428887</v>
      </c>
      <c r="GY117" s="998">
        <v>98</v>
      </c>
      <c r="GZ117" s="999"/>
      <c r="HA117" s="999"/>
      <c r="HB117" s="999"/>
      <c r="HC117" s="999"/>
      <c r="HD117" s="999"/>
      <c r="HE117" s="1000">
        <v>98</v>
      </c>
      <c r="HF117" s="1001">
        <v>398</v>
      </c>
      <c r="HG117" s="1002">
        <v>2021</v>
      </c>
      <c r="HH117" s="1002">
        <v>337</v>
      </c>
      <c r="HI117" s="1002">
        <v>1209</v>
      </c>
      <c r="HJ117" s="1002">
        <v>2020</v>
      </c>
      <c r="HK117" s="1002">
        <v>5242</v>
      </c>
      <c r="HL117" s="1002">
        <v>1780</v>
      </c>
      <c r="HM117" s="1002">
        <v>788</v>
      </c>
      <c r="HN117" s="1002">
        <v>3573</v>
      </c>
      <c r="HO117" s="1002">
        <v>834</v>
      </c>
      <c r="HP117" s="1002">
        <v>535</v>
      </c>
      <c r="HQ117" s="1002">
        <v>1452</v>
      </c>
      <c r="HR117" s="1002">
        <v>342</v>
      </c>
      <c r="HS117" s="1002">
        <v>744</v>
      </c>
      <c r="HT117" s="1002">
        <v>1509</v>
      </c>
      <c r="HU117" s="1002">
        <v>1417</v>
      </c>
      <c r="HV117" s="1002">
        <v>263</v>
      </c>
      <c r="HW117" s="1002">
        <v>238</v>
      </c>
      <c r="HX117" s="1002">
        <v>342</v>
      </c>
      <c r="HY117" s="1002">
        <v>846</v>
      </c>
      <c r="HZ117" s="1002">
        <v>108</v>
      </c>
      <c r="IA117" s="1002">
        <v>254</v>
      </c>
      <c r="IB117" s="1002">
        <v>20</v>
      </c>
      <c r="IC117" s="1002">
        <v>172</v>
      </c>
      <c r="ID117" s="1002">
        <v>420</v>
      </c>
      <c r="IE117" s="1002">
        <v>15</v>
      </c>
      <c r="IF117" s="1002">
        <v>15</v>
      </c>
      <c r="IG117" s="1002">
        <v>4</v>
      </c>
      <c r="IH117" s="1003">
        <v>26898</v>
      </c>
      <c r="II117" s="1004">
        <f t="shared" si="19"/>
        <v>73.69315068493151</v>
      </c>
      <c r="IJ117" s="1005">
        <v>24.58040201005025</v>
      </c>
      <c r="IK117" s="1006">
        <v>5.9802078179119249</v>
      </c>
      <c r="IL117" s="1006">
        <v>3.400593471810089</v>
      </c>
      <c r="IM117" s="1006">
        <v>5.7535153019023983</v>
      </c>
      <c r="IN117" s="1006">
        <v>8.7410891089108915</v>
      </c>
      <c r="IO117" s="1006">
        <v>4.6518504387638302</v>
      </c>
      <c r="IP117" s="1006">
        <v>7.0061797752808985</v>
      </c>
      <c r="IQ117" s="1006">
        <v>7.5596446700507611</v>
      </c>
      <c r="IR117" s="1006">
        <v>6.6574307304785894</v>
      </c>
      <c r="IS117" s="1006">
        <v>7.8573141486810556</v>
      </c>
      <c r="IT117" s="1006">
        <v>8.0485981308411212</v>
      </c>
      <c r="IU117" s="1006">
        <v>7.0647382920110191</v>
      </c>
      <c r="IV117" s="1006">
        <v>5.3596491228070171</v>
      </c>
      <c r="IW117" s="1006">
        <v>5.041666666666667</v>
      </c>
      <c r="IX117" s="1006">
        <v>5.056328694499669</v>
      </c>
      <c r="IY117" s="1006">
        <v>6.1030345800988002</v>
      </c>
      <c r="IZ117" s="1006">
        <v>6.8897338403041823</v>
      </c>
      <c r="JA117" s="1006">
        <v>7.2521008403361344</v>
      </c>
      <c r="JB117" s="1006">
        <v>11.812865497076023</v>
      </c>
      <c r="JC117" s="1006">
        <v>23.0177304964539</v>
      </c>
      <c r="JD117" s="1006">
        <v>25.555555555555557</v>
      </c>
      <c r="JE117" s="1006">
        <v>3.4133858267716537</v>
      </c>
      <c r="JF117" s="1006">
        <v>7.75</v>
      </c>
      <c r="JG117" s="1006">
        <v>3.0058139534883721</v>
      </c>
      <c r="JH117" s="1006">
        <v>19.497619047619047</v>
      </c>
      <c r="JI117" s="1006">
        <v>10.4</v>
      </c>
      <c r="JJ117" s="1006">
        <v>15.466666666666667</v>
      </c>
      <c r="JK117" s="1006">
        <v>5</v>
      </c>
      <c r="JL117" s="642">
        <v>7.3296899397724742</v>
      </c>
      <c r="JM117" s="1001">
        <v>1796</v>
      </c>
      <c r="JN117" s="1002">
        <v>7821</v>
      </c>
      <c r="JO117" s="1002">
        <v>811</v>
      </c>
      <c r="JP117" s="1002">
        <v>5616</v>
      </c>
      <c r="JQ117" s="1002">
        <v>13939</v>
      </c>
      <c r="JR117" s="1002">
        <v>14887</v>
      </c>
      <c r="JS117" s="1002">
        <v>9012</v>
      </c>
      <c r="JT117" s="1002">
        <v>4616</v>
      </c>
      <c r="JU117" s="1002">
        <v>18642</v>
      </c>
      <c r="JV117" s="1002">
        <v>5596</v>
      </c>
      <c r="JW117" s="1002">
        <v>3401</v>
      </c>
      <c r="JX117" s="1002">
        <v>8226</v>
      </c>
      <c r="JY117" s="1002">
        <v>1451</v>
      </c>
      <c r="JZ117" s="1002">
        <v>2518</v>
      </c>
      <c r="KA117" s="1002">
        <v>5431</v>
      </c>
      <c r="KB117" s="1002">
        <v>5596</v>
      </c>
      <c r="KC117" s="1002">
        <v>1451</v>
      </c>
      <c r="KD117" s="1002">
        <v>1352</v>
      </c>
      <c r="KE117" s="1002">
        <v>3153</v>
      </c>
      <c r="KF117" s="1002">
        <v>18483</v>
      </c>
      <c r="KG117" s="1002">
        <v>2634</v>
      </c>
      <c r="KH117" s="1002">
        <v>470</v>
      </c>
      <c r="KI117" s="1002">
        <v>133</v>
      </c>
      <c r="KJ117" s="1002">
        <v>277</v>
      </c>
      <c r="KK117" s="1002">
        <v>4526</v>
      </c>
      <c r="KL117" s="1002">
        <v>75</v>
      </c>
      <c r="KM117" s="1002">
        <v>185</v>
      </c>
      <c r="KN117" s="1002">
        <v>8</v>
      </c>
      <c r="KO117" s="1003">
        <v>142106</v>
      </c>
      <c r="KP117" s="1007">
        <f t="shared" si="14"/>
        <v>0.56836716328367165</v>
      </c>
      <c r="KQ117" s="1004">
        <f t="shared" si="20"/>
        <v>389.33150684931508</v>
      </c>
      <c r="KR117" s="1001">
        <v>7582</v>
      </c>
      <c r="KS117" s="1002">
        <v>2278</v>
      </c>
      <c r="KT117" s="1002">
        <v>2</v>
      </c>
      <c r="KU117" s="1002">
        <v>179</v>
      </c>
      <c r="KV117" s="1002">
        <v>1751</v>
      </c>
      <c r="KW117" s="1002">
        <v>5343</v>
      </c>
      <c r="KX117" s="1002">
        <v>1693</v>
      </c>
      <c r="KY117" s="1002">
        <v>557</v>
      </c>
      <c r="KZ117" s="1002">
        <v>1657</v>
      </c>
      <c r="LA117" s="1002">
        <v>131</v>
      </c>
      <c r="LB117" s="1002">
        <v>374</v>
      </c>
      <c r="LC117" s="1002">
        <v>604</v>
      </c>
      <c r="LD117" s="1002">
        <v>43</v>
      </c>
      <c r="LE117" s="1002">
        <v>499</v>
      </c>
      <c r="LF117" s="1002">
        <v>733</v>
      </c>
      <c r="LG117" s="1002">
        <v>1643</v>
      </c>
      <c r="LH117" s="1002">
        <v>124</v>
      </c>
      <c r="LI117" s="1002">
        <v>138</v>
      </c>
      <c r="LJ117" s="1002">
        <v>553</v>
      </c>
      <c r="LK117" s="1002">
        <v>141</v>
      </c>
      <c r="LL117" s="1002">
        <v>18</v>
      </c>
      <c r="LM117" s="1002">
        <v>166</v>
      </c>
      <c r="LN117" s="1002">
        <v>4</v>
      </c>
      <c r="LO117" s="1002">
        <v>103</v>
      </c>
      <c r="LP117" s="1002">
        <v>3241</v>
      </c>
      <c r="LQ117" s="1002">
        <v>66</v>
      </c>
      <c r="LR117" s="1002">
        <v>31</v>
      </c>
      <c r="LS117" s="1002">
        <v>8</v>
      </c>
      <c r="LT117" s="1003">
        <v>29662</v>
      </c>
      <c r="LU117" s="1007">
        <f>LT117/(FP117*365)</f>
        <v>0.66069718231428887</v>
      </c>
      <c r="LV117" s="1004">
        <f t="shared" si="21"/>
        <v>81.265753424657532</v>
      </c>
      <c r="LW117" s="644">
        <v>373</v>
      </c>
      <c r="LX117" s="645">
        <v>1939</v>
      </c>
      <c r="LY117" s="645">
        <v>3622</v>
      </c>
      <c r="LZ117" s="646">
        <v>5145</v>
      </c>
      <c r="MA117" s="647">
        <v>4028</v>
      </c>
      <c r="MB117" s="647">
        <v>7435</v>
      </c>
      <c r="MC117" s="645"/>
      <c r="MD117" s="645"/>
      <c r="ME117" s="646">
        <v>402</v>
      </c>
      <c r="MF117" s="647">
        <v>750</v>
      </c>
      <c r="MG117" s="645">
        <v>19</v>
      </c>
      <c r="MH117" s="645">
        <v>83</v>
      </c>
      <c r="MI117" s="646">
        <v>1041</v>
      </c>
      <c r="MJ117" s="647">
        <v>502</v>
      </c>
      <c r="MK117" s="648">
        <v>101</v>
      </c>
      <c r="ML117" s="648">
        <v>226</v>
      </c>
      <c r="MM117" s="648">
        <v>3996</v>
      </c>
      <c r="MN117" s="1008">
        <v>29662</v>
      </c>
      <c r="MO117" s="1009">
        <f t="shared" si="22"/>
        <v>0.20349268424246511</v>
      </c>
      <c r="MP117" s="1010"/>
      <c r="MQ117" s="1011"/>
      <c r="MR117" s="1011"/>
      <c r="MS117" s="1011"/>
      <c r="MT117" s="1011"/>
      <c r="MU117" s="1011"/>
      <c r="MV117" s="1012"/>
      <c r="MX117" s="837"/>
    </row>
    <row r="118" spans="1:362" s="587" customFormat="1" ht="8.25" x14ac:dyDescent="0.25">
      <c r="A118" s="976" t="s">
        <v>757</v>
      </c>
      <c r="B118" s="977" t="s">
        <v>762</v>
      </c>
      <c r="C118" s="978" t="s">
        <v>763</v>
      </c>
      <c r="D118" s="978" t="s">
        <v>1291</v>
      </c>
      <c r="E118" s="978" t="s">
        <v>1219</v>
      </c>
      <c r="F118" s="978" t="s">
        <v>318</v>
      </c>
      <c r="G118" s="978" t="s">
        <v>319</v>
      </c>
      <c r="H118" s="978" t="s">
        <v>765</v>
      </c>
      <c r="I118" s="978" t="s">
        <v>186</v>
      </c>
      <c r="J118" s="978" t="s">
        <v>493</v>
      </c>
      <c r="K118" s="1013" t="s">
        <v>282</v>
      </c>
      <c r="L118" s="979">
        <v>1</v>
      </c>
      <c r="M118" s="593"/>
      <c r="N118" s="595"/>
      <c r="O118" s="595"/>
      <c r="P118" s="598">
        <f t="shared" si="15"/>
        <v>0</v>
      </c>
      <c r="Q118" s="599"/>
      <c r="R118" s="600"/>
      <c r="S118" s="600"/>
      <c r="T118" s="980"/>
      <c r="U118" s="981">
        <v>46.200119047619054</v>
      </c>
      <c r="V118" s="982">
        <v>2.75</v>
      </c>
      <c r="W118" s="982">
        <v>99.987460317460318</v>
      </c>
      <c r="X118" s="982">
        <v>48.382116402116402</v>
      </c>
      <c r="Y118" s="982">
        <v>16.79</v>
      </c>
      <c r="Z118" s="982">
        <v>51.164867724867726</v>
      </c>
      <c r="AA118" s="982">
        <v>2</v>
      </c>
      <c r="AB118" s="982">
        <v>15.002757936507937</v>
      </c>
      <c r="AC118" s="982">
        <v>81.977003968253968</v>
      </c>
      <c r="AD118" s="983">
        <v>364.25432539682538</v>
      </c>
      <c r="AE118" s="984">
        <f t="shared" si="16"/>
        <v>0.17285640071390829</v>
      </c>
      <c r="AF118" s="985">
        <f t="shared" si="17"/>
        <v>0.37410017253822719</v>
      </c>
      <c r="AG118" s="986"/>
      <c r="AH118" s="987"/>
      <c r="AI118" s="988" t="s">
        <v>1482</v>
      </c>
      <c r="AJ118" s="989"/>
      <c r="AK118" s="990"/>
      <c r="AL118" s="990"/>
      <c r="AM118" s="990"/>
      <c r="AN118" s="990"/>
      <c r="AO118" s="990"/>
      <c r="AP118" s="990"/>
      <c r="AQ118" s="990"/>
      <c r="AR118" s="990"/>
      <c r="AS118" s="990"/>
      <c r="AT118" s="990"/>
      <c r="AU118" s="990"/>
      <c r="AV118" s="990"/>
      <c r="AW118" s="990"/>
      <c r="AX118" s="990"/>
      <c r="AY118" s="990"/>
      <c r="AZ118" s="990"/>
      <c r="BA118" s="990"/>
      <c r="BB118" s="990"/>
      <c r="BC118" s="990"/>
      <c r="BD118" s="614"/>
      <c r="BE118" s="991">
        <v>36</v>
      </c>
      <c r="BF118" s="992">
        <v>34</v>
      </c>
      <c r="BG118" s="992"/>
      <c r="BH118" s="992">
        <v>20</v>
      </c>
      <c r="BI118" s="992"/>
      <c r="BJ118" s="992"/>
      <c r="BK118" s="992"/>
      <c r="BL118" s="992">
        <v>25</v>
      </c>
      <c r="BM118" s="992"/>
      <c r="BN118" s="992"/>
      <c r="BO118" s="992"/>
      <c r="BP118" s="992"/>
      <c r="BQ118" s="992"/>
      <c r="BR118" s="992"/>
      <c r="BS118" s="992"/>
      <c r="BT118" s="992"/>
      <c r="BU118" s="992"/>
      <c r="BV118" s="992"/>
      <c r="BW118" s="992"/>
      <c r="BX118" s="992"/>
      <c r="BY118" s="992"/>
      <c r="BZ118" s="992"/>
      <c r="CA118" s="992"/>
      <c r="CB118" s="992"/>
      <c r="CC118" s="992"/>
      <c r="CD118" s="992"/>
      <c r="CE118" s="992"/>
      <c r="CF118" s="992"/>
      <c r="CG118" s="992"/>
      <c r="CH118" s="992"/>
      <c r="CI118" s="992"/>
      <c r="CJ118" s="992"/>
      <c r="CK118" s="992"/>
      <c r="CL118" s="992"/>
      <c r="CM118" s="992"/>
      <c r="CN118" s="992"/>
      <c r="CO118" s="992"/>
      <c r="CP118" s="992"/>
      <c r="CQ118" s="992"/>
      <c r="CR118" s="992"/>
      <c r="CS118" s="993">
        <v>115</v>
      </c>
      <c r="CT118" s="994">
        <f t="shared" si="18"/>
        <v>4</v>
      </c>
      <c r="CU118" s="615">
        <v>0.62990867579908671</v>
      </c>
      <c r="CV118" s="616">
        <v>0.58243352135374693</v>
      </c>
      <c r="CW118" s="616"/>
      <c r="CX118" s="616">
        <v>0.63506849315068492</v>
      </c>
      <c r="CY118" s="616"/>
      <c r="CZ118" s="616"/>
      <c r="DA118" s="616"/>
      <c r="DB118" s="616">
        <v>0.67616438356164388</v>
      </c>
      <c r="DC118" s="616"/>
      <c r="DD118" s="616"/>
      <c r="DE118" s="616"/>
      <c r="DF118" s="616"/>
      <c r="DG118" s="616"/>
      <c r="DH118" s="616"/>
      <c r="DI118" s="616"/>
      <c r="DJ118" s="616"/>
      <c r="DK118" s="616"/>
      <c r="DL118" s="616"/>
      <c r="DM118" s="616"/>
      <c r="DN118" s="616"/>
      <c r="DO118" s="616"/>
      <c r="DP118" s="616"/>
      <c r="DQ118" s="616"/>
      <c r="DR118" s="616"/>
      <c r="DS118" s="616"/>
      <c r="DT118" s="616"/>
      <c r="DU118" s="616"/>
      <c r="DV118" s="616"/>
      <c r="DW118" s="616"/>
      <c r="DX118" s="616"/>
      <c r="DY118" s="616"/>
      <c r="DZ118" s="616"/>
      <c r="EA118" s="616"/>
      <c r="EB118" s="616"/>
      <c r="EC118" s="616"/>
      <c r="ED118" s="616"/>
      <c r="EE118" s="616"/>
      <c r="EF118" s="616"/>
      <c r="EG118" s="616"/>
      <c r="EH118" s="995"/>
      <c r="EI118" s="996">
        <v>0.62682549136390708</v>
      </c>
      <c r="EJ118" s="989">
        <v>4</v>
      </c>
      <c r="EK118" s="990">
        <v>3</v>
      </c>
      <c r="EL118" s="990">
        <v>4</v>
      </c>
      <c r="EM118" s="990"/>
      <c r="EN118" s="990"/>
      <c r="EO118" s="990"/>
      <c r="EP118" s="990"/>
      <c r="EQ118" s="990"/>
      <c r="ER118" s="990"/>
      <c r="ES118" s="990"/>
      <c r="ET118" s="990"/>
      <c r="EU118" s="990"/>
      <c r="EV118" s="990"/>
      <c r="EW118" s="990"/>
      <c r="EX118" s="990"/>
      <c r="EY118" s="990"/>
      <c r="EZ118" s="990"/>
      <c r="FA118" s="990"/>
      <c r="FB118" s="990"/>
      <c r="FC118" s="990"/>
      <c r="FD118" s="990"/>
      <c r="FE118" s="990"/>
      <c r="FF118" s="990"/>
      <c r="FG118" s="990"/>
      <c r="FH118" s="990"/>
      <c r="FI118" s="990"/>
      <c r="FJ118" s="990"/>
      <c r="FK118" s="990"/>
      <c r="FL118" s="990"/>
      <c r="FM118" s="990"/>
      <c r="FN118" s="990"/>
      <c r="FO118" s="990"/>
      <c r="FP118" s="997">
        <v>11</v>
      </c>
      <c r="FQ118" s="994">
        <f t="shared" si="13"/>
        <v>3</v>
      </c>
      <c r="FR118" s="615">
        <v>1.0342465753424657</v>
      </c>
      <c r="FS118" s="616">
        <v>4.9315068493150684E-2</v>
      </c>
      <c r="FT118" s="616">
        <v>0</v>
      </c>
      <c r="FU118" s="616"/>
      <c r="FV118" s="616"/>
      <c r="FW118" s="616"/>
      <c r="FX118" s="616"/>
      <c r="FY118" s="616"/>
      <c r="FZ118" s="616"/>
      <c r="GA118" s="616"/>
      <c r="GB118" s="616"/>
      <c r="GC118" s="616"/>
      <c r="GD118" s="616"/>
      <c r="GE118" s="616"/>
      <c r="GF118" s="616"/>
      <c r="GG118" s="616"/>
      <c r="GH118" s="616"/>
      <c r="GI118" s="616"/>
      <c r="GJ118" s="616"/>
      <c r="GK118" s="616"/>
      <c r="GL118" s="616"/>
      <c r="GM118" s="616"/>
      <c r="GN118" s="616"/>
      <c r="GO118" s="616"/>
      <c r="GP118" s="616"/>
      <c r="GQ118" s="616"/>
      <c r="GR118" s="616"/>
      <c r="GS118" s="616"/>
      <c r="GT118" s="616"/>
      <c r="GU118" s="616"/>
      <c r="GV118" s="616"/>
      <c r="GW118" s="616"/>
      <c r="GX118" s="621">
        <v>0.3895392278953923</v>
      </c>
      <c r="GY118" s="998">
        <v>36</v>
      </c>
      <c r="GZ118" s="999"/>
      <c r="HA118" s="999"/>
      <c r="HB118" s="999"/>
      <c r="HC118" s="999"/>
      <c r="HD118" s="999"/>
      <c r="HE118" s="1000">
        <v>36</v>
      </c>
      <c r="HF118" s="1001">
        <v>32</v>
      </c>
      <c r="HG118" s="1002">
        <v>118</v>
      </c>
      <c r="HH118" s="1002">
        <v>2</v>
      </c>
      <c r="HI118" s="1002">
        <v>23</v>
      </c>
      <c r="HJ118" s="1002">
        <v>321</v>
      </c>
      <c r="HK118" s="1002">
        <v>569</v>
      </c>
      <c r="HL118" s="1002">
        <v>570</v>
      </c>
      <c r="HM118" s="1002">
        <v>236</v>
      </c>
      <c r="HN118" s="1002">
        <v>1466</v>
      </c>
      <c r="HO118" s="1002">
        <v>92</v>
      </c>
      <c r="HP118" s="1002">
        <v>404</v>
      </c>
      <c r="HQ118" s="1002">
        <v>275</v>
      </c>
      <c r="HR118" s="1002">
        <v>67</v>
      </c>
      <c r="HS118" s="1002">
        <v>7</v>
      </c>
      <c r="HT118" s="1002"/>
      <c r="HU118" s="1002"/>
      <c r="HV118" s="1002">
        <v>59</v>
      </c>
      <c r="HW118" s="1002">
        <v>17</v>
      </c>
      <c r="HX118" s="1002">
        <v>35</v>
      </c>
      <c r="HY118" s="1002">
        <v>4</v>
      </c>
      <c r="HZ118" s="1002">
        <v>9</v>
      </c>
      <c r="IA118" s="1002">
        <v>27</v>
      </c>
      <c r="IB118" s="1002">
        <v>1</v>
      </c>
      <c r="IC118" s="1002">
        <v>39</v>
      </c>
      <c r="ID118" s="1002">
        <v>719</v>
      </c>
      <c r="IE118" s="1002"/>
      <c r="IF118" s="1002">
        <v>2</v>
      </c>
      <c r="IG118" s="1002"/>
      <c r="IH118" s="1003">
        <v>5094</v>
      </c>
      <c r="II118" s="1004">
        <f t="shared" si="19"/>
        <v>13.956164383561644</v>
      </c>
      <c r="IJ118" s="1005">
        <v>29.5</v>
      </c>
      <c r="IK118" s="1006">
        <v>4.0338983050847457</v>
      </c>
      <c r="IL118" s="1006">
        <v>2</v>
      </c>
      <c r="IM118" s="1006">
        <v>4.4782608695652177</v>
      </c>
      <c r="IN118" s="1006">
        <v>7.2554517133956384</v>
      </c>
      <c r="IO118" s="1006">
        <v>5.6520210896309315</v>
      </c>
      <c r="IP118" s="1006">
        <v>5.4631578947368418</v>
      </c>
      <c r="IQ118" s="1006">
        <v>7.6101694915254239</v>
      </c>
      <c r="IR118" s="1006">
        <v>5.2155525238744884</v>
      </c>
      <c r="IS118" s="1006">
        <v>5.5978260869565215</v>
      </c>
      <c r="IT118" s="1006">
        <v>5.5668316831683171</v>
      </c>
      <c r="IU118" s="1006">
        <v>7.5236363636363635</v>
      </c>
      <c r="IV118" s="1006">
        <v>5.2686567164179108</v>
      </c>
      <c r="IW118" s="1006">
        <v>4.8571428571428568</v>
      </c>
      <c r="IX118" s="1006"/>
      <c r="IY118" s="1006"/>
      <c r="IZ118" s="1006">
        <v>5.7627118644067794</v>
      </c>
      <c r="JA118" s="1006">
        <v>9.1764705882352935</v>
      </c>
      <c r="JB118" s="1006">
        <v>12.971428571428572</v>
      </c>
      <c r="JC118" s="1006">
        <v>5</v>
      </c>
      <c r="JD118" s="1006">
        <v>2</v>
      </c>
      <c r="JE118" s="1006">
        <v>2.9629629629629628</v>
      </c>
      <c r="JF118" s="1006">
        <v>1</v>
      </c>
      <c r="JG118" s="1006">
        <v>2.7179487179487181</v>
      </c>
      <c r="JH118" s="1006">
        <v>9.5813630041724611</v>
      </c>
      <c r="JI118" s="1006"/>
      <c r="JJ118" s="1006">
        <v>2</v>
      </c>
      <c r="JK118" s="1006"/>
      <c r="JL118" s="642">
        <v>6.4617196702002353</v>
      </c>
      <c r="JM118" s="1001">
        <v>206</v>
      </c>
      <c r="JN118" s="1002">
        <v>318</v>
      </c>
      <c r="JO118" s="1002">
        <v>2</v>
      </c>
      <c r="JP118" s="1002">
        <v>82</v>
      </c>
      <c r="JQ118" s="1002">
        <v>1818</v>
      </c>
      <c r="JR118" s="1002">
        <v>2608</v>
      </c>
      <c r="JS118" s="1002">
        <v>2299</v>
      </c>
      <c r="JT118" s="1002">
        <v>1499</v>
      </c>
      <c r="JU118" s="1002">
        <v>6099</v>
      </c>
      <c r="JV118" s="1002">
        <v>427</v>
      </c>
      <c r="JW118" s="1002">
        <v>1791</v>
      </c>
      <c r="JX118" s="1002">
        <v>1737</v>
      </c>
      <c r="JY118" s="1002">
        <v>276</v>
      </c>
      <c r="JZ118" s="1002">
        <v>27</v>
      </c>
      <c r="KA118" s="1002"/>
      <c r="KB118" s="1002"/>
      <c r="KC118" s="1002">
        <v>278</v>
      </c>
      <c r="KD118" s="1002">
        <v>136</v>
      </c>
      <c r="KE118" s="1002">
        <v>390</v>
      </c>
      <c r="KF118" s="1002">
        <v>16</v>
      </c>
      <c r="KG118" s="1002">
        <v>7</v>
      </c>
      <c r="KH118" s="1002">
        <v>49</v>
      </c>
      <c r="KI118" s="1002">
        <v>1</v>
      </c>
      <c r="KJ118" s="1002">
        <v>72</v>
      </c>
      <c r="KK118" s="1002">
        <v>6170</v>
      </c>
      <c r="KL118" s="1002"/>
      <c r="KM118" s="1002">
        <v>3</v>
      </c>
      <c r="KN118" s="1002"/>
      <c r="KO118" s="1003">
        <v>26311</v>
      </c>
      <c r="KP118" s="1007">
        <f t="shared" si="14"/>
        <v>0.62682549136390708</v>
      </c>
      <c r="KQ118" s="1004">
        <f t="shared" si="20"/>
        <v>72.084931506849315</v>
      </c>
      <c r="KR118" s="1001">
        <v>705</v>
      </c>
      <c r="KS118" s="1002">
        <v>48</v>
      </c>
      <c r="KT118" s="1002"/>
      <c r="KU118" s="1002"/>
      <c r="KV118" s="1002">
        <v>194</v>
      </c>
      <c r="KW118" s="1002">
        <v>48</v>
      </c>
      <c r="KX118" s="1002">
        <v>251</v>
      </c>
      <c r="KY118" s="1002">
        <v>63</v>
      </c>
      <c r="KZ118" s="1002">
        <v>90</v>
      </c>
      <c r="LA118" s="1002">
        <v>2</v>
      </c>
      <c r="LB118" s="1002">
        <v>54</v>
      </c>
      <c r="LC118" s="1002">
        <v>54</v>
      </c>
      <c r="LD118" s="1002">
        <v>10</v>
      </c>
      <c r="LE118" s="1002"/>
      <c r="LF118" s="1002"/>
      <c r="LG118" s="1002"/>
      <c r="LH118" s="1002">
        <v>2</v>
      </c>
      <c r="LI118" s="1002">
        <v>3</v>
      </c>
      <c r="LJ118" s="1002">
        <v>29</v>
      </c>
      <c r="LK118" s="1002"/>
      <c r="LL118" s="1002">
        <v>4</v>
      </c>
      <c r="LM118" s="1002">
        <v>7</v>
      </c>
      <c r="LN118" s="1002"/>
      <c r="LO118" s="1002"/>
      <c r="LP118" s="1002"/>
      <c r="LQ118" s="1002"/>
      <c r="LR118" s="1002"/>
      <c r="LS118" s="1002"/>
      <c r="LT118" s="1003">
        <v>1564</v>
      </c>
      <c r="LU118" s="1007">
        <f>LT118/(FP118*365)</f>
        <v>0.3895392278953923</v>
      </c>
      <c r="LV118" s="1004">
        <f t="shared" si="21"/>
        <v>4.2849315068493148</v>
      </c>
      <c r="LW118" s="644">
        <v>16</v>
      </c>
      <c r="LX118" s="645">
        <v>114</v>
      </c>
      <c r="LY118" s="645">
        <v>338</v>
      </c>
      <c r="LZ118" s="646">
        <v>515</v>
      </c>
      <c r="MA118" s="647">
        <v>244</v>
      </c>
      <c r="MB118" s="647">
        <v>337</v>
      </c>
      <c r="MC118" s="645"/>
      <c r="MD118" s="645"/>
      <c r="ME118" s="646"/>
      <c r="MF118" s="647"/>
      <c r="MG118" s="645"/>
      <c r="MH118" s="645"/>
      <c r="MI118" s="646"/>
      <c r="MJ118" s="647"/>
      <c r="MK118" s="648"/>
      <c r="ML118" s="648"/>
      <c r="MM118" s="648"/>
      <c r="MN118" s="1008">
        <v>1564</v>
      </c>
      <c r="MO118" s="1009">
        <f t="shared" si="22"/>
        <v>0.29923273657289001</v>
      </c>
      <c r="MP118" s="1010"/>
      <c r="MQ118" s="1011"/>
      <c r="MR118" s="1011"/>
      <c r="MS118" s="1011"/>
      <c r="MT118" s="1011"/>
      <c r="MU118" s="1011"/>
      <c r="MV118" s="1012"/>
      <c r="MX118" s="837"/>
    </row>
    <row r="119" spans="1:362" s="587" customFormat="1" ht="8.25" x14ac:dyDescent="0.25">
      <c r="A119" s="976" t="s">
        <v>757</v>
      </c>
      <c r="B119" s="977" t="s">
        <v>766</v>
      </c>
      <c r="C119" s="978" t="s">
        <v>767</v>
      </c>
      <c r="D119" s="978" t="s">
        <v>1292</v>
      </c>
      <c r="E119" s="978" t="s">
        <v>1219</v>
      </c>
      <c r="F119" s="978" t="s">
        <v>318</v>
      </c>
      <c r="G119" s="978" t="s">
        <v>761</v>
      </c>
      <c r="H119" s="978" t="s">
        <v>768</v>
      </c>
      <c r="I119" s="978" t="s">
        <v>186</v>
      </c>
      <c r="J119" s="978" t="s">
        <v>493</v>
      </c>
      <c r="K119" s="1013" t="s">
        <v>282</v>
      </c>
      <c r="L119" s="979">
        <v>1</v>
      </c>
      <c r="M119" s="593"/>
      <c r="N119" s="595"/>
      <c r="O119" s="595"/>
      <c r="P119" s="598">
        <f t="shared" si="15"/>
        <v>0</v>
      </c>
      <c r="Q119" s="599"/>
      <c r="R119" s="600"/>
      <c r="S119" s="600"/>
      <c r="T119" s="980"/>
      <c r="U119" s="981">
        <v>17.866190476190475</v>
      </c>
      <c r="V119" s="982">
        <v>0</v>
      </c>
      <c r="W119" s="982">
        <v>44.545449735449736</v>
      </c>
      <c r="X119" s="982">
        <v>10.644973544973546</v>
      </c>
      <c r="Y119" s="982">
        <v>5.3196296296296302</v>
      </c>
      <c r="Z119" s="982">
        <v>26.6</v>
      </c>
      <c r="AA119" s="982">
        <v>0.8</v>
      </c>
      <c r="AB119" s="982">
        <v>5.4494642857142859</v>
      </c>
      <c r="AC119" s="982">
        <v>12.758373015873016</v>
      </c>
      <c r="AD119" s="983">
        <v>123.9840806878307</v>
      </c>
      <c r="AE119" s="984">
        <f t="shared" si="16"/>
        <v>0.16890551133444812</v>
      </c>
      <c r="AF119" s="985">
        <f t="shared" si="17"/>
        <v>0.4211290579945387</v>
      </c>
      <c r="AG119" s="986"/>
      <c r="AH119" s="987"/>
      <c r="AI119" s="988" t="s">
        <v>1482</v>
      </c>
      <c r="AJ119" s="989"/>
      <c r="AK119" s="990"/>
      <c r="AL119" s="990"/>
      <c r="AM119" s="990"/>
      <c r="AN119" s="990"/>
      <c r="AO119" s="990"/>
      <c r="AP119" s="990"/>
      <c r="AQ119" s="990"/>
      <c r="AR119" s="990"/>
      <c r="AS119" s="990"/>
      <c r="AT119" s="990"/>
      <c r="AU119" s="990"/>
      <c r="AV119" s="990"/>
      <c r="AW119" s="990"/>
      <c r="AX119" s="990"/>
      <c r="AY119" s="990"/>
      <c r="AZ119" s="990"/>
      <c r="BA119" s="990"/>
      <c r="BB119" s="990"/>
      <c r="BC119" s="990"/>
      <c r="BD119" s="614"/>
      <c r="BE119" s="991"/>
      <c r="BF119" s="992">
        <v>10</v>
      </c>
      <c r="BG119" s="992">
        <v>10</v>
      </c>
      <c r="BH119" s="992"/>
      <c r="BI119" s="992"/>
      <c r="BJ119" s="992"/>
      <c r="BK119" s="992"/>
      <c r="BL119" s="992"/>
      <c r="BM119" s="992"/>
      <c r="BN119" s="992"/>
      <c r="BO119" s="992"/>
      <c r="BP119" s="992"/>
      <c r="BQ119" s="992"/>
      <c r="BR119" s="992"/>
      <c r="BS119" s="992"/>
      <c r="BT119" s="992"/>
      <c r="BU119" s="992"/>
      <c r="BV119" s="992"/>
      <c r="BW119" s="992"/>
      <c r="BX119" s="992"/>
      <c r="BY119" s="992"/>
      <c r="BZ119" s="992"/>
      <c r="CA119" s="992"/>
      <c r="CB119" s="992"/>
      <c r="CC119" s="992"/>
      <c r="CD119" s="992"/>
      <c r="CE119" s="992"/>
      <c r="CF119" s="992"/>
      <c r="CG119" s="992"/>
      <c r="CH119" s="992"/>
      <c r="CI119" s="992"/>
      <c r="CJ119" s="992"/>
      <c r="CK119" s="992"/>
      <c r="CL119" s="992"/>
      <c r="CM119" s="992"/>
      <c r="CN119" s="992"/>
      <c r="CO119" s="992"/>
      <c r="CP119" s="992"/>
      <c r="CQ119" s="992"/>
      <c r="CR119" s="992"/>
      <c r="CS119" s="993">
        <v>20</v>
      </c>
      <c r="CT119" s="994">
        <f t="shared" si="18"/>
        <v>2</v>
      </c>
      <c r="CU119" s="615"/>
      <c r="CV119" s="616">
        <v>0.23863013698630137</v>
      </c>
      <c r="CW119" s="616">
        <v>0.26849315068493151</v>
      </c>
      <c r="CX119" s="616"/>
      <c r="CY119" s="616"/>
      <c r="CZ119" s="616"/>
      <c r="DA119" s="616"/>
      <c r="DB119" s="616"/>
      <c r="DC119" s="616"/>
      <c r="DD119" s="616"/>
      <c r="DE119" s="616"/>
      <c r="DF119" s="616"/>
      <c r="DG119" s="616"/>
      <c r="DH119" s="616"/>
      <c r="DI119" s="616"/>
      <c r="DJ119" s="616"/>
      <c r="DK119" s="616"/>
      <c r="DL119" s="616"/>
      <c r="DM119" s="616"/>
      <c r="DN119" s="616"/>
      <c r="DO119" s="616"/>
      <c r="DP119" s="616"/>
      <c r="DQ119" s="616"/>
      <c r="DR119" s="616"/>
      <c r="DS119" s="616"/>
      <c r="DT119" s="616"/>
      <c r="DU119" s="616"/>
      <c r="DV119" s="616"/>
      <c r="DW119" s="616"/>
      <c r="DX119" s="616"/>
      <c r="DY119" s="616"/>
      <c r="DZ119" s="616"/>
      <c r="EA119" s="616"/>
      <c r="EB119" s="616"/>
      <c r="EC119" s="616"/>
      <c r="ED119" s="616"/>
      <c r="EE119" s="616"/>
      <c r="EF119" s="616"/>
      <c r="EG119" s="616"/>
      <c r="EH119" s="995"/>
      <c r="EI119" s="996">
        <v>0.25356164383561641</v>
      </c>
      <c r="EJ119" s="989"/>
      <c r="EK119" s="990"/>
      <c r="EL119" s="990"/>
      <c r="EM119" s="990"/>
      <c r="EN119" s="990"/>
      <c r="EO119" s="990"/>
      <c r="EP119" s="990"/>
      <c r="EQ119" s="990"/>
      <c r="ER119" s="990"/>
      <c r="ES119" s="990"/>
      <c r="ET119" s="990"/>
      <c r="EU119" s="990"/>
      <c r="EV119" s="990"/>
      <c r="EW119" s="990"/>
      <c r="EX119" s="990"/>
      <c r="EY119" s="990"/>
      <c r="EZ119" s="990"/>
      <c r="FA119" s="990"/>
      <c r="FB119" s="990"/>
      <c r="FC119" s="990"/>
      <c r="FD119" s="990"/>
      <c r="FE119" s="990"/>
      <c r="FF119" s="990"/>
      <c r="FG119" s="990"/>
      <c r="FH119" s="990"/>
      <c r="FI119" s="990"/>
      <c r="FJ119" s="990"/>
      <c r="FK119" s="990"/>
      <c r="FL119" s="990"/>
      <c r="FM119" s="990"/>
      <c r="FN119" s="990"/>
      <c r="FO119" s="990"/>
      <c r="FP119" s="997"/>
      <c r="FQ119" s="994">
        <f t="shared" si="13"/>
        <v>0</v>
      </c>
      <c r="FR119" s="615"/>
      <c r="FS119" s="616"/>
      <c r="FT119" s="616"/>
      <c r="FU119" s="616"/>
      <c r="FV119" s="616"/>
      <c r="FW119" s="616"/>
      <c r="FX119" s="616"/>
      <c r="FY119" s="616"/>
      <c r="FZ119" s="616"/>
      <c r="GA119" s="616"/>
      <c r="GB119" s="616"/>
      <c r="GC119" s="616"/>
      <c r="GD119" s="616"/>
      <c r="GE119" s="616"/>
      <c r="GF119" s="616"/>
      <c r="GG119" s="616"/>
      <c r="GH119" s="616"/>
      <c r="GI119" s="616"/>
      <c r="GJ119" s="616"/>
      <c r="GK119" s="616"/>
      <c r="GL119" s="616"/>
      <c r="GM119" s="616"/>
      <c r="GN119" s="616"/>
      <c r="GO119" s="616"/>
      <c r="GP119" s="616"/>
      <c r="GQ119" s="616"/>
      <c r="GR119" s="616"/>
      <c r="GS119" s="616"/>
      <c r="GT119" s="616"/>
      <c r="GU119" s="616"/>
      <c r="GV119" s="616"/>
      <c r="GW119" s="616"/>
      <c r="GX119" s="621"/>
      <c r="GY119" s="998">
        <v>55</v>
      </c>
      <c r="GZ119" s="999"/>
      <c r="HA119" s="999"/>
      <c r="HB119" s="999"/>
      <c r="HC119" s="999"/>
      <c r="HD119" s="999"/>
      <c r="HE119" s="1000">
        <v>55</v>
      </c>
      <c r="HF119" s="1001"/>
      <c r="HG119" s="1002"/>
      <c r="HH119" s="1002"/>
      <c r="HI119" s="1002"/>
      <c r="HJ119" s="1002">
        <v>1</v>
      </c>
      <c r="HK119" s="1002">
        <v>73</v>
      </c>
      <c r="HL119" s="1002">
        <v>263</v>
      </c>
      <c r="HM119" s="1002">
        <v>158</v>
      </c>
      <c r="HN119" s="1002"/>
      <c r="HO119" s="1002">
        <v>106</v>
      </c>
      <c r="HP119" s="1002"/>
      <c r="HQ119" s="1002">
        <v>29</v>
      </c>
      <c r="HR119" s="1002"/>
      <c r="HS119" s="1002">
        <v>549</v>
      </c>
      <c r="HT119" s="1002">
        <v>98</v>
      </c>
      <c r="HU119" s="1002"/>
      <c r="HV119" s="1002">
        <v>1</v>
      </c>
      <c r="HW119" s="1002"/>
      <c r="HX119" s="1002"/>
      <c r="HY119" s="1002"/>
      <c r="HZ119" s="1002"/>
      <c r="IA119" s="1002">
        <v>1</v>
      </c>
      <c r="IB119" s="1002"/>
      <c r="IC119" s="1002">
        <v>2</v>
      </c>
      <c r="ID119" s="1002"/>
      <c r="IE119" s="1002"/>
      <c r="IF119" s="1002"/>
      <c r="IG119" s="1002"/>
      <c r="IH119" s="1003">
        <v>1281</v>
      </c>
      <c r="II119" s="1004">
        <f t="shared" si="19"/>
        <v>3.5095890410958903</v>
      </c>
      <c r="IJ119" s="1005"/>
      <c r="IK119" s="1006"/>
      <c r="IL119" s="1006"/>
      <c r="IM119" s="1006"/>
      <c r="IN119" s="1006">
        <v>2</v>
      </c>
      <c r="IO119" s="1006">
        <v>2.0273972602739727</v>
      </c>
      <c r="IP119" s="1006">
        <v>2.5171102661596958</v>
      </c>
      <c r="IQ119" s="1006">
        <v>2.778481012658228</v>
      </c>
      <c r="IR119" s="1006"/>
      <c r="IS119" s="1006">
        <v>2.0660377358490565</v>
      </c>
      <c r="IT119" s="1006"/>
      <c r="IU119" s="1006">
        <v>2</v>
      </c>
      <c r="IV119" s="1006"/>
      <c r="IW119" s="1006">
        <v>1.9635701275045538</v>
      </c>
      <c r="IX119" s="1006">
        <v>1.0306122448979591</v>
      </c>
      <c r="IY119" s="1006"/>
      <c r="IZ119" s="1006">
        <v>2</v>
      </c>
      <c r="JA119" s="1006"/>
      <c r="JB119" s="1006"/>
      <c r="JC119" s="1006"/>
      <c r="JD119" s="1006"/>
      <c r="JE119" s="1006">
        <v>2</v>
      </c>
      <c r="JF119" s="1006"/>
      <c r="JG119" s="1006">
        <v>1</v>
      </c>
      <c r="JH119" s="1006"/>
      <c r="JI119" s="1006"/>
      <c r="JJ119" s="1006"/>
      <c r="JK119" s="1006"/>
      <c r="JL119" s="642">
        <v>2.1178766588602653</v>
      </c>
      <c r="JM119" s="1001"/>
      <c r="JN119" s="1002"/>
      <c r="JO119" s="1002"/>
      <c r="JP119" s="1002"/>
      <c r="JQ119" s="1002">
        <v>1</v>
      </c>
      <c r="JR119" s="1002">
        <v>75</v>
      </c>
      <c r="JS119" s="1002">
        <v>400</v>
      </c>
      <c r="JT119" s="1002">
        <v>283</v>
      </c>
      <c r="JU119" s="1002"/>
      <c r="JV119" s="1002">
        <v>131</v>
      </c>
      <c r="JW119" s="1002"/>
      <c r="JX119" s="1002">
        <v>30</v>
      </c>
      <c r="JY119" s="1002"/>
      <c r="JZ119" s="1002">
        <v>829</v>
      </c>
      <c r="KA119" s="1002">
        <v>98</v>
      </c>
      <c r="KB119" s="1002"/>
      <c r="KC119" s="1002">
        <v>1</v>
      </c>
      <c r="KD119" s="1002"/>
      <c r="KE119" s="1002"/>
      <c r="KF119" s="1002"/>
      <c r="KG119" s="1002"/>
      <c r="KH119" s="1002">
        <v>1</v>
      </c>
      <c r="KI119" s="1002"/>
      <c r="KJ119" s="1002">
        <v>2</v>
      </c>
      <c r="KK119" s="1002"/>
      <c r="KL119" s="1002"/>
      <c r="KM119" s="1002"/>
      <c r="KN119" s="1002"/>
      <c r="KO119" s="1003">
        <v>1851</v>
      </c>
      <c r="KP119" s="1007">
        <f t="shared" si="14"/>
        <v>0.25356164383561641</v>
      </c>
      <c r="KQ119" s="1004">
        <f t="shared" si="20"/>
        <v>5.0712328767123287</v>
      </c>
      <c r="KR119" s="1001"/>
      <c r="KS119" s="1002"/>
      <c r="KT119" s="1002"/>
      <c r="KU119" s="1002"/>
      <c r="KV119" s="1002"/>
      <c r="KW119" s="1002"/>
      <c r="KX119" s="1002"/>
      <c r="KY119" s="1002"/>
      <c r="KZ119" s="1002"/>
      <c r="LA119" s="1002"/>
      <c r="LB119" s="1002"/>
      <c r="LC119" s="1002"/>
      <c r="LD119" s="1002"/>
      <c r="LE119" s="1002"/>
      <c r="LF119" s="1002"/>
      <c r="LG119" s="1002"/>
      <c r="LH119" s="1002"/>
      <c r="LI119" s="1002"/>
      <c r="LJ119" s="1002"/>
      <c r="LK119" s="1002"/>
      <c r="LL119" s="1002"/>
      <c r="LM119" s="1002"/>
      <c r="LN119" s="1002"/>
      <c r="LO119" s="1002"/>
      <c r="LP119" s="1002"/>
      <c r="LQ119" s="1002"/>
      <c r="LR119" s="1002"/>
      <c r="LS119" s="1002"/>
      <c r="LT119" s="1003"/>
      <c r="LU119" s="1007"/>
      <c r="LV119" s="1004">
        <f t="shared" si="21"/>
        <v>0</v>
      </c>
      <c r="LW119" s="644"/>
      <c r="LX119" s="645"/>
      <c r="LY119" s="645"/>
      <c r="LZ119" s="646"/>
      <c r="MA119" s="647"/>
      <c r="MB119" s="647"/>
      <c r="MC119" s="645"/>
      <c r="MD119" s="645"/>
      <c r="ME119" s="646"/>
      <c r="MF119" s="647"/>
      <c r="MG119" s="645"/>
      <c r="MH119" s="645"/>
      <c r="MI119" s="646"/>
      <c r="MJ119" s="647"/>
      <c r="MK119" s="648"/>
      <c r="ML119" s="648"/>
      <c r="MM119" s="648"/>
      <c r="MN119" s="1008"/>
      <c r="MO119" s="1009"/>
      <c r="MP119" s="1010"/>
      <c r="MQ119" s="1011"/>
      <c r="MR119" s="1011"/>
      <c r="MS119" s="1011"/>
      <c r="MT119" s="1011"/>
      <c r="MU119" s="1011"/>
      <c r="MV119" s="1012"/>
      <c r="MX119" s="837"/>
    </row>
    <row r="120" spans="1:362" s="587" customFormat="1" ht="8.25" x14ac:dyDescent="0.25">
      <c r="A120" s="976" t="s">
        <v>769</v>
      </c>
      <c r="B120" s="977" t="s">
        <v>770</v>
      </c>
      <c r="C120" s="978" t="s">
        <v>771</v>
      </c>
      <c r="D120" s="978" t="s">
        <v>772</v>
      </c>
      <c r="E120" s="978" t="s">
        <v>1207</v>
      </c>
      <c r="F120" s="978" t="s">
        <v>229</v>
      </c>
      <c r="G120" s="978" t="s">
        <v>230</v>
      </c>
      <c r="H120" s="978" t="s">
        <v>773</v>
      </c>
      <c r="I120" s="978" t="s">
        <v>492</v>
      </c>
      <c r="J120" s="978" t="s">
        <v>493</v>
      </c>
      <c r="K120" s="1013" t="s">
        <v>282</v>
      </c>
      <c r="L120" s="979">
        <v>1</v>
      </c>
      <c r="M120" s="593">
        <v>195481000</v>
      </c>
      <c r="N120" s="595">
        <v>251749000</v>
      </c>
      <c r="O120" s="595">
        <v>159751000</v>
      </c>
      <c r="P120" s="598">
        <f t="shared" si="15"/>
        <v>-56268000</v>
      </c>
      <c r="Q120" s="599">
        <v>16742205.960000001</v>
      </c>
      <c r="R120" s="600">
        <v>166451543.41</v>
      </c>
      <c r="S120" s="600">
        <v>0</v>
      </c>
      <c r="T120" s="980">
        <v>183193749.37</v>
      </c>
      <c r="U120" s="981">
        <v>25.321914682539685</v>
      </c>
      <c r="V120" s="982">
        <v>0</v>
      </c>
      <c r="W120" s="982">
        <v>51.661798941798942</v>
      </c>
      <c r="X120" s="982">
        <v>22.979894179894178</v>
      </c>
      <c r="Y120" s="982">
        <v>12.67</v>
      </c>
      <c r="Z120" s="982">
        <v>33.223227513227513</v>
      </c>
      <c r="AA120" s="982">
        <v>0</v>
      </c>
      <c r="AB120" s="982">
        <v>12.499494047619049</v>
      </c>
      <c r="AC120" s="982">
        <v>4.8860019841269846</v>
      </c>
      <c r="AD120" s="983">
        <v>163.24233134920632</v>
      </c>
      <c r="AE120" s="984">
        <f t="shared" si="16"/>
        <v>0.173608008342057</v>
      </c>
      <c r="AF120" s="985">
        <f t="shared" si="17"/>
        <v>0.3541952547465877</v>
      </c>
      <c r="AG120" s="986"/>
      <c r="AH120" s="987"/>
      <c r="AI120" s="988"/>
      <c r="AJ120" s="989"/>
      <c r="AK120" s="990"/>
      <c r="AL120" s="990"/>
      <c r="AM120" s="990"/>
      <c r="AN120" s="990"/>
      <c r="AO120" s="990"/>
      <c r="AP120" s="990"/>
      <c r="AQ120" s="990"/>
      <c r="AR120" s="990"/>
      <c r="AS120" s="990"/>
      <c r="AT120" s="990"/>
      <c r="AU120" s="990"/>
      <c r="AV120" s="990"/>
      <c r="AW120" s="990"/>
      <c r="AX120" s="990"/>
      <c r="AY120" s="990"/>
      <c r="AZ120" s="990"/>
      <c r="BA120" s="990"/>
      <c r="BB120" s="990"/>
      <c r="BC120" s="990"/>
      <c r="BD120" s="614"/>
      <c r="BE120" s="991">
        <v>49</v>
      </c>
      <c r="BF120" s="992"/>
      <c r="BG120" s="992"/>
      <c r="BH120" s="992"/>
      <c r="BI120" s="992"/>
      <c r="BJ120" s="992"/>
      <c r="BK120" s="992"/>
      <c r="BL120" s="992"/>
      <c r="BM120" s="992"/>
      <c r="BN120" s="992"/>
      <c r="BO120" s="992"/>
      <c r="BP120" s="992"/>
      <c r="BQ120" s="992"/>
      <c r="BR120" s="992"/>
      <c r="BS120" s="992"/>
      <c r="BT120" s="992"/>
      <c r="BU120" s="992"/>
      <c r="BV120" s="992"/>
      <c r="BW120" s="992"/>
      <c r="BX120" s="992"/>
      <c r="BY120" s="992"/>
      <c r="BZ120" s="992"/>
      <c r="CA120" s="992"/>
      <c r="CB120" s="992"/>
      <c r="CC120" s="992"/>
      <c r="CD120" s="992"/>
      <c r="CE120" s="992"/>
      <c r="CF120" s="992"/>
      <c r="CG120" s="992"/>
      <c r="CH120" s="992"/>
      <c r="CI120" s="992"/>
      <c r="CJ120" s="992"/>
      <c r="CK120" s="992"/>
      <c r="CL120" s="992"/>
      <c r="CM120" s="992"/>
      <c r="CN120" s="992"/>
      <c r="CO120" s="992"/>
      <c r="CP120" s="992"/>
      <c r="CQ120" s="992"/>
      <c r="CR120" s="992"/>
      <c r="CS120" s="993">
        <v>49</v>
      </c>
      <c r="CT120" s="994">
        <f t="shared" si="18"/>
        <v>1</v>
      </c>
      <c r="CU120" s="615">
        <v>0.49913335197092534</v>
      </c>
      <c r="CV120" s="616"/>
      <c r="CW120" s="616"/>
      <c r="CX120" s="616"/>
      <c r="CY120" s="616"/>
      <c r="CZ120" s="616"/>
      <c r="DA120" s="616"/>
      <c r="DB120" s="616"/>
      <c r="DC120" s="616"/>
      <c r="DD120" s="616"/>
      <c r="DE120" s="616"/>
      <c r="DF120" s="616"/>
      <c r="DG120" s="616"/>
      <c r="DH120" s="616"/>
      <c r="DI120" s="616"/>
      <c r="DJ120" s="616"/>
      <c r="DK120" s="616"/>
      <c r="DL120" s="616"/>
      <c r="DM120" s="616"/>
      <c r="DN120" s="616"/>
      <c r="DO120" s="616"/>
      <c r="DP120" s="616"/>
      <c r="DQ120" s="616"/>
      <c r="DR120" s="616"/>
      <c r="DS120" s="616"/>
      <c r="DT120" s="616"/>
      <c r="DU120" s="616"/>
      <c r="DV120" s="616"/>
      <c r="DW120" s="616"/>
      <c r="DX120" s="616"/>
      <c r="DY120" s="616"/>
      <c r="DZ120" s="616"/>
      <c r="EA120" s="616"/>
      <c r="EB120" s="616"/>
      <c r="EC120" s="616"/>
      <c r="ED120" s="616"/>
      <c r="EE120" s="616"/>
      <c r="EF120" s="616"/>
      <c r="EG120" s="616"/>
      <c r="EH120" s="995"/>
      <c r="EI120" s="996">
        <v>0.49913335197092534</v>
      </c>
      <c r="EJ120" s="989"/>
      <c r="EK120" s="990"/>
      <c r="EL120" s="990">
        <v>4</v>
      </c>
      <c r="EM120" s="990"/>
      <c r="EN120" s="990"/>
      <c r="EO120" s="990"/>
      <c r="EP120" s="990"/>
      <c r="EQ120" s="990"/>
      <c r="ER120" s="990"/>
      <c r="ES120" s="990"/>
      <c r="ET120" s="990"/>
      <c r="EU120" s="990"/>
      <c r="EV120" s="990"/>
      <c r="EW120" s="990"/>
      <c r="EX120" s="990"/>
      <c r="EY120" s="990"/>
      <c r="EZ120" s="990"/>
      <c r="FA120" s="990"/>
      <c r="FB120" s="990"/>
      <c r="FC120" s="990"/>
      <c r="FD120" s="990"/>
      <c r="FE120" s="990"/>
      <c r="FF120" s="990"/>
      <c r="FG120" s="990"/>
      <c r="FH120" s="990"/>
      <c r="FI120" s="990"/>
      <c r="FJ120" s="990"/>
      <c r="FK120" s="990"/>
      <c r="FL120" s="990"/>
      <c r="FM120" s="990"/>
      <c r="FN120" s="990"/>
      <c r="FO120" s="990"/>
      <c r="FP120" s="997">
        <v>4</v>
      </c>
      <c r="FQ120" s="994">
        <f t="shared" si="13"/>
        <v>1</v>
      </c>
      <c r="FR120" s="615"/>
      <c r="FS120" s="616"/>
      <c r="FT120" s="616">
        <v>0.71917808219178081</v>
      </c>
      <c r="FU120" s="616"/>
      <c r="FV120" s="616"/>
      <c r="FW120" s="616"/>
      <c r="FX120" s="616"/>
      <c r="FY120" s="616"/>
      <c r="FZ120" s="616"/>
      <c r="GA120" s="616"/>
      <c r="GB120" s="616"/>
      <c r="GC120" s="616"/>
      <c r="GD120" s="616"/>
      <c r="GE120" s="616"/>
      <c r="GF120" s="616"/>
      <c r="GG120" s="616"/>
      <c r="GH120" s="616"/>
      <c r="GI120" s="616"/>
      <c r="GJ120" s="616"/>
      <c r="GK120" s="616"/>
      <c r="GL120" s="616"/>
      <c r="GM120" s="616"/>
      <c r="GN120" s="616"/>
      <c r="GO120" s="616"/>
      <c r="GP120" s="616"/>
      <c r="GQ120" s="616"/>
      <c r="GR120" s="616"/>
      <c r="GS120" s="616"/>
      <c r="GT120" s="616"/>
      <c r="GU120" s="616"/>
      <c r="GV120" s="616"/>
      <c r="GW120" s="616"/>
      <c r="GX120" s="621">
        <v>0.71917808219178081</v>
      </c>
      <c r="GY120" s="998">
        <v>35</v>
      </c>
      <c r="GZ120" s="999"/>
      <c r="HA120" s="999"/>
      <c r="HB120" s="999"/>
      <c r="HC120" s="999"/>
      <c r="HD120" s="999"/>
      <c r="HE120" s="1000">
        <v>35</v>
      </c>
      <c r="HF120" s="1001">
        <v>27</v>
      </c>
      <c r="HG120" s="1002">
        <v>7</v>
      </c>
      <c r="HH120" s="1002"/>
      <c r="HI120" s="1002">
        <v>49</v>
      </c>
      <c r="HJ120" s="1002">
        <v>277</v>
      </c>
      <c r="HK120" s="1002">
        <v>276</v>
      </c>
      <c r="HL120" s="1002">
        <v>67</v>
      </c>
      <c r="HM120" s="1002">
        <v>66</v>
      </c>
      <c r="HN120" s="1002">
        <v>37</v>
      </c>
      <c r="HO120" s="1002">
        <v>44</v>
      </c>
      <c r="HP120" s="1002">
        <v>178</v>
      </c>
      <c r="HQ120" s="1002">
        <v>171</v>
      </c>
      <c r="HR120" s="1002">
        <v>2</v>
      </c>
      <c r="HS120" s="1002">
        <v>1</v>
      </c>
      <c r="HT120" s="1002"/>
      <c r="HU120" s="1002"/>
      <c r="HV120" s="1002">
        <v>58</v>
      </c>
      <c r="HW120" s="1002">
        <v>3</v>
      </c>
      <c r="HX120" s="1002">
        <v>42</v>
      </c>
      <c r="HY120" s="1002">
        <v>2</v>
      </c>
      <c r="HZ120" s="1002">
        <v>18</v>
      </c>
      <c r="IA120" s="1002">
        <v>20</v>
      </c>
      <c r="IB120" s="1002"/>
      <c r="IC120" s="1002"/>
      <c r="ID120" s="1002"/>
      <c r="IE120" s="1002"/>
      <c r="IF120" s="1002">
        <v>1</v>
      </c>
      <c r="IG120" s="1002"/>
      <c r="IH120" s="1003">
        <v>1346</v>
      </c>
      <c r="II120" s="1004">
        <f t="shared" si="19"/>
        <v>3.6876712328767125</v>
      </c>
      <c r="IJ120" s="1005">
        <v>21.037037037037038</v>
      </c>
      <c r="IK120" s="1006">
        <v>11.428571428571429</v>
      </c>
      <c r="IL120" s="1006"/>
      <c r="IM120" s="1006">
        <v>6</v>
      </c>
      <c r="IN120" s="1006">
        <v>9.3032490974729249</v>
      </c>
      <c r="IO120" s="1006">
        <v>7.5942028985507246</v>
      </c>
      <c r="IP120" s="1006">
        <v>6.3432835820895521</v>
      </c>
      <c r="IQ120" s="1006">
        <v>8.0606060606060606</v>
      </c>
      <c r="IR120" s="1006">
        <v>7.3513513513513518</v>
      </c>
      <c r="IS120" s="1006">
        <v>8</v>
      </c>
      <c r="IT120" s="1006">
        <v>7.01123595505618</v>
      </c>
      <c r="IU120" s="1006">
        <v>9.7660818713450297</v>
      </c>
      <c r="IV120" s="1006">
        <v>11</v>
      </c>
      <c r="IW120" s="1006">
        <v>3</v>
      </c>
      <c r="IX120" s="1006"/>
      <c r="IY120" s="1006"/>
      <c r="IZ120" s="1006">
        <v>7.7931034482758621</v>
      </c>
      <c r="JA120" s="1006">
        <v>7</v>
      </c>
      <c r="JB120" s="1006">
        <v>14.404761904761905</v>
      </c>
      <c r="JC120" s="1006">
        <v>5</v>
      </c>
      <c r="JD120" s="1006">
        <v>2.3333333333333335</v>
      </c>
      <c r="JE120" s="1006">
        <v>2.5499999999999998</v>
      </c>
      <c r="JF120" s="1006"/>
      <c r="JG120" s="1006"/>
      <c r="JH120" s="1006"/>
      <c r="JI120" s="1006"/>
      <c r="JJ120" s="1006">
        <v>2</v>
      </c>
      <c r="JK120" s="1006"/>
      <c r="JL120" s="642">
        <v>8.4115898959881132</v>
      </c>
      <c r="JM120" s="1001">
        <v>173</v>
      </c>
      <c r="JN120" s="1002">
        <v>73</v>
      </c>
      <c r="JO120" s="1002"/>
      <c r="JP120" s="1002">
        <v>245</v>
      </c>
      <c r="JQ120" s="1002">
        <v>2086</v>
      </c>
      <c r="JR120" s="1002">
        <v>1634</v>
      </c>
      <c r="JS120" s="1002">
        <v>349</v>
      </c>
      <c r="JT120" s="1002">
        <v>433</v>
      </c>
      <c r="JU120" s="1002">
        <v>234</v>
      </c>
      <c r="JV120" s="1002">
        <v>307</v>
      </c>
      <c r="JW120" s="1002">
        <v>987</v>
      </c>
      <c r="JX120" s="1002">
        <v>1428</v>
      </c>
      <c r="JY120" s="1002">
        <v>20</v>
      </c>
      <c r="JZ120" s="1002">
        <v>2</v>
      </c>
      <c r="KA120" s="1002"/>
      <c r="KB120" s="1002"/>
      <c r="KC120" s="1002">
        <v>367</v>
      </c>
      <c r="KD120" s="1002">
        <v>18</v>
      </c>
      <c r="KE120" s="1002">
        <v>523</v>
      </c>
      <c r="KF120" s="1002">
        <v>8</v>
      </c>
      <c r="KG120" s="1002">
        <v>11</v>
      </c>
      <c r="KH120" s="1002">
        <v>28</v>
      </c>
      <c r="KI120" s="1002"/>
      <c r="KJ120" s="1002"/>
      <c r="KK120" s="1002"/>
      <c r="KL120" s="1002"/>
      <c r="KM120" s="1002">
        <v>1</v>
      </c>
      <c r="KN120" s="1002"/>
      <c r="KO120" s="1003">
        <v>8927</v>
      </c>
      <c r="KP120" s="1007">
        <f t="shared" si="14"/>
        <v>0.49913335197092534</v>
      </c>
      <c r="KQ120" s="1004">
        <f t="shared" si="20"/>
        <v>24.457534246575342</v>
      </c>
      <c r="KR120" s="1001">
        <v>367</v>
      </c>
      <c r="KS120" s="1002"/>
      <c r="KT120" s="1002"/>
      <c r="KU120" s="1002"/>
      <c r="KV120" s="1002">
        <v>211</v>
      </c>
      <c r="KW120" s="1002">
        <v>190</v>
      </c>
      <c r="KX120" s="1002">
        <v>8</v>
      </c>
      <c r="KY120" s="1002">
        <v>34</v>
      </c>
      <c r="KZ120" s="1002"/>
      <c r="LA120" s="1002">
        <v>1</v>
      </c>
      <c r="LB120" s="1002">
        <v>82</v>
      </c>
      <c r="LC120" s="1002">
        <v>70</v>
      </c>
      <c r="LD120" s="1002"/>
      <c r="LE120" s="1002"/>
      <c r="LF120" s="1002"/>
      <c r="LG120" s="1002"/>
      <c r="LH120" s="1002">
        <v>26</v>
      </c>
      <c r="LI120" s="1002"/>
      <c r="LJ120" s="1002">
        <v>39</v>
      </c>
      <c r="LK120" s="1002"/>
      <c r="LL120" s="1002">
        <v>16</v>
      </c>
      <c r="LM120" s="1002">
        <v>6</v>
      </c>
      <c r="LN120" s="1002"/>
      <c r="LO120" s="1002"/>
      <c r="LP120" s="1002"/>
      <c r="LQ120" s="1002"/>
      <c r="LR120" s="1002"/>
      <c r="LS120" s="1002"/>
      <c r="LT120" s="1003">
        <v>1050</v>
      </c>
      <c r="LU120" s="1007">
        <f t="shared" ref="LU120:LU134" si="26">LT120/(FP120*365)</f>
        <v>0.71917808219178081</v>
      </c>
      <c r="LV120" s="1004">
        <f t="shared" si="21"/>
        <v>2.8767123287671232</v>
      </c>
      <c r="LW120" s="644"/>
      <c r="LX120" s="645"/>
      <c r="LY120" s="645"/>
      <c r="LZ120" s="646"/>
      <c r="MA120" s="647"/>
      <c r="MB120" s="647">
        <v>1050</v>
      </c>
      <c r="MC120" s="645"/>
      <c r="MD120" s="645"/>
      <c r="ME120" s="646"/>
      <c r="MF120" s="647"/>
      <c r="MG120" s="645"/>
      <c r="MH120" s="645"/>
      <c r="MI120" s="646"/>
      <c r="MJ120" s="647"/>
      <c r="MK120" s="648"/>
      <c r="ML120" s="648"/>
      <c r="MM120" s="648"/>
      <c r="MN120" s="1008">
        <v>1050</v>
      </c>
      <c r="MO120" s="1009">
        <f t="shared" si="22"/>
        <v>0</v>
      </c>
      <c r="MP120" s="1010"/>
      <c r="MQ120" s="1011" t="s">
        <v>1485</v>
      </c>
      <c r="MR120" s="1011"/>
      <c r="MS120" s="1011"/>
      <c r="MT120" s="1011" t="s">
        <v>1486</v>
      </c>
      <c r="MU120" s="1011"/>
      <c r="MV120" s="1012"/>
      <c r="MX120" s="837"/>
    </row>
    <row r="121" spans="1:362" s="587" customFormat="1" ht="8.25" x14ac:dyDescent="0.25">
      <c r="A121" s="976" t="s">
        <v>774</v>
      </c>
      <c r="B121" s="977" t="s">
        <v>775</v>
      </c>
      <c r="C121" s="978" t="s">
        <v>776</v>
      </c>
      <c r="D121" s="978" t="s">
        <v>1293</v>
      </c>
      <c r="E121" s="978" t="s">
        <v>1294</v>
      </c>
      <c r="F121" s="978" t="s">
        <v>778</v>
      </c>
      <c r="G121" s="978" t="s">
        <v>779</v>
      </c>
      <c r="H121" s="978" t="s">
        <v>779</v>
      </c>
      <c r="I121" s="978" t="s">
        <v>186</v>
      </c>
      <c r="J121" s="978" t="s">
        <v>493</v>
      </c>
      <c r="K121" s="1013" t="s">
        <v>238</v>
      </c>
      <c r="L121" s="979">
        <v>1</v>
      </c>
      <c r="M121" s="593">
        <v>6210367000</v>
      </c>
      <c r="N121" s="595">
        <v>6178380000</v>
      </c>
      <c r="O121" s="595">
        <v>3649566000</v>
      </c>
      <c r="P121" s="598">
        <f t="shared" si="15"/>
        <v>31987000</v>
      </c>
      <c r="Q121" s="599">
        <v>13027335.83</v>
      </c>
      <c r="R121" s="600">
        <v>5726807195.8199997</v>
      </c>
      <c r="S121" s="600">
        <v>259328297.58000004</v>
      </c>
      <c r="T121" s="980">
        <v>5999162829.2299995</v>
      </c>
      <c r="U121" s="981">
        <v>430.94128472222224</v>
      </c>
      <c r="V121" s="982">
        <v>20.107872023809527</v>
      </c>
      <c r="W121" s="982">
        <v>717.94037037037026</v>
      </c>
      <c r="X121" s="982">
        <v>260.0381481481482</v>
      </c>
      <c r="Y121" s="982">
        <v>54.164603174603172</v>
      </c>
      <c r="Z121" s="982">
        <v>318.83232804232807</v>
      </c>
      <c r="AA121" s="982">
        <v>8.2226455026455021</v>
      </c>
      <c r="AB121" s="982">
        <v>226.47650297619049</v>
      </c>
      <c r="AC121" s="982">
        <v>151.11758928571427</v>
      </c>
      <c r="AD121" s="983">
        <v>2187.8413442460314</v>
      </c>
      <c r="AE121" s="984">
        <f t="shared" si="16"/>
        <v>0.23805658826433115</v>
      </c>
      <c r="AF121" s="985">
        <f t="shared" si="17"/>
        <v>0.39659796173338729</v>
      </c>
      <c r="AG121" s="986" t="s">
        <v>1480</v>
      </c>
      <c r="AH121" s="987" t="s">
        <v>1481</v>
      </c>
      <c r="AI121" s="988" t="s">
        <v>1482</v>
      </c>
      <c r="AJ121" s="989">
        <v>1</v>
      </c>
      <c r="AK121" s="990"/>
      <c r="AL121" s="990"/>
      <c r="AM121" s="990"/>
      <c r="AN121" s="990"/>
      <c r="AO121" s="990"/>
      <c r="AP121" s="990">
        <v>1</v>
      </c>
      <c r="AQ121" s="990">
        <v>1</v>
      </c>
      <c r="AR121" s="990"/>
      <c r="AS121" s="990">
        <v>1</v>
      </c>
      <c r="AT121" s="990"/>
      <c r="AU121" s="990"/>
      <c r="AV121" s="990"/>
      <c r="AW121" s="990"/>
      <c r="AX121" s="990">
        <v>1</v>
      </c>
      <c r="AY121" s="990"/>
      <c r="AZ121" s="990"/>
      <c r="BA121" s="990"/>
      <c r="BB121" s="990">
        <v>1</v>
      </c>
      <c r="BC121" s="990">
        <v>1</v>
      </c>
      <c r="BD121" s="614">
        <v>7</v>
      </c>
      <c r="BE121" s="991">
        <v>64</v>
      </c>
      <c r="BF121" s="992">
        <v>38</v>
      </c>
      <c r="BG121" s="992">
        <v>79</v>
      </c>
      <c r="BH121" s="992">
        <v>44</v>
      </c>
      <c r="BI121" s="992">
        <v>31</v>
      </c>
      <c r="BJ121" s="992">
        <v>56</v>
      </c>
      <c r="BK121" s="992">
        <v>50</v>
      </c>
      <c r="BL121" s="992">
        <v>26</v>
      </c>
      <c r="BM121" s="992">
        <v>24</v>
      </c>
      <c r="BN121" s="992">
        <v>34</v>
      </c>
      <c r="BO121" s="992">
        <v>36</v>
      </c>
      <c r="BP121" s="992">
        <v>30</v>
      </c>
      <c r="BQ121" s="992">
        <v>50</v>
      </c>
      <c r="BR121" s="992">
        <v>54</v>
      </c>
      <c r="BS121" s="992"/>
      <c r="BT121" s="992">
        <v>34</v>
      </c>
      <c r="BU121" s="992">
        <v>20</v>
      </c>
      <c r="BV121" s="992">
        <v>22</v>
      </c>
      <c r="BW121" s="992">
        <v>46</v>
      </c>
      <c r="BX121" s="992">
        <v>8</v>
      </c>
      <c r="BY121" s="992"/>
      <c r="BZ121" s="992">
        <v>25</v>
      </c>
      <c r="CA121" s="992"/>
      <c r="CB121" s="992">
        <v>4</v>
      </c>
      <c r="CC121" s="992">
        <v>4</v>
      </c>
      <c r="CD121" s="992"/>
      <c r="CE121" s="992">
        <v>10</v>
      </c>
      <c r="CF121" s="992"/>
      <c r="CG121" s="992"/>
      <c r="CH121" s="992"/>
      <c r="CI121" s="992"/>
      <c r="CJ121" s="992"/>
      <c r="CK121" s="992">
        <v>24</v>
      </c>
      <c r="CL121" s="992"/>
      <c r="CM121" s="992"/>
      <c r="CN121" s="992"/>
      <c r="CO121" s="992"/>
      <c r="CP121" s="992"/>
      <c r="CQ121" s="992"/>
      <c r="CR121" s="992"/>
      <c r="CS121" s="993">
        <v>813</v>
      </c>
      <c r="CT121" s="994">
        <f t="shared" si="18"/>
        <v>24</v>
      </c>
      <c r="CU121" s="615">
        <v>0.49195205479452053</v>
      </c>
      <c r="CV121" s="616">
        <v>0.57974044700793081</v>
      </c>
      <c r="CW121" s="616">
        <v>0.30480319056701927</v>
      </c>
      <c r="CX121" s="616">
        <v>0.53798256537982569</v>
      </c>
      <c r="CY121" s="616">
        <v>0.21564295183384888</v>
      </c>
      <c r="CZ121" s="616">
        <v>0.37118395303326812</v>
      </c>
      <c r="DA121" s="616">
        <v>0.48273972602739729</v>
      </c>
      <c r="DB121" s="616">
        <v>0.56501580611169655</v>
      </c>
      <c r="DC121" s="616">
        <v>0.52602739726027392</v>
      </c>
      <c r="DD121" s="616">
        <v>0.52224012892828364</v>
      </c>
      <c r="DE121" s="616">
        <v>0.41681887366818876</v>
      </c>
      <c r="DF121" s="616">
        <v>0.28968036529680363</v>
      </c>
      <c r="DG121" s="616">
        <v>0.42213698630136987</v>
      </c>
      <c r="DH121" s="616">
        <v>0.61380010147133435</v>
      </c>
      <c r="DI121" s="616"/>
      <c r="DJ121" s="616">
        <v>0.56672038678485093</v>
      </c>
      <c r="DK121" s="616">
        <v>0.40616438356164386</v>
      </c>
      <c r="DL121" s="616">
        <v>0.72963885429638853</v>
      </c>
      <c r="DM121" s="616">
        <v>0.52632519356759977</v>
      </c>
      <c r="DN121" s="616">
        <v>0.39280821917808217</v>
      </c>
      <c r="DO121" s="616"/>
      <c r="DP121" s="616">
        <v>0.22027397260273973</v>
      </c>
      <c r="DQ121" s="616"/>
      <c r="DR121" s="616">
        <v>2.5780821917808221</v>
      </c>
      <c r="DS121" s="616">
        <v>0</v>
      </c>
      <c r="DT121" s="616"/>
      <c r="DU121" s="616">
        <v>0.31835616438356162</v>
      </c>
      <c r="DV121" s="616"/>
      <c r="DW121" s="616"/>
      <c r="DX121" s="616"/>
      <c r="DY121" s="616"/>
      <c r="DZ121" s="616"/>
      <c r="EA121" s="616">
        <v>0.43424657534246575</v>
      </c>
      <c r="EB121" s="616"/>
      <c r="EC121" s="616"/>
      <c r="ED121" s="616"/>
      <c r="EE121" s="616"/>
      <c r="EF121" s="616"/>
      <c r="EG121" s="616"/>
      <c r="EH121" s="995"/>
      <c r="EI121" s="996">
        <v>0.46262616050818045</v>
      </c>
      <c r="EJ121" s="989">
        <v>8</v>
      </c>
      <c r="EK121" s="990">
        <v>18</v>
      </c>
      <c r="EL121" s="990">
        <v>8</v>
      </c>
      <c r="EM121" s="990">
        <v>13</v>
      </c>
      <c r="EN121" s="990">
        <v>5</v>
      </c>
      <c r="EO121" s="990">
        <v>8</v>
      </c>
      <c r="EP121" s="990">
        <v>15</v>
      </c>
      <c r="EQ121" s="990"/>
      <c r="ER121" s="990">
        <v>3</v>
      </c>
      <c r="ES121" s="990"/>
      <c r="ET121" s="990"/>
      <c r="EU121" s="990"/>
      <c r="EV121" s="990"/>
      <c r="EW121" s="990"/>
      <c r="EX121" s="990"/>
      <c r="EY121" s="990"/>
      <c r="EZ121" s="990"/>
      <c r="FA121" s="990"/>
      <c r="FB121" s="990"/>
      <c r="FC121" s="990"/>
      <c r="FD121" s="990"/>
      <c r="FE121" s="990"/>
      <c r="FF121" s="990"/>
      <c r="FG121" s="990"/>
      <c r="FH121" s="990"/>
      <c r="FI121" s="990"/>
      <c r="FJ121" s="990"/>
      <c r="FK121" s="990"/>
      <c r="FL121" s="990"/>
      <c r="FM121" s="990"/>
      <c r="FN121" s="990"/>
      <c r="FO121" s="990"/>
      <c r="FP121" s="997">
        <v>78</v>
      </c>
      <c r="FQ121" s="994">
        <f t="shared" si="13"/>
        <v>8</v>
      </c>
      <c r="FR121" s="615">
        <v>0.80136986301369861</v>
      </c>
      <c r="FS121" s="616">
        <v>0.60882800608828003</v>
      </c>
      <c r="FT121" s="616">
        <v>0.56061643835616437</v>
      </c>
      <c r="FU121" s="616">
        <v>0.32665964172813489</v>
      </c>
      <c r="FV121" s="616">
        <v>0.42301369863013699</v>
      </c>
      <c r="FW121" s="616">
        <v>0.6150684931506849</v>
      </c>
      <c r="FX121" s="616">
        <v>0.52949771689497716</v>
      </c>
      <c r="FY121" s="616"/>
      <c r="FZ121" s="616">
        <v>0.39360730593607307</v>
      </c>
      <c r="GA121" s="616"/>
      <c r="GB121" s="616"/>
      <c r="GC121" s="616"/>
      <c r="GD121" s="616"/>
      <c r="GE121" s="616"/>
      <c r="GF121" s="616"/>
      <c r="GG121" s="616"/>
      <c r="GH121" s="616"/>
      <c r="GI121" s="616"/>
      <c r="GJ121" s="616"/>
      <c r="GK121" s="616"/>
      <c r="GL121" s="616"/>
      <c r="GM121" s="616"/>
      <c r="GN121" s="616"/>
      <c r="GO121" s="616"/>
      <c r="GP121" s="616"/>
      <c r="GQ121" s="616"/>
      <c r="GR121" s="616"/>
      <c r="GS121" s="616"/>
      <c r="GT121" s="616"/>
      <c r="GU121" s="616"/>
      <c r="GV121" s="616"/>
      <c r="GW121" s="616"/>
      <c r="GX121" s="621">
        <v>0.54179838426413773</v>
      </c>
      <c r="GY121" s="998">
        <v>66</v>
      </c>
      <c r="GZ121" s="999"/>
      <c r="HA121" s="999"/>
      <c r="HB121" s="999"/>
      <c r="HC121" s="999"/>
      <c r="HD121" s="999"/>
      <c r="HE121" s="1000">
        <v>66</v>
      </c>
      <c r="HF121" s="1001">
        <v>219</v>
      </c>
      <c r="HG121" s="1002">
        <v>1766</v>
      </c>
      <c r="HH121" s="1002">
        <v>530</v>
      </c>
      <c r="HI121" s="1002">
        <v>1464</v>
      </c>
      <c r="HJ121" s="1002">
        <v>1957</v>
      </c>
      <c r="HK121" s="1002">
        <v>4669</v>
      </c>
      <c r="HL121" s="1002">
        <v>2488</v>
      </c>
      <c r="HM121" s="1002">
        <v>849</v>
      </c>
      <c r="HN121" s="1002">
        <v>3923</v>
      </c>
      <c r="HO121" s="1002">
        <v>1096</v>
      </c>
      <c r="HP121" s="1002">
        <v>811</v>
      </c>
      <c r="HQ121" s="1002">
        <v>1641</v>
      </c>
      <c r="HR121" s="1002">
        <v>461</v>
      </c>
      <c r="HS121" s="1002">
        <v>821</v>
      </c>
      <c r="HT121" s="1002">
        <v>1363</v>
      </c>
      <c r="HU121" s="1002">
        <v>1266</v>
      </c>
      <c r="HV121" s="1002">
        <v>393</v>
      </c>
      <c r="HW121" s="1002">
        <v>169</v>
      </c>
      <c r="HX121" s="1002">
        <v>288</v>
      </c>
      <c r="HY121" s="1002">
        <v>566</v>
      </c>
      <c r="HZ121" s="1002">
        <v>224</v>
      </c>
      <c r="IA121" s="1002">
        <v>253</v>
      </c>
      <c r="IB121" s="1002">
        <v>31</v>
      </c>
      <c r="IC121" s="1002">
        <v>228</v>
      </c>
      <c r="ID121" s="1002">
        <v>391</v>
      </c>
      <c r="IE121" s="1002"/>
      <c r="IF121" s="1002">
        <v>60</v>
      </c>
      <c r="IG121" s="1002">
        <v>3</v>
      </c>
      <c r="IH121" s="1003">
        <v>27930</v>
      </c>
      <c r="II121" s="1004">
        <f t="shared" si="19"/>
        <v>76.520547945205479</v>
      </c>
      <c r="IJ121" s="1005">
        <v>22.36986301369863</v>
      </c>
      <c r="IK121" s="1006">
        <v>6.3420158550396373</v>
      </c>
      <c r="IL121" s="1006">
        <v>3.6867924528301885</v>
      </c>
      <c r="IM121" s="1006">
        <v>5.6933060109289615</v>
      </c>
      <c r="IN121" s="1006">
        <v>8.473684210526315</v>
      </c>
      <c r="IO121" s="1006">
        <v>4.5037481259370313</v>
      </c>
      <c r="IP121" s="1006">
        <v>5.688504823151125</v>
      </c>
      <c r="IQ121" s="1006">
        <v>6.2520612485276796</v>
      </c>
      <c r="IR121" s="1006">
        <v>6.8677032882997704</v>
      </c>
      <c r="IS121" s="1006">
        <v>6.7855839416058394</v>
      </c>
      <c r="IT121" s="1006">
        <v>5.6633785450061653</v>
      </c>
      <c r="IU121" s="1006">
        <v>6.4058500914076779</v>
      </c>
      <c r="IV121" s="1006">
        <v>6.674620390455531</v>
      </c>
      <c r="IW121" s="1006">
        <v>5.5627283800243603</v>
      </c>
      <c r="IX121" s="1006">
        <v>5.4255319148936172</v>
      </c>
      <c r="IY121" s="1006">
        <v>5.8973143759873619</v>
      </c>
      <c r="IZ121" s="1006">
        <v>5.5368956743002542</v>
      </c>
      <c r="JA121" s="1006">
        <v>6.9644970414201186</v>
      </c>
      <c r="JB121" s="1006">
        <v>11.232638888888889</v>
      </c>
      <c r="JC121" s="1006">
        <v>14.724381625441696</v>
      </c>
      <c r="JD121" s="1006">
        <v>6.53125</v>
      </c>
      <c r="JE121" s="1006">
        <v>4.8577075098814229</v>
      </c>
      <c r="JF121" s="1006">
        <v>6.032258064516129</v>
      </c>
      <c r="JG121" s="1006">
        <v>3.3377192982456139</v>
      </c>
      <c r="JH121" s="1006">
        <v>14.713554987212277</v>
      </c>
      <c r="JI121" s="1006"/>
      <c r="JJ121" s="1006">
        <v>8.5500000000000007</v>
      </c>
      <c r="JK121" s="1006">
        <v>7.666666666666667</v>
      </c>
      <c r="JL121" s="642">
        <v>6.4554242749731472</v>
      </c>
      <c r="JM121" s="1001">
        <v>1093</v>
      </c>
      <c r="JN121" s="1002">
        <v>7749</v>
      </c>
      <c r="JO121" s="1002">
        <v>1417</v>
      </c>
      <c r="JP121" s="1002">
        <v>6810</v>
      </c>
      <c r="JQ121" s="1002">
        <v>13509</v>
      </c>
      <c r="JR121" s="1002">
        <v>13642</v>
      </c>
      <c r="JS121" s="1002">
        <v>10253</v>
      </c>
      <c r="JT121" s="1002">
        <v>3925</v>
      </c>
      <c r="JU121" s="1002">
        <v>22551</v>
      </c>
      <c r="JV121" s="1002">
        <v>6267</v>
      </c>
      <c r="JW121" s="1002">
        <v>3559</v>
      </c>
      <c r="JX121" s="1002">
        <v>8429</v>
      </c>
      <c r="JY121" s="1002">
        <v>2582</v>
      </c>
      <c r="JZ121" s="1002">
        <v>3729</v>
      </c>
      <c r="KA121" s="1002">
        <v>5622</v>
      </c>
      <c r="KB121" s="1002">
        <v>4652</v>
      </c>
      <c r="KC121" s="1002">
        <v>1709</v>
      </c>
      <c r="KD121" s="1002">
        <v>973</v>
      </c>
      <c r="KE121" s="1002">
        <v>2616</v>
      </c>
      <c r="KF121" s="1002">
        <v>7721</v>
      </c>
      <c r="KG121" s="1002">
        <v>1257</v>
      </c>
      <c r="KH121" s="1002">
        <v>812</v>
      </c>
      <c r="KI121" s="1002">
        <v>152</v>
      </c>
      <c r="KJ121" s="1002">
        <v>521</v>
      </c>
      <c r="KK121" s="1002">
        <v>5362</v>
      </c>
      <c r="KL121" s="1002"/>
      <c r="KM121" s="1002">
        <v>358</v>
      </c>
      <c r="KN121" s="1002">
        <v>12</v>
      </c>
      <c r="KO121" s="1003">
        <v>137282</v>
      </c>
      <c r="KP121" s="1007">
        <f t="shared" si="14"/>
        <v>0.46262616050818045</v>
      </c>
      <c r="KQ121" s="1004">
        <f t="shared" si="20"/>
        <v>376.11506849315066</v>
      </c>
      <c r="KR121" s="1001">
        <v>3587</v>
      </c>
      <c r="KS121" s="1002">
        <v>1717</v>
      </c>
      <c r="KT121" s="1002">
        <v>11</v>
      </c>
      <c r="KU121" s="1002">
        <v>95</v>
      </c>
      <c r="KV121" s="1002">
        <v>1155</v>
      </c>
      <c r="KW121" s="1002">
        <v>2818</v>
      </c>
      <c r="KX121" s="1002">
        <v>1430</v>
      </c>
      <c r="KY121" s="1002">
        <v>530</v>
      </c>
      <c r="KZ121" s="1002">
        <v>467</v>
      </c>
      <c r="LA121" s="1002">
        <v>71</v>
      </c>
      <c r="LB121" s="1002">
        <v>230</v>
      </c>
      <c r="LC121" s="1002">
        <v>441</v>
      </c>
      <c r="LD121" s="1002">
        <v>34</v>
      </c>
      <c r="LE121" s="1002">
        <v>17</v>
      </c>
      <c r="LF121" s="1002">
        <v>427</v>
      </c>
      <c r="LG121" s="1002">
        <v>1568</v>
      </c>
      <c r="LH121" s="1002">
        <v>77</v>
      </c>
      <c r="LI121" s="1002">
        <v>37</v>
      </c>
      <c r="LJ121" s="1002">
        <v>334</v>
      </c>
      <c r="LK121" s="1002">
        <v>55</v>
      </c>
      <c r="LL121" s="1002">
        <v>26</v>
      </c>
      <c r="LM121" s="1002">
        <v>178</v>
      </c>
      <c r="LN121" s="1002">
        <v>5</v>
      </c>
      <c r="LO121" s="1002">
        <v>38</v>
      </c>
      <c r="LP121" s="1002"/>
      <c r="LQ121" s="1002"/>
      <c r="LR121" s="1002">
        <v>71</v>
      </c>
      <c r="LS121" s="1002">
        <v>6</v>
      </c>
      <c r="LT121" s="1003">
        <v>15425</v>
      </c>
      <c r="LU121" s="1007">
        <f t="shared" si="26"/>
        <v>0.54179838426413773</v>
      </c>
      <c r="LV121" s="1004">
        <f t="shared" si="21"/>
        <v>42.260273972602739</v>
      </c>
      <c r="LW121" s="644">
        <v>81</v>
      </c>
      <c r="LX121" s="645">
        <v>948</v>
      </c>
      <c r="LY121" s="645">
        <v>1517</v>
      </c>
      <c r="LZ121" s="646">
        <v>2371</v>
      </c>
      <c r="MA121" s="647">
        <v>2320</v>
      </c>
      <c r="MB121" s="647">
        <v>5435</v>
      </c>
      <c r="MC121" s="645"/>
      <c r="MD121" s="645"/>
      <c r="ME121" s="646"/>
      <c r="MF121" s="647">
        <v>772</v>
      </c>
      <c r="MG121" s="645"/>
      <c r="MH121" s="645">
        <v>124</v>
      </c>
      <c r="MI121" s="646">
        <v>108</v>
      </c>
      <c r="MJ121" s="647">
        <v>1318</v>
      </c>
      <c r="MK121" s="648"/>
      <c r="ML121" s="648">
        <v>431</v>
      </c>
      <c r="MM121" s="648"/>
      <c r="MN121" s="1008">
        <v>15425</v>
      </c>
      <c r="MO121" s="1009">
        <f t="shared" si="22"/>
        <v>0.17309562398703404</v>
      </c>
      <c r="MP121" s="1010"/>
      <c r="MQ121" s="1011"/>
      <c r="MR121" s="1011"/>
      <c r="MS121" s="1011"/>
      <c r="MT121" s="1011"/>
      <c r="MU121" s="1011"/>
      <c r="MV121" s="1012"/>
      <c r="MX121" s="837"/>
    </row>
    <row r="122" spans="1:362" s="587" customFormat="1" ht="8.25" x14ac:dyDescent="0.25">
      <c r="A122" s="976" t="s">
        <v>774</v>
      </c>
      <c r="B122" s="977" t="s">
        <v>780</v>
      </c>
      <c r="C122" s="978" t="s">
        <v>781</v>
      </c>
      <c r="D122" s="978" t="s">
        <v>1295</v>
      </c>
      <c r="E122" s="978" t="s">
        <v>1294</v>
      </c>
      <c r="F122" s="978" t="s">
        <v>778</v>
      </c>
      <c r="G122" s="978" t="s">
        <v>782</v>
      </c>
      <c r="H122" s="978" t="s">
        <v>782</v>
      </c>
      <c r="I122" s="978" t="s">
        <v>186</v>
      </c>
      <c r="J122" s="978" t="s">
        <v>493</v>
      </c>
      <c r="K122" s="1013" t="s">
        <v>282</v>
      </c>
      <c r="L122" s="979">
        <v>1</v>
      </c>
      <c r="M122" s="593"/>
      <c r="N122" s="595"/>
      <c r="O122" s="595"/>
      <c r="P122" s="598">
        <f t="shared" si="15"/>
        <v>0</v>
      </c>
      <c r="Q122" s="599"/>
      <c r="R122" s="600"/>
      <c r="S122" s="600"/>
      <c r="T122" s="980"/>
      <c r="U122" s="981">
        <v>120.47646825396825</v>
      </c>
      <c r="V122" s="982">
        <v>7.1779464285714285</v>
      </c>
      <c r="W122" s="982">
        <v>263.37738095238097</v>
      </c>
      <c r="X122" s="982">
        <v>99.246534391534396</v>
      </c>
      <c r="Y122" s="982">
        <v>24.216613756613757</v>
      </c>
      <c r="Z122" s="982">
        <v>79.557830687830702</v>
      </c>
      <c r="AA122" s="982">
        <v>2.5396825396825397E-2</v>
      </c>
      <c r="AB122" s="982">
        <v>52.741021825396821</v>
      </c>
      <c r="AC122" s="982">
        <v>128.949375</v>
      </c>
      <c r="AD122" s="983">
        <v>775.76856812169319</v>
      </c>
      <c r="AE122" s="984">
        <f t="shared" si="16"/>
        <v>0.20279564891449386</v>
      </c>
      <c r="AF122" s="985">
        <f t="shared" si="17"/>
        <v>0.44333792029032754</v>
      </c>
      <c r="AG122" s="986" t="s">
        <v>1483</v>
      </c>
      <c r="AH122" s="987" t="s">
        <v>1481</v>
      </c>
      <c r="AI122" s="988" t="s">
        <v>1482</v>
      </c>
      <c r="AJ122" s="989"/>
      <c r="AK122" s="990"/>
      <c r="AL122" s="990"/>
      <c r="AM122" s="990"/>
      <c r="AN122" s="990"/>
      <c r="AO122" s="990"/>
      <c r="AP122" s="990"/>
      <c r="AQ122" s="990"/>
      <c r="AR122" s="990"/>
      <c r="AS122" s="990"/>
      <c r="AT122" s="990"/>
      <c r="AU122" s="990"/>
      <c r="AV122" s="990"/>
      <c r="AW122" s="990"/>
      <c r="AX122" s="990"/>
      <c r="AY122" s="990"/>
      <c r="AZ122" s="990"/>
      <c r="BA122" s="990"/>
      <c r="BB122" s="990"/>
      <c r="BC122" s="990"/>
      <c r="BD122" s="614"/>
      <c r="BE122" s="991">
        <v>67</v>
      </c>
      <c r="BF122" s="992">
        <v>58</v>
      </c>
      <c r="BG122" s="992">
        <v>40</v>
      </c>
      <c r="BH122" s="992"/>
      <c r="BI122" s="992">
        <v>29</v>
      </c>
      <c r="BJ122" s="992">
        <v>36</v>
      </c>
      <c r="BK122" s="992"/>
      <c r="BL122" s="992"/>
      <c r="BM122" s="992">
        <v>15</v>
      </c>
      <c r="BN122" s="992"/>
      <c r="BO122" s="992"/>
      <c r="BP122" s="992"/>
      <c r="BQ122" s="992"/>
      <c r="BR122" s="992"/>
      <c r="BS122" s="992"/>
      <c r="BT122" s="992"/>
      <c r="BU122" s="992"/>
      <c r="BV122" s="992"/>
      <c r="BW122" s="992"/>
      <c r="BX122" s="992"/>
      <c r="BY122" s="992"/>
      <c r="BZ122" s="992"/>
      <c r="CA122" s="992"/>
      <c r="CB122" s="992"/>
      <c r="CC122" s="992"/>
      <c r="CD122" s="992"/>
      <c r="CE122" s="992"/>
      <c r="CF122" s="992"/>
      <c r="CG122" s="992"/>
      <c r="CH122" s="992"/>
      <c r="CI122" s="992"/>
      <c r="CJ122" s="992"/>
      <c r="CK122" s="992"/>
      <c r="CL122" s="992"/>
      <c r="CM122" s="992"/>
      <c r="CN122" s="992"/>
      <c r="CO122" s="992"/>
      <c r="CP122" s="992"/>
      <c r="CQ122" s="992"/>
      <c r="CR122" s="992"/>
      <c r="CS122" s="993">
        <v>245</v>
      </c>
      <c r="CT122" s="994">
        <f t="shared" si="18"/>
        <v>6</v>
      </c>
      <c r="CU122" s="615">
        <v>0.22383970558168065</v>
      </c>
      <c r="CV122" s="616">
        <v>0.69069437883797824</v>
      </c>
      <c r="CW122" s="616">
        <v>0.43246575342465754</v>
      </c>
      <c r="CX122" s="616"/>
      <c r="CY122" s="616">
        <v>0.25205479452054796</v>
      </c>
      <c r="CZ122" s="616">
        <v>0.37557077625570778</v>
      </c>
      <c r="DA122" s="616"/>
      <c r="DB122" s="616"/>
      <c r="DC122" s="616">
        <v>0.69826484018264845</v>
      </c>
      <c r="DD122" s="616"/>
      <c r="DE122" s="616"/>
      <c r="DF122" s="616"/>
      <c r="DG122" s="616"/>
      <c r="DH122" s="616"/>
      <c r="DI122" s="616"/>
      <c r="DJ122" s="616"/>
      <c r="DK122" s="616"/>
      <c r="DL122" s="616"/>
      <c r="DM122" s="616"/>
      <c r="DN122" s="616"/>
      <c r="DO122" s="616"/>
      <c r="DP122" s="616"/>
      <c r="DQ122" s="616"/>
      <c r="DR122" s="616"/>
      <c r="DS122" s="616"/>
      <c r="DT122" s="616"/>
      <c r="DU122" s="616"/>
      <c r="DV122" s="616"/>
      <c r="DW122" s="616"/>
      <c r="DX122" s="616"/>
      <c r="DY122" s="616"/>
      <c r="DZ122" s="616"/>
      <c r="EA122" s="616"/>
      <c r="EB122" s="616"/>
      <c r="EC122" s="616"/>
      <c r="ED122" s="616"/>
      <c r="EE122" s="616"/>
      <c r="EF122" s="616"/>
      <c r="EG122" s="616"/>
      <c r="EH122" s="995"/>
      <c r="EI122" s="996">
        <v>0.42310315907184792</v>
      </c>
      <c r="EJ122" s="989">
        <v>6</v>
      </c>
      <c r="EK122" s="990">
        <v>8</v>
      </c>
      <c r="EL122" s="990">
        <v>11</v>
      </c>
      <c r="EM122" s="990"/>
      <c r="EN122" s="990">
        <v>4</v>
      </c>
      <c r="EO122" s="990"/>
      <c r="EP122" s="990"/>
      <c r="EQ122" s="990"/>
      <c r="ER122" s="990"/>
      <c r="ES122" s="990"/>
      <c r="ET122" s="990"/>
      <c r="EU122" s="990"/>
      <c r="EV122" s="990"/>
      <c r="EW122" s="990"/>
      <c r="EX122" s="990"/>
      <c r="EY122" s="990"/>
      <c r="EZ122" s="990"/>
      <c r="FA122" s="990"/>
      <c r="FB122" s="990"/>
      <c r="FC122" s="990"/>
      <c r="FD122" s="990"/>
      <c r="FE122" s="990"/>
      <c r="FF122" s="990"/>
      <c r="FG122" s="990"/>
      <c r="FH122" s="990"/>
      <c r="FI122" s="990"/>
      <c r="FJ122" s="990"/>
      <c r="FK122" s="990"/>
      <c r="FL122" s="990"/>
      <c r="FM122" s="990"/>
      <c r="FN122" s="990"/>
      <c r="FO122" s="990"/>
      <c r="FP122" s="997">
        <v>29</v>
      </c>
      <c r="FQ122" s="994">
        <f t="shared" si="13"/>
        <v>4</v>
      </c>
      <c r="FR122" s="615">
        <v>0.4808219178082192</v>
      </c>
      <c r="FS122" s="616">
        <v>0.60239726027397256</v>
      </c>
      <c r="FT122" s="616">
        <v>0.45828144458281445</v>
      </c>
      <c r="FU122" s="616"/>
      <c r="FV122" s="616">
        <v>6.4383561643835616E-2</v>
      </c>
      <c r="FW122" s="616"/>
      <c r="FX122" s="616"/>
      <c r="FY122" s="616"/>
      <c r="FZ122" s="616"/>
      <c r="GA122" s="616"/>
      <c r="GB122" s="616"/>
      <c r="GC122" s="616"/>
      <c r="GD122" s="616"/>
      <c r="GE122" s="616"/>
      <c r="GF122" s="616"/>
      <c r="GG122" s="616"/>
      <c r="GH122" s="616"/>
      <c r="GI122" s="616"/>
      <c r="GJ122" s="616"/>
      <c r="GK122" s="616"/>
      <c r="GL122" s="616"/>
      <c r="GM122" s="616"/>
      <c r="GN122" s="616"/>
      <c r="GO122" s="616"/>
      <c r="GP122" s="616"/>
      <c r="GQ122" s="616"/>
      <c r="GR122" s="616"/>
      <c r="GS122" s="616"/>
      <c r="GT122" s="616"/>
      <c r="GU122" s="616"/>
      <c r="GV122" s="616"/>
      <c r="GW122" s="616"/>
      <c r="GX122" s="621">
        <v>0.44837033538025506</v>
      </c>
      <c r="GY122" s="998">
        <v>89</v>
      </c>
      <c r="GZ122" s="999"/>
      <c r="HA122" s="999"/>
      <c r="HB122" s="999"/>
      <c r="HC122" s="999">
        <v>10</v>
      </c>
      <c r="HD122" s="999">
        <v>10</v>
      </c>
      <c r="HE122" s="1000">
        <v>109</v>
      </c>
      <c r="HF122" s="1001">
        <v>38</v>
      </c>
      <c r="HG122" s="1002">
        <v>605</v>
      </c>
      <c r="HH122" s="1002">
        <v>12</v>
      </c>
      <c r="HI122" s="1002">
        <v>261</v>
      </c>
      <c r="HJ122" s="1002">
        <v>490</v>
      </c>
      <c r="HK122" s="1002">
        <v>544</v>
      </c>
      <c r="HL122" s="1002">
        <v>1191</v>
      </c>
      <c r="HM122" s="1002">
        <v>415</v>
      </c>
      <c r="HN122" s="1002">
        <v>1263</v>
      </c>
      <c r="HO122" s="1002">
        <v>322</v>
      </c>
      <c r="HP122" s="1002">
        <v>95</v>
      </c>
      <c r="HQ122" s="1002">
        <v>181</v>
      </c>
      <c r="HR122" s="1002">
        <v>53</v>
      </c>
      <c r="HS122" s="1002">
        <v>431</v>
      </c>
      <c r="HT122" s="1002">
        <v>1217</v>
      </c>
      <c r="HU122" s="1002">
        <v>902</v>
      </c>
      <c r="HV122" s="1002">
        <v>65</v>
      </c>
      <c r="HW122" s="1002">
        <v>24</v>
      </c>
      <c r="HX122" s="1002">
        <v>115</v>
      </c>
      <c r="HY122" s="1002">
        <v>39</v>
      </c>
      <c r="HZ122" s="1002">
        <v>24</v>
      </c>
      <c r="IA122" s="1002">
        <v>45</v>
      </c>
      <c r="IB122" s="1002">
        <v>3</v>
      </c>
      <c r="IC122" s="1002">
        <v>28</v>
      </c>
      <c r="ID122" s="1002"/>
      <c r="IE122" s="1002"/>
      <c r="IF122" s="1002">
        <v>58</v>
      </c>
      <c r="IG122" s="1002">
        <v>15</v>
      </c>
      <c r="IH122" s="1003">
        <v>8436</v>
      </c>
      <c r="II122" s="1004">
        <f t="shared" si="19"/>
        <v>23.112328767123287</v>
      </c>
      <c r="IJ122" s="1005">
        <v>22.631578947368421</v>
      </c>
      <c r="IK122" s="1006">
        <v>6.5570247933884298</v>
      </c>
      <c r="IL122" s="1006">
        <v>2.5</v>
      </c>
      <c r="IM122" s="1006">
        <v>4.4636015325670497</v>
      </c>
      <c r="IN122" s="1006">
        <v>8.7612244897959179</v>
      </c>
      <c r="IO122" s="1006">
        <v>7.0349264705882355</v>
      </c>
      <c r="IP122" s="1006">
        <v>5.775818639798489</v>
      </c>
      <c r="IQ122" s="1006">
        <v>7.2120481927710847</v>
      </c>
      <c r="IR122" s="1006">
        <v>6.1963578780680919</v>
      </c>
      <c r="IS122" s="1006">
        <v>4.7795031055900621</v>
      </c>
      <c r="IT122" s="1006">
        <v>5.5894736842105264</v>
      </c>
      <c r="IU122" s="1006">
        <v>7.8618784530386741</v>
      </c>
      <c r="IV122" s="1006">
        <v>3.4528301886792452</v>
      </c>
      <c r="IW122" s="1006">
        <v>3.5916473317865427</v>
      </c>
      <c r="IX122" s="1006">
        <v>5.0616269515201315</v>
      </c>
      <c r="IY122" s="1006">
        <v>5.2538802660753881</v>
      </c>
      <c r="IZ122" s="1006">
        <v>6.7076923076923078</v>
      </c>
      <c r="JA122" s="1006">
        <v>8.4166666666666661</v>
      </c>
      <c r="JB122" s="1006">
        <v>10.469565217391304</v>
      </c>
      <c r="JC122" s="1006">
        <v>5.2820512820512819</v>
      </c>
      <c r="JD122" s="1006">
        <v>3.5833333333333335</v>
      </c>
      <c r="JE122" s="1006">
        <v>3.7555555555555555</v>
      </c>
      <c r="JF122" s="1006">
        <v>5.333333333333333</v>
      </c>
      <c r="JG122" s="1006">
        <v>2.9285714285714284</v>
      </c>
      <c r="JH122" s="1006"/>
      <c r="JI122" s="1006"/>
      <c r="JJ122" s="1006">
        <v>5.6896551724137927</v>
      </c>
      <c r="JK122" s="1006">
        <v>5</v>
      </c>
      <c r="JL122" s="642">
        <v>6.0181365576102417</v>
      </c>
      <c r="JM122" s="1001">
        <v>213</v>
      </c>
      <c r="JN122" s="1002">
        <v>3085</v>
      </c>
      <c r="JO122" s="1002">
        <v>17</v>
      </c>
      <c r="JP122" s="1002">
        <v>894</v>
      </c>
      <c r="JQ122" s="1002">
        <v>2866</v>
      </c>
      <c r="JR122" s="1002">
        <v>2578</v>
      </c>
      <c r="JS122" s="1002">
        <v>4798</v>
      </c>
      <c r="JT122" s="1002">
        <v>2233</v>
      </c>
      <c r="JU122" s="1002">
        <v>6343</v>
      </c>
      <c r="JV122" s="1002">
        <v>1177</v>
      </c>
      <c r="JW122" s="1002">
        <v>377</v>
      </c>
      <c r="JX122" s="1002">
        <v>1030</v>
      </c>
      <c r="JY122" s="1002">
        <v>132</v>
      </c>
      <c r="JZ122" s="1002">
        <v>1136</v>
      </c>
      <c r="KA122" s="1002">
        <v>5035</v>
      </c>
      <c r="KB122" s="1002">
        <v>3843</v>
      </c>
      <c r="KC122" s="1002">
        <v>317</v>
      </c>
      <c r="KD122" s="1002">
        <v>162</v>
      </c>
      <c r="KE122" s="1002">
        <v>895</v>
      </c>
      <c r="KF122" s="1002">
        <v>155</v>
      </c>
      <c r="KG122" s="1002">
        <v>53</v>
      </c>
      <c r="KH122" s="1002">
        <v>113</v>
      </c>
      <c r="KI122" s="1002">
        <v>13</v>
      </c>
      <c r="KJ122" s="1002">
        <v>53</v>
      </c>
      <c r="KK122" s="1002"/>
      <c r="KL122" s="1002"/>
      <c r="KM122" s="1002">
        <v>257</v>
      </c>
      <c r="KN122" s="1002">
        <v>61</v>
      </c>
      <c r="KO122" s="1003">
        <v>37836</v>
      </c>
      <c r="KP122" s="1007">
        <f t="shared" si="14"/>
        <v>0.42310315907184792</v>
      </c>
      <c r="KQ122" s="1004">
        <f t="shared" si="20"/>
        <v>103.66027397260274</v>
      </c>
      <c r="KR122" s="1001">
        <v>643</v>
      </c>
      <c r="KS122" s="1002">
        <v>293</v>
      </c>
      <c r="KT122" s="1002">
        <v>1</v>
      </c>
      <c r="KU122" s="1002">
        <v>14</v>
      </c>
      <c r="KV122" s="1002">
        <v>957</v>
      </c>
      <c r="KW122" s="1002">
        <v>713</v>
      </c>
      <c r="KX122" s="1002">
        <v>902</v>
      </c>
      <c r="KY122" s="1002">
        <v>351</v>
      </c>
      <c r="KZ122" s="1002">
        <v>231</v>
      </c>
      <c r="LA122" s="1002">
        <v>46</v>
      </c>
      <c r="LB122" s="1002">
        <v>58</v>
      </c>
      <c r="LC122" s="1002">
        <v>211</v>
      </c>
      <c r="LD122" s="1002"/>
      <c r="LE122" s="1002">
        <v>8</v>
      </c>
      <c r="LF122" s="1002">
        <v>2</v>
      </c>
      <c r="LG122" s="1002">
        <v>1</v>
      </c>
      <c r="LH122" s="1002">
        <v>54</v>
      </c>
      <c r="LI122" s="1002">
        <v>16</v>
      </c>
      <c r="LJ122" s="1002">
        <v>195</v>
      </c>
      <c r="LK122" s="1002">
        <v>12</v>
      </c>
      <c r="LL122" s="1002">
        <v>10</v>
      </c>
      <c r="LM122" s="1002">
        <v>11</v>
      </c>
      <c r="LN122" s="1002"/>
      <c r="LO122" s="1002">
        <v>3</v>
      </c>
      <c r="LP122" s="1002"/>
      <c r="LQ122" s="1002"/>
      <c r="LR122" s="1002">
        <v>14</v>
      </c>
      <c r="LS122" s="1002"/>
      <c r="LT122" s="1003">
        <v>4746</v>
      </c>
      <c r="LU122" s="1007">
        <f t="shared" si="26"/>
        <v>0.44837033538025506</v>
      </c>
      <c r="LV122" s="1004">
        <f t="shared" si="21"/>
        <v>13.002739726027396</v>
      </c>
      <c r="LW122" s="644">
        <v>85</v>
      </c>
      <c r="LX122" s="645">
        <v>363</v>
      </c>
      <c r="LY122" s="645">
        <v>308</v>
      </c>
      <c r="LZ122" s="646">
        <v>975</v>
      </c>
      <c r="MA122" s="647">
        <v>1156</v>
      </c>
      <c r="MB122" s="647">
        <v>1765</v>
      </c>
      <c r="MC122" s="645"/>
      <c r="MD122" s="645"/>
      <c r="ME122" s="646"/>
      <c r="MF122" s="647">
        <v>94</v>
      </c>
      <c r="MG122" s="645"/>
      <c r="MH122" s="645"/>
      <c r="MI122" s="646"/>
      <c r="MJ122" s="647"/>
      <c r="MK122" s="648"/>
      <c r="ML122" s="648"/>
      <c r="MM122" s="648"/>
      <c r="MN122" s="1008">
        <v>4746</v>
      </c>
      <c r="MO122" s="1009">
        <f t="shared" si="22"/>
        <v>0.15929203539823009</v>
      </c>
      <c r="MP122" s="1010"/>
      <c r="MQ122" s="1011"/>
      <c r="MR122" s="1011"/>
      <c r="MS122" s="1011"/>
      <c r="MT122" s="1011"/>
      <c r="MU122" s="1011"/>
      <c r="MV122" s="1012"/>
      <c r="MX122" s="837"/>
    </row>
    <row r="123" spans="1:362" s="587" customFormat="1" ht="8.25" x14ac:dyDescent="0.25">
      <c r="A123" s="976" t="s">
        <v>774</v>
      </c>
      <c r="B123" s="977" t="s">
        <v>783</v>
      </c>
      <c r="C123" s="978" t="s">
        <v>784</v>
      </c>
      <c r="D123" s="978" t="s">
        <v>1296</v>
      </c>
      <c r="E123" s="978" t="s">
        <v>1294</v>
      </c>
      <c r="F123" s="978" t="s">
        <v>778</v>
      </c>
      <c r="G123" s="978" t="s">
        <v>785</v>
      </c>
      <c r="H123" s="978" t="s">
        <v>785</v>
      </c>
      <c r="I123" s="978" t="s">
        <v>186</v>
      </c>
      <c r="J123" s="978" t="s">
        <v>493</v>
      </c>
      <c r="K123" s="1013" t="s">
        <v>282</v>
      </c>
      <c r="L123" s="979">
        <v>1</v>
      </c>
      <c r="M123" s="593"/>
      <c r="N123" s="595"/>
      <c r="O123" s="595"/>
      <c r="P123" s="598">
        <f t="shared" si="15"/>
        <v>0</v>
      </c>
      <c r="Q123" s="599"/>
      <c r="R123" s="600"/>
      <c r="S123" s="600"/>
      <c r="T123" s="980"/>
      <c r="U123" s="981">
        <v>114.29904265873014</v>
      </c>
      <c r="V123" s="982">
        <v>5.15</v>
      </c>
      <c r="W123" s="982">
        <v>215.1324603174603</v>
      </c>
      <c r="X123" s="982">
        <v>84.054285714285712</v>
      </c>
      <c r="Y123" s="982">
        <v>16.204021164021164</v>
      </c>
      <c r="Z123" s="982">
        <v>73.74732804232805</v>
      </c>
      <c r="AA123" s="982">
        <v>1.1000000000000001</v>
      </c>
      <c r="AB123" s="982">
        <v>40.635620039682536</v>
      </c>
      <c r="AC123" s="982">
        <v>115.20998015873016</v>
      </c>
      <c r="AD123" s="983">
        <v>665.53273809523807</v>
      </c>
      <c r="AE123" s="984">
        <f t="shared" si="16"/>
        <v>0.224253339274705</v>
      </c>
      <c r="AF123" s="985">
        <f t="shared" si="17"/>
        <v>0.4220872851631759</v>
      </c>
      <c r="AG123" s="986" t="s">
        <v>1483</v>
      </c>
      <c r="AH123" s="987" t="s">
        <v>1481</v>
      </c>
      <c r="AI123" s="988" t="s">
        <v>1482</v>
      </c>
      <c r="AJ123" s="989"/>
      <c r="AK123" s="990"/>
      <c r="AL123" s="990"/>
      <c r="AM123" s="990"/>
      <c r="AN123" s="990"/>
      <c r="AO123" s="990"/>
      <c r="AP123" s="990"/>
      <c r="AQ123" s="990"/>
      <c r="AR123" s="990"/>
      <c r="AS123" s="990"/>
      <c r="AT123" s="990"/>
      <c r="AU123" s="990"/>
      <c r="AV123" s="990"/>
      <c r="AW123" s="990"/>
      <c r="AX123" s="990"/>
      <c r="AY123" s="990"/>
      <c r="AZ123" s="990"/>
      <c r="BA123" s="990"/>
      <c r="BB123" s="990"/>
      <c r="BC123" s="990"/>
      <c r="BD123" s="614"/>
      <c r="BE123" s="991">
        <v>54</v>
      </c>
      <c r="BF123" s="992">
        <v>41</v>
      </c>
      <c r="BG123" s="992">
        <v>35</v>
      </c>
      <c r="BH123" s="992"/>
      <c r="BI123" s="992">
        <v>30</v>
      </c>
      <c r="BJ123" s="992"/>
      <c r="BK123" s="992">
        <v>55</v>
      </c>
      <c r="BL123" s="992"/>
      <c r="BM123" s="992">
        <v>14</v>
      </c>
      <c r="BN123" s="992">
        <v>22</v>
      </c>
      <c r="BO123" s="992"/>
      <c r="BP123" s="992">
        <v>18</v>
      </c>
      <c r="BQ123" s="992"/>
      <c r="BR123" s="992"/>
      <c r="BS123" s="992"/>
      <c r="BT123" s="992"/>
      <c r="BU123" s="992"/>
      <c r="BV123" s="992"/>
      <c r="BW123" s="992"/>
      <c r="BX123" s="992"/>
      <c r="BY123" s="992"/>
      <c r="BZ123" s="992"/>
      <c r="CA123" s="992"/>
      <c r="CB123" s="992"/>
      <c r="CC123" s="992"/>
      <c r="CD123" s="992"/>
      <c r="CE123" s="992"/>
      <c r="CF123" s="992"/>
      <c r="CG123" s="992"/>
      <c r="CH123" s="992"/>
      <c r="CI123" s="992"/>
      <c r="CJ123" s="992"/>
      <c r="CK123" s="992"/>
      <c r="CL123" s="992"/>
      <c r="CM123" s="992"/>
      <c r="CN123" s="992"/>
      <c r="CO123" s="992"/>
      <c r="CP123" s="992"/>
      <c r="CQ123" s="992"/>
      <c r="CR123" s="992"/>
      <c r="CS123" s="993">
        <v>269</v>
      </c>
      <c r="CT123" s="994">
        <f t="shared" si="18"/>
        <v>8</v>
      </c>
      <c r="CU123" s="615">
        <v>0.66473871131405382</v>
      </c>
      <c r="CV123" s="616">
        <v>0.49335115268960911</v>
      </c>
      <c r="CW123" s="616">
        <v>0.35530332681017612</v>
      </c>
      <c r="CX123" s="616"/>
      <c r="CY123" s="616">
        <v>0.33086757990867582</v>
      </c>
      <c r="CZ123" s="616"/>
      <c r="DA123" s="616">
        <v>0.50007471980074725</v>
      </c>
      <c r="DB123" s="616"/>
      <c r="DC123" s="616">
        <v>0.43189823874755384</v>
      </c>
      <c r="DD123" s="616">
        <v>0.30759651307596514</v>
      </c>
      <c r="DE123" s="616"/>
      <c r="DF123" s="616">
        <v>0.30015220700152206</v>
      </c>
      <c r="DG123" s="616"/>
      <c r="DH123" s="616"/>
      <c r="DI123" s="616"/>
      <c r="DJ123" s="616"/>
      <c r="DK123" s="616"/>
      <c r="DL123" s="616"/>
      <c r="DM123" s="616"/>
      <c r="DN123" s="616"/>
      <c r="DO123" s="616"/>
      <c r="DP123" s="616"/>
      <c r="DQ123" s="616"/>
      <c r="DR123" s="616"/>
      <c r="DS123" s="616"/>
      <c r="DT123" s="616"/>
      <c r="DU123" s="616"/>
      <c r="DV123" s="616"/>
      <c r="DW123" s="616"/>
      <c r="DX123" s="616"/>
      <c r="DY123" s="616"/>
      <c r="DZ123" s="616"/>
      <c r="EA123" s="616"/>
      <c r="EB123" s="616"/>
      <c r="EC123" s="616"/>
      <c r="ED123" s="616"/>
      <c r="EE123" s="616"/>
      <c r="EF123" s="616"/>
      <c r="EG123" s="616"/>
      <c r="EH123" s="995"/>
      <c r="EI123" s="996">
        <v>0.46173040688496209</v>
      </c>
      <c r="EJ123" s="989">
        <v>5</v>
      </c>
      <c r="EK123" s="990">
        <v>4</v>
      </c>
      <c r="EL123" s="990">
        <v>6</v>
      </c>
      <c r="EM123" s="990"/>
      <c r="EN123" s="990"/>
      <c r="EO123" s="990"/>
      <c r="EP123" s="990"/>
      <c r="EQ123" s="990"/>
      <c r="ER123" s="990"/>
      <c r="ES123" s="990"/>
      <c r="ET123" s="990"/>
      <c r="EU123" s="990"/>
      <c r="EV123" s="990"/>
      <c r="EW123" s="990"/>
      <c r="EX123" s="990"/>
      <c r="EY123" s="990"/>
      <c r="EZ123" s="990"/>
      <c r="FA123" s="990"/>
      <c r="FB123" s="990"/>
      <c r="FC123" s="990"/>
      <c r="FD123" s="990"/>
      <c r="FE123" s="990"/>
      <c r="FF123" s="990"/>
      <c r="FG123" s="990"/>
      <c r="FH123" s="990"/>
      <c r="FI123" s="990"/>
      <c r="FJ123" s="990"/>
      <c r="FK123" s="990"/>
      <c r="FL123" s="990"/>
      <c r="FM123" s="990"/>
      <c r="FN123" s="990"/>
      <c r="FO123" s="990"/>
      <c r="FP123" s="997">
        <v>15</v>
      </c>
      <c r="FQ123" s="994">
        <f t="shared" si="13"/>
        <v>3</v>
      </c>
      <c r="FR123" s="615">
        <v>0.6558904109589041</v>
      </c>
      <c r="FS123" s="616">
        <v>0.70342465753424654</v>
      </c>
      <c r="FT123" s="616">
        <v>0.65844748858447488</v>
      </c>
      <c r="FU123" s="616"/>
      <c r="FV123" s="616"/>
      <c r="FW123" s="616"/>
      <c r="FX123" s="616"/>
      <c r="FY123" s="616"/>
      <c r="FZ123" s="616"/>
      <c r="GA123" s="616"/>
      <c r="GB123" s="616"/>
      <c r="GC123" s="616"/>
      <c r="GD123" s="616"/>
      <c r="GE123" s="616"/>
      <c r="GF123" s="616"/>
      <c r="GG123" s="616"/>
      <c r="GH123" s="616"/>
      <c r="GI123" s="616"/>
      <c r="GJ123" s="616"/>
      <c r="GK123" s="616"/>
      <c r="GL123" s="616"/>
      <c r="GM123" s="616"/>
      <c r="GN123" s="616"/>
      <c r="GO123" s="616"/>
      <c r="GP123" s="616"/>
      <c r="GQ123" s="616"/>
      <c r="GR123" s="616"/>
      <c r="GS123" s="616"/>
      <c r="GT123" s="616"/>
      <c r="GU123" s="616"/>
      <c r="GV123" s="616"/>
      <c r="GW123" s="616"/>
      <c r="GX123" s="621">
        <v>0.66958904109589046</v>
      </c>
      <c r="GY123" s="998">
        <v>23</v>
      </c>
      <c r="GZ123" s="999"/>
      <c r="HA123" s="999"/>
      <c r="HB123" s="999"/>
      <c r="HC123" s="999"/>
      <c r="HD123" s="999"/>
      <c r="HE123" s="1000">
        <v>23</v>
      </c>
      <c r="HF123" s="1001">
        <v>56</v>
      </c>
      <c r="HG123" s="1002">
        <v>298</v>
      </c>
      <c r="HH123" s="1002">
        <v>8</v>
      </c>
      <c r="HI123" s="1002">
        <v>743</v>
      </c>
      <c r="HJ123" s="1002">
        <v>800</v>
      </c>
      <c r="HK123" s="1002">
        <v>781</v>
      </c>
      <c r="HL123" s="1002">
        <v>914</v>
      </c>
      <c r="HM123" s="1002">
        <v>402</v>
      </c>
      <c r="HN123" s="1002">
        <v>481</v>
      </c>
      <c r="HO123" s="1002">
        <v>244</v>
      </c>
      <c r="HP123" s="1002">
        <v>145</v>
      </c>
      <c r="HQ123" s="1002">
        <v>591</v>
      </c>
      <c r="HR123" s="1002">
        <v>233</v>
      </c>
      <c r="HS123" s="1002">
        <v>378</v>
      </c>
      <c r="HT123" s="1002">
        <v>767</v>
      </c>
      <c r="HU123" s="1002">
        <v>644</v>
      </c>
      <c r="HV123" s="1002">
        <v>170</v>
      </c>
      <c r="HW123" s="1002">
        <v>37</v>
      </c>
      <c r="HX123" s="1002">
        <v>140</v>
      </c>
      <c r="HY123" s="1002">
        <v>488</v>
      </c>
      <c r="HZ123" s="1002">
        <v>192</v>
      </c>
      <c r="IA123" s="1002">
        <v>67</v>
      </c>
      <c r="IB123" s="1002">
        <v>4</v>
      </c>
      <c r="IC123" s="1002">
        <v>82</v>
      </c>
      <c r="ID123" s="1002"/>
      <c r="IE123" s="1002"/>
      <c r="IF123" s="1002">
        <v>18</v>
      </c>
      <c r="IG123" s="1002">
        <v>3</v>
      </c>
      <c r="IH123" s="1003">
        <v>8686</v>
      </c>
      <c r="II123" s="1004">
        <f t="shared" si="19"/>
        <v>23.797260273972604</v>
      </c>
      <c r="IJ123" s="1005">
        <v>22.892857142857142</v>
      </c>
      <c r="IK123" s="1006">
        <v>4.5</v>
      </c>
      <c r="IL123" s="1006">
        <v>4.25</v>
      </c>
      <c r="IM123" s="1006">
        <v>4.1547779273216685</v>
      </c>
      <c r="IN123" s="1006">
        <v>7.2512499999999998</v>
      </c>
      <c r="IO123" s="1006">
        <v>6.6427656850192065</v>
      </c>
      <c r="IP123" s="1006">
        <v>5.7975929978118161</v>
      </c>
      <c r="IQ123" s="1006">
        <v>8.0945273631840795</v>
      </c>
      <c r="IR123" s="1006">
        <v>5.9022869022869022</v>
      </c>
      <c r="IS123" s="1006">
        <v>5.1721311475409832</v>
      </c>
      <c r="IT123" s="1006">
        <v>6.2206896551724142</v>
      </c>
      <c r="IU123" s="1006">
        <v>6.2842639593908629</v>
      </c>
      <c r="IV123" s="1006">
        <v>5.5236051502145926</v>
      </c>
      <c r="IW123" s="1006">
        <v>4.7089947089947088</v>
      </c>
      <c r="IX123" s="1006">
        <v>4.956975228161669</v>
      </c>
      <c r="IY123" s="1006">
        <v>4.5465838509316772</v>
      </c>
      <c r="IZ123" s="1006">
        <v>4.1529411764705886</v>
      </c>
      <c r="JA123" s="1006">
        <v>5.756756756756757</v>
      </c>
      <c r="JB123" s="1006">
        <v>8.4142857142857146</v>
      </c>
      <c r="JC123" s="1006">
        <v>18.227459016393443</v>
      </c>
      <c r="JD123" s="1006">
        <v>9.6197916666666661</v>
      </c>
      <c r="JE123" s="1006">
        <v>5.2985074626865671</v>
      </c>
      <c r="JF123" s="1006">
        <v>6</v>
      </c>
      <c r="JG123" s="1006">
        <v>2.6463414634146343</v>
      </c>
      <c r="JH123" s="1006"/>
      <c r="JI123" s="1006"/>
      <c r="JJ123" s="1006">
        <v>12.055555555555555</v>
      </c>
      <c r="JK123" s="1006">
        <v>8</v>
      </c>
      <c r="JL123" s="642">
        <v>6.6170849643103846</v>
      </c>
      <c r="JM123" s="1001">
        <v>234</v>
      </c>
      <c r="JN123" s="1002">
        <v>912</v>
      </c>
      <c r="JO123" s="1002">
        <v>27</v>
      </c>
      <c r="JP123" s="1002">
        <v>2345</v>
      </c>
      <c r="JQ123" s="1002">
        <v>4526</v>
      </c>
      <c r="JR123" s="1002">
        <v>3933</v>
      </c>
      <c r="JS123" s="1002">
        <v>3771</v>
      </c>
      <c r="JT123" s="1002">
        <v>2633</v>
      </c>
      <c r="JU123" s="1002">
        <v>2198</v>
      </c>
      <c r="JV123" s="1002">
        <v>1019</v>
      </c>
      <c r="JW123" s="1002">
        <v>697</v>
      </c>
      <c r="JX123" s="1002">
        <v>3024</v>
      </c>
      <c r="JY123" s="1002">
        <v>1041</v>
      </c>
      <c r="JZ123" s="1002">
        <v>1396</v>
      </c>
      <c r="KA123" s="1002">
        <v>3047</v>
      </c>
      <c r="KB123" s="1002">
        <v>2305</v>
      </c>
      <c r="KC123" s="1002">
        <v>535</v>
      </c>
      <c r="KD123" s="1002">
        <v>166</v>
      </c>
      <c r="KE123" s="1002">
        <v>872</v>
      </c>
      <c r="KF123" s="1002">
        <v>8390</v>
      </c>
      <c r="KG123" s="1002">
        <v>1648</v>
      </c>
      <c r="KH123" s="1002">
        <v>253</v>
      </c>
      <c r="KI123" s="1002">
        <v>20</v>
      </c>
      <c r="KJ123" s="1002">
        <v>153</v>
      </c>
      <c r="KK123" s="1002"/>
      <c r="KL123" s="1002"/>
      <c r="KM123" s="1002">
        <v>169</v>
      </c>
      <c r="KN123" s="1002">
        <v>21</v>
      </c>
      <c r="KO123" s="1003">
        <v>45335</v>
      </c>
      <c r="KP123" s="1007">
        <f t="shared" si="14"/>
        <v>0.46173040688496209</v>
      </c>
      <c r="KQ123" s="1004">
        <f t="shared" si="20"/>
        <v>124.20547945205479</v>
      </c>
      <c r="KR123" s="1001">
        <v>989</v>
      </c>
      <c r="KS123" s="1002">
        <v>137</v>
      </c>
      <c r="KT123" s="1002"/>
      <c r="KU123" s="1002">
        <v>7</v>
      </c>
      <c r="KV123" s="1002">
        <v>477</v>
      </c>
      <c r="KW123" s="1002">
        <v>558</v>
      </c>
      <c r="KX123" s="1002">
        <v>626</v>
      </c>
      <c r="KY123" s="1002">
        <v>220</v>
      </c>
      <c r="KZ123" s="1002">
        <v>168</v>
      </c>
      <c r="LA123" s="1002">
        <v>3</v>
      </c>
      <c r="LB123" s="1002">
        <v>62</v>
      </c>
      <c r="LC123" s="1002">
        <v>99</v>
      </c>
      <c r="LD123" s="1002">
        <v>18</v>
      </c>
      <c r="LE123" s="1002">
        <v>11</v>
      </c>
      <c r="LF123" s="1002">
        <v>4</v>
      </c>
      <c r="LG123" s="1002"/>
      <c r="LH123" s="1002">
        <v>9</v>
      </c>
      <c r="LI123" s="1002">
        <v>11</v>
      </c>
      <c r="LJ123" s="1002">
        <v>167</v>
      </c>
      <c r="LK123" s="1002">
        <v>19</v>
      </c>
      <c r="LL123" s="1002">
        <v>14</v>
      </c>
      <c r="LM123" s="1002">
        <v>37</v>
      </c>
      <c r="LN123" s="1002"/>
      <c r="LO123" s="1002"/>
      <c r="LP123" s="1002"/>
      <c r="LQ123" s="1002"/>
      <c r="LR123" s="1002">
        <v>30</v>
      </c>
      <c r="LS123" s="1002"/>
      <c r="LT123" s="1003">
        <v>3666</v>
      </c>
      <c r="LU123" s="1007">
        <f t="shared" si="26"/>
        <v>0.66958904109589046</v>
      </c>
      <c r="LV123" s="1004">
        <f t="shared" si="21"/>
        <v>10.043835616438356</v>
      </c>
      <c r="LW123" s="644">
        <v>10</v>
      </c>
      <c r="LX123" s="645">
        <v>89</v>
      </c>
      <c r="LY123" s="645">
        <v>260</v>
      </c>
      <c r="LZ123" s="646">
        <v>623</v>
      </c>
      <c r="MA123" s="647">
        <v>876</v>
      </c>
      <c r="MB123" s="647">
        <v>1808</v>
      </c>
      <c r="MC123" s="645"/>
      <c r="MD123" s="645"/>
      <c r="ME123" s="646"/>
      <c r="MF123" s="647"/>
      <c r="MG123" s="645"/>
      <c r="MH123" s="645"/>
      <c r="MI123" s="646"/>
      <c r="MJ123" s="647"/>
      <c r="MK123" s="648"/>
      <c r="ML123" s="648"/>
      <c r="MM123" s="648"/>
      <c r="MN123" s="1008">
        <v>3666</v>
      </c>
      <c r="MO123" s="1009">
        <f t="shared" si="22"/>
        <v>9.7926895799236219E-2</v>
      </c>
      <c r="MP123" s="1010"/>
      <c r="MQ123" s="1011"/>
      <c r="MR123" s="1011"/>
      <c r="MS123" s="1011"/>
      <c r="MT123" s="1011"/>
      <c r="MU123" s="1011"/>
      <c r="MV123" s="1012"/>
      <c r="MX123" s="837"/>
    </row>
    <row r="124" spans="1:362" s="587" customFormat="1" ht="8.25" x14ac:dyDescent="0.25">
      <c r="A124" s="976" t="s">
        <v>774</v>
      </c>
      <c r="B124" s="977" t="s">
        <v>786</v>
      </c>
      <c r="C124" s="978" t="s">
        <v>787</v>
      </c>
      <c r="D124" s="978" t="s">
        <v>1297</v>
      </c>
      <c r="E124" s="978" t="s">
        <v>1294</v>
      </c>
      <c r="F124" s="978" t="s">
        <v>778</v>
      </c>
      <c r="G124" s="978" t="s">
        <v>785</v>
      </c>
      <c r="H124" s="978" t="s">
        <v>788</v>
      </c>
      <c r="I124" s="978" t="s">
        <v>186</v>
      </c>
      <c r="J124" s="978" t="s">
        <v>493</v>
      </c>
      <c r="K124" s="1013" t="s">
        <v>282</v>
      </c>
      <c r="L124" s="979">
        <v>1</v>
      </c>
      <c r="M124" s="593"/>
      <c r="N124" s="595"/>
      <c r="O124" s="595"/>
      <c r="P124" s="598">
        <f t="shared" si="15"/>
        <v>0</v>
      </c>
      <c r="Q124" s="599"/>
      <c r="R124" s="600"/>
      <c r="S124" s="600"/>
      <c r="T124" s="980"/>
      <c r="U124" s="981">
        <v>90.226319444444442</v>
      </c>
      <c r="V124" s="982">
        <v>4.4114484126984133</v>
      </c>
      <c r="W124" s="982">
        <v>182.04208994708998</v>
      </c>
      <c r="X124" s="982">
        <v>85.454788359788381</v>
      </c>
      <c r="Y124" s="982">
        <v>18.162857142857145</v>
      </c>
      <c r="Z124" s="982">
        <v>84.791507936507927</v>
      </c>
      <c r="AA124" s="982">
        <v>0</v>
      </c>
      <c r="AB124" s="982">
        <v>46.185873015873014</v>
      </c>
      <c r="AC124" s="982">
        <v>56.519831349206349</v>
      </c>
      <c r="AD124" s="983">
        <v>567.79471560846559</v>
      </c>
      <c r="AE124" s="984">
        <f t="shared" si="16"/>
        <v>0.19399796009634809</v>
      </c>
      <c r="AF124" s="985">
        <f t="shared" si="17"/>
        <v>0.39141344032277153</v>
      </c>
      <c r="AG124" s="986" t="s">
        <v>1483</v>
      </c>
      <c r="AH124" s="987" t="s">
        <v>1481</v>
      </c>
      <c r="AI124" s="988" t="s">
        <v>1482</v>
      </c>
      <c r="AJ124" s="989"/>
      <c r="AK124" s="990"/>
      <c r="AL124" s="990"/>
      <c r="AM124" s="990"/>
      <c r="AN124" s="990"/>
      <c r="AO124" s="990"/>
      <c r="AP124" s="990"/>
      <c r="AQ124" s="990"/>
      <c r="AR124" s="990"/>
      <c r="AS124" s="990">
        <v>1</v>
      </c>
      <c r="AT124" s="990"/>
      <c r="AU124" s="990"/>
      <c r="AV124" s="990"/>
      <c r="AW124" s="990"/>
      <c r="AX124" s="990"/>
      <c r="AY124" s="990"/>
      <c r="AZ124" s="990"/>
      <c r="BA124" s="990"/>
      <c r="BB124" s="990"/>
      <c r="BC124" s="990"/>
      <c r="BD124" s="614">
        <v>1</v>
      </c>
      <c r="BE124" s="991">
        <v>35</v>
      </c>
      <c r="BF124" s="992">
        <v>47</v>
      </c>
      <c r="BG124" s="992">
        <v>10</v>
      </c>
      <c r="BH124" s="992">
        <v>30</v>
      </c>
      <c r="BI124" s="992"/>
      <c r="BJ124" s="992">
        <v>26</v>
      </c>
      <c r="BK124" s="992"/>
      <c r="BL124" s="992">
        <v>20</v>
      </c>
      <c r="BM124" s="992"/>
      <c r="BN124" s="992"/>
      <c r="BO124" s="992"/>
      <c r="BP124" s="992"/>
      <c r="BQ124" s="992"/>
      <c r="BR124" s="992"/>
      <c r="BS124" s="992"/>
      <c r="BT124" s="992"/>
      <c r="BU124" s="992">
        <v>10</v>
      </c>
      <c r="BV124" s="992"/>
      <c r="BW124" s="992"/>
      <c r="BX124" s="992">
        <v>9</v>
      </c>
      <c r="BY124" s="992"/>
      <c r="BZ124" s="992"/>
      <c r="CA124" s="992"/>
      <c r="CB124" s="992"/>
      <c r="CC124" s="992"/>
      <c r="CD124" s="992"/>
      <c r="CE124" s="992"/>
      <c r="CF124" s="992"/>
      <c r="CG124" s="992"/>
      <c r="CH124" s="992"/>
      <c r="CI124" s="992"/>
      <c r="CJ124" s="992"/>
      <c r="CK124" s="992"/>
      <c r="CL124" s="992"/>
      <c r="CM124" s="992"/>
      <c r="CN124" s="992"/>
      <c r="CO124" s="992"/>
      <c r="CP124" s="992"/>
      <c r="CQ124" s="992"/>
      <c r="CR124" s="992"/>
      <c r="CS124" s="993">
        <v>187</v>
      </c>
      <c r="CT124" s="994">
        <f t="shared" si="18"/>
        <v>8</v>
      </c>
      <c r="CU124" s="615">
        <v>1.1384735812133073</v>
      </c>
      <c r="CV124" s="616">
        <v>0.30125327892742643</v>
      </c>
      <c r="CW124" s="616">
        <v>0.18684931506849314</v>
      </c>
      <c r="CX124" s="616">
        <v>0.56401826484018269</v>
      </c>
      <c r="CY124" s="616"/>
      <c r="CZ124" s="616">
        <v>0.43645943097997891</v>
      </c>
      <c r="DA124" s="616"/>
      <c r="DB124" s="616">
        <v>0.39712328767123289</v>
      </c>
      <c r="DC124" s="616"/>
      <c r="DD124" s="616"/>
      <c r="DE124" s="616"/>
      <c r="DF124" s="616"/>
      <c r="DG124" s="616"/>
      <c r="DH124" s="616"/>
      <c r="DI124" s="616"/>
      <c r="DJ124" s="616"/>
      <c r="DK124" s="616">
        <v>2.7945205479452055E-2</v>
      </c>
      <c r="DL124" s="616"/>
      <c r="DM124" s="616"/>
      <c r="DN124" s="616">
        <v>0.24079147640791476</v>
      </c>
      <c r="DO124" s="616"/>
      <c r="DP124" s="616"/>
      <c r="DQ124" s="616"/>
      <c r="DR124" s="616"/>
      <c r="DS124" s="616"/>
      <c r="DT124" s="616"/>
      <c r="DU124" s="616"/>
      <c r="DV124" s="616"/>
      <c r="DW124" s="616"/>
      <c r="DX124" s="616"/>
      <c r="DY124" s="616"/>
      <c r="DZ124" s="616"/>
      <c r="EA124" s="616"/>
      <c r="EB124" s="616"/>
      <c r="EC124" s="616"/>
      <c r="ED124" s="616"/>
      <c r="EE124" s="616"/>
      <c r="EF124" s="616"/>
      <c r="EG124" s="616"/>
      <c r="EH124" s="995"/>
      <c r="EI124" s="996">
        <v>0.50551607940810195</v>
      </c>
      <c r="EJ124" s="989">
        <v>5</v>
      </c>
      <c r="EK124" s="990">
        <v>6</v>
      </c>
      <c r="EL124" s="990">
        <v>5</v>
      </c>
      <c r="EM124" s="990"/>
      <c r="EN124" s="990"/>
      <c r="EO124" s="990">
        <v>4</v>
      </c>
      <c r="EP124" s="990"/>
      <c r="EQ124" s="990"/>
      <c r="ER124" s="990"/>
      <c r="ES124" s="990"/>
      <c r="ET124" s="990"/>
      <c r="EU124" s="990"/>
      <c r="EV124" s="990"/>
      <c r="EW124" s="990"/>
      <c r="EX124" s="990"/>
      <c r="EY124" s="990"/>
      <c r="EZ124" s="990"/>
      <c r="FA124" s="990"/>
      <c r="FB124" s="990"/>
      <c r="FC124" s="990"/>
      <c r="FD124" s="990"/>
      <c r="FE124" s="990"/>
      <c r="FF124" s="990"/>
      <c r="FG124" s="990"/>
      <c r="FH124" s="990"/>
      <c r="FI124" s="990"/>
      <c r="FJ124" s="990"/>
      <c r="FK124" s="990"/>
      <c r="FL124" s="990"/>
      <c r="FM124" s="990"/>
      <c r="FN124" s="990"/>
      <c r="FO124" s="990"/>
      <c r="FP124" s="997">
        <v>20</v>
      </c>
      <c r="FQ124" s="994">
        <f t="shared" si="13"/>
        <v>4</v>
      </c>
      <c r="FR124" s="615">
        <v>0.57753424657534247</v>
      </c>
      <c r="FS124" s="616">
        <v>0.57671232876712331</v>
      </c>
      <c r="FT124" s="616">
        <v>0.46575342465753422</v>
      </c>
      <c r="FU124" s="616"/>
      <c r="FV124" s="616"/>
      <c r="FW124" s="616">
        <v>0.19931506849315067</v>
      </c>
      <c r="FX124" s="616"/>
      <c r="FY124" s="616"/>
      <c r="FZ124" s="616"/>
      <c r="GA124" s="616"/>
      <c r="GB124" s="616"/>
      <c r="GC124" s="616"/>
      <c r="GD124" s="616"/>
      <c r="GE124" s="616"/>
      <c r="GF124" s="616"/>
      <c r="GG124" s="616"/>
      <c r="GH124" s="616"/>
      <c r="GI124" s="616"/>
      <c r="GJ124" s="616"/>
      <c r="GK124" s="616"/>
      <c r="GL124" s="616"/>
      <c r="GM124" s="616"/>
      <c r="GN124" s="616"/>
      <c r="GO124" s="616"/>
      <c r="GP124" s="616"/>
      <c r="GQ124" s="616"/>
      <c r="GR124" s="616"/>
      <c r="GS124" s="616"/>
      <c r="GT124" s="616"/>
      <c r="GU124" s="616"/>
      <c r="GV124" s="616"/>
      <c r="GW124" s="616"/>
      <c r="GX124" s="621">
        <v>0.47369863013698632</v>
      </c>
      <c r="GY124" s="998">
        <v>40</v>
      </c>
      <c r="GZ124" s="999"/>
      <c r="HA124" s="999"/>
      <c r="HB124" s="999"/>
      <c r="HC124" s="999"/>
      <c r="HD124" s="999"/>
      <c r="HE124" s="1000">
        <v>40</v>
      </c>
      <c r="HF124" s="1001">
        <v>46</v>
      </c>
      <c r="HG124" s="1002">
        <v>660</v>
      </c>
      <c r="HH124" s="1002">
        <v>196</v>
      </c>
      <c r="HI124" s="1002">
        <v>60</v>
      </c>
      <c r="HJ124" s="1002">
        <v>628</v>
      </c>
      <c r="HK124" s="1002">
        <v>720</v>
      </c>
      <c r="HL124" s="1002">
        <v>643</v>
      </c>
      <c r="HM124" s="1002">
        <v>340</v>
      </c>
      <c r="HN124" s="1002">
        <v>1885</v>
      </c>
      <c r="HO124" s="1002">
        <v>132</v>
      </c>
      <c r="HP124" s="1002">
        <v>151</v>
      </c>
      <c r="HQ124" s="1002">
        <v>248</v>
      </c>
      <c r="HR124" s="1002">
        <v>1</v>
      </c>
      <c r="HS124" s="1002">
        <v>200</v>
      </c>
      <c r="HT124" s="1002">
        <v>17</v>
      </c>
      <c r="HU124" s="1002"/>
      <c r="HV124" s="1002">
        <v>81</v>
      </c>
      <c r="HW124" s="1002">
        <v>16</v>
      </c>
      <c r="HX124" s="1002">
        <v>135</v>
      </c>
      <c r="HY124" s="1002">
        <v>18</v>
      </c>
      <c r="HZ124" s="1002">
        <v>17</v>
      </c>
      <c r="IA124" s="1002">
        <v>42</v>
      </c>
      <c r="IB124" s="1002">
        <v>4</v>
      </c>
      <c r="IC124" s="1002">
        <v>31</v>
      </c>
      <c r="ID124" s="1002">
        <v>192</v>
      </c>
      <c r="IE124" s="1002"/>
      <c r="IF124" s="1002">
        <v>2</v>
      </c>
      <c r="IG124" s="1002"/>
      <c r="IH124" s="1003">
        <v>6465</v>
      </c>
      <c r="II124" s="1004">
        <f t="shared" si="19"/>
        <v>17.712328767123289</v>
      </c>
      <c r="IJ124" s="1005">
        <v>25.282608695652176</v>
      </c>
      <c r="IK124" s="1006">
        <v>6.2378787878787882</v>
      </c>
      <c r="IL124" s="1006">
        <v>5.204081632653061</v>
      </c>
      <c r="IM124" s="1006">
        <v>5.75</v>
      </c>
      <c r="IN124" s="1006">
        <v>8.1019108280254777</v>
      </c>
      <c r="IO124" s="1006">
        <v>6.6652777777777779</v>
      </c>
      <c r="IP124" s="1006">
        <v>5.1057542768273718</v>
      </c>
      <c r="IQ124" s="1006">
        <v>6.1</v>
      </c>
      <c r="IR124" s="1006">
        <v>6.3045092838196286</v>
      </c>
      <c r="IS124" s="1006">
        <v>7.0227272727272725</v>
      </c>
      <c r="IT124" s="1006">
        <v>6.6556291390728477</v>
      </c>
      <c r="IU124" s="1006">
        <v>8.939516129032258</v>
      </c>
      <c r="IV124" s="1006">
        <v>2</v>
      </c>
      <c r="IW124" s="1006">
        <v>4.1550000000000002</v>
      </c>
      <c r="IX124" s="1006">
        <v>4</v>
      </c>
      <c r="IY124" s="1006"/>
      <c r="IZ124" s="1006">
        <v>6.1481481481481479</v>
      </c>
      <c r="JA124" s="1006">
        <v>8.125</v>
      </c>
      <c r="JB124" s="1006">
        <v>9.6666666666666661</v>
      </c>
      <c r="JC124" s="1006">
        <v>5.3888888888888893</v>
      </c>
      <c r="JD124" s="1006">
        <v>3.5882352941176472</v>
      </c>
      <c r="JE124" s="1006">
        <v>4.9523809523809526</v>
      </c>
      <c r="JF124" s="1006">
        <v>3.5</v>
      </c>
      <c r="JG124" s="1006">
        <v>3.870967741935484</v>
      </c>
      <c r="JH124" s="1006">
        <v>16.109375</v>
      </c>
      <c r="JI124" s="1006"/>
      <c r="JJ124" s="1006">
        <v>5.5</v>
      </c>
      <c r="JK124" s="1006"/>
      <c r="JL124" s="642">
        <v>6.8615622583139988</v>
      </c>
      <c r="JM124" s="1001">
        <v>253</v>
      </c>
      <c r="JN124" s="1002">
        <v>2995</v>
      </c>
      <c r="JO124" s="1002">
        <v>824</v>
      </c>
      <c r="JP124" s="1002">
        <v>285</v>
      </c>
      <c r="JQ124" s="1002">
        <v>4175</v>
      </c>
      <c r="JR124" s="1002">
        <v>3807</v>
      </c>
      <c r="JS124" s="1002">
        <v>2377</v>
      </c>
      <c r="JT124" s="1002">
        <v>1606</v>
      </c>
      <c r="JU124" s="1002">
        <v>9159</v>
      </c>
      <c r="JV124" s="1002">
        <v>790</v>
      </c>
      <c r="JW124" s="1002">
        <v>801</v>
      </c>
      <c r="JX124" s="1002">
        <v>1921</v>
      </c>
      <c r="JY124" s="1002">
        <v>1</v>
      </c>
      <c r="JZ124" s="1002">
        <v>633</v>
      </c>
      <c r="KA124" s="1002">
        <v>51</v>
      </c>
      <c r="KB124" s="1002"/>
      <c r="KC124" s="1002">
        <v>399</v>
      </c>
      <c r="KD124" s="1002">
        <v>114</v>
      </c>
      <c r="KE124" s="1002">
        <v>1051</v>
      </c>
      <c r="KF124" s="1002">
        <v>81</v>
      </c>
      <c r="KG124" s="1002">
        <v>40</v>
      </c>
      <c r="KH124" s="1002">
        <v>135</v>
      </c>
      <c r="KI124" s="1002">
        <v>10</v>
      </c>
      <c r="KJ124" s="1002">
        <v>88</v>
      </c>
      <c r="KK124" s="1002">
        <v>2899</v>
      </c>
      <c r="KL124" s="1002"/>
      <c r="KM124" s="1002">
        <v>9</v>
      </c>
      <c r="KN124" s="1002"/>
      <c r="KO124" s="1003">
        <v>34504</v>
      </c>
      <c r="KP124" s="1007">
        <f t="shared" si="14"/>
        <v>0.50551607940810195</v>
      </c>
      <c r="KQ124" s="1004">
        <f t="shared" si="20"/>
        <v>94.531506849315065</v>
      </c>
      <c r="KR124" s="1001">
        <v>863</v>
      </c>
      <c r="KS124" s="1002">
        <v>468</v>
      </c>
      <c r="KT124" s="1002"/>
      <c r="KU124" s="1002"/>
      <c r="KV124" s="1002">
        <v>293</v>
      </c>
      <c r="KW124" s="1002">
        <v>275</v>
      </c>
      <c r="KX124" s="1002">
        <v>273</v>
      </c>
      <c r="KY124" s="1002">
        <v>133</v>
      </c>
      <c r="KZ124" s="1002">
        <v>840</v>
      </c>
      <c r="LA124" s="1002">
        <v>4</v>
      </c>
      <c r="LB124" s="1002">
        <v>53</v>
      </c>
      <c r="LC124" s="1002">
        <v>77</v>
      </c>
      <c r="LD124" s="1002"/>
      <c r="LE124" s="1002">
        <v>1</v>
      </c>
      <c r="LF124" s="1002"/>
      <c r="LG124" s="1002"/>
      <c r="LH124" s="1002">
        <v>14</v>
      </c>
      <c r="LI124" s="1002"/>
      <c r="LJ124" s="1002">
        <v>117</v>
      </c>
      <c r="LK124" s="1002"/>
      <c r="LL124" s="1002">
        <v>7</v>
      </c>
      <c r="LM124" s="1002">
        <v>37</v>
      </c>
      <c r="LN124" s="1002"/>
      <c r="LO124" s="1002">
        <v>3</v>
      </c>
      <c r="LP124" s="1002"/>
      <c r="LQ124" s="1002"/>
      <c r="LR124" s="1002"/>
      <c r="LS124" s="1002"/>
      <c r="LT124" s="1003">
        <v>3458</v>
      </c>
      <c r="LU124" s="1007">
        <f t="shared" si="26"/>
        <v>0.47369863013698632</v>
      </c>
      <c r="LV124" s="1004">
        <f t="shared" si="21"/>
        <v>9.4739726027397264</v>
      </c>
      <c r="LW124" s="644">
        <v>2</v>
      </c>
      <c r="LX124" s="645">
        <v>52</v>
      </c>
      <c r="LY124" s="645">
        <v>260</v>
      </c>
      <c r="LZ124" s="646">
        <v>665</v>
      </c>
      <c r="MA124" s="647">
        <v>1754</v>
      </c>
      <c r="MB124" s="647">
        <v>725</v>
      </c>
      <c r="MC124" s="645"/>
      <c r="MD124" s="645"/>
      <c r="ME124" s="646"/>
      <c r="MF124" s="647"/>
      <c r="MG124" s="645"/>
      <c r="MH124" s="645"/>
      <c r="MI124" s="646"/>
      <c r="MJ124" s="647"/>
      <c r="MK124" s="648"/>
      <c r="ML124" s="648"/>
      <c r="MM124" s="648"/>
      <c r="MN124" s="1008">
        <v>3458</v>
      </c>
      <c r="MO124" s="1009">
        <f t="shared" si="22"/>
        <v>9.080393290919607E-2</v>
      </c>
      <c r="MP124" s="1010"/>
      <c r="MQ124" s="1011"/>
      <c r="MR124" s="1011"/>
      <c r="MS124" s="1011"/>
      <c r="MT124" s="1011"/>
      <c r="MU124" s="1011"/>
      <c r="MV124" s="1012"/>
      <c r="MX124" s="837"/>
    </row>
    <row r="125" spans="1:362" s="587" customFormat="1" ht="8.25" x14ac:dyDescent="0.25">
      <c r="A125" s="976" t="s">
        <v>774</v>
      </c>
      <c r="B125" s="977" t="s">
        <v>789</v>
      </c>
      <c r="C125" s="978" t="s">
        <v>790</v>
      </c>
      <c r="D125" s="978" t="s">
        <v>1298</v>
      </c>
      <c r="E125" s="978" t="s">
        <v>1294</v>
      </c>
      <c r="F125" s="978" t="s">
        <v>778</v>
      </c>
      <c r="G125" s="978" t="s">
        <v>791</v>
      </c>
      <c r="H125" s="978" t="s">
        <v>791</v>
      </c>
      <c r="I125" s="978" t="s">
        <v>186</v>
      </c>
      <c r="J125" s="978" t="s">
        <v>493</v>
      </c>
      <c r="K125" s="1013" t="s">
        <v>282</v>
      </c>
      <c r="L125" s="979">
        <v>1</v>
      </c>
      <c r="M125" s="593"/>
      <c r="N125" s="595"/>
      <c r="O125" s="595"/>
      <c r="P125" s="598">
        <f t="shared" si="15"/>
        <v>0</v>
      </c>
      <c r="Q125" s="599"/>
      <c r="R125" s="600"/>
      <c r="S125" s="600"/>
      <c r="T125" s="980"/>
      <c r="U125" s="981">
        <v>157.19168154761905</v>
      </c>
      <c r="V125" s="982">
        <v>5.5040079365079366</v>
      </c>
      <c r="W125" s="982">
        <v>278.07912698412702</v>
      </c>
      <c r="X125" s="982">
        <v>101.7128835978836</v>
      </c>
      <c r="Y125" s="982">
        <v>25.968888888888884</v>
      </c>
      <c r="Z125" s="982">
        <v>101.92724867724867</v>
      </c>
      <c r="AA125" s="982">
        <v>0</v>
      </c>
      <c r="AB125" s="982">
        <v>56.88518353174603</v>
      </c>
      <c r="AC125" s="982">
        <v>92.61342757936508</v>
      </c>
      <c r="AD125" s="983">
        <v>819.88244874338636</v>
      </c>
      <c r="AE125" s="984">
        <f t="shared" si="16"/>
        <v>0.23448011828984935</v>
      </c>
      <c r="AF125" s="985">
        <f t="shared" si="17"/>
        <v>0.41480583417146966</v>
      </c>
      <c r="AG125" s="986" t="s">
        <v>1483</v>
      </c>
      <c r="AH125" s="987" t="s">
        <v>1481</v>
      </c>
      <c r="AI125" s="988" t="s">
        <v>1482</v>
      </c>
      <c r="AJ125" s="989"/>
      <c r="AK125" s="990"/>
      <c r="AL125" s="990"/>
      <c r="AM125" s="990"/>
      <c r="AN125" s="990"/>
      <c r="AO125" s="990"/>
      <c r="AP125" s="990"/>
      <c r="AQ125" s="990"/>
      <c r="AR125" s="990"/>
      <c r="AS125" s="990"/>
      <c r="AT125" s="990"/>
      <c r="AU125" s="990"/>
      <c r="AV125" s="990"/>
      <c r="AW125" s="990"/>
      <c r="AX125" s="990"/>
      <c r="AY125" s="990"/>
      <c r="AZ125" s="990"/>
      <c r="BA125" s="990"/>
      <c r="BB125" s="990"/>
      <c r="BC125" s="990"/>
      <c r="BD125" s="614"/>
      <c r="BE125" s="991">
        <v>78</v>
      </c>
      <c r="BF125" s="992">
        <v>65</v>
      </c>
      <c r="BG125" s="992">
        <v>48</v>
      </c>
      <c r="BH125" s="992"/>
      <c r="BI125" s="992">
        <v>32</v>
      </c>
      <c r="BJ125" s="992">
        <v>30</v>
      </c>
      <c r="BK125" s="992"/>
      <c r="BL125" s="992"/>
      <c r="BM125" s="992">
        <v>15</v>
      </c>
      <c r="BN125" s="992">
        <v>18</v>
      </c>
      <c r="BO125" s="992"/>
      <c r="BP125" s="992">
        <v>20</v>
      </c>
      <c r="BQ125" s="992"/>
      <c r="BR125" s="992"/>
      <c r="BS125" s="992"/>
      <c r="BT125" s="992"/>
      <c r="BU125" s="992"/>
      <c r="BV125" s="992"/>
      <c r="BW125" s="992"/>
      <c r="BX125" s="992"/>
      <c r="BY125" s="992"/>
      <c r="BZ125" s="992"/>
      <c r="CA125" s="992"/>
      <c r="CB125" s="992"/>
      <c r="CC125" s="992"/>
      <c r="CD125" s="992"/>
      <c r="CE125" s="992"/>
      <c r="CF125" s="992"/>
      <c r="CG125" s="992"/>
      <c r="CH125" s="992"/>
      <c r="CI125" s="992"/>
      <c r="CJ125" s="992"/>
      <c r="CK125" s="992"/>
      <c r="CL125" s="992"/>
      <c r="CM125" s="992"/>
      <c r="CN125" s="992"/>
      <c r="CO125" s="992"/>
      <c r="CP125" s="992"/>
      <c r="CQ125" s="992"/>
      <c r="CR125" s="992"/>
      <c r="CS125" s="993">
        <v>306</v>
      </c>
      <c r="CT125" s="994">
        <f t="shared" si="18"/>
        <v>8</v>
      </c>
      <c r="CU125" s="615">
        <v>0.62265542676501584</v>
      </c>
      <c r="CV125" s="616">
        <v>0.47962065331928344</v>
      </c>
      <c r="CW125" s="616">
        <v>0.3658675799086758</v>
      </c>
      <c r="CX125" s="616"/>
      <c r="CY125" s="616">
        <v>0.30376712328767125</v>
      </c>
      <c r="CZ125" s="616">
        <v>0.6376255707762557</v>
      </c>
      <c r="DA125" s="616"/>
      <c r="DB125" s="616"/>
      <c r="DC125" s="616">
        <v>0.63543378995433786</v>
      </c>
      <c r="DD125" s="616">
        <v>0.47823439878234397</v>
      </c>
      <c r="DE125" s="616"/>
      <c r="DF125" s="616">
        <v>0.46246575342465751</v>
      </c>
      <c r="DG125" s="616"/>
      <c r="DH125" s="616"/>
      <c r="DI125" s="616"/>
      <c r="DJ125" s="616"/>
      <c r="DK125" s="616"/>
      <c r="DL125" s="616"/>
      <c r="DM125" s="616"/>
      <c r="DN125" s="616"/>
      <c r="DO125" s="616"/>
      <c r="DP125" s="616"/>
      <c r="DQ125" s="616"/>
      <c r="DR125" s="616"/>
      <c r="DS125" s="616"/>
      <c r="DT125" s="616"/>
      <c r="DU125" s="616"/>
      <c r="DV125" s="616"/>
      <c r="DW125" s="616"/>
      <c r="DX125" s="616"/>
      <c r="DY125" s="616"/>
      <c r="DZ125" s="616"/>
      <c r="EA125" s="616"/>
      <c r="EB125" s="616"/>
      <c r="EC125" s="616"/>
      <c r="ED125" s="616"/>
      <c r="EE125" s="616"/>
      <c r="EF125" s="616"/>
      <c r="EG125" s="616"/>
      <c r="EH125" s="995"/>
      <c r="EI125" s="996">
        <v>0.50177276390008063</v>
      </c>
      <c r="EJ125" s="989">
        <v>8</v>
      </c>
      <c r="EK125" s="990">
        <v>4</v>
      </c>
      <c r="EL125" s="990">
        <v>10</v>
      </c>
      <c r="EM125" s="990"/>
      <c r="EN125" s="990">
        <v>4</v>
      </c>
      <c r="EO125" s="990"/>
      <c r="EP125" s="990"/>
      <c r="EQ125" s="990"/>
      <c r="ER125" s="990"/>
      <c r="ES125" s="990"/>
      <c r="ET125" s="990"/>
      <c r="EU125" s="990"/>
      <c r="EV125" s="990"/>
      <c r="EW125" s="990"/>
      <c r="EX125" s="990"/>
      <c r="EY125" s="990"/>
      <c r="EZ125" s="990"/>
      <c r="FA125" s="990"/>
      <c r="FB125" s="990"/>
      <c r="FC125" s="990"/>
      <c r="FD125" s="990"/>
      <c r="FE125" s="990"/>
      <c r="FF125" s="990"/>
      <c r="FG125" s="990"/>
      <c r="FH125" s="990"/>
      <c r="FI125" s="990"/>
      <c r="FJ125" s="990"/>
      <c r="FK125" s="990"/>
      <c r="FL125" s="990"/>
      <c r="FM125" s="990"/>
      <c r="FN125" s="990"/>
      <c r="FO125" s="990"/>
      <c r="FP125" s="997">
        <v>26</v>
      </c>
      <c r="FQ125" s="994">
        <f t="shared" si="13"/>
        <v>4</v>
      </c>
      <c r="FR125" s="615">
        <v>0.81267123287671228</v>
      </c>
      <c r="FS125" s="616">
        <v>0.30684931506849317</v>
      </c>
      <c r="FT125" s="616">
        <v>0.76328767123287666</v>
      </c>
      <c r="FU125" s="616"/>
      <c r="FV125" s="616">
        <v>0.54657534246575346</v>
      </c>
      <c r="FW125" s="616"/>
      <c r="FX125" s="616"/>
      <c r="FY125" s="616"/>
      <c r="FZ125" s="616"/>
      <c r="GA125" s="616"/>
      <c r="GB125" s="616"/>
      <c r="GC125" s="616"/>
      <c r="GD125" s="616"/>
      <c r="GE125" s="616"/>
      <c r="GF125" s="616"/>
      <c r="GG125" s="616"/>
      <c r="GH125" s="616"/>
      <c r="GI125" s="616"/>
      <c r="GJ125" s="616"/>
      <c r="GK125" s="616"/>
      <c r="GL125" s="616"/>
      <c r="GM125" s="616"/>
      <c r="GN125" s="616"/>
      <c r="GO125" s="616"/>
      <c r="GP125" s="616"/>
      <c r="GQ125" s="616"/>
      <c r="GR125" s="616"/>
      <c r="GS125" s="616"/>
      <c r="GT125" s="616"/>
      <c r="GU125" s="616"/>
      <c r="GV125" s="616"/>
      <c r="GW125" s="616"/>
      <c r="GX125" s="621">
        <v>0.67492096944151736</v>
      </c>
      <c r="GY125" s="998"/>
      <c r="GZ125" s="999"/>
      <c r="HA125" s="999"/>
      <c r="HB125" s="999"/>
      <c r="HC125" s="999"/>
      <c r="HD125" s="999"/>
      <c r="HE125" s="1000"/>
      <c r="HF125" s="1001">
        <v>118</v>
      </c>
      <c r="HG125" s="1002">
        <v>1320</v>
      </c>
      <c r="HH125" s="1002">
        <v>22</v>
      </c>
      <c r="HI125" s="1002">
        <v>1013</v>
      </c>
      <c r="HJ125" s="1002">
        <v>1567</v>
      </c>
      <c r="HK125" s="1002">
        <v>1572</v>
      </c>
      <c r="HL125" s="1002">
        <v>1390</v>
      </c>
      <c r="HM125" s="1002">
        <v>573</v>
      </c>
      <c r="HN125" s="1002">
        <v>1388</v>
      </c>
      <c r="HO125" s="1002">
        <v>251</v>
      </c>
      <c r="HP125" s="1002">
        <v>544</v>
      </c>
      <c r="HQ125" s="1002">
        <v>914</v>
      </c>
      <c r="HR125" s="1002">
        <v>330</v>
      </c>
      <c r="HS125" s="1002">
        <v>471</v>
      </c>
      <c r="HT125" s="1002">
        <v>1330</v>
      </c>
      <c r="HU125" s="1002">
        <v>1035</v>
      </c>
      <c r="HV125" s="1002">
        <v>219</v>
      </c>
      <c r="HW125" s="1002">
        <v>79</v>
      </c>
      <c r="HX125" s="1002">
        <v>159</v>
      </c>
      <c r="HY125" s="1002">
        <v>71</v>
      </c>
      <c r="HZ125" s="1002">
        <v>92</v>
      </c>
      <c r="IA125" s="1002">
        <v>127</v>
      </c>
      <c r="IB125" s="1002">
        <v>13</v>
      </c>
      <c r="IC125" s="1002">
        <v>93</v>
      </c>
      <c r="ID125" s="1002"/>
      <c r="IE125" s="1002">
        <v>1</v>
      </c>
      <c r="IF125" s="1002">
        <v>40</v>
      </c>
      <c r="IG125" s="1002"/>
      <c r="IH125" s="1003">
        <v>14732</v>
      </c>
      <c r="II125" s="1004">
        <f t="shared" si="19"/>
        <v>40.361643835616441</v>
      </c>
      <c r="IJ125" s="1005">
        <v>22.635593220338983</v>
      </c>
      <c r="IK125" s="1006">
        <v>4.9477272727272723</v>
      </c>
      <c r="IL125" s="1006">
        <v>4.5</v>
      </c>
      <c r="IM125" s="1006">
        <v>4.4698914116485682</v>
      </c>
      <c r="IN125" s="1006">
        <v>6.0357370772176129</v>
      </c>
      <c r="IO125" s="1006">
        <v>5.0801526717557248</v>
      </c>
      <c r="IP125" s="1006">
        <v>5.2611510791366909</v>
      </c>
      <c r="IQ125" s="1006">
        <v>5.8080279232111689</v>
      </c>
      <c r="IR125" s="1006">
        <v>5.9791066282420751</v>
      </c>
      <c r="IS125" s="1006">
        <v>4.4741035856573701</v>
      </c>
      <c r="IT125" s="1006">
        <v>4.7095588235294121</v>
      </c>
      <c r="IU125" s="1006">
        <v>5.452954048140044</v>
      </c>
      <c r="IV125" s="1006">
        <v>4.0484848484848488</v>
      </c>
      <c r="IW125" s="1006">
        <v>4.1146496815286628</v>
      </c>
      <c r="IX125" s="1006">
        <v>4.5218045112781953</v>
      </c>
      <c r="IY125" s="1006">
        <v>4.4357487922705312</v>
      </c>
      <c r="IZ125" s="1006">
        <v>4.6210045662100461</v>
      </c>
      <c r="JA125" s="1006">
        <v>4.7721518987341769</v>
      </c>
      <c r="JB125" s="1006">
        <v>7.9371069182389933</v>
      </c>
      <c r="JC125" s="1006">
        <v>4.267605633802817</v>
      </c>
      <c r="JD125" s="1006">
        <v>2.3913043478260869</v>
      </c>
      <c r="JE125" s="1006">
        <v>3.4724409448818898</v>
      </c>
      <c r="JF125" s="1006">
        <v>4.1538461538461542</v>
      </c>
      <c r="JG125" s="1006">
        <v>2.2795698924731185</v>
      </c>
      <c r="JH125" s="1006"/>
      <c r="JI125" s="1006">
        <v>16</v>
      </c>
      <c r="JJ125" s="1006">
        <v>8.0500000000000007</v>
      </c>
      <c r="JK125" s="1006"/>
      <c r="JL125" s="642">
        <v>5.2253597610643494</v>
      </c>
      <c r="JM125" s="1001">
        <v>545</v>
      </c>
      <c r="JN125" s="1002">
        <v>4771</v>
      </c>
      <c r="JO125" s="1002">
        <v>74</v>
      </c>
      <c r="JP125" s="1002">
        <v>3482</v>
      </c>
      <c r="JQ125" s="1002">
        <v>6931</v>
      </c>
      <c r="JR125" s="1002">
        <v>5859</v>
      </c>
      <c r="JS125" s="1002">
        <v>4983</v>
      </c>
      <c r="JT125" s="1002">
        <v>2538</v>
      </c>
      <c r="JU125" s="1002">
        <v>6706</v>
      </c>
      <c r="JV125" s="1002">
        <v>789</v>
      </c>
      <c r="JW125" s="1002">
        <v>1897</v>
      </c>
      <c r="JX125" s="1002">
        <v>3813</v>
      </c>
      <c r="JY125" s="1002">
        <v>1007</v>
      </c>
      <c r="JZ125" s="1002">
        <v>1492</v>
      </c>
      <c r="KA125" s="1002">
        <v>4757</v>
      </c>
      <c r="KB125" s="1002">
        <v>3552</v>
      </c>
      <c r="KC125" s="1002">
        <v>739</v>
      </c>
      <c r="KD125" s="1002">
        <v>277</v>
      </c>
      <c r="KE125" s="1002">
        <v>852</v>
      </c>
      <c r="KF125" s="1002">
        <v>199</v>
      </c>
      <c r="KG125" s="1002">
        <v>97</v>
      </c>
      <c r="KH125" s="1002">
        <v>237</v>
      </c>
      <c r="KI125" s="1002">
        <v>38</v>
      </c>
      <c r="KJ125" s="1002">
        <v>146</v>
      </c>
      <c r="KK125" s="1002"/>
      <c r="KL125" s="1002">
        <v>5</v>
      </c>
      <c r="KM125" s="1002">
        <v>257</v>
      </c>
      <c r="KN125" s="1002"/>
      <c r="KO125" s="1003">
        <v>56043</v>
      </c>
      <c r="KP125" s="1007">
        <f t="shared" si="14"/>
        <v>0.50177276390008063</v>
      </c>
      <c r="KQ125" s="1004">
        <f t="shared" si="20"/>
        <v>153.54246575342466</v>
      </c>
      <c r="KR125" s="1001">
        <v>2004</v>
      </c>
      <c r="KS125" s="1002">
        <v>451</v>
      </c>
      <c r="KT125" s="1002">
        <v>4</v>
      </c>
      <c r="KU125" s="1002">
        <v>41</v>
      </c>
      <c r="KV125" s="1002">
        <v>945</v>
      </c>
      <c r="KW125" s="1002">
        <v>553</v>
      </c>
      <c r="KX125" s="1002">
        <v>957</v>
      </c>
      <c r="KY125" s="1002">
        <v>213</v>
      </c>
      <c r="KZ125" s="1002">
        <v>211</v>
      </c>
      <c r="LA125" s="1002">
        <v>86</v>
      </c>
      <c r="LB125" s="1002">
        <v>123</v>
      </c>
      <c r="LC125" s="1002">
        <v>254</v>
      </c>
      <c r="LD125" s="1002">
        <v>1</v>
      </c>
      <c r="LE125" s="1002">
        <v>9</v>
      </c>
      <c r="LF125" s="1002">
        <v>4</v>
      </c>
      <c r="LG125" s="1002">
        <v>12</v>
      </c>
      <c r="LH125" s="1002">
        <v>56</v>
      </c>
      <c r="LI125" s="1002">
        <v>20</v>
      </c>
      <c r="LJ125" s="1002">
        <v>255</v>
      </c>
      <c r="LK125" s="1002">
        <v>31</v>
      </c>
      <c r="LL125" s="1002">
        <v>51</v>
      </c>
      <c r="LM125" s="1002">
        <v>87</v>
      </c>
      <c r="LN125" s="1002">
        <v>3</v>
      </c>
      <c r="LO125" s="1002">
        <v>2</v>
      </c>
      <c r="LP125" s="1002"/>
      <c r="LQ125" s="1002">
        <v>10</v>
      </c>
      <c r="LR125" s="1002">
        <v>22</v>
      </c>
      <c r="LS125" s="1002"/>
      <c r="LT125" s="1003">
        <v>6405</v>
      </c>
      <c r="LU125" s="1007">
        <f t="shared" si="26"/>
        <v>0.67492096944151736</v>
      </c>
      <c r="LV125" s="1004">
        <f t="shared" si="21"/>
        <v>17.547945205479451</v>
      </c>
      <c r="LW125" s="644">
        <v>115</v>
      </c>
      <c r="LX125" s="645">
        <v>530</v>
      </c>
      <c r="LY125" s="645">
        <v>906</v>
      </c>
      <c r="LZ125" s="646">
        <v>2152</v>
      </c>
      <c r="MA125" s="647">
        <v>1024</v>
      </c>
      <c r="MB125" s="647">
        <v>880</v>
      </c>
      <c r="MC125" s="645"/>
      <c r="MD125" s="645"/>
      <c r="ME125" s="646"/>
      <c r="MF125" s="647">
        <v>798</v>
      </c>
      <c r="MG125" s="645"/>
      <c r="MH125" s="645"/>
      <c r="MI125" s="646"/>
      <c r="MJ125" s="647"/>
      <c r="MK125" s="648"/>
      <c r="ML125" s="648"/>
      <c r="MM125" s="648"/>
      <c r="MN125" s="1008">
        <v>6405</v>
      </c>
      <c r="MO125" s="1009">
        <f t="shared" si="22"/>
        <v>0.24215456674473068</v>
      </c>
      <c r="MP125" s="1010"/>
      <c r="MQ125" s="1011"/>
      <c r="MR125" s="1011"/>
      <c r="MS125" s="1011"/>
      <c r="MT125" s="1011"/>
      <c r="MU125" s="1011"/>
      <c r="MV125" s="1012"/>
      <c r="MX125" s="837"/>
    </row>
    <row r="126" spans="1:362" s="587" customFormat="1" ht="8.25" x14ac:dyDescent="0.25">
      <c r="A126" s="976" t="s">
        <v>792</v>
      </c>
      <c r="B126" s="977" t="s">
        <v>793</v>
      </c>
      <c r="C126" s="978" t="s">
        <v>794</v>
      </c>
      <c r="D126" s="978" t="s">
        <v>795</v>
      </c>
      <c r="E126" s="978" t="s">
        <v>1233</v>
      </c>
      <c r="F126" s="978" t="s">
        <v>379</v>
      </c>
      <c r="G126" s="978" t="s">
        <v>380</v>
      </c>
      <c r="H126" s="978" t="s">
        <v>380</v>
      </c>
      <c r="I126" s="978" t="s">
        <v>186</v>
      </c>
      <c r="J126" s="978" t="s">
        <v>493</v>
      </c>
      <c r="K126" s="1013" t="s">
        <v>282</v>
      </c>
      <c r="L126" s="979">
        <v>1</v>
      </c>
      <c r="M126" s="593">
        <v>1118206000</v>
      </c>
      <c r="N126" s="595">
        <v>1088525000</v>
      </c>
      <c r="O126" s="595">
        <v>744555000</v>
      </c>
      <c r="P126" s="598">
        <f t="shared" si="15"/>
        <v>29681000</v>
      </c>
      <c r="Q126" s="599">
        <v>602030</v>
      </c>
      <c r="R126" s="600">
        <v>926123640.91999996</v>
      </c>
      <c r="S126" s="600">
        <v>60029587.620000005</v>
      </c>
      <c r="T126" s="980">
        <v>986755258.53999996</v>
      </c>
      <c r="U126" s="981">
        <v>168.55607142857144</v>
      </c>
      <c r="V126" s="982">
        <v>7</v>
      </c>
      <c r="W126" s="982">
        <v>309.32634920634922</v>
      </c>
      <c r="X126" s="982">
        <v>107.00126984126983</v>
      </c>
      <c r="Y126" s="982">
        <v>21.548359788359789</v>
      </c>
      <c r="Z126" s="982">
        <v>117.98407407407407</v>
      </c>
      <c r="AA126" s="982">
        <v>1.6423280423280424</v>
      </c>
      <c r="AB126" s="982">
        <v>83.318273809523816</v>
      </c>
      <c r="AC126" s="982">
        <v>105.54253968253968</v>
      </c>
      <c r="AD126" s="983">
        <v>921.91926587301589</v>
      </c>
      <c r="AE126" s="984">
        <f t="shared" si="16"/>
        <v>0.22993537675079831</v>
      </c>
      <c r="AF126" s="985">
        <f t="shared" si="17"/>
        <v>0.42196682706770011</v>
      </c>
      <c r="AG126" s="986" t="s">
        <v>1483</v>
      </c>
      <c r="AH126" s="987" t="s">
        <v>1481</v>
      </c>
      <c r="AI126" s="988" t="s">
        <v>1482</v>
      </c>
      <c r="AJ126" s="989"/>
      <c r="AK126" s="990"/>
      <c r="AL126" s="990"/>
      <c r="AM126" s="990"/>
      <c r="AN126" s="990"/>
      <c r="AO126" s="990"/>
      <c r="AP126" s="990"/>
      <c r="AQ126" s="990"/>
      <c r="AR126" s="990"/>
      <c r="AS126" s="990"/>
      <c r="AT126" s="990"/>
      <c r="AU126" s="990"/>
      <c r="AV126" s="990"/>
      <c r="AW126" s="990"/>
      <c r="AX126" s="990"/>
      <c r="AY126" s="990"/>
      <c r="AZ126" s="990"/>
      <c r="BA126" s="990"/>
      <c r="BB126" s="990"/>
      <c r="BC126" s="990"/>
      <c r="BD126" s="614"/>
      <c r="BE126" s="991">
        <v>82</v>
      </c>
      <c r="BF126" s="992">
        <v>71</v>
      </c>
      <c r="BG126" s="992">
        <v>33</v>
      </c>
      <c r="BH126" s="992">
        <v>20</v>
      </c>
      <c r="BI126" s="992">
        <v>16</v>
      </c>
      <c r="BJ126" s="992">
        <v>30</v>
      </c>
      <c r="BK126" s="992"/>
      <c r="BL126" s="992"/>
      <c r="BM126" s="992">
        <v>15</v>
      </c>
      <c r="BN126" s="992">
        <v>24</v>
      </c>
      <c r="BO126" s="992">
        <v>20</v>
      </c>
      <c r="BP126" s="992">
        <v>15</v>
      </c>
      <c r="BQ126" s="992"/>
      <c r="BR126" s="992"/>
      <c r="BS126" s="992"/>
      <c r="BT126" s="992"/>
      <c r="BU126" s="992"/>
      <c r="BV126" s="992"/>
      <c r="BW126" s="992"/>
      <c r="BX126" s="992"/>
      <c r="BY126" s="992"/>
      <c r="BZ126" s="992"/>
      <c r="CA126" s="992"/>
      <c r="CB126" s="992"/>
      <c r="CC126" s="992"/>
      <c r="CD126" s="992"/>
      <c r="CE126" s="992"/>
      <c r="CF126" s="992"/>
      <c r="CG126" s="992"/>
      <c r="CH126" s="992"/>
      <c r="CI126" s="992"/>
      <c r="CJ126" s="992"/>
      <c r="CK126" s="992"/>
      <c r="CL126" s="992"/>
      <c r="CM126" s="992"/>
      <c r="CN126" s="992"/>
      <c r="CO126" s="992"/>
      <c r="CP126" s="992"/>
      <c r="CQ126" s="992"/>
      <c r="CR126" s="992"/>
      <c r="CS126" s="993">
        <v>326</v>
      </c>
      <c r="CT126" s="994">
        <f t="shared" si="18"/>
        <v>10</v>
      </c>
      <c r="CU126" s="615">
        <v>0.55319077848312725</v>
      </c>
      <c r="CV126" s="616">
        <v>0.46590777541964112</v>
      </c>
      <c r="CW126" s="616">
        <v>0.41029472810294726</v>
      </c>
      <c r="CX126" s="616">
        <v>0.61369863013698633</v>
      </c>
      <c r="CY126" s="616">
        <v>0.4845890410958904</v>
      </c>
      <c r="CZ126" s="616">
        <v>0.57086757990867576</v>
      </c>
      <c r="DA126" s="616"/>
      <c r="DB126" s="616"/>
      <c r="DC126" s="616">
        <v>0.40821917808219177</v>
      </c>
      <c r="DD126" s="616">
        <v>0.57694063926940642</v>
      </c>
      <c r="DE126" s="616">
        <v>0.48123287671232878</v>
      </c>
      <c r="DF126" s="616">
        <v>0.58557077625570775</v>
      </c>
      <c r="DG126" s="616"/>
      <c r="DH126" s="616"/>
      <c r="DI126" s="616"/>
      <c r="DJ126" s="616"/>
      <c r="DK126" s="616"/>
      <c r="DL126" s="616"/>
      <c r="DM126" s="616"/>
      <c r="DN126" s="616"/>
      <c r="DO126" s="616"/>
      <c r="DP126" s="616"/>
      <c r="DQ126" s="616"/>
      <c r="DR126" s="616"/>
      <c r="DS126" s="616"/>
      <c r="DT126" s="616"/>
      <c r="DU126" s="616"/>
      <c r="DV126" s="616"/>
      <c r="DW126" s="616"/>
      <c r="DX126" s="616"/>
      <c r="DY126" s="616"/>
      <c r="DZ126" s="616"/>
      <c r="EA126" s="616"/>
      <c r="EB126" s="616"/>
      <c r="EC126" s="616"/>
      <c r="ED126" s="616"/>
      <c r="EE126" s="616"/>
      <c r="EF126" s="616"/>
      <c r="EG126" s="616"/>
      <c r="EH126" s="995"/>
      <c r="EI126" s="996">
        <v>0.51384149928565426</v>
      </c>
      <c r="EJ126" s="989">
        <v>7</v>
      </c>
      <c r="EK126" s="990">
        <v>4</v>
      </c>
      <c r="EL126" s="990">
        <v>17</v>
      </c>
      <c r="EM126" s="990"/>
      <c r="EN126" s="990">
        <v>3</v>
      </c>
      <c r="EO126" s="990"/>
      <c r="EP126" s="990"/>
      <c r="EQ126" s="990"/>
      <c r="ER126" s="990"/>
      <c r="ES126" s="990"/>
      <c r="ET126" s="990"/>
      <c r="EU126" s="990"/>
      <c r="EV126" s="990"/>
      <c r="EW126" s="990">
        <v>4</v>
      </c>
      <c r="EX126" s="990"/>
      <c r="EY126" s="990"/>
      <c r="EZ126" s="990"/>
      <c r="FA126" s="990"/>
      <c r="FB126" s="990"/>
      <c r="FC126" s="990"/>
      <c r="FD126" s="990"/>
      <c r="FE126" s="990"/>
      <c r="FF126" s="990"/>
      <c r="FG126" s="990"/>
      <c r="FH126" s="990"/>
      <c r="FI126" s="990"/>
      <c r="FJ126" s="990"/>
      <c r="FK126" s="990"/>
      <c r="FL126" s="990"/>
      <c r="FM126" s="990"/>
      <c r="FN126" s="990"/>
      <c r="FO126" s="990"/>
      <c r="FP126" s="997">
        <v>35</v>
      </c>
      <c r="FQ126" s="994">
        <f t="shared" si="13"/>
        <v>5</v>
      </c>
      <c r="FR126" s="615">
        <v>0.70684931506849313</v>
      </c>
      <c r="FS126" s="616">
        <v>0.44931506849315067</v>
      </c>
      <c r="FT126" s="616">
        <v>0.35245769540692989</v>
      </c>
      <c r="FU126" s="616"/>
      <c r="FV126" s="616">
        <v>0.24657534246575341</v>
      </c>
      <c r="FW126" s="616"/>
      <c r="FX126" s="616"/>
      <c r="FY126" s="616"/>
      <c r="FZ126" s="616"/>
      <c r="GA126" s="616"/>
      <c r="GB126" s="616"/>
      <c r="GC126" s="616"/>
      <c r="GD126" s="616"/>
      <c r="GE126" s="616">
        <v>0.82671232876712331</v>
      </c>
      <c r="GF126" s="616"/>
      <c r="GG126" s="616"/>
      <c r="GH126" s="616"/>
      <c r="GI126" s="616"/>
      <c r="GJ126" s="616"/>
      <c r="GK126" s="616"/>
      <c r="GL126" s="616"/>
      <c r="GM126" s="616"/>
      <c r="GN126" s="616"/>
      <c r="GO126" s="616"/>
      <c r="GP126" s="616"/>
      <c r="GQ126" s="616"/>
      <c r="GR126" s="616"/>
      <c r="GS126" s="616"/>
      <c r="GT126" s="616"/>
      <c r="GU126" s="616"/>
      <c r="GV126" s="616"/>
      <c r="GW126" s="616"/>
      <c r="GX126" s="621">
        <v>0.47953033268101763</v>
      </c>
      <c r="GY126" s="998"/>
      <c r="GZ126" s="999">
        <v>20</v>
      </c>
      <c r="HA126" s="999"/>
      <c r="HB126" s="999"/>
      <c r="HC126" s="999"/>
      <c r="HD126" s="999"/>
      <c r="HE126" s="1000">
        <v>20</v>
      </c>
      <c r="HF126" s="1001">
        <v>96</v>
      </c>
      <c r="HG126" s="1002">
        <v>900</v>
      </c>
      <c r="HH126" s="1002">
        <v>35</v>
      </c>
      <c r="HI126" s="1002">
        <v>1282</v>
      </c>
      <c r="HJ126" s="1002">
        <v>1303</v>
      </c>
      <c r="HK126" s="1002">
        <v>1684</v>
      </c>
      <c r="HL126" s="1002">
        <v>1293</v>
      </c>
      <c r="HM126" s="1002">
        <v>593</v>
      </c>
      <c r="HN126" s="1002">
        <v>2113</v>
      </c>
      <c r="HO126" s="1002">
        <v>298</v>
      </c>
      <c r="HP126" s="1002">
        <v>416</v>
      </c>
      <c r="HQ126" s="1002">
        <v>818</v>
      </c>
      <c r="HR126" s="1002">
        <v>413</v>
      </c>
      <c r="HS126" s="1002">
        <v>714</v>
      </c>
      <c r="HT126" s="1002">
        <v>917</v>
      </c>
      <c r="HU126" s="1002">
        <v>694</v>
      </c>
      <c r="HV126" s="1002">
        <v>199</v>
      </c>
      <c r="HW126" s="1002">
        <v>85</v>
      </c>
      <c r="HX126" s="1002">
        <v>169</v>
      </c>
      <c r="HY126" s="1002">
        <v>59</v>
      </c>
      <c r="HZ126" s="1002">
        <v>96</v>
      </c>
      <c r="IA126" s="1002">
        <v>147</v>
      </c>
      <c r="IB126" s="1002">
        <v>9</v>
      </c>
      <c r="IC126" s="1002">
        <v>262</v>
      </c>
      <c r="ID126" s="1002"/>
      <c r="IE126" s="1002"/>
      <c r="IF126" s="1002">
        <v>35</v>
      </c>
      <c r="IG126" s="1002">
        <v>51</v>
      </c>
      <c r="IH126" s="1003">
        <v>14681</v>
      </c>
      <c r="II126" s="1004">
        <f t="shared" si="19"/>
        <v>40.221917808219175</v>
      </c>
      <c r="IJ126" s="1005">
        <v>25.572916666666668</v>
      </c>
      <c r="IK126" s="1006">
        <v>6.5766666666666671</v>
      </c>
      <c r="IL126" s="1006">
        <v>3.6857142857142855</v>
      </c>
      <c r="IM126" s="1006">
        <v>3.4024960998439937</v>
      </c>
      <c r="IN126" s="1006">
        <v>7.5326170376055259</v>
      </c>
      <c r="IO126" s="1006">
        <v>5.0486935866983371</v>
      </c>
      <c r="IP126" s="1006">
        <v>5.3000773395204952</v>
      </c>
      <c r="IQ126" s="1006">
        <v>6.2495784148397977</v>
      </c>
      <c r="IR126" s="1006">
        <v>6.0080454330336019</v>
      </c>
      <c r="IS126" s="1006">
        <v>5.0671140939597317</v>
      </c>
      <c r="IT126" s="1006">
        <v>5.8918269230769234</v>
      </c>
      <c r="IU126" s="1006">
        <v>6.711491442542787</v>
      </c>
      <c r="IV126" s="1006">
        <v>7.38498789346247</v>
      </c>
      <c r="IW126" s="1006">
        <v>2.9397759103641459</v>
      </c>
      <c r="IX126" s="1006">
        <v>4.191930207197383</v>
      </c>
      <c r="IY126" s="1006">
        <v>4.3731988472622483</v>
      </c>
      <c r="IZ126" s="1006">
        <v>4.7939698492462313</v>
      </c>
      <c r="JA126" s="1006">
        <v>5.4941176470588236</v>
      </c>
      <c r="JB126" s="1006">
        <v>8.0946745562130182</v>
      </c>
      <c r="JC126" s="1006">
        <v>5.2711864406779663</v>
      </c>
      <c r="JD126" s="1006">
        <v>3.9166666666666665</v>
      </c>
      <c r="JE126" s="1006">
        <v>3.9591836734693877</v>
      </c>
      <c r="JF126" s="1006">
        <v>9.7777777777777786</v>
      </c>
      <c r="JG126" s="1006">
        <v>3.0687022900763359</v>
      </c>
      <c r="JH126" s="1006"/>
      <c r="JI126" s="1006"/>
      <c r="JJ126" s="1006">
        <v>6.8571428571428568</v>
      </c>
      <c r="JK126" s="1006">
        <v>5.1764705882352944</v>
      </c>
      <c r="JL126" s="642">
        <v>5.5424698590014305</v>
      </c>
      <c r="JM126" s="1001">
        <v>519</v>
      </c>
      <c r="JN126" s="1002">
        <v>4843</v>
      </c>
      <c r="JO126" s="1002">
        <v>95</v>
      </c>
      <c r="JP126" s="1002">
        <v>3081</v>
      </c>
      <c r="JQ126" s="1002">
        <v>7517</v>
      </c>
      <c r="JR126" s="1002">
        <v>6347</v>
      </c>
      <c r="JS126" s="1002">
        <v>4840</v>
      </c>
      <c r="JT126" s="1002">
        <v>2990</v>
      </c>
      <c r="JU126" s="1002">
        <v>10494</v>
      </c>
      <c r="JV126" s="1002">
        <v>1204</v>
      </c>
      <c r="JW126" s="1002">
        <v>1915</v>
      </c>
      <c r="JX126" s="1002">
        <v>4012</v>
      </c>
      <c r="JY126" s="1002">
        <v>2149</v>
      </c>
      <c r="JZ126" s="1002">
        <v>1686</v>
      </c>
      <c r="KA126" s="1002">
        <v>3024</v>
      </c>
      <c r="KB126" s="1002">
        <v>2353</v>
      </c>
      <c r="KC126" s="1002">
        <v>737</v>
      </c>
      <c r="KD126" s="1002">
        <v>383</v>
      </c>
      <c r="KE126" s="1002">
        <v>1026</v>
      </c>
      <c r="KF126" s="1002">
        <v>251</v>
      </c>
      <c r="KG126" s="1002">
        <v>250</v>
      </c>
      <c r="KH126" s="1002">
        <v>386</v>
      </c>
      <c r="KI126" s="1002">
        <v>79</v>
      </c>
      <c r="KJ126" s="1002">
        <v>548</v>
      </c>
      <c r="KK126" s="1002"/>
      <c r="KL126" s="1002"/>
      <c r="KM126" s="1002">
        <v>190</v>
      </c>
      <c r="KN126" s="1002">
        <v>223</v>
      </c>
      <c r="KO126" s="1003">
        <v>61142</v>
      </c>
      <c r="KP126" s="1007">
        <f t="shared" si="14"/>
        <v>0.51384149928565426</v>
      </c>
      <c r="KQ126" s="1004">
        <f t="shared" si="20"/>
        <v>167.51232876712328</v>
      </c>
      <c r="KR126" s="1001">
        <v>1856</v>
      </c>
      <c r="KS126" s="1002">
        <v>188</v>
      </c>
      <c r="KT126" s="1002"/>
      <c r="KU126" s="1002">
        <v>6</v>
      </c>
      <c r="KV126" s="1002">
        <v>1015</v>
      </c>
      <c r="KW126" s="1002">
        <v>525</v>
      </c>
      <c r="KX126" s="1002">
        <v>736</v>
      </c>
      <c r="KY126" s="1002">
        <v>115</v>
      </c>
      <c r="KZ126" s="1002">
        <v>94</v>
      </c>
      <c r="LA126" s="1002">
        <v>17</v>
      </c>
      <c r="LB126" s="1002">
        <v>89</v>
      </c>
      <c r="LC126" s="1002">
        <v>666</v>
      </c>
      <c r="LD126" s="1002">
        <v>484</v>
      </c>
      <c r="LE126" s="1002">
        <v>8</v>
      </c>
      <c r="LF126" s="1002"/>
      <c r="LG126" s="1002"/>
      <c r="LH126" s="1002">
        <v>18</v>
      </c>
      <c r="LI126" s="1002">
        <v>1</v>
      </c>
      <c r="LJ126" s="1002">
        <v>179</v>
      </c>
      <c r="LK126" s="1002">
        <v>7</v>
      </c>
      <c r="LL126" s="1002">
        <v>46</v>
      </c>
      <c r="LM126" s="1002">
        <v>60</v>
      </c>
      <c r="LN126" s="1002"/>
      <c r="LO126" s="1002">
        <v>4</v>
      </c>
      <c r="LP126" s="1002"/>
      <c r="LQ126" s="1002"/>
      <c r="LR126" s="1002">
        <v>11</v>
      </c>
      <c r="LS126" s="1002">
        <v>1</v>
      </c>
      <c r="LT126" s="1003">
        <v>6126</v>
      </c>
      <c r="LU126" s="1007">
        <f t="shared" si="26"/>
        <v>0.47953033268101763</v>
      </c>
      <c r="LV126" s="1004">
        <f t="shared" si="21"/>
        <v>16.783561643835615</v>
      </c>
      <c r="LW126" s="644">
        <v>15</v>
      </c>
      <c r="LX126" s="645">
        <v>161</v>
      </c>
      <c r="LY126" s="645">
        <v>685</v>
      </c>
      <c r="LZ126" s="646">
        <v>619</v>
      </c>
      <c r="MA126" s="647">
        <v>1515</v>
      </c>
      <c r="MB126" s="647">
        <v>2861</v>
      </c>
      <c r="MC126" s="645"/>
      <c r="MD126" s="645"/>
      <c r="ME126" s="646"/>
      <c r="MF126" s="647">
        <v>270</v>
      </c>
      <c r="MG126" s="645"/>
      <c r="MH126" s="645"/>
      <c r="MI126" s="646"/>
      <c r="MJ126" s="647"/>
      <c r="MK126" s="648"/>
      <c r="ML126" s="648"/>
      <c r="MM126" s="648"/>
      <c r="MN126" s="1008">
        <v>6126</v>
      </c>
      <c r="MO126" s="1009">
        <f t="shared" si="22"/>
        <v>0.14054848188050931</v>
      </c>
      <c r="MP126" s="1010"/>
      <c r="MQ126" s="1011"/>
      <c r="MR126" s="1011"/>
      <c r="MS126" s="1011"/>
      <c r="MT126" s="1011"/>
      <c r="MU126" s="1011"/>
      <c r="MV126" s="1012"/>
      <c r="MX126" s="837"/>
    </row>
    <row r="127" spans="1:362" s="587" customFormat="1" ht="8.25" x14ac:dyDescent="0.25">
      <c r="A127" s="976" t="s">
        <v>796</v>
      </c>
      <c r="B127" s="977" t="s">
        <v>797</v>
      </c>
      <c r="C127" s="978" t="s">
        <v>798</v>
      </c>
      <c r="D127" s="978" t="s">
        <v>799</v>
      </c>
      <c r="E127" s="978" t="s">
        <v>1233</v>
      </c>
      <c r="F127" s="978" t="s">
        <v>379</v>
      </c>
      <c r="G127" s="978" t="s">
        <v>800</v>
      </c>
      <c r="H127" s="978" t="s">
        <v>800</v>
      </c>
      <c r="I127" s="978" t="s">
        <v>186</v>
      </c>
      <c r="J127" s="978" t="s">
        <v>493</v>
      </c>
      <c r="K127" s="1013" t="s">
        <v>282</v>
      </c>
      <c r="L127" s="979">
        <v>1</v>
      </c>
      <c r="M127" s="593">
        <v>2115918000</v>
      </c>
      <c r="N127" s="595">
        <v>1939311000</v>
      </c>
      <c r="O127" s="595">
        <v>1249363000</v>
      </c>
      <c r="P127" s="598">
        <f t="shared" si="15"/>
        <v>176607000</v>
      </c>
      <c r="Q127" s="599">
        <v>2336811.83</v>
      </c>
      <c r="R127" s="600">
        <v>1743315042.8000002</v>
      </c>
      <c r="S127" s="600">
        <v>132469738.07000001</v>
      </c>
      <c r="T127" s="980">
        <v>1878121592.7</v>
      </c>
      <c r="U127" s="981">
        <v>243.99510912698412</v>
      </c>
      <c r="V127" s="982">
        <v>14.12736111111111</v>
      </c>
      <c r="W127" s="982">
        <v>480.70365079365081</v>
      </c>
      <c r="X127" s="982">
        <v>204.1324867724868</v>
      </c>
      <c r="Y127" s="982">
        <v>42.652804232804243</v>
      </c>
      <c r="Z127" s="982">
        <v>228.65746031746033</v>
      </c>
      <c r="AA127" s="982">
        <v>7.0304761904761914</v>
      </c>
      <c r="AB127" s="982">
        <v>111.05959821428571</v>
      </c>
      <c r="AC127" s="982">
        <v>234.39007936507937</v>
      </c>
      <c r="AD127" s="983">
        <v>1566.7490261243386</v>
      </c>
      <c r="AE127" s="984">
        <f t="shared" si="16"/>
        <v>0.19978321401519944</v>
      </c>
      <c r="AF127" s="985">
        <f t="shared" si="17"/>
        <v>0.39360018603657609</v>
      </c>
      <c r="AG127" s="986" t="s">
        <v>1483</v>
      </c>
      <c r="AH127" s="987" t="s">
        <v>1481</v>
      </c>
      <c r="AI127" s="988" t="s">
        <v>1482</v>
      </c>
      <c r="AJ127" s="989">
        <v>1</v>
      </c>
      <c r="AK127" s="990"/>
      <c r="AL127" s="990"/>
      <c r="AM127" s="990"/>
      <c r="AN127" s="990"/>
      <c r="AO127" s="990"/>
      <c r="AP127" s="990"/>
      <c r="AQ127" s="990"/>
      <c r="AR127" s="990"/>
      <c r="AS127" s="990">
        <v>1</v>
      </c>
      <c r="AT127" s="990"/>
      <c r="AU127" s="990"/>
      <c r="AV127" s="990"/>
      <c r="AW127" s="990"/>
      <c r="AX127" s="990"/>
      <c r="AY127" s="990"/>
      <c r="AZ127" s="990"/>
      <c r="BA127" s="990"/>
      <c r="BB127" s="990"/>
      <c r="BC127" s="990"/>
      <c r="BD127" s="614">
        <v>2</v>
      </c>
      <c r="BE127" s="991">
        <v>127</v>
      </c>
      <c r="BF127" s="992">
        <v>90</v>
      </c>
      <c r="BG127" s="992">
        <v>47</v>
      </c>
      <c r="BH127" s="992">
        <v>20</v>
      </c>
      <c r="BI127" s="992">
        <v>20</v>
      </c>
      <c r="BJ127" s="992">
        <v>30</v>
      </c>
      <c r="BK127" s="992"/>
      <c r="BL127" s="992">
        <v>25</v>
      </c>
      <c r="BM127" s="992">
        <v>16</v>
      </c>
      <c r="BN127" s="992">
        <v>10</v>
      </c>
      <c r="BO127" s="992">
        <v>20</v>
      </c>
      <c r="BP127" s="992"/>
      <c r="BQ127" s="992">
        <v>30</v>
      </c>
      <c r="BR127" s="992"/>
      <c r="BS127" s="992"/>
      <c r="BT127" s="992"/>
      <c r="BU127" s="992"/>
      <c r="BV127" s="992"/>
      <c r="BW127" s="992"/>
      <c r="BX127" s="992"/>
      <c r="BY127" s="992"/>
      <c r="BZ127" s="992"/>
      <c r="CA127" s="992"/>
      <c r="CB127" s="992"/>
      <c r="CC127" s="992"/>
      <c r="CD127" s="992"/>
      <c r="CE127" s="992"/>
      <c r="CF127" s="992"/>
      <c r="CG127" s="992"/>
      <c r="CH127" s="992"/>
      <c r="CI127" s="992"/>
      <c r="CJ127" s="992"/>
      <c r="CK127" s="992"/>
      <c r="CL127" s="992"/>
      <c r="CM127" s="992"/>
      <c r="CN127" s="992"/>
      <c r="CO127" s="992"/>
      <c r="CP127" s="992"/>
      <c r="CQ127" s="992"/>
      <c r="CR127" s="992"/>
      <c r="CS127" s="993">
        <v>435</v>
      </c>
      <c r="CT127" s="994">
        <f t="shared" si="18"/>
        <v>11</v>
      </c>
      <c r="CU127" s="615">
        <v>0.74596052205803043</v>
      </c>
      <c r="CV127" s="616">
        <v>0.61744292237442922</v>
      </c>
      <c r="CW127" s="616">
        <v>0.54345671815797147</v>
      </c>
      <c r="CX127" s="616">
        <v>0.92821917808219179</v>
      </c>
      <c r="CY127" s="616">
        <v>0.64287671232876709</v>
      </c>
      <c r="CZ127" s="616">
        <v>0.73698630136986298</v>
      </c>
      <c r="DA127" s="616"/>
      <c r="DB127" s="616">
        <v>0.84821917808219183</v>
      </c>
      <c r="DC127" s="616">
        <v>0.7631849315068493</v>
      </c>
      <c r="DD127" s="616">
        <v>0.92986301369863011</v>
      </c>
      <c r="DE127" s="616">
        <v>0.83780821917808224</v>
      </c>
      <c r="DF127" s="616"/>
      <c r="DG127" s="616">
        <v>0.75470319634703198</v>
      </c>
      <c r="DH127" s="616"/>
      <c r="DI127" s="616"/>
      <c r="DJ127" s="616"/>
      <c r="DK127" s="616"/>
      <c r="DL127" s="616"/>
      <c r="DM127" s="616"/>
      <c r="DN127" s="616"/>
      <c r="DO127" s="616"/>
      <c r="DP127" s="616"/>
      <c r="DQ127" s="616"/>
      <c r="DR127" s="616"/>
      <c r="DS127" s="616"/>
      <c r="DT127" s="616"/>
      <c r="DU127" s="616"/>
      <c r="DV127" s="616"/>
      <c r="DW127" s="616"/>
      <c r="DX127" s="616"/>
      <c r="DY127" s="616"/>
      <c r="DZ127" s="616"/>
      <c r="EA127" s="616"/>
      <c r="EB127" s="616"/>
      <c r="EC127" s="616"/>
      <c r="ED127" s="616"/>
      <c r="EE127" s="616"/>
      <c r="EF127" s="616"/>
      <c r="EG127" s="616"/>
      <c r="EH127" s="995"/>
      <c r="EI127" s="996">
        <v>0.71607620847110687</v>
      </c>
      <c r="EJ127" s="989">
        <v>6</v>
      </c>
      <c r="EK127" s="990">
        <v>12</v>
      </c>
      <c r="EL127" s="990">
        <v>10</v>
      </c>
      <c r="EM127" s="990">
        <v>4</v>
      </c>
      <c r="EN127" s="990">
        <v>6</v>
      </c>
      <c r="EO127" s="990">
        <v>6</v>
      </c>
      <c r="EP127" s="990"/>
      <c r="EQ127" s="990"/>
      <c r="ER127" s="990">
        <v>3</v>
      </c>
      <c r="ES127" s="990"/>
      <c r="ET127" s="990"/>
      <c r="EU127" s="990"/>
      <c r="EV127" s="990"/>
      <c r="EW127" s="990"/>
      <c r="EX127" s="990"/>
      <c r="EY127" s="990"/>
      <c r="EZ127" s="990"/>
      <c r="FA127" s="990"/>
      <c r="FB127" s="990"/>
      <c r="FC127" s="990"/>
      <c r="FD127" s="990"/>
      <c r="FE127" s="990"/>
      <c r="FF127" s="990"/>
      <c r="FG127" s="990"/>
      <c r="FH127" s="990"/>
      <c r="FI127" s="990"/>
      <c r="FJ127" s="990"/>
      <c r="FK127" s="990"/>
      <c r="FL127" s="990"/>
      <c r="FM127" s="990"/>
      <c r="FN127" s="990"/>
      <c r="FO127" s="990"/>
      <c r="FP127" s="997">
        <v>47</v>
      </c>
      <c r="FQ127" s="994">
        <f t="shared" si="13"/>
        <v>7</v>
      </c>
      <c r="FR127" s="615">
        <v>1.0114155251141552</v>
      </c>
      <c r="FS127" s="616">
        <v>0.68538812785388126</v>
      </c>
      <c r="FT127" s="616">
        <v>0.60739726027397256</v>
      </c>
      <c r="FU127" s="616">
        <v>0.36027397260273974</v>
      </c>
      <c r="FV127" s="616">
        <v>0.60684931506849316</v>
      </c>
      <c r="FW127" s="616">
        <v>0.68219178082191778</v>
      </c>
      <c r="FX127" s="616"/>
      <c r="FY127" s="616"/>
      <c r="FZ127" s="616">
        <v>0</v>
      </c>
      <c r="GA127" s="616"/>
      <c r="GB127" s="616"/>
      <c r="GC127" s="616"/>
      <c r="GD127" s="616"/>
      <c r="GE127" s="616"/>
      <c r="GF127" s="616"/>
      <c r="GG127" s="616"/>
      <c r="GH127" s="616"/>
      <c r="GI127" s="616"/>
      <c r="GJ127" s="616"/>
      <c r="GK127" s="616"/>
      <c r="GL127" s="616"/>
      <c r="GM127" s="616"/>
      <c r="GN127" s="616"/>
      <c r="GO127" s="616"/>
      <c r="GP127" s="616"/>
      <c r="GQ127" s="616"/>
      <c r="GR127" s="616"/>
      <c r="GS127" s="616"/>
      <c r="GT127" s="616"/>
      <c r="GU127" s="616"/>
      <c r="GV127" s="616"/>
      <c r="GW127" s="616"/>
      <c r="GX127" s="621">
        <v>0.62856310113669489</v>
      </c>
      <c r="GY127" s="998">
        <v>83</v>
      </c>
      <c r="GZ127" s="999">
        <v>30</v>
      </c>
      <c r="HA127" s="999"/>
      <c r="HB127" s="999"/>
      <c r="HC127" s="999">
        <v>9</v>
      </c>
      <c r="HD127" s="999"/>
      <c r="HE127" s="1000">
        <v>122</v>
      </c>
      <c r="HF127" s="1001">
        <v>182</v>
      </c>
      <c r="HG127" s="1002">
        <v>2029</v>
      </c>
      <c r="HH127" s="1002">
        <v>35</v>
      </c>
      <c r="HI127" s="1002">
        <v>465</v>
      </c>
      <c r="HJ127" s="1002">
        <v>1724</v>
      </c>
      <c r="HK127" s="1002">
        <v>2118</v>
      </c>
      <c r="HL127" s="1002">
        <v>2643</v>
      </c>
      <c r="HM127" s="1002">
        <v>1032</v>
      </c>
      <c r="HN127" s="1002">
        <v>3270</v>
      </c>
      <c r="HO127" s="1002">
        <v>539</v>
      </c>
      <c r="HP127" s="1002">
        <v>684</v>
      </c>
      <c r="HQ127" s="1002">
        <v>1264</v>
      </c>
      <c r="HR127" s="1002">
        <v>189</v>
      </c>
      <c r="HS127" s="1002">
        <v>573</v>
      </c>
      <c r="HT127" s="1002">
        <v>1814</v>
      </c>
      <c r="HU127" s="1002">
        <v>1466</v>
      </c>
      <c r="HV127" s="1002">
        <v>249</v>
      </c>
      <c r="HW127" s="1002">
        <v>90</v>
      </c>
      <c r="HX127" s="1002">
        <v>719</v>
      </c>
      <c r="HY127" s="1002">
        <v>215</v>
      </c>
      <c r="HZ127" s="1002">
        <v>224</v>
      </c>
      <c r="IA127" s="1002">
        <v>191</v>
      </c>
      <c r="IB127" s="1002">
        <v>10</v>
      </c>
      <c r="IC127" s="1002">
        <v>176</v>
      </c>
      <c r="ID127" s="1002">
        <v>687</v>
      </c>
      <c r="IE127" s="1002"/>
      <c r="IF127" s="1002">
        <v>16</v>
      </c>
      <c r="IG127" s="1002"/>
      <c r="IH127" s="1003">
        <v>22604</v>
      </c>
      <c r="II127" s="1004">
        <f t="shared" si="19"/>
        <v>61.92876712328767</v>
      </c>
      <c r="IJ127" s="1005">
        <v>22.653846153846153</v>
      </c>
      <c r="IK127" s="1006">
        <v>5.4001971414489898</v>
      </c>
      <c r="IL127" s="1006">
        <v>4.4285714285714288</v>
      </c>
      <c r="IM127" s="1006">
        <v>3.7118279569892474</v>
      </c>
      <c r="IN127" s="1006">
        <v>7.9860788863109047</v>
      </c>
      <c r="IO127" s="1006">
        <v>7.2757318224740324</v>
      </c>
      <c r="IP127" s="1006">
        <v>6.3185773741959892</v>
      </c>
      <c r="IQ127" s="1006">
        <v>7.9554263565891477</v>
      </c>
      <c r="IR127" s="1006">
        <v>5.9146788990825687</v>
      </c>
      <c r="IS127" s="1006">
        <v>6.76252319109462</v>
      </c>
      <c r="IT127" s="1006">
        <v>7.4400584795321638</v>
      </c>
      <c r="IU127" s="1006">
        <v>6.3401898734177218</v>
      </c>
      <c r="IV127" s="1006">
        <v>5.0582010582010586</v>
      </c>
      <c r="IW127" s="1006">
        <v>4.9930191972076789</v>
      </c>
      <c r="IX127" s="1006">
        <v>4.7072767364939363</v>
      </c>
      <c r="IY127" s="1006">
        <v>4.4993178717598905</v>
      </c>
      <c r="IZ127" s="1006">
        <v>6.9437751004016066</v>
      </c>
      <c r="JA127" s="1006">
        <v>8.4777777777777779</v>
      </c>
      <c r="JB127" s="1006">
        <v>8.0152990264255912</v>
      </c>
      <c r="JC127" s="1006">
        <v>6.1069767441860465</v>
      </c>
      <c r="JD127" s="1006">
        <v>4.2767857142857144</v>
      </c>
      <c r="JE127" s="1006">
        <v>3.8900523560209423</v>
      </c>
      <c r="JF127" s="1006">
        <v>8.4</v>
      </c>
      <c r="JG127" s="1006">
        <v>4.7215909090909092</v>
      </c>
      <c r="JH127" s="1006">
        <v>12.266375545851528</v>
      </c>
      <c r="JI127" s="1006"/>
      <c r="JJ127" s="1006">
        <v>17.8125</v>
      </c>
      <c r="JK127" s="1006"/>
      <c r="JL127" s="642">
        <v>6.5026543974517788</v>
      </c>
      <c r="JM127" s="1001">
        <v>769</v>
      </c>
      <c r="JN127" s="1002">
        <v>7042</v>
      </c>
      <c r="JO127" s="1002">
        <v>114</v>
      </c>
      <c r="JP127" s="1002">
        <v>1224</v>
      </c>
      <c r="JQ127" s="1002">
        <v>11367</v>
      </c>
      <c r="JR127" s="1002">
        <v>12804</v>
      </c>
      <c r="JS127" s="1002">
        <v>12734</v>
      </c>
      <c r="JT127" s="1002">
        <v>6797</v>
      </c>
      <c r="JU127" s="1002">
        <v>15132</v>
      </c>
      <c r="JV127" s="1002">
        <v>3054</v>
      </c>
      <c r="JW127" s="1002">
        <v>4263</v>
      </c>
      <c r="JX127" s="1002">
        <v>6489</v>
      </c>
      <c r="JY127" s="1002">
        <v>734</v>
      </c>
      <c r="JZ127" s="1002">
        <v>2266</v>
      </c>
      <c r="KA127" s="1002">
        <v>6774</v>
      </c>
      <c r="KB127" s="1002">
        <v>4571</v>
      </c>
      <c r="KC127" s="1002">
        <v>1432</v>
      </c>
      <c r="KD127" s="1002">
        <v>654</v>
      </c>
      <c r="KE127" s="1002">
        <v>4659</v>
      </c>
      <c r="KF127" s="1002">
        <v>912</v>
      </c>
      <c r="KG127" s="1002">
        <v>704</v>
      </c>
      <c r="KH127" s="1002">
        <v>493</v>
      </c>
      <c r="KI127" s="1002">
        <v>74</v>
      </c>
      <c r="KJ127" s="1002">
        <v>652</v>
      </c>
      <c r="KK127" s="1002">
        <v>7740</v>
      </c>
      <c r="KL127" s="1002"/>
      <c r="KM127" s="1002">
        <v>241</v>
      </c>
      <c r="KN127" s="1002"/>
      <c r="KO127" s="1003">
        <v>113695</v>
      </c>
      <c r="KP127" s="1007">
        <f t="shared" si="14"/>
        <v>0.71607620847110687</v>
      </c>
      <c r="KQ127" s="1004">
        <f t="shared" si="20"/>
        <v>311.49315068493149</v>
      </c>
      <c r="KR127" s="1001">
        <v>3164</v>
      </c>
      <c r="KS127" s="1002">
        <v>1901</v>
      </c>
      <c r="KT127" s="1002">
        <v>7</v>
      </c>
      <c r="KU127" s="1002">
        <v>42</v>
      </c>
      <c r="KV127" s="1002">
        <v>676</v>
      </c>
      <c r="KW127" s="1002">
        <v>487</v>
      </c>
      <c r="KX127" s="1002">
        <v>1331</v>
      </c>
      <c r="KY127" s="1002">
        <v>378</v>
      </c>
      <c r="KZ127" s="1002">
        <v>935</v>
      </c>
      <c r="LA127" s="1002">
        <v>56</v>
      </c>
      <c r="LB127" s="1002">
        <v>139</v>
      </c>
      <c r="LC127" s="1002">
        <v>236</v>
      </c>
      <c r="LD127" s="1002">
        <v>33</v>
      </c>
      <c r="LE127" s="1002">
        <v>37</v>
      </c>
      <c r="LF127" s="1002">
        <v>5</v>
      </c>
      <c r="LG127" s="1002">
        <v>560</v>
      </c>
      <c r="LH127" s="1002">
        <v>48</v>
      </c>
      <c r="LI127" s="1002">
        <v>21</v>
      </c>
      <c r="LJ127" s="1002">
        <v>385</v>
      </c>
      <c r="LK127" s="1002">
        <v>190</v>
      </c>
      <c r="LL127" s="1002">
        <v>52</v>
      </c>
      <c r="LM127" s="1002">
        <v>66</v>
      </c>
      <c r="LN127" s="1002"/>
      <c r="LO127" s="1002">
        <v>6</v>
      </c>
      <c r="LP127" s="1002"/>
      <c r="LQ127" s="1002"/>
      <c r="LR127" s="1002">
        <v>28</v>
      </c>
      <c r="LS127" s="1002"/>
      <c r="LT127" s="1003">
        <v>10783</v>
      </c>
      <c r="LU127" s="1007">
        <f t="shared" si="26"/>
        <v>0.62856310113669489</v>
      </c>
      <c r="LV127" s="1004">
        <f t="shared" si="21"/>
        <v>29.542465753424658</v>
      </c>
      <c r="LW127" s="644">
        <v>17</v>
      </c>
      <c r="LX127" s="645">
        <v>348</v>
      </c>
      <c r="LY127" s="645">
        <v>1280</v>
      </c>
      <c r="LZ127" s="646">
        <v>532</v>
      </c>
      <c r="MA127" s="647">
        <v>2946</v>
      </c>
      <c r="MB127" s="647">
        <v>3805</v>
      </c>
      <c r="MC127" s="645"/>
      <c r="MD127" s="645"/>
      <c r="ME127" s="646"/>
      <c r="MF127" s="647">
        <v>1329</v>
      </c>
      <c r="MG127" s="645"/>
      <c r="MH127" s="645"/>
      <c r="MI127" s="646">
        <v>13</v>
      </c>
      <c r="MJ127" s="647">
        <v>513</v>
      </c>
      <c r="MK127" s="648"/>
      <c r="ML127" s="648"/>
      <c r="MM127" s="648"/>
      <c r="MN127" s="1008">
        <v>10783</v>
      </c>
      <c r="MO127" s="1009">
        <f t="shared" si="22"/>
        <v>0.15255494760270796</v>
      </c>
      <c r="MP127" s="1010"/>
      <c r="MQ127" s="1011"/>
      <c r="MR127" s="1011"/>
      <c r="MS127" s="1011"/>
      <c r="MT127" s="1011"/>
      <c r="MU127" s="1011"/>
      <c r="MV127" s="1012" t="s">
        <v>1487</v>
      </c>
      <c r="MX127" s="837"/>
    </row>
    <row r="128" spans="1:362" s="587" customFormat="1" ht="8.25" x14ac:dyDescent="0.25">
      <c r="A128" s="976" t="s">
        <v>801</v>
      </c>
      <c r="B128" s="977" t="s">
        <v>802</v>
      </c>
      <c r="C128" s="978" t="s">
        <v>803</v>
      </c>
      <c r="D128" s="978" t="s">
        <v>804</v>
      </c>
      <c r="E128" s="978" t="s">
        <v>1233</v>
      </c>
      <c r="F128" s="978" t="s">
        <v>379</v>
      </c>
      <c r="G128" s="978" t="s">
        <v>805</v>
      </c>
      <c r="H128" s="978" t="s">
        <v>805</v>
      </c>
      <c r="I128" s="978" t="s">
        <v>186</v>
      </c>
      <c r="J128" s="978" t="s">
        <v>493</v>
      </c>
      <c r="K128" s="1013" t="s">
        <v>238</v>
      </c>
      <c r="L128" s="979">
        <v>1</v>
      </c>
      <c r="M128" s="593">
        <v>3965872000</v>
      </c>
      <c r="N128" s="595">
        <v>3707344000</v>
      </c>
      <c r="O128" s="595">
        <v>1976446000</v>
      </c>
      <c r="P128" s="598">
        <f t="shared" si="15"/>
        <v>258528000</v>
      </c>
      <c r="Q128" s="599">
        <v>10400590</v>
      </c>
      <c r="R128" s="600">
        <v>3613295601.5200009</v>
      </c>
      <c r="S128" s="600">
        <v>145689619.71000001</v>
      </c>
      <c r="T128" s="980">
        <v>3769385811.230001</v>
      </c>
      <c r="U128" s="981">
        <v>356.90359126984129</v>
      </c>
      <c r="V128" s="982">
        <v>13.622678571428571</v>
      </c>
      <c r="W128" s="982">
        <v>835.46883597883595</v>
      </c>
      <c r="X128" s="982">
        <v>285.44798941798939</v>
      </c>
      <c r="Y128" s="982">
        <v>68.554814814814819</v>
      </c>
      <c r="Z128" s="982">
        <v>393.21026455026458</v>
      </c>
      <c r="AA128" s="982">
        <v>7.1575132275132276</v>
      </c>
      <c r="AB128" s="982">
        <v>213.87422619047621</v>
      </c>
      <c r="AC128" s="982">
        <v>123.71623015873017</v>
      </c>
      <c r="AD128" s="983">
        <v>2297.9561441798942</v>
      </c>
      <c r="AE128" s="984">
        <f t="shared" si="16"/>
        <v>0.1820597011493226</v>
      </c>
      <c r="AF128" s="985">
        <f t="shared" si="17"/>
        <v>0.42618009546134916</v>
      </c>
      <c r="AG128" s="986" t="s">
        <v>1480</v>
      </c>
      <c r="AH128" s="987" t="s">
        <v>1481</v>
      </c>
      <c r="AI128" s="988" t="s">
        <v>1482</v>
      </c>
      <c r="AJ128" s="989"/>
      <c r="AK128" s="990"/>
      <c r="AL128" s="990"/>
      <c r="AM128" s="990"/>
      <c r="AN128" s="990">
        <v>1</v>
      </c>
      <c r="AO128" s="990">
        <v>1</v>
      </c>
      <c r="AP128" s="990"/>
      <c r="AQ128" s="990">
        <v>1</v>
      </c>
      <c r="AR128" s="990"/>
      <c r="AS128" s="990">
        <v>1</v>
      </c>
      <c r="AT128" s="990"/>
      <c r="AU128" s="990"/>
      <c r="AV128" s="990"/>
      <c r="AW128" s="990"/>
      <c r="AX128" s="990">
        <v>1</v>
      </c>
      <c r="AY128" s="990"/>
      <c r="AZ128" s="990"/>
      <c r="BA128" s="990">
        <v>1</v>
      </c>
      <c r="BB128" s="990"/>
      <c r="BC128" s="990">
        <v>1</v>
      </c>
      <c r="BD128" s="614">
        <v>7</v>
      </c>
      <c r="BE128" s="991">
        <v>80</v>
      </c>
      <c r="BF128" s="992">
        <v>74</v>
      </c>
      <c r="BG128" s="992">
        <v>60</v>
      </c>
      <c r="BH128" s="992">
        <v>35</v>
      </c>
      <c r="BI128" s="992">
        <v>40</v>
      </c>
      <c r="BJ128" s="992">
        <v>40</v>
      </c>
      <c r="BK128" s="992"/>
      <c r="BL128" s="992">
        <v>30</v>
      </c>
      <c r="BM128" s="992">
        <v>40</v>
      </c>
      <c r="BN128" s="992">
        <v>30</v>
      </c>
      <c r="BO128" s="992">
        <v>36</v>
      </c>
      <c r="BP128" s="992">
        <v>16</v>
      </c>
      <c r="BQ128" s="992"/>
      <c r="BR128" s="992">
        <v>45</v>
      </c>
      <c r="BS128" s="992">
        <v>32</v>
      </c>
      <c r="BT128" s="992">
        <v>34</v>
      </c>
      <c r="BU128" s="992">
        <v>21</v>
      </c>
      <c r="BV128" s="992">
        <v>13</v>
      </c>
      <c r="BW128" s="992"/>
      <c r="BX128" s="992">
        <v>6</v>
      </c>
      <c r="BY128" s="992"/>
      <c r="BZ128" s="992"/>
      <c r="CA128" s="992"/>
      <c r="CB128" s="992">
        <v>30</v>
      </c>
      <c r="CC128" s="992"/>
      <c r="CD128" s="992"/>
      <c r="CE128" s="992">
        <v>8</v>
      </c>
      <c r="CF128" s="992"/>
      <c r="CG128" s="992"/>
      <c r="CH128" s="992"/>
      <c r="CI128" s="992"/>
      <c r="CJ128" s="992"/>
      <c r="CK128" s="992"/>
      <c r="CL128" s="992"/>
      <c r="CM128" s="992"/>
      <c r="CN128" s="992"/>
      <c r="CO128" s="992"/>
      <c r="CP128" s="992"/>
      <c r="CQ128" s="992"/>
      <c r="CR128" s="992"/>
      <c r="CS128" s="993">
        <v>670</v>
      </c>
      <c r="CT128" s="994">
        <f t="shared" si="18"/>
        <v>19</v>
      </c>
      <c r="CU128" s="615">
        <v>0.79883561643835621</v>
      </c>
      <c r="CV128" s="616">
        <v>0.51007034431691967</v>
      </c>
      <c r="CW128" s="616">
        <v>0.57835616438356163</v>
      </c>
      <c r="CX128" s="616">
        <v>0.58450097847358118</v>
      </c>
      <c r="CY128" s="616">
        <v>0.40643835616438356</v>
      </c>
      <c r="CZ128" s="616">
        <v>0.51356164383561642</v>
      </c>
      <c r="DA128" s="616"/>
      <c r="DB128" s="616">
        <v>0.72456621004566213</v>
      </c>
      <c r="DC128" s="616">
        <v>0.45390410958904109</v>
      </c>
      <c r="DD128" s="616">
        <v>0.65315068493150685</v>
      </c>
      <c r="DE128" s="616">
        <v>0.92465753424657537</v>
      </c>
      <c r="DF128" s="616">
        <v>0.55839041095890407</v>
      </c>
      <c r="DG128" s="616"/>
      <c r="DH128" s="616">
        <v>0.53729071537290718</v>
      </c>
      <c r="DI128" s="616">
        <v>0.67106164383561639</v>
      </c>
      <c r="DJ128" s="616">
        <v>0.55036261079774373</v>
      </c>
      <c r="DK128" s="616">
        <v>0.60991519895629487</v>
      </c>
      <c r="DL128" s="616">
        <v>0.78250790305584828</v>
      </c>
      <c r="DM128" s="616"/>
      <c r="DN128" s="616">
        <v>0.81004566210045659</v>
      </c>
      <c r="DO128" s="616"/>
      <c r="DP128" s="616"/>
      <c r="DQ128" s="616"/>
      <c r="DR128" s="616">
        <v>0.16100456621004566</v>
      </c>
      <c r="DS128" s="616"/>
      <c r="DT128" s="616"/>
      <c r="DU128" s="616">
        <v>0.74623287671232874</v>
      </c>
      <c r="DV128" s="616"/>
      <c r="DW128" s="616"/>
      <c r="DX128" s="616"/>
      <c r="DY128" s="616"/>
      <c r="DZ128" s="616"/>
      <c r="EA128" s="616"/>
      <c r="EB128" s="616"/>
      <c r="EC128" s="616"/>
      <c r="ED128" s="616"/>
      <c r="EE128" s="616"/>
      <c r="EF128" s="616"/>
      <c r="EG128" s="616"/>
      <c r="EH128" s="995"/>
      <c r="EI128" s="996">
        <v>0.59451645880188098</v>
      </c>
      <c r="EJ128" s="989">
        <v>9</v>
      </c>
      <c r="EK128" s="990">
        <v>20</v>
      </c>
      <c r="EL128" s="990">
        <v>14</v>
      </c>
      <c r="EM128" s="990">
        <v>14</v>
      </c>
      <c r="EN128" s="990">
        <v>5</v>
      </c>
      <c r="EO128" s="990">
        <v>10</v>
      </c>
      <c r="EP128" s="990">
        <v>10</v>
      </c>
      <c r="EQ128" s="990"/>
      <c r="ER128" s="990">
        <v>3</v>
      </c>
      <c r="ES128" s="990"/>
      <c r="ET128" s="990"/>
      <c r="EU128" s="990"/>
      <c r="EV128" s="990"/>
      <c r="EW128" s="990"/>
      <c r="EX128" s="990"/>
      <c r="EY128" s="990"/>
      <c r="EZ128" s="990"/>
      <c r="FA128" s="990"/>
      <c r="FB128" s="990">
        <v>6</v>
      </c>
      <c r="FC128" s="990"/>
      <c r="FD128" s="990"/>
      <c r="FE128" s="990"/>
      <c r="FF128" s="990"/>
      <c r="FG128" s="990"/>
      <c r="FH128" s="990"/>
      <c r="FI128" s="990"/>
      <c r="FJ128" s="990"/>
      <c r="FK128" s="990"/>
      <c r="FL128" s="990"/>
      <c r="FM128" s="990"/>
      <c r="FN128" s="990"/>
      <c r="FO128" s="990"/>
      <c r="FP128" s="997">
        <v>91</v>
      </c>
      <c r="FQ128" s="994">
        <f t="shared" si="13"/>
        <v>9</v>
      </c>
      <c r="FR128" s="615">
        <v>0.70015220700152203</v>
      </c>
      <c r="FS128" s="616">
        <v>0.73616438356164382</v>
      </c>
      <c r="FT128" s="616">
        <v>0.47925636007827788</v>
      </c>
      <c r="FU128" s="616">
        <v>1.0939334637964775</v>
      </c>
      <c r="FV128" s="616">
        <v>0.8087671232876712</v>
      </c>
      <c r="FW128" s="616">
        <v>0.66301369863013704</v>
      </c>
      <c r="FX128" s="616">
        <v>0.43616438356164383</v>
      </c>
      <c r="FY128" s="616"/>
      <c r="FZ128" s="616">
        <v>0</v>
      </c>
      <c r="GA128" s="616"/>
      <c r="GB128" s="616"/>
      <c r="GC128" s="616"/>
      <c r="GD128" s="616"/>
      <c r="GE128" s="616"/>
      <c r="GF128" s="616"/>
      <c r="GG128" s="616"/>
      <c r="GH128" s="616"/>
      <c r="GI128" s="616"/>
      <c r="GJ128" s="616">
        <v>0.46484018264840182</v>
      </c>
      <c r="GK128" s="616"/>
      <c r="GL128" s="616"/>
      <c r="GM128" s="616"/>
      <c r="GN128" s="616"/>
      <c r="GO128" s="616"/>
      <c r="GP128" s="616"/>
      <c r="GQ128" s="616"/>
      <c r="GR128" s="616"/>
      <c r="GS128" s="616"/>
      <c r="GT128" s="616"/>
      <c r="GU128" s="616"/>
      <c r="GV128" s="616"/>
      <c r="GW128" s="616"/>
      <c r="GX128" s="621">
        <v>0.66894475387626073</v>
      </c>
      <c r="GY128" s="998">
        <v>115</v>
      </c>
      <c r="GZ128" s="999">
        <v>21</v>
      </c>
      <c r="HA128" s="999"/>
      <c r="HB128" s="999"/>
      <c r="HC128" s="999">
        <v>10</v>
      </c>
      <c r="HD128" s="999">
        <v>12</v>
      </c>
      <c r="HE128" s="1000">
        <v>158</v>
      </c>
      <c r="HF128" s="1001">
        <v>241</v>
      </c>
      <c r="HG128" s="1002">
        <v>2562</v>
      </c>
      <c r="HH128" s="1002">
        <v>585</v>
      </c>
      <c r="HI128" s="1002">
        <v>1690</v>
      </c>
      <c r="HJ128" s="1002">
        <v>2146</v>
      </c>
      <c r="HK128" s="1002">
        <v>2790</v>
      </c>
      <c r="HL128" s="1002">
        <v>2981</v>
      </c>
      <c r="HM128" s="1002">
        <v>1029</v>
      </c>
      <c r="HN128" s="1002">
        <v>3694</v>
      </c>
      <c r="HO128" s="1002">
        <v>932</v>
      </c>
      <c r="HP128" s="1002">
        <v>560</v>
      </c>
      <c r="HQ128" s="1002">
        <v>1594</v>
      </c>
      <c r="HR128" s="1002">
        <v>505</v>
      </c>
      <c r="HS128" s="1002">
        <v>1395</v>
      </c>
      <c r="HT128" s="1002">
        <v>2467</v>
      </c>
      <c r="HU128" s="1002">
        <v>2002</v>
      </c>
      <c r="HV128" s="1002">
        <v>252</v>
      </c>
      <c r="HW128" s="1002">
        <v>241</v>
      </c>
      <c r="HX128" s="1002">
        <v>459</v>
      </c>
      <c r="HY128" s="1002">
        <v>95</v>
      </c>
      <c r="HZ128" s="1002">
        <v>98</v>
      </c>
      <c r="IA128" s="1002">
        <v>247</v>
      </c>
      <c r="IB128" s="1002">
        <v>11</v>
      </c>
      <c r="IC128" s="1002">
        <v>290</v>
      </c>
      <c r="ID128" s="1002">
        <v>782</v>
      </c>
      <c r="IE128" s="1002">
        <v>10</v>
      </c>
      <c r="IF128" s="1002">
        <v>18</v>
      </c>
      <c r="IG128" s="1002">
        <v>4</v>
      </c>
      <c r="IH128" s="1003">
        <v>29680</v>
      </c>
      <c r="II128" s="1004">
        <f t="shared" si="19"/>
        <v>81.31506849315069</v>
      </c>
      <c r="IJ128" s="1005">
        <v>18.933609958506224</v>
      </c>
      <c r="IK128" s="1006">
        <v>6.2131147540983607</v>
      </c>
      <c r="IL128" s="1006">
        <v>4.3401709401709399</v>
      </c>
      <c r="IM128" s="1006">
        <v>5.201775147928994</v>
      </c>
      <c r="IN128" s="1006">
        <v>8.6589002795899344</v>
      </c>
      <c r="IO128" s="1006">
        <v>6.6917562724014337</v>
      </c>
      <c r="IP128" s="1006">
        <v>6.2103321033210328</v>
      </c>
      <c r="IQ128" s="1006">
        <v>8.1185617103984455</v>
      </c>
      <c r="IR128" s="1006">
        <v>6.4829453167298325</v>
      </c>
      <c r="IS128" s="1006">
        <v>7.842274678111588</v>
      </c>
      <c r="IT128" s="1006">
        <v>8.3839285714285712</v>
      </c>
      <c r="IU128" s="1006">
        <v>7.2409033877038897</v>
      </c>
      <c r="IV128" s="1006">
        <v>5.2099009900990101</v>
      </c>
      <c r="IW128" s="1006">
        <v>3.9584229390681003</v>
      </c>
      <c r="IX128" s="1006">
        <v>4.3514389947304419</v>
      </c>
      <c r="IY128" s="1006">
        <v>7.0874125874125875</v>
      </c>
      <c r="IZ128" s="1006">
        <v>7.4444444444444446</v>
      </c>
      <c r="JA128" s="1006">
        <v>8.1742738589211612</v>
      </c>
      <c r="JB128" s="1006">
        <v>8.2636165577342044</v>
      </c>
      <c r="JC128" s="1006">
        <v>8.810526315789474</v>
      </c>
      <c r="JD128" s="1006">
        <v>4.0714285714285712</v>
      </c>
      <c r="JE128" s="1006">
        <v>4.3198380566801617</v>
      </c>
      <c r="JF128" s="1006">
        <v>8.454545454545455</v>
      </c>
      <c r="JG128" s="1006">
        <v>2.886206896551724</v>
      </c>
      <c r="JH128" s="1006">
        <v>11.145780051150895</v>
      </c>
      <c r="JI128" s="1006">
        <v>8.9</v>
      </c>
      <c r="JJ128" s="1006">
        <v>9.3888888888888893</v>
      </c>
      <c r="JK128" s="1006">
        <v>2.75</v>
      </c>
      <c r="JL128" s="642">
        <v>6.6158355795148251</v>
      </c>
      <c r="JM128" s="1001">
        <v>1155</v>
      </c>
      <c r="JN128" s="1002">
        <v>9739</v>
      </c>
      <c r="JO128" s="1002">
        <v>1941</v>
      </c>
      <c r="JP128" s="1002">
        <v>6769</v>
      </c>
      <c r="JQ128" s="1002">
        <v>15011</v>
      </c>
      <c r="JR128" s="1002">
        <v>14180</v>
      </c>
      <c r="JS128" s="1002">
        <v>13825</v>
      </c>
      <c r="JT128" s="1002">
        <v>6590</v>
      </c>
      <c r="JU128" s="1002">
        <v>19050</v>
      </c>
      <c r="JV128" s="1002">
        <v>6203</v>
      </c>
      <c r="JW128" s="1002">
        <v>3783</v>
      </c>
      <c r="JX128" s="1002">
        <v>9482</v>
      </c>
      <c r="JY128" s="1002">
        <v>2117</v>
      </c>
      <c r="JZ128" s="1002">
        <v>4463</v>
      </c>
      <c r="KA128" s="1002">
        <v>8461</v>
      </c>
      <c r="KB128" s="1002">
        <v>6684</v>
      </c>
      <c r="KC128" s="1002">
        <v>1413</v>
      </c>
      <c r="KD128" s="1002">
        <v>1611</v>
      </c>
      <c r="KE128" s="1002">
        <v>2944</v>
      </c>
      <c r="KF128" s="1002">
        <v>490</v>
      </c>
      <c r="KG128" s="1002">
        <v>214</v>
      </c>
      <c r="KH128" s="1002">
        <v>613</v>
      </c>
      <c r="KI128" s="1002">
        <v>82</v>
      </c>
      <c r="KJ128" s="1002">
        <v>486</v>
      </c>
      <c r="KK128" s="1002">
        <v>7934</v>
      </c>
      <c r="KL128" s="1002">
        <v>4</v>
      </c>
      <c r="KM128" s="1002">
        <v>140</v>
      </c>
      <c r="KN128" s="1002">
        <v>5</v>
      </c>
      <c r="KO128" s="1003">
        <v>145389</v>
      </c>
      <c r="KP128" s="1007">
        <f t="shared" si="14"/>
        <v>0.59451645880188098</v>
      </c>
      <c r="KQ128" s="1004">
        <f t="shared" si="20"/>
        <v>398.32602739726025</v>
      </c>
      <c r="KR128" s="1001">
        <v>3162</v>
      </c>
      <c r="KS128" s="1002">
        <v>3633</v>
      </c>
      <c r="KT128" s="1002">
        <v>14</v>
      </c>
      <c r="KU128" s="1002">
        <v>344</v>
      </c>
      <c r="KV128" s="1002">
        <v>1446</v>
      </c>
      <c r="KW128" s="1002">
        <v>1721</v>
      </c>
      <c r="KX128" s="1002">
        <v>1719</v>
      </c>
      <c r="KY128" s="1002">
        <v>737</v>
      </c>
      <c r="KZ128" s="1002">
        <v>1212</v>
      </c>
      <c r="LA128" s="1002">
        <v>197</v>
      </c>
      <c r="LB128" s="1002">
        <v>354</v>
      </c>
      <c r="LC128" s="1002">
        <v>487</v>
      </c>
      <c r="LD128" s="1002">
        <v>10</v>
      </c>
      <c r="LE128" s="1002">
        <v>204</v>
      </c>
      <c r="LF128" s="1002">
        <v>29</v>
      </c>
      <c r="LG128" s="1002">
        <v>5451</v>
      </c>
      <c r="LH128" s="1002">
        <v>210</v>
      </c>
      <c r="LI128" s="1002">
        <v>121</v>
      </c>
      <c r="LJ128" s="1002">
        <v>389</v>
      </c>
      <c r="LK128" s="1002">
        <v>253</v>
      </c>
      <c r="LL128" s="1002">
        <v>104</v>
      </c>
      <c r="LM128" s="1002">
        <v>215</v>
      </c>
      <c r="LN128" s="1002"/>
      <c r="LO128" s="1002">
        <v>119</v>
      </c>
      <c r="LP128" s="1002"/>
      <c r="LQ128" s="1002">
        <v>76</v>
      </c>
      <c r="LR128" s="1002">
        <v>10</v>
      </c>
      <c r="LS128" s="1002">
        <v>2</v>
      </c>
      <c r="LT128" s="1003">
        <v>22219</v>
      </c>
      <c r="LU128" s="1007">
        <f t="shared" si="26"/>
        <v>0.66894475387626073</v>
      </c>
      <c r="LV128" s="1004">
        <f t="shared" si="21"/>
        <v>60.873972602739727</v>
      </c>
      <c r="LW128" s="644">
        <v>234</v>
      </c>
      <c r="LX128" s="645">
        <v>974</v>
      </c>
      <c r="LY128" s="645">
        <v>821</v>
      </c>
      <c r="LZ128" s="646">
        <v>4882</v>
      </c>
      <c r="MA128" s="647">
        <v>2921</v>
      </c>
      <c r="MB128" s="647">
        <v>5321</v>
      </c>
      <c r="MC128" s="645"/>
      <c r="MD128" s="645"/>
      <c r="ME128" s="646"/>
      <c r="MF128" s="647">
        <v>1476</v>
      </c>
      <c r="MG128" s="645">
        <v>289</v>
      </c>
      <c r="MH128" s="645">
        <v>2084</v>
      </c>
      <c r="MI128" s="646">
        <v>2014</v>
      </c>
      <c r="MJ128" s="647">
        <v>1203</v>
      </c>
      <c r="MK128" s="648"/>
      <c r="ML128" s="648"/>
      <c r="MM128" s="648"/>
      <c r="MN128" s="1008">
        <v>22219</v>
      </c>
      <c r="MO128" s="1009">
        <f t="shared" si="22"/>
        <v>0.19811872721544624</v>
      </c>
      <c r="MP128" s="1010"/>
      <c r="MQ128" s="1011"/>
      <c r="MR128" s="1011"/>
      <c r="MS128" s="1011"/>
      <c r="MT128" s="1011"/>
      <c r="MU128" s="1011"/>
      <c r="MV128" s="1012"/>
      <c r="MX128" s="837"/>
    </row>
    <row r="129" spans="1:362" s="587" customFormat="1" ht="8.25" x14ac:dyDescent="0.25">
      <c r="A129" s="976" t="s">
        <v>806</v>
      </c>
      <c r="B129" s="977" t="s">
        <v>807</v>
      </c>
      <c r="C129" s="978" t="s">
        <v>808</v>
      </c>
      <c r="D129" s="978" t="s">
        <v>1299</v>
      </c>
      <c r="E129" s="978" t="s">
        <v>1214</v>
      </c>
      <c r="F129" s="978" t="s">
        <v>287</v>
      </c>
      <c r="G129" s="978" t="s">
        <v>810</v>
      </c>
      <c r="H129" s="978" t="s">
        <v>1300</v>
      </c>
      <c r="I129" s="978" t="s">
        <v>492</v>
      </c>
      <c r="J129" s="978" t="s">
        <v>493</v>
      </c>
      <c r="K129" s="1013" t="s">
        <v>282</v>
      </c>
      <c r="L129" s="979">
        <v>1</v>
      </c>
      <c r="M129" s="593"/>
      <c r="N129" s="595"/>
      <c r="O129" s="595"/>
      <c r="P129" s="598">
        <f t="shared" si="15"/>
        <v>0</v>
      </c>
      <c r="Q129" s="599"/>
      <c r="R129" s="600"/>
      <c r="S129" s="600"/>
      <c r="T129" s="980"/>
      <c r="U129" s="981">
        <v>126.24778769841269</v>
      </c>
      <c r="V129" s="982">
        <v>4</v>
      </c>
      <c r="W129" s="982">
        <v>285.62317460317462</v>
      </c>
      <c r="X129" s="982">
        <v>68.35232804232804</v>
      </c>
      <c r="Y129" s="982">
        <v>11.755767195767195</v>
      </c>
      <c r="Z129" s="982">
        <v>114.90568783068782</v>
      </c>
      <c r="AA129" s="982">
        <v>1.4</v>
      </c>
      <c r="AB129" s="982">
        <v>26.04032738095238</v>
      </c>
      <c r="AC129" s="982">
        <v>41.144067460317466</v>
      </c>
      <c r="AD129" s="983">
        <v>679.46914021164025</v>
      </c>
      <c r="AE129" s="984">
        <f t="shared" si="16"/>
        <v>0.2061913001311923</v>
      </c>
      <c r="AF129" s="985">
        <f t="shared" si="17"/>
        <v>0.46648749093103969</v>
      </c>
      <c r="AG129" s="986" t="s">
        <v>1483</v>
      </c>
      <c r="AH129" s="987" t="s">
        <v>1481</v>
      </c>
      <c r="AI129" s="988" t="s">
        <v>1482</v>
      </c>
      <c r="AJ129" s="989"/>
      <c r="AK129" s="990"/>
      <c r="AL129" s="990"/>
      <c r="AM129" s="990"/>
      <c r="AN129" s="990"/>
      <c r="AO129" s="990"/>
      <c r="AP129" s="990"/>
      <c r="AQ129" s="990"/>
      <c r="AR129" s="990"/>
      <c r="AS129" s="990"/>
      <c r="AT129" s="990"/>
      <c r="AU129" s="990"/>
      <c r="AV129" s="990"/>
      <c r="AW129" s="990"/>
      <c r="AX129" s="990"/>
      <c r="AY129" s="990"/>
      <c r="AZ129" s="990"/>
      <c r="BA129" s="990"/>
      <c r="BB129" s="990"/>
      <c r="BC129" s="990"/>
      <c r="BD129" s="614"/>
      <c r="BE129" s="991">
        <v>60</v>
      </c>
      <c r="BF129" s="992">
        <v>32</v>
      </c>
      <c r="BG129" s="992">
        <v>36</v>
      </c>
      <c r="BH129" s="992">
        <v>43</v>
      </c>
      <c r="BI129" s="992">
        <v>26</v>
      </c>
      <c r="BJ129" s="992">
        <v>25</v>
      </c>
      <c r="BK129" s="992"/>
      <c r="BL129" s="992"/>
      <c r="BM129" s="992">
        <v>15</v>
      </c>
      <c r="BN129" s="992">
        <v>22</v>
      </c>
      <c r="BO129" s="992"/>
      <c r="BP129" s="992"/>
      <c r="BQ129" s="992"/>
      <c r="BR129" s="992"/>
      <c r="BS129" s="992"/>
      <c r="BT129" s="992"/>
      <c r="BU129" s="992"/>
      <c r="BV129" s="992"/>
      <c r="BW129" s="992"/>
      <c r="BX129" s="992"/>
      <c r="BY129" s="992"/>
      <c r="BZ129" s="992"/>
      <c r="CA129" s="992"/>
      <c r="CB129" s="992"/>
      <c r="CC129" s="992"/>
      <c r="CD129" s="992"/>
      <c r="CE129" s="992"/>
      <c r="CF129" s="992"/>
      <c r="CG129" s="992"/>
      <c r="CH129" s="992"/>
      <c r="CI129" s="992"/>
      <c r="CJ129" s="992"/>
      <c r="CK129" s="992"/>
      <c r="CL129" s="992"/>
      <c r="CM129" s="992"/>
      <c r="CN129" s="992"/>
      <c r="CO129" s="992"/>
      <c r="CP129" s="992"/>
      <c r="CQ129" s="992"/>
      <c r="CR129" s="992"/>
      <c r="CS129" s="993">
        <v>259</v>
      </c>
      <c r="CT129" s="994">
        <f t="shared" si="18"/>
        <v>8</v>
      </c>
      <c r="CU129" s="615">
        <v>0.64584474885844745</v>
      </c>
      <c r="CV129" s="616">
        <v>0.56626712328767126</v>
      </c>
      <c r="CW129" s="616">
        <v>0.47366818873668187</v>
      </c>
      <c r="CX129" s="616">
        <v>0.56712328767123288</v>
      </c>
      <c r="CY129" s="616">
        <v>0.25848261327713384</v>
      </c>
      <c r="CZ129" s="616">
        <v>0.43484931506849317</v>
      </c>
      <c r="DA129" s="616"/>
      <c r="DB129" s="616"/>
      <c r="DC129" s="616">
        <v>0.42666666666666669</v>
      </c>
      <c r="DD129" s="616">
        <v>0.47247820672478208</v>
      </c>
      <c r="DE129" s="616"/>
      <c r="DF129" s="616"/>
      <c r="DG129" s="616"/>
      <c r="DH129" s="616"/>
      <c r="DI129" s="616"/>
      <c r="DJ129" s="616"/>
      <c r="DK129" s="616"/>
      <c r="DL129" s="616"/>
      <c r="DM129" s="616"/>
      <c r="DN129" s="616"/>
      <c r="DO129" s="616"/>
      <c r="DP129" s="616"/>
      <c r="DQ129" s="616"/>
      <c r="DR129" s="616"/>
      <c r="DS129" s="616"/>
      <c r="DT129" s="616"/>
      <c r="DU129" s="616"/>
      <c r="DV129" s="616"/>
      <c r="DW129" s="616"/>
      <c r="DX129" s="616"/>
      <c r="DY129" s="616"/>
      <c r="DZ129" s="616"/>
      <c r="EA129" s="616"/>
      <c r="EB129" s="616"/>
      <c r="EC129" s="616"/>
      <c r="ED129" s="616"/>
      <c r="EE129" s="616"/>
      <c r="EF129" s="616"/>
      <c r="EG129" s="616"/>
      <c r="EH129" s="995"/>
      <c r="EI129" s="996">
        <v>0.51233934521605751</v>
      </c>
      <c r="EJ129" s="989">
        <v>5</v>
      </c>
      <c r="EK129" s="990">
        <v>9</v>
      </c>
      <c r="EL129" s="990">
        <v>5</v>
      </c>
      <c r="EM129" s="990"/>
      <c r="EN129" s="990">
        <v>4</v>
      </c>
      <c r="EO129" s="990">
        <v>5</v>
      </c>
      <c r="EP129" s="990"/>
      <c r="EQ129" s="990"/>
      <c r="ER129" s="990"/>
      <c r="ES129" s="990"/>
      <c r="ET129" s="990"/>
      <c r="EU129" s="990"/>
      <c r="EV129" s="990"/>
      <c r="EW129" s="990"/>
      <c r="EX129" s="990"/>
      <c r="EY129" s="990"/>
      <c r="EZ129" s="990"/>
      <c r="FA129" s="990"/>
      <c r="FB129" s="990"/>
      <c r="FC129" s="990"/>
      <c r="FD129" s="990"/>
      <c r="FE129" s="990"/>
      <c r="FF129" s="990"/>
      <c r="FG129" s="990"/>
      <c r="FH129" s="990"/>
      <c r="FI129" s="990"/>
      <c r="FJ129" s="990"/>
      <c r="FK129" s="990"/>
      <c r="FL129" s="990"/>
      <c r="FM129" s="990"/>
      <c r="FN129" s="990"/>
      <c r="FO129" s="990"/>
      <c r="FP129" s="997">
        <v>28</v>
      </c>
      <c r="FQ129" s="994">
        <f t="shared" si="13"/>
        <v>5</v>
      </c>
      <c r="FR129" s="615">
        <v>0.75561643835616443</v>
      </c>
      <c r="FS129" s="616">
        <v>0.57077625570776258</v>
      </c>
      <c r="FT129" s="616">
        <v>0.54575342465753429</v>
      </c>
      <c r="FU129" s="616"/>
      <c r="FV129" s="616">
        <v>0.39794520547945206</v>
      </c>
      <c r="FW129" s="616">
        <v>0.3441095890410959</v>
      </c>
      <c r="FX129" s="616"/>
      <c r="FY129" s="616"/>
      <c r="FZ129" s="616"/>
      <c r="GA129" s="616"/>
      <c r="GB129" s="616"/>
      <c r="GC129" s="616"/>
      <c r="GD129" s="616"/>
      <c r="GE129" s="616"/>
      <c r="GF129" s="616"/>
      <c r="GG129" s="616"/>
      <c r="GH129" s="616"/>
      <c r="GI129" s="616"/>
      <c r="GJ129" s="616"/>
      <c r="GK129" s="616"/>
      <c r="GL129" s="616"/>
      <c r="GM129" s="616"/>
      <c r="GN129" s="616"/>
      <c r="GO129" s="616"/>
      <c r="GP129" s="616"/>
      <c r="GQ129" s="616"/>
      <c r="GR129" s="616"/>
      <c r="GS129" s="616"/>
      <c r="GT129" s="616"/>
      <c r="GU129" s="616"/>
      <c r="GV129" s="616"/>
      <c r="GW129" s="616"/>
      <c r="GX129" s="621">
        <v>0.53414872798434443</v>
      </c>
      <c r="GY129" s="998"/>
      <c r="GZ129" s="999"/>
      <c r="HA129" s="999"/>
      <c r="HB129" s="999"/>
      <c r="HC129" s="999"/>
      <c r="HD129" s="999"/>
      <c r="HE129" s="1000"/>
      <c r="HF129" s="1001">
        <v>37</v>
      </c>
      <c r="HG129" s="1002">
        <v>838</v>
      </c>
      <c r="HH129" s="1002">
        <v>10</v>
      </c>
      <c r="HI129" s="1002">
        <v>279</v>
      </c>
      <c r="HJ129" s="1002">
        <v>877</v>
      </c>
      <c r="HK129" s="1002">
        <v>931</v>
      </c>
      <c r="HL129" s="1002">
        <v>1005</v>
      </c>
      <c r="HM129" s="1002">
        <v>439</v>
      </c>
      <c r="HN129" s="1002">
        <v>2157</v>
      </c>
      <c r="HO129" s="1002">
        <v>321</v>
      </c>
      <c r="HP129" s="1002">
        <v>430</v>
      </c>
      <c r="HQ129" s="1002">
        <v>917</v>
      </c>
      <c r="HR129" s="1002">
        <v>268</v>
      </c>
      <c r="HS129" s="1002">
        <v>509</v>
      </c>
      <c r="HT129" s="1002">
        <v>1008</v>
      </c>
      <c r="HU129" s="1002">
        <v>746</v>
      </c>
      <c r="HV129" s="1002">
        <v>203</v>
      </c>
      <c r="HW129" s="1002">
        <v>21</v>
      </c>
      <c r="HX129" s="1002">
        <v>162</v>
      </c>
      <c r="HY129" s="1002">
        <v>40</v>
      </c>
      <c r="HZ129" s="1002">
        <v>69</v>
      </c>
      <c r="IA129" s="1002">
        <v>65</v>
      </c>
      <c r="IB129" s="1002">
        <v>1</v>
      </c>
      <c r="IC129" s="1002">
        <v>61</v>
      </c>
      <c r="ID129" s="1002"/>
      <c r="IE129" s="1002"/>
      <c r="IF129" s="1002">
        <v>7</v>
      </c>
      <c r="IG129" s="1002">
        <v>1</v>
      </c>
      <c r="IH129" s="1003">
        <v>11402</v>
      </c>
      <c r="II129" s="1004">
        <f t="shared" si="19"/>
        <v>31.238356164383561</v>
      </c>
      <c r="IJ129" s="1005">
        <v>28.162162162162161</v>
      </c>
      <c r="IK129" s="1006">
        <v>5.957040572792363</v>
      </c>
      <c r="IL129" s="1006">
        <v>3.1</v>
      </c>
      <c r="IM129" s="1006">
        <v>4.7025089605734767</v>
      </c>
      <c r="IN129" s="1006">
        <v>7.8734321550741164</v>
      </c>
      <c r="IO129" s="1006">
        <v>5.8077336197636953</v>
      </c>
      <c r="IP129" s="1006">
        <v>5.2587064676616917</v>
      </c>
      <c r="IQ129" s="1006">
        <v>6.977220956719818</v>
      </c>
      <c r="IR129" s="1006">
        <v>6.2206768660176168</v>
      </c>
      <c r="IS129" s="1006">
        <v>5.1152647975077885</v>
      </c>
      <c r="IT129" s="1006">
        <v>4.6976744186046515</v>
      </c>
      <c r="IU129" s="1006">
        <v>6.3980370774263902</v>
      </c>
      <c r="IV129" s="1006">
        <v>5.8955223880597014</v>
      </c>
      <c r="IW129" s="1006">
        <v>3.387033398821218</v>
      </c>
      <c r="IX129" s="1006">
        <v>3.9950396825396823</v>
      </c>
      <c r="IY129" s="1006">
        <v>4.1715817694369974</v>
      </c>
      <c r="IZ129" s="1006">
        <v>4.7487684729064039</v>
      </c>
      <c r="JA129" s="1006">
        <v>6.0476190476190474</v>
      </c>
      <c r="JB129" s="1006">
        <v>9.5246913580246915</v>
      </c>
      <c r="JC129" s="1006">
        <v>4.7</v>
      </c>
      <c r="JD129" s="1006">
        <v>3.0144927536231885</v>
      </c>
      <c r="JE129" s="1006">
        <v>4.5999999999999996</v>
      </c>
      <c r="JF129" s="1006">
        <v>9</v>
      </c>
      <c r="JG129" s="1006">
        <v>2.6721311475409837</v>
      </c>
      <c r="JH129" s="1006"/>
      <c r="JI129" s="1006"/>
      <c r="JJ129" s="1006">
        <v>11.285714285714286</v>
      </c>
      <c r="JK129" s="1006">
        <v>3</v>
      </c>
      <c r="JL129" s="642">
        <v>5.7016312927556569</v>
      </c>
      <c r="JM129" s="1001">
        <v>287</v>
      </c>
      <c r="JN129" s="1002">
        <v>3335</v>
      </c>
      <c r="JO129" s="1002">
        <v>21</v>
      </c>
      <c r="JP129" s="1002">
        <v>992</v>
      </c>
      <c r="JQ129" s="1002">
        <v>4895</v>
      </c>
      <c r="JR129" s="1002">
        <v>4218</v>
      </c>
      <c r="JS129" s="1002">
        <v>3631</v>
      </c>
      <c r="JT129" s="1002">
        <v>2495</v>
      </c>
      <c r="JU129" s="1002">
        <v>10538</v>
      </c>
      <c r="JV129" s="1002">
        <v>1256</v>
      </c>
      <c r="JW129" s="1002">
        <v>1460</v>
      </c>
      <c r="JX129" s="1002">
        <v>4759</v>
      </c>
      <c r="JY129" s="1002">
        <v>1272</v>
      </c>
      <c r="JZ129" s="1002">
        <v>1278</v>
      </c>
      <c r="KA129" s="1002">
        <v>3118</v>
      </c>
      <c r="KB129" s="1002">
        <v>2372</v>
      </c>
      <c r="KC129" s="1002">
        <v>732</v>
      </c>
      <c r="KD129" s="1002">
        <v>106</v>
      </c>
      <c r="KE129" s="1002">
        <v>1053</v>
      </c>
      <c r="KF129" s="1002">
        <v>133</v>
      </c>
      <c r="KG129" s="1002">
        <v>110</v>
      </c>
      <c r="KH129" s="1002">
        <v>200</v>
      </c>
      <c r="KI129" s="1002">
        <v>8</v>
      </c>
      <c r="KJ129" s="1002">
        <v>102</v>
      </c>
      <c r="KK129" s="1002"/>
      <c r="KL129" s="1002"/>
      <c r="KM129" s="1002">
        <v>61</v>
      </c>
      <c r="KN129" s="1002">
        <v>2</v>
      </c>
      <c r="KO129" s="1003">
        <v>48434</v>
      </c>
      <c r="KP129" s="1007">
        <f t="shared" si="14"/>
        <v>0.51233934521605751</v>
      </c>
      <c r="KQ129" s="1004">
        <f t="shared" si="20"/>
        <v>132.6958904109589</v>
      </c>
      <c r="KR129" s="1001">
        <v>725</v>
      </c>
      <c r="KS129" s="1002">
        <v>821</v>
      </c>
      <c r="KT129" s="1002"/>
      <c r="KU129" s="1002">
        <v>41</v>
      </c>
      <c r="KV129" s="1002">
        <v>1143</v>
      </c>
      <c r="KW129" s="1002">
        <v>280</v>
      </c>
      <c r="KX129" s="1002">
        <v>644</v>
      </c>
      <c r="KY129" s="1002">
        <v>127</v>
      </c>
      <c r="KZ129" s="1002">
        <v>739</v>
      </c>
      <c r="LA129" s="1002">
        <v>71</v>
      </c>
      <c r="LB129" s="1002">
        <v>133</v>
      </c>
      <c r="LC129" s="1002">
        <v>208</v>
      </c>
      <c r="LD129" s="1002">
        <v>41</v>
      </c>
      <c r="LE129" s="1002">
        <v>15</v>
      </c>
      <c r="LF129" s="1002">
        <v>2</v>
      </c>
      <c r="LG129" s="1002">
        <v>2</v>
      </c>
      <c r="LH129" s="1002">
        <v>30</v>
      </c>
      <c r="LI129" s="1002"/>
      <c r="LJ129" s="1002">
        <v>333</v>
      </c>
      <c r="LK129" s="1002">
        <v>15</v>
      </c>
      <c r="LL129" s="1002">
        <v>33</v>
      </c>
      <c r="LM129" s="1002">
        <v>36</v>
      </c>
      <c r="LN129" s="1002"/>
      <c r="LO129" s="1002">
        <v>8</v>
      </c>
      <c r="LP129" s="1002"/>
      <c r="LQ129" s="1002"/>
      <c r="LR129" s="1002">
        <v>12</v>
      </c>
      <c r="LS129" s="1002"/>
      <c r="LT129" s="1003">
        <v>5459</v>
      </c>
      <c r="LU129" s="1007">
        <f t="shared" si="26"/>
        <v>0.53414872798434443</v>
      </c>
      <c r="LV129" s="1004">
        <f t="shared" si="21"/>
        <v>14.956164383561644</v>
      </c>
      <c r="LW129" s="644"/>
      <c r="LX129" s="645">
        <v>414</v>
      </c>
      <c r="LY129" s="645">
        <v>475</v>
      </c>
      <c r="LZ129" s="646">
        <v>667</v>
      </c>
      <c r="MA129" s="647">
        <v>993</v>
      </c>
      <c r="MB129" s="647">
        <v>2376</v>
      </c>
      <c r="MC129" s="645"/>
      <c r="MD129" s="645"/>
      <c r="ME129" s="646"/>
      <c r="MF129" s="647">
        <v>534</v>
      </c>
      <c r="MG129" s="645"/>
      <c r="MH129" s="645"/>
      <c r="MI129" s="646"/>
      <c r="MJ129" s="647"/>
      <c r="MK129" s="648"/>
      <c r="ML129" s="648"/>
      <c r="MM129" s="648"/>
      <c r="MN129" s="1008">
        <v>5459</v>
      </c>
      <c r="MO129" s="1009">
        <f t="shared" si="22"/>
        <v>0.16285033888990658</v>
      </c>
      <c r="MP129" s="1010"/>
      <c r="MQ129" s="1011"/>
      <c r="MR129" s="1011"/>
      <c r="MS129" s="1011"/>
      <c r="MT129" s="1011"/>
      <c r="MU129" s="1011"/>
      <c r="MV129" s="1012"/>
      <c r="MX129" s="837"/>
    </row>
    <row r="130" spans="1:362" s="587" customFormat="1" ht="8.25" x14ac:dyDescent="0.25">
      <c r="A130" s="976" t="s">
        <v>806</v>
      </c>
      <c r="B130" s="977" t="s">
        <v>813</v>
      </c>
      <c r="C130" s="978" t="s">
        <v>808</v>
      </c>
      <c r="D130" s="978" t="s">
        <v>1302</v>
      </c>
      <c r="E130" s="978" t="s">
        <v>1214</v>
      </c>
      <c r="F130" s="978" t="s">
        <v>287</v>
      </c>
      <c r="G130" s="978" t="s">
        <v>436</v>
      </c>
      <c r="H130" s="978" t="s">
        <v>436</v>
      </c>
      <c r="I130" s="978" t="s">
        <v>492</v>
      </c>
      <c r="J130" s="978" t="s">
        <v>493</v>
      </c>
      <c r="K130" s="1013" t="s">
        <v>282</v>
      </c>
      <c r="L130" s="979">
        <v>1</v>
      </c>
      <c r="M130" s="593"/>
      <c r="N130" s="595"/>
      <c r="O130" s="595"/>
      <c r="P130" s="598">
        <f t="shared" si="15"/>
        <v>0</v>
      </c>
      <c r="Q130" s="599"/>
      <c r="R130" s="600"/>
      <c r="S130" s="600"/>
      <c r="T130" s="980"/>
      <c r="U130" s="981">
        <v>80.427013888888879</v>
      </c>
      <c r="V130" s="982"/>
      <c r="W130" s="982">
        <v>174.47367724867726</v>
      </c>
      <c r="X130" s="982">
        <v>36.924656084656078</v>
      </c>
      <c r="Y130" s="982">
        <v>9.693492063492064</v>
      </c>
      <c r="Z130" s="982">
        <v>73.28301587301587</v>
      </c>
      <c r="AA130" s="982"/>
      <c r="AB130" s="982">
        <v>11.637678571428571</v>
      </c>
      <c r="AC130" s="982">
        <v>31.112966269841269</v>
      </c>
      <c r="AD130" s="983">
        <v>417.55249999999995</v>
      </c>
      <c r="AE130" s="984">
        <f t="shared" si="16"/>
        <v>0.21458542102153605</v>
      </c>
      <c r="AF130" s="985">
        <f t="shared" si="17"/>
        <v>0.46550910793861183</v>
      </c>
      <c r="AG130" s="986" t="s">
        <v>1483</v>
      </c>
      <c r="AH130" s="987" t="s">
        <v>1481</v>
      </c>
      <c r="AI130" s="988" t="s">
        <v>1482</v>
      </c>
      <c r="AJ130" s="989"/>
      <c r="AK130" s="990"/>
      <c r="AL130" s="990"/>
      <c r="AM130" s="990"/>
      <c r="AN130" s="990"/>
      <c r="AO130" s="990"/>
      <c r="AP130" s="990"/>
      <c r="AQ130" s="990"/>
      <c r="AR130" s="990"/>
      <c r="AS130" s="990"/>
      <c r="AT130" s="990"/>
      <c r="AU130" s="990"/>
      <c r="AV130" s="990"/>
      <c r="AW130" s="990"/>
      <c r="AX130" s="990"/>
      <c r="AY130" s="990"/>
      <c r="AZ130" s="990"/>
      <c r="BA130" s="990"/>
      <c r="BB130" s="990"/>
      <c r="BC130" s="990"/>
      <c r="BD130" s="614"/>
      <c r="BE130" s="991">
        <v>40</v>
      </c>
      <c r="BF130" s="992">
        <v>38</v>
      </c>
      <c r="BG130" s="992">
        <v>36</v>
      </c>
      <c r="BH130" s="992">
        <v>20</v>
      </c>
      <c r="BI130" s="992">
        <v>13</v>
      </c>
      <c r="BJ130" s="992">
        <v>6</v>
      </c>
      <c r="BK130" s="992"/>
      <c r="BL130" s="992"/>
      <c r="BM130" s="992">
        <v>15</v>
      </c>
      <c r="BN130" s="992"/>
      <c r="BO130" s="992"/>
      <c r="BP130" s="992"/>
      <c r="BQ130" s="992"/>
      <c r="BR130" s="992"/>
      <c r="BS130" s="992"/>
      <c r="BT130" s="992"/>
      <c r="BU130" s="992"/>
      <c r="BV130" s="992"/>
      <c r="BW130" s="992"/>
      <c r="BX130" s="992"/>
      <c r="BY130" s="992"/>
      <c r="BZ130" s="992"/>
      <c r="CA130" s="992"/>
      <c r="CB130" s="992"/>
      <c r="CC130" s="992"/>
      <c r="CD130" s="992"/>
      <c r="CE130" s="992"/>
      <c r="CF130" s="992"/>
      <c r="CG130" s="992"/>
      <c r="CH130" s="992"/>
      <c r="CI130" s="992"/>
      <c r="CJ130" s="992"/>
      <c r="CK130" s="992"/>
      <c r="CL130" s="992"/>
      <c r="CM130" s="992"/>
      <c r="CN130" s="992"/>
      <c r="CO130" s="992"/>
      <c r="CP130" s="992"/>
      <c r="CQ130" s="992"/>
      <c r="CR130" s="992"/>
      <c r="CS130" s="993">
        <v>168</v>
      </c>
      <c r="CT130" s="994">
        <f t="shared" si="18"/>
        <v>7</v>
      </c>
      <c r="CU130" s="615">
        <v>0.69315068493150689</v>
      </c>
      <c r="CV130" s="616">
        <v>0.43806777217015141</v>
      </c>
      <c r="CW130" s="616">
        <v>0.3428462709284627</v>
      </c>
      <c r="CX130" s="616">
        <v>0.55041095890410963</v>
      </c>
      <c r="CY130" s="616">
        <v>0.47207586933614332</v>
      </c>
      <c r="CZ130" s="616">
        <v>0.46301369863013697</v>
      </c>
      <c r="DA130" s="616"/>
      <c r="DB130" s="616"/>
      <c r="DC130" s="616">
        <v>0.41990867579908675</v>
      </c>
      <c r="DD130" s="616"/>
      <c r="DE130" s="616"/>
      <c r="DF130" s="616"/>
      <c r="DG130" s="616"/>
      <c r="DH130" s="616"/>
      <c r="DI130" s="616"/>
      <c r="DJ130" s="616"/>
      <c r="DK130" s="616"/>
      <c r="DL130" s="616"/>
      <c r="DM130" s="616"/>
      <c r="DN130" s="616"/>
      <c r="DO130" s="616"/>
      <c r="DP130" s="616"/>
      <c r="DQ130" s="616"/>
      <c r="DR130" s="616"/>
      <c r="DS130" s="616"/>
      <c r="DT130" s="616"/>
      <c r="DU130" s="616"/>
      <c r="DV130" s="616"/>
      <c r="DW130" s="616"/>
      <c r="DX130" s="616"/>
      <c r="DY130" s="616"/>
      <c r="DZ130" s="616"/>
      <c r="EA130" s="616"/>
      <c r="EB130" s="616"/>
      <c r="EC130" s="616"/>
      <c r="ED130" s="616"/>
      <c r="EE130" s="616"/>
      <c r="EF130" s="616"/>
      <c r="EG130" s="616"/>
      <c r="EH130" s="995"/>
      <c r="EI130" s="996">
        <v>0.49367253750815393</v>
      </c>
      <c r="EJ130" s="989">
        <v>5</v>
      </c>
      <c r="EK130" s="990">
        <v>8</v>
      </c>
      <c r="EL130" s="990">
        <v>6</v>
      </c>
      <c r="EM130" s="990"/>
      <c r="EN130" s="990">
        <v>3</v>
      </c>
      <c r="EO130" s="990"/>
      <c r="EP130" s="990"/>
      <c r="EQ130" s="990"/>
      <c r="ER130" s="990"/>
      <c r="ES130" s="990"/>
      <c r="ET130" s="990"/>
      <c r="EU130" s="990"/>
      <c r="EV130" s="990"/>
      <c r="EW130" s="990"/>
      <c r="EX130" s="990"/>
      <c r="EY130" s="990"/>
      <c r="EZ130" s="990"/>
      <c r="FA130" s="990"/>
      <c r="FB130" s="990"/>
      <c r="FC130" s="990"/>
      <c r="FD130" s="990"/>
      <c r="FE130" s="990"/>
      <c r="FF130" s="990"/>
      <c r="FG130" s="990"/>
      <c r="FH130" s="990"/>
      <c r="FI130" s="990"/>
      <c r="FJ130" s="990"/>
      <c r="FK130" s="990"/>
      <c r="FL130" s="990"/>
      <c r="FM130" s="990"/>
      <c r="FN130" s="990"/>
      <c r="FO130" s="990"/>
      <c r="FP130" s="997">
        <v>22</v>
      </c>
      <c r="FQ130" s="994">
        <f t="shared" si="13"/>
        <v>4</v>
      </c>
      <c r="FR130" s="615">
        <v>0.43945205479452054</v>
      </c>
      <c r="FS130" s="616">
        <v>0.42054794520547945</v>
      </c>
      <c r="FT130" s="616">
        <v>0.67214611872146124</v>
      </c>
      <c r="FU130" s="616"/>
      <c r="FV130" s="616">
        <v>0.65936073059360734</v>
      </c>
      <c r="FW130" s="616"/>
      <c r="FX130" s="616"/>
      <c r="FY130" s="616"/>
      <c r="FZ130" s="616"/>
      <c r="GA130" s="616"/>
      <c r="GB130" s="616"/>
      <c r="GC130" s="616"/>
      <c r="GD130" s="616"/>
      <c r="GE130" s="616"/>
      <c r="GF130" s="616"/>
      <c r="GG130" s="616"/>
      <c r="GH130" s="616"/>
      <c r="GI130" s="616"/>
      <c r="GJ130" s="616"/>
      <c r="GK130" s="616"/>
      <c r="GL130" s="616"/>
      <c r="GM130" s="616"/>
      <c r="GN130" s="616"/>
      <c r="GO130" s="616"/>
      <c r="GP130" s="616"/>
      <c r="GQ130" s="616"/>
      <c r="GR130" s="616"/>
      <c r="GS130" s="616"/>
      <c r="GT130" s="616"/>
      <c r="GU130" s="616"/>
      <c r="GV130" s="616"/>
      <c r="GW130" s="616"/>
      <c r="GX130" s="621">
        <v>0.52602739726027392</v>
      </c>
      <c r="GY130" s="998"/>
      <c r="GZ130" s="999"/>
      <c r="HA130" s="999"/>
      <c r="HB130" s="999"/>
      <c r="HC130" s="999">
        <v>13</v>
      </c>
      <c r="HD130" s="999"/>
      <c r="HE130" s="1000">
        <v>13</v>
      </c>
      <c r="HF130" s="1001">
        <v>22</v>
      </c>
      <c r="HG130" s="1002">
        <v>199</v>
      </c>
      <c r="HH130" s="1002">
        <v>8</v>
      </c>
      <c r="HI130" s="1002">
        <v>187</v>
      </c>
      <c r="HJ130" s="1002">
        <v>697</v>
      </c>
      <c r="HK130" s="1002">
        <v>794</v>
      </c>
      <c r="HL130" s="1002">
        <v>742</v>
      </c>
      <c r="HM130" s="1002">
        <v>340</v>
      </c>
      <c r="HN130" s="1002">
        <v>941</v>
      </c>
      <c r="HO130" s="1002">
        <v>166</v>
      </c>
      <c r="HP130" s="1002">
        <v>340</v>
      </c>
      <c r="HQ130" s="1002">
        <v>377</v>
      </c>
      <c r="HR130" s="1002">
        <v>4</v>
      </c>
      <c r="HS130" s="1002">
        <v>553</v>
      </c>
      <c r="HT130" s="1002">
        <v>1339</v>
      </c>
      <c r="HU130" s="1002">
        <v>1131</v>
      </c>
      <c r="HV130" s="1002">
        <v>104</v>
      </c>
      <c r="HW130" s="1002">
        <v>11</v>
      </c>
      <c r="HX130" s="1002">
        <v>76</v>
      </c>
      <c r="HY130" s="1002">
        <v>15</v>
      </c>
      <c r="HZ130" s="1002">
        <v>26</v>
      </c>
      <c r="IA130" s="1002">
        <v>50</v>
      </c>
      <c r="IB130" s="1002">
        <v>6</v>
      </c>
      <c r="IC130" s="1002">
        <v>53</v>
      </c>
      <c r="ID130" s="1002"/>
      <c r="IE130" s="1002"/>
      <c r="IF130" s="1002">
        <v>2</v>
      </c>
      <c r="IG130" s="1002"/>
      <c r="IH130" s="1003">
        <v>8183</v>
      </c>
      <c r="II130" s="1004">
        <f t="shared" si="19"/>
        <v>22.419178082191781</v>
      </c>
      <c r="IJ130" s="1005">
        <v>24.772727272727273</v>
      </c>
      <c r="IK130" s="1006">
        <v>4.2462311557788945</v>
      </c>
      <c r="IL130" s="1006">
        <v>3.375</v>
      </c>
      <c r="IM130" s="1006">
        <v>4.0053475935828873</v>
      </c>
      <c r="IN130" s="1006">
        <v>6.8220946915351508</v>
      </c>
      <c r="IO130" s="1006">
        <v>5.3438287153652393</v>
      </c>
      <c r="IP130" s="1006">
        <v>5.3274932614555253</v>
      </c>
      <c r="IQ130" s="1006">
        <v>7.1352941176470592</v>
      </c>
      <c r="IR130" s="1006">
        <v>6.2837407013815092</v>
      </c>
      <c r="IS130" s="1006">
        <v>4.0783132530120483</v>
      </c>
      <c r="IT130" s="1006">
        <v>3.9323529411764704</v>
      </c>
      <c r="IU130" s="1006">
        <v>6.5888594164456231</v>
      </c>
      <c r="IV130" s="1006">
        <v>6.25</v>
      </c>
      <c r="IW130" s="1006">
        <v>3.8083182640144666</v>
      </c>
      <c r="IX130" s="1006">
        <v>4.3539955190440631</v>
      </c>
      <c r="IY130" s="1006">
        <v>4.3174182139699377</v>
      </c>
      <c r="IZ130" s="1006">
        <v>5.3076923076923075</v>
      </c>
      <c r="JA130" s="1006">
        <v>6.4545454545454541</v>
      </c>
      <c r="JB130" s="1006">
        <v>5.3684210526315788</v>
      </c>
      <c r="JC130" s="1006">
        <v>6.2666666666666666</v>
      </c>
      <c r="JD130" s="1006">
        <v>2.6538461538461537</v>
      </c>
      <c r="JE130" s="1006">
        <v>3.06</v>
      </c>
      <c r="JF130" s="1006">
        <v>5.833333333333333</v>
      </c>
      <c r="JG130" s="1006">
        <v>3.4150943396226414</v>
      </c>
      <c r="JH130" s="1006"/>
      <c r="JI130" s="1006"/>
      <c r="JJ130" s="1006">
        <v>6</v>
      </c>
      <c r="JK130" s="1006"/>
      <c r="JL130" s="642">
        <v>5.1781742637174633</v>
      </c>
      <c r="JM130" s="1001">
        <v>70</v>
      </c>
      <c r="JN130" s="1002">
        <v>509</v>
      </c>
      <c r="JO130" s="1002">
        <v>19</v>
      </c>
      <c r="JP130" s="1002">
        <v>498</v>
      </c>
      <c r="JQ130" s="1002">
        <v>3158</v>
      </c>
      <c r="JR130" s="1002">
        <v>3041</v>
      </c>
      <c r="JS130" s="1002">
        <v>2487</v>
      </c>
      <c r="JT130" s="1002">
        <v>1810</v>
      </c>
      <c r="JU130" s="1002">
        <v>4630</v>
      </c>
      <c r="JV130" s="1002">
        <v>506</v>
      </c>
      <c r="JW130" s="1002">
        <v>757</v>
      </c>
      <c r="JX130" s="1002">
        <v>1676</v>
      </c>
      <c r="JY130" s="1002">
        <v>21</v>
      </c>
      <c r="JZ130" s="1002">
        <v>1694</v>
      </c>
      <c r="KA130" s="1002">
        <v>4623</v>
      </c>
      <c r="KB130" s="1002">
        <v>3757</v>
      </c>
      <c r="KC130" s="1002">
        <v>422</v>
      </c>
      <c r="KD130" s="1002">
        <v>63</v>
      </c>
      <c r="KE130" s="1002">
        <v>213</v>
      </c>
      <c r="KF130" s="1002">
        <v>80</v>
      </c>
      <c r="KG130" s="1002">
        <v>21</v>
      </c>
      <c r="KH130" s="1002">
        <v>53</v>
      </c>
      <c r="KI130" s="1002">
        <v>30</v>
      </c>
      <c r="KJ130" s="1002">
        <v>124</v>
      </c>
      <c r="KK130" s="1002"/>
      <c r="KL130" s="1002"/>
      <c r="KM130" s="1002">
        <v>10</v>
      </c>
      <c r="KN130" s="1002"/>
      <c r="KO130" s="1003">
        <v>30272</v>
      </c>
      <c r="KP130" s="1007">
        <f t="shared" si="14"/>
        <v>0.49367253750815393</v>
      </c>
      <c r="KQ130" s="1004">
        <f t="shared" si="20"/>
        <v>82.936986301369856</v>
      </c>
      <c r="KR130" s="1001">
        <v>452</v>
      </c>
      <c r="KS130" s="1002">
        <v>145</v>
      </c>
      <c r="KT130" s="1002"/>
      <c r="KU130" s="1002">
        <v>68</v>
      </c>
      <c r="KV130" s="1002">
        <v>900</v>
      </c>
      <c r="KW130" s="1002">
        <v>409</v>
      </c>
      <c r="KX130" s="1002">
        <v>725</v>
      </c>
      <c r="KY130" s="1002">
        <v>274</v>
      </c>
      <c r="KZ130" s="1002">
        <v>327</v>
      </c>
      <c r="LA130" s="1002">
        <v>13</v>
      </c>
      <c r="LB130" s="1002">
        <v>243</v>
      </c>
      <c r="LC130" s="1002">
        <v>429</v>
      </c>
      <c r="LD130" s="1002"/>
      <c r="LE130" s="1002"/>
      <c r="LF130" s="1002">
        <v>2</v>
      </c>
      <c r="LG130" s="1002">
        <v>10</v>
      </c>
      <c r="LH130" s="1002">
        <v>27</v>
      </c>
      <c r="LI130" s="1002"/>
      <c r="LJ130" s="1002">
        <v>120</v>
      </c>
      <c r="LK130" s="1002"/>
      <c r="LL130" s="1002">
        <v>23</v>
      </c>
      <c r="LM130" s="1002">
        <v>51</v>
      </c>
      <c r="LN130" s="1002"/>
      <c r="LO130" s="1002">
        <v>6</v>
      </c>
      <c r="LP130" s="1002"/>
      <c r="LQ130" s="1002"/>
      <c r="LR130" s="1002"/>
      <c r="LS130" s="1002"/>
      <c r="LT130" s="1003">
        <v>4224</v>
      </c>
      <c r="LU130" s="1007">
        <f t="shared" si="26"/>
        <v>0.52602739726027392</v>
      </c>
      <c r="LV130" s="1004">
        <f t="shared" si="21"/>
        <v>11.572602739726028</v>
      </c>
      <c r="LW130" s="644">
        <v>16</v>
      </c>
      <c r="LX130" s="645">
        <v>88</v>
      </c>
      <c r="LY130" s="645">
        <v>258</v>
      </c>
      <c r="LZ130" s="646">
        <v>550</v>
      </c>
      <c r="MA130" s="647">
        <v>1124</v>
      </c>
      <c r="MB130" s="647">
        <v>1453</v>
      </c>
      <c r="MC130" s="645"/>
      <c r="MD130" s="645"/>
      <c r="ME130" s="646"/>
      <c r="MF130" s="647">
        <v>735</v>
      </c>
      <c r="MG130" s="645"/>
      <c r="MH130" s="645"/>
      <c r="MI130" s="646"/>
      <c r="MJ130" s="647"/>
      <c r="MK130" s="648"/>
      <c r="ML130" s="648"/>
      <c r="MM130" s="648"/>
      <c r="MN130" s="1008">
        <v>4224</v>
      </c>
      <c r="MO130" s="1009">
        <f t="shared" si="22"/>
        <v>8.5700757575757569E-2</v>
      </c>
      <c r="MP130" s="1010"/>
      <c r="MQ130" s="1011"/>
      <c r="MR130" s="1011"/>
      <c r="MS130" s="1011"/>
      <c r="MT130" s="1011"/>
      <c r="MU130" s="1011"/>
      <c r="MV130" s="1012"/>
      <c r="MX130" s="837"/>
    </row>
    <row r="131" spans="1:362" s="587" customFormat="1" ht="8.25" x14ac:dyDescent="0.25">
      <c r="A131" s="976" t="s">
        <v>806</v>
      </c>
      <c r="B131" s="977" t="s">
        <v>811</v>
      </c>
      <c r="C131" s="978" t="s">
        <v>808</v>
      </c>
      <c r="D131" s="978" t="s">
        <v>1304</v>
      </c>
      <c r="E131" s="978" t="s">
        <v>1214</v>
      </c>
      <c r="F131" s="978" t="s">
        <v>287</v>
      </c>
      <c r="G131" s="978" t="s">
        <v>812</v>
      </c>
      <c r="H131" s="978" t="s">
        <v>812</v>
      </c>
      <c r="I131" s="978" t="s">
        <v>492</v>
      </c>
      <c r="J131" s="978" t="s">
        <v>493</v>
      </c>
      <c r="K131" s="1013" t="s">
        <v>282</v>
      </c>
      <c r="L131" s="979">
        <v>1</v>
      </c>
      <c r="M131" s="593"/>
      <c r="N131" s="595"/>
      <c r="O131" s="595"/>
      <c r="P131" s="598">
        <f t="shared" si="15"/>
        <v>0</v>
      </c>
      <c r="Q131" s="599"/>
      <c r="R131" s="600"/>
      <c r="S131" s="600"/>
      <c r="T131" s="980"/>
      <c r="U131" s="981">
        <v>162.55695436507938</v>
      </c>
      <c r="V131" s="982">
        <v>5.88</v>
      </c>
      <c r="W131" s="982">
        <v>353.78126984126988</v>
      </c>
      <c r="X131" s="982">
        <v>170.93346560846561</v>
      </c>
      <c r="Y131" s="982">
        <v>32.73291005291005</v>
      </c>
      <c r="Z131" s="982">
        <v>143.08939153439152</v>
      </c>
      <c r="AA131" s="982">
        <v>24.272698412698414</v>
      </c>
      <c r="AB131" s="982">
        <v>95.076438492063488</v>
      </c>
      <c r="AC131" s="982">
        <v>59.417371031746029</v>
      </c>
      <c r="AD131" s="983">
        <v>1047.7404993386244</v>
      </c>
      <c r="AE131" s="984">
        <f t="shared" si="16"/>
        <v>0.18198439044736919</v>
      </c>
      <c r="AF131" s="985">
        <f t="shared" si="17"/>
        <v>0.39606222320803075</v>
      </c>
      <c r="AG131" s="986" t="s">
        <v>1483</v>
      </c>
      <c r="AH131" s="987" t="s">
        <v>1481</v>
      </c>
      <c r="AI131" s="988" t="s">
        <v>1482</v>
      </c>
      <c r="AJ131" s="989"/>
      <c r="AK131" s="990"/>
      <c r="AL131" s="990"/>
      <c r="AM131" s="990"/>
      <c r="AN131" s="990"/>
      <c r="AO131" s="990"/>
      <c r="AP131" s="990"/>
      <c r="AQ131" s="990"/>
      <c r="AR131" s="990"/>
      <c r="AS131" s="990">
        <v>1</v>
      </c>
      <c r="AT131" s="990"/>
      <c r="AU131" s="990"/>
      <c r="AV131" s="990"/>
      <c r="AW131" s="990"/>
      <c r="AX131" s="990"/>
      <c r="AY131" s="990"/>
      <c r="AZ131" s="990"/>
      <c r="BA131" s="990"/>
      <c r="BB131" s="990"/>
      <c r="BC131" s="990"/>
      <c r="BD131" s="614">
        <v>1</v>
      </c>
      <c r="BE131" s="991">
        <v>66</v>
      </c>
      <c r="BF131" s="992">
        <v>53</v>
      </c>
      <c r="BG131" s="992">
        <v>33</v>
      </c>
      <c r="BH131" s="992">
        <v>47</v>
      </c>
      <c r="BI131" s="992">
        <v>28</v>
      </c>
      <c r="BJ131" s="992">
        <v>29</v>
      </c>
      <c r="BK131" s="992"/>
      <c r="BL131" s="992">
        <v>30</v>
      </c>
      <c r="BM131" s="992">
        <v>12</v>
      </c>
      <c r="BN131" s="992"/>
      <c r="BO131" s="992">
        <v>20</v>
      </c>
      <c r="BP131" s="992">
        <v>20</v>
      </c>
      <c r="BQ131" s="992">
        <v>30</v>
      </c>
      <c r="BR131" s="992"/>
      <c r="BS131" s="992"/>
      <c r="BT131" s="992"/>
      <c r="BU131" s="992"/>
      <c r="BV131" s="992"/>
      <c r="BW131" s="992"/>
      <c r="BX131" s="992"/>
      <c r="BY131" s="992"/>
      <c r="BZ131" s="992"/>
      <c r="CA131" s="992"/>
      <c r="CB131" s="992"/>
      <c r="CC131" s="992"/>
      <c r="CD131" s="992"/>
      <c r="CE131" s="992"/>
      <c r="CF131" s="992"/>
      <c r="CG131" s="992"/>
      <c r="CH131" s="992"/>
      <c r="CI131" s="992"/>
      <c r="CJ131" s="992"/>
      <c r="CK131" s="992"/>
      <c r="CL131" s="992"/>
      <c r="CM131" s="992"/>
      <c r="CN131" s="992"/>
      <c r="CO131" s="992"/>
      <c r="CP131" s="992"/>
      <c r="CQ131" s="992"/>
      <c r="CR131" s="992"/>
      <c r="CS131" s="993">
        <v>368</v>
      </c>
      <c r="CT131" s="994">
        <f t="shared" si="18"/>
        <v>11</v>
      </c>
      <c r="CU131" s="615">
        <v>0.67065172270651718</v>
      </c>
      <c r="CV131" s="616">
        <v>0.54231067459291804</v>
      </c>
      <c r="CW131" s="616">
        <v>0.53889580738895804</v>
      </c>
      <c r="CX131" s="616">
        <v>0.32567764500145729</v>
      </c>
      <c r="CY131" s="616">
        <v>0.124853228962818</v>
      </c>
      <c r="CZ131" s="616">
        <v>0.47236655644780351</v>
      </c>
      <c r="DA131" s="616"/>
      <c r="DB131" s="616">
        <v>0.73168949771689495</v>
      </c>
      <c r="DC131" s="616">
        <v>0.84703196347031962</v>
      </c>
      <c r="DD131" s="616"/>
      <c r="DE131" s="616">
        <v>9.0821917808219174E-2</v>
      </c>
      <c r="DF131" s="616">
        <v>0.54465753424657537</v>
      </c>
      <c r="DG131" s="616">
        <v>0.54538812785388124</v>
      </c>
      <c r="DH131" s="616"/>
      <c r="DI131" s="616"/>
      <c r="DJ131" s="616"/>
      <c r="DK131" s="616"/>
      <c r="DL131" s="616"/>
      <c r="DM131" s="616"/>
      <c r="DN131" s="616"/>
      <c r="DO131" s="616"/>
      <c r="DP131" s="616"/>
      <c r="DQ131" s="616"/>
      <c r="DR131" s="616"/>
      <c r="DS131" s="616"/>
      <c r="DT131" s="616"/>
      <c r="DU131" s="616"/>
      <c r="DV131" s="616"/>
      <c r="DW131" s="616"/>
      <c r="DX131" s="616"/>
      <c r="DY131" s="616"/>
      <c r="DZ131" s="616"/>
      <c r="EA131" s="616"/>
      <c r="EB131" s="616"/>
      <c r="EC131" s="616"/>
      <c r="ED131" s="616"/>
      <c r="EE131" s="616"/>
      <c r="EF131" s="616"/>
      <c r="EG131" s="616"/>
      <c r="EH131" s="995"/>
      <c r="EI131" s="996">
        <v>0.50129541393686716</v>
      </c>
      <c r="EJ131" s="989">
        <v>6</v>
      </c>
      <c r="EK131" s="990">
        <v>10</v>
      </c>
      <c r="EL131" s="990">
        <v>12</v>
      </c>
      <c r="EM131" s="990"/>
      <c r="EN131" s="990">
        <v>5</v>
      </c>
      <c r="EO131" s="990"/>
      <c r="EP131" s="990"/>
      <c r="EQ131" s="990"/>
      <c r="ER131" s="990"/>
      <c r="ES131" s="990"/>
      <c r="ET131" s="990"/>
      <c r="EU131" s="990"/>
      <c r="EV131" s="990"/>
      <c r="EW131" s="990"/>
      <c r="EX131" s="990"/>
      <c r="EY131" s="990"/>
      <c r="EZ131" s="990"/>
      <c r="FA131" s="990"/>
      <c r="FB131" s="990"/>
      <c r="FC131" s="990"/>
      <c r="FD131" s="990"/>
      <c r="FE131" s="990"/>
      <c r="FF131" s="990"/>
      <c r="FG131" s="990"/>
      <c r="FH131" s="990"/>
      <c r="FI131" s="990"/>
      <c r="FJ131" s="990"/>
      <c r="FK131" s="990"/>
      <c r="FL131" s="990"/>
      <c r="FM131" s="990"/>
      <c r="FN131" s="990"/>
      <c r="FO131" s="990"/>
      <c r="FP131" s="997">
        <v>33</v>
      </c>
      <c r="FQ131" s="994">
        <f t="shared" ref="FQ131:FQ171" si="27">COUNT(EJ131:FO131)</f>
        <v>4</v>
      </c>
      <c r="FR131" s="615">
        <v>0.76666666666666672</v>
      </c>
      <c r="FS131" s="616">
        <v>0.71041095890410955</v>
      </c>
      <c r="FT131" s="616">
        <v>0.75570776255707761</v>
      </c>
      <c r="FU131" s="616"/>
      <c r="FV131" s="616">
        <v>0.7978082191780822</v>
      </c>
      <c r="FW131" s="616"/>
      <c r="FX131" s="616"/>
      <c r="FY131" s="616"/>
      <c r="FZ131" s="616"/>
      <c r="GA131" s="616"/>
      <c r="GB131" s="616"/>
      <c r="GC131" s="616"/>
      <c r="GD131" s="616"/>
      <c r="GE131" s="616"/>
      <c r="GF131" s="616"/>
      <c r="GG131" s="616"/>
      <c r="GH131" s="616"/>
      <c r="GI131" s="616"/>
      <c r="GJ131" s="616"/>
      <c r="GK131" s="616"/>
      <c r="GL131" s="616"/>
      <c r="GM131" s="616"/>
      <c r="GN131" s="616"/>
      <c r="GO131" s="616"/>
      <c r="GP131" s="616"/>
      <c r="GQ131" s="616"/>
      <c r="GR131" s="616"/>
      <c r="GS131" s="616"/>
      <c r="GT131" s="616"/>
      <c r="GU131" s="616"/>
      <c r="GV131" s="616"/>
      <c r="GW131" s="616"/>
      <c r="GX131" s="621">
        <v>0.75035284350352849</v>
      </c>
      <c r="GY131" s="998">
        <v>221</v>
      </c>
      <c r="GZ131" s="999"/>
      <c r="HA131" s="999"/>
      <c r="HB131" s="999"/>
      <c r="HC131" s="999"/>
      <c r="HD131" s="999"/>
      <c r="HE131" s="1000">
        <v>221</v>
      </c>
      <c r="HF131" s="1001">
        <v>73</v>
      </c>
      <c r="HG131" s="1002">
        <v>813</v>
      </c>
      <c r="HH131" s="1002">
        <v>8</v>
      </c>
      <c r="HI131" s="1002">
        <v>963</v>
      </c>
      <c r="HJ131" s="1002">
        <v>891</v>
      </c>
      <c r="HK131" s="1002">
        <v>936</v>
      </c>
      <c r="HL131" s="1002">
        <v>1639</v>
      </c>
      <c r="HM131" s="1002">
        <v>585</v>
      </c>
      <c r="HN131" s="1002">
        <v>2653</v>
      </c>
      <c r="HO131" s="1002">
        <v>412</v>
      </c>
      <c r="HP131" s="1002">
        <v>490</v>
      </c>
      <c r="HQ131" s="1002">
        <v>437</v>
      </c>
      <c r="HR131" s="1002">
        <v>82</v>
      </c>
      <c r="HS131" s="1002">
        <v>644</v>
      </c>
      <c r="HT131" s="1002">
        <v>1009</v>
      </c>
      <c r="HU131" s="1002">
        <v>704</v>
      </c>
      <c r="HV131" s="1002">
        <v>217</v>
      </c>
      <c r="HW131" s="1002">
        <v>30</v>
      </c>
      <c r="HX131" s="1002">
        <v>243</v>
      </c>
      <c r="HY131" s="1002">
        <v>26</v>
      </c>
      <c r="HZ131" s="1002">
        <v>68</v>
      </c>
      <c r="IA131" s="1002">
        <v>90</v>
      </c>
      <c r="IB131" s="1002">
        <v>1</v>
      </c>
      <c r="IC131" s="1002">
        <v>176</v>
      </c>
      <c r="ID131" s="1002">
        <v>839</v>
      </c>
      <c r="IE131" s="1002"/>
      <c r="IF131" s="1002">
        <v>3</v>
      </c>
      <c r="IG131" s="1002"/>
      <c r="IH131" s="1003">
        <v>14032</v>
      </c>
      <c r="II131" s="1004">
        <f t="shared" si="19"/>
        <v>38.443835616438356</v>
      </c>
      <c r="IJ131" s="1005">
        <v>30</v>
      </c>
      <c r="IK131" s="1006">
        <v>7.3800738007380078</v>
      </c>
      <c r="IL131" s="1006">
        <v>4.125</v>
      </c>
      <c r="IM131" s="1006">
        <v>5.8940809968847354</v>
      </c>
      <c r="IN131" s="1006">
        <v>9.0617283950617278</v>
      </c>
      <c r="IO131" s="1006">
        <v>5.9711538461538458</v>
      </c>
      <c r="IP131" s="1006">
        <v>5.3849908480780968</v>
      </c>
      <c r="IQ131" s="1006">
        <v>7.1811965811965814</v>
      </c>
      <c r="IR131" s="1006">
        <v>5.6562382208820203</v>
      </c>
      <c r="IS131" s="1006">
        <v>6.016990291262136</v>
      </c>
      <c r="IT131" s="1006">
        <v>6.0265306122448976</v>
      </c>
      <c r="IU131" s="1006">
        <v>8.6796338672768876</v>
      </c>
      <c r="IV131" s="1006">
        <v>3.7439024390243905</v>
      </c>
      <c r="IW131" s="1006">
        <v>4.5232919254658386</v>
      </c>
      <c r="IX131" s="1006">
        <v>4.7472745292368685</v>
      </c>
      <c r="IY131" s="1006">
        <v>4.3636363636363633</v>
      </c>
      <c r="IZ131" s="1006">
        <v>6.0599078341013826</v>
      </c>
      <c r="JA131" s="1006">
        <v>6.7</v>
      </c>
      <c r="JB131" s="1006">
        <v>9.9588477366255148</v>
      </c>
      <c r="JC131" s="1006">
        <v>8.4615384615384617</v>
      </c>
      <c r="JD131" s="1006">
        <v>2.6617647058823528</v>
      </c>
      <c r="JE131" s="1006">
        <v>4.2111111111111112</v>
      </c>
      <c r="JF131" s="1006">
        <v>2</v>
      </c>
      <c r="JG131" s="1006">
        <v>4.1022727272727275</v>
      </c>
      <c r="JH131" s="1006">
        <v>10.551847437425506</v>
      </c>
      <c r="JI131" s="1006"/>
      <c r="JJ131" s="1006">
        <v>7.333333333333333</v>
      </c>
      <c r="JK131" s="1006"/>
      <c r="JL131" s="642">
        <v>6.4293757126567845</v>
      </c>
      <c r="JM131" s="1001">
        <v>369</v>
      </c>
      <c r="JN131" s="1002">
        <v>3575</v>
      </c>
      <c r="JO131" s="1002">
        <v>22</v>
      </c>
      <c r="JP131" s="1002">
        <v>4626</v>
      </c>
      <c r="JQ131" s="1002">
        <v>5813</v>
      </c>
      <c r="JR131" s="1002">
        <v>4239</v>
      </c>
      <c r="JS131" s="1002">
        <v>6160</v>
      </c>
      <c r="JT131" s="1002">
        <v>3231</v>
      </c>
      <c r="JU131" s="1002">
        <v>11484</v>
      </c>
      <c r="JV131" s="1002">
        <v>1955</v>
      </c>
      <c r="JW131" s="1002">
        <v>2219</v>
      </c>
      <c r="JX131" s="1002">
        <v>3125</v>
      </c>
      <c r="JY131" s="1002">
        <v>222</v>
      </c>
      <c r="JZ131" s="1002">
        <v>2283</v>
      </c>
      <c r="KA131" s="1002">
        <v>3859</v>
      </c>
      <c r="KB131" s="1002">
        <v>2342</v>
      </c>
      <c r="KC131" s="1002">
        <v>1019</v>
      </c>
      <c r="KD131" s="1002">
        <v>166</v>
      </c>
      <c r="KE131" s="1002">
        <v>1782</v>
      </c>
      <c r="KF131" s="1002">
        <v>64</v>
      </c>
      <c r="KG131" s="1002">
        <v>51</v>
      </c>
      <c r="KH131" s="1002">
        <v>146</v>
      </c>
      <c r="KI131" s="1002">
        <v>1</v>
      </c>
      <c r="KJ131" s="1002">
        <v>550</v>
      </c>
      <c r="KK131" s="1002">
        <v>8012</v>
      </c>
      <c r="KL131" s="1002"/>
      <c r="KM131" s="1002">
        <v>19</v>
      </c>
      <c r="KN131" s="1002"/>
      <c r="KO131" s="1003">
        <v>67334</v>
      </c>
      <c r="KP131" s="1007">
        <f t="shared" ref="KP131:KP171" si="28">KO131/(CS131*365)</f>
        <v>0.50129541393686716</v>
      </c>
      <c r="KQ131" s="1004">
        <f t="shared" si="20"/>
        <v>184.47671232876712</v>
      </c>
      <c r="KR131" s="1001">
        <v>1747</v>
      </c>
      <c r="KS131" s="1002">
        <v>1632</v>
      </c>
      <c r="KT131" s="1002">
        <v>3</v>
      </c>
      <c r="KU131" s="1002">
        <v>92</v>
      </c>
      <c r="KV131" s="1002">
        <v>1376</v>
      </c>
      <c r="KW131" s="1002">
        <v>420</v>
      </c>
      <c r="KX131" s="1002">
        <v>1020</v>
      </c>
      <c r="KY131" s="1002">
        <v>381</v>
      </c>
      <c r="KZ131" s="1002">
        <v>869</v>
      </c>
      <c r="LA131" s="1002">
        <v>118</v>
      </c>
      <c r="LB131" s="1002">
        <v>243</v>
      </c>
      <c r="LC131" s="1002">
        <v>224</v>
      </c>
      <c r="LD131" s="1002">
        <v>3</v>
      </c>
      <c r="LE131" s="1002">
        <v>32</v>
      </c>
      <c r="LF131" s="1002">
        <v>22</v>
      </c>
      <c r="LG131" s="1002">
        <v>30</v>
      </c>
      <c r="LH131" s="1002">
        <v>77</v>
      </c>
      <c r="LI131" s="1002">
        <v>7</v>
      </c>
      <c r="LJ131" s="1002">
        <v>395</v>
      </c>
      <c r="LK131" s="1002">
        <v>131</v>
      </c>
      <c r="LL131" s="1002">
        <v>67</v>
      </c>
      <c r="LM131" s="1002">
        <v>144</v>
      </c>
      <c r="LN131" s="1002"/>
      <c r="LO131" s="1002">
        <v>5</v>
      </c>
      <c r="LP131" s="1002"/>
      <c r="LQ131" s="1002"/>
      <c r="LR131" s="1002"/>
      <c r="LS131" s="1002"/>
      <c r="LT131" s="1003">
        <v>9038</v>
      </c>
      <c r="LU131" s="1007">
        <f t="shared" si="26"/>
        <v>0.75035284350352849</v>
      </c>
      <c r="LV131" s="1004">
        <f t="shared" si="21"/>
        <v>24.761643835616439</v>
      </c>
      <c r="LW131" s="644">
        <v>6</v>
      </c>
      <c r="LX131" s="645">
        <v>202</v>
      </c>
      <c r="LY131" s="645">
        <v>805</v>
      </c>
      <c r="LZ131" s="646">
        <v>2619</v>
      </c>
      <c r="MA131" s="647">
        <v>1979</v>
      </c>
      <c r="MB131" s="647">
        <v>1937</v>
      </c>
      <c r="MC131" s="645"/>
      <c r="MD131" s="645"/>
      <c r="ME131" s="646">
        <v>399</v>
      </c>
      <c r="MF131" s="647">
        <v>1091</v>
      </c>
      <c r="MG131" s="645"/>
      <c r="MH131" s="645"/>
      <c r="MI131" s="646"/>
      <c r="MJ131" s="647"/>
      <c r="MK131" s="648"/>
      <c r="ML131" s="648"/>
      <c r="MM131" s="648"/>
      <c r="MN131" s="1008">
        <v>9038</v>
      </c>
      <c r="MO131" s="1009">
        <f t="shared" si="22"/>
        <v>0.11208231909714539</v>
      </c>
      <c r="MP131" s="1010"/>
      <c r="MQ131" s="1011"/>
      <c r="MR131" s="1011"/>
      <c r="MS131" s="1011"/>
      <c r="MT131" s="1011"/>
      <c r="MU131" s="1011"/>
      <c r="MV131" s="1012"/>
      <c r="MX131" s="837"/>
    </row>
    <row r="132" spans="1:362" s="587" customFormat="1" ht="8.25" x14ac:dyDescent="0.25">
      <c r="A132" s="976" t="s">
        <v>814</v>
      </c>
      <c r="B132" s="977" t="s">
        <v>815</v>
      </c>
      <c r="C132" s="978" t="s">
        <v>816</v>
      </c>
      <c r="D132" s="978" t="s">
        <v>1305</v>
      </c>
      <c r="E132" s="978" t="s">
        <v>1207</v>
      </c>
      <c r="F132" s="978" t="s">
        <v>229</v>
      </c>
      <c r="G132" s="978" t="s">
        <v>691</v>
      </c>
      <c r="H132" s="978" t="s">
        <v>818</v>
      </c>
      <c r="I132" s="978" t="s">
        <v>492</v>
      </c>
      <c r="J132" s="978" t="s">
        <v>493</v>
      </c>
      <c r="K132" s="1013" t="s">
        <v>282</v>
      </c>
      <c r="L132" s="979">
        <v>1</v>
      </c>
      <c r="M132" s="593">
        <v>2309748000</v>
      </c>
      <c r="N132" s="595">
        <v>2227384000</v>
      </c>
      <c r="O132" s="595">
        <v>754133000</v>
      </c>
      <c r="P132" s="598">
        <f t="shared" ref="P132:P171" si="29">M132-N132</f>
        <v>82364000</v>
      </c>
      <c r="Q132" s="599">
        <v>192359079.09999999</v>
      </c>
      <c r="R132" s="600">
        <v>1318916795.05</v>
      </c>
      <c r="S132" s="600">
        <v>2138954.4</v>
      </c>
      <c r="T132" s="980">
        <v>1513414828.55</v>
      </c>
      <c r="U132" s="981">
        <v>217.81109126984128</v>
      </c>
      <c r="V132" s="982">
        <v>0</v>
      </c>
      <c r="W132" s="982">
        <v>256.94142857142856</v>
      </c>
      <c r="X132" s="982">
        <v>127.60962962962961</v>
      </c>
      <c r="Y132" s="982">
        <v>20.317407407407408</v>
      </c>
      <c r="Z132" s="982">
        <v>141.57370370370373</v>
      </c>
      <c r="AA132" s="982">
        <v>1.5058201058201057</v>
      </c>
      <c r="AB132" s="982">
        <v>148.14273809523812</v>
      </c>
      <c r="AC132" s="982">
        <v>55.113472222222221</v>
      </c>
      <c r="AD132" s="983">
        <v>969.01529100529092</v>
      </c>
      <c r="AE132" s="984">
        <f t="shared" ref="AE132:AE171" si="30">U132/(U132+V132+W132+X132+Y132+Z132+AA132)</f>
        <v>0.28443814348789181</v>
      </c>
      <c r="AF132" s="985">
        <f t="shared" ref="AF132:AF171" si="31">W132/(U132+V132+W132+X132+Y132+Z132+AA132)</f>
        <v>0.33553820653440386</v>
      </c>
      <c r="AG132" s="986" t="s">
        <v>1483</v>
      </c>
      <c r="AH132" s="987" t="s">
        <v>1481</v>
      </c>
      <c r="AI132" s="988" t="s">
        <v>1482</v>
      </c>
      <c r="AJ132" s="989">
        <v>1</v>
      </c>
      <c r="AK132" s="990"/>
      <c r="AL132" s="990"/>
      <c r="AM132" s="990"/>
      <c r="AN132" s="990"/>
      <c r="AO132" s="990"/>
      <c r="AP132" s="990"/>
      <c r="AQ132" s="990"/>
      <c r="AR132" s="990"/>
      <c r="AS132" s="990"/>
      <c r="AT132" s="990"/>
      <c r="AU132" s="990"/>
      <c r="AV132" s="990"/>
      <c r="AW132" s="990"/>
      <c r="AX132" s="990"/>
      <c r="AY132" s="990"/>
      <c r="AZ132" s="990"/>
      <c r="BA132" s="990"/>
      <c r="BB132" s="990"/>
      <c r="BC132" s="990"/>
      <c r="BD132" s="614">
        <v>1</v>
      </c>
      <c r="BE132" s="991">
        <v>42</v>
      </c>
      <c r="BF132" s="992">
        <v>47</v>
      </c>
      <c r="BG132" s="992">
        <v>48</v>
      </c>
      <c r="BH132" s="992">
        <v>20</v>
      </c>
      <c r="BI132" s="992">
        <v>24</v>
      </c>
      <c r="BJ132" s="992">
        <v>24</v>
      </c>
      <c r="BK132" s="992"/>
      <c r="BL132" s="992"/>
      <c r="BM132" s="992">
        <v>18</v>
      </c>
      <c r="BN132" s="992">
        <v>16</v>
      </c>
      <c r="BO132" s="992"/>
      <c r="BP132" s="992"/>
      <c r="BQ132" s="992"/>
      <c r="BR132" s="992"/>
      <c r="BS132" s="992"/>
      <c r="BT132" s="992"/>
      <c r="BU132" s="992"/>
      <c r="BV132" s="992"/>
      <c r="BW132" s="992"/>
      <c r="BX132" s="992"/>
      <c r="BY132" s="992"/>
      <c r="BZ132" s="992"/>
      <c r="CA132" s="992"/>
      <c r="CB132" s="992"/>
      <c r="CC132" s="992"/>
      <c r="CD132" s="992"/>
      <c r="CE132" s="992"/>
      <c r="CF132" s="992"/>
      <c r="CG132" s="992"/>
      <c r="CH132" s="992"/>
      <c r="CI132" s="992"/>
      <c r="CJ132" s="992"/>
      <c r="CK132" s="992"/>
      <c r="CL132" s="992"/>
      <c r="CM132" s="992"/>
      <c r="CN132" s="992"/>
      <c r="CO132" s="992"/>
      <c r="CP132" s="992"/>
      <c r="CQ132" s="992"/>
      <c r="CR132" s="992"/>
      <c r="CS132" s="993">
        <v>239</v>
      </c>
      <c r="CT132" s="994">
        <f t="shared" ref="CT132:CT171" si="32">COUNT(BE132:CR132)</f>
        <v>8</v>
      </c>
      <c r="CU132" s="615">
        <v>0.76757990867579906</v>
      </c>
      <c r="CV132" s="616">
        <v>0.96234334013407175</v>
      </c>
      <c r="CW132" s="616">
        <v>0.55587899543378994</v>
      </c>
      <c r="CX132" s="616">
        <v>1.0478082191780822</v>
      </c>
      <c r="CY132" s="616">
        <v>0.14509132420091325</v>
      </c>
      <c r="CZ132" s="616">
        <v>0.69589041095890414</v>
      </c>
      <c r="DA132" s="616"/>
      <c r="DB132" s="616"/>
      <c r="DC132" s="616">
        <v>0.89558599695585994</v>
      </c>
      <c r="DD132" s="616">
        <v>0.63116438356164384</v>
      </c>
      <c r="DE132" s="616"/>
      <c r="DF132" s="616"/>
      <c r="DG132" s="616"/>
      <c r="DH132" s="616"/>
      <c r="DI132" s="616"/>
      <c r="DJ132" s="616"/>
      <c r="DK132" s="616"/>
      <c r="DL132" s="616"/>
      <c r="DM132" s="616"/>
      <c r="DN132" s="616"/>
      <c r="DO132" s="616"/>
      <c r="DP132" s="616"/>
      <c r="DQ132" s="616"/>
      <c r="DR132" s="616"/>
      <c r="DS132" s="616"/>
      <c r="DT132" s="616"/>
      <c r="DU132" s="616"/>
      <c r="DV132" s="616"/>
      <c r="DW132" s="616"/>
      <c r="DX132" s="616"/>
      <c r="DY132" s="616"/>
      <c r="DZ132" s="616"/>
      <c r="EA132" s="616"/>
      <c r="EB132" s="616"/>
      <c r="EC132" s="616"/>
      <c r="ED132" s="616"/>
      <c r="EE132" s="616"/>
      <c r="EF132" s="616"/>
      <c r="EG132" s="616"/>
      <c r="EH132" s="995"/>
      <c r="EI132" s="996">
        <v>0.7176133432681836</v>
      </c>
      <c r="EJ132" s="989">
        <v>5</v>
      </c>
      <c r="EK132" s="990">
        <v>3</v>
      </c>
      <c r="EL132" s="990">
        <v>3</v>
      </c>
      <c r="EM132" s="990">
        <v>10</v>
      </c>
      <c r="EN132" s="990">
        <v>9</v>
      </c>
      <c r="EO132" s="990">
        <v>3</v>
      </c>
      <c r="EP132" s="990"/>
      <c r="EQ132" s="990"/>
      <c r="ER132" s="990"/>
      <c r="ES132" s="990"/>
      <c r="ET132" s="990"/>
      <c r="EU132" s="990"/>
      <c r="EV132" s="990"/>
      <c r="EW132" s="990"/>
      <c r="EX132" s="990"/>
      <c r="EY132" s="990"/>
      <c r="EZ132" s="990"/>
      <c r="FA132" s="990"/>
      <c r="FB132" s="990"/>
      <c r="FC132" s="990"/>
      <c r="FD132" s="990"/>
      <c r="FE132" s="990"/>
      <c r="FF132" s="990"/>
      <c r="FG132" s="990"/>
      <c r="FH132" s="990"/>
      <c r="FI132" s="990"/>
      <c r="FJ132" s="990"/>
      <c r="FK132" s="990"/>
      <c r="FL132" s="990"/>
      <c r="FM132" s="990"/>
      <c r="FN132" s="990"/>
      <c r="FO132" s="990"/>
      <c r="FP132" s="997">
        <v>33</v>
      </c>
      <c r="FQ132" s="994">
        <f t="shared" si="27"/>
        <v>6</v>
      </c>
      <c r="FR132" s="615">
        <v>0.66027397260273968</v>
      </c>
      <c r="FS132" s="616">
        <v>1.1844748858447489</v>
      </c>
      <c r="FT132" s="616">
        <v>0.95342465753424654</v>
      </c>
      <c r="FU132" s="616">
        <v>0.75013698630136982</v>
      </c>
      <c r="FV132" s="616">
        <v>0.30289193302891931</v>
      </c>
      <c r="FW132" s="616">
        <v>0.20456621004566211</v>
      </c>
      <c r="FX132" s="616"/>
      <c r="FY132" s="616"/>
      <c r="FZ132" s="616"/>
      <c r="GA132" s="616"/>
      <c r="GB132" s="616"/>
      <c r="GC132" s="616"/>
      <c r="GD132" s="616"/>
      <c r="GE132" s="616"/>
      <c r="GF132" s="616"/>
      <c r="GG132" s="616"/>
      <c r="GH132" s="616"/>
      <c r="GI132" s="616"/>
      <c r="GJ132" s="616"/>
      <c r="GK132" s="616"/>
      <c r="GL132" s="616"/>
      <c r="GM132" s="616"/>
      <c r="GN132" s="616"/>
      <c r="GO132" s="616"/>
      <c r="GP132" s="616"/>
      <c r="GQ132" s="616"/>
      <c r="GR132" s="616"/>
      <c r="GS132" s="616"/>
      <c r="GT132" s="616"/>
      <c r="GU132" s="616"/>
      <c r="GV132" s="616"/>
      <c r="GW132" s="616"/>
      <c r="GX132" s="621">
        <v>0.62291407222914075</v>
      </c>
      <c r="GY132" s="998"/>
      <c r="GZ132" s="999"/>
      <c r="HA132" s="999"/>
      <c r="HB132" s="999"/>
      <c r="HC132" s="999">
        <v>11</v>
      </c>
      <c r="HD132" s="999">
        <v>5</v>
      </c>
      <c r="HE132" s="1000">
        <v>16</v>
      </c>
      <c r="HF132" s="1001">
        <v>59</v>
      </c>
      <c r="HG132" s="1002">
        <v>825</v>
      </c>
      <c r="HH132" s="1002">
        <v>21</v>
      </c>
      <c r="HI132" s="1002">
        <v>268</v>
      </c>
      <c r="HJ132" s="1002">
        <v>583</v>
      </c>
      <c r="HK132" s="1002">
        <v>859</v>
      </c>
      <c r="HL132" s="1002">
        <v>2511</v>
      </c>
      <c r="HM132" s="1002">
        <v>598</v>
      </c>
      <c r="HN132" s="1002">
        <v>2636</v>
      </c>
      <c r="HO132" s="1002">
        <v>519</v>
      </c>
      <c r="HP132" s="1002">
        <v>170</v>
      </c>
      <c r="HQ132" s="1002">
        <v>1153</v>
      </c>
      <c r="HR132" s="1002">
        <v>288</v>
      </c>
      <c r="HS132" s="1002">
        <v>790</v>
      </c>
      <c r="HT132" s="1002">
        <v>1917</v>
      </c>
      <c r="HU132" s="1002">
        <v>1643</v>
      </c>
      <c r="HV132" s="1002">
        <v>145</v>
      </c>
      <c r="HW132" s="1002">
        <v>28</v>
      </c>
      <c r="HX132" s="1002">
        <v>214</v>
      </c>
      <c r="HY132" s="1002">
        <v>91</v>
      </c>
      <c r="HZ132" s="1002">
        <v>29</v>
      </c>
      <c r="IA132" s="1002">
        <v>73</v>
      </c>
      <c r="IB132" s="1002">
        <v>4</v>
      </c>
      <c r="IC132" s="1002">
        <v>42</v>
      </c>
      <c r="ID132" s="1002"/>
      <c r="IE132" s="1002"/>
      <c r="IF132" s="1002">
        <v>9</v>
      </c>
      <c r="IG132" s="1002">
        <v>6</v>
      </c>
      <c r="IH132" s="1003">
        <v>15481</v>
      </c>
      <c r="II132" s="1004">
        <f t="shared" ref="II132:II171" si="33">IH132/365</f>
        <v>42.413698630136984</v>
      </c>
      <c r="IJ132" s="1005">
        <v>35.542372881355931</v>
      </c>
      <c r="IK132" s="1006">
        <v>5.7757575757575754</v>
      </c>
      <c r="IL132" s="1006">
        <v>4.1904761904761907</v>
      </c>
      <c r="IM132" s="1006">
        <v>3.5522388059701493</v>
      </c>
      <c r="IN132" s="1006">
        <v>8.6072041166380782</v>
      </c>
      <c r="IO132" s="1006">
        <v>5.7508731082654245</v>
      </c>
      <c r="IP132" s="1006">
        <v>4.1166865790521703</v>
      </c>
      <c r="IQ132" s="1006">
        <v>5.5484949832775916</v>
      </c>
      <c r="IR132" s="1006">
        <v>6.5508345978755687</v>
      </c>
      <c r="IS132" s="1006">
        <v>4.497109826589595</v>
      </c>
      <c r="IT132" s="1006">
        <v>4.3705882352941172</v>
      </c>
      <c r="IU132" s="1006">
        <v>4.6227233304423248</v>
      </c>
      <c r="IV132" s="1006">
        <v>4.2743055555555554</v>
      </c>
      <c r="IW132" s="1006">
        <v>2.8620253164556964</v>
      </c>
      <c r="IX132" s="1006">
        <v>4.9921752738654144</v>
      </c>
      <c r="IY132" s="1006">
        <v>6.2069385270846009</v>
      </c>
      <c r="IZ132" s="1006">
        <v>4.9379310344827587</v>
      </c>
      <c r="JA132" s="1006">
        <v>8.8571428571428577</v>
      </c>
      <c r="JB132" s="1006">
        <v>7.4345794392523361</v>
      </c>
      <c r="JC132" s="1006">
        <v>4.7692307692307692</v>
      </c>
      <c r="JD132" s="1006">
        <v>2.0344827586206895</v>
      </c>
      <c r="JE132" s="1006">
        <v>3.6164383561643834</v>
      </c>
      <c r="JF132" s="1006">
        <v>6</v>
      </c>
      <c r="JG132" s="1006">
        <v>3.4523809523809526</v>
      </c>
      <c r="JH132" s="1006"/>
      <c r="JI132" s="1006"/>
      <c r="JJ132" s="1006">
        <v>3.4444444444444446</v>
      </c>
      <c r="JK132" s="1006">
        <v>6.5</v>
      </c>
      <c r="JL132" s="642">
        <v>5.4260706672695562</v>
      </c>
      <c r="JM132" s="1001">
        <v>689</v>
      </c>
      <c r="JN132" s="1002">
        <v>3653</v>
      </c>
      <c r="JO132" s="1002">
        <v>70</v>
      </c>
      <c r="JP132" s="1002">
        <v>682</v>
      </c>
      <c r="JQ132" s="1002">
        <v>3646</v>
      </c>
      <c r="JR132" s="1002">
        <v>4039</v>
      </c>
      <c r="JS132" s="1002">
        <v>7209</v>
      </c>
      <c r="JT132" s="1002">
        <v>2668</v>
      </c>
      <c r="JU132" s="1002">
        <v>14441</v>
      </c>
      <c r="JV132" s="1002">
        <v>1809</v>
      </c>
      <c r="JW132" s="1002">
        <v>554</v>
      </c>
      <c r="JX132" s="1002">
        <v>4109</v>
      </c>
      <c r="JY132" s="1002">
        <v>967</v>
      </c>
      <c r="JZ132" s="1002">
        <v>1855</v>
      </c>
      <c r="KA132" s="1002">
        <v>7812</v>
      </c>
      <c r="KB132" s="1002">
        <v>5904</v>
      </c>
      <c r="KC132" s="1002">
        <v>489</v>
      </c>
      <c r="KD132" s="1002">
        <v>214</v>
      </c>
      <c r="KE132" s="1002">
        <v>1147</v>
      </c>
      <c r="KF132" s="1002">
        <v>296</v>
      </c>
      <c r="KG132" s="1002">
        <v>34</v>
      </c>
      <c r="KH132" s="1002">
        <v>179</v>
      </c>
      <c r="KI132" s="1002">
        <v>21</v>
      </c>
      <c r="KJ132" s="1002">
        <v>88</v>
      </c>
      <c r="KK132" s="1002"/>
      <c r="KL132" s="1002"/>
      <c r="KM132" s="1002">
        <v>15</v>
      </c>
      <c r="KN132" s="1002">
        <v>11</v>
      </c>
      <c r="KO132" s="1003">
        <v>62601</v>
      </c>
      <c r="KP132" s="1007">
        <f t="shared" si="28"/>
        <v>0.7176133432681836</v>
      </c>
      <c r="KQ132" s="1004">
        <f t="shared" ref="KQ132:KQ171" si="34">KO132/365</f>
        <v>171.50958904109589</v>
      </c>
      <c r="KR132" s="1001">
        <v>1367</v>
      </c>
      <c r="KS132" s="1002">
        <v>335</v>
      </c>
      <c r="KT132" s="1002"/>
      <c r="KU132" s="1002">
        <v>24</v>
      </c>
      <c r="KV132" s="1002">
        <v>786</v>
      </c>
      <c r="KW132" s="1002">
        <v>139</v>
      </c>
      <c r="KX132" s="1002">
        <v>989</v>
      </c>
      <c r="KY132" s="1002">
        <v>61</v>
      </c>
      <c r="KZ132" s="1002">
        <v>308</v>
      </c>
      <c r="LA132" s="1002">
        <v>61</v>
      </c>
      <c r="LB132" s="1002">
        <v>42</v>
      </c>
      <c r="LC132" s="1002">
        <v>232</v>
      </c>
      <c r="LD132" s="1002">
        <v>17</v>
      </c>
      <c r="LE132" s="1002">
        <v>22</v>
      </c>
      <c r="LF132" s="1002">
        <v>1</v>
      </c>
      <c r="LG132" s="1002">
        <v>2646</v>
      </c>
      <c r="LH132" s="1002">
        <v>84</v>
      </c>
      <c r="LI132" s="1002">
        <v>7</v>
      </c>
      <c r="LJ132" s="1002">
        <v>235</v>
      </c>
      <c r="LK132" s="1002">
        <v>55</v>
      </c>
      <c r="LL132" s="1002">
        <v>8</v>
      </c>
      <c r="LM132" s="1002">
        <v>24</v>
      </c>
      <c r="LN132" s="1002"/>
      <c r="LO132" s="1002">
        <v>27</v>
      </c>
      <c r="LP132" s="1002"/>
      <c r="LQ132" s="1002"/>
      <c r="LR132" s="1002">
        <v>10</v>
      </c>
      <c r="LS132" s="1002">
        <v>23</v>
      </c>
      <c r="LT132" s="1003">
        <v>7503</v>
      </c>
      <c r="LU132" s="1007">
        <f t="shared" si="26"/>
        <v>0.62291407222914075</v>
      </c>
      <c r="LV132" s="1004">
        <f t="shared" ref="LV132:LV171" si="35">LT132/365</f>
        <v>20.556164383561644</v>
      </c>
      <c r="LW132" s="644">
        <v>50</v>
      </c>
      <c r="LX132" s="645">
        <v>304</v>
      </c>
      <c r="LY132" s="645">
        <v>577</v>
      </c>
      <c r="LZ132" s="646">
        <v>246</v>
      </c>
      <c r="MA132" s="647">
        <v>892</v>
      </c>
      <c r="MB132" s="647">
        <v>1701</v>
      </c>
      <c r="MC132" s="645"/>
      <c r="MD132" s="645"/>
      <c r="ME132" s="646"/>
      <c r="MF132" s="647">
        <v>995</v>
      </c>
      <c r="MG132" s="645"/>
      <c r="MH132" s="645"/>
      <c r="MI132" s="646"/>
      <c r="MJ132" s="647">
        <v>2738</v>
      </c>
      <c r="MK132" s="648"/>
      <c r="ML132" s="648"/>
      <c r="MM132" s="648"/>
      <c r="MN132" s="1008">
        <v>7503</v>
      </c>
      <c r="MO132" s="1009">
        <f t="shared" ref="MO132:MO171" si="36">(LW132+LX132+LY132+MC132+MD132+MG132+MH132)/MN132</f>
        <v>0.12408369985339197</v>
      </c>
      <c r="MP132" s="1010"/>
      <c r="MQ132" s="1011"/>
      <c r="MR132" s="1011"/>
      <c r="MS132" s="1011"/>
      <c r="MT132" s="1011"/>
      <c r="MU132" s="1011"/>
      <c r="MV132" s="1012"/>
      <c r="MX132" s="837"/>
    </row>
    <row r="133" spans="1:362" s="587" customFormat="1" ht="8.25" x14ac:dyDescent="0.25">
      <c r="A133" s="976" t="s">
        <v>819</v>
      </c>
      <c r="B133" s="977" t="s">
        <v>820</v>
      </c>
      <c r="C133" s="978" t="s">
        <v>821</v>
      </c>
      <c r="D133" s="978" t="s">
        <v>1306</v>
      </c>
      <c r="E133" s="978" t="s">
        <v>1207</v>
      </c>
      <c r="F133" s="978" t="s">
        <v>229</v>
      </c>
      <c r="G133" s="978" t="s">
        <v>524</v>
      </c>
      <c r="H133" s="978" t="s">
        <v>524</v>
      </c>
      <c r="I133" s="978" t="s">
        <v>492</v>
      </c>
      <c r="J133" s="978" t="s">
        <v>493</v>
      </c>
      <c r="K133" s="1013" t="s">
        <v>282</v>
      </c>
      <c r="L133" s="979">
        <v>1</v>
      </c>
      <c r="M133" s="593">
        <v>810637000</v>
      </c>
      <c r="N133" s="595">
        <v>793772000</v>
      </c>
      <c r="O133" s="595">
        <v>438268000</v>
      </c>
      <c r="P133" s="598">
        <f t="shared" si="29"/>
        <v>16865000</v>
      </c>
      <c r="Q133" s="599">
        <v>719530.14</v>
      </c>
      <c r="R133" s="600">
        <v>720264135.84000003</v>
      </c>
      <c r="S133" s="600">
        <v>3994.7200000000003</v>
      </c>
      <c r="T133" s="980">
        <v>720987660.70000005</v>
      </c>
      <c r="U133" s="981">
        <v>95.601587301587301</v>
      </c>
      <c r="V133" s="982">
        <v>0</v>
      </c>
      <c r="W133" s="982">
        <v>184.99947089947091</v>
      </c>
      <c r="X133" s="982">
        <v>66.042592592592584</v>
      </c>
      <c r="Y133" s="982">
        <v>19.2</v>
      </c>
      <c r="Z133" s="982">
        <v>98.380370370370372</v>
      </c>
      <c r="AA133" s="982">
        <v>2</v>
      </c>
      <c r="AB133" s="982">
        <v>41.673511904761895</v>
      </c>
      <c r="AC133" s="982">
        <v>49.607539682539681</v>
      </c>
      <c r="AD133" s="983">
        <v>557.5050727513227</v>
      </c>
      <c r="AE133" s="984">
        <f t="shared" si="30"/>
        <v>0.20505504427442175</v>
      </c>
      <c r="AF133" s="985">
        <f t="shared" si="31"/>
        <v>0.39680381640907919</v>
      </c>
      <c r="AG133" s="986" t="s">
        <v>1483</v>
      </c>
      <c r="AH133" s="987" t="s">
        <v>1481</v>
      </c>
      <c r="AI133" s="988" t="s">
        <v>1482</v>
      </c>
      <c r="AJ133" s="989"/>
      <c r="AK133" s="990"/>
      <c r="AL133" s="990"/>
      <c r="AM133" s="990"/>
      <c r="AN133" s="990"/>
      <c r="AO133" s="990"/>
      <c r="AP133" s="990"/>
      <c r="AQ133" s="990"/>
      <c r="AR133" s="990"/>
      <c r="AS133" s="990"/>
      <c r="AT133" s="990"/>
      <c r="AU133" s="990"/>
      <c r="AV133" s="990"/>
      <c r="AW133" s="990"/>
      <c r="AX133" s="990"/>
      <c r="AY133" s="990"/>
      <c r="AZ133" s="990"/>
      <c r="BA133" s="990"/>
      <c r="BB133" s="990"/>
      <c r="BC133" s="990"/>
      <c r="BD133" s="614"/>
      <c r="BE133" s="991">
        <v>41</v>
      </c>
      <c r="BF133" s="992">
        <v>25</v>
      </c>
      <c r="BG133" s="992">
        <v>41</v>
      </c>
      <c r="BH133" s="992">
        <v>20</v>
      </c>
      <c r="BI133" s="992"/>
      <c r="BJ133" s="992">
        <v>25</v>
      </c>
      <c r="BK133" s="992"/>
      <c r="BL133" s="992">
        <v>20</v>
      </c>
      <c r="BM133" s="992">
        <v>12</v>
      </c>
      <c r="BN133" s="992">
        <v>6</v>
      </c>
      <c r="BO133" s="992"/>
      <c r="BP133" s="992">
        <v>13</v>
      </c>
      <c r="BQ133" s="992">
        <v>20</v>
      </c>
      <c r="BR133" s="992"/>
      <c r="BS133" s="992"/>
      <c r="BT133" s="992"/>
      <c r="BU133" s="992"/>
      <c r="BV133" s="992"/>
      <c r="BW133" s="992"/>
      <c r="BX133" s="992"/>
      <c r="BY133" s="992"/>
      <c r="BZ133" s="992"/>
      <c r="CA133" s="992"/>
      <c r="CB133" s="992"/>
      <c r="CC133" s="992"/>
      <c r="CD133" s="992"/>
      <c r="CE133" s="992"/>
      <c r="CF133" s="992"/>
      <c r="CG133" s="992"/>
      <c r="CH133" s="992"/>
      <c r="CI133" s="992"/>
      <c r="CJ133" s="992"/>
      <c r="CK133" s="992"/>
      <c r="CL133" s="992"/>
      <c r="CM133" s="992"/>
      <c r="CN133" s="992"/>
      <c r="CO133" s="992"/>
      <c r="CP133" s="992"/>
      <c r="CQ133" s="992"/>
      <c r="CR133" s="992"/>
      <c r="CS133" s="993">
        <v>223</v>
      </c>
      <c r="CT133" s="994">
        <f t="shared" si="32"/>
        <v>10</v>
      </c>
      <c r="CU133" s="615">
        <v>0.62746408286000666</v>
      </c>
      <c r="CV133" s="616">
        <v>0.67484931506849311</v>
      </c>
      <c r="CW133" s="616">
        <v>0.47029736050785165</v>
      </c>
      <c r="CX133" s="616">
        <v>0.51972602739726026</v>
      </c>
      <c r="CY133" s="616"/>
      <c r="CZ133" s="616">
        <v>8.076712328767123E-2</v>
      </c>
      <c r="DA133" s="616"/>
      <c r="DB133" s="616">
        <v>0.72452054794520548</v>
      </c>
      <c r="DC133" s="616">
        <v>1.0139269406392695</v>
      </c>
      <c r="DD133" s="616">
        <v>3.515981735159817E-2</v>
      </c>
      <c r="DE133" s="616"/>
      <c r="DF133" s="616">
        <v>0.14942044257112749</v>
      </c>
      <c r="DG133" s="616">
        <v>0.57383561643835612</v>
      </c>
      <c r="DH133" s="616"/>
      <c r="DI133" s="616"/>
      <c r="DJ133" s="616"/>
      <c r="DK133" s="616"/>
      <c r="DL133" s="616"/>
      <c r="DM133" s="616"/>
      <c r="DN133" s="616"/>
      <c r="DO133" s="616"/>
      <c r="DP133" s="616"/>
      <c r="DQ133" s="616"/>
      <c r="DR133" s="616"/>
      <c r="DS133" s="616"/>
      <c r="DT133" s="616"/>
      <c r="DU133" s="616"/>
      <c r="DV133" s="616"/>
      <c r="DW133" s="616"/>
      <c r="DX133" s="616"/>
      <c r="DY133" s="616"/>
      <c r="DZ133" s="616"/>
      <c r="EA133" s="616"/>
      <c r="EB133" s="616"/>
      <c r="EC133" s="616"/>
      <c r="ED133" s="616"/>
      <c r="EE133" s="616"/>
      <c r="EF133" s="616"/>
      <c r="EG133" s="616"/>
      <c r="EH133" s="995"/>
      <c r="EI133" s="996">
        <v>0.51381534492290681</v>
      </c>
      <c r="EJ133" s="989">
        <v>5</v>
      </c>
      <c r="EK133" s="990">
        <v>8</v>
      </c>
      <c r="EL133" s="990">
        <v>6</v>
      </c>
      <c r="EM133" s="990">
        <v>4</v>
      </c>
      <c r="EN133" s="990"/>
      <c r="EO133" s="990"/>
      <c r="EP133" s="990"/>
      <c r="EQ133" s="990"/>
      <c r="ER133" s="990">
        <v>2</v>
      </c>
      <c r="ES133" s="990"/>
      <c r="ET133" s="990"/>
      <c r="EU133" s="990"/>
      <c r="EV133" s="990"/>
      <c r="EW133" s="990"/>
      <c r="EX133" s="990"/>
      <c r="EY133" s="990"/>
      <c r="EZ133" s="990"/>
      <c r="FA133" s="990"/>
      <c r="FB133" s="990"/>
      <c r="FC133" s="990"/>
      <c r="FD133" s="990"/>
      <c r="FE133" s="990"/>
      <c r="FF133" s="990"/>
      <c r="FG133" s="990"/>
      <c r="FH133" s="990"/>
      <c r="FI133" s="990"/>
      <c r="FJ133" s="990"/>
      <c r="FK133" s="990"/>
      <c r="FL133" s="990"/>
      <c r="FM133" s="990"/>
      <c r="FN133" s="990"/>
      <c r="FO133" s="990"/>
      <c r="FP133" s="997">
        <v>25</v>
      </c>
      <c r="FQ133" s="994">
        <f t="shared" si="27"/>
        <v>5</v>
      </c>
      <c r="FR133" s="615">
        <v>0.52657534246575344</v>
      </c>
      <c r="FS133" s="616">
        <v>0.49520547945205479</v>
      </c>
      <c r="FT133" s="616">
        <v>0.82146118721461192</v>
      </c>
      <c r="FU133" s="616">
        <v>0.14383561643835616</v>
      </c>
      <c r="FV133" s="616"/>
      <c r="FW133" s="616"/>
      <c r="FX133" s="616"/>
      <c r="FY133" s="616"/>
      <c r="FZ133" s="616">
        <v>0.60136986301369866</v>
      </c>
      <c r="GA133" s="616"/>
      <c r="GB133" s="616"/>
      <c r="GC133" s="616"/>
      <c r="GD133" s="616"/>
      <c r="GE133" s="616"/>
      <c r="GF133" s="616"/>
      <c r="GG133" s="616"/>
      <c r="GH133" s="616"/>
      <c r="GI133" s="616"/>
      <c r="GJ133" s="616"/>
      <c r="GK133" s="616"/>
      <c r="GL133" s="616"/>
      <c r="GM133" s="616"/>
      <c r="GN133" s="616"/>
      <c r="GO133" s="616"/>
      <c r="GP133" s="616"/>
      <c r="GQ133" s="616"/>
      <c r="GR133" s="616"/>
      <c r="GS133" s="616"/>
      <c r="GT133" s="616"/>
      <c r="GU133" s="616"/>
      <c r="GV133" s="616"/>
      <c r="GW133" s="616"/>
      <c r="GX133" s="621">
        <v>0.53205479452054794</v>
      </c>
      <c r="GY133" s="998"/>
      <c r="GZ133" s="999">
        <v>93</v>
      </c>
      <c r="HA133" s="999"/>
      <c r="HB133" s="999"/>
      <c r="HC133" s="999"/>
      <c r="HD133" s="999"/>
      <c r="HE133" s="1000">
        <v>93</v>
      </c>
      <c r="HF133" s="1001">
        <v>37</v>
      </c>
      <c r="HG133" s="1002">
        <v>426</v>
      </c>
      <c r="HH133" s="1002">
        <v>13</v>
      </c>
      <c r="HI133" s="1002">
        <v>402</v>
      </c>
      <c r="HJ133" s="1002">
        <v>651</v>
      </c>
      <c r="HK133" s="1002">
        <v>627</v>
      </c>
      <c r="HL133" s="1002">
        <v>826</v>
      </c>
      <c r="HM133" s="1002">
        <v>377</v>
      </c>
      <c r="HN133" s="1002">
        <v>1358</v>
      </c>
      <c r="HO133" s="1002">
        <v>282</v>
      </c>
      <c r="HP133" s="1002">
        <v>236</v>
      </c>
      <c r="HQ133" s="1002">
        <v>618</v>
      </c>
      <c r="HR133" s="1002">
        <v>74</v>
      </c>
      <c r="HS133" s="1002">
        <v>597</v>
      </c>
      <c r="HT133" s="1002">
        <v>1496</v>
      </c>
      <c r="HU133" s="1002">
        <v>1188</v>
      </c>
      <c r="HV133" s="1002">
        <v>200</v>
      </c>
      <c r="HW133" s="1002">
        <v>41</v>
      </c>
      <c r="HX133" s="1002">
        <v>96</v>
      </c>
      <c r="HY133" s="1002">
        <v>11</v>
      </c>
      <c r="HZ133" s="1002">
        <v>38</v>
      </c>
      <c r="IA133" s="1002">
        <v>45</v>
      </c>
      <c r="IB133" s="1002"/>
      <c r="IC133" s="1002">
        <v>76</v>
      </c>
      <c r="ID133" s="1002">
        <v>459</v>
      </c>
      <c r="IE133" s="1002"/>
      <c r="IF133" s="1002">
        <v>12</v>
      </c>
      <c r="IG133" s="1002">
        <v>13</v>
      </c>
      <c r="IH133" s="1003">
        <v>10199</v>
      </c>
      <c r="II133" s="1004">
        <f t="shared" si="33"/>
        <v>27.942465753424656</v>
      </c>
      <c r="IJ133" s="1005">
        <v>21.567567567567568</v>
      </c>
      <c r="IK133" s="1006">
        <v>4.096244131455399</v>
      </c>
      <c r="IL133" s="1006">
        <v>3.1538461538461537</v>
      </c>
      <c r="IM133" s="1006">
        <v>3.4950248756218905</v>
      </c>
      <c r="IN133" s="1006">
        <v>6.9062980030721963</v>
      </c>
      <c r="IO133" s="1006">
        <v>6.3620414673046248</v>
      </c>
      <c r="IP133" s="1006">
        <v>4.8171912832929786</v>
      </c>
      <c r="IQ133" s="1006">
        <v>6.3607427055702921</v>
      </c>
      <c r="IR133" s="1006">
        <v>5.5191458026509572</v>
      </c>
      <c r="IS133" s="1006">
        <v>3.4432624113475176</v>
      </c>
      <c r="IT133" s="1006">
        <v>6.8135593220338979</v>
      </c>
      <c r="IU133" s="1006">
        <v>5.8446601941747574</v>
      </c>
      <c r="IV133" s="1006">
        <v>2.189189189189189</v>
      </c>
      <c r="IW133" s="1006">
        <v>2.966499162479062</v>
      </c>
      <c r="IX133" s="1006">
        <v>4.8843582887700538</v>
      </c>
      <c r="IY133" s="1006">
        <v>4.9225589225589221</v>
      </c>
      <c r="IZ133" s="1006">
        <v>4.87</v>
      </c>
      <c r="JA133" s="1006">
        <v>6.3902439024390247</v>
      </c>
      <c r="JB133" s="1006">
        <v>9.90625</v>
      </c>
      <c r="JC133" s="1006">
        <v>5</v>
      </c>
      <c r="JD133" s="1006">
        <v>3.1315789473684212</v>
      </c>
      <c r="JE133" s="1006">
        <v>3.6888888888888891</v>
      </c>
      <c r="JF133" s="1006"/>
      <c r="JG133" s="1006">
        <v>2.25</v>
      </c>
      <c r="JH133" s="1006">
        <v>12.525054466230937</v>
      </c>
      <c r="JI133" s="1006"/>
      <c r="JJ133" s="1006">
        <v>6.416666666666667</v>
      </c>
      <c r="JK133" s="1006">
        <v>2.7692307692307692</v>
      </c>
      <c r="JL133" s="642">
        <v>5.5088734189626436</v>
      </c>
      <c r="JM133" s="1001">
        <v>155</v>
      </c>
      <c r="JN133" s="1002">
        <v>1048</v>
      </c>
      <c r="JO133" s="1002">
        <v>28</v>
      </c>
      <c r="JP133" s="1002">
        <v>993</v>
      </c>
      <c r="JQ133" s="1002">
        <v>3124</v>
      </c>
      <c r="JR133" s="1002">
        <v>2872</v>
      </c>
      <c r="JS133" s="1002">
        <v>2661</v>
      </c>
      <c r="JT133" s="1002">
        <v>1804</v>
      </c>
      <c r="JU133" s="1002">
        <v>5535</v>
      </c>
      <c r="JV133" s="1002">
        <v>787</v>
      </c>
      <c r="JW133" s="1002">
        <v>1294</v>
      </c>
      <c r="JX133" s="1002">
        <v>2816</v>
      </c>
      <c r="JY133" s="1002">
        <v>112</v>
      </c>
      <c r="JZ133" s="1002">
        <v>1229</v>
      </c>
      <c r="KA133" s="1002">
        <v>5626</v>
      </c>
      <c r="KB133" s="1002">
        <v>4438</v>
      </c>
      <c r="KC133" s="1002">
        <v>738</v>
      </c>
      <c r="KD133" s="1002">
        <v>210</v>
      </c>
      <c r="KE133" s="1002">
        <v>698</v>
      </c>
      <c r="KF133" s="1002">
        <v>28</v>
      </c>
      <c r="KG133" s="1002">
        <v>52</v>
      </c>
      <c r="KH133" s="1002">
        <v>96</v>
      </c>
      <c r="KI133" s="1002"/>
      <c r="KJ133" s="1002">
        <v>110</v>
      </c>
      <c r="KK133" s="1002">
        <v>5289</v>
      </c>
      <c r="KL133" s="1002"/>
      <c r="KM133" s="1002">
        <v>60</v>
      </c>
      <c r="KN133" s="1002">
        <v>19</v>
      </c>
      <c r="KO133" s="1003">
        <v>41822</v>
      </c>
      <c r="KP133" s="1007">
        <f t="shared" si="28"/>
        <v>0.51381534492290681</v>
      </c>
      <c r="KQ133" s="1004">
        <f t="shared" si="34"/>
        <v>114.58082191780822</v>
      </c>
      <c r="KR133" s="1001">
        <v>604</v>
      </c>
      <c r="KS133" s="1002">
        <v>272</v>
      </c>
      <c r="KT133" s="1002"/>
      <c r="KU133" s="1002">
        <v>15</v>
      </c>
      <c r="KV133" s="1002">
        <v>732</v>
      </c>
      <c r="KW133" s="1002">
        <v>550</v>
      </c>
      <c r="KX133" s="1002">
        <v>522</v>
      </c>
      <c r="KY133" s="1002">
        <v>213</v>
      </c>
      <c r="KZ133" s="1002">
        <v>622</v>
      </c>
      <c r="LA133" s="1002">
        <v>1</v>
      </c>
      <c r="LB133" s="1002">
        <v>75</v>
      </c>
      <c r="LC133" s="1002">
        <v>273</v>
      </c>
      <c r="LD133" s="1002"/>
      <c r="LE133" s="1002">
        <v>136</v>
      </c>
      <c r="LF133" s="1002">
        <v>302</v>
      </c>
      <c r="LG133" s="1002">
        <v>208</v>
      </c>
      <c r="LH133" s="1002">
        <v>57</v>
      </c>
      <c r="LI133" s="1002">
        <v>14</v>
      </c>
      <c r="LJ133" s="1002">
        <v>170</v>
      </c>
      <c r="LK133" s="1002">
        <v>14</v>
      </c>
      <c r="LL133" s="1002">
        <v>30</v>
      </c>
      <c r="LM133" s="1002">
        <v>30</v>
      </c>
      <c r="LN133" s="1002"/>
      <c r="LO133" s="1002">
        <v>5</v>
      </c>
      <c r="LP133" s="1002"/>
      <c r="LQ133" s="1002"/>
      <c r="LR133" s="1002">
        <v>8</v>
      </c>
      <c r="LS133" s="1002">
        <v>2</v>
      </c>
      <c r="LT133" s="1003">
        <v>4855</v>
      </c>
      <c r="LU133" s="1007">
        <f t="shared" si="26"/>
        <v>0.53205479452054794</v>
      </c>
      <c r="LV133" s="1004">
        <f t="shared" si="35"/>
        <v>13.301369863013699</v>
      </c>
      <c r="LW133" s="644">
        <v>36</v>
      </c>
      <c r="LX133" s="645">
        <v>277</v>
      </c>
      <c r="LY133" s="645">
        <v>413</v>
      </c>
      <c r="LZ133" s="646">
        <v>120</v>
      </c>
      <c r="MA133" s="647">
        <v>1587</v>
      </c>
      <c r="MB133" s="647">
        <v>2212</v>
      </c>
      <c r="MC133" s="645"/>
      <c r="MD133" s="645"/>
      <c r="ME133" s="646"/>
      <c r="MF133" s="647"/>
      <c r="MG133" s="645"/>
      <c r="MH133" s="645"/>
      <c r="MI133" s="646"/>
      <c r="MJ133" s="647">
        <v>210</v>
      </c>
      <c r="MK133" s="648"/>
      <c r="ML133" s="648"/>
      <c r="MM133" s="648"/>
      <c r="MN133" s="1008">
        <v>4855</v>
      </c>
      <c r="MO133" s="1009">
        <f t="shared" si="36"/>
        <v>0.14953656024716785</v>
      </c>
      <c r="MP133" s="1010"/>
      <c r="MQ133" s="1011"/>
      <c r="MR133" s="1011"/>
      <c r="MS133" s="1011"/>
      <c r="MT133" s="1011"/>
      <c r="MU133" s="1011"/>
      <c r="MV133" s="1012"/>
      <c r="MX133" s="837"/>
    </row>
    <row r="134" spans="1:362" s="587" customFormat="1" ht="8.25" x14ac:dyDescent="0.25">
      <c r="A134" s="976" t="s">
        <v>823</v>
      </c>
      <c r="B134" s="977" t="s">
        <v>824</v>
      </c>
      <c r="C134" s="978" t="s">
        <v>825</v>
      </c>
      <c r="D134" s="978" t="s">
        <v>826</v>
      </c>
      <c r="E134" s="978" t="s">
        <v>1207</v>
      </c>
      <c r="F134" s="978" t="s">
        <v>229</v>
      </c>
      <c r="G134" s="978" t="s">
        <v>685</v>
      </c>
      <c r="H134" s="978" t="s">
        <v>685</v>
      </c>
      <c r="I134" s="978" t="s">
        <v>320</v>
      </c>
      <c r="J134" s="978" t="s">
        <v>493</v>
      </c>
      <c r="K134" s="1013" t="s">
        <v>282</v>
      </c>
      <c r="L134" s="979">
        <v>1</v>
      </c>
      <c r="M134" s="593">
        <v>553987000</v>
      </c>
      <c r="N134" s="595">
        <v>552355000</v>
      </c>
      <c r="O134" s="595">
        <v>333625000</v>
      </c>
      <c r="P134" s="598">
        <f t="shared" si="29"/>
        <v>1632000</v>
      </c>
      <c r="Q134" s="599">
        <v>0</v>
      </c>
      <c r="R134" s="600">
        <v>481370102.02000004</v>
      </c>
      <c r="S134" s="600">
        <v>0</v>
      </c>
      <c r="T134" s="980">
        <v>481370102.02000004</v>
      </c>
      <c r="U134" s="981">
        <v>83.552619047619046</v>
      </c>
      <c r="V134" s="982">
        <v>0.30337301587301591</v>
      </c>
      <c r="W134" s="982">
        <v>142.24529100529102</v>
      </c>
      <c r="X134" s="982">
        <v>44.72031746031746</v>
      </c>
      <c r="Y134" s="982">
        <v>9.2955026455026459</v>
      </c>
      <c r="Z134" s="982">
        <v>55.552645502645497</v>
      </c>
      <c r="AA134" s="982">
        <v>0.5647619047619048</v>
      </c>
      <c r="AB134" s="982">
        <v>36.13749007936508</v>
      </c>
      <c r="AC134" s="982">
        <v>72.29566468253968</v>
      </c>
      <c r="AD134" s="983">
        <v>444.66766534391536</v>
      </c>
      <c r="AE134" s="984">
        <f t="shared" si="30"/>
        <v>0.24849507239156468</v>
      </c>
      <c r="AF134" s="985">
        <f t="shared" si="31"/>
        <v>0.42305381074378479</v>
      </c>
      <c r="AG134" s="986" t="s">
        <v>1483</v>
      </c>
      <c r="AH134" s="987" t="s">
        <v>1481</v>
      </c>
      <c r="AI134" s="988" t="s">
        <v>1482</v>
      </c>
      <c r="AJ134" s="989"/>
      <c r="AK134" s="990"/>
      <c r="AL134" s="990"/>
      <c r="AM134" s="990"/>
      <c r="AN134" s="990"/>
      <c r="AO134" s="990"/>
      <c r="AP134" s="990"/>
      <c r="AQ134" s="990"/>
      <c r="AR134" s="990"/>
      <c r="AS134" s="990"/>
      <c r="AT134" s="990"/>
      <c r="AU134" s="990"/>
      <c r="AV134" s="990"/>
      <c r="AW134" s="990"/>
      <c r="AX134" s="990"/>
      <c r="AY134" s="990"/>
      <c r="AZ134" s="990"/>
      <c r="BA134" s="990"/>
      <c r="BB134" s="990"/>
      <c r="BC134" s="990"/>
      <c r="BD134" s="614"/>
      <c r="BE134" s="991">
        <v>55</v>
      </c>
      <c r="BF134" s="992">
        <v>40</v>
      </c>
      <c r="BG134" s="992">
        <v>20</v>
      </c>
      <c r="BH134" s="992"/>
      <c r="BI134" s="992"/>
      <c r="BJ134" s="992"/>
      <c r="BK134" s="992"/>
      <c r="BL134" s="992"/>
      <c r="BM134" s="992">
        <v>10</v>
      </c>
      <c r="BN134" s="992"/>
      <c r="BO134" s="992"/>
      <c r="BP134" s="992"/>
      <c r="BQ134" s="992"/>
      <c r="BR134" s="992"/>
      <c r="BS134" s="992"/>
      <c r="BT134" s="992"/>
      <c r="BU134" s="992"/>
      <c r="BV134" s="992"/>
      <c r="BW134" s="992"/>
      <c r="BX134" s="992"/>
      <c r="BY134" s="992"/>
      <c r="BZ134" s="992"/>
      <c r="CA134" s="992"/>
      <c r="CB134" s="992"/>
      <c r="CC134" s="992"/>
      <c r="CD134" s="992"/>
      <c r="CE134" s="992"/>
      <c r="CF134" s="992"/>
      <c r="CG134" s="992"/>
      <c r="CH134" s="992"/>
      <c r="CI134" s="992"/>
      <c r="CJ134" s="992"/>
      <c r="CK134" s="992"/>
      <c r="CL134" s="992"/>
      <c r="CM134" s="992"/>
      <c r="CN134" s="992"/>
      <c r="CO134" s="992"/>
      <c r="CP134" s="992"/>
      <c r="CQ134" s="992"/>
      <c r="CR134" s="992"/>
      <c r="CS134" s="993">
        <v>125</v>
      </c>
      <c r="CT134" s="994">
        <f t="shared" si="32"/>
        <v>4</v>
      </c>
      <c r="CU134" s="615">
        <v>0.4974346201743462</v>
      </c>
      <c r="CV134" s="616">
        <v>0.66082191780821919</v>
      </c>
      <c r="CW134" s="616">
        <v>0.73671232876712334</v>
      </c>
      <c r="CX134" s="616"/>
      <c r="CY134" s="616"/>
      <c r="CZ134" s="616"/>
      <c r="DA134" s="616"/>
      <c r="DB134" s="616"/>
      <c r="DC134" s="616">
        <v>0.77315068493150685</v>
      </c>
      <c r="DD134" s="616"/>
      <c r="DE134" s="616"/>
      <c r="DF134" s="616"/>
      <c r="DG134" s="616"/>
      <c r="DH134" s="616"/>
      <c r="DI134" s="616"/>
      <c r="DJ134" s="616"/>
      <c r="DK134" s="616"/>
      <c r="DL134" s="616"/>
      <c r="DM134" s="616"/>
      <c r="DN134" s="616"/>
      <c r="DO134" s="616"/>
      <c r="DP134" s="616"/>
      <c r="DQ134" s="616"/>
      <c r="DR134" s="616"/>
      <c r="DS134" s="616"/>
      <c r="DT134" s="616"/>
      <c r="DU134" s="616"/>
      <c r="DV134" s="616"/>
      <c r="DW134" s="616"/>
      <c r="DX134" s="616"/>
      <c r="DY134" s="616"/>
      <c r="DZ134" s="616"/>
      <c r="EA134" s="616"/>
      <c r="EB134" s="616"/>
      <c r="EC134" s="616"/>
      <c r="ED134" s="616"/>
      <c r="EE134" s="616"/>
      <c r="EF134" s="616"/>
      <c r="EG134" s="616"/>
      <c r="EH134" s="995"/>
      <c r="EI134" s="996">
        <v>0.61006027397260276</v>
      </c>
      <c r="EJ134" s="989">
        <v>11</v>
      </c>
      <c r="EK134" s="990"/>
      <c r="EL134" s="990"/>
      <c r="EM134" s="990"/>
      <c r="EN134" s="990"/>
      <c r="EO134" s="990"/>
      <c r="EP134" s="990"/>
      <c r="EQ134" s="990"/>
      <c r="ER134" s="990"/>
      <c r="ES134" s="990"/>
      <c r="ET134" s="990"/>
      <c r="EU134" s="990"/>
      <c r="EV134" s="990"/>
      <c r="EW134" s="990"/>
      <c r="EX134" s="990"/>
      <c r="EY134" s="990"/>
      <c r="EZ134" s="990"/>
      <c r="FA134" s="990"/>
      <c r="FB134" s="990"/>
      <c r="FC134" s="990"/>
      <c r="FD134" s="990"/>
      <c r="FE134" s="990"/>
      <c r="FF134" s="990"/>
      <c r="FG134" s="990"/>
      <c r="FH134" s="990"/>
      <c r="FI134" s="990"/>
      <c r="FJ134" s="990"/>
      <c r="FK134" s="990"/>
      <c r="FL134" s="990"/>
      <c r="FM134" s="990"/>
      <c r="FN134" s="990"/>
      <c r="FO134" s="990"/>
      <c r="FP134" s="997">
        <v>11</v>
      </c>
      <c r="FQ134" s="994">
        <f t="shared" si="27"/>
        <v>1</v>
      </c>
      <c r="FR134" s="615">
        <v>0.55541718555417185</v>
      </c>
      <c r="FS134" s="616"/>
      <c r="FT134" s="616"/>
      <c r="FU134" s="616"/>
      <c r="FV134" s="616"/>
      <c r="FW134" s="616"/>
      <c r="FX134" s="616"/>
      <c r="FY134" s="616"/>
      <c r="FZ134" s="616"/>
      <c r="GA134" s="616"/>
      <c r="GB134" s="616"/>
      <c r="GC134" s="616"/>
      <c r="GD134" s="616"/>
      <c r="GE134" s="616"/>
      <c r="GF134" s="616"/>
      <c r="GG134" s="616"/>
      <c r="GH134" s="616"/>
      <c r="GI134" s="616"/>
      <c r="GJ134" s="616"/>
      <c r="GK134" s="616"/>
      <c r="GL134" s="616"/>
      <c r="GM134" s="616"/>
      <c r="GN134" s="616"/>
      <c r="GO134" s="616"/>
      <c r="GP134" s="616"/>
      <c r="GQ134" s="616"/>
      <c r="GR134" s="616"/>
      <c r="GS134" s="616"/>
      <c r="GT134" s="616"/>
      <c r="GU134" s="616"/>
      <c r="GV134" s="616"/>
      <c r="GW134" s="616"/>
      <c r="GX134" s="621">
        <v>0.55541718555417185</v>
      </c>
      <c r="GY134" s="998">
        <v>40</v>
      </c>
      <c r="GZ134" s="999"/>
      <c r="HA134" s="999"/>
      <c r="HB134" s="999"/>
      <c r="HC134" s="999"/>
      <c r="HD134" s="999"/>
      <c r="HE134" s="1000">
        <v>40</v>
      </c>
      <c r="HF134" s="1001">
        <v>20</v>
      </c>
      <c r="HG134" s="1002">
        <v>361</v>
      </c>
      <c r="HH134" s="1002">
        <v>17</v>
      </c>
      <c r="HI134" s="1002">
        <v>105</v>
      </c>
      <c r="HJ134" s="1002">
        <v>876</v>
      </c>
      <c r="HK134" s="1002">
        <v>852</v>
      </c>
      <c r="HL134" s="1002">
        <v>911</v>
      </c>
      <c r="HM134" s="1002">
        <v>431</v>
      </c>
      <c r="HN134" s="1002">
        <v>882</v>
      </c>
      <c r="HO134" s="1002">
        <v>352</v>
      </c>
      <c r="HP134" s="1002">
        <v>231</v>
      </c>
      <c r="HQ134" s="1002">
        <v>503</v>
      </c>
      <c r="HR134" s="1002">
        <v>6</v>
      </c>
      <c r="HS134" s="1002">
        <v>599</v>
      </c>
      <c r="HT134" s="1002">
        <v>1146</v>
      </c>
      <c r="HU134" s="1002">
        <v>828</v>
      </c>
      <c r="HV134" s="1002">
        <v>97</v>
      </c>
      <c r="HW134" s="1002">
        <v>29</v>
      </c>
      <c r="HX134" s="1002">
        <v>123</v>
      </c>
      <c r="HY134" s="1002">
        <v>65</v>
      </c>
      <c r="HZ134" s="1002">
        <v>98</v>
      </c>
      <c r="IA134" s="1002">
        <v>69</v>
      </c>
      <c r="IB134" s="1002">
        <v>3</v>
      </c>
      <c r="IC134" s="1002">
        <v>133</v>
      </c>
      <c r="ID134" s="1002"/>
      <c r="IE134" s="1002"/>
      <c r="IF134" s="1002">
        <v>3</v>
      </c>
      <c r="IG134" s="1002"/>
      <c r="IH134" s="1003">
        <v>8740</v>
      </c>
      <c r="II134" s="1004">
        <f t="shared" si="33"/>
        <v>23.945205479452056</v>
      </c>
      <c r="IJ134" s="1005">
        <v>14.8</v>
      </c>
      <c r="IK134" s="1006">
        <v>3.5180055401662051</v>
      </c>
      <c r="IL134" s="1006">
        <v>3.4705882352941178</v>
      </c>
      <c r="IM134" s="1006">
        <v>3.7619047619047619</v>
      </c>
      <c r="IN134" s="1006">
        <v>4.8584474885844751</v>
      </c>
      <c r="IO134" s="1006">
        <v>3.3309859154929575</v>
      </c>
      <c r="IP134" s="1006">
        <v>4.9297475301866083</v>
      </c>
      <c r="IQ134" s="1006">
        <v>5.9698375870069604</v>
      </c>
      <c r="IR134" s="1006">
        <v>5.2324263038548757</v>
      </c>
      <c r="IS134" s="1006">
        <v>4.4232954545454541</v>
      </c>
      <c r="IT134" s="1006">
        <v>3.6753246753246751</v>
      </c>
      <c r="IU134" s="1006">
        <v>4.4075546719681906</v>
      </c>
      <c r="IV134" s="1006">
        <v>4.5</v>
      </c>
      <c r="IW134" s="1006">
        <v>3.0634390651085144</v>
      </c>
      <c r="IX134" s="1006">
        <v>4.1431064572425829</v>
      </c>
      <c r="IY134" s="1006">
        <v>4.38768115942029</v>
      </c>
      <c r="IZ134" s="1006">
        <v>3.3505154639175259</v>
      </c>
      <c r="JA134" s="1006">
        <v>5.6551724137931032</v>
      </c>
      <c r="JB134" s="1006">
        <v>6.7479674796747968</v>
      </c>
      <c r="JC134" s="1006">
        <v>3.8153846153846156</v>
      </c>
      <c r="JD134" s="1006">
        <v>2.1326530612244898</v>
      </c>
      <c r="JE134" s="1006">
        <v>3.2318840579710146</v>
      </c>
      <c r="JF134" s="1006">
        <v>5</v>
      </c>
      <c r="JG134" s="1006">
        <v>3.1278195488721803</v>
      </c>
      <c r="JH134" s="1006"/>
      <c r="JI134" s="1006"/>
      <c r="JJ134" s="1006">
        <v>3</v>
      </c>
      <c r="JK134" s="1006"/>
      <c r="JL134" s="642">
        <v>4.3590389016018305</v>
      </c>
      <c r="JM134" s="1001">
        <v>41</v>
      </c>
      <c r="JN134" s="1002">
        <v>817</v>
      </c>
      <c r="JO134" s="1002">
        <v>38</v>
      </c>
      <c r="JP134" s="1002">
        <v>289</v>
      </c>
      <c r="JQ134" s="1002">
        <v>3022</v>
      </c>
      <c r="JR134" s="1002">
        <v>1792</v>
      </c>
      <c r="JS134" s="1002">
        <v>3055</v>
      </c>
      <c r="JT134" s="1002">
        <v>1984</v>
      </c>
      <c r="JU134" s="1002">
        <v>3628</v>
      </c>
      <c r="JV134" s="1002">
        <v>1184</v>
      </c>
      <c r="JW134" s="1002">
        <v>585</v>
      </c>
      <c r="JX134" s="1002">
        <v>1679</v>
      </c>
      <c r="JY134" s="1002">
        <v>20</v>
      </c>
      <c r="JZ134" s="1002">
        <v>1504</v>
      </c>
      <c r="KA134" s="1002">
        <v>3715</v>
      </c>
      <c r="KB134" s="1002">
        <v>2822</v>
      </c>
      <c r="KC134" s="1002">
        <v>212</v>
      </c>
      <c r="KD134" s="1002">
        <v>122</v>
      </c>
      <c r="KE134" s="1002">
        <v>579</v>
      </c>
      <c r="KF134" s="1002">
        <v>180</v>
      </c>
      <c r="KG134" s="1002">
        <v>106</v>
      </c>
      <c r="KH134" s="1002">
        <v>133</v>
      </c>
      <c r="KI134" s="1002">
        <v>13</v>
      </c>
      <c r="KJ134" s="1002">
        <v>308</v>
      </c>
      <c r="KK134" s="1002"/>
      <c r="KL134" s="1002"/>
      <c r="KM134" s="1002">
        <v>6</v>
      </c>
      <c r="KN134" s="1002"/>
      <c r="KO134" s="1003">
        <v>27834</v>
      </c>
      <c r="KP134" s="1007">
        <f t="shared" si="28"/>
        <v>0.61006027397260276</v>
      </c>
      <c r="KQ134" s="1004">
        <f t="shared" si="34"/>
        <v>76.257534246575347</v>
      </c>
      <c r="KR134" s="1001">
        <v>234</v>
      </c>
      <c r="KS134" s="1002">
        <v>114</v>
      </c>
      <c r="KT134" s="1002">
        <v>7</v>
      </c>
      <c r="KU134" s="1002">
        <v>7</v>
      </c>
      <c r="KV134" s="1002">
        <v>364</v>
      </c>
      <c r="KW134" s="1002">
        <v>290</v>
      </c>
      <c r="KX134" s="1002">
        <v>547</v>
      </c>
      <c r="KY134" s="1002">
        <v>155</v>
      </c>
      <c r="KZ134" s="1002">
        <v>133</v>
      </c>
      <c r="LA134" s="1002">
        <v>51</v>
      </c>
      <c r="LB134" s="1002">
        <v>35</v>
      </c>
      <c r="LC134" s="1002">
        <v>44</v>
      </c>
      <c r="LD134" s="1002"/>
      <c r="LE134" s="1002">
        <v>6</v>
      </c>
      <c r="LF134" s="1002">
        <v>2</v>
      </c>
      <c r="LG134" s="1002"/>
      <c r="LH134" s="1002">
        <v>18</v>
      </c>
      <c r="LI134" s="1002">
        <v>14</v>
      </c>
      <c r="LJ134" s="1002">
        <v>135</v>
      </c>
      <c r="LK134" s="1002">
        <v>5</v>
      </c>
      <c r="LL134" s="1002">
        <v>31</v>
      </c>
      <c r="LM134" s="1002">
        <v>27</v>
      </c>
      <c r="LN134" s="1002"/>
      <c r="LO134" s="1002">
        <v>11</v>
      </c>
      <c r="LP134" s="1002"/>
      <c r="LQ134" s="1002"/>
      <c r="LR134" s="1002"/>
      <c r="LS134" s="1002"/>
      <c r="LT134" s="1003">
        <v>2230</v>
      </c>
      <c r="LU134" s="1007">
        <f t="shared" si="26"/>
        <v>0.55541718555417185</v>
      </c>
      <c r="LV134" s="1004">
        <f t="shared" si="35"/>
        <v>6.1095890410958908</v>
      </c>
      <c r="LW134" s="644">
        <v>2</v>
      </c>
      <c r="LX134" s="645">
        <v>8</v>
      </c>
      <c r="LY134" s="645">
        <v>107</v>
      </c>
      <c r="LZ134" s="646">
        <v>371</v>
      </c>
      <c r="MA134" s="647">
        <v>643</v>
      </c>
      <c r="MB134" s="647">
        <v>1099</v>
      </c>
      <c r="MC134" s="645"/>
      <c r="MD134" s="645"/>
      <c r="ME134" s="646"/>
      <c r="MF134" s="647"/>
      <c r="MG134" s="645"/>
      <c r="MH134" s="645"/>
      <c r="MI134" s="646"/>
      <c r="MJ134" s="647"/>
      <c r="MK134" s="648"/>
      <c r="ML134" s="648"/>
      <c r="MM134" s="648"/>
      <c r="MN134" s="1008">
        <v>2230</v>
      </c>
      <c r="MO134" s="1009">
        <f t="shared" si="36"/>
        <v>5.2466367713004482E-2</v>
      </c>
      <c r="MP134" s="1010"/>
      <c r="MQ134" s="1011"/>
      <c r="MR134" s="1011"/>
      <c r="MS134" s="1011"/>
      <c r="MT134" s="1011"/>
      <c r="MU134" s="1011"/>
      <c r="MV134" s="1012"/>
      <c r="MX134" s="837"/>
    </row>
    <row r="135" spans="1:362" s="587" customFormat="1" ht="8.25" x14ac:dyDescent="0.25">
      <c r="A135" s="976" t="s">
        <v>827</v>
      </c>
      <c r="B135" s="977" t="s">
        <v>828</v>
      </c>
      <c r="C135" s="978" t="s">
        <v>829</v>
      </c>
      <c r="D135" s="978" t="s">
        <v>830</v>
      </c>
      <c r="E135" s="978" t="s">
        <v>1206</v>
      </c>
      <c r="F135" s="978" t="s">
        <v>207</v>
      </c>
      <c r="G135" s="978" t="s">
        <v>831</v>
      </c>
      <c r="H135" s="978" t="s">
        <v>831</v>
      </c>
      <c r="I135" s="978" t="s">
        <v>492</v>
      </c>
      <c r="J135" s="978" t="s">
        <v>493</v>
      </c>
      <c r="K135" s="1013" t="s">
        <v>282</v>
      </c>
      <c r="L135" s="979">
        <v>1</v>
      </c>
      <c r="M135" s="593">
        <v>50361000</v>
      </c>
      <c r="N135" s="595">
        <v>74388000</v>
      </c>
      <c r="O135" s="595">
        <v>31886000</v>
      </c>
      <c r="P135" s="598">
        <f t="shared" si="29"/>
        <v>-24027000</v>
      </c>
      <c r="Q135" s="599">
        <v>898975.66</v>
      </c>
      <c r="R135" s="600">
        <v>117662572.31</v>
      </c>
      <c r="S135" s="600">
        <v>0</v>
      </c>
      <c r="T135" s="980">
        <v>118561547.97</v>
      </c>
      <c r="U135" s="981">
        <v>15.8</v>
      </c>
      <c r="V135" s="982">
        <v>0</v>
      </c>
      <c r="W135" s="982">
        <v>21</v>
      </c>
      <c r="X135" s="982">
        <v>8.8000000000000007</v>
      </c>
      <c r="Y135" s="982">
        <v>3.7</v>
      </c>
      <c r="Z135" s="982">
        <v>3</v>
      </c>
      <c r="AA135" s="982">
        <v>0</v>
      </c>
      <c r="AB135" s="982">
        <v>10.5</v>
      </c>
      <c r="AC135" s="982">
        <v>1</v>
      </c>
      <c r="AD135" s="983">
        <v>63.8</v>
      </c>
      <c r="AE135" s="984">
        <f t="shared" si="30"/>
        <v>0.30210325047801151</v>
      </c>
      <c r="AF135" s="985">
        <f t="shared" si="31"/>
        <v>0.40152963671128111</v>
      </c>
      <c r="AG135" s="986"/>
      <c r="AH135" s="987"/>
      <c r="AI135" s="988"/>
      <c r="AJ135" s="989"/>
      <c r="AK135" s="990"/>
      <c r="AL135" s="990"/>
      <c r="AM135" s="990"/>
      <c r="AN135" s="990"/>
      <c r="AO135" s="990"/>
      <c r="AP135" s="990"/>
      <c r="AQ135" s="990"/>
      <c r="AR135" s="990"/>
      <c r="AS135" s="990"/>
      <c r="AT135" s="990"/>
      <c r="AU135" s="990"/>
      <c r="AV135" s="990"/>
      <c r="AW135" s="990"/>
      <c r="AX135" s="990"/>
      <c r="AY135" s="990"/>
      <c r="AZ135" s="990"/>
      <c r="BA135" s="990"/>
      <c r="BB135" s="990"/>
      <c r="BC135" s="990"/>
      <c r="BD135" s="614"/>
      <c r="BE135" s="991"/>
      <c r="BF135" s="992">
        <v>16</v>
      </c>
      <c r="BG135" s="992"/>
      <c r="BH135" s="992">
        <v>12</v>
      </c>
      <c r="BI135" s="992"/>
      <c r="BJ135" s="992"/>
      <c r="BK135" s="992"/>
      <c r="BL135" s="992"/>
      <c r="BM135" s="992"/>
      <c r="BN135" s="992"/>
      <c r="BO135" s="992"/>
      <c r="BP135" s="992"/>
      <c r="BQ135" s="992"/>
      <c r="BR135" s="992"/>
      <c r="BS135" s="992"/>
      <c r="BT135" s="992"/>
      <c r="BU135" s="992"/>
      <c r="BV135" s="992"/>
      <c r="BW135" s="992"/>
      <c r="BX135" s="992"/>
      <c r="BY135" s="992"/>
      <c r="BZ135" s="992"/>
      <c r="CA135" s="992"/>
      <c r="CB135" s="992"/>
      <c r="CC135" s="992"/>
      <c r="CD135" s="992"/>
      <c r="CE135" s="992"/>
      <c r="CF135" s="992"/>
      <c r="CG135" s="992"/>
      <c r="CH135" s="992"/>
      <c r="CI135" s="992"/>
      <c r="CJ135" s="992"/>
      <c r="CK135" s="992"/>
      <c r="CL135" s="992"/>
      <c r="CM135" s="992"/>
      <c r="CN135" s="992"/>
      <c r="CO135" s="992"/>
      <c r="CP135" s="992"/>
      <c r="CQ135" s="992"/>
      <c r="CR135" s="992"/>
      <c r="CS135" s="993">
        <v>28</v>
      </c>
      <c r="CT135" s="994">
        <f t="shared" si="32"/>
        <v>2</v>
      </c>
      <c r="CU135" s="615"/>
      <c r="CV135" s="616">
        <v>0.21147260273972604</v>
      </c>
      <c r="CW135" s="616"/>
      <c r="CX135" s="616">
        <v>0.66666666666666663</v>
      </c>
      <c r="CY135" s="616"/>
      <c r="CZ135" s="616"/>
      <c r="DA135" s="616"/>
      <c r="DB135" s="616"/>
      <c r="DC135" s="616"/>
      <c r="DD135" s="616"/>
      <c r="DE135" s="616"/>
      <c r="DF135" s="616"/>
      <c r="DG135" s="616"/>
      <c r="DH135" s="616"/>
      <c r="DI135" s="616"/>
      <c r="DJ135" s="616"/>
      <c r="DK135" s="616"/>
      <c r="DL135" s="616"/>
      <c r="DM135" s="616"/>
      <c r="DN135" s="616"/>
      <c r="DO135" s="616"/>
      <c r="DP135" s="616"/>
      <c r="DQ135" s="616"/>
      <c r="DR135" s="616"/>
      <c r="DS135" s="616"/>
      <c r="DT135" s="616"/>
      <c r="DU135" s="616"/>
      <c r="DV135" s="616"/>
      <c r="DW135" s="616"/>
      <c r="DX135" s="616"/>
      <c r="DY135" s="616"/>
      <c r="DZ135" s="616"/>
      <c r="EA135" s="616"/>
      <c r="EB135" s="616"/>
      <c r="EC135" s="616"/>
      <c r="ED135" s="616"/>
      <c r="EE135" s="616"/>
      <c r="EF135" s="616"/>
      <c r="EG135" s="616"/>
      <c r="EH135" s="995"/>
      <c r="EI135" s="996">
        <v>0.40655577299412915</v>
      </c>
      <c r="EJ135" s="989"/>
      <c r="EK135" s="990"/>
      <c r="EL135" s="990"/>
      <c r="EM135" s="990"/>
      <c r="EN135" s="990"/>
      <c r="EO135" s="990"/>
      <c r="EP135" s="990"/>
      <c r="EQ135" s="990"/>
      <c r="ER135" s="990"/>
      <c r="ES135" s="990"/>
      <c r="ET135" s="990"/>
      <c r="EU135" s="990"/>
      <c r="EV135" s="990"/>
      <c r="EW135" s="990"/>
      <c r="EX135" s="990"/>
      <c r="EY135" s="990"/>
      <c r="EZ135" s="990"/>
      <c r="FA135" s="990"/>
      <c r="FB135" s="990"/>
      <c r="FC135" s="990"/>
      <c r="FD135" s="990"/>
      <c r="FE135" s="990"/>
      <c r="FF135" s="990"/>
      <c r="FG135" s="990"/>
      <c r="FH135" s="990"/>
      <c r="FI135" s="990"/>
      <c r="FJ135" s="990"/>
      <c r="FK135" s="990"/>
      <c r="FL135" s="990"/>
      <c r="FM135" s="990"/>
      <c r="FN135" s="990"/>
      <c r="FO135" s="990"/>
      <c r="FP135" s="997"/>
      <c r="FQ135" s="994">
        <f t="shared" si="27"/>
        <v>0</v>
      </c>
      <c r="FR135" s="615"/>
      <c r="FS135" s="616"/>
      <c r="FT135" s="616"/>
      <c r="FU135" s="616"/>
      <c r="FV135" s="616"/>
      <c r="FW135" s="616"/>
      <c r="FX135" s="616"/>
      <c r="FY135" s="616"/>
      <c r="FZ135" s="616"/>
      <c r="GA135" s="616"/>
      <c r="GB135" s="616"/>
      <c r="GC135" s="616"/>
      <c r="GD135" s="616"/>
      <c r="GE135" s="616"/>
      <c r="GF135" s="616"/>
      <c r="GG135" s="616"/>
      <c r="GH135" s="616"/>
      <c r="GI135" s="616"/>
      <c r="GJ135" s="616"/>
      <c r="GK135" s="616"/>
      <c r="GL135" s="616"/>
      <c r="GM135" s="616"/>
      <c r="GN135" s="616"/>
      <c r="GO135" s="616"/>
      <c r="GP135" s="616"/>
      <c r="GQ135" s="616"/>
      <c r="GR135" s="616"/>
      <c r="GS135" s="616"/>
      <c r="GT135" s="616"/>
      <c r="GU135" s="616"/>
      <c r="GV135" s="616"/>
      <c r="GW135" s="616"/>
      <c r="GX135" s="621"/>
      <c r="GY135" s="998"/>
      <c r="GZ135" s="999"/>
      <c r="HA135" s="999"/>
      <c r="HB135" s="999"/>
      <c r="HC135" s="999"/>
      <c r="HD135" s="999"/>
      <c r="HE135" s="1000"/>
      <c r="HF135" s="1001"/>
      <c r="HG135" s="1002"/>
      <c r="HH135" s="1002"/>
      <c r="HI135" s="1002"/>
      <c r="HJ135" s="1002"/>
      <c r="HK135" s="1002"/>
      <c r="HL135" s="1002">
        <v>22</v>
      </c>
      <c r="HM135" s="1002">
        <v>4</v>
      </c>
      <c r="HN135" s="1002">
        <v>393</v>
      </c>
      <c r="HO135" s="1002"/>
      <c r="HP135" s="1002">
        <v>343</v>
      </c>
      <c r="HQ135" s="1002"/>
      <c r="HR135" s="1002"/>
      <c r="HS135" s="1002"/>
      <c r="HT135" s="1002"/>
      <c r="HU135" s="1002"/>
      <c r="HV135" s="1002"/>
      <c r="HW135" s="1002"/>
      <c r="HX135" s="1002"/>
      <c r="HY135" s="1002"/>
      <c r="HZ135" s="1002"/>
      <c r="IA135" s="1002"/>
      <c r="IB135" s="1002"/>
      <c r="IC135" s="1002"/>
      <c r="ID135" s="1002"/>
      <c r="IE135" s="1002"/>
      <c r="IF135" s="1002">
        <v>3</v>
      </c>
      <c r="IG135" s="1002"/>
      <c r="IH135" s="1003">
        <v>765</v>
      </c>
      <c r="II135" s="1004">
        <f t="shared" si="33"/>
        <v>2.095890410958904</v>
      </c>
      <c r="IJ135" s="1005"/>
      <c r="IK135" s="1006"/>
      <c r="IL135" s="1006"/>
      <c r="IM135" s="1006"/>
      <c r="IN135" s="1006"/>
      <c r="IO135" s="1006"/>
      <c r="IP135" s="1006">
        <v>3.5</v>
      </c>
      <c r="IQ135" s="1006">
        <v>3</v>
      </c>
      <c r="IR135" s="1006">
        <v>8.4122137404580144</v>
      </c>
      <c r="IS135" s="1006"/>
      <c r="IT135" s="1006">
        <v>4.4227405247813412</v>
      </c>
      <c r="IU135" s="1006"/>
      <c r="IV135" s="1006"/>
      <c r="IW135" s="1006"/>
      <c r="IX135" s="1006"/>
      <c r="IY135" s="1006"/>
      <c r="IZ135" s="1006"/>
      <c r="JA135" s="1006"/>
      <c r="JB135" s="1006"/>
      <c r="JC135" s="1006"/>
      <c r="JD135" s="1006"/>
      <c r="JE135" s="1006"/>
      <c r="JF135" s="1006"/>
      <c r="JG135" s="1006"/>
      <c r="JH135" s="1006"/>
      <c r="JI135" s="1006"/>
      <c r="JJ135" s="1006">
        <v>4.333333333333333</v>
      </c>
      <c r="JK135" s="1006"/>
      <c r="JL135" s="642">
        <v>6.4379084967320264</v>
      </c>
      <c r="JM135" s="1001"/>
      <c r="JN135" s="1002"/>
      <c r="JO135" s="1002"/>
      <c r="JP135" s="1002"/>
      <c r="JQ135" s="1002"/>
      <c r="JR135" s="1002"/>
      <c r="JS135" s="1002">
        <v>55</v>
      </c>
      <c r="JT135" s="1002">
        <v>8</v>
      </c>
      <c r="JU135" s="1002">
        <v>2913</v>
      </c>
      <c r="JV135" s="1002"/>
      <c r="JW135" s="1002">
        <v>1169</v>
      </c>
      <c r="JX135" s="1002"/>
      <c r="JY135" s="1002"/>
      <c r="JZ135" s="1002"/>
      <c r="KA135" s="1002"/>
      <c r="KB135" s="1002"/>
      <c r="KC135" s="1002"/>
      <c r="KD135" s="1002"/>
      <c r="KE135" s="1002"/>
      <c r="KF135" s="1002"/>
      <c r="KG135" s="1002"/>
      <c r="KH135" s="1002"/>
      <c r="KI135" s="1002"/>
      <c r="KJ135" s="1002"/>
      <c r="KK135" s="1002"/>
      <c r="KL135" s="1002"/>
      <c r="KM135" s="1002">
        <v>10</v>
      </c>
      <c r="KN135" s="1002"/>
      <c r="KO135" s="1003">
        <v>4155</v>
      </c>
      <c r="KP135" s="1007">
        <f t="shared" si="28"/>
        <v>0.40655577299412915</v>
      </c>
      <c r="KQ135" s="1004">
        <f t="shared" si="34"/>
        <v>11.383561643835616</v>
      </c>
      <c r="KR135" s="1001"/>
      <c r="KS135" s="1002"/>
      <c r="KT135" s="1002"/>
      <c r="KU135" s="1002"/>
      <c r="KV135" s="1002"/>
      <c r="KW135" s="1002"/>
      <c r="KX135" s="1002"/>
      <c r="KY135" s="1002"/>
      <c r="KZ135" s="1002"/>
      <c r="LA135" s="1002"/>
      <c r="LB135" s="1002"/>
      <c r="LC135" s="1002"/>
      <c r="LD135" s="1002"/>
      <c r="LE135" s="1002"/>
      <c r="LF135" s="1002"/>
      <c r="LG135" s="1002"/>
      <c r="LH135" s="1002"/>
      <c r="LI135" s="1002"/>
      <c r="LJ135" s="1002"/>
      <c r="LK135" s="1002"/>
      <c r="LL135" s="1002"/>
      <c r="LM135" s="1002"/>
      <c r="LN135" s="1002"/>
      <c r="LO135" s="1002"/>
      <c r="LP135" s="1002"/>
      <c r="LQ135" s="1002"/>
      <c r="LR135" s="1002"/>
      <c r="LS135" s="1002"/>
      <c r="LT135" s="1003"/>
      <c r="LU135" s="1007"/>
      <c r="LV135" s="1004">
        <f t="shared" si="35"/>
        <v>0</v>
      </c>
      <c r="LW135" s="644"/>
      <c r="LX135" s="645"/>
      <c r="LY135" s="645"/>
      <c r="LZ135" s="646"/>
      <c r="MA135" s="647"/>
      <c r="MB135" s="647"/>
      <c r="MC135" s="645"/>
      <c r="MD135" s="645"/>
      <c r="ME135" s="646"/>
      <c r="MF135" s="647"/>
      <c r="MG135" s="645"/>
      <c r="MH135" s="645"/>
      <c r="MI135" s="646"/>
      <c r="MJ135" s="647"/>
      <c r="MK135" s="648"/>
      <c r="ML135" s="648"/>
      <c r="MM135" s="648"/>
      <c r="MN135" s="1008"/>
      <c r="MO135" s="1009"/>
      <c r="MP135" s="1010"/>
      <c r="MQ135" s="1011" t="s">
        <v>1485</v>
      </c>
      <c r="MR135" s="1011"/>
      <c r="MS135" s="1011" t="s">
        <v>1484</v>
      </c>
      <c r="MT135" s="1011" t="s">
        <v>1486</v>
      </c>
      <c r="MU135" s="1011"/>
      <c r="MV135" s="1012"/>
      <c r="MX135" s="837"/>
    </row>
    <row r="136" spans="1:362" s="587" customFormat="1" ht="8.25" x14ac:dyDescent="0.25">
      <c r="A136" s="976" t="s">
        <v>832</v>
      </c>
      <c r="B136" s="977" t="s">
        <v>833</v>
      </c>
      <c r="C136" s="978" t="s">
        <v>834</v>
      </c>
      <c r="D136" s="978" t="s">
        <v>835</v>
      </c>
      <c r="E136" s="978" t="s">
        <v>1206</v>
      </c>
      <c r="F136" s="978" t="s">
        <v>207</v>
      </c>
      <c r="G136" s="978" t="s">
        <v>247</v>
      </c>
      <c r="H136" s="978" t="s">
        <v>247</v>
      </c>
      <c r="I136" s="978" t="s">
        <v>492</v>
      </c>
      <c r="J136" s="978" t="s">
        <v>493</v>
      </c>
      <c r="K136" s="1013" t="s">
        <v>282</v>
      </c>
      <c r="L136" s="979">
        <v>1</v>
      </c>
      <c r="M136" s="593">
        <v>287481000</v>
      </c>
      <c r="N136" s="595">
        <v>281994000</v>
      </c>
      <c r="O136" s="595">
        <v>123652000</v>
      </c>
      <c r="P136" s="598">
        <f t="shared" si="29"/>
        <v>5487000</v>
      </c>
      <c r="Q136" s="599">
        <v>6187605.9400000004</v>
      </c>
      <c r="R136" s="600">
        <v>263583738.75</v>
      </c>
      <c r="S136" s="600">
        <v>0</v>
      </c>
      <c r="T136" s="980">
        <v>269771344.69</v>
      </c>
      <c r="U136" s="981">
        <v>27.40644841269841</v>
      </c>
      <c r="V136" s="982">
        <v>0</v>
      </c>
      <c r="W136" s="982">
        <v>56.915873015873018</v>
      </c>
      <c r="X136" s="982">
        <v>8.4149735449735452</v>
      </c>
      <c r="Y136" s="982">
        <v>32.097883597883595</v>
      </c>
      <c r="Z136" s="982">
        <v>50.145767195767199</v>
      </c>
      <c r="AA136" s="982">
        <v>0</v>
      </c>
      <c r="AB136" s="982">
        <v>13.216170634920635</v>
      </c>
      <c r="AC136" s="982">
        <v>1.9930555555555556</v>
      </c>
      <c r="AD136" s="983">
        <v>190.19017195767196</v>
      </c>
      <c r="AE136" s="984">
        <f t="shared" si="30"/>
        <v>0.1566253302183053</v>
      </c>
      <c r="AF136" s="985">
        <f t="shared" si="31"/>
        <v>0.3252689758094976</v>
      </c>
      <c r="AG136" s="986"/>
      <c r="AH136" s="987"/>
      <c r="AI136" s="988"/>
      <c r="AJ136" s="989"/>
      <c r="AK136" s="990"/>
      <c r="AL136" s="990"/>
      <c r="AM136" s="990"/>
      <c r="AN136" s="990"/>
      <c r="AO136" s="990"/>
      <c r="AP136" s="990"/>
      <c r="AQ136" s="990"/>
      <c r="AR136" s="990"/>
      <c r="AS136" s="990"/>
      <c r="AT136" s="990"/>
      <c r="AU136" s="990"/>
      <c r="AV136" s="990"/>
      <c r="AW136" s="990"/>
      <c r="AX136" s="990"/>
      <c r="AY136" s="990"/>
      <c r="AZ136" s="990"/>
      <c r="BA136" s="990"/>
      <c r="BB136" s="990"/>
      <c r="BC136" s="990"/>
      <c r="BD136" s="614"/>
      <c r="BE136" s="991"/>
      <c r="BF136" s="992"/>
      <c r="BG136" s="992"/>
      <c r="BH136" s="992">
        <v>16</v>
      </c>
      <c r="BI136" s="992"/>
      <c r="BJ136" s="992"/>
      <c r="BK136" s="992"/>
      <c r="BL136" s="992"/>
      <c r="BM136" s="992"/>
      <c r="BN136" s="992"/>
      <c r="BO136" s="992"/>
      <c r="BP136" s="992"/>
      <c r="BQ136" s="992"/>
      <c r="BR136" s="992"/>
      <c r="BS136" s="992"/>
      <c r="BT136" s="992"/>
      <c r="BU136" s="992"/>
      <c r="BV136" s="992"/>
      <c r="BW136" s="992"/>
      <c r="BX136" s="992"/>
      <c r="BY136" s="992"/>
      <c r="BZ136" s="992"/>
      <c r="CA136" s="992"/>
      <c r="CB136" s="992"/>
      <c r="CC136" s="992"/>
      <c r="CD136" s="992"/>
      <c r="CE136" s="992"/>
      <c r="CF136" s="992"/>
      <c r="CG136" s="992"/>
      <c r="CH136" s="992"/>
      <c r="CI136" s="992"/>
      <c r="CJ136" s="992"/>
      <c r="CK136" s="992"/>
      <c r="CL136" s="992"/>
      <c r="CM136" s="992"/>
      <c r="CN136" s="992"/>
      <c r="CO136" s="992"/>
      <c r="CP136" s="992"/>
      <c r="CQ136" s="992"/>
      <c r="CR136" s="992"/>
      <c r="CS136" s="993">
        <v>16</v>
      </c>
      <c r="CT136" s="994">
        <f t="shared" si="32"/>
        <v>1</v>
      </c>
      <c r="CU136" s="615"/>
      <c r="CV136" s="616"/>
      <c r="CW136" s="616"/>
      <c r="CX136" s="616">
        <v>0.86215753424657537</v>
      </c>
      <c r="CY136" s="616"/>
      <c r="CZ136" s="616"/>
      <c r="DA136" s="616"/>
      <c r="DB136" s="616"/>
      <c r="DC136" s="616"/>
      <c r="DD136" s="616"/>
      <c r="DE136" s="616"/>
      <c r="DF136" s="616"/>
      <c r="DG136" s="616"/>
      <c r="DH136" s="616"/>
      <c r="DI136" s="616"/>
      <c r="DJ136" s="616"/>
      <c r="DK136" s="616"/>
      <c r="DL136" s="616"/>
      <c r="DM136" s="616"/>
      <c r="DN136" s="616"/>
      <c r="DO136" s="616"/>
      <c r="DP136" s="616"/>
      <c r="DQ136" s="616"/>
      <c r="DR136" s="616"/>
      <c r="DS136" s="616"/>
      <c r="DT136" s="616"/>
      <c r="DU136" s="616"/>
      <c r="DV136" s="616"/>
      <c r="DW136" s="616"/>
      <c r="DX136" s="616"/>
      <c r="DY136" s="616"/>
      <c r="DZ136" s="616"/>
      <c r="EA136" s="616"/>
      <c r="EB136" s="616"/>
      <c r="EC136" s="616"/>
      <c r="ED136" s="616"/>
      <c r="EE136" s="616"/>
      <c r="EF136" s="616"/>
      <c r="EG136" s="616"/>
      <c r="EH136" s="995"/>
      <c r="EI136" s="996">
        <v>0.86215753424657537</v>
      </c>
      <c r="EJ136" s="989"/>
      <c r="EK136" s="990"/>
      <c r="EL136" s="990"/>
      <c r="EM136" s="990"/>
      <c r="EN136" s="990"/>
      <c r="EO136" s="990"/>
      <c r="EP136" s="990"/>
      <c r="EQ136" s="990"/>
      <c r="ER136" s="990"/>
      <c r="ES136" s="990">
        <v>4</v>
      </c>
      <c r="ET136" s="990"/>
      <c r="EU136" s="990"/>
      <c r="EV136" s="990"/>
      <c r="EW136" s="990"/>
      <c r="EX136" s="990"/>
      <c r="EY136" s="990"/>
      <c r="EZ136" s="990"/>
      <c r="FA136" s="990"/>
      <c r="FB136" s="990"/>
      <c r="FC136" s="990"/>
      <c r="FD136" s="990"/>
      <c r="FE136" s="990"/>
      <c r="FF136" s="990"/>
      <c r="FG136" s="990"/>
      <c r="FH136" s="990"/>
      <c r="FI136" s="990"/>
      <c r="FJ136" s="990"/>
      <c r="FK136" s="990"/>
      <c r="FL136" s="990"/>
      <c r="FM136" s="990"/>
      <c r="FN136" s="990"/>
      <c r="FO136" s="990"/>
      <c r="FP136" s="997">
        <v>4</v>
      </c>
      <c r="FQ136" s="994">
        <f t="shared" si="27"/>
        <v>1</v>
      </c>
      <c r="FR136" s="615"/>
      <c r="FS136" s="616"/>
      <c r="FT136" s="616"/>
      <c r="FU136" s="616"/>
      <c r="FV136" s="616"/>
      <c r="FW136" s="616"/>
      <c r="FX136" s="616"/>
      <c r="FY136" s="616"/>
      <c r="FZ136" s="616"/>
      <c r="GA136" s="616">
        <v>0.9342465753424658</v>
      </c>
      <c r="GB136" s="616"/>
      <c r="GC136" s="616"/>
      <c r="GD136" s="616"/>
      <c r="GE136" s="616"/>
      <c r="GF136" s="616"/>
      <c r="GG136" s="616"/>
      <c r="GH136" s="616"/>
      <c r="GI136" s="616"/>
      <c r="GJ136" s="616"/>
      <c r="GK136" s="616"/>
      <c r="GL136" s="616"/>
      <c r="GM136" s="616"/>
      <c r="GN136" s="616"/>
      <c r="GO136" s="616"/>
      <c r="GP136" s="616"/>
      <c r="GQ136" s="616"/>
      <c r="GR136" s="616"/>
      <c r="GS136" s="616"/>
      <c r="GT136" s="616"/>
      <c r="GU136" s="616"/>
      <c r="GV136" s="616"/>
      <c r="GW136" s="616"/>
      <c r="GX136" s="621">
        <v>0.9342465753424658</v>
      </c>
      <c r="GY136" s="998"/>
      <c r="GZ136" s="999"/>
      <c r="HA136" s="999">
        <v>35</v>
      </c>
      <c r="HB136" s="999"/>
      <c r="HC136" s="999">
        <v>17</v>
      </c>
      <c r="HD136" s="999"/>
      <c r="HE136" s="1000">
        <v>52</v>
      </c>
      <c r="HF136" s="1001"/>
      <c r="HG136" s="1002">
        <v>40</v>
      </c>
      <c r="HH136" s="1002"/>
      <c r="HI136" s="1002"/>
      <c r="HJ136" s="1002"/>
      <c r="HK136" s="1002"/>
      <c r="HL136" s="1002"/>
      <c r="HM136" s="1002"/>
      <c r="HN136" s="1002">
        <v>1530</v>
      </c>
      <c r="HO136" s="1002">
        <v>3</v>
      </c>
      <c r="HP136" s="1002"/>
      <c r="HQ136" s="1002">
        <v>1</v>
      </c>
      <c r="HR136" s="1002"/>
      <c r="HS136" s="1002"/>
      <c r="HT136" s="1002"/>
      <c r="HU136" s="1002"/>
      <c r="HV136" s="1002"/>
      <c r="HW136" s="1002"/>
      <c r="HX136" s="1002">
        <v>1</v>
      </c>
      <c r="HY136" s="1002"/>
      <c r="HZ136" s="1002"/>
      <c r="IA136" s="1002">
        <v>6</v>
      </c>
      <c r="IB136" s="1002"/>
      <c r="IC136" s="1002">
        <v>16</v>
      </c>
      <c r="ID136" s="1002"/>
      <c r="IE136" s="1002"/>
      <c r="IF136" s="1002"/>
      <c r="IG136" s="1002"/>
      <c r="IH136" s="1003">
        <v>1597</v>
      </c>
      <c r="II136" s="1004">
        <f t="shared" si="33"/>
        <v>4.375342465753425</v>
      </c>
      <c r="IJ136" s="1005"/>
      <c r="IK136" s="1006">
        <v>1.1000000000000001</v>
      </c>
      <c r="IL136" s="1006"/>
      <c r="IM136" s="1006"/>
      <c r="IN136" s="1006"/>
      <c r="IO136" s="1006"/>
      <c r="IP136" s="1006"/>
      <c r="IQ136" s="1006"/>
      <c r="IR136" s="1006">
        <v>4.9790849673202615</v>
      </c>
      <c r="IS136" s="1006">
        <v>1.6666666666666667</v>
      </c>
      <c r="IT136" s="1006"/>
      <c r="IU136" s="1006">
        <v>3</v>
      </c>
      <c r="IV136" s="1006"/>
      <c r="IW136" s="1006"/>
      <c r="IX136" s="1006"/>
      <c r="IY136" s="1006"/>
      <c r="IZ136" s="1006"/>
      <c r="JA136" s="1006"/>
      <c r="JB136" s="1006">
        <v>4</v>
      </c>
      <c r="JC136" s="1006"/>
      <c r="JD136" s="1006"/>
      <c r="JE136" s="1006">
        <v>1.8333333333333333</v>
      </c>
      <c r="JF136" s="1006"/>
      <c r="JG136" s="1006">
        <v>1.8125</v>
      </c>
      <c r="JH136" s="1006"/>
      <c r="JI136" s="1006"/>
      <c r="JJ136" s="1006"/>
      <c r="JK136" s="1006"/>
      <c r="JL136" s="642">
        <v>4.8303068252974324</v>
      </c>
      <c r="JM136" s="1001"/>
      <c r="JN136" s="1002">
        <v>42</v>
      </c>
      <c r="JO136" s="1002"/>
      <c r="JP136" s="1002"/>
      <c r="JQ136" s="1002"/>
      <c r="JR136" s="1002"/>
      <c r="JS136" s="1002"/>
      <c r="JT136" s="1002"/>
      <c r="JU136" s="1002">
        <v>4961</v>
      </c>
      <c r="JV136" s="1002">
        <v>4</v>
      </c>
      <c r="JW136" s="1002"/>
      <c r="JX136" s="1002">
        <v>2</v>
      </c>
      <c r="JY136" s="1002"/>
      <c r="JZ136" s="1002"/>
      <c r="KA136" s="1002"/>
      <c r="KB136" s="1002"/>
      <c r="KC136" s="1002"/>
      <c r="KD136" s="1002"/>
      <c r="KE136" s="1002">
        <v>3</v>
      </c>
      <c r="KF136" s="1002"/>
      <c r="KG136" s="1002"/>
      <c r="KH136" s="1002">
        <v>7</v>
      </c>
      <c r="KI136" s="1002"/>
      <c r="KJ136" s="1002">
        <v>16</v>
      </c>
      <c r="KK136" s="1002"/>
      <c r="KL136" s="1002"/>
      <c r="KM136" s="1002"/>
      <c r="KN136" s="1002"/>
      <c r="KO136" s="1003">
        <v>5035</v>
      </c>
      <c r="KP136" s="1007">
        <f t="shared" si="28"/>
        <v>0.86215753424657537</v>
      </c>
      <c r="KQ136" s="1004">
        <f t="shared" si="34"/>
        <v>13.794520547945206</v>
      </c>
      <c r="KR136" s="1001"/>
      <c r="KS136" s="1002"/>
      <c r="KT136" s="1002"/>
      <c r="KU136" s="1002"/>
      <c r="KV136" s="1002"/>
      <c r="KW136" s="1002"/>
      <c r="KX136" s="1002"/>
      <c r="KY136" s="1002"/>
      <c r="KZ136" s="1002">
        <v>1364</v>
      </c>
      <c r="LA136" s="1002"/>
      <c r="LB136" s="1002"/>
      <c r="LC136" s="1002"/>
      <c r="LD136" s="1002"/>
      <c r="LE136" s="1002"/>
      <c r="LF136" s="1002"/>
      <c r="LG136" s="1002"/>
      <c r="LH136" s="1002"/>
      <c r="LI136" s="1002"/>
      <c r="LJ136" s="1002"/>
      <c r="LK136" s="1002"/>
      <c r="LL136" s="1002"/>
      <c r="LM136" s="1002"/>
      <c r="LN136" s="1002"/>
      <c r="LO136" s="1002"/>
      <c r="LP136" s="1002"/>
      <c r="LQ136" s="1002"/>
      <c r="LR136" s="1002"/>
      <c r="LS136" s="1002"/>
      <c r="LT136" s="1003">
        <v>1364</v>
      </c>
      <c r="LU136" s="1007">
        <f>LT136/(FP136*365)</f>
        <v>0.9342465753424658</v>
      </c>
      <c r="LV136" s="1004">
        <f t="shared" si="35"/>
        <v>3.7369863013698632</v>
      </c>
      <c r="LW136" s="644"/>
      <c r="LX136" s="645"/>
      <c r="LY136" s="645"/>
      <c r="LZ136" s="646">
        <v>1</v>
      </c>
      <c r="MA136" s="647">
        <v>870</v>
      </c>
      <c r="MB136" s="647">
        <v>493</v>
      </c>
      <c r="MC136" s="645"/>
      <c r="MD136" s="645"/>
      <c r="ME136" s="646"/>
      <c r="MF136" s="647"/>
      <c r="MG136" s="645"/>
      <c r="MH136" s="645"/>
      <c r="MI136" s="646"/>
      <c r="MJ136" s="647"/>
      <c r="MK136" s="648"/>
      <c r="ML136" s="648"/>
      <c r="MM136" s="648"/>
      <c r="MN136" s="1008">
        <v>1364</v>
      </c>
      <c r="MO136" s="1009">
        <f t="shared" si="36"/>
        <v>0</v>
      </c>
      <c r="MP136" s="1010"/>
      <c r="MQ136" s="1011"/>
      <c r="MR136" s="1011"/>
      <c r="MS136" s="1011"/>
      <c r="MT136" s="1011" t="s">
        <v>1486</v>
      </c>
      <c r="MU136" s="1011"/>
      <c r="MV136" s="1012"/>
      <c r="MX136" s="837"/>
    </row>
    <row r="137" spans="1:362" s="587" customFormat="1" ht="8.25" x14ac:dyDescent="0.25">
      <c r="A137" s="976" t="s">
        <v>836</v>
      </c>
      <c r="B137" s="977" t="s">
        <v>837</v>
      </c>
      <c r="C137" s="978" t="s">
        <v>838</v>
      </c>
      <c r="D137" s="978" t="s">
        <v>839</v>
      </c>
      <c r="E137" s="978" t="s">
        <v>1206</v>
      </c>
      <c r="F137" s="978" t="s">
        <v>207</v>
      </c>
      <c r="G137" s="978" t="s">
        <v>260</v>
      </c>
      <c r="H137" s="978" t="s">
        <v>260</v>
      </c>
      <c r="I137" s="978" t="s">
        <v>492</v>
      </c>
      <c r="J137" s="978" t="s">
        <v>493</v>
      </c>
      <c r="K137" s="1013" t="s">
        <v>282</v>
      </c>
      <c r="L137" s="979">
        <v>1</v>
      </c>
      <c r="M137" s="593">
        <v>22802000</v>
      </c>
      <c r="N137" s="595">
        <v>21504000</v>
      </c>
      <c r="O137" s="595">
        <v>14149000</v>
      </c>
      <c r="P137" s="598">
        <f t="shared" si="29"/>
        <v>1298000</v>
      </c>
      <c r="Q137" s="599">
        <v>0</v>
      </c>
      <c r="R137" s="600">
        <v>25154630.870000001</v>
      </c>
      <c r="S137" s="600">
        <v>0</v>
      </c>
      <c r="T137" s="980">
        <v>25154630.870000001</v>
      </c>
      <c r="U137" s="981">
        <v>1.75</v>
      </c>
      <c r="V137" s="982">
        <v>0</v>
      </c>
      <c r="W137" s="982">
        <v>12.582539682539682</v>
      </c>
      <c r="X137" s="982">
        <v>1.7</v>
      </c>
      <c r="Y137" s="982">
        <v>16.262698412698413</v>
      </c>
      <c r="Z137" s="982">
        <v>2</v>
      </c>
      <c r="AA137" s="982">
        <v>0</v>
      </c>
      <c r="AB137" s="982">
        <v>7.8487103174603172</v>
      </c>
      <c r="AC137" s="982">
        <v>0</v>
      </c>
      <c r="AD137" s="983">
        <v>42.143948412698407</v>
      </c>
      <c r="AE137" s="984">
        <f t="shared" si="30"/>
        <v>5.1027492363232445E-2</v>
      </c>
      <c r="AF137" s="985">
        <f t="shared" si="31"/>
        <v>0.36688882717763588</v>
      </c>
      <c r="AG137" s="986"/>
      <c r="AH137" s="987"/>
      <c r="AI137" s="988"/>
      <c r="AJ137" s="989"/>
      <c r="AK137" s="990"/>
      <c r="AL137" s="990"/>
      <c r="AM137" s="990"/>
      <c r="AN137" s="990"/>
      <c r="AO137" s="990"/>
      <c r="AP137" s="990"/>
      <c r="AQ137" s="990"/>
      <c r="AR137" s="990"/>
      <c r="AS137" s="990"/>
      <c r="AT137" s="990"/>
      <c r="AU137" s="990"/>
      <c r="AV137" s="990"/>
      <c r="AW137" s="990"/>
      <c r="AX137" s="990"/>
      <c r="AY137" s="990"/>
      <c r="AZ137" s="990"/>
      <c r="BA137" s="990"/>
      <c r="BB137" s="990"/>
      <c r="BC137" s="990"/>
      <c r="BD137" s="614"/>
      <c r="BE137" s="991"/>
      <c r="BF137" s="992"/>
      <c r="BG137" s="992"/>
      <c r="BH137" s="992"/>
      <c r="BI137" s="992"/>
      <c r="BJ137" s="992"/>
      <c r="BK137" s="992"/>
      <c r="BL137" s="992">
        <v>20</v>
      </c>
      <c r="BM137" s="992"/>
      <c r="BN137" s="992"/>
      <c r="BO137" s="992"/>
      <c r="BP137" s="992"/>
      <c r="BQ137" s="992"/>
      <c r="BR137" s="992"/>
      <c r="BS137" s="992"/>
      <c r="BT137" s="992"/>
      <c r="BU137" s="992"/>
      <c r="BV137" s="992"/>
      <c r="BW137" s="992"/>
      <c r="BX137" s="992"/>
      <c r="BY137" s="992"/>
      <c r="BZ137" s="992"/>
      <c r="CA137" s="992"/>
      <c r="CB137" s="992"/>
      <c r="CC137" s="992"/>
      <c r="CD137" s="992"/>
      <c r="CE137" s="992"/>
      <c r="CF137" s="992"/>
      <c r="CG137" s="992"/>
      <c r="CH137" s="992"/>
      <c r="CI137" s="992"/>
      <c r="CJ137" s="992"/>
      <c r="CK137" s="992"/>
      <c r="CL137" s="992"/>
      <c r="CM137" s="992"/>
      <c r="CN137" s="992"/>
      <c r="CO137" s="992"/>
      <c r="CP137" s="992"/>
      <c r="CQ137" s="992"/>
      <c r="CR137" s="992"/>
      <c r="CS137" s="993">
        <v>20</v>
      </c>
      <c r="CT137" s="994">
        <f t="shared" si="32"/>
        <v>1</v>
      </c>
      <c r="CU137" s="615"/>
      <c r="CV137" s="616"/>
      <c r="CW137" s="616"/>
      <c r="CX137" s="616"/>
      <c r="CY137" s="616"/>
      <c r="CZ137" s="616"/>
      <c r="DA137" s="616"/>
      <c r="DB137" s="616">
        <v>0.76219178082191785</v>
      </c>
      <c r="DC137" s="616"/>
      <c r="DD137" s="616"/>
      <c r="DE137" s="616"/>
      <c r="DF137" s="616"/>
      <c r="DG137" s="616"/>
      <c r="DH137" s="616"/>
      <c r="DI137" s="616"/>
      <c r="DJ137" s="616"/>
      <c r="DK137" s="616"/>
      <c r="DL137" s="616"/>
      <c r="DM137" s="616"/>
      <c r="DN137" s="616"/>
      <c r="DO137" s="616"/>
      <c r="DP137" s="616"/>
      <c r="DQ137" s="616"/>
      <c r="DR137" s="616"/>
      <c r="DS137" s="616"/>
      <c r="DT137" s="616"/>
      <c r="DU137" s="616"/>
      <c r="DV137" s="616"/>
      <c r="DW137" s="616"/>
      <c r="DX137" s="616"/>
      <c r="DY137" s="616"/>
      <c r="DZ137" s="616"/>
      <c r="EA137" s="616"/>
      <c r="EB137" s="616"/>
      <c r="EC137" s="616"/>
      <c r="ED137" s="616"/>
      <c r="EE137" s="616"/>
      <c r="EF137" s="616"/>
      <c r="EG137" s="616"/>
      <c r="EH137" s="995"/>
      <c r="EI137" s="996">
        <v>0.76219178082191785</v>
      </c>
      <c r="EJ137" s="989"/>
      <c r="EK137" s="990"/>
      <c r="EL137" s="990"/>
      <c r="EM137" s="990"/>
      <c r="EN137" s="990"/>
      <c r="EO137" s="990"/>
      <c r="EP137" s="990"/>
      <c r="EQ137" s="990"/>
      <c r="ER137" s="990"/>
      <c r="ES137" s="990"/>
      <c r="ET137" s="990"/>
      <c r="EU137" s="990"/>
      <c r="EV137" s="990"/>
      <c r="EW137" s="990"/>
      <c r="EX137" s="990"/>
      <c r="EY137" s="990"/>
      <c r="EZ137" s="990"/>
      <c r="FA137" s="990"/>
      <c r="FB137" s="990"/>
      <c r="FC137" s="990"/>
      <c r="FD137" s="990"/>
      <c r="FE137" s="990"/>
      <c r="FF137" s="990"/>
      <c r="FG137" s="990"/>
      <c r="FH137" s="990"/>
      <c r="FI137" s="990"/>
      <c r="FJ137" s="990"/>
      <c r="FK137" s="990"/>
      <c r="FL137" s="990"/>
      <c r="FM137" s="990"/>
      <c r="FN137" s="990"/>
      <c r="FO137" s="990"/>
      <c r="FP137" s="997"/>
      <c r="FQ137" s="994">
        <f t="shared" si="27"/>
        <v>0</v>
      </c>
      <c r="FR137" s="615"/>
      <c r="FS137" s="616"/>
      <c r="FT137" s="616"/>
      <c r="FU137" s="616"/>
      <c r="FV137" s="616"/>
      <c r="FW137" s="616"/>
      <c r="FX137" s="616"/>
      <c r="FY137" s="616"/>
      <c r="FZ137" s="616"/>
      <c r="GA137" s="616"/>
      <c r="GB137" s="616"/>
      <c r="GC137" s="616"/>
      <c r="GD137" s="616"/>
      <c r="GE137" s="616"/>
      <c r="GF137" s="616"/>
      <c r="GG137" s="616"/>
      <c r="GH137" s="616"/>
      <c r="GI137" s="616"/>
      <c r="GJ137" s="616"/>
      <c r="GK137" s="616"/>
      <c r="GL137" s="616"/>
      <c r="GM137" s="616"/>
      <c r="GN137" s="616"/>
      <c r="GO137" s="616"/>
      <c r="GP137" s="616"/>
      <c r="GQ137" s="616"/>
      <c r="GR137" s="616"/>
      <c r="GS137" s="616"/>
      <c r="GT137" s="616"/>
      <c r="GU137" s="616"/>
      <c r="GV137" s="616"/>
      <c r="GW137" s="616"/>
      <c r="GX137" s="621"/>
      <c r="GY137" s="998"/>
      <c r="GZ137" s="999"/>
      <c r="HA137" s="999"/>
      <c r="HB137" s="999"/>
      <c r="HC137" s="999"/>
      <c r="HD137" s="999"/>
      <c r="HE137" s="1000"/>
      <c r="HF137" s="1001"/>
      <c r="HG137" s="1002"/>
      <c r="HH137" s="1002"/>
      <c r="HI137" s="1002"/>
      <c r="HJ137" s="1002"/>
      <c r="HK137" s="1002"/>
      <c r="HL137" s="1002"/>
      <c r="HM137" s="1002"/>
      <c r="HN137" s="1002"/>
      <c r="HO137" s="1002"/>
      <c r="HP137" s="1002"/>
      <c r="HQ137" s="1002"/>
      <c r="HR137" s="1002"/>
      <c r="HS137" s="1002"/>
      <c r="HT137" s="1002"/>
      <c r="HU137" s="1002"/>
      <c r="HV137" s="1002"/>
      <c r="HW137" s="1002"/>
      <c r="HX137" s="1002"/>
      <c r="HY137" s="1002"/>
      <c r="HZ137" s="1002"/>
      <c r="IA137" s="1002"/>
      <c r="IB137" s="1002"/>
      <c r="IC137" s="1002"/>
      <c r="ID137" s="1002">
        <v>423</v>
      </c>
      <c r="IE137" s="1002"/>
      <c r="IF137" s="1002"/>
      <c r="IG137" s="1002"/>
      <c r="IH137" s="1003">
        <v>423</v>
      </c>
      <c r="II137" s="1004">
        <f t="shared" si="33"/>
        <v>1.1589041095890411</v>
      </c>
      <c r="IJ137" s="1005"/>
      <c r="IK137" s="1006"/>
      <c r="IL137" s="1006"/>
      <c r="IM137" s="1006"/>
      <c r="IN137" s="1006"/>
      <c r="IO137" s="1006"/>
      <c r="IP137" s="1006"/>
      <c r="IQ137" s="1006"/>
      <c r="IR137" s="1006"/>
      <c r="IS137" s="1006"/>
      <c r="IT137" s="1006"/>
      <c r="IU137" s="1006"/>
      <c r="IV137" s="1006"/>
      <c r="IW137" s="1006"/>
      <c r="IX137" s="1006"/>
      <c r="IY137" s="1006"/>
      <c r="IZ137" s="1006"/>
      <c r="JA137" s="1006"/>
      <c r="JB137" s="1006"/>
      <c r="JC137" s="1006"/>
      <c r="JD137" s="1006"/>
      <c r="JE137" s="1006"/>
      <c r="JF137" s="1006"/>
      <c r="JG137" s="1006"/>
      <c r="JH137" s="1006">
        <v>14.156028368794326</v>
      </c>
      <c r="JI137" s="1006"/>
      <c r="JJ137" s="1006"/>
      <c r="JK137" s="1006"/>
      <c r="JL137" s="642">
        <v>14.156028368794326</v>
      </c>
      <c r="JM137" s="1001"/>
      <c r="JN137" s="1002"/>
      <c r="JO137" s="1002"/>
      <c r="JP137" s="1002"/>
      <c r="JQ137" s="1002"/>
      <c r="JR137" s="1002"/>
      <c r="JS137" s="1002"/>
      <c r="JT137" s="1002"/>
      <c r="JU137" s="1002"/>
      <c r="JV137" s="1002"/>
      <c r="JW137" s="1002"/>
      <c r="JX137" s="1002"/>
      <c r="JY137" s="1002"/>
      <c r="JZ137" s="1002"/>
      <c r="KA137" s="1002"/>
      <c r="KB137" s="1002"/>
      <c r="KC137" s="1002"/>
      <c r="KD137" s="1002"/>
      <c r="KE137" s="1002"/>
      <c r="KF137" s="1002"/>
      <c r="KG137" s="1002"/>
      <c r="KH137" s="1002"/>
      <c r="KI137" s="1002"/>
      <c r="KJ137" s="1002"/>
      <c r="KK137" s="1002">
        <v>5564</v>
      </c>
      <c r="KL137" s="1002"/>
      <c r="KM137" s="1002"/>
      <c r="KN137" s="1002"/>
      <c r="KO137" s="1003">
        <v>5564</v>
      </c>
      <c r="KP137" s="1007">
        <f t="shared" si="28"/>
        <v>0.76219178082191785</v>
      </c>
      <c r="KQ137" s="1004">
        <f t="shared" si="34"/>
        <v>15.243835616438357</v>
      </c>
      <c r="KR137" s="1001"/>
      <c r="KS137" s="1002"/>
      <c r="KT137" s="1002"/>
      <c r="KU137" s="1002"/>
      <c r="KV137" s="1002"/>
      <c r="KW137" s="1002"/>
      <c r="KX137" s="1002"/>
      <c r="KY137" s="1002"/>
      <c r="KZ137" s="1002"/>
      <c r="LA137" s="1002"/>
      <c r="LB137" s="1002"/>
      <c r="LC137" s="1002"/>
      <c r="LD137" s="1002"/>
      <c r="LE137" s="1002"/>
      <c r="LF137" s="1002"/>
      <c r="LG137" s="1002"/>
      <c r="LH137" s="1002"/>
      <c r="LI137" s="1002"/>
      <c r="LJ137" s="1002"/>
      <c r="LK137" s="1002"/>
      <c r="LL137" s="1002"/>
      <c r="LM137" s="1002"/>
      <c r="LN137" s="1002"/>
      <c r="LO137" s="1002"/>
      <c r="LP137" s="1002"/>
      <c r="LQ137" s="1002"/>
      <c r="LR137" s="1002"/>
      <c r="LS137" s="1002"/>
      <c r="LT137" s="1003"/>
      <c r="LU137" s="1007"/>
      <c r="LV137" s="1004">
        <f t="shared" si="35"/>
        <v>0</v>
      </c>
      <c r="LW137" s="644"/>
      <c r="LX137" s="645"/>
      <c r="LY137" s="645"/>
      <c r="LZ137" s="646"/>
      <c r="MA137" s="647"/>
      <c r="MB137" s="647"/>
      <c r="MC137" s="645"/>
      <c r="MD137" s="645"/>
      <c r="ME137" s="646"/>
      <c r="MF137" s="647"/>
      <c r="MG137" s="645"/>
      <c r="MH137" s="645"/>
      <c r="MI137" s="646"/>
      <c r="MJ137" s="647"/>
      <c r="MK137" s="648"/>
      <c r="ML137" s="648"/>
      <c r="MM137" s="648"/>
      <c r="MN137" s="1008"/>
      <c r="MO137" s="1009"/>
      <c r="MP137" s="1010"/>
      <c r="MQ137" s="1011"/>
      <c r="MR137" s="1011"/>
      <c r="MS137" s="1011"/>
      <c r="MT137" s="1011"/>
      <c r="MU137" s="1011"/>
      <c r="MV137" s="1012"/>
      <c r="MX137" s="837"/>
    </row>
    <row r="138" spans="1:362" s="587" customFormat="1" ht="8.25" x14ac:dyDescent="0.25">
      <c r="A138" s="976" t="s">
        <v>840</v>
      </c>
      <c r="B138" s="977" t="s">
        <v>841</v>
      </c>
      <c r="C138" s="978" t="s">
        <v>842</v>
      </c>
      <c r="D138" s="978" t="s">
        <v>1307</v>
      </c>
      <c r="E138" s="978" t="s">
        <v>1213</v>
      </c>
      <c r="F138" s="978" t="s">
        <v>280</v>
      </c>
      <c r="G138" s="978" t="s">
        <v>293</v>
      </c>
      <c r="H138" s="978" t="s">
        <v>294</v>
      </c>
      <c r="I138" s="978" t="s">
        <v>492</v>
      </c>
      <c r="J138" s="978" t="s">
        <v>493</v>
      </c>
      <c r="K138" s="1013" t="s">
        <v>282</v>
      </c>
      <c r="L138" s="979">
        <v>1</v>
      </c>
      <c r="M138" s="593">
        <v>141102000</v>
      </c>
      <c r="N138" s="595">
        <v>120849000</v>
      </c>
      <c r="O138" s="595">
        <v>45592000</v>
      </c>
      <c r="P138" s="598">
        <f t="shared" si="29"/>
        <v>20253000</v>
      </c>
      <c r="Q138" s="599">
        <v>1126782.1400000001</v>
      </c>
      <c r="R138" s="600">
        <v>129516504.67</v>
      </c>
      <c r="S138" s="600">
        <v>0</v>
      </c>
      <c r="T138" s="980">
        <v>130643286.81</v>
      </c>
      <c r="U138" s="981">
        <v>16.984623015873016</v>
      </c>
      <c r="V138" s="982">
        <v>0</v>
      </c>
      <c r="W138" s="982">
        <v>18.93121693121693</v>
      </c>
      <c r="X138" s="982">
        <v>0</v>
      </c>
      <c r="Y138" s="982">
        <v>15.894179894179894</v>
      </c>
      <c r="Z138" s="982">
        <v>0</v>
      </c>
      <c r="AA138" s="982">
        <v>0</v>
      </c>
      <c r="AB138" s="982">
        <v>3</v>
      </c>
      <c r="AC138" s="982">
        <v>0</v>
      </c>
      <c r="AD138" s="983">
        <v>54.810019841269842</v>
      </c>
      <c r="AE138" s="984">
        <f t="shared" si="30"/>
        <v>0.32782506294938202</v>
      </c>
      <c r="AF138" s="985">
        <f t="shared" si="31"/>
        <v>0.36539682843620647</v>
      </c>
      <c r="AG138" s="986"/>
      <c r="AH138" s="987"/>
      <c r="AI138" s="988"/>
      <c r="AJ138" s="989"/>
      <c r="AK138" s="990"/>
      <c r="AL138" s="990"/>
      <c r="AM138" s="990"/>
      <c r="AN138" s="990"/>
      <c r="AO138" s="990"/>
      <c r="AP138" s="990"/>
      <c r="AQ138" s="990"/>
      <c r="AR138" s="990"/>
      <c r="AS138" s="990"/>
      <c r="AT138" s="990"/>
      <c r="AU138" s="990"/>
      <c r="AV138" s="990"/>
      <c r="AW138" s="990"/>
      <c r="AX138" s="990"/>
      <c r="AY138" s="990"/>
      <c r="AZ138" s="990"/>
      <c r="BA138" s="990"/>
      <c r="BB138" s="990"/>
      <c r="BC138" s="990"/>
      <c r="BD138" s="614"/>
      <c r="BE138" s="991"/>
      <c r="BF138" s="992"/>
      <c r="BG138" s="992"/>
      <c r="BH138" s="992"/>
      <c r="BI138" s="992"/>
      <c r="BJ138" s="992"/>
      <c r="BK138" s="992"/>
      <c r="BL138" s="992"/>
      <c r="BM138" s="992"/>
      <c r="BN138" s="992"/>
      <c r="BO138" s="992"/>
      <c r="BP138" s="992"/>
      <c r="BQ138" s="992"/>
      <c r="BR138" s="992">
        <v>8</v>
      </c>
      <c r="BS138" s="992"/>
      <c r="BT138" s="992"/>
      <c r="BU138" s="992"/>
      <c r="BV138" s="992"/>
      <c r="BW138" s="992"/>
      <c r="BX138" s="992"/>
      <c r="BY138" s="992"/>
      <c r="BZ138" s="992"/>
      <c r="CA138" s="992"/>
      <c r="CB138" s="992"/>
      <c r="CC138" s="992"/>
      <c r="CD138" s="992"/>
      <c r="CE138" s="992"/>
      <c r="CF138" s="992"/>
      <c r="CG138" s="992"/>
      <c r="CH138" s="992"/>
      <c r="CI138" s="992"/>
      <c r="CJ138" s="992"/>
      <c r="CK138" s="992"/>
      <c r="CL138" s="992"/>
      <c r="CM138" s="992"/>
      <c r="CN138" s="992"/>
      <c r="CO138" s="992"/>
      <c r="CP138" s="992"/>
      <c r="CQ138" s="992"/>
      <c r="CR138" s="992"/>
      <c r="CS138" s="993">
        <v>8</v>
      </c>
      <c r="CT138" s="994">
        <f t="shared" si="32"/>
        <v>1</v>
      </c>
      <c r="CU138" s="615"/>
      <c r="CV138" s="616"/>
      <c r="CW138" s="616"/>
      <c r="CX138" s="616"/>
      <c r="CY138" s="616"/>
      <c r="CZ138" s="616"/>
      <c r="DA138" s="616"/>
      <c r="DB138" s="616"/>
      <c r="DC138" s="616"/>
      <c r="DD138" s="616"/>
      <c r="DE138" s="616"/>
      <c r="DF138" s="616"/>
      <c r="DG138" s="616"/>
      <c r="DH138" s="616">
        <v>0.30616438356164383</v>
      </c>
      <c r="DI138" s="616"/>
      <c r="DJ138" s="616"/>
      <c r="DK138" s="616"/>
      <c r="DL138" s="616"/>
      <c r="DM138" s="616"/>
      <c r="DN138" s="616"/>
      <c r="DO138" s="616"/>
      <c r="DP138" s="616"/>
      <c r="DQ138" s="616"/>
      <c r="DR138" s="616"/>
      <c r="DS138" s="616"/>
      <c r="DT138" s="616"/>
      <c r="DU138" s="616"/>
      <c r="DV138" s="616"/>
      <c r="DW138" s="616"/>
      <c r="DX138" s="616"/>
      <c r="DY138" s="616"/>
      <c r="DZ138" s="616"/>
      <c r="EA138" s="616"/>
      <c r="EB138" s="616"/>
      <c r="EC138" s="616"/>
      <c r="ED138" s="616"/>
      <c r="EE138" s="616"/>
      <c r="EF138" s="616"/>
      <c r="EG138" s="616"/>
      <c r="EH138" s="995"/>
      <c r="EI138" s="996">
        <v>0.30616438356164383</v>
      </c>
      <c r="EJ138" s="989"/>
      <c r="EK138" s="990"/>
      <c r="EL138" s="990"/>
      <c r="EM138" s="990"/>
      <c r="EN138" s="990"/>
      <c r="EO138" s="990"/>
      <c r="EP138" s="990"/>
      <c r="EQ138" s="990"/>
      <c r="ER138" s="990"/>
      <c r="ES138" s="990"/>
      <c r="ET138" s="990"/>
      <c r="EU138" s="990"/>
      <c r="EV138" s="990"/>
      <c r="EW138" s="990"/>
      <c r="EX138" s="990"/>
      <c r="EY138" s="990"/>
      <c r="EZ138" s="990"/>
      <c r="FA138" s="990"/>
      <c r="FB138" s="990"/>
      <c r="FC138" s="990"/>
      <c r="FD138" s="990"/>
      <c r="FE138" s="990"/>
      <c r="FF138" s="990"/>
      <c r="FG138" s="990"/>
      <c r="FH138" s="990"/>
      <c r="FI138" s="990"/>
      <c r="FJ138" s="990"/>
      <c r="FK138" s="990"/>
      <c r="FL138" s="990"/>
      <c r="FM138" s="990"/>
      <c r="FN138" s="990"/>
      <c r="FO138" s="990"/>
      <c r="FP138" s="997"/>
      <c r="FQ138" s="994">
        <f t="shared" si="27"/>
        <v>0</v>
      </c>
      <c r="FR138" s="615"/>
      <c r="FS138" s="616"/>
      <c r="FT138" s="616"/>
      <c r="FU138" s="616"/>
      <c r="FV138" s="616"/>
      <c r="FW138" s="616"/>
      <c r="FX138" s="616"/>
      <c r="FY138" s="616"/>
      <c r="FZ138" s="616"/>
      <c r="GA138" s="616"/>
      <c r="GB138" s="616"/>
      <c r="GC138" s="616"/>
      <c r="GD138" s="616"/>
      <c r="GE138" s="616"/>
      <c r="GF138" s="616"/>
      <c r="GG138" s="616"/>
      <c r="GH138" s="616"/>
      <c r="GI138" s="616"/>
      <c r="GJ138" s="616"/>
      <c r="GK138" s="616"/>
      <c r="GL138" s="616"/>
      <c r="GM138" s="616"/>
      <c r="GN138" s="616"/>
      <c r="GO138" s="616"/>
      <c r="GP138" s="616"/>
      <c r="GQ138" s="616"/>
      <c r="GR138" s="616"/>
      <c r="GS138" s="616"/>
      <c r="GT138" s="616"/>
      <c r="GU138" s="616"/>
      <c r="GV138" s="616"/>
      <c r="GW138" s="616"/>
      <c r="GX138" s="621"/>
      <c r="GY138" s="998"/>
      <c r="GZ138" s="999"/>
      <c r="HA138" s="999"/>
      <c r="HB138" s="999"/>
      <c r="HC138" s="999"/>
      <c r="HD138" s="999"/>
      <c r="HE138" s="1000"/>
      <c r="HF138" s="1001"/>
      <c r="HG138" s="1002"/>
      <c r="HH138" s="1002"/>
      <c r="HI138" s="1002"/>
      <c r="HJ138" s="1002"/>
      <c r="HK138" s="1002">
        <v>617</v>
      </c>
      <c r="HL138" s="1002"/>
      <c r="HM138" s="1002"/>
      <c r="HN138" s="1002"/>
      <c r="HO138" s="1002"/>
      <c r="HP138" s="1002"/>
      <c r="HQ138" s="1002"/>
      <c r="HR138" s="1002"/>
      <c r="HS138" s="1002"/>
      <c r="HT138" s="1002"/>
      <c r="HU138" s="1002"/>
      <c r="HV138" s="1002"/>
      <c r="HW138" s="1002"/>
      <c r="HX138" s="1002"/>
      <c r="HY138" s="1002"/>
      <c r="HZ138" s="1002"/>
      <c r="IA138" s="1002"/>
      <c r="IB138" s="1002"/>
      <c r="IC138" s="1002">
        <v>1</v>
      </c>
      <c r="ID138" s="1002"/>
      <c r="IE138" s="1002"/>
      <c r="IF138" s="1002"/>
      <c r="IG138" s="1002"/>
      <c r="IH138" s="1003">
        <v>618</v>
      </c>
      <c r="II138" s="1004">
        <f t="shared" si="33"/>
        <v>1.6931506849315068</v>
      </c>
      <c r="IJ138" s="1005"/>
      <c r="IK138" s="1006"/>
      <c r="IL138" s="1006"/>
      <c r="IM138" s="1006"/>
      <c r="IN138" s="1006"/>
      <c r="IO138" s="1006">
        <v>2.4554294975688817</v>
      </c>
      <c r="IP138" s="1006"/>
      <c r="IQ138" s="1006"/>
      <c r="IR138" s="1006"/>
      <c r="IS138" s="1006"/>
      <c r="IT138" s="1006"/>
      <c r="IU138" s="1006"/>
      <c r="IV138" s="1006"/>
      <c r="IW138" s="1006"/>
      <c r="IX138" s="1006"/>
      <c r="IY138" s="1006"/>
      <c r="IZ138" s="1006"/>
      <c r="JA138" s="1006"/>
      <c r="JB138" s="1006"/>
      <c r="JC138" s="1006"/>
      <c r="JD138" s="1006"/>
      <c r="JE138" s="1006"/>
      <c r="JF138" s="1006"/>
      <c r="JG138" s="1006">
        <v>3</v>
      </c>
      <c r="JH138" s="1006"/>
      <c r="JI138" s="1006"/>
      <c r="JJ138" s="1006"/>
      <c r="JK138" s="1006"/>
      <c r="JL138" s="642">
        <v>2.4563106796116503</v>
      </c>
      <c r="JM138" s="1001"/>
      <c r="JN138" s="1002"/>
      <c r="JO138" s="1002"/>
      <c r="JP138" s="1002"/>
      <c r="JQ138" s="1002"/>
      <c r="JR138" s="1002">
        <v>892</v>
      </c>
      <c r="JS138" s="1002"/>
      <c r="JT138" s="1002"/>
      <c r="JU138" s="1002"/>
      <c r="JV138" s="1002"/>
      <c r="JW138" s="1002"/>
      <c r="JX138" s="1002"/>
      <c r="JY138" s="1002"/>
      <c r="JZ138" s="1002"/>
      <c r="KA138" s="1002"/>
      <c r="KB138" s="1002"/>
      <c r="KC138" s="1002"/>
      <c r="KD138" s="1002"/>
      <c r="KE138" s="1002"/>
      <c r="KF138" s="1002"/>
      <c r="KG138" s="1002"/>
      <c r="KH138" s="1002"/>
      <c r="KI138" s="1002"/>
      <c r="KJ138" s="1002">
        <v>2</v>
      </c>
      <c r="KK138" s="1002"/>
      <c r="KL138" s="1002"/>
      <c r="KM138" s="1002"/>
      <c r="KN138" s="1002"/>
      <c r="KO138" s="1003">
        <v>894</v>
      </c>
      <c r="KP138" s="1007">
        <f t="shared" si="28"/>
        <v>0.30616438356164383</v>
      </c>
      <c r="KQ138" s="1004">
        <f t="shared" si="34"/>
        <v>2.4493150684931506</v>
      </c>
      <c r="KR138" s="1001"/>
      <c r="KS138" s="1002"/>
      <c r="KT138" s="1002"/>
      <c r="KU138" s="1002"/>
      <c r="KV138" s="1002"/>
      <c r="KW138" s="1002"/>
      <c r="KX138" s="1002"/>
      <c r="KY138" s="1002"/>
      <c r="KZ138" s="1002"/>
      <c r="LA138" s="1002"/>
      <c r="LB138" s="1002"/>
      <c r="LC138" s="1002"/>
      <c r="LD138" s="1002"/>
      <c r="LE138" s="1002"/>
      <c r="LF138" s="1002"/>
      <c r="LG138" s="1002"/>
      <c r="LH138" s="1002"/>
      <c r="LI138" s="1002"/>
      <c r="LJ138" s="1002"/>
      <c r="LK138" s="1002"/>
      <c r="LL138" s="1002"/>
      <c r="LM138" s="1002"/>
      <c r="LN138" s="1002"/>
      <c r="LO138" s="1002"/>
      <c r="LP138" s="1002"/>
      <c r="LQ138" s="1002"/>
      <c r="LR138" s="1002"/>
      <c r="LS138" s="1002"/>
      <c r="LT138" s="1003"/>
      <c r="LU138" s="1007"/>
      <c r="LV138" s="1004">
        <f t="shared" si="35"/>
        <v>0</v>
      </c>
      <c r="LW138" s="644"/>
      <c r="LX138" s="645"/>
      <c r="LY138" s="645"/>
      <c r="LZ138" s="646"/>
      <c r="MA138" s="647"/>
      <c r="MB138" s="647"/>
      <c r="MC138" s="645"/>
      <c r="MD138" s="645"/>
      <c r="ME138" s="646"/>
      <c r="MF138" s="647"/>
      <c r="MG138" s="645"/>
      <c r="MH138" s="645"/>
      <c r="MI138" s="646"/>
      <c r="MJ138" s="647"/>
      <c r="MK138" s="648"/>
      <c r="ML138" s="648"/>
      <c r="MM138" s="648"/>
      <c r="MN138" s="1008"/>
      <c r="MO138" s="1009"/>
      <c r="MP138" s="1010"/>
      <c r="MQ138" s="1011"/>
      <c r="MR138" s="1011"/>
      <c r="MS138" s="1011"/>
      <c r="MT138" s="1011"/>
      <c r="MU138" s="1011"/>
      <c r="MV138" s="1012"/>
      <c r="MX138" s="837"/>
    </row>
    <row r="139" spans="1:362" s="587" customFormat="1" ht="8.25" x14ac:dyDescent="0.25">
      <c r="A139" s="976" t="s">
        <v>844</v>
      </c>
      <c r="B139" s="977" t="s">
        <v>845</v>
      </c>
      <c r="C139" s="978" t="s">
        <v>846</v>
      </c>
      <c r="D139" s="978" t="s">
        <v>1308</v>
      </c>
      <c r="E139" s="978" t="s">
        <v>1235</v>
      </c>
      <c r="F139" s="978" t="s">
        <v>395</v>
      </c>
      <c r="G139" s="978" t="s">
        <v>402</v>
      </c>
      <c r="H139" s="978" t="s">
        <v>403</v>
      </c>
      <c r="I139" s="978" t="s">
        <v>492</v>
      </c>
      <c r="J139" s="978" t="s">
        <v>493</v>
      </c>
      <c r="K139" s="1013" t="s">
        <v>282</v>
      </c>
      <c r="L139" s="979">
        <v>1</v>
      </c>
      <c r="M139" s="593">
        <v>1034113000</v>
      </c>
      <c r="N139" s="595">
        <v>680150000</v>
      </c>
      <c r="O139" s="595">
        <v>352883000</v>
      </c>
      <c r="P139" s="598">
        <f t="shared" si="29"/>
        <v>353963000</v>
      </c>
      <c r="Q139" s="599">
        <v>1173813.3400000001</v>
      </c>
      <c r="R139" s="600">
        <v>832587815.55999982</v>
      </c>
      <c r="S139" s="600">
        <v>32188706.650000002</v>
      </c>
      <c r="T139" s="980">
        <v>865950335.54999983</v>
      </c>
      <c r="U139" s="981">
        <v>73.00297619047619</v>
      </c>
      <c r="V139" s="982">
        <v>4.0178571428571432</v>
      </c>
      <c r="W139" s="982">
        <v>129.1699470899471</v>
      </c>
      <c r="X139" s="982">
        <v>54.069100529100531</v>
      </c>
      <c r="Y139" s="982">
        <v>20.52095238095238</v>
      </c>
      <c r="Z139" s="982">
        <v>123.56280423280424</v>
      </c>
      <c r="AA139" s="982">
        <v>2</v>
      </c>
      <c r="AB139" s="982">
        <v>31.562023809523811</v>
      </c>
      <c r="AC139" s="982">
        <v>44.639126984126989</v>
      </c>
      <c r="AD139" s="983">
        <v>482.54478835978841</v>
      </c>
      <c r="AE139" s="984">
        <f t="shared" si="30"/>
        <v>0.1796582238317784</v>
      </c>
      <c r="AF139" s="985">
        <f t="shared" si="31"/>
        <v>0.3178835230782297</v>
      </c>
      <c r="AG139" s="986" t="s">
        <v>1483</v>
      </c>
      <c r="AH139" s="987" t="s">
        <v>1481</v>
      </c>
      <c r="AI139" s="988" t="s">
        <v>1482</v>
      </c>
      <c r="AJ139" s="989"/>
      <c r="AK139" s="990"/>
      <c r="AL139" s="990"/>
      <c r="AM139" s="990"/>
      <c r="AN139" s="990"/>
      <c r="AO139" s="990"/>
      <c r="AP139" s="990"/>
      <c r="AQ139" s="990"/>
      <c r="AR139" s="990"/>
      <c r="AS139" s="990"/>
      <c r="AT139" s="990"/>
      <c r="AU139" s="990"/>
      <c r="AV139" s="990"/>
      <c r="AW139" s="990"/>
      <c r="AX139" s="990"/>
      <c r="AY139" s="990"/>
      <c r="AZ139" s="990"/>
      <c r="BA139" s="990"/>
      <c r="BB139" s="990"/>
      <c r="BC139" s="990"/>
      <c r="BD139" s="614"/>
      <c r="BE139" s="991">
        <v>89</v>
      </c>
      <c r="BF139" s="992"/>
      <c r="BG139" s="992"/>
      <c r="BH139" s="992"/>
      <c r="BI139" s="992"/>
      <c r="BJ139" s="992">
        <v>30</v>
      </c>
      <c r="BK139" s="992"/>
      <c r="BL139" s="992">
        <v>45</v>
      </c>
      <c r="BM139" s="992"/>
      <c r="BN139" s="992"/>
      <c r="BO139" s="992"/>
      <c r="BP139" s="992"/>
      <c r="BQ139" s="992"/>
      <c r="BR139" s="992"/>
      <c r="BS139" s="992"/>
      <c r="BT139" s="992"/>
      <c r="BU139" s="992"/>
      <c r="BV139" s="992"/>
      <c r="BW139" s="992"/>
      <c r="BX139" s="992"/>
      <c r="BY139" s="992"/>
      <c r="BZ139" s="992"/>
      <c r="CA139" s="992"/>
      <c r="CB139" s="992"/>
      <c r="CC139" s="992"/>
      <c r="CD139" s="992"/>
      <c r="CE139" s="992"/>
      <c r="CF139" s="992"/>
      <c r="CG139" s="992"/>
      <c r="CH139" s="992"/>
      <c r="CI139" s="992"/>
      <c r="CJ139" s="992"/>
      <c r="CK139" s="992"/>
      <c r="CL139" s="992"/>
      <c r="CM139" s="992"/>
      <c r="CN139" s="992"/>
      <c r="CO139" s="992"/>
      <c r="CP139" s="992"/>
      <c r="CQ139" s="992"/>
      <c r="CR139" s="992"/>
      <c r="CS139" s="993">
        <v>164</v>
      </c>
      <c r="CT139" s="994">
        <f t="shared" si="32"/>
        <v>3</v>
      </c>
      <c r="CU139" s="615">
        <v>0.63577035554871475</v>
      </c>
      <c r="CV139" s="616"/>
      <c r="CW139" s="616"/>
      <c r="CX139" s="616"/>
      <c r="CY139" s="616"/>
      <c r="CZ139" s="616">
        <v>0.82109589041095887</v>
      </c>
      <c r="DA139" s="616"/>
      <c r="DB139" s="616">
        <v>0.40140030441400304</v>
      </c>
      <c r="DC139" s="616"/>
      <c r="DD139" s="616"/>
      <c r="DE139" s="616"/>
      <c r="DF139" s="616"/>
      <c r="DG139" s="616"/>
      <c r="DH139" s="616"/>
      <c r="DI139" s="616"/>
      <c r="DJ139" s="616"/>
      <c r="DK139" s="616"/>
      <c r="DL139" s="616"/>
      <c r="DM139" s="616"/>
      <c r="DN139" s="616"/>
      <c r="DO139" s="616"/>
      <c r="DP139" s="616"/>
      <c r="DQ139" s="616"/>
      <c r="DR139" s="616"/>
      <c r="DS139" s="616"/>
      <c r="DT139" s="616"/>
      <c r="DU139" s="616"/>
      <c r="DV139" s="616"/>
      <c r="DW139" s="616"/>
      <c r="DX139" s="616"/>
      <c r="DY139" s="616"/>
      <c r="DZ139" s="616"/>
      <c r="EA139" s="616"/>
      <c r="EB139" s="616"/>
      <c r="EC139" s="616"/>
      <c r="ED139" s="616"/>
      <c r="EE139" s="616"/>
      <c r="EF139" s="616"/>
      <c r="EG139" s="616"/>
      <c r="EH139" s="995"/>
      <c r="EI139" s="996">
        <v>0.6053625125292349</v>
      </c>
      <c r="EJ139" s="989"/>
      <c r="EK139" s="990"/>
      <c r="EL139" s="990">
        <v>12</v>
      </c>
      <c r="EM139" s="990"/>
      <c r="EN139" s="990"/>
      <c r="EO139" s="990"/>
      <c r="EP139" s="990"/>
      <c r="EQ139" s="990"/>
      <c r="ER139" s="990"/>
      <c r="ES139" s="990"/>
      <c r="ET139" s="990"/>
      <c r="EU139" s="990"/>
      <c r="EV139" s="990"/>
      <c r="EW139" s="990"/>
      <c r="EX139" s="990"/>
      <c r="EY139" s="990"/>
      <c r="EZ139" s="990"/>
      <c r="FA139" s="990"/>
      <c r="FB139" s="990"/>
      <c r="FC139" s="990"/>
      <c r="FD139" s="990"/>
      <c r="FE139" s="990"/>
      <c r="FF139" s="990"/>
      <c r="FG139" s="990"/>
      <c r="FH139" s="990"/>
      <c r="FI139" s="990"/>
      <c r="FJ139" s="990"/>
      <c r="FK139" s="990"/>
      <c r="FL139" s="990"/>
      <c r="FM139" s="990"/>
      <c r="FN139" s="990"/>
      <c r="FO139" s="990"/>
      <c r="FP139" s="997">
        <v>12</v>
      </c>
      <c r="FQ139" s="994">
        <f t="shared" si="27"/>
        <v>1</v>
      </c>
      <c r="FR139" s="615"/>
      <c r="FS139" s="616"/>
      <c r="FT139" s="616">
        <v>0.51164383561643834</v>
      </c>
      <c r="FU139" s="616"/>
      <c r="FV139" s="616"/>
      <c r="FW139" s="616"/>
      <c r="FX139" s="616"/>
      <c r="FY139" s="616"/>
      <c r="FZ139" s="616"/>
      <c r="GA139" s="616"/>
      <c r="GB139" s="616"/>
      <c r="GC139" s="616"/>
      <c r="GD139" s="616"/>
      <c r="GE139" s="616"/>
      <c r="GF139" s="616"/>
      <c r="GG139" s="616"/>
      <c r="GH139" s="616"/>
      <c r="GI139" s="616"/>
      <c r="GJ139" s="616"/>
      <c r="GK139" s="616"/>
      <c r="GL139" s="616"/>
      <c r="GM139" s="616"/>
      <c r="GN139" s="616"/>
      <c r="GO139" s="616"/>
      <c r="GP139" s="616"/>
      <c r="GQ139" s="616"/>
      <c r="GR139" s="616"/>
      <c r="GS139" s="616"/>
      <c r="GT139" s="616"/>
      <c r="GU139" s="616"/>
      <c r="GV139" s="616"/>
      <c r="GW139" s="616"/>
      <c r="GX139" s="621">
        <v>0.51164383561643834</v>
      </c>
      <c r="GY139" s="998">
        <v>180</v>
      </c>
      <c r="GZ139" s="999"/>
      <c r="HA139" s="999">
        <v>30</v>
      </c>
      <c r="HB139" s="999"/>
      <c r="HC139" s="999"/>
      <c r="HD139" s="999">
        <v>20</v>
      </c>
      <c r="HE139" s="1000">
        <v>230</v>
      </c>
      <c r="HF139" s="1001">
        <v>6</v>
      </c>
      <c r="HG139" s="1002">
        <v>607</v>
      </c>
      <c r="HH139" s="1002">
        <v>2</v>
      </c>
      <c r="HI139" s="1002">
        <v>126</v>
      </c>
      <c r="HJ139" s="1002">
        <v>647</v>
      </c>
      <c r="HK139" s="1002">
        <v>1693</v>
      </c>
      <c r="HL139" s="1002">
        <v>270</v>
      </c>
      <c r="HM139" s="1002">
        <v>275</v>
      </c>
      <c r="HN139" s="1002">
        <v>632</v>
      </c>
      <c r="HO139" s="1002">
        <v>83</v>
      </c>
      <c r="HP139" s="1002">
        <v>209</v>
      </c>
      <c r="HQ139" s="1002">
        <v>293</v>
      </c>
      <c r="HR139" s="1002">
        <v>2</v>
      </c>
      <c r="HS139" s="1002">
        <v>5</v>
      </c>
      <c r="HT139" s="1002"/>
      <c r="HU139" s="1002"/>
      <c r="HV139" s="1002">
        <v>163</v>
      </c>
      <c r="HW139" s="1002">
        <v>33</v>
      </c>
      <c r="HX139" s="1002">
        <v>182</v>
      </c>
      <c r="HY139" s="1002">
        <v>26</v>
      </c>
      <c r="HZ139" s="1002">
        <v>19</v>
      </c>
      <c r="IA139" s="1002">
        <v>43</v>
      </c>
      <c r="IB139" s="1002">
        <v>1</v>
      </c>
      <c r="IC139" s="1002">
        <v>96</v>
      </c>
      <c r="ID139" s="1002">
        <v>589</v>
      </c>
      <c r="IE139" s="1002"/>
      <c r="IF139" s="1002"/>
      <c r="IG139" s="1002"/>
      <c r="IH139" s="1003">
        <v>6002</v>
      </c>
      <c r="II139" s="1004">
        <f t="shared" si="33"/>
        <v>16.443835616438356</v>
      </c>
      <c r="IJ139" s="1005">
        <v>17.333333333333332</v>
      </c>
      <c r="IK139" s="1006">
        <v>6.7594728171334433</v>
      </c>
      <c r="IL139" s="1006">
        <v>6.5</v>
      </c>
      <c r="IM139" s="1006">
        <v>6.6269841269841274</v>
      </c>
      <c r="IN139" s="1006">
        <v>8.0757341576506949</v>
      </c>
      <c r="IO139" s="1006">
        <v>4.9344359125812165</v>
      </c>
      <c r="IP139" s="1006">
        <v>6.822222222222222</v>
      </c>
      <c r="IQ139" s="1006">
        <v>7.7818181818181822</v>
      </c>
      <c r="IR139" s="1006">
        <v>9.6914556962025316</v>
      </c>
      <c r="IS139" s="1006">
        <v>7.831325301204819</v>
      </c>
      <c r="IT139" s="1006">
        <v>6.3588516746411488</v>
      </c>
      <c r="IU139" s="1006">
        <v>8.7542662116040955</v>
      </c>
      <c r="IV139" s="1006">
        <v>7</v>
      </c>
      <c r="IW139" s="1006">
        <v>12</v>
      </c>
      <c r="IX139" s="1006"/>
      <c r="IY139" s="1006"/>
      <c r="IZ139" s="1006">
        <v>5.9877300613496933</v>
      </c>
      <c r="JA139" s="1006">
        <v>9.4242424242424239</v>
      </c>
      <c r="JB139" s="1006">
        <v>7.9065934065934069</v>
      </c>
      <c r="JC139" s="1006">
        <v>9.1538461538461533</v>
      </c>
      <c r="JD139" s="1006">
        <v>3.0526315789473686</v>
      </c>
      <c r="JE139" s="1006">
        <v>3.4883720930232558</v>
      </c>
      <c r="JF139" s="1006">
        <v>6</v>
      </c>
      <c r="JG139" s="1006">
        <v>6.4375</v>
      </c>
      <c r="JH139" s="1006">
        <v>12.191850594227505</v>
      </c>
      <c r="JI139" s="1006"/>
      <c r="JJ139" s="1006"/>
      <c r="JK139" s="1006"/>
      <c r="JL139" s="642">
        <v>7.3868710429856712</v>
      </c>
      <c r="JM139" s="1001">
        <v>44</v>
      </c>
      <c r="JN139" s="1002">
        <v>3468</v>
      </c>
      <c r="JO139" s="1002">
        <v>11</v>
      </c>
      <c r="JP139" s="1002">
        <v>705</v>
      </c>
      <c r="JQ139" s="1002">
        <v>4206</v>
      </c>
      <c r="JR139" s="1002">
        <v>5709</v>
      </c>
      <c r="JS139" s="1002">
        <v>1431</v>
      </c>
      <c r="JT139" s="1002">
        <v>1846</v>
      </c>
      <c r="JU139" s="1002">
        <v>5476</v>
      </c>
      <c r="JV139" s="1002">
        <v>551</v>
      </c>
      <c r="JW139" s="1002">
        <v>1033</v>
      </c>
      <c r="JX139" s="1002">
        <v>2164</v>
      </c>
      <c r="JY139" s="1002">
        <v>12</v>
      </c>
      <c r="JZ139" s="1002">
        <v>55</v>
      </c>
      <c r="KA139" s="1002"/>
      <c r="KB139" s="1002"/>
      <c r="KC139" s="1002">
        <v>777</v>
      </c>
      <c r="KD139" s="1002">
        <v>272</v>
      </c>
      <c r="KE139" s="1002">
        <v>1048</v>
      </c>
      <c r="KF139" s="1002">
        <v>204</v>
      </c>
      <c r="KG139" s="1002">
        <v>28</v>
      </c>
      <c r="KH139" s="1002">
        <v>79</v>
      </c>
      <c r="KI139" s="1002">
        <v>5</v>
      </c>
      <c r="KJ139" s="1002">
        <v>520</v>
      </c>
      <c r="KK139" s="1002">
        <v>6593</v>
      </c>
      <c r="KL139" s="1002"/>
      <c r="KM139" s="1002"/>
      <c r="KN139" s="1002"/>
      <c r="KO139" s="1003">
        <v>36237</v>
      </c>
      <c r="KP139" s="1007">
        <f t="shared" si="28"/>
        <v>0.6053625125292349</v>
      </c>
      <c r="KQ139" s="1004">
        <f t="shared" si="34"/>
        <v>99.279452054794518</v>
      </c>
      <c r="KR139" s="1001">
        <v>53</v>
      </c>
      <c r="KS139" s="1002">
        <v>36</v>
      </c>
      <c r="KT139" s="1002"/>
      <c r="KU139" s="1002">
        <v>3</v>
      </c>
      <c r="KV139" s="1002">
        <v>376</v>
      </c>
      <c r="KW139" s="1002">
        <v>1056</v>
      </c>
      <c r="KX139" s="1002">
        <v>143</v>
      </c>
      <c r="KY139" s="1002">
        <v>23</v>
      </c>
      <c r="KZ139" s="1002">
        <v>20</v>
      </c>
      <c r="LA139" s="1002">
        <v>20</v>
      </c>
      <c r="LB139" s="1002">
        <v>89</v>
      </c>
      <c r="LC139" s="1002">
        <v>118</v>
      </c>
      <c r="LD139" s="1002"/>
      <c r="LE139" s="1002"/>
      <c r="LF139" s="1002"/>
      <c r="LG139" s="1002"/>
      <c r="LH139" s="1002">
        <v>35</v>
      </c>
      <c r="LI139" s="1002">
        <v>6</v>
      </c>
      <c r="LJ139" s="1002">
        <v>210</v>
      </c>
      <c r="LK139" s="1002">
        <v>9</v>
      </c>
      <c r="LL139" s="1002">
        <v>13</v>
      </c>
      <c r="LM139" s="1002">
        <v>28</v>
      </c>
      <c r="LN139" s="1002"/>
      <c r="LO139" s="1002">
        <v>3</v>
      </c>
      <c r="LP139" s="1002"/>
      <c r="LQ139" s="1002"/>
      <c r="LR139" s="1002"/>
      <c r="LS139" s="1002"/>
      <c r="LT139" s="1003">
        <v>2241</v>
      </c>
      <c r="LU139" s="1007">
        <f>LT139/(FP139*365)</f>
        <v>0.51164383561643834</v>
      </c>
      <c r="LV139" s="1004">
        <f t="shared" si="35"/>
        <v>6.13972602739726</v>
      </c>
      <c r="LW139" s="644"/>
      <c r="LX139" s="645"/>
      <c r="LY139" s="645"/>
      <c r="LZ139" s="646"/>
      <c r="MA139" s="647">
        <v>146</v>
      </c>
      <c r="MB139" s="647">
        <v>2095</v>
      </c>
      <c r="MC139" s="645"/>
      <c r="MD139" s="645"/>
      <c r="ME139" s="646"/>
      <c r="MF139" s="647"/>
      <c r="MG139" s="645"/>
      <c r="MH139" s="645"/>
      <c r="MI139" s="646"/>
      <c r="MJ139" s="647"/>
      <c r="MK139" s="648"/>
      <c r="ML139" s="648"/>
      <c r="MM139" s="648"/>
      <c r="MN139" s="1008">
        <v>2241</v>
      </c>
      <c r="MO139" s="1009">
        <f t="shared" si="36"/>
        <v>0</v>
      </c>
      <c r="MP139" s="1010"/>
      <c r="MQ139" s="1011" t="s">
        <v>1485</v>
      </c>
      <c r="MR139" s="1011"/>
      <c r="MS139" s="1011"/>
      <c r="MT139" s="1011" t="s">
        <v>1486</v>
      </c>
      <c r="MU139" s="1011"/>
      <c r="MV139" s="1012"/>
      <c r="MX139" s="837"/>
    </row>
    <row r="140" spans="1:362" s="587" customFormat="1" ht="8.25" x14ac:dyDescent="0.25">
      <c r="A140" s="976" t="s">
        <v>848</v>
      </c>
      <c r="B140" s="977" t="s">
        <v>849</v>
      </c>
      <c r="C140" s="978" t="s">
        <v>850</v>
      </c>
      <c r="D140" s="978" t="s">
        <v>851</v>
      </c>
      <c r="E140" s="978" t="s">
        <v>1213</v>
      </c>
      <c r="F140" s="978" t="s">
        <v>280</v>
      </c>
      <c r="G140" s="978" t="s">
        <v>293</v>
      </c>
      <c r="H140" s="978" t="s">
        <v>294</v>
      </c>
      <c r="I140" s="978" t="s">
        <v>492</v>
      </c>
      <c r="J140" s="978" t="s">
        <v>493</v>
      </c>
      <c r="K140" s="1013" t="s">
        <v>282</v>
      </c>
      <c r="L140" s="979">
        <v>1</v>
      </c>
      <c r="M140" s="593">
        <v>623970000</v>
      </c>
      <c r="N140" s="595">
        <v>618411000</v>
      </c>
      <c r="O140" s="595">
        <v>269106000</v>
      </c>
      <c r="P140" s="598">
        <f t="shared" si="29"/>
        <v>5559000</v>
      </c>
      <c r="Q140" s="599">
        <v>0</v>
      </c>
      <c r="R140" s="600">
        <v>530475016.12000006</v>
      </c>
      <c r="S140" s="600">
        <v>5032678.17</v>
      </c>
      <c r="T140" s="980">
        <v>535507694.29000008</v>
      </c>
      <c r="U140" s="981">
        <v>56.203571428571429</v>
      </c>
      <c r="V140" s="982">
        <v>2.4486111111111111</v>
      </c>
      <c r="W140" s="982">
        <v>99.011640211640213</v>
      </c>
      <c r="X140" s="982">
        <v>77.805820105820104</v>
      </c>
      <c r="Y140" s="982">
        <v>21.42962962962963</v>
      </c>
      <c r="Z140" s="982">
        <v>85.758201058201053</v>
      </c>
      <c r="AA140" s="982">
        <v>5.8201058201058198E-2</v>
      </c>
      <c r="AB140" s="982">
        <v>36.117857142857147</v>
      </c>
      <c r="AC140" s="982">
        <v>17.448412698412699</v>
      </c>
      <c r="AD140" s="983">
        <v>396.28194444444443</v>
      </c>
      <c r="AE140" s="984">
        <f t="shared" si="30"/>
        <v>0.16399475014864351</v>
      </c>
      <c r="AF140" s="985">
        <f t="shared" si="31"/>
        <v>0.2889031566072498</v>
      </c>
      <c r="AG140" s="986"/>
      <c r="AH140" s="987"/>
      <c r="AI140" s="988"/>
      <c r="AJ140" s="989"/>
      <c r="AK140" s="990"/>
      <c r="AL140" s="990"/>
      <c r="AM140" s="990"/>
      <c r="AN140" s="990"/>
      <c r="AO140" s="990"/>
      <c r="AP140" s="990"/>
      <c r="AQ140" s="990"/>
      <c r="AR140" s="990"/>
      <c r="AS140" s="990"/>
      <c r="AT140" s="990"/>
      <c r="AU140" s="990"/>
      <c r="AV140" s="990"/>
      <c r="AW140" s="990"/>
      <c r="AX140" s="990"/>
      <c r="AY140" s="990"/>
      <c r="AZ140" s="990"/>
      <c r="BA140" s="990"/>
      <c r="BB140" s="990"/>
      <c r="BC140" s="990"/>
      <c r="BD140" s="614"/>
      <c r="BE140" s="991"/>
      <c r="BF140" s="992">
        <v>40</v>
      </c>
      <c r="BG140" s="992"/>
      <c r="BH140" s="992">
        <v>20</v>
      </c>
      <c r="BI140" s="992"/>
      <c r="BJ140" s="992"/>
      <c r="BK140" s="992"/>
      <c r="BL140" s="992"/>
      <c r="BM140" s="992"/>
      <c r="BN140" s="992"/>
      <c r="BO140" s="992"/>
      <c r="BP140" s="992"/>
      <c r="BQ140" s="992"/>
      <c r="BR140" s="992"/>
      <c r="BS140" s="992"/>
      <c r="BT140" s="992"/>
      <c r="BU140" s="992"/>
      <c r="BV140" s="992"/>
      <c r="BW140" s="992"/>
      <c r="BX140" s="992"/>
      <c r="BY140" s="992"/>
      <c r="BZ140" s="992"/>
      <c r="CA140" s="992"/>
      <c r="CB140" s="992"/>
      <c r="CC140" s="992"/>
      <c r="CD140" s="992"/>
      <c r="CE140" s="992"/>
      <c r="CF140" s="992"/>
      <c r="CG140" s="992"/>
      <c r="CH140" s="992"/>
      <c r="CI140" s="992"/>
      <c r="CJ140" s="992"/>
      <c r="CK140" s="992"/>
      <c r="CL140" s="992"/>
      <c r="CM140" s="992"/>
      <c r="CN140" s="992"/>
      <c r="CO140" s="992"/>
      <c r="CP140" s="992"/>
      <c r="CQ140" s="992"/>
      <c r="CR140" s="992"/>
      <c r="CS140" s="993">
        <v>60</v>
      </c>
      <c r="CT140" s="994">
        <f t="shared" si="32"/>
        <v>2</v>
      </c>
      <c r="CU140" s="615"/>
      <c r="CV140" s="616">
        <v>0.36472602739726029</v>
      </c>
      <c r="CW140" s="616"/>
      <c r="CX140" s="616">
        <v>0.59205479452054799</v>
      </c>
      <c r="CY140" s="616"/>
      <c r="CZ140" s="616"/>
      <c r="DA140" s="616"/>
      <c r="DB140" s="616"/>
      <c r="DC140" s="616"/>
      <c r="DD140" s="616"/>
      <c r="DE140" s="616"/>
      <c r="DF140" s="616"/>
      <c r="DG140" s="616"/>
      <c r="DH140" s="616"/>
      <c r="DI140" s="616"/>
      <c r="DJ140" s="616"/>
      <c r="DK140" s="616"/>
      <c r="DL140" s="616"/>
      <c r="DM140" s="616"/>
      <c r="DN140" s="616"/>
      <c r="DO140" s="616"/>
      <c r="DP140" s="616"/>
      <c r="DQ140" s="616"/>
      <c r="DR140" s="616"/>
      <c r="DS140" s="616"/>
      <c r="DT140" s="616"/>
      <c r="DU140" s="616"/>
      <c r="DV140" s="616"/>
      <c r="DW140" s="616"/>
      <c r="DX140" s="616"/>
      <c r="DY140" s="616"/>
      <c r="DZ140" s="616"/>
      <c r="EA140" s="616"/>
      <c r="EB140" s="616"/>
      <c r="EC140" s="616"/>
      <c r="ED140" s="616"/>
      <c r="EE140" s="616"/>
      <c r="EF140" s="616"/>
      <c r="EG140" s="616"/>
      <c r="EH140" s="995"/>
      <c r="EI140" s="996">
        <v>0.44050228310502282</v>
      </c>
      <c r="EJ140" s="989"/>
      <c r="EK140" s="990">
        <v>6</v>
      </c>
      <c r="EL140" s="990"/>
      <c r="EM140" s="990"/>
      <c r="EN140" s="990"/>
      <c r="EO140" s="990"/>
      <c r="EP140" s="990"/>
      <c r="EQ140" s="990"/>
      <c r="ER140" s="990"/>
      <c r="ES140" s="990"/>
      <c r="ET140" s="990"/>
      <c r="EU140" s="990"/>
      <c r="EV140" s="990"/>
      <c r="EW140" s="990"/>
      <c r="EX140" s="990"/>
      <c r="EY140" s="990"/>
      <c r="EZ140" s="990"/>
      <c r="FA140" s="990"/>
      <c r="FB140" s="990"/>
      <c r="FC140" s="990"/>
      <c r="FD140" s="990"/>
      <c r="FE140" s="990"/>
      <c r="FF140" s="990"/>
      <c r="FG140" s="990"/>
      <c r="FH140" s="990"/>
      <c r="FI140" s="990"/>
      <c r="FJ140" s="990"/>
      <c r="FK140" s="990"/>
      <c r="FL140" s="990"/>
      <c r="FM140" s="990"/>
      <c r="FN140" s="990"/>
      <c r="FO140" s="990"/>
      <c r="FP140" s="997">
        <v>6</v>
      </c>
      <c r="FQ140" s="994">
        <f t="shared" si="27"/>
        <v>1</v>
      </c>
      <c r="FR140" s="615"/>
      <c r="FS140" s="616">
        <v>0.6388127853881278</v>
      </c>
      <c r="FT140" s="616"/>
      <c r="FU140" s="616"/>
      <c r="FV140" s="616"/>
      <c r="FW140" s="616"/>
      <c r="FX140" s="616"/>
      <c r="FY140" s="616"/>
      <c r="FZ140" s="616"/>
      <c r="GA140" s="616"/>
      <c r="GB140" s="616"/>
      <c r="GC140" s="616"/>
      <c r="GD140" s="616"/>
      <c r="GE140" s="616"/>
      <c r="GF140" s="616"/>
      <c r="GG140" s="616"/>
      <c r="GH140" s="616"/>
      <c r="GI140" s="616"/>
      <c r="GJ140" s="616"/>
      <c r="GK140" s="616"/>
      <c r="GL140" s="616"/>
      <c r="GM140" s="616"/>
      <c r="GN140" s="616"/>
      <c r="GO140" s="616"/>
      <c r="GP140" s="616"/>
      <c r="GQ140" s="616"/>
      <c r="GR140" s="616"/>
      <c r="GS140" s="616"/>
      <c r="GT140" s="616"/>
      <c r="GU140" s="616"/>
      <c r="GV140" s="616"/>
      <c r="GW140" s="616"/>
      <c r="GX140" s="621">
        <v>0.6388127853881278</v>
      </c>
      <c r="GY140" s="998">
        <v>70</v>
      </c>
      <c r="GZ140" s="999">
        <v>80</v>
      </c>
      <c r="HA140" s="999">
        <v>40</v>
      </c>
      <c r="HB140" s="999"/>
      <c r="HC140" s="999">
        <v>22</v>
      </c>
      <c r="HD140" s="999">
        <v>20</v>
      </c>
      <c r="HE140" s="1000">
        <v>232</v>
      </c>
      <c r="HF140" s="1001"/>
      <c r="HG140" s="1002"/>
      <c r="HH140" s="1002">
        <v>1</v>
      </c>
      <c r="HI140" s="1002"/>
      <c r="HJ140" s="1002">
        <v>53</v>
      </c>
      <c r="HK140" s="1002">
        <v>76</v>
      </c>
      <c r="HL140" s="1002">
        <v>759</v>
      </c>
      <c r="HM140" s="1002">
        <v>198</v>
      </c>
      <c r="HN140" s="1002">
        <v>1373</v>
      </c>
      <c r="HO140" s="1002">
        <v>36</v>
      </c>
      <c r="HP140" s="1002">
        <v>16</v>
      </c>
      <c r="HQ140" s="1002">
        <v>4</v>
      </c>
      <c r="HR140" s="1002">
        <v>17</v>
      </c>
      <c r="HS140" s="1002">
        <v>3</v>
      </c>
      <c r="HT140" s="1002"/>
      <c r="HU140" s="1002"/>
      <c r="HV140" s="1002">
        <v>8</v>
      </c>
      <c r="HW140" s="1002">
        <v>5</v>
      </c>
      <c r="HX140" s="1002">
        <v>9</v>
      </c>
      <c r="HY140" s="1002">
        <v>12</v>
      </c>
      <c r="HZ140" s="1002"/>
      <c r="IA140" s="1002">
        <v>9</v>
      </c>
      <c r="IB140" s="1002"/>
      <c r="IC140" s="1002">
        <v>29</v>
      </c>
      <c r="ID140" s="1002"/>
      <c r="IE140" s="1002"/>
      <c r="IF140" s="1002">
        <v>4</v>
      </c>
      <c r="IG140" s="1002"/>
      <c r="IH140" s="1003">
        <v>2612</v>
      </c>
      <c r="II140" s="1004">
        <f t="shared" si="33"/>
        <v>7.1561643835616442</v>
      </c>
      <c r="IJ140" s="1005"/>
      <c r="IK140" s="1006"/>
      <c r="IL140" s="1006">
        <v>3</v>
      </c>
      <c r="IM140" s="1006"/>
      <c r="IN140" s="1006">
        <v>7.2075471698113205</v>
      </c>
      <c r="IO140" s="1006">
        <v>2.8157894736842106</v>
      </c>
      <c r="IP140" s="1006">
        <v>3.2819499341238472</v>
      </c>
      <c r="IQ140" s="1006">
        <v>3.5404040404040402</v>
      </c>
      <c r="IR140" s="1006">
        <v>6.7006554989075022</v>
      </c>
      <c r="IS140" s="1006">
        <v>4.6944444444444446</v>
      </c>
      <c r="IT140" s="1006">
        <v>7.0625</v>
      </c>
      <c r="IU140" s="1006">
        <v>5</v>
      </c>
      <c r="IV140" s="1006">
        <v>2.8823529411764706</v>
      </c>
      <c r="IW140" s="1006">
        <v>2.6666666666666665</v>
      </c>
      <c r="IX140" s="1006"/>
      <c r="IY140" s="1006"/>
      <c r="IZ140" s="1006">
        <v>3.25</v>
      </c>
      <c r="JA140" s="1006">
        <v>2.8</v>
      </c>
      <c r="JB140" s="1006">
        <v>10</v>
      </c>
      <c r="JC140" s="1006">
        <v>3.75</v>
      </c>
      <c r="JD140" s="1006"/>
      <c r="JE140" s="1006">
        <v>3.7777777777777777</v>
      </c>
      <c r="JF140" s="1006"/>
      <c r="JG140" s="1006">
        <v>1.9310344827586208</v>
      </c>
      <c r="JH140" s="1006"/>
      <c r="JI140" s="1006"/>
      <c r="JJ140" s="1006">
        <v>7.75</v>
      </c>
      <c r="JK140" s="1006"/>
      <c r="JL140" s="642">
        <v>5.2243491577335375</v>
      </c>
      <c r="JM140" s="1001"/>
      <c r="JN140" s="1002"/>
      <c r="JO140" s="1002"/>
      <c r="JP140" s="1002"/>
      <c r="JQ140" s="1002">
        <v>221</v>
      </c>
      <c r="JR140" s="1002">
        <v>130</v>
      </c>
      <c r="JS140" s="1002">
        <v>1580</v>
      </c>
      <c r="JT140" s="1002">
        <v>489</v>
      </c>
      <c r="JU140" s="1002">
        <v>6746</v>
      </c>
      <c r="JV140" s="1002">
        <v>133</v>
      </c>
      <c r="JW140" s="1002">
        <v>85</v>
      </c>
      <c r="JX140" s="1002">
        <v>15</v>
      </c>
      <c r="JY140" s="1002">
        <v>32</v>
      </c>
      <c r="JZ140" s="1002">
        <v>5</v>
      </c>
      <c r="KA140" s="1002"/>
      <c r="KB140" s="1002"/>
      <c r="KC140" s="1002">
        <v>16</v>
      </c>
      <c r="KD140" s="1002">
        <v>10</v>
      </c>
      <c r="KE140" s="1002">
        <v>80</v>
      </c>
      <c r="KF140" s="1002">
        <v>36</v>
      </c>
      <c r="KG140" s="1002"/>
      <c r="KH140" s="1002">
        <v>22</v>
      </c>
      <c r="KI140" s="1002"/>
      <c r="KJ140" s="1002">
        <v>25</v>
      </c>
      <c r="KK140" s="1002"/>
      <c r="KL140" s="1002"/>
      <c r="KM140" s="1002">
        <v>22</v>
      </c>
      <c r="KN140" s="1002"/>
      <c r="KO140" s="1003">
        <v>9647</v>
      </c>
      <c r="KP140" s="1007">
        <f t="shared" si="28"/>
        <v>0.44050228310502282</v>
      </c>
      <c r="KQ140" s="1004">
        <f t="shared" si="34"/>
        <v>26.43013698630137</v>
      </c>
      <c r="KR140" s="1001"/>
      <c r="KS140" s="1002"/>
      <c r="KT140" s="1002">
        <v>2</v>
      </c>
      <c r="KU140" s="1002"/>
      <c r="KV140" s="1002">
        <v>107</v>
      </c>
      <c r="KW140" s="1002">
        <v>7</v>
      </c>
      <c r="KX140" s="1002">
        <v>152</v>
      </c>
      <c r="KY140" s="1002">
        <v>14</v>
      </c>
      <c r="KZ140" s="1002">
        <v>1093</v>
      </c>
      <c r="LA140" s="1002"/>
      <c r="LB140" s="1002">
        <v>12</v>
      </c>
      <c r="LC140" s="1002">
        <v>1</v>
      </c>
      <c r="LD140" s="1002"/>
      <c r="LE140" s="1002"/>
      <c r="LF140" s="1002"/>
      <c r="LG140" s="1002"/>
      <c r="LH140" s="1002">
        <v>2</v>
      </c>
      <c r="LI140" s="1002"/>
      <c r="LJ140" s="1002"/>
      <c r="LK140" s="1002"/>
      <c r="LL140" s="1002"/>
      <c r="LM140" s="1002">
        <v>3</v>
      </c>
      <c r="LN140" s="1002"/>
      <c r="LO140" s="1002">
        <v>2</v>
      </c>
      <c r="LP140" s="1002"/>
      <c r="LQ140" s="1002"/>
      <c r="LR140" s="1002">
        <v>4</v>
      </c>
      <c r="LS140" s="1002"/>
      <c r="LT140" s="1003">
        <v>1399</v>
      </c>
      <c r="LU140" s="1007">
        <f>LT140/(FP140*365)</f>
        <v>0.6388127853881278</v>
      </c>
      <c r="LV140" s="1004">
        <f t="shared" si="35"/>
        <v>3.8328767123287673</v>
      </c>
      <c r="LW140" s="644">
        <v>3</v>
      </c>
      <c r="LX140" s="645">
        <v>1</v>
      </c>
      <c r="LY140" s="645">
        <v>13</v>
      </c>
      <c r="LZ140" s="646">
        <v>97</v>
      </c>
      <c r="MA140" s="647">
        <v>459</v>
      </c>
      <c r="MB140" s="647">
        <v>826</v>
      </c>
      <c r="MC140" s="645"/>
      <c r="MD140" s="645"/>
      <c r="ME140" s="646"/>
      <c r="MF140" s="647"/>
      <c r="MG140" s="645"/>
      <c r="MH140" s="645"/>
      <c r="MI140" s="646"/>
      <c r="MJ140" s="647"/>
      <c r="MK140" s="648"/>
      <c r="ML140" s="648"/>
      <c r="MM140" s="648"/>
      <c r="MN140" s="1008">
        <v>1399</v>
      </c>
      <c r="MO140" s="1009">
        <f t="shared" si="36"/>
        <v>1.2151536812008578E-2</v>
      </c>
      <c r="MP140" s="1010"/>
      <c r="MQ140" s="1011"/>
      <c r="MR140" s="1011"/>
      <c r="MS140" s="1011"/>
      <c r="MT140" s="1011"/>
      <c r="MU140" s="1011"/>
      <c r="MV140" s="1012"/>
      <c r="MX140" s="837"/>
    </row>
    <row r="141" spans="1:362" s="587" customFormat="1" ht="8.25" x14ac:dyDescent="0.25">
      <c r="A141" s="976" t="s">
        <v>1489</v>
      </c>
      <c r="B141" s="977" t="s">
        <v>1490</v>
      </c>
      <c r="C141" s="978" t="s">
        <v>1491</v>
      </c>
      <c r="D141" s="978" t="s">
        <v>1492</v>
      </c>
      <c r="E141" s="978" t="s">
        <v>1207</v>
      </c>
      <c r="F141" s="978" t="s">
        <v>229</v>
      </c>
      <c r="G141" s="978" t="s">
        <v>474</v>
      </c>
      <c r="H141" s="978" t="s">
        <v>474</v>
      </c>
      <c r="I141" s="978" t="s">
        <v>492</v>
      </c>
      <c r="J141" s="978" t="s">
        <v>493</v>
      </c>
      <c r="K141" s="1013" t="s">
        <v>282</v>
      </c>
      <c r="L141" s="979">
        <v>1</v>
      </c>
      <c r="M141" s="593">
        <v>184519000</v>
      </c>
      <c r="N141" s="595">
        <v>180290000</v>
      </c>
      <c r="O141" s="595">
        <v>72021000</v>
      </c>
      <c r="P141" s="598">
        <f t="shared" si="29"/>
        <v>4229000</v>
      </c>
      <c r="Q141" s="599">
        <v>94468058.959999993</v>
      </c>
      <c r="R141" s="600">
        <v>3853670.24</v>
      </c>
      <c r="S141" s="600">
        <v>55798485.190000005</v>
      </c>
      <c r="T141" s="980">
        <v>154120214.38999999</v>
      </c>
      <c r="U141" s="981">
        <v>20.187162698412699</v>
      </c>
      <c r="V141" s="982">
        <v>4.63</v>
      </c>
      <c r="W141" s="982">
        <v>31.074074074074073</v>
      </c>
      <c r="X141" s="982">
        <v>12.38830687830688</v>
      </c>
      <c r="Y141" s="982">
        <v>6.8815873015873006</v>
      </c>
      <c r="Z141" s="982">
        <v>4.58</v>
      </c>
      <c r="AA141" s="982">
        <v>0</v>
      </c>
      <c r="AB141" s="982">
        <v>14.150515873015873</v>
      </c>
      <c r="AC141" s="982">
        <v>2.1923214285714288</v>
      </c>
      <c r="AD141" s="983">
        <v>96.083968253968266</v>
      </c>
      <c r="AE141" s="984">
        <f t="shared" si="30"/>
        <v>0.2531587206916826</v>
      </c>
      <c r="AF141" s="985">
        <f t="shared" si="31"/>
        <v>0.38968689938233497</v>
      </c>
      <c r="AG141" s="986"/>
      <c r="AH141" s="987"/>
      <c r="AI141" s="988"/>
      <c r="AJ141" s="989"/>
      <c r="AK141" s="990"/>
      <c r="AL141" s="990"/>
      <c r="AM141" s="990"/>
      <c r="AN141" s="990"/>
      <c r="AO141" s="990"/>
      <c r="AP141" s="990"/>
      <c r="AQ141" s="990"/>
      <c r="AR141" s="990"/>
      <c r="AS141" s="990"/>
      <c r="AT141" s="990"/>
      <c r="AU141" s="990"/>
      <c r="AV141" s="990"/>
      <c r="AW141" s="990"/>
      <c r="AX141" s="990"/>
      <c r="AY141" s="990"/>
      <c r="AZ141" s="990"/>
      <c r="BA141" s="990"/>
      <c r="BB141" s="990"/>
      <c r="BC141" s="990"/>
      <c r="BD141" s="614"/>
      <c r="BE141" s="991"/>
      <c r="BF141" s="992">
        <v>20</v>
      </c>
      <c r="BG141" s="992"/>
      <c r="BH141" s="992"/>
      <c r="BI141" s="992"/>
      <c r="BJ141" s="992"/>
      <c r="BK141" s="992"/>
      <c r="BL141" s="992"/>
      <c r="BM141" s="992"/>
      <c r="BN141" s="992"/>
      <c r="BO141" s="992"/>
      <c r="BP141" s="992"/>
      <c r="BQ141" s="992"/>
      <c r="BR141" s="992"/>
      <c r="BS141" s="992"/>
      <c r="BT141" s="992"/>
      <c r="BU141" s="992"/>
      <c r="BV141" s="992"/>
      <c r="BW141" s="992"/>
      <c r="BX141" s="992"/>
      <c r="BY141" s="992"/>
      <c r="BZ141" s="992"/>
      <c r="CA141" s="992"/>
      <c r="CB141" s="992"/>
      <c r="CC141" s="992"/>
      <c r="CD141" s="992"/>
      <c r="CE141" s="992"/>
      <c r="CF141" s="992"/>
      <c r="CG141" s="992"/>
      <c r="CH141" s="992"/>
      <c r="CI141" s="992"/>
      <c r="CJ141" s="992"/>
      <c r="CK141" s="992"/>
      <c r="CL141" s="992"/>
      <c r="CM141" s="992"/>
      <c r="CN141" s="992"/>
      <c r="CO141" s="992"/>
      <c r="CP141" s="992"/>
      <c r="CQ141" s="992"/>
      <c r="CR141" s="992"/>
      <c r="CS141" s="993">
        <v>20</v>
      </c>
      <c r="CT141" s="994">
        <f t="shared" si="32"/>
        <v>1</v>
      </c>
      <c r="CU141" s="615"/>
      <c r="CV141" s="616">
        <v>2.8630136986301371E-2</v>
      </c>
      <c r="CW141" s="616"/>
      <c r="CX141" s="616"/>
      <c r="CY141" s="616"/>
      <c r="CZ141" s="616"/>
      <c r="DA141" s="616"/>
      <c r="DB141" s="616"/>
      <c r="DC141" s="616"/>
      <c r="DD141" s="616"/>
      <c r="DE141" s="616"/>
      <c r="DF141" s="616"/>
      <c r="DG141" s="616"/>
      <c r="DH141" s="616"/>
      <c r="DI141" s="616"/>
      <c r="DJ141" s="616"/>
      <c r="DK141" s="616"/>
      <c r="DL141" s="616"/>
      <c r="DM141" s="616"/>
      <c r="DN141" s="616"/>
      <c r="DO141" s="616"/>
      <c r="DP141" s="616"/>
      <c r="DQ141" s="616"/>
      <c r="DR141" s="616"/>
      <c r="DS141" s="616"/>
      <c r="DT141" s="616"/>
      <c r="DU141" s="616"/>
      <c r="DV141" s="616"/>
      <c r="DW141" s="616"/>
      <c r="DX141" s="616"/>
      <c r="DY141" s="616"/>
      <c r="DZ141" s="616"/>
      <c r="EA141" s="616"/>
      <c r="EB141" s="616"/>
      <c r="EC141" s="616"/>
      <c r="ED141" s="616"/>
      <c r="EE141" s="616"/>
      <c r="EF141" s="616"/>
      <c r="EG141" s="616"/>
      <c r="EH141" s="995"/>
      <c r="EI141" s="996">
        <v>2.8630136986301371E-2</v>
      </c>
      <c r="EJ141" s="989"/>
      <c r="EK141" s="990"/>
      <c r="EL141" s="990"/>
      <c r="EM141" s="990"/>
      <c r="EN141" s="990"/>
      <c r="EO141" s="990"/>
      <c r="EP141" s="990"/>
      <c r="EQ141" s="990"/>
      <c r="ER141" s="990"/>
      <c r="ES141" s="990"/>
      <c r="ET141" s="990"/>
      <c r="EU141" s="990"/>
      <c r="EV141" s="990"/>
      <c r="EW141" s="990"/>
      <c r="EX141" s="990"/>
      <c r="EY141" s="990"/>
      <c r="EZ141" s="990"/>
      <c r="FA141" s="990"/>
      <c r="FB141" s="990"/>
      <c r="FC141" s="990"/>
      <c r="FD141" s="990"/>
      <c r="FE141" s="990"/>
      <c r="FF141" s="990"/>
      <c r="FG141" s="990"/>
      <c r="FH141" s="990"/>
      <c r="FI141" s="990"/>
      <c r="FJ141" s="990"/>
      <c r="FK141" s="990"/>
      <c r="FL141" s="990"/>
      <c r="FM141" s="990"/>
      <c r="FN141" s="990"/>
      <c r="FO141" s="990"/>
      <c r="FP141" s="997"/>
      <c r="FQ141" s="994">
        <f t="shared" si="27"/>
        <v>0</v>
      </c>
      <c r="FR141" s="615"/>
      <c r="FS141" s="616"/>
      <c r="FT141" s="616"/>
      <c r="FU141" s="616"/>
      <c r="FV141" s="616"/>
      <c r="FW141" s="616"/>
      <c r="FX141" s="616"/>
      <c r="FY141" s="616"/>
      <c r="FZ141" s="616"/>
      <c r="GA141" s="616"/>
      <c r="GB141" s="616"/>
      <c r="GC141" s="616"/>
      <c r="GD141" s="616"/>
      <c r="GE141" s="616"/>
      <c r="GF141" s="616"/>
      <c r="GG141" s="616"/>
      <c r="GH141" s="616"/>
      <c r="GI141" s="616"/>
      <c r="GJ141" s="616"/>
      <c r="GK141" s="616"/>
      <c r="GL141" s="616"/>
      <c r="GM141" s="616"/>
      <c r="GN141" s="616"/>
      <c r="GO141" s="616"/>
      <c r="GP141" s="616"/>
      <c r="GQ141" s="616"/>
      <c r="GR141" s="616"/>
      <c r="GS141" s="616"/>
      <c r="GT141" s="616"/>
      <c r="GU141" s="616"/>
      <c r="GV141" s="616"/>
      <c r="GW141" s="616"/>
      <c r="GX141" s="621"/>
      <c r="GY141" s="998"/>
      <c r="GZ141" s="999"/>
      <c r="HA141" s="999"/>
      <c r="HB141" s="999"/>
      <c r="HC141" s="999"/>
      <c r="HD141" s="999"/>
      <c r="HE141" s="1000"/>
      <c r="HF141" s="1001"/>
      <c r="HG141" s="1002">
        <v>12</v>
      </c>
      <c r="HH141" s="1002"/>
      <c r="HI141" s="1002"/>
      <c r="HJ141" s="1002"/>
      <c r="HK141" s="1002"/>
      <c r="HL141" s="1002"/>
      <c r="HM141" s="1002"/>
      <c r="HN141" s="1002">
        <v>61</v>
      </c>
      <c r="HO141" s="1002">
        <v>11</v>
      </c>
      <c r="HP141" s="1002"/>
      <c r="HQ141" s="1002"/>
      <c r="HR141" s="1002"/>
      <c r="HS141" s="1002"/>
      <c r="HT141" s="1002"/>
      <c r="HU141" s="1002"/>
      <c r="HV141" s="1002"/>
      <c r="HW141" s="1002"/>
      <c r="HX141" s="1002"/>
      <c r="HY141" s="1002"/>
      <c r="HZ141" s="1002"/>
      <c r="IA141" s="1002"/>
      <c r="IB141" s="1002"/>
      <c r="IC141" s="1002"/>
      <c r="ID141" s="1002"/>
      <c r="IE141" s="1002"/>
      <c r="IF141" s="1002"/>
      <c r="IG141" s="1002"/>
      <c r="IH141" s="1003">
        <v>84</v>
      </c>
      <c r="II141" s="1004">
        <f t="shared" si="33"/>
        <v>0.23013698630136986</v>
      </c>
      <c r="IJ141" s="1005"/>
      <c r="IK141" s="1006">
        <v>2</v>
      </c>
      <c r="IL141" s="1006"/>
      <c r="IM141" s="1006"/>
      <c r="IN141" s="1006"/>
      <c r="IO141" s="1006"/>
      <c r="IP141" s="1006"/>
      <c r="IQ141" s="1006"/>
      <c r="IR141" s="1006">
        <v>3.901639344262295</v>
      </c>
      <c r="IS141" s="1006">
        <v>2.8181818181818183</v>
      </c>
      <c r="IT141" s="1006"/>
      <c r="IU141" s="1006"/>
      <c r="IV141" s="1006"/>
      <c r="IW141" s="1006"/>
      <c r="IX141" s="1006"/>
      <c r="IY141" s="1006"/>
      <c r="IZ141" s="1006"/>
      <c r="JA141" s="1006"/>
      <c r="JB141" s="1006"/>
      <c r="JC141" s="1006"/>
      <c r="JD141" s="1006"/>
      <c r="JE141" s="1006"/>
      <c r="JF141" s="1006"/>
      <c r="JG141" s="1006"/>
      <c r="JH141" s="1006"/>
      <c r="JI141" s="1006"/>
      <c r="JJ141" s="1006"/>
      <c r="JK141" s="1006"/>
      <c r="JL141" s="642">
        <v>3.4880952380952381</v>
      </c>
      <c r="JM141" s="1001"/>
      <c r="JN141" s="1002">
        <v>12</v>
      </c>
      <c r="JO141" s="1002"/>
      <c r="JP141" s="1002"/>
      <c r="JQ141" s="1002"/>
      <c r="JR141" s="1002"/>
      <c r="JS141" s="1002"/>
      <c r="JT141" s="1002"/>
      <c r="JU141" s="1002">
        <v>177</v>
      </c>
      <c r="JV141" s="1002">
        <v>20</v>
      </c>
      <c r="JW141" s="1002"/>
      <c r="JX141" s="1002"/>
      <c r="JY141" s="1002"/>
      <c r="JZ141" s="1002"/>
      <c r="KA141" s="1002"/>
      <c r="KB141" s="1002"/>
      <c r="KC141" s="1002"/>
      <c r="KD141" s="1002"/>
      <c r="KE141" s="1002"/>
      <c r="KF141" s="1002"/>
      <c r="KG141" s="1002"/>
      <c r="KH141" s="1002"/>
      <c r="KI141" s="1002"/>
      <c r="KJ141" s="1002"/>
      <c r="KK141" s="1002"/>
      <c r="KL141" s="1002"/>
      <c r="KM141" s="1002"/>
      <c r="KN141" s="1002"/>
      <c r="KO141" s="1003">
        <v>209</v>
      </c>
      <c r="KP141" s="1007">
        <f t="shared" si="28"/>
        <v>2.8630136986301371E-2</v>
      </c>
      <c r="KQ141" s="1004">
        <f t="shared" si="34"/>
        <v>0.57260273972602738</v>
      </c>
      <c r="KR141" s="1001"/>
      <c r="KS141" s="1002"/>
      <c r="KT141" s="1002"/>
      <c r="KU141" s="1002"/>
      <c r="KV141" s="1002"/>
      <c r="KW141" s="1002"/>
      <c r="KX141" s="1002"/>
      <c r="KY141" s="1002"/>
      <c r="KZ141" s="1002"/>
      <c r="LA141" s="1002"/>
      <c r="LB141" s="1002"/>
      <c r="LC141" s="1002"/>
      <c r="LD141" s="1002"/>
      <c r="LE141" s="1002"/>
      <c r="LF141" s="1002"/>
      <c r="LG141" s="1002"/>
      <c r="LH141" s="1002"/>
      <c r="LI141" s="1002"/>
      <c r="LJ141" s="1002"/>
      <c r="LK141" s="1002"/>
      <c r="LL141" s="1002"/>
      <c r="LM141" s="1002"/>
      <c r="LN141" s="1002"/>
      <c r="LO141" s="1002"/>
      <c r="LP141" s="1002"/>
      <c r="LQ141" s="1002"/>
      <c r="LR141" s="1002"/>
      <c r="LS141" s="1002"/>
      <c r="LT141" s="1003"/>
      <c r="LU141" s="1007"/>
      <c r="LV141" s="1004">
        <f t="shared" si="35"/>
        <v>0</v>
      </c>
      <c r="LW141" s="644"/>
      <c r="LX141" s="645"/>
      <c r="LY141" s="645"/>
      <c r="LZ141" s="646"/>
      <c r="MA141" s="647"/>
      <c r="MB141" s="647"/>
      <c r="MC141" s="645"/>
      <c r="MD141" s="645"/>
      <c r="ME141" s="646"/>
      <c r="MF141" s="647"/>
      <c r="MG141" s="645"/>
      <c r="MH141" s="645"/>
      <c r="MI141" s="646"/>
      <c r="MJ141" s="647"/>
      <c r="MK141" s="648"/>
      <c r="ML141" s="648"/>
      <c r="MM141" s="648"/>
      <c r="MN141" s="1008"/>
      <c r="MO141" s="1009"/>
      <c r="MP141" s="1010"/>
      <c r="MQ141" s="1011" t="s">
        <v>1485</v>
      </c>
      <c r="MR141" s="1011"/>
      <c r="MS141" s="1011"/>
      <c r="MT141" s="1011" t="s">
        <v>1486</v>
      </c>
      <c r="MU141" s="1011"/>
      <c r="MV141" s="1012"/>
      <c r="MX141" s="837"/>
    </row>
    <row r="142" spans="1:362" s="587" customFormat="1" ht="8.25" x14ac:dyDescent="0.25">
      <c r="A142" s="976" t="s">
        <v>852</v>
      </c>
      <c r="B142" s="977" t="s">
        <v>853</v>
      </c>
      <c r="C142" s="978" t="s">
        <v>854</v>
      </c>
      <c r="D142" s="978" t="s">
        <v>1309</v>
      </c>
      <c r="E142" s="978" t="s">
        <v>1207</v>
      </c>
      <c r="F142" s="978" t="s">
        <v>229</v>
      </c>
      <c r="G142" s="978" t="s">
        <v>269</v>
      </c>
      <c r="H142" s="978" t="s">
        <v>269</v>
      </c>
      <c r="I142" s="978" t="s">
        <v>492</v>
      </c>
      <c r="J142" s="978" t="s">
        <v>493</v>
      </c>
      <c r="K142" s="1013" t="s">
        <v>282</v>
      </c>
      <c r="L142" s="979">
        <v>1</v>
      </c>
      <c r="M142" s="593">
        <v>367072000</v>
      </c>
      <c r="N142" s="595">
        <v>269676000</v>
      </c>
      <c r="O142" s="595">
        <v>136632000</v>
      </c>
      <c r="P142" s="598">
        <f t="shared" si="29"/>
        <v>97396000</v>
      </c>
      <c r="Q142" s="599">
        <v>0</v>
      </c>
      <c r="R142" s="600">
        <v>333516190.33000004</v>
      </c>
      <c r="S142" s="600">
        <v>0</v>
      </c>
      <c r="T142" s="980">
        <v>333516190.33000004</v>
      </c>
      <c r="U142" s="981">
        <v>28.426780753968256</v>
      </c>
      <c r="V142" s="982">
        <v>0</v>
      </c>
      <c r="W142" s="982">
        <v>59.645687830687827</v>
      </c>
      <c r="X142" s="982">
        <v>12.24563492063492</v>
      </c>
      <c r="Y142" s="982">
        <v>6.5433862433862435</v>
      </c>
      <c r="Z142" s="982">
        <v>9.2805820105820089</v>
      </c>
      <c r="AA142" s="982">
        <v>0</v>
      </c>
      <c r="AB142" s="982">
        <v>8.138472222222223</v>
      </c>
      <c r="AC142" s="982">
        <v>9.2443253968253973</v>
      </c>
      <c r="AD142" s="983">
        <v>133.52486937830685</v>
      </c>
      <c r="AE142" s="984">
        <f t="shared" si="30"/>
        <v>0.24475868497413794</v>
      </c>
      <c r="AF142" s="985">
        <f t="shared" si="31"/>
        <v>0.51355798055955271</v>
      </c>
      <c r="AG142" s="986"/>
      <c r="AH142" s="987"/>
      <c r="AI142" s="988"/>
      <c r="AJ142" s="989"/>
      <c r="AK142" s="990"/>
      <c r="AL142" s="990"/>
      <c r="AM142" s="990"/>
      <c r="AN142" s="990"/>
      <c r="AO142" s="990"/>
      <c r="AP142" s="990"/>
      <c r="AQ142" s="990"/>
      <c r="AR142" s="990"/>
      <c r="AS142" s="990"/>
      <c r="AT142" s="990"/>
      <c r="AU142" s="990"/>
      <c r="AV142" s="990"/>
      <c r="AW142" s="990"/>
      <c r="AX142" s="990"/>
      <c r="AY142" s="990"/>
      <c r="AZ142" s="990"/>
      <c r="BA142" s="990"/>
      <c r="BB142" s="990"/>
      <c r="BC142" s="990"/>
      <c r="BD142" s="614"/>
      <c r="BE142" s="991"/>
      <c r="BF142" s="992">
        <v>20</v>
      </c>
      <c r="BG142" s="992"/>
      <c r="BH142" s="992">
        <v>27</v>
      </c>
      <c r="BI142" s="992"/>
      <c r="BJ142" s="992"/>
      <c r="BK142" s="992"/>
      <c r="BL142" s="992"/>
      <c r="BM142" s="992"/>
      <c r="BN142" s="992"/>
      <c r="BO142" s="992"/>
      <c r="BP142" s="992"/>
      <c r="BQ142" s="992"/>
      <c r="BR142" s="992"/>
      <c r="BS142" s="992"/>
      <c r="BT142" s="992"/>
      <c r="BU142" s="992"/>
      <c r="BV142" s="992"/>
      <c r="BW142" s="992"/>
      <c r="BX142" s="992"/>
      <c r="BY142" s="992"/>
      <c r="BZ142" s="992"/>
      <c r="CA142" s="992"/>
      <c r="CB142" s="992"/>
      <c r="CC142" s="992"/>
      <c r="CD142" s="992"/>
      <c r="CE142" s="992"/>
      <c r="CF142" s="992"/>
      <c r="CG142" s="992"/>
      <c r="CH142" s="992"/>
      <c r="CI142" s="992"/>
      <c r="CJ142" s="992"/>
      <c r="CK142" s="992"/>
      <c r="CL142" s="992"/>
      <c r="CM142" s="992"/>
      <c r="CN142" s="992"/>
      <c r="CO142" s="992"/>
      <c r="CP142" s="992"/>
      <c r="CQ142" s="992"/>
      <c r="CR142" s="992"/>
      <c r="CS142" s="993">
        <v>47</v>
      </c>
      <c r="CT142" s="994">
        <f t="shared" si="32"/>
        <v>2</v>
      </c>
      <c r="CU142" s="615"/>
      <c r="CV142" s="616">
        <v>0.44643835616438354</v>
      </c>
      <c r="CW142" s="616"/>
      <c r="CX142" s="616">
        <v>1.061085743277524</v>
      </c>
      <c r="CY142" s="616"/>
      <c r="CZ142" s="616"/>
      <c r="DA142" s="616"/>
      <c r="DB142" s="616"/>
      <c r="DC142" s="616"/>
      <c r="DD142" s="616"/>
      <c r="DE142" s="616"/>
      <c r="DF142" s="616"/>
      <c r="DG142" s="616"/>
      <c r="DH142" s="616"/>
      <c r="DI142" s="616"/>
      <c r="DJ142" s="616"/>
      <c r="DK142" s="616"/>
      <c r="DL142" s="616"/>
      <c r="DM142" s="616"/>
      <c r="DN142" s="616"/>
      <c r="DO142" s="616"/>
      <c r="DP142" s="616"/>
      <c r="DQ142" s="616"/>
      <c r="DR142" s="616"/>
      <c r="DS142" s="616"/>
      <c r="DT142" s="616"/>
      <c r="DU142" s="616"/>
      <c r="DV142" s="616"/>
      <c r="DW142" s="616"/>
      <c r="DX142" s="616"/>
      <c r="DY142" s="616"/>
      <c r="DZ142" s="616"/>
      <c r="EA142" s="616"/>
      <c r="EB142" s="616"/>
      <c r="EC142" s="616"/>
      <c r="ED142" s="616"/>
      <c r="EE142" s="616"/>
      <c r="EF142" s="616"/>
      <c r="EG142" s="616"/>
      <c r="EH142" s="995"/>
      <c r="EI142" s="996">
        <v>0.79953366365491108</v>
      </c>
      <c r="EJ142" s="989"/>
      <c r="EK142" s="990"/>
      <c r="EL142" s="990"/>
      <c r="EM142" s="990"/>
      <c r="EN142" s="990"/>
      <c r="EO142" s="990"/>
      <c r="EP142" s="990"/>
      <c r="EQ142" s="990"/>
      <c r="ER142" s="990"/>
      <c r="ES142" s="990">
        <v>6</v>
      </c>
      <c r="ET142" s="990"/>
      <c r="EU142" s="990"/>
      <c r="EV142" s="990"/>
      <c r="EW142" s="990"/>
      <c r="EX142" s="990"/>
      <c r="EY142" s="990"/>
      <c r="EZ142" s="990"/>
      <c r="FA142" s="990"/>
      <c r="FB142" s="990"/>
      <c r="FC142" s="990"/>
      <c r="FD142" s="990"/>
      <c r="FE142" s="990"/>
      <c r="FF142" s="990"/>
      <c r="FG142" s="990"/>
      <c r="FH142" s="990"/>
      <c r="FI142" s="990"/>
      <c r="FJ142" s="990"/>
      <c r="FK142" s="990"/>
      <c r="FL142" s="990"/>
      <c r="FM142" s="990"/>
      <c r="FN142" s="990"/>
      <c r="FO142" s="990"/>
      <c r="FP142" s="997">
        <v>6</v>
      </c>
      <c r="FQ142" s="994">
        <f t="shared" si="27"/>
        <v>1</v>
      </c>
      <c r="FR142" s="615"/>
      <c r="FS142" s="616"/>
      <c r="FT142" s="616"/>
      <c r="FU142" s="616"/>
      <c r="FV142" s="616"/>
      <c r="FW142" s="616"/>
      <c r="FX142" s="616"/>
      <c r="FY142" s="616"/>
      <c r="FZ142" s="616"/>
      <c r="GA142" s="616">
        <v>0.6296803652968036</v>
      </c>
      <c r="GB142" s="616"/>
      <c r="GC142" s="616"/>
      <c r="GD142" s="616"/>
      <c r="GE142" s="616"/>
      <c r="GF142" s="616"/>
      <c r="GG142" s="616"/>
      <c r="GH142" s="616"/>
      <c r="GI142" s="616"/>
      <c r="GJ142" s="616"/>
      <c r="GK142" s="616"/>
      <c r="GL142" s="616"/>
      <c r="GM142" s="616"/>
      <c r="GN142" s="616"/>
      <c r="GO142" s="616"/>
      <c r="GP142" s="616"/>
      <c r="GQ142" s="616"/>
      <c r="GR142" s="616"/>
      <c r="GS142" s="616"/>
      <c r="GT142" s="616"/>
      <c r="GU142" s="616"/>
      <c r="GV142" s="616"/>
      <c r="GW142" s="616"/>
      <c r="GX142" s="621">
        <v>0.6296803652968036</v>
      </c>
      <c r="GY142" s="998"/>
      <c r="GZ142" s="999"/>
      <c r="HA142" s="999"/>
      <c r="HB142" s="999"/>
      <c r="HC142" s="999"/>
      <c r="HD142" s="999"/>
      <c r="HE142" s="1000"/>
      <c r="HF142" s="1001"/>
      <c r="HG142" s="1002">
        <v>92</v>
      </c>
      <c r="HH142" s="1002"/>
      <c r="HI142" s="1002"/>
      <c r="HJ142" s="1002"/>
      <c r="HK142" s="1002">
        <v>157</v>
      </c>
      <c r="HL142" s="1002">
        <v>1626</v>
      </c>
      <c r="HM142" s="1002">
        <v>145</v>
      </c>
      <c r="HN142" s="1002">
        <v>2653</v>
      </c>
      <c r="HO142" s="1002">
        <v>120</v>
      </c>
      <c r="HP142" s="1002">
        <v>2</v>
      </c>
      <c r="HQ142" s="1002"/>
      <c r="HR142" s="1002">
        <v>35</v>
      </c>
      <c r="HS142" s="1002"/>
      <c r="HT142" s="1002"/>
      <c r="HU142" s="1002"/>
      <c r="HV142" s="1002">
        <v>2</v>
      </c>
      <c r="HW142" s="1002">
        <v>3</v>
      </c>
      <c r="HX142" s="1002">
        <v>9</v>
      </c>
      <c r="HY142" s="1002"/>
      <c r="HZ142" s="1002"/>
      <c r="IA142" s="1002">
        <v>5</v>
      </c>
      <c r="IB142" s="1002"/>
      <c r="IC142" s="1002">
        <v>8</v>
      </c>
      <c r="ID142" s="1002"/>
      <c r="IE142" s="1002"/>
      <c r="IF142" s="1002">
        <v>1</v>
      </c>
      <c r="IG142" s="1002">
        <v>1</v>
      </c>
      <c r="IH142" s="1003">
        <v>4859</v>
      </c>
      <c r="II142" s="1004">
        <f t="shared" si="33"/>
        <v>13.312328767123288</v>
      </c>
      <c r="IJ142" s="1005"/>
      <c r="IK142" s="1006">
        <v>1.1413043478260869</v>
      </c>
      <c r="IL142" s="1006"/>
      <c r="IM142" s="1006"/>
      <c r="IN142" s="1006"/>
      <c r="IO142" s="1006">
        <v>1.9681528662420382</v>
      </c>
      <c r="IP142" s="1006">
        <v>1.7699876998769988</v>
      </c>
      <c r="IQ142" s="1006">
        <v>4.2620689655172415</v>
      </c>
      <c r="IR142" s="1006">
        <v>5.3113456464379949</v>
      </c>
      <c r="IS142" s="1006">
        <v>2.2666666666666666</v>
      </c>
      <c r="IT142" s="1006">
        <v>4</v>
      </c>
      <c r="IU142" s="1006"/>
      <c r="IV142" s="1006">
        <v>2.1428571428571428</v>
      </c>
      <c r="IW142" s="1006"/>
      <c r="IX142" s="1006"/>
      <c r="IY142" s="1006"/>
      <c r="IZ142" s="1006">
        <v>2</v>
      </c>
      <c r="JA142" s="1006">
        <v>1.3333333333333333</v>
      </c>
      <c r="JB142" s="1006">
        <v>7.4444444444444446</v>
      </c>
      <c r="JC142" s="1006"/>
      <c r="JD142" s="1006"/>
      <c r="JE142" s="1006">
        <v>1.8</v>
      </c>
      <c r="JF142" s="1006"/>
      <c r="JG142" s="1006">
        <v>3.75</v>
      </c>
      <c r="JH142" s="1006"/>
      <c r="JI142" s="1006"/>
      <c r="JJ142" s="1006">
        <v>2</v>
      </c>
      <c r="JK142" s="1006">
        <v>1</v>
      </c>
      <c r="JL142" s="642">
        <v>3.8018110722370859</v>
      </c>
      <c r="JM142" s="1001"/>
      <c r="JN142" s="1002">
        <v>94</v>
      </c>
      <c r="JO142" s="1002"/>
      <c r="JP142" s="1002"/>
      <c r="JQ142" s="1002"/>
      <c r="JR142" s="1002">
        <v>159</v>
      </c>
      <c r="JS142" s="1002">
        <v>2221</v>
      </c>
      <c r="JT142" s="1002">
        <v>468</v>
      </c>
      <c r="JU142" s="1002">
        <v>10456</v>
      </c>
      <c r="JV142" s="1002">
        <v>192</v>
      </c>
      <c r="JW142" s="1002">
        <v>6</v>
      </c>
      <c r="JX142" s="1002"/>
      <c r="JY142" s="1002">
        <v>40</v>
      </c>
      <c r="JZ142" s="1002"/>
      <c r="KA142" s="1002"/>
      <c r="KB142" s="1002"/>
      <c r="KC142" s="1002">
        <v>2</v>
      </c>
      <c r="KD142" s="1002">
        <v>3</v>
      </c>
      <c r="KE142" s="1002">
        <v>43</v>
      </c>
      <c r="KF142" s="1002"/>
      <c r="KG142" s="1002"/>
      <c r="KH142" s="1002">
        <v>6</v>
      </c>
      <c r="KI142" s="1002"/>
      <c r="KJ142" s="1002">
        <v>24</v>
      </c>
      <c r="KK142" s="1002"/>
      <c r="KL142" s="1002"/>
      <c r="KM142" s="1002">
        <v>1</v>
      </c>
      <c r="KN142" s="1002">
        <v>1</v>
      </c>
      <c r="KO142" s="1003">
        <v>13716</v>
      </c>
      <c r="KP142" s="1007">
        <f t="shared" si="28"/>
        <v>0.79953366365491108</v>
      </c>
      <c r="KQ142" s="1004">
        <f t="shared" si="34"/>
        <v>37.578082191780823</v>
      </c>
      <c r="KR142" s="1001"/>
      <c r="KS142" s="1002"/>
      <c r="KT142" s="1002"/>
      <c r="KU142" s="1002"/>
      <c r="KV142" s="1002"/>
      <c r="KW142" s="1002">
        <v>1</v>
      </c>
      <c r="KX142" s="1002">
        <v>103</v>
      </c>
      <c r="KY142" s="1002">
        <v>6</v>
      </c>
      <c r="KZ142" s="1002">
        <v>1253</v>
      </c>
      <c r="LA142" s="1002"/>
      <c r="LB142" s="1002"/>
      <c r="LC142" s="1002"/>
      <c r="LD142" s="1002"/>
      <c r="LE142" s="1002"/>
      <c r="LF142" s="1002"/>
      <c r="LG142" s="1002"/>
      <c r="LH142" s="1002"/>
      <c r="LI142" s="1002"/>
      <c r="LJ142" s="1002">
        <v>16</v>
      </c>
      <c r="LK142" s="1002"/>
      <c r="LL142" s="1002"/>
      <c r="LM142" s="1002"/>
      <c r="LN142" s="1002"/>
      <c r="LO142" s="1002"/>
      <c r="LP142" s="1002"/>
      <c r="LQ142" s="1002"/>
      <c r="LR142" s="1002"/>
      <c r="LS142" s="1002"/>
      <c r="LT142" s="1003">
        <v>1379</v>
      </c>
      <c r="LU142" s="1007">
        <f t="shared" ref="LU142:LU150" si="37">LT142/(FP142*365)</f>
        <v>0.6296803652968036</v>
      </c>
      <c r="LV142" s="1004">
        <f t="shared" si="35"/>
        <v>3.7780821917808218</v>
      </c>
      <c r="LW142" s="644"/>
      <c r="LX142" s="645"/>
      <c r="LY142" s="645"/>
      <c r="LZ142" s="646">
        <v>26</v>
      </c>
      <c r="MA142" s="647">
        <v>855</v>
      </c>
      <c r="MB142" s="647">
        <v>498</v>
      </c>
      <c r="MC142" s="645"/>
      <c r="MD142" s="645"/>
      <c r="ME142" s="646"/>
      <c r="MF142" s="647"/>
      <c r="MG142" s="645"/>
      <c r="MH142" s="645"/>
      <c r="MI142" s="646"/>
      <c r="MJ142" s="647"/>
      <c r="MK142" s="648"/>
      <c r="ML142" s="648"/>
      <c r="MM142" s="648"/>
      <c r="MN142" s="1008">
        <v>1379</v>
      </c>
      <c r="MO142" s="1009">
        <f t="shared" si="36"/>
        <v>0</v>
      </c>
      <c r="MP142" s="1010"/>
      <c r="MQ142" s="1011" t="s">
        <v>1485</v>
      </c>
      <c r="MR142" s="1011"/>
      <c r="MS142" s="1011"/>
      <c r="MT142" s="1011" t="s">
        <v>1486</v>
      </c>
      <c r="MU142" s="1011"/>
      <c r="MV142" s="1012"/>
      <c r="MX142" s="837"/>
    </row>
    <row r="143" spans="1:362" s="587" customFormat="1" ht="8.25" x14ac:dyDescent="0.25">
      <c r="A143" s="976" t="s">
        <v>856</v>
      </c>
      <c r="B143" s="977" t="s">
        <v>857</v>
      </c>
      <c r="C143" s="978" t="s">
        <v>858</v>
      </c>
      <c r="D143" s="978" t="s">
        <v>859</v>
      </c>
      <c r="E143" s="978" t="s">
        <v>1232</v>
      </c>
      <c r="F143" s="978" t="s">
        <v>368</v>
      </c>
      <c r="G143" s="978" t="s">
        <v>450</v>
      </c>
      <c r="H143" s="978" t="s">
        <v>1310</v>
      </c>
      <c r="I143" s="978" t="s">
        <v>492</v>
      </c>
      <c r="J143" s="978" t="s">
        <v>493</v>
      </c>
      <c r="K143" s="1013" t="s">
        <v>282</v>
      </c>
      <c r="L143" s="979">
        <v>1</v>
      </c>
      <c r="M143" s="593">
        <v>276727000</v>
      </c>
      <c r="N143" s="595">
        <v>288484000</v>
      </c>
      <c r="O143" s="595">
        <v>194176000</v>
      </c>
      <c r="P143" s="598">
        <f t="shared" si="29"/>
        <v>-11757000</v>
      </c>
      <c r="Q143" s="599">
        <v>1507137.5000000002</v>
      </c>
      <c r="R143" s="600">
        <v>269613540.56999999</v>
      </c>
      <c r="S143" s="600">
        <v>0</v>
      </c>
      <c r="T143" s="980">
        <v>271120678.06999999</v>
      </c>
      <c r="U143" s="981">
        <v>35.871180555555554</v>
      </c>
      <c r="V143" s="982">
        <v>0</v>
      </c>
      <c r="W143" s="982">
        <v>70.443359788359786</v>
      </c>
      <c r="X143" s="982">
        <v>38.92</v>
      </c>
      <c r="Y143" s="982">
        <v>14.995238095238095</v>
      </c>
      <c r="Z143" s="982">
        <v>38.529544973544972</v>
      </c>
      <c r="AA143" s="982">
        <v>5.67</v>
      </c>
      <c r="AB143" s="982">
        <v>16.533670634920636</v>
      </c>
      <c r="AC143" s="982">
        <v>16.62389384920635</v>
      </c>
      <c r="AD143" s="983">
        <v>237.5868878968254</v>
      </c>
      <c r="AE143" s="984">
        <f t="shared" si="30"/>
        <v>0.17546983943756167</v>
      </c>
      <c r="AF143" s="985">
        <f t="shared" si="31"/>
        <v>0.34458539808474509</v>
      </c>
      <c r="AG143" s="986"/>
      <c r="AH143" s="987"/>
      <c r="AI143" s="988"/>
      <c r="AJ143" s="989"/>
      <c r="AK143" s="990"/>
      <c r="AL143" s="990"/>
      <c r="AM143" s="990"/>
      <c r="AN143" s="990"/>
      <c r="AO143" s="990"/>
      <c r="AP143" s="990"/>
      <c r="AQ143" s="990"/>
      <c r="AR143" s="990"/>
      <c r="AS143" s="990"/>
      <c r="AT143" s="990"/>
      <c r="AU143" s="990"/>
      <c r="AV143" s="990"/>
      <c r="AW143" s="990"/>
      <c r="AX143" s="990"/>
      <c r="AY143" s="990"/>
      <c r="AZ143" s="990"/>
      <c r="BA143" s="990"/>
      <c r="BB143" s="990"/>
      <c r="BC143" s="990"/>
      <c r="BD143" s="614"/>
      <c r="BE143" s="991">
        <v>40</v>
      </c>
      <c r="BF143" s="992">
        <v>15</v>
      </c>
      <c r="BG143" s="992">
        <v>10</v>
      </c>
      <c r="BH143" s="992"/>
      <c r="BI143" s="992"/>
      <c r="BJ143" s="992"/>
      <c r="BK143" s="992"/>
      <c r="BL143" s="992">
        <v>30</v>
      </c>
      <c r="BM143" s="992"/>
      <c r="BN143" s="992"/>
      <c r="BO143" s="992"/>
      <c r="BP143" s="992"/>
      <c r="BQ143" s="992"/>
      <c r="BR143" s="992"/>
      <c r="BS143" s="992"/>
      <c r="BT143" s="992"/>
      <c r="BU143" s="992"/>
      <c r="BV143" s="992"/>
      <c r="BW143" s="992"/>
      <c r="BX143" s="992"/>
      <c r="BY143" s="992"/>
      <c r="BZ143" s="992"/>
      <c r="CA143" s="992"/>
      <c r="CB143" s="992"/>
      <c r="CC143" s="992"/>
      <c r="CD143" s="992"/>
      <c r="CE143" s="992"/>
      <c r="CF143" s="992"/>
      <c r="CG143" s="992"/>
      <c r="CH143" s="992"/>
      <c r="CI143" s="992"/>
      <c r="CJ143" s="992"/>
      <c r="CK143" s="992"/>
      <c r="CL143" s="992"/>
      <c r="CM143" s="992"/>
      <c r="CN143" s="992"/>
      <c r="CO143" s="992"/>
      <c r="CP143" s="992"/>
      <c r="CQ143" s="992"/>
      <c r="CR143" s="992"/>
      <c r="CS143" s="993">
        <v>95</v>
      </c>
      <c r="CT143" s="994">
        <f t="shared" si="32"/>
        <v>4</v>
      </c>
      <c r="CU143" s="615">
        <v>0.50979452054794516</v>
      </c>
      <c r="CV143" s="616">
        <v>0.52894977168949775</v>
      </c>
      <c r="CW143" s="616">
        <v>3.5616438356164383E-2</v>
      </c>
      <c r="CX143" s="616"/>
      <c r="CY143" s="616"/>
      <c r="CZ143" s="616"/>
      <c r="DA143" s="616"/>
      <c r="DB143" s="616">
        <v>0.54520547945205478</v>
      </c>
      <c r="DC143" s="616"/>
      <c r="DD143" s="616"/>
      <c r="DE143" s="616"/>
      <c r="DF143" s="616"/>
      <c r="DG143" s="616"/>
      <c r="DH143" s="616"/>
      <c r="DI143" s="616"/>
      <c r="DJ143" s="616"/>
      <c r="DK143" s="616"/>
      <c r="DL143" s="616"/>
      <c r="DM143" s="616"/>
      <c r="DN143" s="616"/>
      <c r="DO143" s="616"/>
      <c r="DP143" s="616"/>
      <c r="DQ143" s="616"/>
      <c r="DR143" s="616"/>
      <c r="DS143" s="616"/>
      <c r="DT143" s="616"/>
      <c r="DU143" s="616"/>
      <c r="DV143" s="616"/>
      <c r="DW143" s="616"/>
      <c r="DX143" s="616"/>
      <c r="DY143" s="616"/>
      <c r="DZ143" s="616"/>
      <c r="EA143" s="616"/>
      <c r="EB143" s="616"/>
      <c r="EC143" s="616"/>
      <c r="ED143" s="616"/>
      <c r="EE143" s="616"/>
      <c r="EF143" s="616"/>
      <c r="EG143" s="616"/>
      <c r="EH143" s="995"/>
      <c r="EI143" s="996">
        <v>0.47408795962509015</v>
      </c>
      <c r="EJ143" s="989"/>
      <c r="EK143" s="990">
        <v>3</v>
      </c>
      <c r="EL143" s="990">
        <v>5</v>
      </c>
      <c r="EM143" s="990"/>
      <c r="EN143" s="990"/>
      <c r="EO143" s="990"/>
      <c r="EP143" s="990"/>
      <c r="EQ143" s="990"/>
      <c r="ER143" s="990"/>
      <c r="ES143" s="990"/>
      <c r="ET143" s="990"/>
      <c r="EU143" s="990"/>
      <c r="EV143" s="990"/>
      <c r="EW143" s="990"/>
      <c r="EX143" s="990"/>
      <c r="EY143" s="990"/>
      <c r="EZ143" s="990"/>
      <c r="FA143" s="990"/>
      <c r="FB143" s="990"/>
      <c r="FC143" s="990"/>
      <c r="FD143" s="990"/>
      <c r="FE143" s="990"/>
      <c r="FF143" s="990"/>
      <c r="FG143" s="990"/>
      <c r="FH143" s="990"/>
      <c r="FI143" s="990"/>
      <c r="FJ143" s="990"/>
      <c r="FK143" s="990"/>
      <c r="FL143" s="990"/>
      <c r="FM143" s="990"/>
      <c r="FN143" s="990"/>
      <c r="FO143" s="990"/>
      <c r="FP143" s="997">
        <v>8</v>
      </c>
      <c r="FQ143" s="994">
        <f t="shared" si="27"/>
        <v>2</v>
      </c>
      <c r="FR143" s="615"/>
      <c r="FS143" s="616">
        <v>5.3881278538812784E-2</v>
      </c>
      <c r="FT143" s="616">
        <v>0.80931506849315071</v>
      </c>
      <c r="FU143" s="616"/>
      <c r="FV143" s="616"/>
      <c r="FW143" s="616"/>
      <c r="FX143" s="616"/>
      <c r="FY143" s="616"/>
      <c r="FZ143" s="616"/>
      <c r="GA143" s="616"/>
      <c r="GB143" s="616"/>
      <c r="GC143" s="616"/>
      <c r="GD143" s="616"/>
      <c r="GE143" s="616"/>
      <c r="GF143" s="616"/>
      <c r="GG143" s="616"/>
      <c r="GH143" s="616"/>
      <c r="GI143" s="616"/>
      <c r="GJ143" s="616"/>
      <c r="GK143" s="616"/>
      <c r="GL143" s="616"/>
      <c r="GM143" s="616"/>
      <c r="GN143" s="616"/>
      <c r="GO143" s="616"/>
      <c r="GP143" s="616"/>
      <c r="GQ143" s="616"/>
      <c r="GR143" s="616"/>
      <c r="GS143" s="616"/>
      <c r="GT143" s="616"/>
      <c r="GU143" s="616"/>
      <c r="GV143" s="616"/>
      <c r="GW143" s="616"/>
      <c r="GX143" s="621">
        <v>0.52602739726027392</v>
      </c>
      <c r="GY143" s="998"/>
      <c r="GZ143" s="999">
        <v>40</v>
      </c>
      <c r="HA143" s="999"/>
      <c r="HB143" s="999"/>
      <c r="HC143" s="999"/>
      <c r="HD143" s="999"/>
      <c r="HE143" s="1000">
        <v>40</v>
      </c>
      <c r="HF143" s="1001">
        <v>12</v>
      </c>
      <c r="HG143" s="1002">
        <v>84</v>
      </c>
      <c r="HH143" s="1002">
        <v>4</v>
      </c>
      <c r="HI143" s="1002">
        <v>66</v>
      </c>
      <c r="HJ143" s="1002">
        <v>415</v>
      </c>
      <c r="HK143" s="1002">
        <v>596</v>
      </c>
      <c r="HL143" s="1002">
        <v>354</v>
      </c>
      <c r="HM143" s="1002">
        <v>169</v>
      </c>
      <c r="HN143" s="1002">
        <v>299</v>
      </c>
      <c r="HO143" s="1002">
        <v>141</v>
      </c>
      <c r="HP143" s="1002">
        <v>273</v>
      </c>
      <c r="HQ143" s="1002">
        <v>137</v>
      </c>
      <c r="HR143" s="1002">
        <v>2</v>
      </c>
      <c r="HS143" s="1002">
        <v>113</v>
      </c>
      <c r="HT143" s="1002">
        <v>19</v>
      </c>
      <c r="HU143" s="1002"/>
      <c r="HV143" s="1002">
        <v>91</v>
      </c>
      <c r="HW143" s="1002">
        <v>14</v>
      </c>
      <c r="HX143" s="1002">
        <v>23</v>
      </c>
      <c r="HY143" s="1002">
        <v>8</v>
      </c>
      <c r="HZ143" s="1002">
        <v>24</v>
      </c>
      <c r="IA143" s="1002">
        <v>32</v>
      </c>
      <c r="IB143" s="1002">
        <v>9</v>
      </c>
      <c r="IC143" s="1002">
        <v>24</v>
      </c>
      <c r="ID143" s="1002">
        <v>336</v>
      </c>
      <c r="IE143" s="1002"/>
      <c r="IF143" s="1002">
        <v>11</v>
      </c>
      <c r="IG143" s="1002">
        <v>1</v>
      </c>
      <c r="IH143" s="1003">
        <v>3257</v>
      </c>
      <c r="II143" s="1004">
        <f t="shared" si="33"/>
        <v>8.9232876712328775</v>
      </c>
      <c r="IJ143" s="1005">
        <v>15.916666666666666</v>
      </c>
      <c r="IK143" s="1006">
        <v>3.6428571428571428</v>
      </c>
      <c r="IL143" s="1006">
        <v>3.25</v>
      </c>
      <c r="IM143" s="1006">
        <v>5.7727272727272725</v>
      </c>
      <c r="IN143" s="1006">
        <v>7.2626506024096384</v>
      </c>
      <c r="IO143" s="1006">
        <v>4.5520134228187921</v>
      </c>
      <c r="IP143" s="1006">
        <v>4.3926553672316384</v>
      </c>
      <c r="IQ143" s="1006">
        <v>5.9053254437869827</v>
      </c>
      <c r="IR143" s="1006">
        <v>3.7324414715719065</v>
      </c>
      <c r="IS143" s="1006">
        <v>5.2624113475177303</v>
      </c>
      <c r="IT143" s="1006">
        <v>5.9047619047619051</v>
      </c>
      <c r="IU143" s="1006">
        <v>6.9708029197080288</v>
      </c>
      <c r="IV143" s="1006">
        <v>4</v>
      </c>
      <c r="IW143" s="1006">
        <v>2.0884955752212391</v>
      </c>
      <c r="IX143" s="1006">
        <v>1.8421052631578947</v>
      </c>
      <c r="IY143" s="1006"/>
      <c r="IZ143" s="1006">
        <v>3.5164835164835164</v>
      </c>
      <c r="JA143" s="1006">
        <v>4</v>
      </c>
      <c r="JB143" s="1006">
        <v>8.5652173913043477</v>
      </c>
      <c r="JC143" s="1006">
        <v>5.125</v>
      </c>
      <c r="JD143" s="1006">
        <v>2.4166666666666665</v>
      </c>
      <c r="JE143" s="1006">
        <v>3.03125</v>
      </c>
      <c r="JF143" s="1006">
        <v>9.2222222222222214</v>
      </c>
      <c r="JG143" s="1006">
        <v>2.5</v>
      </c>
      <c r="JH143" s="1006">
        <v>18.770833333333332</v>
      </c>
      <c r="JI143" s="1006"/>
      <c r="JJ143" s="1006">
        <v>9.3636363636363633</v>
      </c>
      <c r="JK143" s="1006">
        <v>1</v>
      </c>
      <c r="JL143" s="642">
        <v>6.508443352778631</v>
      </c>
      <c r="JM143" s="1001">
        <v>54</v>
      </c>
      <c r="JN143" s="1002">
        <v>220</v>
      </c>
      <c r="JO143" s="1002">
        <v>9</v>
      </c>
      <c r="JP143" s="1002">
        <v>294</v>
      </c>
      <c r="JQ143" s="1002">
        <v>2247</v>
      </c>
      <c r="JR143" s="1002">
        <v>1716</v>
      </c>
      <c r="JS143" s="1002">
        <v>1119</v>
      </c>
      <c r="JT143" s="1002">
        <v>781</v>
      </c>
      <c r="JU143" s="1002">
        <v>810</v>
      </c>
      <c r="JV143" s="1002">
        <v>564</v>
      </c>
      <c r="JW143" s="1002">
        <v>1205</v>
      </c>
      <c r="JX143" s="1002">
        <v>651</v>
      </c>
      <c r="JY143" s="1002">
        <v>6</v>
      </c>
      <c r="JZ143" s="1002">
        <v>128</v>
      </c>
      <c r="KA143" s="1002">
        <v>19</v>
      </c>
      <c r="KB143" s="1002"/>
      <c r="KC143" s="1002">
        <v>217</v>
      </c>
      <c r="KD143" s="1002">
        <v>40</v>
      </c>
      <c r="KE143" s="1002">
        <v>99</v>
      </c>
      <c r="KF143" s="1002">
        <v>31</v>
      </c>
      <c r="KG143" s="1002">
        <v>14</v>
      </c>
      <c r="KH143" s="1002">
        <v>45</v>
      </c>
      <c r="KI143" s="1002">
        <v>74</v>
      </c>
      <c r="KJ143" s="1002">
        <v>35</v>
      </c>
      <c r="KK143" s="1002">
        <v>5970</v>
      </c>
      <c r="KL143" s="1002"/>
      <c r="KM143" s="1002">
        <v>90</v>
      </c>
      <c r="KN143" s="1002">
        <v>1</v>
      </c>
      <c r="KO143" s="1003">
        <v>16439</v>
      </c>
      <c r="KP143" s="1007">
        <f t="shared" si="28"/>
        <v>0.47408795962509015</v>
      </c>
      <c r="KQ143" s="1004">
        <f t="shared" si="34"/>
        <v>45.038356164383565</v>
      </c>
      <c r="KR143" s="1001">
        <v>125</v>
      </c>
      <c r="KS143" s="1002">
        <v>3</v>
      </c>
      <c r="KT143" s="1002"/>
      <c r="KU143" s="1002">
        <v>20</v>
      </c>
      <c r="KV143" s="1002">
        <v>359</v>
      </c>
      <c r="KW143" s="1002">
        <v>415</v>
      </c>
      <c r="KX143" s="1002">
        <v>84</v>
      </c>
      <c r="KY143" s="1002">
        <v>43</v>
      </c>
      <c r="KZ143" s="1002">
        <v>10</v>
      </c>
      <c r="LA143" s="1002">
        <v>35</v>
      </c>
      <c r="LB143" s="1002">
        <v>133</v>
      </c>
      <c r="LC143" s="1002">
        <v>166</v>
      </c>
      <c r="LD143" s="1002"/>
      <c r="LE143" s="1002"/>
      <c r="LF143" s="1002"/>
      <c r="LG143" s="1002"/>
      <c r="LH143" s="1002">
        <v>13</v>
      </c>
      <c r="LI143" s="1002">
        <v>2</v>
      </c>
      <c r="LJ143" s="1002">
        <v>75</v>
      </c>
      <c r="LK143" s="1002">
        <v>3</v>
      </c>
      <c r="LL143" s="1002">
        <v>24</v>
      </c>
      <c r="LM143" s="1002">
        <v>22</v>
      </c>
      <c r="LN143" s="1002"/>
      <c r="LO143" s="1002">
        <v>3</v>
      </c>
      <c r="LP143" s="1002"/>
      <c r="LQ143" s="1002"/>
      <c r="LR143" s="1002">
        <v>1</v>
      </c>
      <c r="LS143" s="1002"/>
      <c r="LT143" s="1003">
        <v>1536</v>
      </c>
      <c r="LU143" s="1007">
        <f t="shared" si="37"/>
        <v>0.52602739726027392</v>
      </c>
      <c r="LV143" s="1004">
        <f t="shared" si="35"/>
        <v>4.2082191780821914</v>
      </c>
      <c r="LW143" s="644"/>
      <c r="LX143" s="645"/>
      <c r="LY143" s="645"/>
      <c r="LZ143" s="646">
        <v>117</v>
      </c>
      <c r="MA143" s="647">
        <v>238</v>
      </c>
      <c r="MB143" s="647">
        <v>1181</v>
      </c>
      <c r="MC143" s="645"/>
      <c r="MD143" s="645"/>
      <c r="ME143" s="646"/>
      <c r="MF143" s="647"/>
      <c r="MG143" s="645"/>
      <c r="MH143" s="645"/>
      <c r="MI143" s="646"/>
      <c r="MJ143" s="647"/>
      <c r="MK143" s="648"/>
      <c r="ML143" s="648"/>
      <c r="MM143" s="648"/>
      <c r="MN143" s="1008">
        <v>1536</v>
      </c>
      <c r="MO143" s="1009">
        <f t="shared" si="36"/>
        <v>0</v>
      </c>
      <c r="MP143" s="1010"/>
      <c r="MQ143" s="1011"/>
      <c r="MR143" s="1011"/>
      <c r="MS143" s="1011"/>
      <c r="MT143" s="1011"/>
      <c r="MU143" s="1011"/>
      <c r="MV143" s="1012"/>
      <c r="MX143" s="837"/>
    </row>
    <row r="144" spans="1:362" s="587" customFormat="1" ht="8.25" x14ac:dyDescent="0.25">
      <c r="A144" s="976" t="s">
        <v>860</v>
      </c>
      <c r="B144" s="977" t="s">
        <v>861</v>
      </c>
      <c r="C144" s="978" t="s">
        <v>862</v>
      </c>
      <c r="D144" s="978" t="s">
        <v>863</v>
      </c>
      <c r="E144" s="978" t="s">
        <v>1214</v>
      </c>
      <c r="F144" s="978" t="s">
        <v>287</v>
      </c>
      <c r="G144" s="978" t="s">
        <v>810</v>
      </c>
      <c r="H144" s="978" t="s">
        <v>864</v>
      </c>
      <c r="I144" s="978" t="s">
        <v>492</v>
      </c>
      <c r="J144" s="978" t="s">
        <v>493</v>
      </c>
      <c r="K144" s="1013" t="s">
        <v>282</v>
      </c>
      <c r="L144" s="979">
        <v>1</v>
      </c>
      <c r="M144" s="593">
        <v>651028000</v>
      </c>
      <c r="N144" s="595">
        <v>639490000</v>
      </c>
      <c r="O144" s="595">
        <v>369340000</v>
      </c>
      <c r="P144" s="598">
        <f t="shared" si="29"/>
        <v>11538000</v>
      </c>
      <c r="Q144" s="599">
        <v>3841083.89</v>
      </c>
      <c r="R144" s="600">
        <v>487654970.34000003</v>
      </c>
      <c r="S144" s="600">
        <v>48172288.350000001</v>
      </c>
      <c r="T144" s="980">
        <v>539668342.58000004</v>
      </c>
      <c r="U144" s="981">
        <v>70.832013888888881</v>
      </c>
      <c r="V144" s="982">
        <v>4</v>
      </c>
      <c r="W144" s="982">
        <v>121.54428571428572</v>
      </c>
      <c r="X144" s="982">
        <v>60.636084656084648</v>
      </c>
      <c r="Y144" s="982">
        <v>11.674126984126984</v>
      </c>
      <c r="Z144" s="982">
        <v>62.90814814814815</v>
      </c>
      <c r="AA144" s="982">
        <v>2.8846560846560849</v>
      </c>
      <c r="AB144" s="982">
        <v>30.873085317460315</v>
      </c>
      <c r="AC144" s="982">
        <v>59.671245039682539</v>
      </c>
      <c r="AD144" s="983">
        <v>425.02364583333332</v>
      </c>
      <c r="AE144" s="984">
        <f t="shared" si="30"/>
        <v>0.21176799464578844</v>
      </c>
      <c r="AF144" s="985">
        <f t="shared" si="31"/>
        <v>0.36338356391708693</v>
      </c>
      <c r="AG144" s="986" t="s">
        <v>1483</v>
      </c>
      <c r="AH144" s="987" t="s">
        <v>1481</v>
      </c>
      <c r="AI144" s="988" t="s">
        <v>1482</v>
      </c>
      <c r="AJ144" s="989"/>
      <c r="AK144" s="990"/>
      <c r="AL144" s="990"/>
      <c r="AM144" s="990"/>
      <c r="AN144" s="990"/>
      <c r="AO144" s="990"/>
      <c r="AP144" s="990"/>
      <c r="AQ144" s="990"/>
      <c r="AR144" s="990"/>
      <c r="AS144" s="990"/>
      <c r="AT144" s="990"/>
      <c r="AU144" s="990"/>
      <c r="AV144" s="990"/>
      <c r="AW144" s="990"/>
      <c r="AX144" s="990"/>
      <c r="AY144" s="990"/>
      <c r="AZ144" s="990"/>
      <c r="BA144" s="990"/>
      <c r="BB144" s="990"/>
      <c r="BC144" s="990"/>
      <c r="BD144" s="614"/>
      <c r="BE144" s="991">
        <v>41</v>
      </c>
      <c r="BF144" s="992">
        <v>23</v>
      </c>
      <c r="BG144" s="992">
        <v>9</v>
      </c>
      <c r="BH144" s="992">
        <v>2</v>
      </c>
      <c r="BI144" s="992">
        <v>20</v>
      </c>
      <c r="BJ144" s="992"/>
      <c r="BK144" s="992"/>
      <c r="BL144" s="992"/>
      <c r="BM144" s="992"/>
      <c r="BN144" s="992"/>
      <c r="BO144" s="992"/>
      <c r="BP144" s="992"/>
      <c r="BQ144" s="992"/>
      <c r="BR144" s="992"/>
      <c r="BS144" s="992"/>
      <c r="BT144" s="992"/>
      <c r="BU144" s="992"/>
      <c r="BV144" s="992"/>
      <c r="BW144" s="992"/>
      <c r="BX144" s="992"/>
      <c r="BY144" s="992"/>
      <c r="BZ144" s="992"/>
      <c r="CA144" s="992">
        <v>3</v>
      </c>
      <c r="CB144" s="992"/>
      <c r="CC144" s="992"/>
      <c r="CD144" s="992"/>
      <c r="CE144" s="992"/>
      <c r="CF144" s="992"/>
      <c r="CG144" s="992"/>
      <c r="CH144" s="992"/>
      <c r="CI144" s="992"/>
      <c r="CJ144" s="992"/>
      <c r="CK144" s="992"/>
      <c r="CL144" s="992"/>
      <c r="CM144" s="992"/>
      <c r="CN144" s="992"/>
      <c r="CO144" s="992"/>
      <c r="CP144" s="992"/>
      <c r="CQ144" s="992"/>
      <c r="CR144" s="992"/>
      <c r="CS144" s="993">
        <v>98</v>
      </c>
      <c r="CT144" s="994">
        <f t="shared" si="32"/>
        <v>6</v>
      </c>
      <c r="CU144" s="615">
        <v>0.68499832943534911</v>
      </c>
      <c r="CV144" s="616">
        <v>0.61477069684335917</v>
      </c>
      <c r="CW144" s="616">
        <v>0.20974124809741249</v>
      </c>
      <c r="CX144" s="616">
        <v>0.17808219178082191</v>
      </c>
      <c r="CY144" s="616">
        <v>0.24136986301369864</v>
      </c>
      <c r="CZ144" s="616"/>
      <c r="DA144" s="616"/>
      <c r="DB144" s="616"/>
      <c r="DC144" s="616"/>
      <c r="DD144" s="616"/>
      <c r="DE144" s="616"/>
      <c r="DF144" s="616"/>
      <c r="DG144" s="616"/>
      <c r="DH144" s="616"/>
      <c r="DI144" s="616"/>
      <c r="DJ144" s="616"/>
      <c r="DK144" s="616"/>
      <c r="DL144" s="616"/>
      <c r="DM144" s="616"/>
      <c r="DN144" s="616"/>
      <c r="DO144" s="616"/>
      <c r="DP144" s="616"/>
      <c r="DQ144" s="616">
        <v>0.28401826484018267</v>
      </c>
      <c r="DR144" s="616"/>
      <c r="DS144" s="616"/>
      <c r="DT144" s="616"/>
      <c r="DU144" s="616"/>
      <c r="DV144" s="616"/>
      <c r="DW144" s="616"/>
      <c r="DX144" s="616"/>
      <c r="DY144" s="616"/>
      <c r="DZ144" s="616"/>
      <c r="EA144" s="616"/>
      <c r="EB144" s="616"/>
      <c r="EC144" s="616"/>
      <c r="ED144" s="616"/>
      <c r="EE144" s="616"/>
      <c r="EF144" s="616"/>
      <c r="EG144" s="616"/>
      <c r="EH144" s="995"/>
      <c r="EI144" s="996">
        <v>0.51171372658652503</v>
      </c>
      <c r="EJ144" s="989">
        <v>4</v>
      </c>
      <c r="EK144" s="990"/>
      <c r="EL144" s="990">
        <v>6</v>
      </c>
      <c r="EM144" s="990"/>
      <c r="EN144" s="990"/>
      <c r="EO144" s="990"/>
      <c r="EP144" s="990"/>
      <c r="EQ144" s="990"/>
      <c r="ER144" s="990"/>
      <c r="ES144" s="990"/>
      <c r="ET144" s="990"/>
      <c r="EU144" s="990"/>
      <c r="EV144" s="990"/>
      <c r="EW144" s="990"/>
      <c r="EX144" s="990"/>
      <c r="EY144" s="990"/>
      <c r="EZ144" s="990"/>
      <c r="FA144" s="990"/>
      <c r="FB144" s="990"/>
      <c r="FC144" s="990"/>
      <c r="FD144" s="990"/>
      <c r="FE144" s="990"/>
      <c r="FF144" s="990"/>
      <c r="FG144" s="990"/>
      <c r="FH144" s="990"/>
      <c r="FI144" s="990"/>
      <c r="FJ144" s="990"/>
      <c r="FK144" s="990"/>
      <c r="FL144" s="990"/>
      <c r="FM144" s="990"/>
      <c r="FN144" s="990"/>
      <c r="FO144" s="990"/>
      <c r="FP144" s="997">
        <v>10</v>
      </c>
      <c r="FQ144" s="994">
        <f t="shared" si="27"/>
        <v>2</v>
      </c>
      <c r="FR144" s="615">
        <v>0.94452054794520546</v>
      </c>
      <c r="FS144" s="616"/>
      <c r="FT144" s="616">
        <v>0.29680365296803651</v>
      </c>
      <c r="FU144" s="616"/>
      <c r="FV144" s="616"/>
      <c r="FW144" s="616"/>
      <c r="FX144" s="616"/>
      <c r="FY144" s="616"/>
      <c r="FZ144" s="616"/>
      <c r="GA144" s="616"/>
      <c r="GB144" s="616"/>
      <c r="GC144" s="616"/>
      <c r="GD144" s="616"/>
      <c r="GE144" s="616"/>
      <c r="GF144" s="616"/>
      <c r="GG144" s="616"/>
      <c r="GH144" s="616"/>
      <c r="GI144" s="616"/>
      <c r="GJ144" s="616"/>
      <c r="GK144" s="616"/>
      <c r="GL144" s="616"/>
      <c r="GM144" s="616"/>
      <c r="GN144" s="616"/>
      <c r="GO144" s="616"/>
      <c r="GP144" s="616"/>
      <c r="GQ144" s="616"/>
      <c r="GR144" s="616"/>
      <c r="GS144" s="616"/>
      <c r="GT144" s="616"/>
      <c r="GU144" s="616"/>
      <c r="GV144" s="616"/>
      <c r="GW144" s="616"/>
      <c r="GX144" s="621">
        <v>0.55589041095890412</v>
      </c>
      <c r="GY144" s="998">
        <v>80</v>
      </c>
      <c r="GZ144" s="999"/>
      <c r="HA144" s="999"/>
      <c r="HB144" s="999"/>
      <c r="HC144" s="999"/>
      <c r="HD144" s="999"/>
      <c r="HE144" s="1000">
        <v>80</v>
      </c>
      <c r="HF144" s="1001">
        <v>21</v>
      </c>
      <c r="HG144" s="1002">
        <v>266</v>
      </c>
      <c r="HH144" s="1002">
        <v>15</v>
      </c>
      <c r="HI144" s="1002">
        <v>191</v>
      </c>
      <c r="HJ144" s="1002">
        <v>454</v>
      </c>
      <c r="HK144" s="1002">
        <v>707</v>
      </c>
      <c r="HL144" s="1002">
        <v>908</v>
      </c>
      <c r="HM144" s="1002">
        <v>275</v>
      </c>
      <c r="HN144" s="1002">
        <v>681</v>
      </c>
      <c r="HO144" s="1002">
        <v>355</v>
      </c>
      <c r="HP144" s="1002">
        <v>185</v>
      </c>
      <c r="HQ144" s="1002">
        <v>284</v>
      </c>
      <c r="HR144" s="1002">
        <v>13</v>
      </c>
      <c r="HS144" s="1002">
        <v>283</v>
      </c>
      <c r="HT144" s="1002">
        <v>42</v>
      </c>
      <c r="HU144" s="1002"/>
      <c r="HV144" s="1002">
        <v>69</v>
      </c>
      <c r="HW144" s="1002">
        <v>14</v>
      </c>
      <c r="HX144" s="1002">
        <v>89</v>
      </c>
      <c r="HY144" s="1002">
        <v>34</v>
      </c>
      <c r="HZ144" s="1002">
        <v>67</v>
      </c>
      <c r="IA144" s="1002">
        <v>34</v>
      </c>
      <c r="IB144" s="1002">
        <v>3</v>
      </c>
      <c r="IC144" s="1002">
        <v>95</v>
      </c>
      <c r="ID144" s="1002"/>
      <c r="IE144" s="1002"/>
      <c r="IF144" s="1002">
        <v>30</v>
      </c>
      <c r="IG144" s="1002">
        <v>17</v>
      </c>
      <c r="IH144" s="1003">
        <v>5132</v>
      </c>
      <c r="II144" s="1004">
        <f t="shared" si="33"/>
        <v>14.06027397260274</v>
      </c>
      <c r="IJ144" s="1005">
        <v>26.19047619047619</v>
      </c>
      <c r="IK144" s="1006">
        <v>4.3721804511278197</v>
      </c>
      <c r="IL144" s="1006">
        <v>2.1333333333333333</v>
      </c>
      <c r="IM144" s="1006">
        <v>2.9528795811518322</v>
      </c>
      <c r="IN144" s="1006">
        <v>6.9911894273127757</v>
      </c>
      <c r="IO144" s="1006">
        <v>4.8981612446958982</v>
      </c>
      <c r="IP144" s="1006">
        <v>4.4922907488986787</v>
      </c>
      <c r="IQ144" s="1006">
        <v>7.0690909090909093</v>
      </c>
      <c r="IR144" s="1006">
        <v>4.7665198237885464</v>
      </c>
      <c r="IS144" s="1006">
        <v>3.436619718309859</v>
      </c>
      <c r="IT144" s="1006">
        <v>4.2054054054054051</v>
      </c>
      <c r="IU144" s="1006">
        <v>6.341549295774648</v>
      </c>
      <c r="IV144" s="1006">
        <v>5</v>
      </c>
      <c r="IW144" s="1006">
        <v>2.6289752650176679</v>
      </c>
      <c r="IX144" s="1006">
        <v>1.5238095238095237</v>
      </c>
      <c r="IY144" s="1006"/>
      <c r="IZ144" s="1006">
        <v>4.8695652173913047</v>
      </c>
      <c r="JA144" s="1006">
        <v>5.5714285714285712</v>
      </c>
      <c r="JB144" s="1006">
        <v>9.9662921348314608</v>
      </c>
      <c r="JC144" s="1006">
        <v>4.2352941176470589</v>
      </c>
      <c r="JD144" s="1006">
        <v>2.7014925373134329</v>
      </c>
      <c r="JE144" s="1006">
        <v>2.6764705882352939</v>
      </c>
      <c r="JF144" s="1006">
        <v>15</v>
      </c>
      <c r="JG144" s="1006">
        <v>3.8736842105263158</v>
      </c>
      <c r="JH144" s="1006"/>
      <c r="JI144" s="1006"/>
      <c r="JJ144" s="1006">
        <v>4.7</v>
      </c>
      <c r="JK144" s="1006">
        <v>5.1764705882352944</v>
      </c>
      <c r="JL144" s="642">
        <v>4.919329696024942</v>
      </c>
      <c r="JM144" s="1001">
        <v>65</v>
      </c>
      <c r="JN144" s="1002">
        <v>800</v>
      </c>
      <c r="JO144" s="1002">
        <v>18</v>
      </c>
      <c r="JP144" s="1002">
        <v>377</v>
      </c>
      <c r="JQ144" s="1002">
        <v>2171</v>
      </c>
      <c r="JR144" s="1002">
        <v>2646</v>
      </c>
      <c r="JS144" s="1002">
        <v>2931</v>
      </c>
      <c r="JT144" s="1002">
        <v>1396</v>
      </c>
      <c r="JU144" s="1002">
        <v>2526</v>
      </c>
      <c r="JV144" s="1002">
        <v>853</v>
      </c>
      <c r="JW144" s="1002">
        <v>588</v>
      </c>
      <c r="JX144" s="1002">
        <v>1428</v>
      </c>
      <c r="JY144" s="1002">
        <v>50</v>
      </c>
      <c r="JZ144" s="1002">
        <v>607</v>
      </c>
      <c r="KA144" s="1002">
        <v>51</v>
      </c>
      <c r="KB144" s="1002"/>
      <c r="KC144" s="1002">
        <v>248</v>
      </c>
      <c r="KD144" s="1002">
        <v>66</v>
      </c>
      <c r="KE144" s="1002">
        <v>720</v>
      </c>
      <c r="KF144" s="1002">
        <v>106</v>
      </c>
      <c r="KG144" s="1002">
        <v>105</v>
      </c>
      <c r="KH144" s="1002">
        <v>55</v>
      </c>
      <c r="KI144" s="1002">
        <v>42</v>
      </c>
      <c r="KJ144" s="1002">
        <v>275</v>
      </c>
      <c r="KK144" s="1002"/>
      <c r="KL144" s="1002"/>
      <c r="KM144" s="1002">
        <v>108</v>
      </c>
      <c r="KN144" s="1002">
        <v>72</v>
      </c>
      <c r="KO144" s="1003">
        <v>18304</v>
      </c>
      <c r="KP144" s="1007">
        <f t="shared" si="28"/>
        <v>0.51171372658652503</v>
      </c>
      <c r="KQ144" s="1004">
        <f t="shared" si="34"/>
        <v>50.147945205479452</v>
      </c>
      <c r="KR144" s="1001">
        <v>462</v>
      </c>
      <c r="KS144" s="1002">
        <v>99</v>
      </c>
      <c r="KT144" s="1002"/>
      <c r="KU144" s="1002"/>
      <c r="KV144" s="1002">
        <v>553</v>
      </c>
      <c r="KW144" s="1002">
        <v>118</v>
      </c>
      <c r="KX144" s="1002">
        <v>247</v>
      </c>
      <c r="KY144" s="1002">
        <v>272</v>
      </c>
      <c r="KZ144" s="1002">
        <v>36</v>
      </c>
      <c r="LA144" s="1002">
        <v>21</v>
      </c>
      <c r="LB144" s="1002">
        <v>8</v>
      </c>
      <c r="LC144" s="1002">
        <v>86</v>
      </c>
      <c r="LD144" s="1002">
        <v>3</v>
      </c>
      <c r="LE144" s="1002"/>
      <c r="LF144" s="1002"/>
      <c r="LG144" s="1002"/>
      <c r="LH144" s="1002">
        <v>19</v>
      </c>
      <c r="LI144" s="1002"/>
      <c r="LJ144" s="1002">
        <v>77</v>
      </c>
      <c r="LK144" s="1002">
        <v>3</v>
      </c>
      <c r="LL144" s="1002">
        <v>20</v>
      </c>
      <c r="LM144" s="1002">
        <v>3</v>
      </c>
      <c r="LN144" s="1002"/>
      <c r="LO144" s="1002"/>
      <c r="LP144" s="1002"/>
      <c r="LQ144" s="1002"/>
      <c r="LR144" s="1002">
        <v>2</v>
      </c>
      <c r="LS144" s="1002"/>
      <c r="LT144" s="1003">
        <v>2029</v>
      </c>
      <c r="LU144" s="1007">
        <f t="shared" si="37"/>
        <v>0.55589041095890412</v>
      </c>
      <c r="LV144" s="1004">
        <f t="shared" si="35"/>
        <v>5.558904109589041</v>
      </c>
      <c r="LW144" s="644"/>
      <c r="LX144" s="645">
        <v>12</v>
      </c>
      <c r="LY144" s="645">
        <v>448</v>
      </c>
      <c r="LZ144" s="646">
        <v>450</v>
      </c>
      <c r="MA144" s="647">
        <v>299</v>
      </c>
      <c r="MB144" s="647">
        <v>820</v>
      </c>
      <c r="MC144" s="645"/>
      <c r="MD144" s="645"/>
      <c r="ME144" s="646"/>
      <c r="MF144" s="647"/>
      <c r="MG144" s="645"/>
      <c r="MH144" s="645"/>
      <c r="MI144" s="646"/>
      <c r="MJ144" s="647"/>
      <c r="MK144" s="648"/>
      <c r="ML144" s="648"/>
      <c r="MM144" s="648"/>
      <c r="MN144" s="1008">
        <v>2029</v>
      </c>
      <c r="MO144" s="1009">
        <f t="shared" si="36"/>
        <v>0.22671266633809758</v>
      </c>
      <c r="MP144" s="1010"/>
      <c r="MQ144" s="1011"/>
      <c r="MR144" s="1011"/>
      <c r="MS144" s="1011" t="s">
        <v>1484</v>
      </c>
      <c r="MT144" s="1011"/>
      <c r="MU144" s="1011"/>
      <c r="MV144" s="1012"/>
      <c r="MX144" s="837"/>
    </row>
    <row r="145" spans="1:362" s="587" customFormat="1" ht="8.25" x14ac:dyDescent="0.25">
      <c r="A145" s="976" t="s">
        <v>865</v>
      </c>
      <c r="B145" s="977" t="s">
        <v>866</v>
      </c>
      <c r="C145" s="978" t="s">
        <v>867</v>
      </c>
      <c r="D145" s="978" t="s">
        <v>868</v>
      </c>
      <c r="E145" s="978" t="s">
        <v>1214</v>
      </c>
      <c r="F145" s="978" t="s">
        <v>287</v>
      </c>
      <c r="G145" s="978" t="s">
        <v>869</v>
      </c>
      <c r="H145" s="978" t="s">
        <v>869</v>
      </c>
      <c r="I145" s="978" t="s">
        <v>492</v>
      </c>
      <c r="J145" s="978" t="s">
        <v>493</v>
      </c>
      <c r="K145" s="1013" t="s">
        <v>282</v>
      </c>
      <c r="L145" s="979">
        <v>1</v>
      </c>
      <c r="M145" s="593">
        <v>1545611000</v>
      </c>
      <c r="N145" s="595">
        <v>1482622000</v>
      </c>
      <c r="O145" s="595">
        <v>742576000</v>
      </c>
      <c r="P145" s="598">
        <f t="shared" si="29"/>
        <v>62989000</v>
      </c>
      <c r="Q145" s="599">
        <v>4676079.0200000005</v>
      </c>
      <c r="R145" s="600">
        <v>1281650329.45</v>
      </c>
      <c r="S145" s="600">
        <v>71499599.560000002</v>
      </c>
      <c r="T145" s="980">
        <v>1357826008.03</v>
      </c>
      <c r="U145" s="981">
        <v>127.8093005952381</v>
      </c>
      <c r="V145" s="982">
        <v>8.08</v>
      </c>
      <c r="W145" s="982">
        <v>270.32537037037042</v>
      </c>
      <c r="X145" s="982">
        <v>133.88708994708995</v>
      </c>
      <c r="Y145" s="982">
        <v>28.234179894179892</v>
      </c>
      <c r="Z145" s="982">
        <v>187.58637566137565</v>
      </c>
      <c r="AA145" s="982">
        <v>3.24</v>
      </c>
      <c r="AB145" s="982">
        <v>131.29313988095237</v>
      </c>
      <c r="AC145" s="982">
        <v>178.73529761904763</v>
      </c>
      <c r="AD145" s="983">
        <v>1069.1907539682541</v>
      </c>
      <c r="AE145" s="984">
        <f t="shared" si="30"/>
        <v>0.1683556965654297</v>
      </c>
      <c r="AF145" s="985">
        <f t="shared" si="31"/>
        <v>0.35608375772386569</v>
      </c>
      <c r="AG145" s="986" t="s">
        <v>1483</v>
      </c>
      <c r="AH145" s="987" t="s">
        <v>1481</v>
      </c>
      <c r="AI145" s="988" t="s">
        <v>1482</v>
      </c>
      <c r="AJ145" s="989"/>
      <c r="AK145" s="990"/>
      <c r="AL145" s="990"/>
      <c r="AM145" s="990"/>
      <c r="AN145" s="990"/>
      <c r="AO145" s="990"/>
      <c r="AP145" s="990"/>
      <c r="AQ145" s="990"/>
      <c r="AR145" s="990"/>
      <c r="AS145" s="990"/>
      <c r="AT145" s="990"/>
      <c r="AU145" s="990"/>
      <c r="AV145" s="990"/>
      <c r="AW145" s="990"/>
      <c r="AX145" s="990"/>
      <c r="AY145" s="990"/>
      <c r="AZ145" s="990"/>
      <c r="BA145" s="990"/>
      <c r="BB145" s="990"/>
      <c r="BC145" s="990"/>
      <c r="BD145" s="614"/>
      <c r="BE145" s="991">
        <v>68</v>
      </c>
      <c r="BF145" s="992">
        <v>53</v>
      </c>
      <c r="BG145" s="992">
        <v>48</v>
      </c>
      <c r="BH145" s="992">
        <v>38</v>
      </c>
      <c r="BI145" s="992">
        <v>20</v>
      </c>
      <c r="BJ145" s="992">
        <v>30</v>
      </c>
      <c r="BK145" s="992"/>
      <c r="BL145" s="992"/>
      <c r="BM145" s="992">
        <v>20</v>
      </c>
      <c r="BN145" s="992">
        <v>24</v>
      </c>
      <c r="BO145" s="992">
        <v>13</v>
      </c>
      <c r="BP145" s="992">
        <v>6</v>
      </c>
      <c r="BQ145" s="992"/>
      <c r="BR145" s="992"/>
      <c r="BS145" s="992"/>
      <c r="BT145" s="992"/>
      <c r="BU145" s="992">
        <v>20</v>
      </c>
      <c r="BV145" s="992"/>
      <c r="BW145" s="992"/>
      <c r="BX145" s="992">
        <v>2</v>
      </c>
      <c r="BY145" s="992"/>
      <c r="BZ145" s="992"/>
      <c r="CA145" s="992"/>
      <c r="CB145" s="992"/>
      <c r="CC145" s="992"/>
      <c r="CD145" s="992"/>
      <c r="CE145" s="992"/>
      <c r="CF145" s="992"/>
      <c r="CG145" s="992"/>
      <c r="CH145" s="992"/>
      <c r="CI145" s="992"/>
      <c r="CJ145" s="992"/>
      <c r="CK145" s="992"/>
      <c r="CL145" s="992"/>
      <c r="CM145" s="992"/>
      <c r="CN145" s="992"/>
      <c r="CO145" s="992"/>
      <c r="CP145" s="992"/>
      <c r="CQ145" s="992"/>
      <c r="CR145" s="992"/>
      <c r="CS145" s="993">
        <v>342</v>
      </c>
      <c r="CT145" s="994">
        <f t="shared" si="32"/>
        <v>12</v>
      </c>
      <c r="CU145" s="615">
        <v>0.67340854149879126</v>
      </c>
      <c r="CV145" s="616">
        <v>0.41214784181959163</v>
      </c>
      <c r="CW145" s="616">
        <v>0.43390410958904108</v>
      </c>
      <c r="CX145" s="616">
        <v>0.64844989185292001</v>
      </c>
      <c r="CY145" s="616">
        <v>0.39465753424657535</v>
      </c>
      <c r="CZ145" s="616">
        <v>0.51378995433789953</v>
      </c>
      <c r="DA145" s="616"/>
      <c r="DB145" s="616"/>
      <c r="DC145" s="616">
        <v>0.4193150684931507</v>
      </c>
      <c r="DD145" s="616">
        <v>0.69577625570776258</v>
      </c>
      <c r="DE145" s="616">
        <v>9.4836670179135937E-3</v>
      </c>
      <c r="DF145" s="616">
        <v>8.7214611872146117E-2</v>
      </c>
      <c r="DG145" s="616"/>
      <c r="DH145" s="616"/>
      <c r="DI145" s="616"/>
      <c r="DJ145" s="616"/>
      <c r="DK145" s="616">
        <v>0.42917808219178083</v>
      </c>
      <c r="DL145" s="616"/>
      <c r="DM145" s="616"/>
      <c r="DN145" s="616">
        <v>0</v>
      </c>
      <c r="DO145" s="616"/>
      <c r="DP145" s="616"/>
      <c r="DQ145" s="616"/>
      <c r="DR145" s="616"/>
      <c r="DS145" s="616"/>
      <c r="DT145" s="616"/>
      <c r="DU145" s="616"/>
      <c r="DV145" s="616"/>
      <c r="DW145" s="616"/>
      <c r="DX145" s="616"/>
      <c r="DY145" s="616"/>
      <c r="DZ145" s="616"/>
      <c r="EA145" s="616"/>
      <c r="EB145" s="616"/>
      <c r="EC145" s="616"/>
      <c r="ED145" s="616"/>
      <c r="EE145" s="616"/>
      <c r="EF145" s="616"/>
      <c r="EG145" s="616"/>
      <c r="EH145" s="995"/>
      <c r="EI145" s="996">
        <v>0.49919891051830489</v>
      </c>
      <c r="EJ145" s="989">
        <v>6</v>
      </c>
      <c r="EK145" s="990">
        <v>9</v>
      </c>
      <c r="EL145" s="990">
        <v>5</v>
      </c>
      <c r="EM145" s="990"/>
      <c r="EN145" s="990">
        <v>4</v>
      </c>
      <c r="EO145" s="990"/>
      <c r="EP145" s="990"/>
      <c r="EQ145" s="990"/>
      <c r="ER145" s="990"/>
      <c r="ES145" s="990"/>
      <c r="ET145" s="990"/>
      <c r="EU145" s="990"/>
      <c r="EV145" s="990"/>
      <c r="EW145" s="990"/>
      <c r="EX145" s="990"/>
      <c r="EY145" s="990"/>
      <c r="EZ145" s="990"/>
      <c r="FA145" s="990"/>
      <c r="FB145" s="990"/>
      <c r="FC145" s="990"/>
      <c r="FD145" s="990"/>
      <c r="FE145" s="990"/>
      <c r="FF145" s="990"/>
      <c r="FG145" s="990"/>
      <c r="FH145" s="990"/>
      <c r="FI145" s="990"/>
      <c r="FJ145" s="990"/>
      <c r="FK145" s="990"/>
      <c r="FL145" s="990"/>
      <c r="FM145" s="990"/>
      <c r="FN145" s="990"/>
      <c r="FO145" s="990"/>
      <c r="FP145" s="997">
        <v>24</v>
      </c>
      <c r="FQ145" s="994">
        <f t="shared" si="27"/>
        <v>4</v>
      </c>
      <c r="FR145" s="615">
        <v>0.67625570776255706</v>
      </c>
      <c r="FS145" s="616">
        <v>0.42891933028919332</v>
      </c>
      <c r="FT145" s="616">
        <v>0.41917808219178082</v>
      </c>
      <c r="FU145" s="616"/>
      <c r="FV145" s="616">
        <v>0.98356164383561639</v>
      </c>
      <c r="FW145" s="616"/>
      <c r="FX145" s="616"/>
      <c r="FY145" s="616"/>
      <c r="FZ145" s="616"/>
      <c r="GA145" s="616"/>
      <c r="GB145" s="616"/>
      <c r="GC145" s="616"/>
      <c r="GD145" s="616"/>
      <c r="GE145" s="616"/>
      <c r="GF145" s="616"/>
      <c r="GG145" s="616"/>
      <c r="GH145" s="616"/>
      <c r="GI145" s="616"/>
      <c r="GJ145" s="616"/>
      <c r="GK145" s="616"/>
      <c r="GL145" s="616"/>
      <c r="GM145" s="616"/>
      <c r="GN145" s="616"/>
      <c r="GO145" s="616"/>
      <c r="GP145" s="616"/>
      <c r="GQ145" s="616"/>
      <c r="GR145" s="616"/>
      <c r="GS145" s="616"/>
      <c r="GT145" s="616"/>
      <c r="GU145" s="616"/>
      <c r="GV145" s="616"/>
      <c r="GW145" s="616"/>
      <c r="GX145" s="621">
        <v>0.58116438356164379</v>
      </c>
      <c r="GY145" s="998"/>
      <c r="GZ145" s="999">
        <v>87</v>
      </c>
      <c r="HA145" s="999"/>
      <c r="HB145" s="999"/>
      <c r="HC145" s="999">
        <v>6</v>
      </c>
      <c r="HD145" s="999">
        <v>3</v>
      </c>
      <c r="HE145" s="1000">
        <v>96</v>
      </c>
      <c r="HF145" s="1001">
        <v>63</v>
      </c>
      <c r="HG145" s="1002">
        <v>1169</v>
      </c>
      <c r="HH145" s="1002">
        <v>16</v>
      </c>
      <c r="HI145" s="1002">
        <v>505</v>
      </c>
      <c r="HJ145" s="1002">
        <v>1049</v>
      </c>
      <c r="HK145" s="1002">
        <v>1480</v>
      </c>
      <c r="HL145" s="1002">
        <v>1932</v>
      </c>
      <c r="HM145" s="1002">
        <v>692</v>
      </c>
      <c r="HN145" s="1002">
        <v>3302</v>
      </c>
      <c r="HO145" s="1002">
        <v>710</v>
      </c>
      <c r="HP145" s="1002">
        <v>411</v>
      </c>
      <c r="HQ145" s="1002">
        <v>1173</v>
      </c>
      <c r="HR145" s="1002">
        <v>484</v>
      </c>
      <c r="HS145" s="1002">
        <v>1177</v>
      </c>
      <c r="HT145" s="1002">
        <v>1144</v>
      </c>
      <c r="HU145" s="1002">
        <v>847</v>
      </c>
      <c r="HV145" s="1002">
        <v>357</v>
      </c>
      <c r="HW145" s="1002">
        <v>57</v>
      </c>
      <c r="HX145" s="1002">
        <v>237</v>
      </c>
      <c r="HY145" s="1002">
        <v>58</v>
      </c>
      <c r="HZ145" s="1002">
        <v>80</v>
      </c>
      <c r="IA145" s="1002">
        <v>184</v>
      </c>
      <c r="IB145" s="1002">
        <v>6</v>
      </c>
      <c r="IC145" s="1002">
        <v>216</v>
      </c>
      <c r="ID145" s="1002"/>
      <c r="IE145" s="1002"/>
      <c r="IF145" s="1002"/>
      <c r="IG145" s="1002">
        <v>1</v>
      </c>
      <c r="IH145" s="1003">
        <v>17350</v>
      </c>
      <c r="II145" s="1004">
        <f t="shared" si="33"/>
        <v>47.534246575342465</v>
      </c>
      <c r="IJ145" s="1005">
        <v>18.952380952380953</v>
      </c>
      <c r="IK145" s="1006">
        <v>5.0222412318220702</v>
      </c>
      <c r="IL145" s="1006">
        <v>4.1875</v>
      </c>
      <c r="IM145" s="1006">
        <v>3.2079207920792081</v>
      </c>
      <c r="IN145" s="1006">
        <v>5.7244995233555764</v>
      </c>
      <c r="IO145" s="1006">
        <v>5.0310810810810809</v>
      </c>
      <c r="IP145" s="1006">
        <v>4.1765010351966874</v>
      </c>
      <c r="IQ145" s="1006">
        <v>5.7456647398843934</v>
      </c>
      <c r="IR145" s="1006">
        <v>4.7983040581465781</v>
      </c>
      <c r="IS145" s="1006">
        <v>5.1859154929577462</v>
      </c>
      <c r="IT145" s="1006">
        <v>5.3041362530413627</v>
      </c>
      <c r="IU145" s="1006">
        <v>5.6214833759590794</v>
      </c>
      <c r="IV145" s="1006">
        <v>5.6446280991735538</v>
      </c>
      <c r="IW145" s="1006">
        <v>3.6516567544604928</v>
      </c>
      <c r="IX145" s="1006">
        <v>4.479895104895105</v>
      </c>
      <c r="IY145" s="1006">
        <v>4.8583234946871308</v>
      </c>
      <c r="IZ145" s="1006">
        <v>5.0672268907563023</v>
      </c>
      <c r="JA145" s="1006">
        <v>6.4561403508771926</v>
      </c>
      <c r="JB145" s="1006">
        <v>6.3502109704641354</v>
      </c>
      <c r="JC145" s="1006">
        <v>6.3620689655172411</v>
      </c>
      <c r="JD145" s="1006">
        <v>2.35</v>
      </c>
      <c r="JE145" s="1006">
        <v>3.0869565217391304</v>
      </c>
      <c r="JF145" s="1006">
        <v>5.833333333333333</v>
      </c>
      <c r="JG145" s="1006">
        <v>2.8703703703703702</v>
      </c>
      <c r="JH145" s="1006"/>
      <c r="JI145" s="1006"/>
      <c r="JJ145" s="1006"/>
      <c r="JK145" s="1006">
        <v>5</v>
      </c>
      <c r="JL145" s="642">
        <v>4.8579250720461093</v>
      </c>
      <c r="JM145" s="1001">
        <v>173</v>
      </c>
      <c r="JN145" s="1002">
        <v>4359</v>
      </c>
      <c r="JO145" s="1002">
        <v>48</v>
      </c>
      <c r="JP145" s="1002">
        <v>1014</v>
      </c>
      <c r="JQ145" s="1002">
        <v>4233</v>
      </c>
      <c r="JR145" s="1002">
        <v>5690</v>
      </c>
      <c r="JS145" s="1002">
        <v>5023</v>
      </c>
      <c r="JT145" s="1002">
        <v>3076</v>
      </c>
      <c r="JU145" s="1002">
        <v>12325</v>
      </c>
      <c r="JV145" s="1002">
        <v>2944</v>
      </c>
      <c r="JW145" s="1002">
        <v>1671</v>
      </c>
      <c r="JX145" s="1002">
        <v>5217</v>
      </c>
      <c r="JY145" s="1002">
        <v>2235</v>
      </c>
      <c r="JZ145" s="1002">
        <v>3301</v>
      </c>
      <c r="KA145" s="1002">
        <v>4095</v>
      </c>
      <c r="KB145" s="1002">
        <v>3142</v>
      </c>
      <c r="KC145" s="1002">
        <v>1402</v>
      </c>
      <c r="KD145" s="1002">
        <v>309</v>
      </c>
      <c r="KE145" s="1002">
        <v>1079</v>
      </c>
      <c r="KF145" s="1002">
        <v>236</v>
      </c>
      <c r="KG145" s="1002">
        <v>59</v>
      </c>
      <c r="KH145" s="1002">
        <v>252</v>
      </c>
      <c r="KI145" s="1002">
        <v>26</v>
      </c>
      <c r="KJ145" s="1002">
        <v>406</v>
      </c>
      <c r="KK145" s="1002"/>
      <c r="KL145" s="1002"/>
      <c r="KM145" s="1002"/>
      <c r="KN145" s="1002"/>
      <c r="KO145" s="1003">
        <v>62315</v>
      </c>
      <c r="KP145" s="1007">
        <f t="shared" si="28"/>
        <v>0.49919891051830489</v>
      </c>
      <c r="KQ145" s="1004">
        <f t="shared" si="34"/>
        <v>170.72602739726028</v>
      </c>
      <c r="KR145" s="1001">
        <v>956</v>
      </c>
      <c r="KS145" s="1002">
        <v>364</v>
      </c>
      <c r="KT145" s="1002">
        <v>3</v>
      </c>
      <c r="KU145" s="1002">
        <v>128</v>
      </c>
      <c r="KV145" s="1002">
        <v>727</v>
      </c>
      <c r="KW145" s="1002">
        <v>291</v>
      </c>
      <c r="KX145" s="1002">
        <v>1143</v>
      </c>
      <c r="KY145" s="1002">
        <v>205</v>
      </c>
      <c r="KZ145" s="1002">
        <v>222</v>
      </c>
      <c r="LA145" s="1002">
        <v>43</v>
      </c>
      <c r="LB145" s="1002">
        <v>97</v>
      </c>
      <c r="LC145" s="1002">
        <v>194</v>
      </c>
      <c r="LD145" s="1002">
        <v>13</v>
      </c>
      <c r="LE145" s="1002">
        <v>35</v>
      </c>
      <c r="LF145" s="1002">
        <v>8</v>
      </c>
      <c r="LG145" s="1002">
        <v>127</v>
      </c>
      <c r="LH145" s="1002">
        <v>47</v>
      </c>
      <c r="LI145" s="1002">
        <v>1</v>
      </c>
      <c r="LJ145" s="1002">
        <v>202</v>
      </c>
      <c r="LK145" s="1002">
        <v>76</v>
      </c>
      <c r="LL145" s="1002">
        <v>59</v>
      </c>
      <c r="LM145" s="1002">
        <v>144</v>
      </c>
      <c r="LN145" s="1002">
        <v>3</v>
      </c>
      <c r="LO145" s="1002">
        <v>3</v>
      </c>
      <c r="LP145" s="1002"/>
      <c r="LQ145" s="1002"/>
      <c r="LR145" s="1002"/>
      <c r="LS145" s="1002"/>
      <c r="LT145" s="1003">
        <v>5091</v>
      </c>
      <c r="LU145" s="1007">
        <f t="shared" si="37"/>
        <v>0.58116438356164379</v>
      </c>
      <c r="LV145" s="1004">
        <f t="shared" si="35"/>
        <v>13.947945205479453</v>
      </c>
      <c r="LW145" s="644">
        <v>1</v>
      </c>
      <c r="LX145" s="645">
        <v>42</v>
      </c>
      <c r="LY145" s="645">
        <v>418</v>
      </c>
      <c r="LZ145" s="646">
        <v>877</v>
      </c>
      <c r="MA145" s="647">
        <v>1225</v>
      </c>
      <c r="MB145" s="647">
        <v>1092</v>
      </c>
      <c r="MC145" s="645"/>
      <c r="MD145" s="645"/>
      <c r="ME145" s="646">
        <v>5</v>
      </c>
      <c r="MF145" s="647">
        <v>1431</v>
      </c>
      <c r="MG145" s="645"/>
      <c r="MH145" s="645"/>
      <c r="MI145" s="646"/>
      <c r="MJ145" s="647"/>
      <c r="MK145" s="648"/>
      <c r="ML145" s="648"/>
      <c r="MM145" s="648"/>
      <c r="MN145" s="1008">
        <v>5091</v>
      </c>
      <c r="MO145" s="1009">
        <f t="shared" si="36"/>
        <v>9.0551954429385184E-2</v>
      </c>
      <c r="MP145" s="1010"/>
      <c r="MQ145" s="1011"/>
      <c r="MR145" s="1011"/>
      <c r="MS145" s="1011"/>
      <c r="MT145" s="1011" t="s">
        <v>1486</v>
      </c>
      <c r="MU145" s="1011"/>
      <c r="MV145" s="1012"/>
      <c r="MX145" s="837"/>
    </row>
    <row r="146" spans="1:362" s="587" customFormat="1" ht="8.25" x14ac:dyDescent="0.25">
      <c r="A146" s="976" t="s">
        <v>870</v>
      </c>
      <c r="B146" s="977" t="s">
        <v>871</v>
      </c>
      <c r="C146" s="978" t="s">
        <v>872</v>
      </c>
      <c r="D146" s="978" t="s">
        <v>873</v>
      </c>
      <c r="E146" s="978" t="s">
        <v>1252</v>
      </c>
      <c r="F146" s="978" t="s">
        <v>512</v>
      </c>
      <c r="G146" s="978" t="s">
        <v>671</v>
      </c>
      <c r="H146" s="978" t="s">
        <v>874</v>
      </c>
      <c r="I146" s="978" t="s">
        <v>492</v>
      </c>
      <c r="J146" s="978" t="s">
        <v>493</v>
      </c>
      <c r="K146" s="1013" t="s">
        <v>282</v>
      </c>
      <c r="L146" s="979">
        <v>1</v>
      </c>
      <c r="M146" s="593">
        <v>607304000</v>
      </c>
      <c r="N146" s="595">
        <v>595249000</v>
      </c>
      <c r="O146" s="595">
        <v>268053000</v>
      </c>
      <c r="P146" s="598">
        <f t="shared" si="29"/>
        <v>12055000</v>
      </c>
      <c r="Q146" s="599">
        <v>7455497.5799999991</v>
      </c>
      <c r="R146" s="600">
        <v>506156402.99000007</v>
      </c>
      <c r="S146" s="600">
        <v>3631595.88</v>
      </c>
      <c r="T146" s="980">
        <v>517243496.45000005</v>
      </c>
      <c r="U146" s="981">
        <v>28.540178571428573</v>
      </c>
      <c r="V146" s="982">
        <v>0</v>
      </c>
      <c r="W146" s="982">
        <v>117.68783068783068</v>
      </c>
      <c r="X146" s="982">
        <v>43.575661375661376</v>
      </c>
      <c r="Y146" s="982">
        <v>23.30899470899471</v>
      </c>
      <c r="Z146" s="982">
        <v>120.27566137566137</v>
      </c>
      <c r="AA146" s="982">
        <v>5</v>
      </c>
      <c r="AB146" s="982">
        <v>32.491567460317462</v>
      </c>
      <c r="AC146" s="982">
        <v>74.017361111111114</v>
      </c>
      <c r="AD146" s="983">
        <v>444.89725529100531</v>
      </c>
      <c r="AE146" s="984">
        <f t="shared" si="30"/>
        <v>8.4341498562034878E-2</v>
      </c>
      <c r="AF146" s="985">
        <f t="shared" si="31"/>
        <v>0.34778927461454329</v>
      </c>
      <c r="AG146" s="986"/>
      <c r="AH146" s="987"/>
      <c r="AI146" s="988" t="s">
        <v>1482</v>
      </c>
      <c r="AJ146" s="989"/>
      <c r="AK146" s="990"/>
      <c r="AL146" s="990"/>
      <c r="AM146" s="990"/>
      <c r="AN146" s="990"/>
      <c r="AO146" s="990"/>
      <c r="AP146" s="990"/>
      <c r="AQ146" s="990"/>
      <c r="AR146" s="990"/>
      <c r="AS146" s="990"/>
      <c r="AT146" s="990"/>
      <c r="AU146" s="990"/>
      <c r="AV146" s="990"/>
      <c r="AW146" s="990"/>
      <c r="AX146" s="990"/>
      <c r="AY146" s="990"/>
      <c r="AZ146" s="990"/>
      <c r="BA146" s="990"/>
      <c r="BB146" s="990"/>
      <c r="BC146" s="990"/>
      <c r="BD146" s="614"/>
      <c r="BE146" s="991">
        <v>20</v>
      </c>
      <c r="BF146" s="992"/>
      <c r="BG146" s="992"/>
      <c r="BH146" s="992"/>
      <c r="BI146" s="992"/>
      <c r="BJ146" s="992"/>
      <c r="BK146" s="992">
        <v>52</v>
      </c>
      <c r="BL146" s="992">
        <v>25</v>
      </c>
      <c r="BM146" s="992"/>
      <c r="BN146" s="992"/>
      <c r="BO146" s="992"/>
      <c r="BP146" s="992"/>
      <c r="BQ146" s="992"/>
      <c r="BR146" s="992"/>
      <c r="BS146" s="992"/>
      <c r="BT146" s="992"/>
      <c r="BU146" s="992"/>
      <c r="BV146" s="992"/>
      <c r="BW146" s="992"/>
      <c r="BX146" s="992"/>
      <c r="BY146" s="992"/>
      <c r="BZ146" s="992"/>
      <c r="CA146" s="992"/>
      <c r="CB146" s="992"/>
      <c r="CC146" s="992"/>
      <c r="CD146" s="992"/>
      <c r="CE146" s="992"/>
      <c r="CF146" s="992"/>
      <c r="CG146" s="992"/>
      <c r="CH146" s="992"/>
      <c r="CI146" s="992"/>
      <c r="CJ146" s="992"/>
      <c r="CK146" s="992"/>
      <c r="CL146" s="992"/>
      <c r="CM146" s="992"/>
      <c r="CN146" s="992"/>
      <c r="CO146" s="992"/>
      <c r="CP146" s="992"/>
      <c r="CQ146" s="992"/>
      <c r="CR146" s="992"/>
      <c r="CS146" s="993">
        <v>97</v>
      </c>
      <c r="CT146" s="994">
        <f t="shared" si="32"/>
        <v>3</v>
      </c>
      <c r="CU146" s="615">
        <v>0.81616438356164378</v>
      </c>
      <c r="CV146" s="616"/>
      <c r="CW146" s="616"/>
      <c r="CX146" s="616"/>
      <c r="CY146" s="616"/>
      <c r="CZ146" s="616"/>
      <c r="DA146" s="616">
        <v>0.83761854583772388</v>
      </c>
      <c r="DB146" s="616">
        <v>1.0270684931506848</v>
      </c>
      <c r="DC146" s="616"/>
      <c r="DD146" s="616"/>
      <c r="DE146" s="616"/>
      <c r="DF146" s="616"/>
      <c r="DG146" s="616"/>
      <c r="DH146" s="616"/>
      <c r="DI146" s="616"/>
      <c r="DJ146" s="616"/>
      <c r="DK146" s="616"/>
      <c r="DL146" s="616"/>
      <c r="DM146" s="616"/>
      <c r="DN146" s="616"/>
      <c r="DO146" s="616"/>
      <c r="DP146" s="616"/>
      <c r="DQ146" s="616"/>
      <c r="DR146" s="616"/>
      <c r="DS146" s="616"/>
      <c r="DT146" s="616"/>
      <c r="DU146" s="616"/>
      <c r="DV146" s="616"/>
      <c r="DW146" s="616"/>
      <c r="DX146" s="616"/>
      <c r="DY146" s="616"/>
      <c r="DZ146" s="616"/>
      <c r="EA146" s="616"/>
      <c r="EB146" s="616"/>
      <c r="EC146" s="616"/>
      <c r="ED146" s="616"/>
      <c r="EE146" s="616"/>
      <c r="EF146" s="616"/>
      <c r="EG146" s="616"/>
      <c r="EH146" s="995"/>
      <c r="EI146" s="996">
        <v>0.88202231323259428</v>
      </c>
      <c r="EJ146" s="989"/>
      <c r="EK146" s="990"/>
      <c r="EL146" s="990">
        <v>7</v>
      </c>
      <c r="EM146" s="990"/>
      <c r="EN146" s="990"/>
      <c r="EO146" s="990"/>
      <c r="EP146" s="990"/>
      <c r="EQ146" s="990"/>
      <c r="ER146" s="990"/>
      <c r="ES146" s="990"/>
      <c r="ET146" s="990"/>
      <c r="EU146" s="990"/>
      <c r="EV146" s="990"/>
      <c r="EW146" s="990"/>
      <c r="EX146" s="990"/>
      <c r="EY146" s="990"/>
      <c r="EZ146" s="990"/>
      <c r="FA146" s="990"/>
      <c r="FB146" s="990"/>
      <c r="FC146" s="990"/>
      <c r="FD146" s="990"/>
      <c r="FE146" s="990"/>
      <c r="FF146" s="990"/>
      <c r="FG146" s="990"/>
      <c r="FH146" s="990"/>
      <c r="FI146" s="990"/>
      <c r="FJ146" s="990"/>
      <c r="FK146" s="990"/>
      <c r="FL146" s="990"/>
      <c r="FM146" s="990"/>
      <c r="FN146" s="990"/>
      <c r="FO146" s="990"/>
      <c r="FP146" s="997">
        <v>7</v>
      </c>
      <c r="FQ146" s="994">
        <f t="shared" si="27"/>
        <v>1</v>
      </c>
      <c r="FR146" s="615"/>
      <c r="FS146" s="616"/>
      <c r="FT146" s="616">
        <v>0.28140900195694718</v>
      </c>
      <c r="FU146" s="616"/>
      <c r="FV146" s="616"/>
      <c r="FW146" s="616"/>
      <c r="FX146" s="616"/>
      <c r="FY146" s="616"/>
      <c r="FZ146" s="616"/>
      <c r="GA146" s="616"/>
      <c r="GB146" s="616"/>
      <c r="GC146" s="616"/>
      <c r="GD146" s="616"/>
      <c r="GE146" s="616"/>
      <c r="GF146" s="616"/>
      <c r="GG146" s="616"/>
      <c r="GH146" s="616"/>
      <c r="GI146" s="616"/>
      <c r="GJ146" s="616"/>
      <c r="GK146" s="616"/>
      <c r="GL146" s="616"/>
      <c r="GM146" s="616"/>
      <c r="GN146" s="616"/>
      <c r="GO146" s="616"/>
      <c r="GP146" s="616"/>
      <c r="GQ146" s="616"/>
      <c r="GR146" s="616"/>
      <c r="GS146" s="616"/>
      <c r="GT146" s="616"/>
      <c r="GU146" s="616"/>
      <c r="GV146" s="616"/>
      <c r="GW146" s="616"/>
      <c r="GX146" s="621">
        <v>0.28140900195694718</v>
      </c>
      <c r="GY146" s="998">
        <v>57</v>
      </c>
      <c r="GZ146" s="999"/>
      <c r="HA146" s="999">
        <v>25</v>
      </c>
      <c r="HB146" s="999"/>
      <c r="HC146" s="999">
        <v>30</v>
      </c>
      <c r="HD146" s="999">
        <v>20</v>
      </c>
      <c r="HE146" s="1000">
        <v>132</v>
      </c>
      <c r="HF146" s="1001"/>
      <c r="HG146" s="1002">
        <v>49</v>
      </c>
      <c r="HH146" s="1002"/>
      <c r="HI146" s="1002">
        <v>8</v>
      </c>
      <c r="HJ146" s="1002">
        <v>231</v>
      </c>
      <c r="HK146" s="1002">
        <v>227</v>
      </c>
      <c r="HL146" s="1002">
        <v>90</v>
      </c>
      <c r="HM146" s="1002">
        <v>35</v>
      </c>
      <c r="HN146" s="1002">
        <v>8</v>
      </c>
      <c r="HO146" s="1002">
        <v>21</v>
      </c>
      <c r="HP146" s="1002">
        <v>58</v>
      </c>
      <c r="HQ146" s="1002">
        <v>71</v>
      </c>
      <c r="HR146" s="1002"/>
      <c r="HS146" s="1002">
        <v>2</v>
      </c>
      <c r="HT146" s="1002"/>
      <c r="HU146" s="1002"/>
      <c r="HV146" s="1002">
        <v>34</v>
      </c>
      <c r="HW146" s="1002">
        <v>9</v>
      </c>
      <c r="HX146" s="1002">
        <v>40</v>
      </c>
      <c r="HY146" s="1002">
        <v>730</v>
      </c>
      <c r="HZ146" s="1002">
        <v>234</v>
      </c>
      <c r="IA146" s="1002">
        <v>6</v>
      </c>
      <c r="IB146" s="1002"/>
      <c r="IC146" s="1002">
        <v>14</v>
      </c>
      <c r="ID146" s="1002">
        <v>796</v>
      </c>
      <c r="IE146" s="1002"/>
      <c r="IF146" s="1002"/>
      <c r="IG146" s="1002"/>
      <c r="IH146" s="1003">
        <v>2663</v>
      </c>
      <c r="II146" s="1004">
        <f t="shared" si="33"/>
        <v>7.2958904109589042</v>
      </c>
      <c r="IJ146" s="1005"/>
      <c r="IK146" s="1006">
        <v>20.714285714285715</v>
      </c>
      <c r="IL146" s="1006"/>
      <c r="IM146" s="1006">
        <v>10</v>
      </c>
      <c r="IN146" s="1006">
        <v>10.212121212121213</v>
      </c>
      <c r="IO146" s="1006">
        <v>6.3876651982378858</v>
      </c>
      <c r="IP146" s="1006">
        <v>7.0555555555555554</v>
      </c>
      <c r="IQ146" s="1006">
        <v>10.028571428571428</v>
      </c>
      <c r="IR146" s="1006">
        <v>11.5</v>
      </c>
      <c r="IS146" s="1006">
        <v>8.6666666666666661</v>
      </c>
      <c r="IT146" s="1006">
        <v>8.3793103448275854</v>
      </c>
      <c r="IU146" s="1006">
        <v>10.084507042253522</v>
      </c>
      <c r="IV146" s="1006"/>
      <c r="IW146" s="1006">
        <v>9</v>
      </c>
      <c r="IX146" s="1006"/>
      <c r="IY146" s="1006"/>
      <c r="IZ146" s="1006">
        <v>5.0294117647058822</v>
      </c>
      <c r="JA146" s="1006">
        <v>11</v>
      </c>
      <c r="JB146" s="1006">
        <v>12.175000000000001</v>
      </c>
      <c r="JC146" s="1006">
        <v>18.838356164383562</v>
      </c>
      <c r="JD146" s="1006">
        <v>10.324786324786325</v>
      </c>
      <c r="JE146" s="1006">
        <v>8.1666666666666661</v>
      </c>
      <c r="JF146" s="1006"/>
      <c r="JG146" s="1006">
        <v>4.5714285714285712</v>
      </c>
      <c r="JH146" s="1006">
        <v>12.773869346733669</v>
      </c>
      <c r="JI146" s="1006"/>
      <c r="JJ146" s="1006"/>
      <c r="JK146" s="1006"/>
      <c r="JL146" s="642">
        <v>12.989110026286143</v>
      </c>
      <c r="JM146" s="1001"/>
      <c r="JN146" s="1002">
        <v>964</v>
      </c>
      <c r="JO146" s="1002"/>
      <c r="JP146" s="1002">
        <v>71</v>
      </c>
      <c r="JQ146" s="1002">
        <v>1863</v>
      </c>
      <c r="JR146" s="1002">
        <v>1094</v>
      </c>
      <c r="JS146" s="1002">
        <v>542</v>
      </c>
      <c r="JT146" s="1002">
        <v>278</v>
      </c>
      <c r="JU146" s="1002">
        <v>85</v>
      </c>
      <c r="JV146" s="1002">
        <v>155</v>
      </c>
      <c r="JW146" s="1002">
        <v>367</v>
      </c>
      <c r="JX146" s="1002">
        <v>605</v>
      </c>
      <c r="JY146" s="1002"/>
      <c r="JZ146" s="1002">
        <v>16</v>
      </c>
      <c r="KA146" s="1002"/>
      <c r="KB146" s="1002"/>
      <c r="KC146" s="1002">
        <v>134</v>
      </c>
      <c r="KD146" s="1002">
        <v>90</v>
      </c>
      <c r="KE146" s="1002">
        <v>348</v>
      </c>
      <c r="KF146" s="1002">
        <v>12977</v>
      </c>
      <c r="KG146" s="1002">
        <v>2180</v>
      </c>
      <c r="KH146" s="1002">
        <v>38</v>
      </c>
      <c r="KI146" s="1002"/>
      <c r="KJ146" s="1002">
        <v>49</v>
      </c>
      <c r="KK146" s="1002">
        <v>9372</v>
      </c>
      <c r="KL146" s="1002"/>
      <c r="KM146" s="1002"/>
      <c r="KN146" s="1002"/>
      <c r="KO146" s="1003">
        <v>31228</v>
      </c>
      <c r="KP146" s="1007">
        <f t="shared" si="28"/>
        <v>0.88202231323259428</v>
      </c>
      <c r="KQ146" s="1004">
        <f t="shared" si="34"/>
        <v>85.556164383561651</v>
      </c>
      <c r="KR146" s="1001"/>
      <c r="KS146" s="1002">
        <v>2</v>
      </c>
      <c r="KT146" s="1002"/>
      <c r="KU146" s="1002"/>
      <c r="KV146" s="1002">
        <v>267</v>
      </c>
      <c r="KW146" s="1002">
        <v>146</v>
      </c>
      <c r="KX146" s="1002">
        <v>6</v>
      </c>
      <c r="KY146" s="1002">
        <v>38</v>
      </c>
      <c r="KZ146" s="1002"/>
      <c r="LA146" s="1002">
        <v>6</v>
      </c>
      <c r="LB146" s="1002">
        <v>61</v>
      </c>
      <c r="LC146" s="1002">
        <v>36</v>
      </c>
      <c r="LD146" s="1002"/>
      <c r="LE146" s="1002"/>
      <c r="LF146" s="1002"/>
      <c r="LG146" s="1002"/>
      <c r="LH146" s="1002">
        <v>3</v>
      </c>
      <c r="LI146" s="1002"/>
      <c r="LJ146" s="1002">
        <v>100</v>
      </c>
      <c r="LK146" s="1002">
        <v>44</v>
      </c>
      <c r="LL146" s="1002">
        <v>4</v>
      </c>
      <c r="LM146" s="1002">
        <v>5</v>
      </c>
      <c r="LN146" s="1002"/>
      <c r="LO146" s="1002">
        <v>1</v>
      </c>
      <c r="LP146" s="1002"/>
      <c r="LQ146" s="1002"/>
      <c r="LR146" s="1002"/>
      <c r="LS146" s="1002"/>
      <c r="LT146" s="1003">
        <v>719</v>
      </c>
      <c r="LU146" s="1007">
        <f t="shared" si="37"/>
        <v>0.28140900195694718</v>
      </c>
      <c r="LV146" s="1004">
        <f t="shared" si="35"/>
        <v>1.9698630136986301</v>
      </c>
      <c r="LW146" s="644"/>
      <c r="LX146" s="645"/>
      <c r="LY146" s="645"/>
      <c r="LZ146" s="646">
        <v>140</v>
      </c>
      <c r="MA146" s="647">
        <v>237</v>
      </c>
      <c r="MB146" s="647">
        <v>342</v>
      </c>
      <c r="MC146" s="645"/>
      <c r="MD146" s="645"/>
      <c r="ME146" s="646"/>
      <c r="MF146" s="647"/>
      <c r="MG146" s="645"/>
      <c r="MH146" s="645"/>
      <c r="MI146" s="646"/>
      <c r="MJ146" s="647"/>
      <c r="MK146" s="648"/>
      <c r="ML146" s="648"/>
      <c r="MM146" s="648"/>
      <c r="MN146" s="1008">
        <v>719</v>
      </c>
      <c r="MO146" s="1009">
        <f t="shared" si="36"/>
        <v>0</v>
      </c>
      <c r="MP146" s="1010"/>
      <c r="MQ146" s="1011" t="s">
        <v>1485</v>
      </c>
      <c r="MR146" s="1011"/>
      <c r="MS146" s="1011"/>
      <c r="MT146" s="1011" t="s">
        <v>1486</v>
      </c>
      <c r="MU146" s="1011"/>
      <c r="MV146" s="1012"/>
      <c r="MX146" s="837"/>
    </row>
    <row r="147" spans="1:362" s="587" customFormat="1" ht="8.25" x14ac:dyDescent="0.25">
      <c r="A147" s="976" t="s">
        <v>875</v>
      </c>
      <c r="B147" s="977" t="s">
        <v>876</v>
      </c>
      <c r="C147" s="978" t="s">
        <v>877</v>
      </c>
      <c r="D147" s="978" t="s">
        <v>1311</v>
      </c>
      <c r="E147" s="978" t="s">
        <v>1232</v>
      </c>
      <c r="F147" s="978" t="s">
        <v>368</v>
      </c>
      <c r="G147" s="978" t="s">
        <v>445</v>
      </c>
      <c r="H147" s="978" t="s">
        <v>445</v>
      </c>
      <c r="I147" s="978" t="s">
        <v>186</v>
      </c>
      <c r="J147" s="978" t="s">
        <v>210</v>
      </c>
      <c r="K147" s="1013" t="s">
        <v>282</v>
      </c>
      <c r="L147" s="979">
        <v>1</v>
      </c>
      <c r="M147" s="593">
        <v>1793841000</v>
      </c>
      <c r="N147" s="595">
        <v>1780354000</v>
      </c>
      <c r="O147" s="595">
        <v>1054323000</v>
      </c>
      <c r="P147" s="598">
        <f t="shared" si="29"/>
        <v>13487000</v>
      </c>
      <c r="Q147" s="599">
        <v>8301218.3000000007</v>
      </c>
      <c r="R147" s="600">
        <v>1486528156.75</v>
      </c>
      <c r="S147" s="600">
        <v>116863312.11999999</v>
      </c>
      <c r="T147" s="980">
        <v>1611692687.1699998</v>
      </c>
      <c r="U147" s="981">
        <v>207.25591269841271</v>
      </c>
      <c r="V147" s="982">
        <v>10.803531746031744</v>
      </c>
      <c r="W147" s="982">
        <v>445.26883597883597</v>
      </c>
      <c r="X147" s="982">
        <v>200.53656084656089</v>
      </c>
      <c r="Y147" s="982">
        <v>30.377089947089946</v>
      </c>
      <c r="Z147" s="982">
        <v>249.86380952380949</v>
      </c>
      <c r="AA147" s="982">
        <v>0</v>
      </c>
      <c r="AB147" s="982">
        <v>80.311488095238104</v>
      </c>
      <c r="AC147" s="982">
        <v>57.128849206349209</v>
      </c>
      <c r="AD147" s="983">
        <v>1281.546078042328</v>
      </c>
      <c r="AE147" s="984">
        <f t="shared" si="30"/>
        <v>0.18115101193725922</v>
      </c>
      <c r="AF147" s="985">
        <f t="shared" si="31"/>
        <v>0.38918503781875158</v>
      </c>
      <c r="AG147" s="986" t="s">
        <v>1483</v>
      </c>
      <c r="AH147" s="987" t="s">
        <v>1481</v>
      </c>
      <c r="AI147" s="988" t="s">
        <v>1482</v>
      </c>
      <c r="AJ147" s="989"/>
      <c r="AK147" s="990"/>
      <c r="AL147" s="990"/>
      <c r="AM147" s="990"/>
      <c r="AN147" s="990"/>
      <c r="AO147" s="990"/>
      <c r="AP147" s="990"/>
      <c r="AQ147" s="990"/>
      <c r="AR147" s="990"/>
      <c r="AS147" s="990"/>
      <c r="AT147" s="990"/>
      <c r="AU147" s="990"/>
      <c r="AV147" s="990"/>
      <c r="AW147" s="990"/>
      <c r="AX147" s="990"/>
      <c r="AY147" s="990"/>
      <c r="AZ147" s="990"/>
      <c r="BA147" s="990"/>
      <c r="BB147" s="990"/>
      <c r="BC147" s="990"/>
      <c r="BD147" s="614"/>
      <c r="BE147" s="991">
        <v>83</v>
      </c>
      <c r="BF147" s="992">
        <v>56</v>
      </c>
      <c r="BG147" s="992">
        <v>38</v>
      </c>
      <c r="BH147" s="992">
        <v>24</v>
      </c>
      <c r="BI147" s="992">
        <v>31</v>
      </c>
      <c r="BJ147" s="992">
        <v>29</v>
      </c>
      <c r="BK147" s="992"/>
      <c r="BL147" s="992"/>
      <c r="BM147" s="992">
        <v>21</v>
      </c>
      <c r="BN147" s="992">
        <v>25</v>
      </c>
      <c r="BO147" s="992">
        <v>25</v>
      </c>
      <c r="BP147" s="992">
        <v>20</v>
      </c>
      <c r="BQ147" s="992">
        <v>44</v>
      </c>
      <c r="BR147" s="992"/>
      <c r="BS147" s="992"/>
      <c r="BT147" s="992"/>
      <c r="BU147" s="992">
        <v>20</v>
      </c>
      <c r="BV147" s="992"/>
      <c r="BW147" s="992"/>
      <c r="BX147" s="992">
        <v>6</v>
      </c>
      <c r="BY147" s="992"/>
      <c r="BZ147" s="992">
        <v>21</v>
      </c>
      <c r="CA147" s="992"/>
      <c r="CB147" s="992"/>
      <c r="CC147" s="992"/>
      <c r="CD147" s="992"/>
      <c r="CE147" s="992"/>
      <c r="CF147" s="992"/>
      <c r="CG147" s="992"/>
      <c r="CH147" s="992"/>
      <c r="CI147" s="992"/>
      <c r="CJ147" s="992"/>
      <c r="CK147" s="992"/>
      <c r="CL147" s="992"/>
      <c r="CM147" s="992"/>
      <c r="CN147" s="992"/>
      <c r="CO147" s="992"/>
      <c r="CP147" s="992"/>
      <c r="CQ147" s="992"/>
      <c r="CR147" s="992"/>
      <c r="CS147" s="993">
        <v>443</v>
      </c>
      <c r="CT147" s="994">
        <f t="shared" si="32"/>
        <v>14</v>
      </c>
      <c r="CU147" s="615">
        <v>0.82581284040270675</v>
      </c>
      <c r="CV147" s="616">
        <v>0.70591976516634047</v>
      </c>
      <c r="CW147" s="616">
        <v>0.4850757029560202</v>
      </c>
      <c r="CX147" s="616">
        <v>0.70342465753424654</v>
      </c>
      <c r="CY147" s="616">
        <v>0.41281484754750331</v>
      </c>
      <c r="CZ147" s="616">
        <v>0.54322153991497402</v>
      </c>
      <c r="DA147" s="616"/>
      <c r="DB147" s="616"/>
      <c r="DC147" s="616">
        <v>0.48506196999347684</v>
      </c>
      <c r="DD147" s="616">
        <v>0.53008219178082194</v>
      </c>
      <c r="DE147" s="616">
        <v>0.79945205479452053</v>
      </c>
      <c r="DF147" s="616">
        <v>0.66479452054794519</v>
      </c>
      <c r="DG147" s="616">
        <v>0.40884184308841842</v>
      </c>
      <c r="DH147" s="616"/>
      <c r="DI147" s="616"/>
      <c r="DJ147" s="616"/>
      <c r="DK147" s="616">
        <v>0.13232876712328767</v>
      </c>
      <c r="DL147" s="616"/>
      <c r="DM147" s="616"/>
      <c r="DN147" s="616">
        <v>0.11324200913242009</v>
      </c>
      <c r="DO147" s="616"/>
      <c r="DP147" s="616">
        <v>0.24161774298760599</v>
      </c>
      <c r="DQ147" s="616"/>
      <c r="DR147" s="616"/>
      <c r="DS147" s="616"/>
      <c r="DT147" s="616"/>
      <c r="DU147" s="616"/>
      <c r="DV147" s="616"/>
      <c r="DW147" s="616"/>
      <c r="DX147" s="616"/>
      <c r="DY147" s="616"/>
      <c r="DZ147" s="616"/>
      <c r="EA147" s="616"/>
      <c r="EB147" s="616"/>
      <c r="EC147" s="616"/>
      <c r="ED147" s="616"/>
      <c r="EE147" s="616"/>
      <c r="EF147" s="616"/>
      <c r="EG147" s="616"/>
      <c r="EH147" s="995"/>
      <c r="EI147" s="996">
        <v>0.57573208819072941</v>
      </c>
      <c r="EJ147" s="989">
        <v>8</v>
      </c>
      <c r="EK147" s="990">
        <v>12</v>
      </c>
      <c r="EL147" s="990">
        <v>13</v>
      </c>
      <c r="EM147" s="990"/>
      <c r="EN147" s="990">
        <v>5</v>
      </c>
      <c r="EO147" s="990"/>
      <c r="EP147" s="990"/>
      <c r="EQ147" s="990"/>
      <c r="ER147" s="990"/>
      <c r="ES147" s="990"/>
      <c r="ET147" s="990"/>
      <c r="EU147" s="990"/>
      <c r="EV147" s="990">
        <v>6</v>
      </c>
      <c r="EW147" s="990"/>
      <c r="EX147" s="990"/>
      <c r="EY147" s="990"/>
      <c r="EZ147" s="990"/>
      <c r="FA147" s="990"/>
      <c r="FB147" s="990"/>
      <c r="FC147" s="990"/>
      <c r="FD147" s="990"/>
      <c r="FE147" s="990"/>
      <c r="FF147" s="990"/>
      <c r="FG147" s="990"/>
      <c r="FH147" s="990"/>
      <c r="FI147" s="990"/>
      <c r="FJ147" s="990"/>
      <c r="FK147" s="990"/>
      <c r="FL147" s="990"/>
      <c r="FM147" s="990"/>
      <c r="FN147" s="990"/>
      <c r="FO147" s="990"/>
      <c r="FP147" s="997">
        <v>44</v>
      </c>
      <c r="FQ147" s="994">
        <f t="shared" si="27"/>
        <v>5</v>
      </c>
      <c r="FR147" s="615">
        <v>0.57705479452054798</v>
      </c>
      <c r="FS147" s="616">
        <v>0.75958904109589043</v>
      </c>
      <c r="FT147" s="616">
        <v>0.71949420442571133</v>
      </c>
      <c r="FU147" s="616"/>
      <c r="FV147" s="616">
        <v>0.33643835616438356</v>
      </c>
      <c r="FW147" s="616"/>
      <c r="FX147" s="616"/>
      <c r="FY147" s="616"/>
      <c r="FZ147" s="616"/>
      <c r="GA147" s="616"/>
      <c r="GB147" s="616"/>
      <c r="GC147" s="616"/>
      <c r="GD147" s="616">
        <v>0.29132420091324202</v>
      </c>
      <c r="GE147" s="616"/>
      <c r="GF147" s="616"/>
      <c r="GG147" s="616"/>
      <c r="GH147" s="616"/>
      <c r="GI147" s="616"/>
      <c r="GJ147" s="616"/>
      <c r="GK147" s="616"/>
      <c r="GL147" s="616"/>
      <c r="GM147" s="616"/>
      <c r="GN147" s="616"/>
      <c r="GO147" s="616"/>
      <c r="GP147" s="616"/>
      <c r="GQ147" s="616"/>
      <c r="GR147" s="616"/>
      <c r="GS147" s="616"/>
      <c r="GT147" s="616"/>
      <c r="GU147" s="616"/>
      <c r="GV147" s="616"/>
      <c r="GW147" s="616"/>
      <c r="GX147" s="621">
        <v>0.60261519302615196</v>
      </c>
      <c r="GY147" s="998">
        <v>54</v>
      </c>
      <c r="GZ147" s="999"/>
      <c r="HA147" s="999"/>
      <c r="HB147" s="999"/>
      <c r="HC147" s="999"/>
      <c r="HD147" s="999"/>
      <c r="HE147" s="1000">
        <v>54</v>
      </c>
      <c r="HF147" s="1001">
        <v>124</v>
      </c>
      <c r="HG147" s="1002">
        <v>1253</v>
      </c>
      <c r="HH147" s="1002">
        <v>85</v>
      </c>
      <c r="HI147" s="1002">
        <v>1572</v>
      </c>
      <c r="HJ147" s="1002">
        <v>1750</v>
      </c>
      <c r="HK147" s="1002">
        <v>1486</v>
      </c>
      <c r="HL147" s="1002">
        <v>2123</v>
      </c>
      <c r="HM147" s="1002">
        <v>782</v>
      </c>
      <c r="HN147" s="1002">
        <v>2143</v>
      </c>
      <c r="HO147" s="1002">
        <v>624</v>
      </c>
      <c r="HP147" s="1002">
        <v>581</v>
      </c>
      <c r="HQ147" s="1002">
        <v>1336</v>
      </c>
      <c r="HR147" s="1002">
        <v>495</v>
      </c>
      <c r="HS147" s="1002">
        <v>585</v>
      </c>
      <c r="HT147" s="1002">
        <v>1309</v>
      </c>
      <c r="HU147" s="1002">
        <v>945</v>
      </c>
      <c r="HV147" s="1002">
        <v>213</v>
      </c>
      <c r="HW147" s="1002">
        <v>90</v>
      </c>
      <c r="HX147" s="1002">
        <v>389</v>
      </c>
      <c r="HY147" s="1002">
        <v>48</v>
      </c>
      <c r="HZ147" s="1002">
        <v>101</v>
      </c>
      <c r="IA147" s="1002">
        <v>192</v>
      </c>
      <c r="IB147" s="1002">
        <v>5</v>
      </c>
      <c r="IC147" s="1002">
        <v>194</v>
      </c>
      <c r="ID147" s="1002"/>
      <c r="IE147" s="1002"/>
      <c r="IF147" s="1002">
        <v>29</v>
      </c>
      <c r="IG147" s="1002"/>
      <c r="IH147" s="1003">
        <v>18454</v>
      </c>
      <c r="II147" s="1004">
        <f t="shared" si="33"/>
        <v>50.558904109589044</v>
      </c>
      <c r="IJ147" s="1005">
        <v>32.008064516129032</v>
      </c>
      <c r="IK147" s="1006">
        <v>6.0726256983240221</v>
      </c>
      <c r="IL147" s="1006">
        <v>5.5176470588235293</v>
      </c>
      <c r="IM147" s="1006">
        <v>5.1323155216284988</v>
      </c>
      <c r="IN147" s="1006">
        <v>9.1748571428571424</v>
      </c>
      <c r="IO147" s="1006">
        <v>7.123822341857335</v>
      </c>
      <c r="IP147" s="1006">
        <v>6.1356570890249644</v>
      </c>
      <c r="IQ147" s="1006">
        <v>8.1879795396419439</v>
      </c>
      <c r="IR147" s="1006">
        <v>6.7662155856276245</v>
      </c>
      <c r="IS147" s="1006">
        <v>7.3381410256410255</v>
      </c>
      <c r="IT147" s="1006">
        <v>6.4182444061962132</v>
      </c>
      <c r="IU147" s="1006">
        <v>6.5411676646706587</v>
      </c>
      <c r="IV147" s="1006">
        <v>4.5757575757575761</v>
      </c>
      <c r="IW147" s="1006">
        <v>3.6068376068376069</v>
      </c>
      <c r="IX147" s="1006">
        <v>4.6936592818945764</v>
      </c>
      <c r="IY147" s="1006">
        <v>5.0402116402116404</v>
      </c>
      <c r="IZ147" s="1006">
        <v>6.422535211267606</v>
      </c>
      <c r="JA147" s="1006">
        <v>9.5111111111111111</v>
      </c>
      <c r="JB147" s="1006">
        <v>7.7814910025706938</v>
      </c>
      <c r="JC147" s="1006">
        <v>5.9375</v>
      </c>
      <c r="JD147" s="1006">
        <v>3.2871287128712869</v>
      </c>
      <c r="JE147" s="1006">
        <v>4.171875</v>
      </c>
      <c r="JF147" s="1006">
        <v>14.2</v>
      </c>
      <c r="JG147" s="1006">
        <v>3.9742268041237114</v>
      </c>
      <c r="JH147" s="1006"/>
      <c r="JI147" s="1006"/>
      <c r="JJ147" s="1006">
        <v>5.6206896551724137</v>
      </c>
      <c r="JK147" s="1006"/>
      <c r="JL147" s="642">
        <v>6.5399913297929988</v>
      </c>
      <c r="JM147" s="1001">
        <v>910</v>
      </c>
      <c r="JN147" s="1002">
        <v>5805</v>
      </c>
      <c r="JO147" s="1002">
        <v>376</v>
      </c>
      <c r="JP147" s="1002">
        <v>6334</v>
      </c>
      <c r="JQ147" s="1002">
        <v>13222</v>
      </c>
      <c r="JR147" s="1002">
        <v>8441</v>
      </c>
      <c r="JS147" s="1002">
        <v>9499</v>
      </c>
      <c r="JT147" s="1002">
        <v>5185</v>
      </c>
      <c r="JU147" s="1002">
        <v>11503</v>
      </c>
      <c r="JV147" s="1002">
        <v>3882</v>
      </c>
      <c r="JW147" s="1002">
        <v>2911</v>
      </c>
      <c r="JX147" s="1002">
        <v>6995</v>
      </c>
      <c r="JY147" s="1002">
        <v>1726</v>
      </c>
      <c r="JZ147" s="1002">
        <v>1721</v>
      </c>
      <c r="KA147" s="1002">
        <v>4896</v>
      </c>
      <c r="KB147" s="1002">
        <v>3798</v>
      </c>
      <c r="KC147" s="1002">
        <v>1117</v>
      </c>
      <c r="KD147" s="1002">
        <v>726</v>
      </c>
      <c r="KE147" s="1002">
        <v>2448</v>
      </c>
      <c r="KF147" s="1002">
        <v>232</v>
      </c>
      <c r="KG147" s="1002">
        <v>187</v>
      </c>
      <c r="KH147" s="1002">
        <v>399</v>
      </c>
      <c r="KI147" s="1002">
        <v>65</v>
      </c>
      <c r="KJ147" s="1002">
        <v>592</v>
      </c>
      <c r="KK147" s="1002"/>
      <c r="KL147" s="1002"/>
      <c r="KM147" s="1002">
        <v>123</v>
      </c>
      <c r="KN147" s="1002"/>
      <c r="KO147" s="1003">
        <v>93093</v>
      </c>
      <c r="KP147" s="1007">
        <f t="shared" si="28"/>
        <v>0.57573208819072941</v>
      </c>
      <c r="KQ147" s="1004">
        <f t="shared" si="34"/>
        <v>255.04931506849314</v>
      </c>
      <c r="KR147" s="1001">
        <v>2955</v>
      </c>
      <c r="KS147" s="1002">
        <v>582</v>
      </c>
      <c r="KT147" s="1002">
        <v>9</v>
      </c>
      <c r="KU147" s="1002">
        <v>233</v>
      </c>
      <c r="KV147" s="1002">
        <v>1093</v>
      </c>
      <c r="KW147" s="1002">
        <v>657</v>
      </c>
      <c r="KX147" s="1002">
        <v>1404</v>
      </c>
      <c r="KY147" s="1002">
        <v>446</v>
      </c>
      <c r="KZ147" s="1002">
        <v>862</v>
      </c>
      <c r="LA147" s="1002">
        <v>79</v>
      </c>
      <c r="LB147" s="1002">
        <v>242</v>
      </c>
      <c r="LC147" s="1002">
        <v>450</v>
      </c>
      <c r="LD147" s="1002">
        <v>41</v>
      </c>
      <c r="LE147" s="1002">
        <v>17</v>
      </c>
      <c r="LF147" s="1002">
        <v>16</v>
      </c>
      <c r="LG147" s="1002">
        <v>19</v>
      </c>
      <c r="LH147" s="1002">
        <v>37</v>
      </c>
      <c r="LI147" s="1002">
        <v>39</v>
      </c>
      <c r="LJ147" s="1002">
        <v>198</v>
      </c>
      <c r="LK147" s="1002">
        <v>10</v>
      </c>
      <c r="LL147" s="1002">
        <v>56</v>
      </c>
      <c r="LM147" s="1002">
        <v>216</v>
      </c>
      <c r="LN147" s="1002">
        <v>1</v>
      </c>
      <c r="LO147" s="1002">
        <v>5</v>
      </c>
      <c r="LP147" s="1002"/>
      <c r="LQ147" s="1002"/>
      <c r="LR147" s="1002">
        <v>11</v>
      </c>
      <c r="LS147" s="1002"/>
      <c r="LT147" s="1003">
        <v>9678</v>
      </c>
      <c r="LU147" s="1007">
        <f t="shared" si="37"/>
        <v>0.60261519302615196</v>
      </c>
      <c r="LV147" s="1004">
        <f t="shared" si="35"/>
        <v>26.515068493150686</v>
      </c>
      <c r="LW147" s="644">
        <v>177</v>
      </c>
      <c r="LX147" s="645">
        <v>792</v>
      </c>
      <c r="LY147" s="645">
        <v>500</v>
      </c>
      <c r="LZ147" s="646">
        <v>1464</v>
      </c>
      <c r="MA147" s="647">
        <v>2662</v>
      </c>
      <c r="MB147" s="647">
        <v>3469</v>
      </c>
      <c r="MC147" s="645"/>
      <c r="MD147" s="645"/>
      <c r="ME147" s="646"/>
      <c r="MF147" s="647">
        <v>614</v>
      </c>
      <c r="MG147" s="645"/>
      <c r="MH147" s="645"/>
      <c r="MI147" s="646"/>
      <c r="MJ147" s="647"/>
      <c r="MK147" s="648"/>
      <c r="ML147" s="648"/>
      <c r="MM147" s="648"/>
      <c r="MN147" s="1008">
        <v>9678</v>
      </c>
      <c r="MO147" s="1009">
        <f t="shared" si="36"/>
        <v>0.15178755941310187</v>
      </c>
      <c r="MP147" s="1010"/>
      <c r="MQ147" s="1011"/>
      <c r="MR147" s="1011"/>
      <c r="MS147" s="1011"/>
      <c r="MT147" s="1011"/>
      <c r="MU147" s="1011"/>
      <c r="MV147" s="1012"/>
      <c r="MX147" s="837"/>
    </row>
    <row r="148" spans="1:362" s="587" customFormat="1" ht="8.25" x14ac:dyDescent="0.25">
      <c r="A148" s="976" t="s">
        <v>879</v>
      </c>
      <c r="B148" s="977" t="s">
        <v>880</v>
      </c>
      <c r="C148" s="978" t="s">
        <v>881</v>
      </c>
      <c r="D148" s="978" t="s">
        <v>882</v>
      </c>
      <c r="E148" s="978" t="s">
        <v>1214</v>
      </c>
      <c r="F148" s="978" t="s">
        <v>287</v>
      </c>
      <c r="G148" s="978" t="s">
        <v>883</v>
      </c>
      <c r="H148" s="978" t="s">
        <v>883</v>
      </c>
      <c r="I148" s="978" t="s">
        <v>492</v>
      </c>
      <c r="J148" s="978" t="s">
        <v>493</v>
      </c>
      <c r="K148" s="1013" t="s">
        <v>282</v>
      </c>
      <c r="L148" s="979">
        <v>1</v>
      </c>
      <c r="M148" s="593">
        <v>425188000</v>
      </c>
      <c r="N148" s="595">
        <v>396256000</v>
      </c>
      <c r="O148" s="595">
        <v>224931000</v>
      </c>
      <c r="P148" s="598">
        <f t="shared" si="29"/>
        <v>28932000</v>
      </c>
      <c r="Q148" s="599">
        <v>2521330.7000000002</v>
      </c>
      <c r="R148" s="600">
        <v>352409597.89999998</v>
      </c>
      <c r="S148" s="600">
        <v>0</v>
      </c>
      <c r="T148" s="980">
        <v>354930928.59999996</v>
      </c>
      <c r="U148" s="981">
        <v>39.675337301587305</v>
      </c>
      <c r="V148" s="982">
        <v>0</v>
      </c>
      <c r="W148" s="982">
        <v>96.667671957671956</v>
      </c>
      <c r="X148" s="982">
        <v>37.488042328042326</v>
      </c>
      <c r="Y148" s="982">
        <v>2.6956349206349208</v>
      </c>
      <c r="Z148" s="982">
        <v>49.27386243386244</v>
      </c>
      <c r="AA148" s="982">
        <v>0.29973544973544974</v>
      </c>
      <c r="AB148" s="982">
        <v>17.739394841269842</v>
      </c>
      <c r="AC148" s="982">
        <v>21.416894841269841</v>
      </c>
      <c r="AD148" s="983">
        <v>265.25657407407402</v>
      </c>
      <c r="AE148" s="984">
        <f t="shared" si="30"/>
        <v>0.17547672444711365</v>
      </c>
      <c r="AF148" s="985">
        <f t="shared" si="31"/>
        <v>0.42754334528068988</v>
      </c>
      <c r="AG148" s="986" t="s">
        <v>1483</v>
      </c>
      <c r="AH148" s="987" t="s">
        <v>1481</v>
      </c>
      <c r="AI148" s="988" t="s">
        <v>1482</v>
      </c>
      <c r="AJ148" s="989"/>
      <c r="AK148" s="990"/>
      <c r="AL148" s="990"/>
      <c r="AM148" s="990"/>
      <c r="AN148" s="990"/>
      <c r="AO148" s="990"/>
      <c r="AP148" s="990"/>
      <c r="AQ148" s="990"/>
      <c r="AR148" s="990"/>
      <c r="AS148" s="990"/>
      <c r="AT148" s="990"/>
      <c r="AU148" s="990"/>
      <c r="AV148" s="990"/>
      <c r="AW148" s="990"/>
      <c r="AX148" s="990"/>
      <c r="AY148" s="990"/>
      <c r="AZ148" s="990"/>
      <c r="BA148" s="990"/>
      <c r="BB148" s="990"/>
      <c r="BC148" s="990"/>
      <c r="BD148" s="614"/>
      <c r="BE148" s="991">
        <v>33</v>
      </c>
      <c r="BF148" s="992">
        <v>34</v>
      </c>
      <c r="BG148" s="992">
        <v>17</v>
      </c>
      <c r="BH148" s="992"/>
      <c r="BI148" s="992">
        <v>8</v>
      </c>
      <c r="BJ148" s="992"/>
      <c r="BK148" s="992"/>
      <c r="BL148" s="992"/>
      <c r="BM148" s="992">
        <v>6</v>
      </c>
      <c r="BN148" s="992"/>
      <c r="BO148" s="992"/>
      <c r="BP148" s="992"/>
      <c r="BQ148" s="992"/>
      <c r="BR148" s="992"/>
      <c r="BS148" s="992"/>
      <c r="BT148" s="992"/>
      <c r="BU148" s="992"/>
      <c r="BV148" s="992"/>
      <c r="BW148" s="992"/>
      <c r="BX148" s="992"/>
      <c r="BY148" s="992"/>
      <c r="BZ148" s="992"/>
      <c r="CA148" s="992"/>
      <c r="CB148" s="992"/>
      <c r="CC148" s="992"/>
      <c r="CD148" s="992"/>
      <c r="CE148" s="992"/>
      <c r="CF148" s="992"/>
      <c r="CG148" s="992"/>
      <c r="CH148" s="992"/>
      <c r="CI148" s="992"/>
      <c r="CJ148" s="992"/>
      <c r="CK148" s="992"/>
      <c r="CL148" s="992"/>
      <c r="CM148" s="992"/>
      <c r="CN148" s="992"/>
      <c r="CO148" s="992"/>
      <c r="CP148" s="992"/>
      <c r="CQ148" s="992"/>
      <c r="CR148" s="992"/>
      <c r="CS148" s="993">
        <v>98</v>
      </c>
      <c r="CT148" s="994">
        <f t="shared" si="32"/>
        <v>5</v>
      </c>
      <c r="CU148" s="615">
        <v>0.66251556662515565</v>
      </c>
      <c r="CV148" s="616">
        <v>0.50201450443190976</v>
      </c>
      <c r="CW148" s="616">
        <v>0.38243352135374697</v>
      </c>
      <c r="CX148" s="616"/>
      <c r="CY148" s="616">
        <v>0.44691780821917809</v>
      </c>
      <c r="CZ148" s="616"/>
      <c r="DA148" s="616"/>
      <c r="DB148" s="616"/>
      <c r="DC148" s="616">
        <v>0.35753424657534244</v>
      </c>
      <c r="DD148" s="616"/>
      <c r="DE148" s="616"/>
      <c r="DF148" s="616"/>
      <c r="DG148" s="616"/>
      <c r="DH148" s="616"/>
      <c r="DI148" s="616"/>
      <c r="DJ148" s="616"/>
      <c r="DK148" s="616"/>
      <c r="DL148" s="616"/>
      <c r="DM148" s="616"/>
      <c r="DN148" s="616"/>
      <c r="DO148" s="616"/>
      <c r="DP148" s="616"/>
      <c r="DQ148" s="616"/>
      <c r="DR148" s="616"/>
      <c r="DS148" s="616"/>
      <c r="DT148" s="616"/>
      <c r="DU148" s="616"/>
      <c r="DV148" s="616"/>
      <c r="DW148" s="616"/>
      <c r="DX148" s="616"/>
      <c r="DY148" s="616"/>
      <c r="DZ148" s="616"/>
      <c r="EA148" s="616"/>
      <c r="EB148" s="616"/>
      <c r="EC148" s="616"/>
      <c r="ED148" s="616"/>
      <c r="EE148" s="616"/>
      <c r="EF148" s="616"/>
      <c r="EG148" s="616"/>
      <c r="EH148" s="995"/>
      <c r="EI148" s="996">
        <v>0.52197372099524741</v>
      </c>
      <c r="EJ148" s="989">
        <v>5</v>
      </c>
      <c r="EK148" s="990"/>
      <c r="EL148" s="990"/>
      <c r="EM148" s="990"/>
      <c r="EN148" s="990"/>
      <c r="EO148" s="990"/>
      <c r="EP148" s="990"/>
      <c r="EQ148" s="990"/>
      <c r="ER148" s="990"/>
      <c r="ES148" s="990"/>
      <c r="ET148" s="990"/>
      <c r="EU148" s="990"/>
      <c r="EV148" s="990"/>
      <c r="EW148" s="990"/>
      <c r="EX148" s="990"/>
      <c r="EY148" s="990"/>
      <c r="EZ148" s="990"/>
      <c r="FA148" s="990"/>
      <c r="FB148" s="990"/>
      <c r="FC148" s="990"/>
      <c r="FD148" s="990"/>
      <c r="FE148" s="990"/>
      <c r="FF148" s="990"/>
      <c r="FG148" s="990"/>
      <c r="FH148" s="990"/>
      <c r="FI148" s="990"/>
      <c r="FJ148" s="990"/>
      <c r="FK148" s="990"/>
      <c r="FL148" s="990"/>
      <c r="FM148" s="990"/>
      <c r="FN148" s="990"/>
      <c r="FO148" s="990"/>
      <c r="FP148" s="997">
        <v>5</v>
      </c>
      <c r="FQ148" s="994">
        <f t="shared" si="27"/>
        <v>1</v>
      </c>
      <c r="FR148" s="615">
        <v>0.61643835616438358</v>
      </c>
      <c r="FS148" s="616"/>
      <c r="FT148" s="616"/>
      <c r="FU148" s="616"/>
      <c r="FV148" s="616"/>
      <c r="FW148" s="616"/>
      <c r="FX148" s="616"/>
      <c r="FY148" s="616"/>
      <c r="FZ148" s="616"/>
      <c r="GA148" s="616"/>
      <c r="GB148" s="616"/>
      <c r="GC148" s="616"/>
      <c r="GD148" s="616"/>
      <c r="GE148" s="616"/>
      <c r="GF148" s="616"/>
      <c r="GG148" s="616"/>
      <c r="GH148" s="616"/>
      <c r="GI148" s="616"/>
      <c r="GJ148" s="616"/>
      <c r="GK148" s="616"/>
      <c r="GL148" s="616"/>
      <c r="GM148" s="616"/>
      <c r="GN148" s="616"/>
      <c r="GO148" s="616"/>
      <c r="GP148" s="616"/>
      <c r="GQ148" s="616"/>
      <c r="GR148" s="616"/>
      <c r="GS148" s="616"/>
      <c r="GT148" s="616"/>
      <c r="GU148" s="616"/>
      <c r="GV148" s="616"/>
      <c r="GW148" s="616"/>
      <c r="GX148" s="621">
        <v>0.61643835616438358</v>
      </c>
      <c r="GY148" s="998">
        <v>30</v>
      </c>
      <c r="GZ148" s="999"/>
      <c r="HA148" s="999"/>
      <c r="HB148" s="999"/>
      <c r="HC148" s="999"/>
      <c r="HD148" s="999"/>
      <c r="HE148" s="1000">
        <v>30</v>
      </c>
      <c r="HF148" s="1001">
        <v>48</v>
      </c>
      <c r="HG148" s="1002">
        <v>445</v>
      </c>
      <c r="HH148" s="1002">
        <v>8</v>
      </c>
      <c r="HI148" s="1002">
        <v>134</v>
      </c>
      <c r="HJ148" s="1002">
        <v>286</v>
      </c>
      <c r="HK148" s="1002">
        <v>437</v>
      </c>
      <c r="HL148" s="1002">
        <v>690</v>
      </c>
      <c r="HM148" s="1002">
        <v>235</v>
      </c>
      <c r="HN148" s="1002">
        <v>433</v>
      </c>
      <c r="HO148" s="1002">
        <v>157</v>
      </c>
      <c r="HP148" s="1002">
        <v>87</v>
      </c>
      <c r="HQ148" s="1002">
        <v>213</v>
      </c>
      <c r="HR148" s="1002">
        <v>20</v>
      </c>
      <c r="HS148" s="1002">
        <v>357</v>
      </c>
      <c r="HT148" s="1002">
        <v>372</v>
      </c>
      <c r="HU148" s="1002">
        <v>241</v>
      </c>
      <c r="HV148" s="1002">
        <v>32</v>
      </c>
      <c r="HW148" s="1002">
        <v>24</v>
      </c>
      <c r="HX148" s="1002">
        <v>43</v>
      </c>
      <c r="HY148" s="1002">
        <v>57</v>
      </c>
      <c r="HZ148" s="1002">
        <v>26</v>
      </c>
      <c r="IA148" s="1002">
        <v>35</v>
      </c>
      <c r="IB148" s="1002">
        <v>3</v>
      </c>
      <c r="IC148" s="1002">
        <v>31</v>
      </c>
      <c r="ID148" s="1002"/>
      <c r="IE148" s="1002">
        <v>2</v>
      </c>
      <c r="IF148" s="1002">
        <v>62</v>
      </c>
      <c r="IG148" s="1002">
        <v>4</v>
      </c>
      <c r="IH148" s="1003">
        <v>4482</v>
      </c>
      <c r="II148" s="1004">
        <f t="shared" si="33"/>
        <v>12.27945205479452</v>
      </c>
      <c r="IJ148" s="1005">
        <v>22.25</v>
      </c>
      <c r="IK148" s="1006">
        <v>4.6539325842696631</v>
      </c>
      <c r="IL148" s="1006">
        <v>3.25</v>
      </c>
      <c r="IM148" s="1006">
        <v>4.4925373134328357</v>
      </c>
      <c r="IN148" s="1006">
        <v>6.8531468531468533</v>
      </c>
      <c r="IO148" s="1006">
        <v>6.5057208237986268</v>
      </c>
      <c r="IP148" s="1006">
        <v>4.8550724637681162</v>
      </c>
      <c r="IQ148" s="1006">
        <v>6.6170212765957448</v>
      </c>
      <c r="IR148" s="1006">
        <v>6.1916859122401844</v>
      </c>
      <c r="IS148" s="1006">
        <v>4.4777070063694264</v>
      </c>
      <c r="IT148" s="1006">
        <v>4.9080459770114944</v>
      </c>
      <c r="IU148" s="1006">
        <v>6.004694835680751</v>
      </c>
      <c r="IV148" s="1006">
        <v>5.8</v>
      </c>
      <c r="IW148" s="1006">
        <v>3.6918767507002803</v>
      </c>
      <c r="IX148" s="1006">
        <v>4.0483870967741939</v>
      </c>
      <c r="IY148" s="1006">
        <v>4.3526970954356843</v>
      </c>
      <c r="IZ148" s="1006">
        <v>4.625</v>
      </c>
      <c r="JA148" s="1006">
        <v>7.583333333333333</v>
      </c>
      <c r="JB148" s="1006">
        <v>9.0465116279069768</v>
      </c>
      <c r="JC148" s="1006">
        <v>3.5789473684210527</v>
      </c>
      <c r="JD148" s="1006">
        <v>2.7692307692307692</v>
      </c>
      <c r="JE148" s="1006">
        <v>3.4285714285714284</v>
      </c>
      <c r="JF148" s="1006">
        <v>4.333333333333333</v>
      </c>
      <c r="JG148" s="1006">
        <v>3.032258064516129</v>
      </c>
      <c r="JH148" s="1006"/>
      <c r="JI148" s="1006">
        <v>3.5</v>
      </c>
      <c r="JJ148" s="1006">
        <v>6.435483870967742</v>
      </c>
      <c r="JK148" s="1006">
        <v>2.75</v>
      </c>
      <c r="JL148" s="642">
        <v>5.3978134761267293</v>
      </c>
      <c r="JM148" s="1001">
        <v>227</v>
      </c>
      <c r="JN148" s="1002">
        <v>1625</v>
      </c>
      <c r="JO148" s="1002">
        <v>18</v>
      </c>
      <c r="JP148" s="1002">
        <v>469</v>
      </c>
      <c r="JQ148" s="1002">
        <v>1619</v>
      </c>
      <c r="JR148" s="1002">
        <v>2367</v>
      </c>
      <c r="JS148" s="1002">
        <v>2557</v>
      </c>
      <c r="JT148" s="1002">
        <v>1269</v>
      </c>
      <c r="JU148" s="1002">
        <v>2242</v>
      </c>
      <c r="JV148" s="1002">
        <v>548</v>
      </c>
      <c r="JW148" s="1002">
        <v>340</v>
      </c>
      <c r="JX148" s="1002">
        <v>1056</v>
      </c>
      <c r="JY148" s="1002">
        <v>97</v>
      </c>
      <c r="JZ148" s="1002">
        <v>974</v>
      </c>
      <c r="KA148" s="1002">
        <v>1164</v>
      </c>
      <c r="KB148" s="1002">
        <v>809</v>
      </c>
      <c r="KC148" s="1002">
        <v>117</v>
      </c>
      <c r="KD148" s="1002">
        <v>157</v>
      </c>
      <c r="KE148" s="1002">
        <v>321</v>
      </c>
      <c r="KF148" s="1002">
        <v>144</v>
      </c>
      <c r="KG148" s="1002">
        <v>50</v>
      </c>
      <c r="KH148" s="1002">
        <v>83</v>
      </c>
      <c r="KI148" s="1002">
        <v>10</v>
      </c>
      <c r="KJ148" s="1002">
        <v>63</v>
      </c>
      <c r="KK148" s="1002"/>
      <c r="KL148" s="1002">
        <v>4</v>
      </c>
      <c r="KM148" s="1002">
        <v>334</v>
      </c>
      <c r="KN148" s="1002">
        <v>7</v>
      </c>
      <c r="KO148" s="1003">
        <v>18671</v>
      </c>
      <c r="KP148" s="1007">
        <f t="shared" si="28"/>
        <v>0.52197372099524741</v>
      </c>
      <c r="KQ148" s="1004">
        <f t="shared" si="34"/>
        <v>51.153424657534245</v>
      </c>
      <c r="KR148" s="1001">
        <v>788</v>
      </c>
      <c r="KS148" s="1002">
        <v>20</v>
      </c>
      <c r="KT148" s="1002"/>
      <c r="KU148" s="1002"/>
      <c r="KV148" s="1002">
        <v>60</v>
      </c>
      <c r="KW148" s="1002">
        <v>39</v>
      </c>
      <c r="KX148" s="1002">
        <v>112</v>
      </c>
      <c r="KY148" s="1002">
        <v>45</v>
      </c>
      <c r="KZ148" s="1002">
        <v>5</v>
      </c>
      <c r="LA148" s="1002">
        <v>2</v>
      </c>
      <c r="LB148" s="1002"/>
      <c r="LC148" s="1002">
        <v>18</v>
      </c>
      <c r="LD148" s="1002"/>
      <c r="LE148" s="1002"/>
      <c r="LF148" s="1002"/>
      <c r="LG148" s="1002"/>
      <c r="LH148" s="1002"/>
      <c r="LI148" s="1002">
        <v>2</v>
      </c>
      <c r="LJ148" s="1002">
        <v>24</v>
      </c>
      <c r="LK148" s="1002">
        <v>2</v>
      </c>
      <c r="LL148" s="1002"/>
      <c r="LM148" s="1002">
        <v>4</v>
      </c>
      <c r="LN148" s="1002"/>
      <c r="LO148" s="1002">
        <v>1</v>
      </c>
      <c r="LP148" s="1002"/>
      <c r="LQ148" s="1002">
        <v>2</v>
      </c>
      <c r="LR148" s="1002">
        <v>1</v>
      </c>
      <c r="LS148" s="1002"/>
      <c r="LT148" s="1003">
        <v>1125</v>
      </c>
      <c r="LU148" s="1007">
        <f t="shared" si="37"/>
        <v>0.61643835616438358</v>
      </c>
      <c r="LV148" s="1004">
        <f t="shared" si="35"/>
        <v>3.0821917808219177</v>
      </c>
      <c r="LW148" s="644">
        <v>14</v>
      </c>
      <c r="LX148" s="645">
        <v>252</v>
      </c>
      <c r="LY148" s="645">
        <v>429</v>
      </c>
      <c r="LZ148" s="646">
        <v>286</v>
      </c>
      <c r="MA148" s="647">
        <v>94</v>
      </c>
      <c r="MB148" s="647">
        <v>50</v>
      </c>
      <c r="MC148" s="645"/>
      <c r="MD148" s="645"/>
      <c r="ME148" s="646"/>
      <c r="MF148" s="647"/>
      <c r="MG148" s="645"/>
      <c r="MH148" s="645"/>
      <c r="MI148" s="646"/>
      <c r="MJ148" s="647"/>
      <c r="MK148" s="648"/>
      <c r="ML148" s="648"/>
      <c r="MM148" s="648"/>
      <c r="MN148" s="1008">
        <v>1125</v>
      </c>
      <c r="MO148" s="1009">
        <f t="shared" si="36"/>
        <v>0.61777777777777776</v>
      </c>
      <c r="MP148" s="1010"/>
      <c r="MQ148" s="1011"/>
      <c r="MR148" s="1011"/>
      <c r="MS148" s="1011"/>
      <c r="MT148" s="1011" t="s">
        <v>1486</v>
      </c>
      <c r="MU148" s="1011"/>
      <c r="MV148" s="1012"/>
      <c r="MX148" s="837"/>
    </row>
    <row r="149" spans="1:362" s="587" customFormat="1" ht="8.25" x14ac:dyDescent="0.25">
      <c r="A149" s="976" t="s">
        <v>884</v>
      </c>
      <c r="B149" s="977" t="s">
        <v>885</v>
      </c>
      <c r="C149" s="978" t="s">
        <v>886</v>
      </c>
      <c r="D149" s="978" t="s">
        <v>887</v>
      </c>
      <c r="E149" s="978" t="s">
        <v>1232</v>
      </c>
      <c r="F149" s="978" t="s">
        <v>368</v>
      </c>
      <c r="G149" s="978" t="s">
        <v>369</v>
      </c>
      <c r="H149" s="978" t="s">
        <v>374</v>
      </c>
      <c r="I149" s="978" t="s">
        <v>492</v>
      </c>
      <c r="J149" s="978" t="s">
        <v>493</v>
      </c>
      <c r="K149" s="1013" t="s">
        <v>282</v>
      </c>
      <c r="L149" s="979">
        <v>1</v>
      </c>
      <c r="M149" s="593">
        <v>2181020000</v>
      </c>
      <c r="N149" s="595">
        <v>1723879000</v>
      </c>
      <c r="O149" s="595">
        <v>548527000</v>
      </c>
      <c r="P149" s="598">
        <f t="shared" si="29"/>
        <v>457141000</v>
      </c>
      <c r="Q149" s="599">
        <v>4942241.67</v>
      </c>
      <c r="R149" s="600">
        <v>1841317752.8199999</v>
      </c>
      <c r="S149" s="600">
        <v>0</v>
      </c>
      <c r="T149" s="980">
        <v>1846259994.49</v>
      </c>
      <c r="U149" s="981">
        <v>93.670882936507937</v>
      </c>
      <c r="V149" s="982">
        <v>0</v>
      </c>
      <c r="W149" s="982">
        <v>225.86058201058202</v>
      </c>
      <c r="X149" s="982">
        <v>68.819100529100524</v>
      </c>
      <c r="Y149" s="982">
        <v>16.576560846560845</v>
      </c>
      <c r="Z149" s="982">
        <v>74.317671957671962</v>
      </c>
      <c r="AA149" s="982">
        <v>0</v>
      </c>
      <c r="AB149" s="982">
        <v>44.995466269841273</v>
      </c>
      <c r="AC149" s="982">
        <v>36.029295634920629</v>
      </c>
      <c r="AD149" s="983">
        <v>560.26956018518513</v>
      </c>
      <c r="AE149" s="984">
        <f t="shared" si="30"/>
        <v>0.19545518964964906</v>
      </c>
      <c r="AF149" s="985">
        <f t="shared" si="31"/>
        <v>0.47128436828316483</v>
      </c>
      <c r="AG149" s="986"/>
      <c r="AH149" s="987"/>
      <c r="AI149" s="988"/>
      <c r="AJ149" s="989"/>
      <c r="AK149" s="990"/>
      <c r="AL149" s="990"/>
      <c r="AM149" s="990"/>
      <c r="AN149" s="990"/>
      <c r="AO149" s="990"/>
      <c r="AP149" s="990">
        <v>1</v>
      </c>
      <c r="AQ149" s="990"/>
      <c r="AR149" s="990"/>
      <c r="AS149" s="990"/>
      <c r="AT149" s="990"/>
      <c r="AU149" s="990"/>
      <c r="AV149" s="990"/>
      <c r="AW149" s="990"/>
      <c r="AX149" s="990"/>
      <c r="AY149" s="990"/>
      <c r="AZ149" s="990"/>
      <c r="BA149" s="990"/>
      <c r="BB149" s="990"/>
      <c r="BC149" s="990"/>
      <c r="BD149" s="614">
        <v>1</v>
      </c>
      <c r="BE149" s="991"/>
      <c r="BF149" s="992">
        <v>36</v>
      </c>
      <c r="BG149" s="992"/>
      <c r="BH149" s="992"/>
      <c r="BI149" s="992"/>
      <c r="BJ149" s="992"/>
      <c r="BK149" s="992"/>
      <c r="BL149" s="992"/>
      <c r="BM149" s="992"/>
      <c r="BN149" s="992">
        <v>6</v>
      </c>
      <c r="BO149" s="992"/>
      <c r="BP149" s="992"/>
      <c r="BQ149" s="992"/>
      <c r="BR149" s="992">
        <v>55</v>
      </c>
      <c r="BS149" s="992"/>
      <c r="BT149" s="992"/>
      <c r="BU149" s="992"/>
      <c r="BV149" s="992"/>
      <c r="BW149" s="992"/>
      <c r="BX149" s="992"/>
      <c r="BY149" s="992">
        <v>16</v>
      </c>
      <c r="BZ149" s="992"/>
      <c r="CA149" s="992"/>
      <c r="CB149" s="992"/>
      <c r="CC149" s="992"/>
      <c r="CD149" s="992"/>
      <c r="CE149" s="992"/>
      <c r="CF149" s="992"/>
      <c r="CG149" s="992"/>
      <c r="CH149" s="992"/>
      <c r="CI149" s="992"/>
      <c r="CJ149" s="992"/>
      <c r="CK149" s="992"/>
      <c r="CL149" s="992"/>
      <c r="CM149" s="992"/>
      <c r="CN149" s="992"/>
      <c r="CO149" s="992"/>
      <c r="CP149" s="992"/>
      <c r="CQ149" s="992"/>
      <c r="CR149" s="992"/>
      <c r="CS149" s="993">
        <v>113</v>
      </c>
      <c r="CT149" s="994">
        <f t="shared" si="32"/>
        <v>4</v>
      </c>
      <c r="CU149" s="615"/>
      <c r="CV149" s="616">
        <v>0.5614916286149163</v>
      </c>
      <c r="CW149" s="616"/>
      <c r="CX149" s="616"/>
      <c r="CY149" s="616"/>
      <c r="CZ149" s="616"/>
      <c r="DA149" s="616"/>
      <c r="DB149" s="616"/>
      <c r="DC149" s="616"/>
      <c r="DD149" s="616">
        <v>0.78264840182648399</v>
      </c>
      <c r="DE149" s="616"/>
      <c r="DF149" s="616"/>
      <c r="DG149" s="616"/>
      <c r="DH149" s="616">
        <v>0.6497135740971357</v>
      </c>
      <c r="DI149" s="616"/>
      <c r="DJ149" s="616"/>
      <c r="DK149" s="616"/>
      <c r="DL149" s="616"/>
      <c r="DM149" s="616"/>
      <c r="DN149" s="616"/>
      <c r="DO149" s="616">
        <v>0.53989726027397256</v>
      </c>
      <c r="DP149" s="616"/>
      <c r="DQ149" s="616"/>
      <c r="DR149" s="616"/>
      <c r="DS149" s="616"/>
      <c r="DT149" s="616"/>
      <c r="DU149" s="616"/>
      <c r="DV149" s="616"/>
      <c r="DW149" s="616"/>
      <c r="DX149" s="616"/>
      <c r="DY149" s="616"/>
      <c r="DZ149" s="616"/>
      <c r="EA149" s="616"/>
      <c r="EB149" s="616"/>
      <c r="EC149" s="616"/>
      <c r="ED149" s="616"/>
      <c r="EE149" s="616"/>
      <c r="EF149" s="616"/>
      <c r="EG149" s="616"/>
      <c r="EH149" s="995"/>
      <c r="EI149" s="996">
        <v>0.61311674142320283</v>
      </c>
      <c r="EJ149" s="989">
        <v>18</v>
      </c>
      <c r="EK149" s="990"/>
      <c r="EL149" s="990"/>
      <c r="EM149" s="990"/>
      <c r="EN149" s="990"/>
      <c r="EO149" s="990"/>
      <c r="EP149" s="990">
        <v>10</v>
      </c>
      <c r="EQ149" s="990">
        <v>10</v>
      </c>
      <c r="ER149" s="990"/>
      <c r="ES149" s="990"/>
      <c r="ET149" s="990"/>
      <c r="EU149" s="990"/>
      <c r="EV149" s="990"/>
      <c r="EW149" s="990"/>
      <c r="EX149" s="990"/>
      <c r="EY149" s="990"/>
      <c r="EZ149" s="990"/>
      <c r="FA149" s="990"/>
      <c r="FB149" s="990"/>
      <c r="FC149" s="990"/>
      <c r="FD149" s="990"/>
      <c r="FE149" s="990"/>
      <c r="FF149" s="990"/>
      <c r="FG149" s="990"/>
      <c r="FH149" s="990"/>
      <c r="FI149" s="990"/>
      <c r="FJ149" s="990"/>
      <c r="FK149" s="990"/>
      <c r="FL149" s="990"/>
      <c r="FM149" s="990"/>
      <c r="FN149" s="990"/>
      <c r="FO149" s="990"/>
      <c r="FP149" s="997">
        <v>38</v>
      </c>
      <c r="FQ149" s="994">
        <f t="shared" si="27"/>
        <v>3</v>
      </c>
      <c r="FR149" s="615">
        <v>0.62678843226788428</v>
      </c>
      <c r="FS149" s="616"/>
      <c r="FT149" s="616"/>
      <c r="FU149" s="616"/>
      <c r="FV149" s="616"/>
      <c r="FW149" s="616"/>
      <c r="FX149" s="616">
        <v>0.56520547945205479</v>
      </c>
      <c r="FY149" s="616">
        <v>0.43671232876712329</v>
      </c>
      <c r="FZ149" s="616"/>
      <c r="GA149" s="616"/>
      <c r="GB149" s="616"/>
      <c r="GC149" s="616"/>
      <c r="GD149" s="616"/>
      <c r="GE149" s="616"/>
      <c r="GF149" s="616"/>
      <c r="GG149" s="616"/>
      <c r="GH149" s="616"/>
      <c r="GI149" s="616"/>
      <c r="GJ149" s="616"/>
      <c r="GK149" s="616"/>
      <c r="GL149" s="616"/>
      <c r="GM149" s="616"/>
      <c r="GN149" s="616"/>
      <c r="GO149" s="616"/>
      <c r="GP149" s="616"/>
      <c r="GQ149" s="616"/>
      <c r="GR149" s="616"/>
      <c r="GS149" s="616"/>
      <c r="GT149" s="616"/>
      <c r="GU149" s="616"/>
      <c r="GV149" s="616"/>
      <c r="GW149" s="616"/>
      <c r="GX149" s="621">
        <v>0.56056236481614996</v>
      </c>
      <c r="GY149" s="998"/>
      <c r="GZ149" s="999"/>
      <c r="HA149" s="999"/>
      <c r="HB149" s="999"/>
      <c r="HC149" s="999"/>
      <c r="HD149" s="999"/>
      <c r="HE149" s="1000"/>
      <c r="HF149" s="1001">
        <v>51</v>
      </c>
      <c r="HG149" s="1002">
        <v>78</v>
      </c>
      <c r="HH149" s="1002"/>
      <c r="HI149" s="1002">
        <v>2</v>
      </c>
      <c r="HJ149" s="1002">
        <v>75</v>
      </c>
      <c r="HK149" s="1002">
        <v>8439</v>
      </c>
      <c r="HL149" s="1002">
        <v>216</v>
      </c>
      <c r="HM149" s="1002">
        <v>74</v>
      </c>
      <c r="HN149" s="1002">
        <v>9</v>
      </c>
      <c r="HO149" s="1002">
        <v>28</v>
      </c>
      <c r="HP149" s="1002">
        <v>13</v>
      </c>
      <c r="HQ149" s="1002">
        <v>470</v>
      </c>
      <c r="HR149" s="1002">
        <v>234</v>
      </c>
      <c r="HS149" s="1002">
        <v>2</v>
      </c>
      <c r="HT149" s="1002"/>
      <c r="HU149" s="1002"/>
      <c r="HV149" s="1002">
        <v>12</v>
      </c>
      <c r="HW149" s="1002">
        <v>9</v>
      </c>
      <c r="HX149" s="1002">
        <v>27</v>
      </c>
      <c r="HY149" s="1002"/>
      <c r="HZ149" s="1002"/>
      <c r="IA149" s="1002">
        <v>24</v>
      </c>
      <c r="IB149" s="1002"/>
      <c r="IC149" s="1002">
        <v>37</v>
      </c>
      <c r="ID149" s="1002"/>
      <c r="IE149" s="1002"/>
      <c r="IF149" s="1002">
        <v>7</v>
      </c>
      <c r="IG149" s="1002"/>
      <c r="IH149" s="1003">
        <v>9807</v>
      </c>
      <c r="II149" s="1004">
        <f t="shared" si="33"/>
        <v>26.86849315068493</v>
      </c>
      <c r="IJ149" s="1005">
        <v>25.764705882352942</v>
      </c>
      <c r="IK149" s="1006">
        <v>5.5897435897435894</v>
      </c>
      <c r="IL149" s="1006"/>
      <c r="IM149" s="1006">
        <v>5</v>
      </c>
      <c r="IN149" s="1006">
        <v>2.8266666666666667</v>
      </c>
      <c r="IO149" s="1006">
        <v>3.900225145159379</v>
      </c>
      <c r="IP149" s="1006">
        <v>3.7592592592592591</v>
      </c>
      <c r="IQ149" s="1006">
        <v>4.0810810810810807</v>
      </c>
      <c r="IR149" s="1006">
        <v>3.6666666666666665</v>
      </c>
      <c r="IS149" s="1006">
        <v>6.1428571428571432</v>
      </c>
      <c r="IT149" s="1006">
        <v>5.8461538461538458</v>
      </c>
      <c r="IU149" s="1006">
        <v>3.9319148936170212</v>
      </c>
      <c r="IV149" s="1006">
        <v>3.7350427350427351</v>
      </c>
      <c r="IW149" s="1006">
        <v>1.5</v>
      </c>
      <c r="IX149" s="1006"/>
      <c r="IY149" s="1006"/>
      <c r="IZ149" s="1006">
        <v>4.75</v>
      </c>
      <c r="JA149" s="1006">
        <v>8.8888888888888893</v>
      </c>
      <c r="JB149" s="1006">
        <v>10.925925925925926</v>
      </c>
      <c r="JC149" s="1006"/>
      <c r="JD149" s="1006"/>
      <c r="JE149" s="1006">
        <v>10.625</v>
      </c>
      <c r="JF149" s="1006"/>
      <c r="JG149" s="1006">
        <v>1.7297297297297298</v>
      </c>
      <c r="JH149" s="1006"/>
      <c r="JI149" s="1006"/>
      <c r="JJ149" s="1006">
        <v>5</v>
      </c>
      <c r="JK149" s="1006"/>
      <c r="JL149" s="642">
        <v>4.0575099418782505</v>
      </c>
      <c r="JM149" s="1001">
        <v>179</v>
      </c>
      <c r="JN149" s="1002">
        <v>268</v>
      </c>
      <c r="JO149" s="1002"/>
      <c r="JP149" s="1002">
        <v>8</v>
      </c>
      <c r="JQ149" s="1002">
        <v>136</v>
      </c>
      <c r="JR149" s="1002">
        <v>21183</v>
      </c>
      <c r="JS149" s="1002">
        <v>561</v>
      </c>
      <c r="JT149" s="1002">
        <v>226</v>
      </c>
      <c r="JU149" s="1002">
        <v>24</v>
      </c>
      <c r="JV149" s="1002">
        <v>144</v>
      </c>
      <c r="JW149" s="1002">
        <v>58</v>
      </c>
      <c r="JX149" s="1002">
        <v>1269</v>
      </c>
      <c r="JY149" s="1002">
        <v>640</v>
      </c>
      <c r="JZ149" s="1002">
        <v>1</v>
      </c>
      <c r="KA149" s="1002"/>
      <c r="KB149" s="1002"/>
      <c r="KC149" s="1002">
        <v>34</v>
      </c>
      <c r="KD149" s="1002">
        <v>53</v>
      </c>
      <c r="KE149" s="1002">
        <v>245</v>
      </c>
      <c r="KF149" s="1002"/>
      <c r="KG149" s="1002"/>
      <c r="KH149" s="1002">
        <v>199</v>
      </c>
      <c r="KI149" s="1002"/>
      <c r="KJ149" s="1002">
        <v>38</v>
      </c>
      <c r="KK149" s="1002"/>
      <c r="KL149" s="1002"/>
      <c r="KM149" s="1002">
        <v>22</v>
      </c>
      <c r="KN149" s="1002"/>
      <c r="KO149" s="1003">
        <v>25288</v>
      </c>
      <c r="KP149" s="1007">
        <f t="shared" si="28"/>
        <v>0.61311674142320283</v>
      </c>
      <c r="KQ149" s="1004">
        <f t="shared" si="34"/>
        <v>69.282191780821918</v>
      </c>
      <c r="KR149" s="1001">
        <v>1083</v>
      </c>
      <c r="KS149" s="1002">
        <v>96</v>
      </c>
      <c r="KT149" s="1002"/>
      <c r="KU149" s="1002"/>
      <c r="KV149" s="1002">
        <v>43</v>
      </c>
      <c r="KW149" s="1002">
        <v>6201</v>
      </c>
      <c r="KX149" s="1002">
        <v>39</v>
      </c>
      <c r="KY149" s="1002">
        <v>3</v>
      </c>
      <c r="KZ149" s="1002"/>
      <c r="LA149" s="1002">
        <v>5</v>
      </c>
      <c r="LB149" s="1002">
        <v>5</v>
      </c>
      <c r="LC149" s="1002">
        <v>133</v>
      </c>
      <c r="LD149" s="1002">
        <v>78</v>
      </c>
      <c r="LE149" s="1002"/>
      <c r="LF149" s="1002"/>
      <c r="LG149" s="1002"/>
      <c r="LH149" s="1002">
        <v>11</v>
      </c>
      <c r="LI149" s="1002">
        <v>18</v>
      </c>
      <c r="LJ149" s="1002">
        <v>23</v>
      </c>
      <c r="LK149" s="1002"/>
      <c r="LL149" s="1002"/>
      <c r="LM149" s="1002">
        <v>32</v>
      </c>
      <c r="LN149" s="1002"/>
      <c r="LO149" s="1002"/>
      <c r="LP149" s="1002"/>
      <c r="LQ149" s="1002"/>
      <c r="LR149" s="1002">
        <v>5</v>
      </c>
      <c r="LS149" s="1002"/>
      <c r="LT149" s="1003">
        <v>7775</v>
      </c>
      <c r="LU149" s="1007">
        <f t="shared" si="37"/>
        <v>0.56056236481614996</v>
      </c>
      <c r="LV149" s="1004">
        <f t="shared" si="35"/>
        <v>21.301369863013697</v>
      </c>
      <c r="LW149" s="644">
        <v>885</v>
      </c>
      <c r="LX149" s="645">
        <v>1130</v>
      </c>
      <c r="LY149" s="645">
        <v>1135</v>
      </c>
      <c r="LZ149" s="646">
        <v>2190</v>
      </c>
      <c r="MA149" s="647">
        <v>1390</v>
      </c>
      <c r="MB149" s="647">
        <v>1045</v>
      </c>
      <c r="MC149" s="645"/>
      <c r="MD149" s="645"/>
      <c r="ME149" s="646"/>
      <c r="MF149" s="647"/>
      <c r="MG149" s="645"/>
      <c r="MH149" s="645"/>
      <c r="MI149" s="646"/>
      <c r="MJ149" s="647"/>
      <c r="MK149" s="648"/>
      <c r="ML149" s="648"/>
      <c r="MM149" s="648"/>
      <c r="MN149" s="1008">
        <v>7775</v>
      </c>
      <c r="MO149" s="1009">
        <f t="shared" si="36"/>
        <v>0.40514469453376206</v>
      </c>
      <c r="MP149" s="1010" t="s">
        <v>1493</v>
      </c>
      <c r="MQ149" s="1011"/>
      <c r="MR149" s="1011"/>
      <c r="MS149" s="1011"/>
      <c r="MT149" s="1011"/>
      <c r="MU149" s="1011"/>
      <c r="MV149" s="1012"/>
      <c r="MX149" s="837"/>
    </row>
    <row r="150" spans="1:362" s="587" customFormat="1" ht="8.25" x14ac:dyDescent="0.25">
      <c r="A150" s="976" t="s">
        <v>888</v>
      </c>
      <c r="B150" s="977" t="s">
        <v>889</v>
      </c>
      <c r="C150" s="978" t="s">
        <v>890</v>
      </c>
      <c r="D150" s="978" t="s">
        <v>1312</v>
      </c>
      <c r="E150" s="978" t="s">
        <v>1213</v>
      </c>
      <c r="F150" s="978" t="s">
        <v>280</v>
      </c>
      <c r="G150" s="978" t="s">
        <v>293</v>
      </c>
      <c r="H150" s="978" t="s">
        <v>294</v>
      </c>
      <c r="I150" s="978" t="s">
        <v>320</v>
      </c>
      <c r="J150" s="978" t="s">
        <v>210</v>
      </c>
      <c r="K150" s="1013" t="s">
        <v>282</v>
      </c>
      <c r="L150" s="979">
        <v>1</v>
      </c>
      <c r="M150" s="593">
        <v>751753000</v>
      </c>
      <c r="N150" s="595">
        <v>750705000</v>
      </c>
      <c r="O150" s="595">
        <v>512928000</v>
      </c>
      <c r="P150" s="598">
        <f t="shared" si="29"/>
        <v>1048000</v>
      </c>
      <c r="Q150" s="599">
        <v>0</v>
      </c>
      <c r="R150" s="600">
        <v>665529189.72000003</v>
      </c>
      <c r="S150" s="600">
        <v>0</v>
      </c>
      <c r="T150" s="980">
        <v>665529189.72000003</v>
      </c>
      <c r="U150" s="981">
        <v>96.902247023809522</v>
      </c>
      <c r="V150" s="982">
        <v>1</v>
      </c>
      <c r="W150" s="982">
        <v>208.2264814814815</v>
      </c>
      <c r="X150" s="982">
        <v>93.073349206349221</v>
      </c>
      <c r="Y150" s="982">
        <v>17.611957671957672</v>
      </c>
      <c r="Z150" s="982">
        <v>88.990973544973571</v>
      </c>
      <c r="AA150" s="982">
        <v>2.88</v>
      </c>
      <c r="AB150" s="982">
        <v>39.196269841269839</v>
      </c>
      <c r="AC150" s="982">
        <v>47.766145833333333</v>
      </c>
      <c r="AD150" s="983">
        <v>595.64742460317473</v>
      </c>
      <c r="AE150" s="984">
        <f t="shared" si="30"/>
        <v>0.19049558237997208</v>
      </c>
      <c r="AF150" s="985">
        <f t="shared" si="31"/>
        <v>0.40934267341603581</v>
      </c>
      <c r="AG150" s="986" t="s">
        <v>1483</v>
      </c>
      <c r="AH150" s="987"/>
      <c r="AI150" s="988"/>
      <c r="AJ150" s="989"/>
      <c r="AK150" s="990"/>
      <c r="AL150" s="990"/>
      <c r="AM150" s="990"/>
      <c r="AN150" s="990"/>
      <c r="AO150" s="990"/>
      <c r="AP150" s="990"/>
      <c r="AQ150" s="990"/>
      <c r="AR150" s="990"/>
      <c r="AS150" s="990"/>
      <c r="AT150" s="990"/>
      <c r="AU150" s="990"/>
      <c r="AV150" s="990"/>
      <c r="AW150" s="990"/>
      <c r="AX150" s="990"/>
      <c r="AY150" s="990"/>
      <c r="AZ150" s="990"/>
      <c r="BA150" s="990"/>
      <c r="BB150" s="990"/>
      <c r="BC150" s="990"/>
      <c r="BD150" s="614"/>
      <c r="BE150" s="991">
        <v>90</v>
      </c>
      <c r="BF150" s="992">
        <v>50</v>
      </c>
      <c r="BG150" s="992">
        <v>43</v>
      </c>
      <c r="BH150" s="992"/>
      <c r="BI150" s="992"/>
      <c r="BJ150" s="992"/>
      <c r="BK150" s="992"/>
      <c r="BL150" s="992"/>
      <c r="BM150" s="992">
        <v>22</v>
      </c>
      <c r="BN150" s="992"/>
      <c r="BO150" s="992"/>
      <c r="BP150" s="992"/>
      <c r="BQ150" s="992"/>
      <c r="BR150" s="992"/>
      <c r="BS150" s="992"/>
      <c r="BT150" s="992"/>
      <c r="BU150" s="992"/>
      <c r="BV150" s="992"/>
      <c r="BW150" s="992"/>
      <c r="BX150" s="992"/>
      <c r="BY150" s="992"/>
      <c r="BZ150" s="992"/>
      <c r="CA150" s="992"/>
      <c r="CB150" s="992"/>
      <c r="CC150" s="992"/>
      <c r="CD150" s="992"/>
      <c r="CE150" s="992"/>
      <c r="CF150" s="992"/>
      <c r="CG150" s="992"/>
      <c r="CH150" s="992"/>
      <c r="CI150" s="992"/>
      <c r="CJ150" s="992"/>
      <c r="CK150" s="992"/>
      <c r="CL150" s="992"/>
      <c r="CM150" s="992"/>
      <c r="CN150" s="992"/>
      <c r="CO150" s="992"/>
      <c r="CP150" s="992"/>
      <c r="CQ150" s="992"/>
      <c r="CR150" s="992"/>
      <c r="CS150" s="993">
        <v>205</v>
      </c>
      <c r="CT150" s="994">
        <f t="shared" si="32"/>
        <v>4</v>
      </c>
      <c r="CU150" s="615">
        <v>0.57068493150684929</v>
      </c>
      <c r="CV150" s="616">
        <v>0.43528767123287671</v>
      </c>
      <c r="CW150" s="616">
        <v>0.59254539662312844</v>
      </c>
      <c r="CX150" s="616"/>
      <c r="CY150" s="616"/>
      <c r="CZ150" s="616"/>
      <c r="DA150" s="616"/>
      <c r="DB150" s="616"/>
      <c r="DC150" s="616">
        <v>0.50697384806973844</v>
      </c>
      <c r="DD150" s="616"/>
      <c r="DE150" s="616"/>
      <c r="DF150" s="616"/>
      <c r="DG150" s="616"/>
      <c r="DH150" s="616"/>
      <c r="DI150" s="616"/>
      <c r="DJ150" s="616"/>
      <c r="DK150" s="616"/>
      <c r="DL150" s="616"/>
      <c r="DM150" s="616"/>
      <c r="DN150" s="616"/>
      <c r="DO150" s="616"/>
      <c r="DP150" s="616"/>
      <c r="DQ150" s="616"/>
      <c r="DR150" s="616"/>
      <c r="DS150" s="616"/>
      <c r="DT150" s="616"/>
      <c r="DU150" s="616"/>
      <c r="DV150" s="616"/>
      <c r="DW150" s="616"/>
      <c r="DX150" s="616"/>
      <c r="DY150" s="616"/>
      <c r="DZ150" s="616"/>
      <c r="EA150" s="616"/>
      <c r="EB150" s="616"/>
      <c r="EC150" s="616"/>
      <c r="ED150" s="616"/>
      <c r="EE150" s="616"/>
      <c r="EF150" s="616"/>
      <c r="EG150" s="616"/>
      <c r="EH150" s="995"/>
      <c r="EI150" s="996">
        <v>0.53540928833945878</v>
      </c>
      <c r="EJ150" s="989">
        <v>4</v>
      </c>
      <c r="EK150" s="990">
        <v>8</v>
      </c>
      <c r="EL150" s="990">
        <v>8</v>
      </c>
      <c r="EM150" s="990"/>
      <c r="EN150" s="990"/>
      <c r="EO150" s="990"/>
      <c r="EP150" s="990"/>
      <c r="EQ150" s="990"/>
      <c r="ER150" s="990"/>
      <c r="ES150" s="990"/>
      <c r="ET150" s="990"/>
      <c r="EU150" s="990"/>
      <c r="EV150" s="990"/>
      <c r="EW150" s="990"/>
      <c r="EX150" s="990"/>
      <c r="EY150" s="990"/>
      <c r="EZ150" s="990"/>
      <c r="FA150" s="990"/>
      <c r="FB150" s="990"/>
      <c r="FC150" s="990"/>
      <c r="FD150" s="990"/>
      <c r="FE150" s="990"/>
      <c r="FF150" s="990"/>
      <c r="FG150" s="990"/>
      <c r="FH150" s="990"/>
      <c r="FI150" s="990"/>
      <c r="FJ150" s="990"/>
      <c r="FK150" s="990"/>
      <c r="FL150" s="990"/>
      <c r="FM150" s="990"/>
      <c r="FN150" s="990"/>
      <c r="FO150" s="990"/>
      <c r="FP150" s="997">
        <v>20</v>
      </c>
      <c r="FQ150" s="994">
        <f t="shared" si="27"/>
        <v>3</v>
      </c>
      <c r="FR150" s="615">
        <v>0.77602739726027392</v>
      </c>
      <c r="FS150" s="616">
        <v>0.54520547945205478</v>
      </c>
      <c r="FT150" s="616">
        <v>0.62465753424657533</v>
      </c>
      <c r="FU150" s="616"/>
      <c r="FV150" s="616"/>
      <c r="FW150" s="616"/>
      <c r="FX150" s="616"/>
      <c r="FY150" s="616"/>
      <c r="FZ150" s="616"/>
      <c r="GA150" s="616"/>
      <c r="GB150" s="616"/>
      <c r="GC150" s="616"/>
      <c r="GD150" s="616"/>
      <c r="GE150" s="616"/>
      <c r="GF150" s="616"/>
      <c r="GG150" s="616"/>
      <c r="GH150" s="616"/>
      <c r="GI150" s="616"/>
      <c r="GJ150" s="616"/>
      <c r="GK150" s="616"/>
      <c r="GL150" s="616"/>
      <c r="GM150" s="616"/>
      <c r="GN150" s="616"/>
      <c r="GO150" s="616"/>
      <c r="GP150" s="616"/>
      <c r="GQ150" s="616"/>
      <c r="GR150" s="616"/>
      <c r="GS150" s="616"/>
      <c r="GT150" s="616"/>
      <c r="GU150" s="616"/>
      <c r="GV150" s="616"/>
      <c r="GW150" s="616"/>
      <c r="GX150" s="621">
        <v>0.62315068493150683</v>
      </c>
      <c r="GY150" s="998">
        <v>243</v>
      </c>
      <c r="GZ150" s="999"/>
      <c r="HA150" s="999"/>
      <c r="HB150" s="999"/>
      <c r="HC150" s="999"/>
      <c r="HD150" s="999"/>
      <c r="HE150" s="1000">
        <v>243</v>
      </c>
      <c r="HF150" s="1001">
        <v>48</v>
      </c>
      <c r="HG150" s="1002">
        <v>144</v>
      </c>
      <c r="HH150" s="1002">
        <v>3</v>
      </c>
      <c r="HI150" s="1002">
        <v>159</v>
      </c>
      <c r="HJ150" s="1002">
        <v>626</v>
      </c>
      <c r="HK150" s="1002">
        <v>773</v>
      </c>
      <c r="HL150" s="1002">
        <v>930</v>
      </c>
      <c r="HM150" s="1002">
        <v>384</v>
      </c>
      <c r="HN150" s="1002">
        <v>127</v>
      </c>
      <c r="HO150" s="1002">
        <v>137</v>
      </c>
      <c r="HP150" s="1002">
        <v>246</v>
      </c>
      <c r="HQ150" s="1002">
        <v>561</v>
      </c>
      <c r="HR150" s="1002">
        <v>7</v>
      </c>
      <c r="HS150" s="1002">
        <v>1004</v>
      </c>
      <c r="HT150" s="1002">
        <v>1779</v>
      </c>
      <c r="HU150" s="1002">
        <v>1505</v>
      </c>
      <c r="HV150" s="1002">
        <v>109</v>
      </c>
      <c r="HW150" s="1002">
        <v>48</v>
      </c>
      <c r="HX150" s="1002">
        <v>144</v>
      </c>
      <c r="HY150" s="1002">
        <v>19</v>
      </c>
      <c r="HZ150" s="1002">
        <v>156</v>
      </c>
      <c r="IA150" s="1002">
        <v>62</v>
      </c>
      <c r="IB150" s="1002">
        <v>5</v>
      </c>
      <c r="IC150" s="1002">
        <v>19</v>
      </c>
      <c r="ID150" s="1002"/>
      <c r="IE150" s="1002"/>
      <c r="IF150" s="1002">
        <v>6</v>
      </c>
      <c r="IG150" s="1002">
        <v>1</v>
      </c>
      <c r="IH150" s="1003">
        <v>9002</v>
      </c>
      <c r="II150" s="1004">
        <f t="shared" si="33"/>
        <v>24.663013698630138</v>
      </c>
      <c r="IJ150" s="1005">
        <v>33.145833333333336</v>
      </c>
      <c r="IK150" s="1006">
        <v>6.7638888888888893</v>
      </c>
      <c r="IL150" s="1006">
        <v>3.6666666666666665</v>
      </c>
      <c r="IM150" s="1006">
        <v>7.1194968553459121</v>
      </c>
      <c r="IN150" s="1006">
        <v>8.7731629392971247</v>
      </c>
      <c r="IO150" s="1006">
        <v>7.8978007761966369</v>
      </c>
      <c r="IP150" s="1006">
        <v>6.5139784946236556</v>
      </c>
      <c r="IQ150" s="1006">
        <v>9.1536458333333339</v>
      </c>
      <c r="IR150" s="1006">
        <v>7.5748031496062991</v>
      </c>
      <c r="IS150" s="1006">
        <v>9.452554744525548</v>
      </c>
      <c r="IT150" s="1006">
        <v>5.7235772357723578</v>
      </c>
      <c r="IU150" s="1006">
        <v>6.2745098039215685</v>
      </c>
      <c r="IV150" s="1006">
        <v>4.1428571428571432</v>
      </c>
      <c r="IW150" s="1006">
        <v>4.9960159362549801</v>
      </c>
      <c r="IX150" s="1006">
        <v>4.0067453625632377</v>
      </c>
      <c r="IY150" s="1006">
        <v>3.691029900332226</v>
      </c>
      <c r="IZ150" s="1006">
        <v>5.5412844036697244</v>
      </c>
      <c r="JA150" s="1006">
        <v>8.7083333333333339</v>
      </c>
      <c r="JB150" s="1006">
        <v>12.708333333333334</v>
      </c>
      <c r="JC150" s="1006">
        <v>4.3684210526315788</v>
      </c>
      <c r="JD150" s="1006">
        <v>1.9935897435897436</v>
      </c>
      <c r="JE150" s="1006">
        <v>3.193548387096774</v>
      </c>
      <c r="JF150" s="1006">
        <v>16.399999999999999</v>
      </c>
      <c r="JG150" s="1006">
        <v>4.5789473684210522</v>
      </c>
      <c r="JH150" s="1006"/>
      <c r="JI150" s="1006"/>
      <c r="JJ150" s="1006">
        <v>3.8333333333333335</v>
      </c>
      <c r="JK150" s="1006">
        <v>6</v>
      </c>
      <c r="JL150" s="642">
        <v>5.9356809597867137</v>
      </c>
      <c r="JM150" s="1001">
        <v>437</v>
      </c>
      <c r="JN150" s="1002">
        <v>728</v>
      </c>
      <c r="JO150" s="1002">
        <v>8</v>
      </c>
      <c r="JP150" s="1002">
        <v>968</v>
      </c>
      <c r="JQ150" s="1002">
        <v>4403</v>
      </c>
      <c r="JR150" s="1002">
        <v>4780</v>
      </c>
      <c r="JS150" s="1002">
        <v>4475</v>
      </c>
      <c r="JT150" s="1002">
        <v>2685</v>
      </c>
      <c r="JU150" s="1002">
        <v>787</v>
      </c>
      <c r="JV150" s="1002">
        <v>1077</v>
      </c>
      <c r="JW150" s="1002">
        <v>1099</v>
      </c>
      <c r="JX150" s="1002">
        <v>2794</v>
      </c>
      <c r="JY150" s="1002">
        <v>22</v>
      </c>
      <c r="JZ150" s="1002">
        <v>3685</v>
      </c>
      <c r="KA150" s="1002">
        <v>5363</v>
      </c>
      <c r="KB150" s="1002">
        <v>4071</v>
      </c>
      <c r="KC150" s="1002">
        <v>491</v>
      </c>
      <c r="KD150" s="1002">
        <v>354</v>
      </c>
      <c r="KE150" s="1002">
        <v>1453</v>
      </c>
      <c r="KF150" s="1002">
        <v>62</v>
      </c>
      <c r="KG150" s="1002">
        <v>57</v>
      </c>
      <c r="KH150" s="1002">
        <v>103</v>
      </c>
      <c r="KI150" s="1002">
        <v>74</v>
      </c>
      <c r="KJ150" s="1002">
        <v>64</v>
      </c>
      <c r="KK150" s="1002"/>
      <c r="KL150" s="1002"/>
      <c r="KM150" s="1002">
        <v>17</v>
      </c>
      <c r="KN150" s="1002">
        <v>5</v>
      </c>
      <c r="KO150" s="1003">
        <v>40062</v>
      </c>
      <c r="KP150" s="1007">
        <f t="shared" si="28"/>
        <v>0.53540928833945878</v>
      </c>
      <c r="KQ150" s="1004">
        <f t="shared" si="34"/>
        <v>109.75890410958904</v>
      </c>
      <c r="KR150" s="1001">
        <v>1105</v>
      </c>
      <c r="KS150" s="1002">
        <v>106</v>
      </c>
      <c r="KT150" s="1002"/>
      <c r="KU150" s="1002">
        <v>7</v>
      </c>
      <c r="KV150" s="1002">
        <v>477</v>
      </c>
      <c r="KW150" s="1002">
        <v>556</v>
      </c>
      <c r="KX150" s="1002">
        <v>660</v>
      </c>
      <c r="KY150" s="1002">
        <v>447</v>
      </c>
      <c r="KZ150" s="1002">
        <v>51</v>
      </c>
      <c r="LA150" s="1002">
        <v>82</v>
      </c>
      <c r="LB150" s="1002">
        <v>65</v>
      </c>
      <c r="LC150" s="1002">
        <v>169</v>
      </c>
      <c r="LD150" s="1002"/>
      <c r="LE150" s="1002">
        <v>349</v>
      </c>
      <c r="LF150" s="1002">
        <v>14</v>
      </c>
      <c r="LG150" s="1002"/>
      <c r="LH150" s="1002">
        <v>7</v>
      </c>
      <c r="LI150" s="1002">
        <v>16</v>
      </c>
      <c r="LJ150" s="1002">
        <v>237</v>
      </c>
      <c r="LK150" s="1002">
        <v>5</v>
      </c>
      <c r="LL150" s="1002">
        <v>146</v>
      </c>
      <c r="LM150" s="1002">
        <v>41</v>
      </c>
      <c r="LN150" s="1002">
        <v>3</v>
      </c>
      <c r="LO150" s="1002">
        <v>6</v>
      </c>
      <c r="LP150" s="1002"/>
      <c r="LQ150" s="1002"/>
      <c r="LR150" s="1002"/>
      <c r="LS150" s="1002"/>
      <c r="LT150" s="1003">
        <v>4549</v>
      </c>
      <c r="LU150" s="1007">
        <f t="shared" si="37"/>
        <v>0.62315068493150683</v>
      </c>
      <c r="LV150" s="1004">
        <f t="shared" si="35"/>
        <v>12.463013698630137</v>
      </c>
      <c r="LW150" s="644">
        <v>5</v>
      </c>
      <c r="LX150" s="645">
        <v>73</v>
      </c>
      <c r="LY150" s="645">
        <v>304</v>
      </c>
      <c r="LZ150" s="646">
        <v>1743</v>
      </c>
      <c r="MA150" s="647">
        <v>1222</v>
      </c>
      <c r="MB150" s="647">
        <v>1202</v>
      </c>
      <c r="MC150" s="645"/>
      <c r="MD150" s="645"/>
      <c r="ME150" s="646"/>
      <c r="MF150" s="647"/>
      <c r="MG150" s="645"/>
      <c r="MH150" s="645"/>
      <c r="MI150" s="646"/>
      <c r="MJ150" s="647"/>
      <c r="MK150" s="648"/>
      <c r="ML150" s="648"/>
      <c r="MM150" s="648"/>
      <c r="MN150" s="1008">
        <v>4549</v>
      </c>
      <c r="MO150" s="1009">
        <f t="shared" si="36"/>
        <v>8.3974499890085735E-2</v>
      </c>
      <c r="MP150" s="1010"/>
      <c r="MQ150" s="1011"/>
      <c r="MR150" s="1011"/>
      <c r="MS150" s="1011"/>
      <c r="MT150" s="1011"/>
      <c r="MU150" s="1011"/>
      <c r="MV150" s="1012"/>
      <c r="MX150" s="837"/>
    </row>
    <row r="151" spans="1:362" s="587" customFormat="1" ht="8.25" x14ac:dyDescent="0.25">
      <c r="A151" s="976" t="s">
        <v>892</v>
      </c>
      <c r="B151" s="977" t="s">
        <v>893</v>
      </c>
      <c r="C151" s="978" t="s">
        <v>894</v>
      </c>
      <c r="D151" s="978" t="s">
        <v>895</v>
      </c>
      <c r="E151" s="978" t="s">
        <v>1213</v>
      </c>
      <c r="F151" s="978" t="s">
        <v>280</v>
      </c>
      <c r="G151" s="978" t="s">
        <v>293</v>
      </c>
      <c r="H151" s="978" t="s">
        <v>294</v>
      </c>
      <c r="I151" s="978" t="s">
        <v>492</v>
      </c>
      <c r="J151" s="978" t="s">
        <v>493</v>
      </c>
      <c r="K151" s="1013" t="s">
        <v>282</v>
      </c>
      <c r="L151" s="979">
        <v>1</v>
      </c>
      <c r="M151" s="593">
        <v>1000</v>
      </c>
      <c r="N151" s="595">
        <v>1000</v>
      </c>
      <c r="O151" s="595">
        <v>1000</v>
      </c>
      <c r="P151" s="598">
        <f t="shared" si="29"/>
        <v>0</v>
      </c>
      <c r="Q151" s="599">
        <v>30996424.550000001</v>
      </c>
      <c r="R151" s="600">
        <v>11574395.600000001</v>
      </c>
      <c r="S151" s="600">
        <v>0</v>
      </c>
      <c r="T151" s="980">
        <v>42570820.150000006</v>
      </c>
      <c r="U151" s="981">
        <v>8</v>
      </c>
      <c r="V151" s="982">
        <v>0</v>
      </c>
      <c r="W151" s="982">
        <v>6</v>
      </c>
      <c r="X151" s="982">
        <v>7</v>
      </c>
      <c r="Y151" s="982">
        <v>11</v>
      </c>
      <c r="Z151" s="982">
        <v>0</v>
      </c>
      <c r="AA151" s="982">
        <v>13</v>
      </c>
      <c r="AB151" s="982">
        <v>19</v>
      </c>
      <c r="AC151" s="982">
        <v>3</v>
      </c>
      <c r="AD151" s="983">
        <v>67</v>
      </c>
      <c r="AE151" s="984">
        <f t="shared" si="30"/>
        <v>0.17777777777777778</v>
      </c>
      <c r="AF151" s="985">
        <f t="shared" si="31"/>
        <v>0.13333333333333333</v>
      </c>
      <c r="AG151" s="986"/>
      <c r="AH151" s="987"/>
      <c r="AI151" s="988"/>
      <c r="AJ151" s="989"/>
      <c r="AK151" s="990"/>
      <c r="AL151" s="990"/>
      <c r="AM151" s="990"/>
      <c r="AN151" s="990"/>
      <c r="AO151" s="990"/>
      <c r="AP151" s="990"/>
      <c r="AQ151" s="990"/>
      <c r="AR151" s="990"/>
      <c r="AS151" s="990"/>
      <c r="AT151" s="990"/>
      <c r="AU151" s="990"/>
      <c r="AV151" s="990"/>
      <c r="AW151" s="990"/>
      <c r="AX151" s="990"/>
      <c r="AY151" s="990"/>
      <c r="AZ151" s="990"/>
      <c r="BA151" s="990"/>
      <c r="BB151" s="990"/>
      <c r="BC151" s="990"/>
      <c r="BD151" s="614"/>
      <c r="BE151" s="991"/>
      <c r="BF151" s="992"/>
      <c r="BG151" s="992">
        <v>11</v>
      </c>
      <c r="BH151" s="992"/>
      <c r="BI151" s="992"/>
      <c r="BJ151" s="992"/>
      <c r="BK151" s="992"/>
      <c r="BL151" s="992"/>
      <c r="BM151" s="992"/>
      <c r="BN151" s="992"/>
      <c r="BO151" s="992"/>
      <c r="BP151" s="992"/>
      <c r="BQ151" s="992"/>
      <c r="BR151" s="992"/>
      <c r="BS151" s="992"/>
      <c r="BT151" s="992"/>
      <c r="BU151" s="992"/>
      <c r="BV151" s="992"/>
      <c r="BW151" s="992"/>
      <c r="BX151" s="992"/>
      <c r="BY151" s="992"/>
      <c r="BZ151" s="992"/>
      <c r="CA151" s="992"/>
      <c r="CB151" s="992"/>
      <c r="CC151" s="992"/>
      <c r="CD151" s="992"/>
      <c r="CE151" s="992"/>
      <c r="CF151" s="992"/>
      <c r="CG151" s="992"/>
      <c r="CH151" s="992"/>
      <c r="CI151" s="992"/>
      <c r="CJ151" s="992"/>
      <c r="CK151" s="992"/>
      <c r="CL151" s="992"/>
      <c r="CM151" s="992"/>
      <c r="CN151" s="992"/>
      <c r="CO151" s="992"/>
      <c r="CP151" s="992"/>
      <c r="CQ151" s="992"/>
      <c r="CR151" s="992"/>
      <c r="CS151" s="993">
        <v>11</v>
      </c>
      <c r="CT151" s="994">
        <f t="shared" si="32"/>
        <v>1</v>
      </c>
      <c r="CU151" s="615"/>
      <c r="CV151" s="616"/>
      <c r="CW151" s="616">
        <v>2.1419676214196763E-2</v>
      </c>
      <c r="CX151" s="616"/>
      <c r="CY151" s="616"/>
      <c r="CZ151" s="616"/>
      <c r="DA151" s="616"/>
      <c r="DB151" s="616"/>
      <c r="DC151" s="616"/>
      <c r="DD151" s="616"/>
      <c r="DE151" s="616"/>
      <c r="DF151" s="616"/>
      <c r="DG151" s="616"/>
      <c r="DH151" s="616"/>
      <c r="DI151" s="616"/>
      <c r="DJ151" s="616"/>
      <c r="DK151" s="616"/>
      <c r="DL151" s="616"/>
      <c r="DM151" s="616"/>
      <c r="DN151" s="616"/>
      <c r="DO151" s="616"/>
      <c r="DP151" s="616"/>
      <c r="DQ151" s="616"/>
      <c r="DR151" s="616"/>
      <c r="DS151" s="616"/>
      <c r="DT151" s="616"/>
      <c r="DU151" s="616"/>
      <c r="DV151" s="616"/>
      <c r="DW151" s="616"/>
      <c r="DX151" s="616"/>
      <c r="DY151" s="616"/>
      <c r="DZ151" s="616"/>
      <c r="EA151" s="616"/>
      <c r="EB151" s="616"/>
      <c r="EC151" s="616"/>
      <c r="ED151" s="616"/>
      <c r="EE151" s="616"/>
      <c r="EF151" s="616"/>
      <c r="EG151" s="616"/>
      <c r="EH151" s="995"/>
      <c r="EI151" s="996">
        <v>2.1419676214196763E-2</v>
      </c>
      <c r="EJ151" s="989"/>
      <c r="EK151" s="990"/>
      <c r="EL151" s="990"/>
      <c r="EM151" s="990"/>
      <c r="EN151" s="990"/>
      <c r="EO151" s="990"/>
      <c r="EP151" s="990"/>
      <c r="EQ151" s="990"/>
      <c r="ER151" s="990"/>
      <c r="ES151" s="990"/>
      <c r="ET151" s="990"/>
      <c r="EU151" s="990"/>
      <c r="EV151" s="990"/>
      <c r="EW151" s="990"/>
      <c r="EX151" s="990"/>
      <c r="EY151" s="990"/>
      <c r="EZ151" s="990"/>
      <c r="FA151" s="990"/>
      <c r="FB151" s="990"/>
      <c r="FC151" s="990"/>
      <c r="FD151" s="990"/>
      <c r="FE151" s="990"/>
      <c r="FF151" s="990"/>
      <c r="FG151" s="990"/>
      <c r="FH151" s="990"/>
      <c r="FI151" s="990"/>
      <c r="FJ151" s="990"/>
      <c r="FK151" s="990"/>
      <c r="FL151" s="990"/>
      <c r="FM151" s="990"/>
      <c r="FN151" s="990"/>
      <c r="FO151" s="990"/>
      <c r="FP151" s="997"/>
      <c r="FQ151" s="994">
        <f t="shared" si="27"/>
        <v>0</v>
      </c>
      <c r="FR151" s="615"/>
      <c r="FS151" s="616"/>
      <c r="FT151" s="616"/>
      <c r="FU151" s="616"/>
      <c r="FV151" s="616"/>
      <c r="FW151" s="616"/>
      <c r="FX151" s="616"/>
      <c r="FY151" s="616"/>
      <c r="FZ151" s="616"/>
      <c r="GA151" s="616"/>
      <c r="GB151" s="616"/>
      <c r="GC151" s="616"/>
      <c r="GD151" s="616"/>
      <c r="GE151" s="616"/>
      <c r="GF151" s="616"/>
      <c r="GG151" s="616"/>
      <c r="GH151" s="616"/>
      <c r="GI151" s="616"/>
      <c r="GJ151" s="616"/>
      <c r="GK151" s="616"/>
      <c r="GL151" s="616"/>
      <c r="GM151" s="616"/>
      <c r="GN151" s="616"/>
      <c r="GO151" s="616"/>
      <c r="GP151" s="616"/>
      <c r="GQ151" s="616"/>
      <c r="GR151" s="616"/>
      <c r="GS151" s="616"/>
      <c r="GT151" s="616"/>
      <c r="GU151" s="616"/>
      <c r="GV151" s="616"/>
      <c r="GW151" s="616"/>
      <c r="GX151" s="621"/>
      <c r="GY151" s="998"/>
      <c r="GZ151" s="999"/>
      <c r="HA151" s="999"/>
      <c r="HB151" s="999"/>
      <c r="HC151" s="999"/>
      <c r="HD151" s="999"/>
      <c r="HE151" s="1000"/>
      <c r="HF151" s="1001"/>
      <c r="HG151" s="1002"/>
      <c r="HH151" s="1002"/>
      <c r="HI151" s="1002"/>
      <c r="HJ151" s="1002"/>
      <c r="HK151" s="1002"/>
      <c r="HL151" s="1002"/>
      <c r="HM151" s="1002"/>
      <c r="HN151" s="1002"/>
      <c r="HO151" s="1002"/>
      <c r="HP151" s="1002"/>
      <c r="HQ151" s="1002"/>
      <c r="HR151" s="1002"/>
      <c r="HS151" s="1002">
        <v>64</v>
      </c>
      <c r="HT151" s="1002">
        <v>19</v>
      </c>
      <c r="HU151" s="1002"/>
      <c r="HV151" s="1002"/>
      <c r="HW151" s="1002"/>
      <c r="HX151" s="1002"/>
      <c r="HY151" s="1002"/>
      <c r="HZ151" s="1002"/>
      <c r="IA151" s="1002"/>
      <c r="IB151" s="1002"/>
      <c r="IC151" s="1002"/>
      <c r="ID151" s="1002"/>
      <c r="IE151" s="1002"/>
      <c r="IF151" s="1002"/>
      <c r="IG151" s="1002">
        <v>1</v>
      </c>
      <c r="IH151" s="1003">
        <v>84</v>
      </c>
      <c r="II151" s="1004">
        <f t="shared" si="33"/>
        <v>0.23013698630136986</v>
      </c>
      <c r="IJ151" s="1005"/>
      <c r="IK151" s="1006"/>
      <c r="IL151" s="1006"/>
      <c r="IM151" s="1006"/>
      <c r="IN151" s="1006"/>
      <c r="IO151" s="1006"/>
      <c r="IP151" s="1006"/>
      <c r="IQ151" s="1006"/>
      <c r="IR151" s="1006"/>
      <c r="IS151" s="1006"/>
      <c r="IT151" s="1006"/>
      <c r="IU151" s="1006"/>
      <c r="IV151" s="1006"/>
      <c r="IW151" s="1006">
        <v>1.078125</v>
      </c>
      <c r="IX151" s="1006">
        <v>1.0526315789473684</v>
      </c>
      <c r="IY151" s="1006"/>
      <c r="IZ151" s="1006"/>
      <c r="JA151" s="1006"/>
      <c r="JB151" s="1006"/>
      <c r="JC151" s="1006"/>
      <c r="JD151" s="1006"/>
      <c r="JE151" s="1006"/>
      <c r="JF151" s="1006"/>
      <c r="JG151" s="1006"/>
      <c r="JH151" s="1006"/>
      <c r="JI151" s="1006"/>
      <c r="JJ151" s="1006"/>
      <c r="JK151" s="1006">
        <v>1</v>
      </c>
      <c r="JL151" s="642">
        <v>1.0714285714285714</v>
      </c>
      <c r="JM151" s="1001"/>
      <c r="JN151" s="1002"/>
      <c r="JO151" s="1002"/>
      <c r="JP151" s="1002"/>
      <c r="JQ151" s="1002"/>
      <c r="JR151" s="1002"/>
      <c r="JS151" s="1002"/>
      <c r="JT151" s="1002"/>
      <c r="JU151" s="1002"/>
      <c r="JV151" s="1002"/>
      <c r="JW151" s="1002"/>
      <c r="JX151" s="1002"/>
      <c r="JY151" s="1002"/>
      <c r="JZ151" s="1002">
        <v>66</v>
      </c>
      <c r="KA151" s="1002">
        <v>19</v>
      </c>
      <c r="KB151" s="1002"/>
      <c r="KC151" s="1002"/>
      <c r="KD151" s="1002"/>
      <c r="KE151" s="1002"/>
      <c r="KF151" s="1002"/>
      <c r="KG151" s="1002"/>
      <c r="KH151" s="1002"/>
      <c r="KI151" s="1002"/>
      <c r="KJ151" s="1002"/>
      <c r="KK151" s="1002"/>
      <c r="KL151" s="1002"/>
      <c r="KM151" s="1002"/>
      <c r="KN151" s="1002">
        <v>1</v>
      </c>
      <c r="KO151" s="1003">
        <v>86</v>
      </c>
      <c r="KP151" s="1007">
        <f t="shared" si="28"/>
        <v>2.1419676214196763E-2</v>
      </c>
      <c r="KQ151" s="1004">
        <f t="shared" si="34"/>
        <v>0.23561643835616439</v>
      </c>
      <c r="KR151" s="1001"/>
      <c r="KS151" s="1002"/>
      <c r="KT151" s="1002"/>
      <c r="KU151" s="1002"/>
      <c r="KV151" s="1002"/>
      <c r="KW151" s="1002"/>
      <c r="KX151" s="1002"/>
      <c r="KY151" s="1002"/>
      <c r="KZ151" s="1002"/>
      <c r="LA151" s="1002"/>
      <c r="LB151" s="1002"/>
      <c r="LC151" s="1002"/>
      <c r="LD151" s="1002"/>
      <c r="LE151" s="1002"/>
      <c r="LF151" s="1002"/>
      <c r="LG151" s="1002"/>
      <c r="LH151" s="1002"/>
      <c r="LI151" s="1002"/>
      <c r="LJ151" s="1002"/>
      <c r="LK151" s="1002"/>
      <c r="LL151" s="1002"/>
      <c r="LM151" s="1002"/>
      <c r="LN151" s="1002"/>
      <c r="LO151" s="1002"/>
      <c r="LP151" s="1002"/>
      <c r="LQ151" s="1002"/>
      <c r="LR151" s="1002"/>
      <c r="LS151" s="1002"/>
      <c r="LT151" s="1003"/>
      <c r="LU151" s="1007"/>
      <c r="LV151" s="1004">
        <f t="shared" si="35"/>
        <v>0</v>
      </c>
      <c r="LW151" s="644"/>
      <c r="LX151" s="645"/>
      <c r="LY151" s="645"/>
      <c r="LZ151" s="646"/>
      <c r="MA151" s="647"/>
      <c r="MB151" s="647"/>
      <c r="MC151" s="645"/>
      <c r="MD151" s="645"/>
      <c r="ME151" s="646"/>
      <c r="MF151" s="647"/>
      <c r="MG151" s="645"/>
      <c r="MH151" s="645"/>
      <c r="MI151" s="646"/>
      <c r="MJ151" s="647"/>
      <c r="MK151" s="648"/>
      <c r="ML151" s="648"/>
      <c r="MM151" s="648"/>
      <c r="MN151" s="1008"/>
      <c r="MO151" s="1009"/>
      <c r="MP151" s="1010"/>
      <c r="MQ151" s="1011"/>
      <c r="MR151" s="1011"/>
      <c r="MS151" s="1011" t="s">
        <v>1484</v>
      </c>
      <c r="MT151" s="1011"/>
      <c r="MU151" s="1011"/>
      <c r="MV151" s="1012"/>
      <c r="MX151" s="837"/>
    </row>
    <row r="152" spans="1:362" s="587" customFormat="1" ht="8.25" x14ac:dyDescent="0.25">
      <c r="A152" s="976" t="s">
        <v>896</v>
      </c>
      <c r="B152" s="977" t="s">
        <v>897</v>
      </c>
      <c r="C152" s="978" t="s">
        <v>898</v>
      </c>
      <c r="D152" s="978" t="s">
        <v>1313</v>
      </c>
      <c r="E152" s="978" t="s">
        <v>1206</v>
      </c>
      <c r="F152" s="978" t="s">
        <v>207</v>
      </c>
      <c r="G152" s="978" t="s">
        <v>260</v>
      </c>
      <c r="H152" s="978" t="s">
        <v>260</v>
      </c>
      <c r="I152" s="978" t="s">
        <v>492</v>
      </c>
      <c r="J152" s="978" t="s">
        <v>493</v>
      </c>
      <c r="K152" s="1013" t="s">
        <v>282</v>
      </c>
      <c r="L152" s="979">
        <v>1</v>
      </c>
      <c r="M152" s="593">
        <v>284163000</v>
      </c>
      <c r="N152" s="595">
        <v>242670000</v>
      </c>
      <c r="O152" s="595">
        <v>142488000</v>
      </c>
      <c r="P152" s="598">
        <f t="shared" si="29"/>
        <v>41493000</v>
      </c>
      <c r="Q152" s="599">
        <v>0</v>
      </c>
      <c r="R152" s="600">
        <v>295420907.00999999</v>
      </c>
      <c r="S152" s="600">
        <v>0</v>
      </c>
      <c r="T152" s="980">
        <v>295420907.00999999</v>
      </c>
      <c r="U152" s="981">
        <v>17.75</v>
      </c>
      <c r="V152" s="982">
        <v>0</v>
      </c>
      <c r="W152" s="982">
        <v>35.92</v>
      </c>
      <c r="X152" s="982">
        <v>1</v>
      </c>
      <c r="Y152" s="982">
        <v>0</v>
      </c>
      <c r="Z152" s="982">
        <v>6.83</v>
      </c>
      <c r="AA152" s="982">
        <v>0</v>
      </c>
      <c r="AB152" s="982">
        <v>12.143134920634921</v>
      </c>
      <c r="AC152" s="982">
        <v>0</v>
      </c>
      <c r="AD152" s="983">
        <v>73.643134920634921</v>
      </c>
      <c r="AE152" s="984">
        <f t="shared" si="30"/>
        <v>0.2886178861788618</v>
      </c>
      <c r="AF152" s="985">
        <f t="shared" si="31"/>
        <v>0.58406504065040654</v>
      </c>
      <c r="AG152" s="986"/>
      <c r="AH152" s="987"/>
      <c r="AI152" s="988"/>
      <c r="AJ152" s="989"/>
      <c r="AK152" s="990"/>
      <c r="AL152" s="990"/>
      <c r="AM152" s="990"/>
      <c r="AN152" s="990"/>
      <c r="AO152" s="990"/>
      <c r="AP152" s="990">
        <v>1</v>
      </c>
      <c r="AQ152" s="990"/>
      <c r="AR152" s="990"/>
      <c r="AS152" s="990"/>
      <c r="AT152" s="990"/>
      <c r="AU152" s="990"/>
      <c r="AV152" s="990"/>
      <c r="AW152" s="990"/>
      <c r="AX152" s="990"/>
      <c r="AY152" s="990"/>
      <c r="AZ152" s="990"/>
      <c r="BA152" s="990"/>
      <c r="BB152" s="990"/>
      <c r="BC152" s="990"/>
      <c r="BD152" s="614">
        <v>1</v>
      </c>
      <c r="BE152" s="991"/>
      <c r="BF152" s="992"/>
      <c r="BG152" s="992"/>
      <c r="BH152" s="992"/>
      <c r="BI152" s="992"/>
      <c r="BJ152" s="992"/>
      <c r="BK152" s="992"/>
      <c r="BL152" s="992"/>
      <c r="BM152" s="992"/>
      <c r="BN152" s="992"/>
      <c r="BO152" s="992"/>
      <c r="BP152" s="992"/>
      <c r="BQ152" s="992"/>
      <c r="BR152" s="992">
        <v>12</v>
      </c>
      <c r="BS152" s="992"/>
      <c r="BT152" s="992"/>
      <c r="BU152" s="992"/>
      <c r="BV152" s="992"/>
      <c r="BW152" s="992"/>
      <c r="BX152" s="992"/>
      <c r="BY152" s="992"/>
      <c r="BZ152" s="992"/>
      <c r="CA152" s="992"/>
      <c r="CB152" s="992"/>
      <c r="CC152" s="992"/>
      <c r="CD152" s="992"/>
      <c r="CE152" s="992"/>
      <c r="CF152" s="992"/>
      <c r="CG152" s="992"/>
      <c r="CH152" s="992"/>
      <c r="CI152" s="992"/>
      <c r="CJ152" s="992"/>
      <c r="CK152" s="992"/>
      <c r="CL152" s="992"/>
      <c r="CM152" s="992"/>
      <c r="CN152" s="992"/>
      <c r="CO152" s="992"/>
      <c r="CP152" s="992"/>
      <c r="CQ152" s="992"/>
      <c r="CR152" s="992"/>
      <c r="CS152" s="993">
        <v>12</v>
      </c>
      <c r="CT152" s="994">
        <f t="shared" si="32"/>
        <v>1</v>
      </c>
      <c r="CU152" s="615"/>
      <c r="CV152" s="616"/>
      <c r="CW152" s="616"/>
      <c r="CX152" s="616"/>
      <c r="CY152" s="616"/>
      <c r="CZ152" s="616"/>
      <c r="DA152" s="616"/>
      <c r="DB152" s="616"/>
      <c r="DC152" s="616"/>
      <c r="DD152" s="616"/>
      <c r="DE152" s="616"/>
      <c r="DF152" s="616"/>
      <c r="DG152" s="616"/>
      <c r="DH152" s="616">
        <v>1.1945205479452055</v>
      </c>
      <c r="DI152" s="616"/>
      <c r="DJ152" s="616"/>
      <c r="DK152" s="616"/>
      <c r="DL152" s="616"/>
      <c r="DM152" s="616"/>
      <c r="DN152" s="616"/>
      <c r="DO152" s="616"/>
      <c r="DP152" s="616"/>
      <c r="DQ152" s="616"/>
      <c r="DR152" s="616"/>
      <c r="DS152" s="616"/>
      <c r="DT152" s="616"/>
      <c r="DU152" s="616"/>
      <c r="DV152" s="616"/>
      <c r="DW152" s="616"/>
      <c r="DX152" s="616"/>
      <c r="DY152" s="616"/>
      <c r="DZ152" s="616"/>
      <c r="EA152" s="616"/>
      <c r="EB152" s="616"/>
      <c r="EC152" s="616"/>
      <c r="ED152" s="616"/>
      <c r="EE152" s="616"/>
      <c r="EF152" s="616"/>
      <c r="EG152" s="616"/>
      <c r="EH152" s="995"/>
      <c r="EI152" s="996">
        <v>1.1945205479452055</v>
      </c>
      <c r="EJ152" s="989"/>
      <c r="EK152" s="990"/>
      <c r="EL152" s="990"/>
      <c r="EM152" s="990"/>
      <c r="EN152" s="990"/>
      <c r="EO152" s="990"/>
      <c r="EP152" s="990"/>
      <c r="EQ152" s="990"/>
      <c r="ER152" s="990"/>
      <c r="ES152" s="990"/>
      <c r="ET152" s="990"/>
      <c r="EU152" s="990"/>
      <c r="EV152" s="990"/>
      <c r="EW152" s="990"/>
      <c r="EX152" s="990"/>
      <c r="EY152" s="990"/>
      <c r="EZ152" s="990"/>
      <c r="FA152" s="990"/>
      <c r="FB152" s="990"/>
      <c r="FC152" s="990"/>
      <c r="FD152" s="990"/>
      <c r="FE152" s="990"/>
      <c r="FF152" s="990"/>
      <c r="FG152" s="990"/>
      <c r="FH152" s="990"/>
      <c r="FI152" s="990"/>
      <c r="FJ152" s="990"/>
      <c r="FK152" s="990"/>
      <c r="FL152" s="990"/>
      <c r="FM152" s="990"/>
      <c r="FN152" s="990"/>
      <c r="FO152" s="990"/>
      <c r="FP152" s="997"/>
      <c r="FQ152" s="994">
        <f t="shared" si="27"/>
        <v>0</v>
      </c>
      <c r="FR152" s="615"/>
      <c r="FS152" s="616"/>
      <c r="FT152" s="616"/>
      <c r="FU152" s="616"/>
      <c r="FV152" s="616"/>
      <c r="FW152" s="616"/>
      <c r="FX152" s="616"/>
      <c r="FY152" s="616"/>
      <c r="FZ152" s="616"/>
      <c r="GA152" s="616"/>
      <c r="GB152" s="616"/>
      <c r="GC152" s="616"/>
      <c r="GD152" s="616"/>
      <c r="GE152" s="616"/>
      <c r="GF152" s="616"/>
      <c r="GG152" s="616"/>
      <c r="GH152" s="616"/>
      <c r="GI152" s="616"/>
      <c r="GJ152" s="616"/>
      <c r="GK152" s="616"/>
      <c r="GL152" s="616"/>
      <c r="GM152" s="616"/>
      <c r="GN152" s="616"/>
      <c r="GO152" s="616"/>
      <c r="GP152" s="616"/>
      <c r="GQ152" s="616"/>
      <c r="GR152" s="616"/>
      <c r="GS152" s="616"/>
      <c r="GT152" s="616"/>
      <c r="GU152" s="616"/>
      <c r="GV152" s="616"/>
      <c r="GW152" s="616"/>
      <c r="GX152" s="621"/>
      <c r="GY152" s="998"/>
      <c r="GZ152" s="999"/>
      <c r="HA152" s="999"/>
      <c r="HB152" s="999"/>
      <c r="HC152" s="999"/>
      <c r="HD152" s="999"/>
      <c r="HE152" s="1000"/>
      <c r="HF152" s="1001"/>
      <c r="HG152" s="1002">
        <v>9</v>
      </c>
      <c r="HH152" s="1002"/>
      <c r="HI152" s="1002"/>
      <c r="HJ152" s="1002">
        <v>52</v>
      </c>
      <c r="HK152" s="1002">
        <v>2886</v>
      </c>
      <c r="HL152" s="1002">
        <v>1</v>
      </c>
      <c r="HM152" s="1002">
        <v>1</v>
      </c>
      <c r="HN152" s="1002">
        <v>7</v>
      </c>
      <c r="HO152" s="1002"/>
      <c r="HP152" s="1002">
        <v>4</v>
      </c>
      <c r="HQ152" s="1002"/>
      <c r="HR152" s="1002"/>
      <c r="HS152" s="1002"/>
      <c r="HT152" s="1002"/>
      <c r="HU152" s="1002"/>
      <c r="HV152" s="1002">
        <v>4</v>
      </c>
      <c r="HW152" s="1002"/>
      <c r="HX152" s="1002"/>
      <c r="HY152" s="1002"/>
      <c r="HZ152" s="1002">
        <v>2</v>
      </c>
      <c r="IA152" s="1002">
        <v>2</v>
      </c>
      <c r="IB152" s="1002"/>
      <c r="IC152" s="1002">
        <v>1</v>
      </c>
      <c r="ID152" s="1002"/>
      <c r="IE152" s="1002"/>
      <c r="IF152" s="1002">
        <v>47</v>
      </c>
      <c r="IG152" s="1002">
        <v>6</v>
      </c>
      <c r="IH152" s="1003">
        <v>3022</v>
      </c>
      <c r="II152" s="1004">
        <f t="shared" si="33"/>
        <v>8.2794520547945201</v>
      </c>
      <c r="IJ152" s="1005"/>
      <c r="IK152" s="1006">
        <v>2.2222222222222223</v>
      </c>
      <c r="IL152" s="1006"/>
      <c r="IM152" s="1006"/>
      <c r="IN152" s="1006">
        <v>2.2692307692307692</v>
      </c>
      <c r="IO152" s="1006">
        <v>2.6888426888426888</v>
      </c>
      <c r="IP152" s="1006">
        <v>4</v>
      </c>
      <c r="IQ152" s="1006">
        <v>1</v>
      </c>
      <c r="IR152" s="1006">
        <v>3</v>
      </c>
      <c r="IS152" s="1006"/>
      <c r="IT152" s="1006">
        <v>2.5</v>
      </c>
      <c r="IU152" s="1006"/>
      <c r="IV152" s="1006"/>
      <c r="IW152" s="1006"/>
      <c r="IX152" s="1006"/>
      <c r="IY152" s="1006"/>
      <c r="IZ152" s="1006">
        <v>2.25</v>
      </c>
      <c r="JA152" s="1006"/>
      <c r="JB152" s="1006"/>
      <c r="JC152" s="1006"/>
      <c r="JD152" s="1006">
        <v>2</v>
      </c>
      <c r="JE152" s="1006">
        <v>2</v>
      </c>
      <c r="JF152" s="1006"/>
      <c r="JG152" s="1006">
        <v>3</v>
      </c>
      <c r="JH152" s="1006"/>
      <c r="JI152" s="1006"/>
      <c r="JJ152" s="1006">
        <v>2.8510638297872339</v>
      </c>
      <c r="JK152" s="1006">
        <v>2.3333333333333335</v>
      </c>
      <c r="JL152" s="642">
        <v>2.6810059563203175</v>
      </c>
      <c r="JM152" s="1001"/>
      <c r="JN152" s="1002">
        <v>12</v>
      </c>
      <c r="JO152" s="1002"/>
      <c r="JP152" s="1002"/>
      <c r="JQ152" s="1002">
        <v>71</v>
      </c>
      <c r="JR152" s="1002">
        <v>5016</v>
      </c>
      <c r="JS152" s="1002">
        <v>3</v>
      </c>
      <c r="JT152" s="1002">
        <v>1</v>
      </c>
      <c r="JU152" s="1002">
        <v>14</v>
      </c>
      <c r="JV152" s="1002"/>
      <c r="JW152" s="1002">
        <v>6</v>
      </c>
      <c r="JX152" s="1002"/>
      <c r="JY152" s="1002"/>
      <c r="JZ152" s="1002"/>
      <c r="KA152" s="1002"/>
      <c r="KB152" s="1002"/>
      <c r="KC152" s="1002">
        <v>7</v>
      </c>
      <c r="KD152" s="1002"/>
      <c r="KE152" s="1002"/>
      <c r="KF152" s="1002"/>
      <c r="KG152" s="1002">
        <v>2</v>
      </c>
      <c r="KH152" s="1002">
        <v>2</v>
      </c>
      <c r="KI152" s="1002"/>
      <c r="KJ152" s="1002">
        <v>2</v>
      </c>
      <c r="KK152" s="1002"/>
      <c r="KL152" s="1002"/>
      <c r="KM152" s="1002">
        <v>88</v>
      </c>
      <c r="KN152" s="1002">
        <v>8</v>
      </c>
      <c r="KO152" s="1003">
        <v>5232</v>
      </c>
      <c r="KP152" s="1007">
        <f t="shared" si="28"/>
        <v>1.1945205479452055</v>
      </c>
      <c r="KQ152" s="1004">
        <f t="shared" si="34"/>
        <v>14.334246575342465</v>
      </c>
      <c r="KR152" s="1001"/>
      <c r="KS152" s="1002"/>
      <c r="KT152" s="1002"/>
      <c r="KU152" s="1002"/>
      <c r="KV152" s="1002"/>
      <c r="KW152" s="1002"/>
      <c r="KX152" s="1002"/>
      <c r="KY152" s="1002"/>
      <c r="KZ152" s="1002"/>
      <c r="LA152" s="1002"/>
      <c r="LB152" s="1002"/>
      <c r="LC152" s="1002"/>
      <c r="LD152" s="1002"/>
      <c r="LE152" s="1002"/>
      <c r="LF152" s="1002"/>
      <c r="LG152" s="1002"/>
      <c r="LH152" s="1002"/>
      <c r="LI152" s="1002"/>
      <c r="LJ152" s="1002"/>
      <c r="LK152" s="1002"/>
      <c r="LL152" s="1002"/>
      <c r="LM152" s="1002"/>
      <c r="LN152" s="1002"/>
      <c r="LO152" s="1002"/>
      <c r="LP152" s="1002"/>
      <c r="LQ152" s="1002"/>
      <c r="LR152" s="1002"/>
      <c r="LS152" s="1002"/>
      <c r="LT152" s="1003"/>
      <c r="LU152" s="1007"/>
      <c r="LV152" s="1004">
        <f t="shared" si="35"/>
        <v>0</v>
      </c>
      <c r="LW152" s="644"/>
      <c r="LX152" s="645"/>
      <c r="LY152" s="645"/>
      <c r="LZ152" s="646"/>
      <c r="MA152" s="647"/>
      <c r="MB152" s="647"/>
      <c r="MC152" s="645"/>
      <c r="MD152" s="645"/>
      <c r="ME152" s="646"/>
      <c r="MF152" s="647"/>
      <c r="MG152" s="645"/>
      <c r="MH152" s="645"/>
      <c r="MI152" s="646"/>
      <c r="MJ152" s="647"/>
      <c r="MK152" s="648"/>
      <c r="ML152" s="648"/>
      <c r="MM152" s="648"/>
      <c r="MN152" s="1008"/>
      <c r="MO152" s="1009"/>
      <c r="MP152" s="1010"/>
      <c r="MQ152" s="1011"/>
      <c r="MR152" s="1011"/>
      <c r="MS152" s="1011"/>
      <c r="MT152" s="1011"/>
      <c r="MU152" s="1011"/>
      <c r="MV152" s="1012"/>
      <c r="MX152" s="837"/>
    </row>
    <row r="153" spans="1:362" s="587" customFormat="1" ht="8.25" x14ac:dyDescent="0.25">
      <c r="A153" s="976" t="s">
        <v>900</v>
      </c>
      <c r="B153" s="977" t="s">
        <v>901</v>
      </c>
      <c r="C153" s="978" t="s">
        <v>902</v>
      </c>
      <c r="D153" s="978" t="s">
        <v>1314</v>
      </c>
      <c r="E153" s="978" t="s">
        <v>1206</v>
      </c>
      <c r="F153" s="978" t="s">
        <v>207</v>
      </c>
      <c r="G153" s="978" t="s">
        <v>237</v>
      </c>
      <c r="H153" s="978" t="s">
        <v>237</v>
      </c>
      <c r="I153" s="978" t="s">
        <v>492</v>
      </c>
      <c r="J153" s="978" t="s">
        <v>493</v>
      </c>
      <c r="K153" s="1013" t="s">
        <v>282</v>
      </c>
      <c r="L153" s="979">
        <v>1</v>
      </c>
      <c r="M153" s="593">
        <v>460949000</v>
      </c>
      <c r="N153" s="595">
        <v>462536000</v>
      </c>
      <c r="O153" s="595">
        <v>248589000</v>
      </c>
      <c r="P153" s="598">
        <f t="shared" si="29"/>
        <v>-1587000</v>
      </c>
      <c r="Q153" s="599">
        <v>331219.08</v>
      </c>
      <c r="R153" s="600">
        <v>385165415.69</v>
      </c>
      <c r="S153" s="600">
        <v>0</v>
      </c>
      <c r="T153" s="980">
        <v>385496634.76999998</v>
      </c>
      <c r="U153" s="981">
        <v>35.170634920634924</v>
      </c>
      <c r="V153" s="982">
        <v>0</v>
      </c>
      <c r="W153" s="982">
        <v>84.589576719576726</v>
      </c>
      <c r="X153" s="982">
        <v>18.905978835978836</v>
      </c>
      <c r="Y153" s="982">
        <v>38.776560846560855</v>
      </c>
      <c r="Z153" s="982">
        <v>64.759788359788359</v>
      </c>
      <c r="AA153" s="982">
        <v>1.3512169312169311</v>
      </c>
      <c r="AB153" s="982">
        <v>35.619702380952383</v>
      </c>
      <c r="AC153" s="982">
        <v>23.80855158730159</v>
      </c>
      <c r="AD153" s="983">
        <v>302.98201058201056</v>
      </c>
      <c r="AE153" s="984">
        <f t="shared" si="30"/>
        <v>0.14440604575198895</v>
      </c>
      <c r="AF153" s="985">
        <f t="shared" si="31"/>
        <v>0.34731378360024384</v>
      </c>
      <c r="AG153" s="986"/>
      <c r="AH153" s="987"/>
      <c r="AI153" s="988"/>
      <c r="AJ153" s="989"/>
      <c r="AK153" s="990"/>
      <c r="AL153" s="990"/>
      <c r="AM153" s="990"/>
      <c r="AN153" s="990"/>
      <c r="AO153" s="990"/>
      <c r="AP153" s="990"/>
      <c r="AQ153" s="990"/>
      <c r="AR153" s="990"/>
      <c r="AS153" s="990"/>
      <c r="AT153" s="990"/>
      <c r="AU153" s="990"/>
      <c r="AV153" s="990"/>
      <c r="AW153" s="990"/>
      <c r="AX153" s="990"/>
      <c r="AY153" s="990"/>
      <c r="AZ153" s="990"/>
      <c r="BA153" s="990"/>
      <c r="BB153" s="990"/>
      <c r="BC153" s="990"/>
      <c r="BD153" s="614"/>
      <c r="BE153" s="991"/>
      <c r="BF153" s="992"/>
      <c r="BG153" s="992"/>
      <c r="BH153" s="992">
        <v>20</v>
      </c>
      <c r="BI153" s="992"/>
      <c r="BJ153" s="992"/>
      <c r="BK153" s="992"/>
      <c r="BL153" s="992"/>
      <c r="BM153" s="992"/>
      <c r="BN153" s="992"/>
      <c r="BO153" s="992"/>
      <c r="BP153" s="992"/>
      <c r="BQ153" s="992"/>
      <c r="BR153" s="992"/>
      <c r="BS153" s="992"/>
      <c r="BT153" s="992"/>
      <c r="BU153" s="992"/>
      <c r="BV153" s="992"/>
      <c r="BW153" s="992"/>
      <c r="BX153" s="992"/>
      <c r="BY153" s="992"/>
      <c r="BZ153" s="992"/>
      <c r="CA153" s="992"/>
      <c r="CB153" s="992"/>
      <c r="CC153" s="992"/>
      <c r="CD153" s="992"/>
      <c r="CE153" s="992"/>
      <c r="CF153" s="992"/>
      <c r="CG153" s="992"/>
      <c r="CH153" s="992"/>
      <c r="CI153" s="992"/>
      <c r="CJ153" s="992"/>
      <c r="CK153" s="992"/>
      <c r="CL153" s="992"/>
      <c r="CM153" s="992"/>
      <c r="CN153" s="992"/>
      <c r="CO153" s="992"/>
      <c r="CP153" s="992"/>
      <c r="CQ153" s="992"/>
      <c r="CR153" s="992"/>
      <c r="CS153" s="993">
        <v>20</v>
      </c>
      <c r="CT153" s="994">
        <f t="shared" si="32"/>
        <v>1</v>
      </c>
      <c r="CU153" s="615"/>
      <c r="CV153" s="616"/>
      <c r="CW153" s="616"/>
      <c r="CX153" s="616">
        <v>0.41315068493150686</v>
      </c>
      <c r="CY153" s="616"/>
      <c r="CZ153" s="616"/>
      <c r="DA153" s="616"/>
      <c r="DB153" s="616"/>
      <c r="DC153" s="616"/>
      <c r="DD153" s="616"/>
      <c r="DE153" s="616"/>
      <c r="DF153" s="616"/>
      <c r="DG153" s="616"/>
      <c r="DH153" s="616"/>
      <c r="DI153" s="616"/>
      <c r="DJ153" s="616"/>
      <c r="DK153" s="616"/>
      <c r="DL153" s="616"/>
      <c r="DM153" s="616"/>
      <c r="DN153" s="616"/>
      <c r="DO153" s="616"/>
      <c r="DP153" s="616"/>
      <c r="DQ153" s="616"/>
      <c r="DR153" s="616"/>
      <c r="DS153" s="616"/>
      <c r="DT153" s="616"/>
      <c r="DU153" s="616"/>
      <c r="DV153" s="616"/>
      <c r="DW153" s="616"/>
      <c r="DX153" s="616"/>
      <c r="DY153" s="616"/>
      <c r="DZ153" s="616"/>
      <c r="EA153" s="616"/>
      <c r="EB153" s="616"/>
      <c r="EC153" s="616"/>
      <c r="ED153" s="616"/>
      <c r="EE153" s="616"/>
      <c r="EF153" s="616"/>
      <c r="EG153" s="616"/>
      <c r="EH153" s="995"/>
      <c r="EI153" s="996">
        <v>0.41315068493150686</v>
      </c>
      <c r="EJ153" s="989"/>
      <c r="EK153" s="990"/>
      <c r="EL153" s="990"/>
      <c r="EM153" s="990"/>
      <c r="EN153" s="990"/>
      <c r="EO153" s="990"/>
      <c r="EP153" s="990"/>
      <c r="EQ153" s="990"/>
      <c r="ER153" s="990"/>
      <c r="ES153" s="990">
        <v>7</v>
      </c>
      <c r="ET153" s="990"/>
      <c r="EU153" s="990"/>
      <c r="EV153" s="990"/>
      <c r="EW153" s="990"/>
      <c r="EX153" s="990"/>
      <c r="EY153" s="990"/>
      <c r="EZ153" s="990"/>
      <c r="FA153" s="990"/>
      <c r="FB153" s="990"/>
      <c r="FC153" s="990"/>
      <c r="FD153" s="990"/>
      <c r="FE153" s="990"/>
      <c r="FF153" s="990"/>
      <c r="FG153" s="990"/>
      <c r="FH153" s="990"/>
      <c r="FI153" s="990"/>
      <c r="FJ153" s="990"/>
      <c r="FK153" s="990"/>
      <c r="FL153" s="990"/>
      <c r="FM153" s="990"/>
      <c r="FN153" s="990"/>
      <c r="FO153" s="990"/>
      <c r="FP153" s="997">
        <v>7</v>
      </c>
      <c r="FQ153" s="994">
        <f t="shared" si="27"/>
        <v>1</v>
      </c>
      <c r="FR153" s="615"/>
      <c r="FS153" s="616"/>
      <c r="FT153" s="616"/>
      <c r="FU153" s="616"/>
      <c r="FV153" s="616"/>
      <c r="FW153" s="616"/>
      <c r="FX153" s="616"/>
      <c r="FY153" s="616"/>
      <c r="FZ153" s="616"/>
      <c r="GA153" s="616">
        <v>0.42544031311154601</v>
      </c>
      <c r="GB153" s="616"/>
      <c r="GC153" s="616"/>
      <c r="GD153" s="616"/>
      <c r="GE153" s="616"/>
      <c r="GF153" s="616"/>
      <c r="GG153" s="616"/>
      <c r="GH153" s="616"/>
      <c r="GI153" s="616"/>
      <c r="GJ153" s="616"/>
      <c r="GK153" s="616"/>
      <c r="GL153" s="616"/>
      <c r="GM153" s="616"/>
      <c r="GN153" s="616"/>
      <c r="GO153" s="616"/>
      <c r="GP153" s="616"/>
      <c r="GQ153" s="616"/>
      <c r="GR153" s="616"/>
      <c r="GS153" s="616"/>
      <c r="GT153" s="616"/>
      <c r="GU153" s="616"/>
      <c r="GV153" s="616"/>
      <c r="GW153" s="616"/>
      <c r="GX153" s="621">
        <v>0.42544031311154601</v>
      </c>
      <c r="GY153" s="998"/>
      <c r="GZ153" s="999"/>
      <c r="HA153" s="999">
        <v>142</v>
      </c>
      <c r="HB153" s="999"/>
      <c r="HC153" s="999">
        <v>21</v>
      </c>
      <c r="HD153" s="999">
        <v>8</v>
      </c>
      <c r="HE153" s="1000">
        <v>171</v>
      </c>
      <c r="HF153" s="1001"/>
      <c r="HG153" s="1002"/>
      <c r="HH153" s="1002"/>
      <c r="HI153" s="1002"/>
      <c r="HJ153" s="1002"/>
      <c r="HK153" s="1002"/>
      <c r="HL153" s="1002"/>
      <c r="HM153" s="1002"/>
      <c r="HN153" s="1002">
        <v>868</v>
      </c>
      <c r="HO153" s="1002"/>
      <c r="HP153" s="1002"/>
      <c r="HQ153" s="1002"/>
      <c r="HR153" s="1002"/>
      <c r="HS153" s="1002"/>
      <c r="HT153" s="1002"/>
      <c r="HU153" s="1002"/>
      <c r="HV153" s="1002"/>
      <c r="HW153" s="1002"/>
      <c r="HX153" s="1002"/>
      <c r="HY153" s="1002"/>
      <c r="HZ153" s="1002"/>
      <c r="IA153" s="1002"/>
      <c r="IB153" s="1002"/>
      <c r="IC153" s="1002">
        <v>11</v>
      </c>
      <c r="ID153" s="1002"/>
      <c r="IE153" s="1002"/>
      <c r="IF153" s="1002"/>
      <c r="IG153" s="1002"/>
      <c r="IH153" s="1003">
        <v>879</v>
      </c>
      <c r="II153" s="1004">
        <f t="shared" si="33"/>
        <v>2.408219178082192</v>
      </c>
      <c r="IJ153" s="1005"/>
      <c r="IK153" s="1006"/>
      <c r="IL153" s="1006"/>
      <c r="IM153" s="1006"/>
      <c r="IN153" s="1006"/>
      <c r="IO153" s="1006"/>
      <c r="IP153" s="1006"/>
      <c r="IQ153" s="1006"/>
      <c r="IR153" s="1006">
        <v>5.7361751152073737</v>
      </c>
      <c r="IS153" s="1006"/>
      <c r="IT153" s="1006"/>
      <c r="IU153" s="1006"/>
      <c r="IV153" s="1006"/>
      <c r="IW153" s="1006"/>
      <c r="IX153" s="1006"/>
      <c r="IY153" s="1006"/>
      <c r="IZ153" s="1006"/>
      <c r="JA153" s="1006"/>
      <c r="JB153" s="1006"/>
      <c r="JC153" s="1006"/>
      <c r="JD153" s="1006"/>
      <c r="JE153" s="1006"/>
      <c r="JF153" s="1006"/>
      <c r="JG153" s="1006">
        <v>2.2727272727272729</v>
      </c>
      <c r="JH153" s="1006"/>
      <c r="JI153" s="1006"/>
      <c r="JJ153" s="1006"/>
      <c r="JK153" s="1006"/>
      <c r="JL153" s="642">
        <v>5.6928327645051198</v>
      </c>
      <c r="JM153" s="1001"/>
      <c r="JN153" s="1002"/>
      <c r="JO153" s="1002"/>
      <c r="JP153" s="1002"/>
      <c r="JQ153" s="1002"/>
      <c r="JR153" s="1002"/>
      <c r="JS153" s="1002"/>
      <c r="JT153" s="1002"/>
      <c r="JU153" s="1002">
        <v>2999</v>
      </c>
      <c r="JV153" s="1002"/>
      <c r="JW153" s="1002"/>
      <c r="JX153" s="1002"/>
      <c r="JY153" s="1002"/>
      <c r="JZ153" s="1002"/>
      <c r="KA153" s="1002"/>
      <c r="KB153" s="1002"/>
      <c r="KC153" s="1002"/>
      <c r="KD153" s="1002"/>
      <c r="KE153" s="1002"/>
      <c r="KF153" s="1002"/>
      <c r="KG153" s="1002"/>
      <c r="KH153" s="1002"/>
      <c r="KI153" s="1002"/>
      <c r="KJ153" s="1002">
        <v>17</v>
      </c>
      <c r="KK153" s="1002"/>
      <c r="KL153" s="1002"/>
      <c r="KM153" s="1002"/>
      <c r="KN153" s="1002"/>
      <c r="KO153" s="1003">
        <v>3016</v>
      </c>
      <c r="KP153" s="1007">
        <f t="shared" si="28"/>
        <v>0.41315068493150686</v>
      </c>
      <c r="KQ153" s="1004">
        <f t="shared" si="34"/>
        <v>8.2630136986301377</v>
      </c>
      <c r="KR153" s="1001"/>
      <c r="KS153" s="1002"/>
      <c r="KT153" s="1002"/>
      <c r="KU153" s="1002"/>
      <c r="KV153" s="1002"/>
      <c r="KW153" s="1002"/>
      <c r="KX153" s="1002"/>
      <c r="KY153" s="1002"/>
      <c r="KZ153" s="1002">
        <v>1087</v>
      </c>
      <c r="LA153" s="1002"/>
      <c r="LB153" s="1002"/>
      <c r="LC153" s="1002"/>
      <c r="LD153" s="1002"/>
      <c r="LE153" s="1002"/>
      <c r="LF153" s="1002"/>
      <c r="LG153" s="1002"/>
      <c r="LH153" s="1002"/>
      <c r="LI153" s="1002"/>
      <c r="LJ153" s="1002"/>
      <c r="LK153" s="1002"/>
      <c r="LL153" s="1002"/>
      <c r="LM153" s="1002"/>
      <c r="LN153" s="1002"/>
      <c r="LO153" s="1002"/>
      <c r="LP153" s="1002"/>
      <c r="LQ153" s="1002"/>
      <c r="LR153" s="1002"/>
      <c r="LS153" s="1002"/>
      <c r="LT153" s="1003">
        <v>1087</v>
      </c>
      <c r="LU153" s="1007">
        <f t="shared" ref="LU153:LU171" si="38">LT153/(FP153*365)</f>
        <v>0.42544031311154601</v>
      </c>
      <c r="LV153" s="1004">
        <f t="shared" si="35"/>
        <v>2.978082191780822</v>
      </c>
      <c r="LW153" s="644"/>
      <c r="LX153" s="645"/>
      <c r="LY153" s="645"/>
      <c r="LZ153" s="646"/>
      <c r="MA153" s="647">
        <v>1</v>
      </c>
      <c r="MB153" s="647">
        <v>1086</v>
      </c>
      <c r="MC153" s="645"/>
      <c r="MD153" s="645"/>
      <c r="ME153" s="646"/>
      <c r="MF153" s="647"/>
      <c r="MG153" s="645"/>
      <c r="MH153" s="645"/>
      <c r="MI153" s="646"/>
      <c r="MJ153" s="647"/>
      <c r="MK153" s="648"/>
      <c r="ML153" s="648"/>
      <c r="MM153" s="648"/>
      <c r="MN153" s="1008">
        <v>1087</v>
      </c>
      <c r="MO153" s="1009">
        <f t="shared" si="36"/>
        <v>0</v>
      </c>
      <c r="MP153" s="1010"/>
      <c r="MQ153" s="1011"/>
      <c r="MR153" s="1011"/>
      <c r="MS153" s="1011"/>
      <c r="MT153" s="1011" t="s">
        <v>1486</v>
      </c>
      <c r="MU153" s="1011"/>
      <c r="MV153" s="1012"/>
      <c r="MX153" s="837"/>
    </row>
    <row r="154" spans="1:362" s="587" customFormat="1" ht="8.25" x14ac:dyDescent="0.25">
      <c r="A154" s="976" t="s">
        <v>904</v>
      </c>
      <c r="B154" s="977" t="s">
        <v>905</v>
      </c>
      <c r="C154" s="978" t="s">
        <v>906</v>
      </c>
      <c r="D154" s="978" t="s">
        <v>1315</v>
      </c>
      <c r="E154" s="978" t="s">
        <v>1235</v>
      </c>
      <c r="F154" s="978" t="s">
        <v>395</v>
      </c>
      <c r="G154" s="978" t="s">
        <v>402</v>
      </c>
      <c r="H154" s="978" t="s">
        <v>403</v>
      </c>
      <c r="I154" s="978" t="s">
        <v>492</v>
      </c>
      <c r="J154" s="978" t="s">
        <v>493</v>
      </c>
      <c r="K154" s="1013" t="s">
        <v>282</v>
      </c>
      <c r="L154" s="979">
        <v>1</v>
      </c>
      <c r="M154" s="593"/>
      <c r="N154" s="595"/>
      <c r="O154" s="595"/>
      <c r="P154" s="598">
        <f t="shared" si="29"/>
        <v>0</v>
      </c>
      <c r="Q154" s="599"/>
      <c r="R154" s="600"/>
      <c r="S154" s="600"/>
      <c r="T154" s="980"/>
      <c r="U154" s="981">
        <v>14.1</v>
      </c>
      <c r="V154" s="982"/>
      <c r="W154" s="982">
        <v>21.8</v>
      </c>
      <c r="X154" s="982"/>
      <c r="Y154" s="982"/>
      <c r="Z154" s="982"/>
      <c r="AA154" s="982"/>
      <c r="AB154" s="982"/>
      <c r="AC154" s="982"/>
      <c r="AD154" s="983">
        <f>SUBTOTAL(9,U154:AC154)</f>
        <v>35.9</v>
      </c>
      <c r="AE154" s="984"/>
      <c r="AF154" s="985"/>
      <c r="AG154" s="986"/>
      <c r="AH154" s="987"/>
      <c r="AI154" s="988" t="s">
        <v>1482</v>
      </c>
      <c r="AJ154" s="989"/>
      <c r="AK154" s="990"/>
      <c r="AL154" s="990"/>
      <c r="AM154" s="990"/>
      <c r="AN154" s="990"/>
      <c r="AO154" s="990"/>
      <c r="AP154" s="990"/>
      <c r="AQ154" s="990"/>
      <c r="AR154" s="990"/>
      <c r="AS154" s="990"/>
      <c r="AT154" s="990"/>
      <c r="AU154" s="990"/>
      <c r="AV154" s="990"/>
      <c r="AW154" s="990"/>
      <c r="AX154" s="990"/>
      <c r="AY154" s="990"/>
      <c r="AZ154" s="990"/>
      <c r="BA154" s="990"/>
      <c r="BB154" s="990"/>
      <c r="BC154" s="990"/>
      <c r="BD154" s="614"/>
      <c r="BE154" s="991"/>
      <c r="BF154" s="992"/>
      <c r="BG154" s="992"/>
      <c r="BH154" s="992"/>
      <c r="BI154" s="992">
        <v>15</v>
      </c>
      <c r="BJ154" s="992"/>
      <c r="BK154" s="992"/>
      <c r="BL154" s="992"/>
      <c r="BM154" s="992"/>
      <c r="BN154" s="992"/>
      <c r="BO154" s="992"/>
      <c r="BP154" s="992"/>
      <c r="BQ154" s="992"/>
      <c r="BR154" s="992"/>
      <c r="BS154" s="992"/>
      <c r="BT154" s="992"/>
      <c r="BU154" s="992"/>
      <c r="BV154" s="992"/>
      <c r="BW154" s="992"/>
      <c r="BX154" s="992"/>
      <c r="BY154" s="992"/>
      <c r="BZ154" s="992"/>
      <c r="CA154" s="992"/>
      <c r="CB154" s="992"/>
      <c r="CC154" s="992"/>
      <c r="CD154" s="992"/>
      <c r="CE154" s="992"/>
      <c r="CF154" s="992"/>
      <c r="CG154" s="992"/>
      <c r="CH154" s="992"/>
      <c r="CI154" s="992"/>
      <c r="CJ154" s="992"/>
      <c r="CK154" s="992"/>
      <c r="CL154" s="992"/>
      <c r="CM154" s="992"/>
      <c r="CN154" s="992"/>
      <c r="CO154" s="992"/>
      <c r="CP154" s="992"/>
      <c r="CQ154" s="992"/>
      <c r="CR154" s="992"/>
      <c r="CS154" s="993">
        <v>15</v>
      </c>
      <c r="CT154" s="994">
        <f t="shared" si="32"/>
        <v>1</v>
      </c>
      <c r="CU154" s="615"/>
      <c r="CV154" s="616"/>
      <c r="CW154" s="616"/>
      <c r="CX154" s="616"/>
      <c r="CY154" s="616">
        <v>0.25095890410958904</v>
      </c>
      <c r="CZ154" s="616"/>
      <c r="DA154" s="616"/>
      <c r="DB154" s="616"/>
      <c r="DC154" s="616"/>
      <c r="DD154" s="616"/>
      <c r="DE154" s="616"/>
      <c r="DF154" s="616"/>
      <c r="DG154" s="616"/>
      <c r="DH154" s="616"/>
      <c r="DI154" s="616"/>
      <c r="DJ154" s="616"/>
      <c r="DK154" s="616"/>
      <c r="DL154" s="616"/>
      <c r="DM154" s="616"/>
      <c r="DN154" s="616"/>
      <c r="DO154" s="616"/>
      <c r="DP154" s="616"/>
      <c r="DQ154" s="616"/>
      <c r="DR154" s="616"/>
      <c r="DS154" s="616"/>
      <c r="DT154" s="616"/>
      <c r="DU154" s="616"/>
      <c r="DV154" s="616"/>
      <c r="DW154" s="616"/>
      <c r="DX154" s="616"/>
      <c r="DY154" s="616"/>
      <c r="DZ154" s="616"/>
      <c r="EA154" s="616"/>
      <c r="EB154" s="616"/>
      <c r="EC154" s="616"/>
      <c r="ED154" s="616"/>
      <c r="EE154" s="616"/>
      <c r="EF154" s="616"/>
      <c r="EG154" s="616"/>
      <c r="EH154" s="995"/>
      <c r="EI154" s="996">
        <v>0.25095890410958904</v>
      </c>
      <c r="EJ154" s="989"/>
      <c r="EK154" s="990"/>
      <c r="EL154" s="990"/>
      <c r="EM154" s="990"/>
      <c r="EN154" s="990">
        <v>5</v>
      </c>
      <c r="EO154" s="990"/>
      <c r="EP154" s="990"/>
      <c r="EQ154" s="990"/>
      <c r="ER154" s="990"/>
      <c r="ES154" s="990"/>
      <c r="ET154" s="990"/>
      <c r="EU154" s="990"/>
      <c r="EV154" s="990"/>
      <c r="EW154" s="990"/>
      <c r="EX154" s="990"/>
      <c r="EY154" s="990"/>
      <c r="EZ154" s="990"/>
      <c r="FA154" s="990"/>
      <c r="FB154" s="990"/>
      <c r="FC154" s="990"/>
      <c r="FD154" s="990"/>
      <c r="FE154" s="990"/>
      <c r="FF154" s="990"/>
      <c r="FG154" s="990"/>
      <c r="FH154" s="990"/>
      <c r="FI154" s="990"/>
      <c r="FJ154" s="990"/>
      <c r="FK154" s="990"/>
      <c r="FL154" s="990"/>
      <c r="FM154" s="990"/>
      <c r="FN154" s="990"/>
      <c r="FO154" s="990"/>
      <c r="FP154" s="997">
        <v>5</v>
      </c>
      <c r="FQ154" s="994">
        <f t="shared" si="27"/>
        <v>1</v>
      </c>
      <c r="FR154" s="615"/>
      <c r="FS154" s="616"/>
      <c r="FT154" s="616"/>
      <c r="FU154" s="616"/>
      <c r="FV154" s="616">
        <v>0.3495890410958904</v>
      </c>
      <c r="FW154" s="616"/>
      <c r="FX154" s="616"/>
      <c r="FY154" s="616"/>
      <c r="FZ154" s="616"/>
      <c r="GA154" s="616"/>
      <c r="GB154" s="616"/>
      <c r="GC154" s="616"/>
      <c r="GD154" s="616"/>
      <c r="GE154" s="616"/>
      <c r="GF154" s="616"/>
      <c r="GG154" s="616"/>
      <c r="GH154" s="616"/>
      <c r="GI154" s="616"/>
      <c r="GJ154" s="616"/>
      <c r="GK154" s="616"/>
      <c r="GL154" s="616"/>
      <c r="GM154" s="616"/>
      <c r="GN154" s="616"/>
      <c r="GO154" s="616"/>
      <c r="GP154" s="616"/>
      <c r="GQ154" s="616"/>
      <c r="GR154" s="616"/>
      <c r="GS154" s="616"/>
      <c r="GT154" s="616"/>
      <c r="GU154" s="616"/>
      <c r="GV154" s="616"/>
      <c r="GW154" s="616"/>
      <c r="GX154" s="621">
        <v>0.3495890410958904</v>
      </c>
      <c r="GY154" s="998"/>
      <c r="GZ154" s="999"/>
      <c r="HA154" s="999"/>
      <c r="HB154" s="999"/>
      <c r="HC154" s="999"/>
      <c r="HD154" s="999"/>
      <c r="HE154" s="1000"/>
      <c r="HF154" s="1001"/>
      <c r="HG154" s="1002">
        <v>11</v>
      </c>
      <c r="HH154" s="1002">
        <v>1</v>
      </c>
      <c r="HI154" s="1002">
        <v>65</v>
      </c>
      <c r="HJ154" s="1002">
        <v>238</v>
      </c>
      <c r="HK154" s="1002">
        <v>6</v>
      </c>
      <c r="HL154" s="1002">
        <v>102</v>
      </c>
      <c r="HM154" s="1002">
        <v>1</v>
      </c>
      <c r="HN154" s="1002">
        <v>1</v>
      </c>
      <c r="HO154" s="1002">
        <v>22</v>
      </c>
      <c r="HP154" s="1002">
        <v>11</v>
      </c>
      <c r="HQ154" s="1002">
        <v>43</v>
      </c>
      <c r="HR154" s="1002"/>
      <c r="HS154" s="1002"/>
      <c r="HT154" s="1002"/>
      <c r="HU154" s="1002">
        <v>5</v>
      </c>
      <c r="HV154" s="1002">
        <v>1</v>
      </c>
      <c r="HW154" s="1002"/>
      <c r="HX154" s="1002">
        <v>21</v>
      </c>
      <c r="HY154" s="1002"/>
      <c r="HZ154" s="1002">
        <v>1</v>
      </c>
      <c r="IA154" s="1002">
        <v>4</v>
      </c>
      <c r="IB154" s="1002"/>
      <c r="IC154" s="1002">
        <v>2</v>
      </c>
      <c r="ID154" s="1002"/>
      <c r="IE154" s="1002"/>
      <c r="IF154" s="1002"/>
      <c r="IG154" s="1002">
        <v>4</v>
      </c>
      <c r="IH154" s="1003">
        <v>539</v>
      </c>
      <c r="II154" s="1004">
        <f t="shared" si="33"/>
        <v>1.4767123287671233</v>
      </c>
      <c r="IJ154" s="1005"/>
      <c r="IK154" s="1006">
        <v>4</v>
      </c>
      <c r="IL154" s="1006">
        <v>7</v>
      </c>
      <c r="IM154" s="1006">
        <v>4.2615384615384615</v>
      </c>
      <c r="IN154" s="1006">
        <v>5.2983193277310923</v>
      </c>
      <c r="IO154" s="1006">
        <v>4.333333333333333</v>
      </c>
      <c r="IP154" s="1006">
        <v>3.7941176470588234</v>
      </c>
      <c r="IQ154" s="1006">
        <v>3</v>
      </c>
      <c r="IR154" s="1006">
        <v>4</v>
      </c>
      <c r="IS154" s="1006">
        <v>3.6363636363636362</v>
      </c>
      <c r="IT154" s="1006">
        <v>4.0909090909090908</v>
      </c>
      <c r="IU154" s="1006">
        <v>6.1627906976744189</v>
      </c>
      <c r="IV154" s="1006"/>
      <c r="IW154" s="1006"/>
      <c r="IX154" s="1006"/>
      <c r="IY154" s="1006">
        <v>6</v>
      </c>
      <c r="IZ154" s="1006">
        <v>2</v>
      </c>
      <c r="JA154" s="1006"/>
      <c r="JB154" s="1006">
        <v>4.333333333333333</v>
      </c>
      <c r="JC154" s="1006"/>
      <c r="JD154" s="1006">
        <v>2</v>
      </c>
      <c r="JE154" s="1006">
        <v>2</v>
      </c>
      <c r="JF154" s="1006"/>
      <c r="JG154" s="1006">
        <v>3</v>
      </c>
      <c r="JH154" s="1006"/>
      <c r="JI154" s="1006"/>
      <c r="JJ154" s="1006"/>
      <c r="JK154" s="1006">
        <v>3.25</v>
      </c>
      <c r="JL154" s="642">
        <v>4.7328385899814469</v>
      </c>
      <c r="JM154" s="1001"/>
      <c r="JN154" s="1002">
        <v>22</v>
      </c>
      <c r="JO154" s="1002">
        <v>4</v>
      </c>
      <c r="JP154" s="1002">
        <v>144</v>
      </c>
      <c r="JQ154" s="1002">
        <v>725</v>
      </c>
      <c r="JR154" s="1002">
        <v>12</v>
      </c>
      <c r="JS154" s="1002">
        <v>172</v>
      </c>
      <c r="JT154" s="1002">
        <v>2</v>
      </c>
      <c r="JU154" s="1002">
        <v>2</v>
      </c>
      <c r="JV154" s="1002">
        <v>35</v>
      </c>
      <c r="JW154" s="1002">
        <v>26</v>
      </c>
      <c r="JX154" s="1002">
        <v>160</v>
      </c>
      <c r="JY154" s="1002"/>
      <c r="JZ154" s="1002"/>
      <c r="KA154" s="1002"/>
      <c r="KB154" s="1002">
        <v>19</v>
      </c>
      <c r="KC154" s="1002"/>
      <c r="KD154" s="1002"/>
      <c r="KE154" s="1002">
        <v>39</v>
      </c>
      <c r="KF154" s="1002"/>
      <c r="KG154" s="1002">
        <v>1</v>
      </c>
      <c r="KH154" s="1002">
        <v>3</v>
      </c>
      <c r="KI154" s="1002"/>
      <c r="KJ154" s="1002">
        <v>2</v>
      </c>
      <c r="KK154" s="1002"/>
      <c r="KL154" s="1002"/>
      <c r="KM154" s="1002"/>
      <c r="KN154" s="1002">
        <v>6</v>
      </c>
      <c r="KO154" s="1003">
        <v>1374</v>
      </c>
      <c r="KP154" s="1007">
        <f t="shared" si="28"/>
        <v>0.25095890410958904</v>
      </c>
      <c r="KQ154" s="1004">
        <f t="shared" si="34"/>
        <v>3.7643835616438355</v>
      </c>
      <c r="KR154" s="1001"/>
      <c r="KS154" s="1002">
        <v>11</v>
      </c>
      <c r="KT154" s="1002">
        <v>2</v>
      </c>
      <c r="KU154" s="1002">
        <v>69</v>
      </c>
      <c r="KV154" s="1002">
        <v>298</v>
      </c>
      <c r="KW154" s="1002">
        <v>8</v>
      </c>
      <c r="KX154" s="1002">
        <v>112</v>
      </c>
      <c r="KY154" s="1002"/>
      <c r="KZ154" s="1002">
        <v>1</v>
      </c>
      <c r="LA154" s="1002">
        <v>23</v>
      </c>
      <c r="LB154" s="1002">
        <v>7</v>
      </c>
      <c r="LC154" s="1002">
        <v>62</v>
      </c>
      <c r="LD154" s="1002"/>
      <c r="LE154" s="1002"/>
      <c r="LF154" s="1002"/>
      <c r="LG154" s="1002">
        <v>6</v>
      </c>
      <c r="LH154" s="1002">
        <v>1</v>
      </c>
      <c r="LI154" s="1002"/>
      <c r="LJ154" s="1002">
        <v>31</v>
      </c>
      <c r="LK154" s="1002"/>
      <c r="LL154" s="1002"/>
      <c r="LM154" s="1002">
        <v>1</v>
      </c>
      <c r="LN154" s="1002"/>
      <c r="LO154" s="1002">
        <v>2</v>
      </c>
      <c r="LP154" s="1002"/>
      <c r="LQ154" s="1002"/>
      <c r="LR154" s="1002"/>
      <c r="LS154" s="1002">
        <v>4</v>
      </c>
      <c r="LT154" s="1003">
        <v>638</v>
      </c>
      <c r="LU154" s="1007">
        <f t="shared" si="38"/>
        <v>0.3495890410958904</v>
      </c>
      <c r="LV154" s="1004">
        <f t="shared" si="35"/>
        <v>1.747945205479452</v>
      </c>
      <c r="LW154" s="644"/>
      <c r="LX154" s="645"/>
      <c r="LY154" s="645"/>
      <c r="LZ154" s="646"/>
      <c r="MA154" s="647"/>
      <c r="MB154" s="647"/>
      <c r="MC154" s="645"/>
      <c r="MD154" s="645"/>
      <c r="ME154" s="646"/>
      <c r="MF154" s="647">
        <v>638</v>
      </c>
      <c r="MG154" s="645"/>
      <c r="MH154" s="645"/>
      <c r="MI154" s="646"/>
      <c r="MJ154" s="647"/>
      <c r="MK154" s="648"/>
      <c r="ML154" s="648"/>
      <c r="MM154" s="648"/>
      <c r="MN154" s="1008">
        <v>638</v>
      </c>
      <c r="MO154" s="1009">
        <f t="shared" si="36"/>
        <v>0</v>
      </c>
      <c r="MP154" s="1010"/>
      <c r="MQ154" s="1011"/>
      <c r="MR154" s="1011"/>
      <c r="MS154" s="1011"/>
      <c r="MT154" s="1011"/>
      <c r="MU154" s="1011"/>
      <c r="MV154" s="1012"/>
      <c r="MX154" s="837"/>
    </row>
    <row r="155" spans="1:362" s="587" customFormat="1" ht="8.25" x14ac:dyDescent="0.25">
      <c r="A155" s="976" t="s">
        <v>908</v>
      </c>
      <c r="B155" s="977" t="s">
        <v>909</v>
      </c>
      <c r="C155" s="978" t="s">
        <v>910</v>
      </c>
      <c r="D155" s="978" t="s">
        <v>1316</v>
      </c>
      <c r="E155" s="978" t="s">
        <v>1217</v>
      </c>
      <c r="F155" s="978" t="s">
        <v>312</v>
      </c>
      <c r="G155" s="978" t="s">
        <v>313</v>
      </c>
      <c r="H155" s="978" t="s">
        <v>313</v>
      </c>
      <c r="I155" s="978" t="s">
        <v>492</v>
      </c>
      <c r="J155" s="978" t="s">
        <v>493</v>
      </c>
      <c r="K155" s="1013" t="s">
        <v>282</v>
      </c>
      <c r="L155" s="979">
        <v>1</v>
      </c>
      <c r="M155" s="593">
        <v>313237000</v>
      </c>
      <c r="N155" s="595">
        <v>277579000</v>
      </c>
      <c r="O155" s="595">
        <v>143532000</v>
      </c>
      <c r="P155" s="598">
        <f t="shared" si="29"/>
        <v>35658000</v>
      </c>
      <c r="Q155" s="599">
        <v>14718152</v>
      </c>
      <c r="R155" s="600">
        <v>191306715.56999999</v>
      </c>
      <c r="S155" s="600">
        <v>0</v>
      </c>
      <c r="T155" s="980">
        <v>206024867.56999999</v>
      </c>
      <c r="U155" s="981">
        <v>26.021686507936508</v>
      </c>
      <c r="V155" s="982">
        <v>0</v>
      </c>
      <c r="W155" s="982">
        <v>40.442328042328043</v>
      </c>
      <c r="X155" s="982">
        <v>5.5525925925925925</v>
      </c>
      <c r="Y155" s="982">
        <v>0.66</v>
      </c>
      <c r="Z155" s="982">
        <v>8.3888888888888893</v>
      </c>
      <c r="AA155" s="982">
        <v>0</v>
      </c>
      <c r="AB155" s="982">
        <v>11.925476190476189</v>
      </c>
      <c r="AC155" s="982">
        <v>17.776666666666667</v>
      </c>
      <c r="AD155" s="983">
        <v>110.76763888888888</v>
      </c>
      <c r="AE155" s="984">
        <f t="shared" si="30"/>
        <v>0.32099583400743231</v>
      </c>
      <c r="AF155" s="985">
        <f t="shared" si="31"/>
        <v>0.4988846059301289</v>
      </c>
      <c r="AG155" s="986"/>
      <c r="AH155" s="987"/>
      <c r="AI155" s="988"/>
      <c r="AJ155" s="989"/>
      <c r="AK155" s="990"/>
      <c r="AL155" s="990"/>
      <c r="AM155" s="990"/>
      <c r="AN155" s="990"/>
      <c r="AO155" s="990"/>
      <c r="AP155" s="990"/>
      <c r="AQ155" s="990"/>
      <c r="AR155" s="990"/>
      <c r="AS155" s="990"/>
      <c r="AT155" s="990"/>
      <c r="AU155" s="990"/>
      <c r="AV155" s="990"/>
      <c r="AW155" s="990"/>
      <c r="AX155" s="990"/>
      <c r="AY155" s="990"/>
      <c r="AZ155" s="990"/>
      <c r="BA155" s="990"/>
      <c r="BB155" s="990"/>
      <c r="BC155" s="990"/>
      <c r="BD155" s="614"/>
      <c r="BE155" s="991"/>
      <c r="BF155" s="992"/>
      <c r="BG155" s="992">
        <v>17</v>
      </c>
      <c r="BH155" s="992"/>
      <c r="BI155" s="992"/>
      <c r="BJ155" s="992"/>
      <c r="BK155" s="992"/>
      <c r="BL155" s="992"/>
      <c r="BM155" s="992"/>
      <c r="BN155" s="992">
        <v>15</v>
      </c>
      <c r="BO155" s="992"/>
      <c r="BP155" s="992"/>
      <c r="BQ155" s="992"/>
      <c r="BR155" s="992"/>
      <c r="BS155" s="992"/>
      <c r="BT155" s="992"/>
      <c r="BU155" s="992"/>
      <c r="BV155" s="992"/>
      <c r="BW155" s="992"/>
      <c r="BX155" s="992"/>
      <c r="BY155" s="992"/>
      <c r="BZ155" s="992"/>
      <c r="CA155" s="992">
        <v>15</v>
      </c>
      <c r="CB155" s="992"/>
      <c r="CC155" s="992"/>
      <c r="CD155" s="992"/>
      <c r="CE155" s="992"/>
      <c r="CF155" s="992"/>
      <c r="CG155" s="992"/>
      <c r="CH155" s="992"/>
      <c r="CI155" s="992"/>
      <c r="CJ155" s="992"/>
      <c r="CK155" s="992"/>
      <c r="CL155" s="992"/>
      <c r="CM155" s="992"/>
      <c r="CN155" s="992"/>
      <c r="CO155" s="992"/>
      <c r="CP155" s="992"/>
      <c r="CQ155" s="992"/>
      <c r="CR155" s="992"/>
      <c r="CS155" s="993">
        <v>47</v>
      </c>
      <c r="CT155" s="994">
        <f t="shared" si="32"/>
        <v>3</v>
      </c>
      <c r="CU155" s="615"/>
      <c r="CV155" s="616"/>
      <c r="CW155" s="616">
        <v>0.40209508460918614</v>
      </c>
      <c r="CX155" s="616"/>
      <c r="CY155" s="616"/>
      <c r="CZ155" s="616"/>
      <c r="DA155" s="616"/>
      <c r="DB155" s="616"/>
      <c r="DC155" s="616"/>
      <c r="DD155" s="616">
        <v>0.51634703196347032</v>
      </c>
      <c r="DE155" s="616"/>
      <c r="DF155" s="616"/>
      <c r="DG155" s="616"/>
      <c r="DH155" s="616"/>
      <c r="DI155" s="616"/>
      <c r="DJ155" s="616"/>
      <c r="DK155" s="616"/>
      <c r="DL155" s="616"/>
      <c r="DM155" s="616"/>
      <c r="DN155" s="616"/>
      <c r="DO155" s="616"/>
      <c r="DP155" s="616"/>
      <c r="DQ155" s="616">
        <v>0.37260273972602742</v>
      </c>
      <c r="DR155" s="616"/>
      <c r="DS155" s="616"/>
      <c r="DT155" s="616"/>
      <c r="DU155" s="616"/>
      <c r="DV155" s="616"/>
      <c r="DW155" s="616"/>
      <c r="DX155" s="616"/>
      <c r="DY155" s="616"/>
      <c r="DZ155" s="616"/>
      <c r="EA155" s="616"/>
      <c r="EB155" s="616"/>
      <c r="EC155" s="616"/>
      <c r="ED155" s="616"/>
      <c r="EE155" s="616"/>
      <c r="EF155" s="616"/>
      <c r="EG155" s="616"/>
      <c r="EH155" s="995"/>
      <c r="EI155" s="996">
        <v>0.42914602156805598</v>
      </c>
      <c r="EJ155" s="989"/>
      <c r="EK155" s="990"/>
      <c r="EL155" s="990"/>
      <c r="EM155" s="990"/>
      <c r="EN155" s="990"/>
      <c r="EO155" s="990"/>
      <c r="EP155" s="990"/>
      <c r="EQ155" s="990"/>
      <c r="ER155" s="990">
        <v>8</v>
      </c>
      <c r="ES155" s="990"/>
      <c r="ET155" s="990"/>
      <c r="EU155" s="990"/>
      <c r="EV155" s="990"/>
      <c r="EW155" s="990"/>
      <c r="EX155" s="990"/>
      <c r="EY155" s="990"/>
      <c r="EZ155" s="990"/>
      <c r="FA155" s="990"/>
      <c r="FB155" s="990"/>
      <c r="FC155" s="990"/>
      <c r="FD155" s="990"/>
      <c r="FE155" s="990"/>
      <c r="FF155" s="990"/>
      <c r="FG155" s="990"/>
      <c r="FH155" s="990"/>
      <c r="FI155" s="990"/>
      <c r="FJ155" s="990"/>
      <c r="FK155" s="990"/>
      <c r="FL155" s="990"/>
      <c r="FM155" s="990"/>
      <c r="FN155" s="990"/>
      <c r="FO155" s="990"/>
      <c r="FP155" s="997">
        <v>8</v>
      </c>
      <c r="FQ155" s="994">
        <f t="shared" si="27"/>
        <v>1</v>
      </c>
      <c r="FR155" s="615"/>
      <c r="FS155" s="616"/>
      <c r="FT155" s="616"/>
      <c r="FU155" s="616"/>
      <c r="FV155" s="616"/>
      <c r="FW155" s="616"/>
      <c r="FX155" s="616"/>
      <c r="FY155" s="616"/>
      <c r="FZ155" s="616">
        <v>0.22739726027397261</v>
      </c>
      <c r="GA155" s="616"/>
      <c r="GB155" s="616"/>
      <c r="GC155" s="616"/>
      <c r="GD155" s="616"/>
      <c r="GE155" s="616"/>
      <c r="GF155" s="616"/>
      <c r="GG155" s="616"/>
      <c r="GH155" s="616"/>
      <c r="GI155" s="616"/>
      <c r="GJ155" s="616"/>
      <c r="GK155" s="616"/>
      <c r="GL155" s="616"/>
      <c r="GM155" s="616"/>
      <c r="GN155" s="616"/>
      <c r="GO155" s="616"/>
      <c r="GP155" s="616"/>
      <c r="GQ155" s="616"/>
      <c r="GR155" s="616"/>
      <c r="GS155" s="616"/>
      <c r="GT155" s="616"/>
      <c r="GU155" s="616"/>
      <c r="GV155" s="616"/>
      <c r="GW155" s="616"/>
      <c r="GX155" s="621">
        <v>0.22739726027397261</v>
      </c>
      <c r="GY155" s="998"/>
      <c r="GZ155" s="999"/>
      <c r="HA155" s="999"/>
      <c r="HB155" s="999"/>
      <c r="HC155" s="999"/>
      <c r="HD155" s="999"/>
      <c r="HE155" s="1000"/>
      <c r="HF155" s="1001"/>
      <c r="HG155" s="1002">
        <v>49</v>
      </c>
      <c r="HH155" s="1002"/>
      <c r="HI155" s="1002">
        <v>7</v>
      </c>
      <c r="HJ155" s="1002"/>
      <c r="HK155" s="1002">
        <v>3</v>
      </c>
      <c r="HL155" s="1002">
        <v>288</v>
      </c>
      <c r="HM155" s="1002">
        <v>2</v>
      </c>
      <c r="HN155" s="1002">
        <v>100</v>
      </c>
      <c r="HO155" s="1002">
        <v>430</v>
      </c>
      <c r="HP155" s="1002">
        <v>3</v>
      </c>
      <c r="HQ155" s="1002">
        <v>476</v>
      </c>
      <c r="HR155" s="1002">
        <v>409</v>
      </c>
      <c r="HS155" s="1002">
        <v>643</v>
      </c>
      <c r="HT155" s="1002">
        <v>53</v>
      </c>
      <c r="HU155" s="1002"/>
      <c r="HV155" s="1002">
        <v>2</v>
      </c>
      <c r="HW155" s="1002">
        <v>3</v>
      </c>
      <c r="HX155" s="1002">
        <v>3</v>
      </c>
      <c r="HY155" s="1002">
        <v>46</v>
      </c>
      <c r="HZ155" s="1002"/>
      <c r="IA155" s="1002">
        <v>6</v>
      </c>
      <c r="IB155" s="1002"/>
      <c r="IC155" s="1002">
        <v>32</v>
      </c>
      <c r="ID155" s="1002"/>
      <c r="IE155" s="1002"/>
      <c r="IF155" s="1002">
        <v>13</v>
      </c>
      <c r="IG155" s="1002">
        <v>13</v>
      </c>
      <c r="IH155" s="1003">
        <v>2581</v>
      </c>
      <c r="II155" s="1004">
        <f t="shared" si="33"/>
        <v>7.0712328767123287</v>
      </c>
      <c r="IJ155" s="1005"/>
      <c r="IK155" s="1006">
        <v>2.204081632653061</v>
      </c>
      <c r="IL155" s="1006"/>
      <c r="IM155" s="1006">
        <v>3.4285714285714284</v>
      </c>
      <c r="IN155" s="1006"/>
      <c r="IO155" s="1006">
        <v>2.3333333333333335</v>
      </c>
      <c r="IP155" s="1006">
        <v>3.6909722222222223</v>
      </c>
      <c r="IQ155" s="1006">
        <v>6.5</v>
      </c>
      <c r="IR155" s="1006">
        <v>2.2999999999999998</v>
      </c>
      <c r="IS155" s="1006">
        <v>3.4046511627906977</v>
      </c>
      <c r="IT155" s="1006">
        <v>5.333333333333333</v>
      </c>
      <c r="IU155" s="1006">
        <v>4.4558823529411766</v>
      </c>
      <c r="IV155" s="1006">
        <v>4.19559902200489</v>
      </c>
      <c r="IW155" s="1006">
        <v>4.9300155520995332</v>
      </c>
      <c r="IX155" s="1006">
        <v>2.9433962264150941</v>
      </c>
      <c r="IY155" s="1006"/>
      <c r="IZ155" s="1006">
        <v>4</v>
      </c>
      <c r="JA155" s="1006">
        <v>2.3333333333333335</v>
      </c>
      <c r="JB155" s="1006">
        <v>7</v>
      </c>
      <c r="JC155" s="1006">
        <v>4.6086956521739131</v>
      </c>
      <c r="JD155" s="1006"/>
      <c r="JE155" s="1006">
        <v>9.5</v>
      </c>
      <c r="JF155" s="1006"/>
      <c r="JG155" s="1006">
        <v>3.78125</v>
      </c>
      <c r="JH155" s="1006"/>
      <c r="JI155" s="1006"/>
      <c r="JJ155" s="1006">
        <v>4</v>
      </c>
      <c r="JK155" s="1006">
        <v>2</v>
      </c>
      <c r="JL155" s="642">
        <v>4.1038357225881441</v>
      </c>
      <c r="JM155" s="1001"/>
      <c r="JN155" s="1002">
        <v>59</v>
      </c>
      <c r="JO155" s="1002"/>
      <c r="JP155" s="1002">
        <v>17</v>
      </c>
      <c r="JQ155" s="1002"/>
      <c r="JR155" s="1002">
        <v>4</v>
      </c>
      <c r="JS155" s="1002">
        <v>682</v>
      </c>
      <c r="JT155" s="1002">
        <v>11</v>
      </c>
      <c r="JU155" s="1002">
        <v>126</v>
      </c>
      <c r="JV155" s="1002">
        <v>949</v>
      </c>
      <c r="JW155" s="1002">
        <v>10</v>
      </c>
      <c r="JX155" s="1002">
        <v>1586</v>
      </c>
      <c r="JY155" s="1002">
        <v>1229</v>
      </c>
      <c r="JZ155" s="1002">
        <v>2233</v>
      </c>
      <c r="KA155" s="1002">
        <v>102</v>
      </c>
      <c r="KB155" s="1002"/>
      <c r="KC155" s="1002">
        <v>6</v>
      </c>
      <c r="KD155" s="1002">
        <v>4</v>
      </c>
      <c r="KE155" s="1002">
        <v>18</v>
      </c>
      <c r="KF155" s="1002">
        <v>157</v>
      </c>
      <c r="KG155" s="1002"/>
      <c r="KH155" s="1002">
        <v>50</v>
      </c>
      <c r="KI155" s="1002"/>
      <c r="KJ155" s="1002">
        <v>84</v>
      </c>
      <c r="KK155" s="1002"/>
      <c r="KL155" s="1002"/>
      <c r="KM155" s="1002">
        <v>35</v>
      </c>
      <c r="KN155" s="1002"/>
      <c r="KO155" s="1003">
        <v>7362</v>
      </c>
      <c r="KP155" s="1007">
        <f t="shared" si="28"/>
        <v>0.42914602156805598</v>
      </c>
      <c r="KQ155" s="1004">
        <f t="shared" si="34"/>
        <v>20.169863013698631</v>
      </c>
      <c r="KR155" s="1001"/>
      <c r="KS155" s="1002"/>
      <c r="KT155" s="1002"/>
      <c r="KU155" s="1002"/>
      <c r="KV155" s="1002"/>
      <c r="KW155" s="1002"/>
      <c r="KX155" s="1002">
        <v>93</v>
      </c>
      <c r="KY155" s="1002"/>
      <c r="KZ155" s="1002">
        <v>5</v>
      </c>
      <c r="LA155" s="1002">
        <v>88</v>
      </c>
      <c r="LB155" s="1002">
        <v>3</v>
      </c>
      <c r="LC155" s="1002">
        <v>59</v>
      </c>
      <c r="LD155" s="1002">
        <v>79</v>
      </c>
      <c r="LE155" s="1002">
        <v>302</v>
      </c>
      <c r="LF155" s="1002">
        <v>1</v>
      </c>
      <c r="LG155" s="1002"/>
      <c r="LH155" s="1002"/>
      <c r="LI155" s="1002"/>
      <c r="LJ155" s="1002"/>
      <c r="LK155" s="1002">
        <v>8</v>
      </c>
      <c r="LL155" s="1002"/>
      <c r="LM155" s="1002">
        <v>1</v>
      </c>
      <c r="LN155" s="1002"/>
      <c r="LO155" s="1002">
        <v>9</v>
      </c>
      <c r="LP155" s="1002"/>
      <c r="LQ155" s="1002"/>
      <c r="LR155" s="1002">
        <v>4</v>
      </c>
      <c r="LS155" s="1002">
        <v>12</v>
      </c>
      <c r="LT155" s="1003">
        <v>664</v>
      </c>
      <c r="LU155" s="1007">
        <f t="shared" si="38"/>
        <v>0.22739726027397261</v>
      </c>
      <c r="LV155" s="1004">
        <f t="shared" si="35"/>
        <v>1.8191780821917809</v>
      </c>
      <c r="LW155" s="644"/>
      <c r="LX155" s="645"/>
      <c r="LY155" s="645"/>
      <c r="LZ155" s="646"/>
      <c r="MA155" s="647">
        <v>616</v>
      </c>
      <c r="MB155" s="647">
        <v>48</v>
      </c>
      <c r="MC155" s="645"/>
      <c r="MD155" s="645"/>
      <c r="ME155" s="646"/>
      <c r="MF155" s="647"/>
      <c r="MG155" s="645"/>
      <c r="MH155" s="645"/>
      <c r="MI155" s="646"/>
      <c r="MJ155" s="647"/>
      <c r="MK155" s="648"/>
      <c r="ML155" s="648"/>
      <c r="MM155" s="648"/>
      <c r="MN155" s="1008">
        <v>664</v>
      </c>
      <c r="MO155" s="1009">
        <f t="shared" si="36"/>
        <v>0</v>
      </c>
      <c r="MP155" s="1010"/>
      <c r="MQ155" s="1011"/>
      <c r="MR155" s="1011"/>
      <c r="MS155" s="1011"/>
      <c r="MT155" s="1011" t="s">
        <v>1486</v>
      </c>
      <c r="MU155" s="1011"/>
      <c r="MV155" s="1012"/>
      <c r="MX155" s="837"/>
    </row>
    <row r="156" spans="1:362" s="587" customFormat="1" ht="8.25" x14ac:dyDescent="0.25">
      <c r="A156" s="976" t="s">
        <v>912</v>
      </c>
      <c r="B156" s="977" t="s">
        <v>913</v>
      </c>
      <c r="C156" s="978" t="s">
        <v>914</v>
      </c>
      <c r="D156" s="978" t="s">
        <v>915</v>
      </c>
      <c r="E156" s="978" t="s">
        <v>1213</v>
      </c>
      <c r="F156" s="978" t="s">
        <v>280</v>
      </c>
      <c r="G156" s="978" t="s">
        <v>293</v>
      </c>
      <c r="H156" s="978" t="s">
        <v>294</v>
      </c>
      <c r="I156" s="978" t="s">
        <v>505</v>
      </c>
      <c r="J156" s="978" t="s">
        <v>210</v>
      </c>
      <c r="K156" s="1013" t="s">
        <v>282</v>
      </c>
      <c r="L156" s="979">
        <v>1</v>
      </c>
      <c r="M156" s="593">
        <v>762074000</v>
      </c>
      <c r="N156" s="595">
        <v>761914000</v>
      </c>
      <c r="O156" s="595">
        <v>512102000</v>
      </c>
      <c r="P156" s="598">
        <f t="shared" si="29"/>
        <v>160000</v>
      </c>
      <c r="Q156" s="599">
        <v>2705202.38</v>
      </c>
      <c r="R156" s="600">
        <v>493586209.51999998</v>
      </c>
      <c r="S156" s="600">
        <v>19478734.960000005</v>
      </c>
      <c r="T156" s="980">
        <v>515770146.85999995</v>
      </c>
      <c r="U156" s="981">
        <v>143.3308134920635</v>
      </c>
      <c r="V156" s="982">
        <v>5.75</v>
      </c>
      <c r="W156" s="982">
        <v>212.08592592592595</v>
      </c>
      <c r="X156" s="982">
        <v>66.445767195767189</v>
      </c>
      <c r="Y156" s="982">
        <v>22.3</v>
      </c>
      <c r="Z156" s="982">
        <v>77.028201058201049</v>
      </c>
      <c r="AA156" s="982">
        <v>0</v>
      </c>
      <c r="AB156" s="982">
        <v>57.952857142857148</v>
      </c>
      <c r="AC156" s="982">
        <v>39.246607142857144</v>
      </c>
      <c r="AD156" s="983">
        <v>624.14017195767201</v>
      </c>
      <c r="AE156" s="984">
        <f t="shared" si="30"/>
        <v>0.27200558128314661</v>
      </c>
      <c r="AF156" s="985">
        <f t="shared" si="31"/>
        <v>0.40248537043746135</v>
      </c>
      <c r="AG156" s="986" t="s">
        <v>1483</v>
      </c>
      <c r="AH156" s="987" t="s">
        <v>1481</v>
      </c>
      <c r="AI156" s="988"/>
      <c r="AJ156" s="989"/>
      <c r="AK156" s="990"/>
      <c r="AL156" s="990"/>
      <c r="AM156" s="990"/>
      <c r="AN156" s="990"/>
      <c r="AO156" s="990"/>
      <c r="AP156" s="990"/>
      <c r="AQ156" s="990"/>
      <c r="AR156" s="990"/>
      <c r="AS156" s="990"/>
      <c r="AT156" s="990"/>
      <c r="AU156" s="990"/>
      <c r="AV156" s="990"/>
      <c r="AW156" s="990"/>
      <c r="AX156" s="990"/>
      <c r="AY156" s="990"/>
      <c r="AZ156" s="990"/>
      <c r="BA156" s="990"/>
      <c r="BB156" s="990"/>
      <c r="BC156" s="990"/>
      <c r="BD156" s="614"/>
      <c r="BE156" s="991">
        <v>66</v>
      </c>
      <c r="BF156" s="992">
        <v>36</v>
      </c>
      <c r="BG156" s="992"/>
      <c r="BH156" s="992">
        <v>20</v>
      </c>
      <c r="BI156" s="992"/>
      <c r="BJ156" s="992">
        <v>21</v>
      </c>
      <c r="BK156" s="992">
        <v>20</v>
      </c>
      <c r="BL156" s="992"/>
      <c r="BM156" s="992"/>
      <c r="BN156" s="992"/>
      <c r="BO156" s="992"/>
      <c r="BP156" s="992">
        <v>15</v>
      </c>
      <c r="BQ156" s="992"/>
      <c r="BR156" s="992"/>
      <c r="BS156" s="992"/>
      <c r="BT156" s="992"/>
      <c r="BU156" s="992"/>
      <c r="BV156" s="992"/>
      <c r="BW156" s="992"/>
      <c r="BX156" s="992">
        <v>14</v>
      </c>
      <c r="BY156" s="992"/>
      <c r="BZ156" s="992"/>
      <c r="CA156" s="992"/>
      <c r="CB156" s="992"/>
      <c r="CC156" s="992"/>
      <c r="CD156" s="992"/>
      <c r="CE156" s="992"/>
      <c r="CF156" s="992"/>
      <c r="CG156" s="992"/>
      <c r="CH156" s="992"/>
      <c r="CI156" s="992"/>
      <c r="CJ156" s="992"/>
      <c r="CK156" s="992"/>
      <c r="CL156" s="992"/>
      <c r="CM156" s="992"/>
      <c r="CN156" s="992"/>
      <c r="CO156" s="992"/>
      <c r="CP156" s="992"/>
      <c r="CQ156" s="992"/>
      <c r="CR156" s="992"/>
      <c r="CS156" s="993">
        <v>192</v>
      </c>
      <c r="CT156" s="994">
        <f t="shared" si="32"/>
        <v>7</v>
      </c>
      <c r="CU156" s="615">
        <v>0.82141967621419676</v>
      </c>
      <c r="CV156" s="616">
        <v>0.68013698630136987</v>
      </c>
      <c r="CW156" s="616"/>
      <c r="CX156" s="616">
        <v>0.36383561643835616</v>
      </c>
      <c r="CY156" s="616"/>
      <c r="CZ156" s="616">
        <v>0.64005218525766472</v>
      </c>
      <c r="DA156" s="616">
        <v>0.72273972602739722</v>
      </c>
      <c r="DB156" s="616"/>
      <c r="DC156" s="616"/>
      <c r="DD156" s="616"/>
      <c r="DE156" s="616"/>
      <c r="DF156" s="616">
        <v>0.59269406392694068</v>
      </c>
      <c r="DG156" s="616"/>
      <c r="DH156" s="616"/>
      <c r="DI156" s="616"/>
      <c r="DJ156" s="616"/>
      <c r="DK156" s="616"/>
      <c r="DL156" s="616"/>
      <c r="DM156" s="616"/>
      <c r="DN156" s="616">
        <v>0.18336594911937379</v>
      </c>
      <c r="DO156" s="616"/>
      <c r="DP156" s="616"/>
      <c r="DQ156" s="616"/>
      <c r="DR156" s="616"/>
      <c r="DS156" s="616"/>
      <c r="DT156" s="616"/>
      <c r="DU156" s="616"/>
      <c r="DV156" s="616"/>
      <c r="DW156" s="616"/>
      <c r="DX156" s="616"/>
      <c r="DY156" s="616"/>
      <c r="DZ156" s="616"/>
      <c r="EA156" s="616"/>
      <c r="EB156" s="616"/>
      <c r="EC156" s="616"/>
      <c r="ED156" s="616"/>
      <c r="EE156" s="616"/>
      <c r="EF156" s="616"/>
      <c r="EG156" s="616"/>
      <c r="EH156" s="995"/>
      <c r="EI156" s="996">
        <v>0.65275399543378998</v>
      </c>
      <c r="EJ156" s="989"/>
      <c r="EK156" s="990">
        <v>8</v>
      </c>
      <c r="EL156" s="990">
        <v>7</v>
      </c>
      <c r="EM156" s="990"/>
      <c r="EN156" s="990"/>
      <c r="EO156" s="990">
        <v>5</v>
      </c>
      <c r="EP156" s="990"/>
      <c r="EQ156" s="990"/>
      <c r="ER156" s="990"/>
      <c r="ES156" s="990"/>
      <c r="ET156" s="990"/>
      <c r="EU156" s="990"/>
      <c r="EV156" s="990"/>
      <c r="EW156" s="990"/>
      <c r="EX156" s="990"/>
      <c r="EY156" s="990"/>
      <c r="EZ156" s="990"/>
      <c r="FA156" s="990"/>
      <c r="FB156" s="990"/>
      <c r="FC156" s="990"/>
      <c r="FD156" s="990"/>
      <c r="FE156" s="990"/>
      <c r="FF156" s="990"/>
      <c r="FG156" s="990"/>
      <c r="FH156" s="990"/>
      <c r="FI156" s="990"/>
      <c r="FJ156" s="990"/>
      <c r="FK156" s="990"/>
      <c r="FL156" s="990"/>
      <c r="FM156" s="990"/>
      <c r="FN156" s="990"/>
      <c r="FO156" s="990"/>
      <c r="FP156" s="997">
        <v>20</v>
      </c>
      <c r="FQ156" s="994">
        <f t="shared" si="27"/>
        <v>3</v>
      </c>
      <c r="FR156" s="615"/>
      <c r="FS156" s="616">
        <v>0.63082191780821917</v>
      </c>
      <c r="FT156" s="616">
        <v>0.68454011741682974</v>
      </c>
      <c r="FU156" s="616"/>
      <c r="FV156" s="616"/>
      <c r="FW156" s="616">
        <v>0.65479452054794518</v>
      </c>
      <c r="FX156" s="616"/>
      <c r="FY156" s="616"/>
      <c r="FZ156" s="616"/>
      <c r="GA156" s="616"/>
      <c r="GB156" s="616"/>
      <c r="GC156" s="616"/>
      <c r="GD156" s="616"/>
      <c r="GE156" s="616"/>
      <c r="GF156" s="616"/>
      <c r="GG156" s="616"/>
      <c r="GH156" s="616"/>
      <c r="GI156" s="616"/>
      <c r="GJ156" s="616"/>
      <c r="GK156" s="616"/>
      <c r="GL156" s="616"/>
      <c r="GM156" s="616"/>
      <c r="GN156" s="616"/>
      <c r="GO156" s="616"/>
      <c r="GP156" s="616"/>
      <c r="GQ156" s="616"/>
      <c r="GR156" s="616"/>
      <c r="GS156" s="616"/>
      <c r="GT156" s="616"/>
      <c r="GU156" s="616"/>
      <c r="GV156" s="616"/>
      <c r="GW156" s="616"/>
      <c r="GX156" s="621">
        <v>0.65561643835616434</v>
      </c>
      <c r="GY156" s="998"/>
      <c r="GZ156" s="999"/>
      <c r="HA156" s="999"/>
      <c r="HB156" s="999"/>
      <c r="HC156" s="999"/>
      <c r="HD156" s="999"/>
      <c r="HE156" s="1000"/>
      <c r="HF156" s="1001">
        <v>11</v>
      </c>
      <c r="HG156" s="1002">
        <v>484</v>
      </c>
      <c r="HH156" s="1002">
        <v>337</v>
      </c>
      <c r="HI156" s="1002">
        <v>489</v>
      </c>
      <c r="HJ156" s="1002">
        <v>660</v>
      </c>
      <c r="HK156" s="1002">
        <v>730</v>
      </c>
      <c r="HL156" s="1002">
        <v>911</v>
      </c>
      <c r="HM156" s="1002">
        <v>456</v>
      </c>
      <c r="HN156" s="1002">
        <v>1114</v>
      </c>
      <c r="HO156" s="1002">
        <v>139</v>
      </c>
      <c r="HP156" s="1002">
        <v>267</v>
      </c>
      <c r="HQ156" s="1002">
        <v>248</v>
      </c>
      <c r="HR156" s="1002">
        <v>11</v>
      </c>
      <c r="HS156" s="1002">
        <v>5</v>
      </c>
      <c r="HT156" s="1002"/>
      <c r="HU156" s="1002"/>
      <c r="HV156" s="1002">
        <v>85</v>
      </c>
      <c r="HW156" s="1002">
        <v>49</v>
      </c>
      <c r="HX156" s="1002">
        <v>161</v>
      </c>
      <c r="HY156" s="1002">
        <v>226</v>
      </c>
      <c r="HZ156" s="1002">
        <v>57</v>
      </c>
      <c r="IA156" s="1002">
        <v>41</v>
      </c>
      <c r="IB156" s="1002">
        <v>2</v>
      </c>
      <c r="IC156" s="1002">
        <v>50</v>
      </c>
      <c r="ID156" s="1002"/>
      <c r="IE156" s="1002"/>
      <c r="IF156" s="1002">
        <v>75</v>
      </c>
      <c r="IG156" s="1002">
        <v>32</v>
      </c>
      <c r="IH156" s="1003">
        <v>6640</v>
      </c>
      <c r="II156" s="1004">
        <f t="shared" si="33"/>
        <v>18.19178082191781</v>
      </c>
      <c r="IJ156" s="1005">
        <v>28.90909090909091</v>
      </c>
      <c r="IK156" s="1006">
        <v>8.2086776859504127</v>
      </c>
      <c r="IL156" s="1006">
        <v>3.9169139465875369</v>
      </c>
      <c r="IM156" s="1006">
        <v>6.4498977505112478</v>
      </c>
      <c r="IN156" s="1006">
        <v>10.859090909090909</v>
      </c>
      <c r="IO156" s="1006">
        <v>8.8068493150684937</v>
      </c>
      <c r="IP156" s="1006">
        <v>6.6981339187705817</v>
      </c>
      <c r="IQ156" s="1006">
        <v>7.4078947368421053</v>
      </c>
      <c r="IR156" s="1006">
        <v>8.1921005385996413</v>
      </c>
      <c r="IS156" s="1006">
        <v>8.7122302158273381</v>
      </c>
      <c r="IT156" s="1006">
        <v>7.3895131086142323</v>
      </c>
      <c r="IU156" s="1006">
        <v>13.435483870967742</v>
      </c>
      <c r="IV156" s="1006">
        <v>11.909090909090908</v>
      </c>
      <c r="IW156" s="1006">
        <v>7.6</v>
      </c>
      <c r="IX156" s="1006"/>
      <c r="IY156" s="1006"/>
      <c r="IZ156" s="1006">
        <v>7.8705882352941172</v>
      </c>
      <c r="JA156" s="1006">
        <v>8.9591836734693882</v>
      </c>
      <c r="JB156" s="1006">
        <v>12.838509316770187</v>
      </c>
      <c r="JC156" s="1006">
        <v>19.446902654867255</v>
      </c>
      <c r="JD156" s="1006">
        <v>6.6140350877192979</v>
      </c>
      <c r="JE156" s="1006">
        <v>4.5609756097560972</v>
      </c>
      <c r="JF156" s="1006">
        <v>8</v>
      </c>
      <c r="JG156" s="1006">
        <v>5.58</v>
      </c>
      <c r="JH156" s="1006"/>
      <c r="JI156" s="1006"/>
      <c r="JJ156" s="1006">
        <v>8.7333333333333325</v>
      </c>
      <c r="JK156" s="1006">
        <v>12.09375</v>
      </c>
      <c r="JL156" s="642">
        <v>8.6028614457831321</v>
      </c>
      <c r="JM156" s="1001">
        <v>102</v>
      </c>
      <c r="JN156" s="1002">
        <v>2873</v>
      </c>
      <c r="JO156" s="1002">
        <v>968</v>
      </c>
      <c r="JP156" s="1002">
        <v>2634</v>
      </c>
      <c r="JQ156" s="1002">
        <v>5704</v>
      </c>
      <c r="JR156" s="1002">
        <v>5131</v>
      </c>
      <c r="JS156" s="1002">
        <v>4302</v>
      </c>
      <c r="JT156" s="1002">
        <v>2623</v>
      </c>
      <c r="JU156" s="1002">
        <v>7513</v>
      </c>
      <c r="JV156" s="1002">
        <v>1025</v>
      </c>
      <c r="JW156" s="1002">
        <v>1647</v>
      </c>
      <c r="JX156" s="1002">
        <v>2950</v>
      </c>
      <c r="JY156" s="1002">
        <v>119</v>
      </c>
      <c r="JZ156" s="1002">
        <v>27</v>
      </c>
      <c r="KA156" s="1002"/>
      <c r="KB156" s="1002"/>
      <c r="KC156" s="1002">
        <v>561</v>
      </c>
      <c r="KD156" s="1002">
        <v>347</v>
      </c>
      <c r="KE156" s="1002">
        <v>1657</v>
      </c>
      <c r="KF156" s="1002">
        <v>4111</v>
      </c>
      <c r="KG156" s="1002">
        <v>258</v>
      </c>
      <c r="KH156" s="1002">
        <v>120</v>
      </c>
      <c r="KI156" s="1002">
        <v>13</v>
      </c>
      <c r="KJ156" s="1002">
        <v>210</v>
      </c>
      <c r="KK156" s="1002"/>
      <c r="KL156" s="1002"/>
      <c r="KM156" s="1002">
        <v>523</v>
      </c>
      <c r="KN156" s="1002">
        <v>327</v>
      </c>
      <c r="KO156" s="1003">
        <v>45745</v>
      </c>
      <c r="KP156" s="1007">
        <f t="shared" si="28"/>
        <v>0.65275399543378998</v>
      </c>
      <c r="KQ156" s="1004">
        <f t="shared" si="34"/>
        <v>125.32876712328768</v>
      </c>
      <c r="KR156" s="1001">
        <v>206</v>
      </c>
      <c r="KS156" s="1002">
        <v>633</v>
      </c>
      <c r="KT156" s="1002">
        <v>11</v>
      </c>
      <c r="KU156" s="1002">
        <v>33</v>
      </c>
      <c r="KV156" s="1002">
        <v>815</v>
      </c>
      <c r="KW156" s="1002">
        <v>577</v>
      </c>
      <c r="KX156" s="1002">
        <v>894</v>
      </c>
      <c r="KY156" s="1002">
        <v>303</v>
      </c>
      <c r="KZ156" s="1002">
        <v>482</v>
      </c>
      <c r="LA156" s="1002">
        <v>53</v>
      </c>
      <c r="LB156" s="1002">
        <v>54</v>
      </c>
      <c r="LC156" s="1002">
        <v>132</v>
      </c>
      <c r="LD156" s="1002"/>
      <c r="LE156" s="1002">
        <v>6</v>
      </c>
      <c r="LF156" s="1002"/>
      <c r="LG156" s="1002"/>
      <c r="LH156" s="1002">
        <v>25</v>
      </c>
      <c r="LI156" s="1002">
        <v>43</v>
      </c>
      <c r="LJ156" s="1002">
        <v>253</v>
      </c>
      <c r="LK156" s="1002">
        <v>64</v>
      </c>
      <c r="LL156" s="1002">
        <v>70</v>
      </c>
      <c r="LM156" s="1002">
        <v>26</v>
      </c>
      <c r="LN156" s="1002">
        <v>1</v>
      </c>
      <c r="LO156" s="1002">
        <v>19</v>
      </c>
      <c r="LP156" s="1002"/>
      <c r="LQ156" s="1002"/>
      <c r="LR156" s="1002">
        <v>56</v>
      </c>
      <c r="LS156" s="1002">
        <v>30</v>
      </c>
      <c r="LT156" s="1003">
        <v>4786</v>
      </c>
      <c r="LU156" s="1007">
        <f t="shared" si="38"/>
        <v>0.65561643835616434</v>
      </c>
      <c r="LV156" s="1004">
        <f t="shared" si="35"/>
        <v>13.112328767123287</v>
      </c>
      <c r="LW156" s="644">
        <v>1</v>
      </c>
      <c r="LX156" s="645">
        <v>25</v>
      </c>
      <c r="LY156" s="645">
        <v>213</v>
      </c>
      <c r="LZ156" s="646">
        <v>770</v>
      </c>
      <c r="MA156" s="647">
        <v>1393</v>
      </c>
      <c r="MB156" s="647">
        <v>2384</v>
      </c>
      <c r="MC156" s="645"/>
      <c r="MD156" s="645"/>
      <c r="ME156" s="646"/>
      <c r="MF156" s="647"/>
      <c r="MG156" s="645"/>
      <c r="MH156" s="645"/>
      <c r="MI156" s="646"/>
      <c r="MJ156" s="647"/>
      <c r="MK156" s="648"/>
      <c r="ML156" s="648"/>
      <c r="MM156" s="648"/>
      <c r="MN156" s="1008">
        <v>4786</v>
      </c>
      <c r="MO156" s="1009">
        <f t="shared" si="36"/>
        <v>4.9937317175094025E-2</v>
      </c>
      <c r="MP156" s="1010"/>
      <c r="MQ156" s="1011"/>
      <c r="MR156" s="1011"/>
      <c r="MS156" s="1011"/>
      <c r="MT156" s="1011"/>
      <c r="MU156" s="1011"/>
      <c r="MV156" s="1012"/>
      <c r="MX156" s="837"/>
    </row>
    <row r="157" spans="1:362" s="587" customFormat="1" ht="8.25" x14ac:dyDescent="0.25">
      <c r="A157" s="976" t="s">
        <v>916</v>
      </c>
      <c r="B157" s="977" t="s">
        <v>917</v>
      </c>
      <c r="C157" s="978" t="s">
        <v>918</v>
      </c>
      <c r="D157" s="978" t="s">
        <v>919</v>
      </c>
      <c r="E157" s="978" t="s">
        <v>1233</v>
      </c>
      <c r="F157" s="978" t="s">
        <v>379</v>
      </c>
      <c r="G157" s="978" t="s">
        <v>700</v>
      </c>
      <c r="H157" s="978" t="s">
        <v>920</v>
      </c>
      <c r="I157" s="978" t="s">
        <v>492</v>
      </c>
      <c r="J157" s="978" t="s">
        <v>493</v>
      </c>
      <c r="K157" s="1013" t="s">
        <v>282</v>
      </c>
      <c r="L157" s="979">
        <v>1</v>
      </c>
      <c r="M157" s="593">
        <v>49104000</v>
      </c>
      <c r="N157" s="595">
        <v>46875000</v>
      </c>
      <c r="O157" s="595">
        <v>13925000</v>
      </c>
      <c r="P157" s="598">
        <f t="shared" si="29"/>
        <v>2229000</v>
      </c>
      <c r="Q157" s="599">
        <v>0</v>
      </c>
      <c r="R157" s="600">
        <v>65898368.770000003</v>
      </c>
      <c r="S157" s="600">
        <v>0</v>
      </c>
      <c r="T157" s="980">
        <v>65898368.770000003</v>
      </c>
      <c r="U157" s="981">
        <v>7.1146825396825397</v>
      </c>
      <c r="V157" s="982">
        <v>0</v>
      </c>
      <c r="W157" s="982">
        <v>15.5</v>
      </c>
      <c r="X157" s="982">
        <v>0</v>
      </c>
      <c r="Y157" s="982">
        <v>4</v>
      </c>
      <c r="Z157" s="982">
        <v>0</v>
      </c>
      <c r="AA157" s="982">
        <v>0</v>
      </c>
      <c r="AB157" s="982">
        <v>2</v>
      </c>
      <c r="AC157" s="982">
        <v>0</v>
      </c>
      <c r="AD157" s="983">
        <v>28.614682539682541</v>
      </c>
      <c r="AE157" s="984">
        <f t="shared" si="30"/>
        <v>0.2673217134592733</v>
      </c>
      <c r="AF157" s="985">
        <f t="shared" si="31"/>
        <v>0.58238530468621863</v>
      </c>
      <c r="AG157" s="986"/>
      <c r="AH157" s="987"/>
      <c r="AI157" s="988"/>
      <c r="AJ157" s="989"/>
      <c r="AK157" s="990"/>
      <c r="AL157" s="990"/>
      <c r="AM157" s="990"/>
      <c r="AN157" s="990"/>
      <c r="AO157" s="990"/>
      <c r="AP157" s="990"/>
      <c r="AQ157" s="990"/>
      <c r="AR157" s="990"/>
      <c r="AS157" s="990"/>
      <c r="AT157" s="990"/>
      <c r="AU157" s="990"/>
      <c r="AV157" s="990"/>
      <c r="AW157" s="990"/>
      <c r="AX157" s="990"/>
      <c r="AY157" s="990"/>
      <c r="AZ157" s="990"/>
      <c r="BA157" s="990"/>
      <c r="BB157" s="990"/>
      <c r="BC157" s="990"/>
      <c r="BD157" s="614"/>
      <c r="BE157" s="991"/>
      <c r="BF157" s="992"/>
      <c r="BG157" s="992"/>
      <c r="BH157" s="992">
        <v>10</v>
      </c>
      <c r="BI157" s="992"/>
      <c r="BJ157" s="992"/>
      <c r="BK157" s="992"/>
      <c r="BL157" s="992"/>
      <c r="BM157" s="992"/>
      <c r="BN157" s="992"/>
      <c r="BO157" s="992"/>
      <c r="BP157" s="992"/>
      <c r="BQ157" s="992"/>
      <c r="BR157" s="992"/>
      <c r="BS157" s="992"/>
      <c r="BT157" s="992"/>
      <c r="BU157" s="992"/>
      <c r="BV157" s="992"/>
      <c r="BW157" s="992"/>
      <c r="BX157" s="992"/>
      <c r="BY157" s="992"/>
      <c r="BZ157" s="992"/>
      <c r="CA157" s="992"/>
      <c r="CB157" s="992"/>
      <c r="CC157" s="992"/>
      <c r="CD157" s="992"/>
      <c r="CE157" s="992"/>
      <c r="CF157" s="992"/>
      <c r="CG157" s="992"/>
      <c r="CH157" s="992"/>
      <c r="CI157" s="992"/>
      <c r="CJ157" s="992"/>
      <c r="CK157" s="992"/>
      <c r="CL157" s="992"/>
      <c r="CM157" s="992"/>
      <c r="CN157" s="992"/>
      <c r="CO157" s="992"/>
      <c r="CP157" s="992"/>
      <c r="CQ157" s="992"/>
      <c r="CR157" s="992"/>
      <c r="CS157" s="993">
        <v>10</v>
      </c>
      <c r="CT157" s="994">
        <f t="shared" si="32"/>
        <v>1</v>
      </c>
      <c r="CU157" s="615"/>
      <c r="CV157" s="616"/>
      <c r="CW157" s="616"/>
      <c r="CX157" s="616">
        <v>0.71178082191780823</v>
      </c>
      <c r="CY157" s="616"/>
      <c r="CZ157" s="616"/>
      <c r="DA157" s="616"/>
      <c r="DB157" s="616"/>
      <c r="DC157" s="616"/>
      <c r="DD157" s="616"/>
      <c r="DE157" s="616"/>
      <c r="DF157" s="616"/>
      <c r="DG157" s="616"/>
      <c r="DH157" s="616"/>
      <c r="DI157" s="616"/>
      <c r="DJ157" s="616"/>
      <c r="DK157" s="616"/>
      <c r="DL157" s="616"/>
      <c r="DM157" s="616"/>
      <c r="DN157" s="616"/>
      <c r="DO157" s="616"/>
      <c r="DP157" s="616"/>
      <c r="DQ157" s="616"/>
      <c r="DR157" s="616"/>
      <c r="DS157" s="616"/>
      <c r="DT157" s="616"/>
      <c r="DU157" s="616"/>
      <c r="DV157" s="616"/>
      <c r="DW157" s="616"/>
      <c r="DX157" s="616"/>
      <c r="DY157" s="616"/>
      <c r="DZ157" s="616"/>
      <c r="EA157" s="616"/>
      <c r="EB157" s="616"/>
      <c r="EC157" s="616"/>
      <c r="ED157" s="616"/>
      <c r="EE157" s="616"/>
      <c r="EF157" s="616"/>
      <c r="EG157" s="616"/>
      <c r="EH157" s="995"/>
      <c r="EI157" s="996">
        <v>0.71178082191780823</v>
      </c>
      <c r="EJ157" s="989"/>
      <c r="EK157" s="990"/>
      <c r="EL157" s="990"/>
      <c r="EM157" s="990"/>
      <c r="EN157" s="990"/>
      <c r="EO157" s="990"/>
      <c r="EP157" s="990"/>
      <c r="EQ157" s="990"/>
      <c r="ER157" s="990"/>
      <c r="ES157" s="990">
        <v>3</v>
      </c>
      <c r="ET157" s="990"/>
      <c r="EU157" s="990"/>
      <c r="EV157" s="990"/>
      <c r="EW157" s="990"/>
      <c r="EX157" s="990"/>
      <c r="EY157" s="990"/>
      <c r="EZ157" s="990"/>
      <c r="FA157" s="990"/>
      <c r="FB157" s="990"/>
      <c r="FC157" s="990"/>
      <c r="FD157" s="990"/>
      <c r="FE157" s="990"/>
      <c r="FF157" s="990"/>
      <c r="FG157" s="990"/>
      <c r="FH157" s="990"/>
      <c r="FI157" s="990"/>
      <c r="FJ157" s="990"/>
      <c r="FK157" s="990"/>
      <c r="FL157" s="990"/>
      <c r="FM157" s="990"/>
      <c r="FN157" s="990"/>
      <c r="FO157" s="990"/>
      <c r="FP157" s="997">
        <v>3</v>
      </c>
      <c r="FQ157" s="994">
        <f t="shared" si="27"/>
        <v>1</v>
      </c>
      <c r="FR157" s="615"/>
      <c r="FS157" s="616"/>
      <c r="FT157" s="616"/>
      <c r="FU157" s="616"/>
      <c r="FV157" s="616"/>
      <c r="FW157" s="616"/>
      <c r="FX157" s="616"/>
      <c r="FY157" s="616"/>
      <c r="FZ157" s="616"/>
      <c r="GA157" s="616">
        <v>0.57260273972602738</v>
      </c>
      <c r="GB157" s="616"/>
      <c r="GC157" s="616"/>
      <c r="GD157" s="616"/>
      <c r="GE157" s="616"/>
      <c r="GF157" s="616"/>
      <c r="GG157" s="616"/>
      <c r="GH157" s="616"/>
      <c r="GI157" s="616"/>
      <c r="GJ157" s="616"/>
      <c r="GK157" s="616"/>
      <c r="GL157" s="616"/>
      <c r="GM157" s="616"/>
      <c r="GN157" s="616"/>
      <c r="GO157" s="616"/>
      <c r="GP157" s="616"/>
      <c r="GQ157" s="616"/>
      <c r="GR157" s="616"/>
      <c r="GS157" s="616"/>
      <c r="GT157" s="616"/>
      <c r="GU157" s="616"/>
      <c r="GV157" s="616"/>
      <c r="GW157" s="616"/>
      <c r="GX157" s="621">
        <v>0.57260273972602738</v>
      </c>
      <c r="GY157" s="998"/>
      <c r="GZ157" s="999"/>
      <c r="HA157" s="999"/>
      <c r="HB157" s="999"/>
      <c r="HC157" s="999"/>
      <c r="HD157" s="999"/>
      <c r="HE157" s="1000"/>
      <c r="HF157" s="1001"/>
      <c r="HG157" s="1002"/>
      <c r="HH157" s="1002"/>
      <c r="HI157" s="1002"/>
      <c r="HJ157" s="1002"/>
      <c r="HK157" s="1002"/>
      <c r="HL157" s="1002"/>
      <c r="HM157" s="1002"/>
      <c r="HN157" s="1002">
        <v>1119</v>
      </c>
      <c r="HO157" s="1002">
        <v>21</v>
      </c>
      <c r="HP157" s="1002"/>
      <c r="HQ157" s="1002"/>
      <c r="HR157" s="1002"/>
      <c r="HS157" s="1002"/>
      <c r="HT157" s="1002"/>
      <c r="HU157" s="1002"/>
      <c r="HV157" s="1002"/>
      <c r="HW157" s="1002"/>
      <c r="HX157" s="1002"/>
      <c r="HY157" s="1002"/>
      <c r="HZ157" s="1002"/>
      <c r="IA157" s="1002"/>
      <c r="IB157" s="1002"/>
      <c r="IC157" s="1002"/>
      <c r="ID157" s="1002"/>
      <c r="IE157" s="1002"/>
      <c r="IF157" s="1002">
        <v>3</v>
      </c>
      <c r="IG157" s="1002"/>
      <c r="IH157" s="1003">
        <v>1143</v>
      </c>
      <c r="II157" s="1004">
        <f t="shared" si="33"/>
        <v>3.1315068493150684</v>
      </c>
      <c r="IJ157" s="1005"/>
      <c r="IK157" s="1006"/>
      <c r="IL157" s="1006"/>
      <c r="IM157" s="1006"/>
      <c r="IN157" s="1006"/>
      <c r="IO157" s="1006"/>
      <c r="IP157" s="1006"/>
      <c r="IQ157" s="1006"/>
      <c r="IR157" s="1006">
        <v>3.8507596067917782</v>
      </c>
      <c r="IS157" s="1006">
        <v>2.4761904761904763</v>
      </c>
      <c r="IT157" s="1006"/>
      <c r="IU157" s="1006"/>
      <c r="IV157" s="1006"/>
      <c r="IW157" s="1006"/>
      <c r="IX157" s="1006"/>
      <c r="IY157" s="1006"/>
      <c r="IZ157" s="1006"/>
      <c r="JA157" s="1006"/>
      <c r="JB157" s="1006"/>
      <c r="JC157" s="1006"/>
      <c r="JD157" s="1006"/>
      <c r="JE157" s="1006"/>
      <c r="JF157" s="1006"/>
      <c r="JG157" s="1006"/>
      <c r="JH157" s="1006"/>
      <c r="JI157" s="1006"/>
      <c r="JJ157" s="1006">
        <v>2</v>
      </c>
      <c r="JK157" s="1006"/>
      <c r="JL157" s="642">
        <v>3.8206474190726158</v>
      </c>
      <c r="JM157" s="1001"/>
      <c r="JN157" s="1002"/>
      <c r="JO157" s="1002"/>
      <c r="JP157" s="1002"/>
      <c r="JQ157" s="1002"/>
      <c r="JR157" s="1002"/>
      <c r="JS157" s="1002"/>
      <c r="JT157" s="1002"/>
      <c r="JU157" s="1002">
        <v>2564</v>
      </c>
      <c r="JV157" s="1002">
        <v>31</v>
      </c>
      <c r="JW157" s="1002"/>
      <c r="JX157" s="1002"/>
      <c r="JY157" s="1002"/>
      <c r="JZ157" s="1002"/>
      <c r="KA157" s="1002"/>
      <c r="KB157" s="1002"/>
      <c r="KC157" s="1002"/>
      <c r="KD157" s="1002"/>
      <c r="KE157" s="1002"/>
      <c r="KF157" s="1002"/>
      <c r="KG157" s="1002"/>
      <c r="KH157" s="1002"/>
      <c r="KI157" s="1002"/>
      <c r="KJ157" s="1002"/>
      <c r="KK157" s="1002"/>
      <c r="KL157" s="1002"/>
      <c r="KM157" s="1002">
        <v>3</v>
      </c>
      <c r="KN157" s="1002"/>
      <c r="KO157" s="1003">
        <v>2598</v>
      </c>
      <c r="KP157" s="1007">
        <f t="shared" si="28"/>
        <v>0.71178082191780823</v>
      </c>
      <c r="KQ157" s="1004">
        <f t="shared" si="34"/>
        <v>7.117808219178082</v>
      </c>
      <c r="KR157" s="1001"/>
      <c r="KS157" s="1002"/>
      <c r="KT157" s="1002"/>
      <c r="KU157" s="1002"/>
      <c r="KV157" s="1002"/>
      <c r="KW157" s="1002"/>
      <c r="KX157" s="1002"/>
      <c r="KY157" s="1002"/>
      <c r="KZ157" s="1002">
        <v>627</v>
      </c>
      <c r="LA157" s="1002"/>
      <c r="LB157" s="1002"/>
      <c r="LC157" s="1002"/>
      <c r="LD157" s="1002"/>
      <c r="LE157" s="1002"/>
      <c r="LF157" s="1002"/>
      <c r="LG157" s="1002"/>
      <c r="LH157" s="1002"/>
      <c r="LI157" s="1002"/>
      <c r="LJ157" s="1002"/>
      <c r="LK157" s="1002"/>
      <c r="LL157" s="1002"/>
      <c r="LM157" s="1002"/>
      <c r="LN157" s="1002"/>
      <c r="LO157" s="1002"/>
      <c r="LP157" s="1002"/>
      <c r="LQ157" s="1002"/>
      <c r="LR157" s="1002"/>
      <c r="LS157" s="1002"/>
      <c r="LT157" s="1003">
        <v>627</v>
      </c>
      <c r="LU157" s="1007">
        <f t="shared" si="38"/>
        <v>0.57260273972602738</v>
      </c>
      <c r="LV157" s="1004">
        <f t="shared" si="35"/>
        <v>1.7178082191780821</v>
      </c>
      <c r="LW157" s="644"/>
      <c r="LX157" s="645"/>
      <c r="LY157" s="645"/>
      <c r="LZ157" s="646"/>
      <c r="MA157" s="647">
        <v>627</v>
      </c>
      <c r="MB157" s="647"/>
      <c r="MC157" s="645"/>
      <c r="MD157" s="645"/>
      <c r="ME157" s="646"/>
      <c r="MF157" s="647"/>
      <c r="MG157" s="645"/>
      <c r="MH157" s="645"/>
      <c r="MI157" s="646"/>
      <c r="MJ157" s="647"/>
      <c r="MK157" s="648"/>
      <c r="ML157" s="648"/>
      <c r="MM157" s="648"/>
      <c r="MN157" s="1008">
        <v>627</v>
      </c>
      <c r="MO157" s="1009">
        <f t="shared" si="36"/>
        <v>0</v>
      </c>
      <c r="MP157" s="1010"/>
      <c r="MQ157" s="1011"/>
      <c r="MR157" s="1011"/>
      <c r="MS157" s="1011"/>
      <c r="MT157" s="1011" t="s">
        <v>1486</v>
      </c>
      <c r="MU157" s="1011"/>
      <c r="MV157" s="1012"/>
      <c r="MX157" s="837"/>
    </row>
    <row r="158" spans="1:362" s="587" customFormat="1" ht="8.25" x14ac:dyDescent="0.25">
      <c r="A158" s="976" t="s">
        <v>921</v>
      </c>
      <c r="B158" s="977" t="s">
        <v>922</v>
      </c>
      <c r="C158" s="978" t="s">
        <v>923</v>
      </c>
      <c r="D158" s="978" t="s">
        <v>924</v>
      </c>
      <c r="E158" s="978" t="s">
        <v>1233</v>
      </c>
      <c r="F158" s="978" t="s">
        <v>379</v>
      </c>
      <c r="G158" s="978" t="s">
        <v>805</v>
      </c>
      <c r="H158" s="978" t="s">
        <v>805</v>
      </c>
      <c r="I158" s="978" t="s">
        <v>492</v>
      </c>
      <c r="J158" s="978" t="s">
        <v>493</v>
      </c>
      <c r="K158" s="1013" t="s">
        <v>282</v>
      </c>
      <c r="L158" s="979">
        <v>1</v>
      </c>
      <c r="M158" s="593">
        <v>269014000</v>
      </c>
      <c r="N158" s="595">
        <v>264493000</v>
      </c>
      <c r="O158" s="595">
        <v>132160000</v>
      </c>
      <c r="P158" s="598">
        <f t="shared" si="29"/>
        <v>4521000</v>
      </c>
      <c r="Q158" s="599">
        <v>5048404.7200000007</v>
      </c>
      <c r="R158" s="600">
        <v>187819890.31000003</v>
      </c>
      <c r="S158" s="600">
        <v>43248977.229999997</v>
      </c>
      <c r="T158" s="980">
        <v>236117272.26000002</v>
      </c>
      <c r="U158" s="981">
        <v>34.245059523809523</v>
      </c>
      <c r="V158" s="982">
        <v>2.7797619047619047</v>
      </c>
      <c r="W158" s="982">
        <v>62.082539682539682</v>
      </c>
      <c r="X158" s="982">
        <v>19.096931216931214</v>
      </c>
      <c r="Y158" s="982">
        <v>4.08</v>
      </c>
      <c r="Z158" s="982">
        <v>14.328730158730158</v>
      </c>
      <c r="AA158" s="982">
        <v>0</v>
      </c>
      <c r="AB158" s="982">
        <v>8.9170238095238101</v>
      </c>
      <c r="AC158" s="982">
        <v>9.4971626984126978</v>
      </c>
      <c r="AD158" s="983">
        <v>155.02720899470899</v>
      </c>
      <c r="AE158" s="984">
        <f t="shared" si="30"/>
        <v>0.25067199964136139</v>
      </c>
      <c r="AF158" s="985">
        <f t="shared" si="31"/>
        <v>0.45444086187721094</v>
      </c>
      <c r="AG158" s="986"/>
      <c r="AH158" s="987"/>
      <c r="AI158" s="988"/>
      <c r="AJ158" s="989"/>
      <c r="AK158" s="990"/>
      <c r="AL158" s="990"/>
      <c r="AM158" s="990"/>
      <c r="AN158" s="990"/>
      <c r="AO158" s="990"/>
      <c r="AP158" s="990"/>
      <c r="AQ158" s="990"/>
      <c r="AR158" s="990"/>
      <c r="AS158" s="990"/>
      <c r="AT158" s="990"/>
      <c r="AU158" s="990"/>
      <c r="AV158" s="990"/>
      <c r="AW158" s="990"/>
      <c r="AX158" s="990"/>
      <c r="AY158" s="990"/>
      <c r="AZ158" s="990"/>
      <c r="BA158" s="990"/>
      <c r="BB158" s="990"/>
      <c r="BC158" s="990"/>
      <c r="BD158" s="614"/>
      <c r="BE158" s="991"/>
      <c r="BF158" s="992">
        <v>30</v>
      </c>
      <c r="BG158" s="992">
        <v>15</v>
      </c>
      <c r="BH158" s="992"/>
      <c r="BI158" s="992"/>
      <c r="BJ158" s="992"/>
      <c r="BK158" s="992"/>
      <c r="BL158" s="992"/>
      <c r="BM158" s="992"/>
      <c r="BN158" s="992"/>
      <c r="BO158" s="992"/>
      <c r="BP158" s="992"/>
      <c r="BQ158" s="992"/>
      <c r="BR158" s="992"/>
      <c r="BS158" s="992"/>
      <c r="BT158" s="992"/>
      <c r="BU158" s="992"/>
      <c r="BV158" s="992"/>
      <c r="BW158" s="992"/>
      <c r="BX158" s="992"/>
      <c r="BY158" s="992"/>
      <c r="BZ158" s="992"/>
      <c r="CA158" s="992"/>
      <c r="CB158" s="992"/>
      <c r="CC158" s="992"/>
      <c r="CD158" s="992"/>
      <c r="CE158" s="992"/>
      <c r="CF158" s="992"/>
      <c r="CG158" s="992"/>
      <c r="CH158" s="992"/>
      <c r="CI158" s="992"/>
      <c r="CJ158" s="992"/>
      <c r="CK158" s="992"/>
      <c r="CL158" s="992"/>
      <c r="CM158" s="992"/>
      <c r="CN158" s="992"/>
      <c r="CO158" s="992"/>
      <c r="CP158" s="992"/>
      <c r="CQ158" s="992"/>
      <c r="CR158" s="992"/>
      <c r="CS158" s="993">
        <v>45</v>
      </c>
      <c r="CT158" s="994">
        <f t="shared" si="32"/>
        <v>2</v>
      </c>
      <c r="CU158" s="615"/>
      <c r="CV158" s="616">
        <v>0.43196347031963472</v>
      </c>
      <c r="CW158" s="616">
        <v>0.36219178082191783</v>
      </c>
      <c r="CX158" s="616"/>
      <c r="CY158" s="616"/>
      <c r="CZ158" s="616"/>
      <c r="DA158" s="616"/>
      <c r="DB158" s="616"/>
      <c r="DC158" s="616"/>
      <c r="DD158" s="616"/>
      <c r="DE158" s="616"/>
      <c r="DF158" s="616"/>
      <c r="DG158" s="616"/>
      <c r="DH158" s="616"/>
      <c r="DI158" s="616"/>
      <c r="DJ158" s="616"/>
      <c r="DK158" s="616"/>
      <c r="DL158" s="616"/>
      <c r="DM158" s="616"/>
      <c r="DN158" s="616"/>
      <c r="DO158" s="616"/>
      <c r="DP158" s="616"/>
      <c r="DQ158" s="616"/>
      <c r="DR158" s="616"/>
      <c r="DS158" s="616"/>
      <c r="DT158" s="616"/>
      <c r="DU158" s="616"/>
      <c r="DV158" s="616"/>
      <c r="DW158" s="616"/>
      <c r="DX158" s="616"/>
      <c r="DY158" s="616"/>
      <c r="DZ158" s="616"/>
      <c r="EA158" s="616"/>
      <c r="EB158" s="616"/>
      <c r="EC158" s="616"/>
      <c r="ED158" s="616"/>
      <c r="EE158" s="616"/>
      <c r="EF158" s="616"/>
      <c r="EG158" s="616"/>
      <c r="EH158" s="995"/>
      <c r="EI158" s="996">
        <v>0.40870624048706239</v>
      </c>
      <c r="EJ158" s="989"/>
      <c r="EK158" s="990">
        <v>7</v>
      </c>
      <c r="EL158" s="990"/>
      <c r="EM158" s="990"/>
      <c r="EN158" s="990"/>
      <c r="EO158" s="990"/>
      <c r="EP158" s="990"/>
      <c r="EQ158" s="990"/>
      <c r="ER158" s="990"/>
      <c r="ES158" s="990"/>
      <c r="ET158" s="990"/>
      <c r="EU158" s="990"/>
      <c r="EV158" s="990"/>
      <c r="EW158" s="990"/>
      <c r="EX158" s="990"/>
      <c r="EY158" s="990"/>
      <c r="EZ158" s="990"/>
      <c r="FA158" s="990"/>
      <c r="FB158" s="990"/>
      <c r="FC158" s="990"/>
      <c r="FD158" s="990"/>
      <c r="FE158" s="990"/>
      <c r="FF158" s="990"/>
      <c r="FG158" s="990"/>
      <c r="FH158" s="990"/>
      <c r="FI158" s="990"/>
      <c r="FJ158" s="990"/>
      <c r="FK158" s="990"/>
      <c r="FL158" s="990"/>
      <c r="FM158" s="990"/>
      <c r="FN158" s="990"/>
      <c r="FO158" s="990"/>
      <c r="FP158" s="997">
        <v>7</v>
      </c>
      <c r="FQ158" s="994">
        <f t="shared" si="27"/>
        <v>1</v>
      </c>
      <c r="FR158" s="615"/>
      <c r="FS158" s="616">
        <v>0.26027397260273971</v>
      </c>
      <c r="FT158" s="616"/>
      <c r="FU158" s="616"/>
      <c r="FV158" s="616"/>
      <c r="FW158" s="616"/>
      <c r="FX158" s="616"/>
      <c r="FY158" s="616"/>
      <c r="FZ158" s="616"/>
      <c r="GA158" s="616"/>
      <c r="GB158" s="616"/>
      <c r="GC158" s="616"/>
      <c r="GD158" s="616"/>
      <c r="GE158" s="616"/>
      <c r="GF158" s="616"/>
      <c r="GG158" s="616"/>
      <c r="GH158" s="616"/>
      <c r="GI158" s="616"/>
      <c r="GJ158" s="616"/>
      <c r="GK158" s="616"/>
      <c r="GL158" s="616"/>
      <c r="GM158" s="616"/>
      <c r="GN158" s="616"/>
      <c r="GO158" s="616"/>
      <c r="GP158" s="616"/>
      <c r="GQ158" s="616"/>
      <c r="GR158" s="616"/>
      <c r="GS158" s="616"/>
      <c r="GT158" s="616"/>
      <c r="GU158" s="616"/>
      <c r="GV158" s="616"/>
      <c r="GW158" s="616"/>
      <c r="GX158" s="621">
        <v>0.26027397260273971</v>
      </c>
      <c r="GY158" s="998"/>
      <c r="GZ158" s="999"/>
      <c r="HA158" s="999"/>
      <c r="HB158" s="999"/>
      <c r="HC158" s="999"/>
      <c r="HD158" s="999"/>
      <c r="HE158" s="1000"/>
      <c r="HF158" s="1001"/>
      <c r="HG158" s="1002"/>
      <c r="HH158" s="1002"/>
      <c r="HI158" s="1002">
        <v>1</v>
      </c>
      <c r="HJ158" s="1002"/>
      <c r="HK158" s="1002">
        <v>173</v>
      </c>
      <c r="HL158" s="1002">
        <v>589</v>
      </c>
      <c r="HM158" s="1002">
        <v>250</v>
      </c>
      <c r="HN158" s="1002"/>
      <c r="HO158" s="1002">
        <v>317</v>
      </c>
      <c r="HP158" s="1002">
        <v>215</v>
      </c>
      <c r="HQ158" s="1002">
        <v>40</v>
      </c>
      <c r="HR158" s="1002">
        <v>1</v>
      </c>
      <c r="HS158" s="1002">
        <v>432</v>
      </c>
      <c r="HT158" s="1002">
        <v>7</v>
      </c>
      <c r="HU158" s="1002"/>
      <c r="HV158" s="1002">
        <v>6</v>
      </c>
      <c r="HW158" s="1002">
        <v>17</v>
      </c>
      <c r="HX158" s="1002">
        <v>1</v>
      </c>
      <c r="HY158" s="1002"/>
      <c r="HZ158" s="1002"/>
      <c r="IA158" s="1002">
        <v>1</v>
      </c>
      <c r="IB158" s="1002"/>
      <c r="IC158" s="1002">
        <v>26</v>
      </c>
      <c r="ID158" s="1002"/>
      <c r="IE158" s="1002"/>
      <c r="IF158" s="1002">
        <v>3</v>
      </c>
      <c r="IG158" s="1002"/>
      <c r="IH158" s="1003">
        <v>2079</v>
      </c>
      <c r="II158" s="1004">
        <f t="shared" si="33"/>
        <v>5.6958904109589037</v>
      </c>
      <c r="IJ158" s="1005"/>
      <c r="IK158" s="1006"/>
      <c r="IL158" s="1006"/>
      <c r="IM158" s="1006">
        <v>2</v>
      </c>
      <c r="IN158" s="1006"/>
      <c r="IO158" s="1006">
        <v>3.647398843930636</v>
      </c>
      <c r="IP158" s="1006">
        <v>4.6587436332767407</v>
      </c>
      <c r="IQ158" s="1006">
        <v>4.2720000000000002</v>
      </c>
      <c r="IR158" s="1006"/>
      <c r="IS158" s="1006">
        <v>4.482649842271293</v>
      </c>
      <c r="IT158" s="1006">
        <v>4.4465116279069772</v>
      </c>
      <c r="IU158" s="1006">
        <v>3.875</v>
      </c>
      <c r="IV158" s="1006">
        <v>3</v>
      </c>
      <c r="IW158" s="1006">
        <v>5.1759259259259256</v>
      </c>
      <c r="IX158" s="1006">
        <v>2.8571428571428572</v>
      </c>
      <c r="IY158" s="1006"/>
      <c r="IZ158" s="1006">
        <v>3.6666666666666665</v>
      </c>
      <c r="JA158" s="1006">
        <v>5.1764705882352944</v>
      </c>
      <c r="JB158" s="1006">
        <v>5</v>
      </c>
      <c r="JC158" s="1006"/>
      <c r="JD158" s="1006"/>
      <c r="JE158" s="1006">
        <v>19</v>
      </c>
      <c r="JF158" s="1006"/>
      <c r="JG158" s="1006">
        <v>2.1538461538461537</v>
      </c>
      <c r="JH158" s="1006"/>
      <c r="JI158" s="1006"/>
      <c r="JJ158" s="1006">
        <v>7</v>
      </c>
      <c r="JK158" s="1006"/>
      <c r="JL158" s="642">
        <v>4.5440115440115436</v>
      </c>
      <c r="JM158" s="1001"/>
      <c r="JN158" s="1002"/>
      <c r="JO158" s="1002"/>
      <c r="JP158" s="1002">
        <v>1</v>
      </c>
      <c r="JQ158" s="1002"/>
      <c r="JR158" s="1002">
        <v>454</v>
      </c>
      <c r="JS158" s="1002">
        <v>1769</v>
      </c>
      <c r="JT158" s="1002">
        <v>801</v>
      </c>
      <c r="JU158" s="1002"/>
      <c r="JV158" s="1002">
        <v>1096</v>
      </c>
      <c r="JW158" s="1002">
        <v>517</v>
      </c>
      <c r="JX158" s="1002">
        <v>112</v>
      </c>
      <c r="JY158" s="1002">
        <v>2</v>
      </c>
      <c r="JZ158" s="1002">
        <v>1804</v>
      </c>
      <c r="KA158" s="1002">
        <v>13</v>
      </c>
      <c r="KB158" s="1002"/>
      <c r="KC158" s="1002">
        <v>15</v>
      </c>
      <c r="KD158" s="1002">
        <v>66</v>
      </c>
      <c r="KE158" s="1002">
        <v>4</v>
      </c>
      <c r="KF158" s="1002"/>
      <c r="KG158" s="1002"/>
      <c r="KH158" s="1002">
        <v>15</v>
      </c>
      <c r="KI158" s="1002"/>
      <c r="KJ158" s="1002">
        <v>32</v>
      </c>
      <c r="KK158" s="1002"/>
      <c r="KL158" s="1002"/>
      <c r="KM158" s="1002">
        <v>12</v>
      </c>
      <c r="KN158" s="1002"/>
      <c r="KO158" s="1003">
        <v>6713</v>
      </c>
      <c r="KP158" s="1007">
        <f t="shared" si="28"/>
        <v>0.40870624048706239</v>
      </c>
      <c r="KQ158" s="1004">
        <f t="shared" si="34"/>
        <v>18.391780821917809</v>
      </c>
      <c r="KR158" s="1001"/>
      <c r="KS158" s="1002"/>
      <c r="KT158" s="1002"/>
      <c r="KU158" s="1002"/>
      <c r="KV158" s="1002"/>
      <c r="KW158" s="1002">
        <v>4</v>
      </c>
      <c r="KX158" s="1002">
        <v>387</v>
      </c>
      <c r="KY158" s="1002">
        <v>17</v>
      </c>
      <c r="KZ158" s="1002"/>
      <c r="LA158" s="1002">
        <v>8</v>
      </c>
      <c r="LB158" s="1002">
        <v>222</v>
      </c>
      <c r="LC158" s="1002">
        <v>3</v>
      </c>
      <c r="LD158" s="1002"/>
      <c r="LE158" s="1002">
        <v>10</v>
      </c>
      <c r="LF158" s="1002"/>
      <c r="LG158" s="1002"/>
      <c r="LH158" s="1002">
        <v>1</v>
      </c>
      <c r="LI158" s="1002">
        <v>5</v>
      </c>
      <c r="LJ158" s="1002"/>
      <c r="LK158" s="1002"/>
      <c r="LL158" s="1002"/>
      <c r="LM158" s="1002">
        <v>2</v>
      </c>
      <c r="LN158" s="1002"/>
      <c r="LO158" s="1002"/>
      <c r="LP158" s="1002"/>
      <c r="LQ158" s="1002"/>
      <c r="LR158" s="1002">
        <v>6</v>
      </c>
      <c r="LS158" s="1002"/>
      <c r="LT158" s="1003">
        <v>665</v>
      </c>
      <c r="LU158" s="1007">
        <f t="shared" si="38"/>
        <v>0.26027397260273971</v>
      </c>
      <c r="LV158" s="1004">
        <f t="shared" si="35"/>
        <v>1.821917808219178</v>
      </c>
      <c r="LW158" s="644"/>
      <c r="LX158" s="645"/>
      <c r="LY158" s="645"/>
      <c r="LZ158" s="646"/>
      <c r="MA158" s="647">
        <v>72</v>
      </c>
      <c r="MB158" s="647">
        <v>593</v>
      </c>
      <c r="MC158" s="645"/>
      <c r="MD158" s="645"/>
      <c r="ME158" s="646"/>
      <c r="MF158" s="647"/>
      <c r="MG158" s="645"/>
      <c r="MH158" s="645"/>
      <c r="MI158" s="646"/>
      <c r="MJ158" s="647"/>
      <c r="MK158" s="648"/>
      <c r="ML158" s="648"/>
      <c r="MM158" s="648"/>
      <c r="MN158" s="1008">
        <v>665</v>
      </c>
      <c r="MO158" s="1009">
        <f t="shared" si="36"/>
        <v>0</v>
      </c>
      <c r="MP158" s="1010"/>
      <c r="MQ158" s="1011"/>
      <c r="MR158" s="1011"/>
      <c r="MS158" s="1011" t="s">
        <v>1484</v>
      </c>
      <c r="MT158" s="1011" t="s">
        <v>1486</v>
      </c>
      <c r="MU158" s="1011"/>
      <c r="MV158" s="1012"/>
      <c r="MX158" s="837"/>
    </row>
    <row r="159" spans="1:362" s="587" customFormat="1" ht="8.25" x14ac:dyDescent="0.25">
      <c r="A159" s="976" t="s">
        <v>925</v>
      </c>
      <c r="B159" s="977" t="s">
        <v>926</v>
      </c>
      <c r="C159" s="978" t="s">
        <v>927</v>
      </c>
      <c r="D159" s="978" t="s">
        <v>928</v>
      </c>
      <c r="E159" s="978" t="s">
        <v>1232</v>
      </c>
      <c r="F159" s="978" t="s">
        <v>368</v>
      </c>
      <c r="G159" s="978" t="s">
        <v>389</v>
      </c>
      <c r="H159" s="978" t="s">
        <v>390</v>
      </c>
      <c r="I159" s="978" t="s">
        <v>492</v>
      </c>
      <c r="J159" s="978" t="s">
        <v>493</v>
      </c>
      <c r="K159" s="1013" t="s">
        <v>282</v>
      </c>
      <c r="L159" s="979">
        <v>1</v>
      </c>
      <c r="M159" s="593">
        <v>1296954000</v>
      </c>
      <c r="N159" s="595">
        <v>1291683000</v>
      </c>
      <c r="O159" s="595">
        <v>720112000</v>
      </c>
      <c r="P159" s="598">
        <f t="shared" si="29"/>
        <v>5271000</v>
      </c>
      <c r="Q159" s="599">
        <v>7019865.9900000002</v>
      </c>
      <c r="R159" s="600">
        <v>1166583017.8799999</v>
      </c>
      <c r="S159" s="600">
        <v>12806.400000000001</v>
      </c>
      <c r="T159" s="980">
        <v>1173615690.27</v>
      </c>
      <c r="U159" s="981">
        <v>144.32900793650794</v>
      </c>
      <c r="V159" s="982">
        <v>0.57999999999999996</v>
      </c>
      <c r="W159" s="982">
        <v>303.60238095238094</v>
      </c>
      <c r="X159" s="982">
        <v>114.64587301587302</v>
      </c>
      <c r="Y159" s="982">
        <v>32.966560846560846</v>
      </c>
      <c r="Z159" s="982">
        <v>194.76883597883599</v>
      </c>
      <c r="AA159" s="982">
        <v>0.93</v>
      </c>
      <c r="AB159" s="982">
        <v>48.443561507936508</v>
      </c>
      <c r="AC159" s="982">
        <v>13.847718253968253</v>
      </c>
      <c r="AD159" s="983">
        <v>854.11393849206343</v>
      </c>
      <c r="AE159" s="984">
        <f t="shared" si="30"/>
        <v>0.18227440998969077</v>
      </c>
      <c r="AF159" s="985">
        <f t="shared" si="31"/>
        <v>0.38342219385242943</v>
      </c>
      <c r="AG159" s="986" t="s">
        <v>1483</v>
      </c>
      <c r="AH159" s="987" t="s">
        <v>1481</v>
      </c>
      <c r="AI159" s="988" t="s">
        <v>1482</v>
      </c>
      <c r="AJ159" s="989"/>
      <c r="AK159" s="990"/>
      <c r="AL159" s="990"/>
      <c r="AM159" s="990"/>
      <c r="AN159" s="990"/>
      <c r="AO159" s="990"/>
      <c r="AP159" s="990"/>
      <c r="AQ159" s="990"/>
      <c r="AR159" s="990"/>
      <c r="AS159" s="990">
        <v>1</v>
      </c>
      <c r="AT159" s="990"/>
      <c r="AU159" s="990"/>
      <c r="AV159" s="990"/>
      <c r="AW159" s="990"/>
      <c r="AX159" s="990"/>
      <c r="AY159" s="990"/>
      <c r="AZ159" s="990"/>
      <c r="BA159" s="990"/>
      <c r="BB159" s="990"/>
      <c r="BC159" s="990"/>
      <c r="BD159" s="614">
        <v>1</v>
      </c>
      <c r="BE159" s="991">
        <v>93</v>
      </c>
      <c r="BF159" s="992">
        <v>47</v>
      </c>
      <c r="BG159" s="992">
        <v>56</v>
      </c>
      <c r="BH159" s="992"/>
      <c r="BI159" s="992">
        <v>30</v>
      </c>
      <c r="BJ159" s="992">
        <v>34</v>
      </c>
      <c r="BK159" s="992"/>
      <c r="BL159" s="992">
        <v>20</v>
      </c>
      <c r="BM159" s="992">
        <v>26</v>
      </c>
      <c r="BN159" s="992"/>
      <c r="BO159" s="992">
        <v>10</v>
      </c>
      <c r="BP159" s="992"/>
      <c r="BQ159" s="992"/>
      <c r="BR159" s="992"/>
      <c r="BS159" s="992"/>
      <c r="BT159" s="992"/>
      <c r="BU159" s="992"/>
      <c r="BV159" s="992"/>
      <c r="BW159" s="992"/>
      <c r="BX159" s="992"/>
      <c r="BY159" s="992"/>
      <c r="BZ159" s="992"/>
      <c r="CA159" s="992"/>
      <c r="CB159" s="992"/>
      <c r="CC159" s="992"/>
      <c r="CD159" s="992"/>
      <c r="CE159" s="992"/>
      <c r="CF159" s="992"/>
      <c r="CG159" s="992"/>
      <c r="CH159" s="992"/>
      <c r="CI159" s="992"/>
      <c r="CJ159" s="992"/>
      <c r="CK159" s="992"/>
      <c r="CL159" s="992"/>
      <c r="CM159" s="992"/>
      <c r="CN159" s="992"/>
      <c r="CO159" s="992"/>
      <c r="CP159" s="992"/>
      <c r="CQ159" s="992"/>
      <c r="CR159" s="992"/>
      <c r="CS159" s="993">
        <v>316</v>
      </c>
      <c r="CT159" s="994">
        <f t="shared" si="32"/>
        <v>8</v>
      </c>
      <c r="CU159" s="615">
        <v>0.54052143172779499</v>
      </c>
      <c r="CV159" s="616">
        <v>0.57248615563975513</v>
      </c>
      <c r="CW159" s="616">
        <v>0.39510763209393346</v>
      </c>
      <c r="CX159" s="616"/>
      <c r="CY159" s="616">
        <v>0.17954337899543379</v>
      </c>
      <c r="CZ159" s="616">
        <v>0.70588235294117652</v>
      </c>
      <c r="DA159" s="616"/>
      <c r="DB159" s="616">
        <v>0.5313698630136986</v>
      </c>
      <c r="DC159" s="616">
        <v>0.54847207586933611</v>
      </c>
      <c r="DD159" s="616"/>
      <c r="DE159" s="616">
        <v>8.21917808219178E-3</v>
      </c>
      <c r="DF159" s="616"/>
      <c r="DG159" s="616"/>
      <c r="DH159" s="616"/>
      <c r="DI159" s="616"/>
      <c r="DJ159" s="616"/>
      <c r="DK159" s="616"/>
      <c r="DL159" s="616"/>
      <c r="DM159" s="616"/>
      <c r="DN159" s="616"/>
      <c r="DO159" s="616"/>
      <c r="DP159" s="616"/>
      <c r="DQ159" s="616"/>
      <c r="DR159" s="616"/>
      <c r="DS159" s="616"/>
      <c r="DT159" s="616"/>
      <c r="DU159" s="616"/>
      <c r="DV159" s="616"/>
      <c r="DW159" s="616"/>
      <c r="DX159" s="616"/>
      <c r="DY159" s="616"/>
      <c r="DZ159" s="616"/>
      <c r="EA159" s="616"/>
      <c r="EB159" s="616"/>
      <c r="EC159" s="616"/>
      <c r="ED159" s="616"/>
      <c r="EE159" s="616"/>
      <c r="EF159" s="616"/>
      <c r="EG159" s="616"/>
      <c r="EH159" s="995"/>
      <c r="EI159" s="996">
        <v>0.48625801976764349</v>
      </c>
      <c r="EJ159" s="989">
        <v>5</v>
      </c>
      <c r="EK159" s="990">
        <v>12</v>
      </c>
      <c r="EL159" s="990">
        <v>13</v>
      </c>
      <c r="EM159" s="990"/>
      <c r="EN159" s="990">
        <v>5</v>
      </c>
      <c r="EO159" s="990">
        <v>4</v>
      </c>
      <c r="EP159" s="990"/>
      <c r="EQ159" s="990"/>
      <c r="ER159" s="990"/>
      <c r="ES159" s="990"/>
      <c r="ET159" s="990"/>
      <c r="EU159" s="990"/>
      <c r="EV159" s="990"/>
      <c r="EW159" s="990"/>
      <c r="EX159" s="990"/>
      <c r="EY159" s="990"/>
      <c r="EZ159" s="990"/>
      <c r="FA159" s="990"/>
      <c r="FB159" s="990"/>
      <c r="FC159" s="990"/>
      <c r="FD159" s="990"/>
      <c r="FE159" s="990"/>
      <c r="FF159" s="990"/>
      <c r="FG159" s="990"/>
      <c r="FH159" s="990"/>
      <c r="FI159" s="990"/>
      <c r="FJ159" s="990"/>
      <c r="FK159" s="990"/>
      <c r="FL159" s="990"/>
      <c r="FM159" s="990"/>
      <c r="FN159" s="990"/>
      <c r="FO159" s="990"/>
      <c r="FP159" s="997">
        <v>39</v>
      </c>
      <c r="FQ159" s="994">
        <f t="shared" si="27"/>
        <v>5</v>
      </c>
      <c r="FR159" s="615">
        <v>0.73315068493150681</v>
      </c>
      <c r="FS159" s="616">
        <v>0.43127853881278538</v>
      </c>
      <c r="FT159" s="616">
        <v>0.33108535300316122</v>
      </c>
      <c r="FU159" s="616"/>
      <c r="FV159" s="616">
        <v>0.86410958904109592</v>
      </c>
      <c r="FW159" s="616">
        <v>0.87739726027397258</v>
      </c>
      <c r="FX159" s="616"/>
      <c r="FY159" s="616"/>
      <c r="FZ159" s="616"/>
      <c r="GA159" s="616"/>
      <c r="GB159" s="616"/>
      <c r="GC159" s="616"/>
      <c r="GD159" s="616"/>
      <c r="GE159" s="616"/>
      <c r="GF159" s="616"/>
      <c r="GG159" s="616"/>
      <c r="GH159" s="616"/>
      <c r="GI159" s="616"/>
      <c r="GJ159" s="616"/>
      <c r="GK159" s="616"/>
      <c r="GL159" s="616"/>
      <c r="GM159" s="616"/>
      <c r="GN159" s="616"/>
      <c r="GO159" s="616"/>
      <c r="GP159" s="616"/>
      <c r="GQ159" s="616"/>
      <c r="GR159" s="616"/>
      <c r="GS159" s="616"/>
      <c r="GT159" s="616"/>
      <c r="GU159" s="616"/>
      <c r="GV159" s="616"/>
      <c r="GW159" s="616"/>
      <c r="GX159" s="621">
        <v>0.53782929399367752</v>
      </c>
      <c r="GY159" s="998">
        <v>30</v>
      </c>
      <c r="GZ159" s="999"/>
      <c r="HA159" s="999"/>
      <c r="HB159" s="999"/>
      <c r="HC159" s="999"/>
      <c r="HD159" s="999"/>
      <c r="HE159" s="1000">
        <v>30</v>
      </c>
      <c r="HF159" s="1001">
        <v>88</v>
      </c>
      <c r="HG159" s="1002">
        <v>1185</v>
      </c>
      <c r="HH159" s="1002">
        <v>6</v>
      </c>
      <c r="HI159" s="1002">
        <v>267</v>
      </c>
      <c r="HJ159" s="1002">
        <v>725</v>
      </c>
      <c r="HK159" s="1002">
        <v>1725</v>
      </c>
      <c r="HL159" s="1002">
        <v>1907</v>
      </c>
      <c r="HM159" s="1002">
        <v>755</v>
      </c>
      <c r="HN159" s="1002">
        <v>791</v>
      </c>
      <c r="HO159" s="1002">
        <v>432</v>
      </c>
      <c r="HP159" s="1002">
        <v>346</v>
      </c>
      <c r="HQ159" s="1002">
        <v>371</v>
      </c>
      <c r="HR159" s="1002">
        <v>8</v>
      </c>
      <c r="HS159" s="1002">
        <v>586</v>
      </c>
      <c r="HT159" s="1002">
        <v>1619</v>
      </c>
      <c r="HU159" s="1002">
        <v>1354</v>
      </c>
      <c r="HV159" s="1002">
        <v>143</v>
      </c>
      <c r="HW159" s="1002">
        <v>39</v>
      </c>
      <c r="HX159" s="1002">
        <v>149</v>
      </c>
      <c r="HY159" s="1002">
        <v>59</v>
      </c>
      <c r="HZ159" s="1002">
        <v>96</v>
      </c>
      <c r="IA159" s="1002">
        <v>68</v>
      </c>
      <c r="IB159" s="1002"/>
      <c r="IC159" s="1002">
        <v>77</v>
      </c>
      <c r="ID159" s="1002">
        <v>390</v>
      </c>
      <c r="IE159" s="1002"/>
      <c r="IF159" s="1002">
        <v>2</v>
      </c>
      <c r="IG159" s="1002"/>
      <c r="IH159" s="1003">
        <v>13188</v>
      </c>
      <c r="II159" s="1004">
        <f t="shared" si="33"/>
        <v>36.131506849315066</v>
      </c>
      <c r="IJ159" s="1005">
        <v>25.875</v>
      </c>
      <c r="IK159" s="1006">
        <v>7.251476793248945</v>
      </c>
      <c r="IL159" s="1006">
        <v>2.8333333333333335</v>
      </c>
      <c r="IM159" s="1006">
        <v>4.6591760299625467</v>
      </c>
      <c r="IN159" s="1006">
        <v>8.8275862068965516</v>
      </c>
      <c r="IO159" s="1006">
        <v>5.5107246376811592</v>
      </c>
      <c r="IP159" s="1006">
        <v>4.568956476140535</v>
      </c>
      <c r="IQ159" s="1006">
        <v>5.4185430463576161</v>
      </c>
      <c r="IR159" s="1006">
        <v>5.0088495575221241</v>
      </c>
      <c r="IS159" s="1006">
        <v>5.0023148148148149</v>
      </c>
      <c r="IT159" s="1006">
        <v>5.7138728323699421</v>
      </c>
      <c r="IU159" s="1006">
        <v>8.5417789757412397</v>
      </c>
      <c r="IV159" s="1006">
        <v>10.5</v>
      </c>
      <c r="IW159" s="1006">
        <v>4.2320819112627985</v>
      </c>
      <c r="IX159" s="1006">
        <v>4.7677578752316245</v>
      </c>
      <c r="IY159" s="1006">
        <v>4.8190546528803546</v>
      </c>
      <c r="IZ159" s="1006">
        <v>6.174825174825175</v>
      </c>
      <c r="JA159" s="1006">
        <v>4.7179487179487181</v>
      </c>
      <c r="JB159" s="1006">
        <v>8.1744966442953029</v>
      </c>
      <c r="JC159" s="1006">
        <v>7.7966101694915251</v>
      </c>
      <c r="JD159" s="1006">
        <v>2.6666666666666665</v>
      </c>
      <c r="JE159" s="1006">
        <v>4.1029411764705879</v>
      </c>
      <c r="JF159" s="1006"/>
      <c r="JG159" s="1006">
        <v>3.779220779220779</v>
      </c>
      <c r="JH159" s="1006">
        <v>10.948717948717949</v>
      </c>
      <c r="JI159" s="1006"/>
      <c r="JJ159" s="1006">
        <v>14.5</v>
      </c>
      <c r="JK159" s="1006"/>
      <c r="JL159" s="642">
        <v>5.8225659690627847</v>
      </c>
      <c r="JM159" s="1001">
        <v>516</v>
      </c>
      <c r="JN159" s="1002">
        <v>5916</v>
      </c>
      <c r="JO159" s="1002">
        <v>8</v>
      </c>
      <c r="JP159" s="1002">
        <v>769</v>
      </c>
      <c r="JQ159" s="1002">
        <v>5049</v>
      </c>
      <c r="JR159" s="1002">
        <v>6739</v>
      </c>
      <c r="JS159" s="1002">
        <v>5540</v>
      </c>
      <c r="JT159" s="1002">
        <v>3152</v>
      </c>
      <c r="JU159" s="1002">
        <v>3134</v>
      </c>
      <c r="JV159" s="1002">
        <v>1665</v>
      </c>
      <c r="JW159" s="1002">
        <v>1361</v>
      </c>
      <c r="JX159" s="1002">
        <v>2604</v>
      </c>
      <c r="JY159" s="1002">
        <v>76</v>
      </c>
      <c r="JZ159" s="1002">
        <v>1887</v>
      </c>
      <c r="KA159" s="1002">
        <v>6110</v>
      </c>
      <c r="KB159" s="1002">
        <v>5206</v>
      </c>
      <c r="KC159" s="1002">
        <v>675</v>
      </c>
      <c r="KD159" s="1002">
        <v>143</v>
      </c>
      <c r="KE159" s="1002">
        <v>895</v>
      </c>
      <c r="KF159" s="1002">
        <v>374</v>
      </c>
      <c r="KG159" s="1002">
        <v>58</v>
      </c>
      <c r="KH159" s="1002">
        <v>113</v>
      </c>
      <c r="KI159" s="1002"/>
      <c r="KJ159" s="1002">
        <v>194</v>
      </c>
      <c r="KK159" s="1002">
        <v>3879</v>
      </c>
      <c r="KL159" s="1002"/>
      <c r="KM159" s="1002">
        <v>22</v>
      </c>
      <c r="KN159" s="1002"/>
      <c r="KO159" s="1003">
        <v>56085</v>
      </c>
      <c r="KP159" s="1007">
        <f t="shared" si="28"/>
        <v>0.48625801976764349</v>
      </c>
      <c r="KQ159" s="1004">
        <f t="shared" si="34"/>
        <v>153.65753424657535</v>
      </c>
      <c r="KR159" s="1001">
        <v>1672</v>
      </c>
      <c r="KS159" s="1002">
        <v>1500</v>
      </c>
      <c r="KT159" s="1002">
        <v>3</v>
      </c>
      <c r="KU159" s="1002">
        <v>209</v>
      </c>
      <c r="KV159" s="1002">
        <v>647</v>
      </c>
      <c r="KW159" s="1002">
        <v>1050</v>
      </c>
      <c r="KX159" s="1002">
        <v>1275</v>
      </c>
      <c r="KY159" s="1002">
        <v>188</v>
      </c>
      <c r="KZ159" s="1002">
        <v>40</v>
      </c>
      <c r="LA159" s="1002">
        <v>68</v>
      </c>
      <c r="LB159" s="1002">
        <v>271</v>
      </c>
      <c r="LC159" s="1002">
        <v>193</v>
      </c>
      <c r="LD159" s="1002"/>
      <c r="LE159" s="1002">
        <v>14</v>
      </c>
      <c r="LF159" s="1002">
        <v>10</v>
      </c>
      <c r="LG159" s="1002"/>
      <c r="LH159" s="1002">
        <v>66</v>
      </c>
      <c r="LI159" s="1002">
        <v>2</v>
      </c>
      <c r="LJ159" s="1002">
        <v>179</v>
      </c>
      <c r="LK159" s="1002">
        <v>27</v>
      </c>
      <c r="LL159" s="1002">
        <v>110</v>
      </c>
      <c r="LM159" s="1002">
        <v>99</v>
      </c>
      <c r="LN159" s="1002"/>
      <c r="LO159" s="1002">
        <v>28</v>
      </c>
      <c r="LP159" s="1002"/>
      <c r="LQ159" s="1002"/>
      <c r="LR159" s="1002">
        <v>5</v>
      </c>
      <c r="LS159" s="1002"/>
      <c r="LT159" s="1003">
        <v>7656</v>
      </c>
      <c r="LU159" s="1007">
        <f t="shared" si="38"/>
        <v>0.53782929399367752</v>
      </c>
      <c r="LV159" s="1004">
        <f t="shared" si="35"/>
        <v>20.975342465753425</v>
      </c>
      <c r="LW159" s="644">
        <v>90</v>
      </c>
      <c r="LX159" s="645">
        <v>478</v>
      </c>
      <c r="LY159" s="645">
        <v>598</v>
      </c>
      <c r="LZ159" s="646">
        <v>1228</v>
      </c>
      <c r="MA159" s="647">
        <v>2063</v>
      </c>
      <c r="MB159" s="647">
        <v>1622</v>
      </c>
      <c r="MC159" s="645"/>
      <c r="MD159" s="645"/>
      <c r="ME159" s="646"/>
      <c r="MF159" s="647">
        <v>1577</v>
      </c>
      <c r="MG159" s="645"/>
      <c r="MH159" s="645"/>
      <c r="MI159" s="646"/>
      <c r="MJ159" s="647"/>
      <c r="MK159" s="648"/>
      <c r="ML159" s="648"/>
      <c r="MM159" s="648"/>
      <c r="MN159" s="1008">
        <v>7656</v>
      </c>
      <c r="MO159" s="1009">
        <f t="shared" si="36"/>
        <v>0.15229885057471265</v>
      </c>
      <c r="MP159" s="1010"/>
      <c r="MQ159" s="1011"/>
      <c r="MR159" s="1011"/>
      <c r="MS159" s="1011"/>
      <c r="MT159" s="1011" t="s">
        <v>1486</v>
      </c>
      <c r="MU159" s="1011"/>
      <c r="MV159" s="1012"/>
      <c r="MX159" s="837"/>
    </row>
    <row r="160" spans="1:362" s="587" customFormat="1" ht="8.25" x14ac:dyDescent="0.25">
      <c r="A160" s="976" t="s">
        <v>929</v>
      </c>
      <c r="B160" s="977" t="s">
        <v>930</v>
      </c>
      <c r="C160" s="978" t="s">
        <v>931</v>
      </c>
      <c r="D160" s="978" t="s">
        <v>932</v>
      </c>
      <c r="E160" s="978" t="s">
        <v>1232</v>
      </c>
      <c r="F160" s="978" t="s">
        <v>368</v>
      </c>
      <c r="G160" s="978" t="s">
        <v>456</v>
      </c>
      <c r="H160" s="978" t="s">
        <v>456</v>
      </c>
      <c r="I160" s="978" t="s">
        <v>492</v>
      </c>
      <c r="J160" s="978" t="s">
        <v>493</v>
      </c>
      <c r="K160" s="1013" t="s">
        <v>282</v>
      </c>
      <c r="L160" s="979">
        <v>1</v>
      </c>
      <c r="M160" s="593">
        <v>748449000</v>
      </c>
      <c r="N160" s="595">
        <v>693865000</v>
      </c>
      <c r="O160" s="595">
        <v>396611000</v>
      </c>
      <c r="P160" s="598">
        <f t="shared" si="29"/>
        <v>54584000</v>
      </c>
      <c r="Q160" s="599">
        <v>2608124.9000000004</v>
      </c>
      <c r="R160" s="600">
        <v>603164019.58000016</v>
      </c>
      <c r="S160" s="600">
        <v>56375545.259999998</v>
      </c>
      <c r="T160" s="980">
        <v>662147689.74000013</v>
      </c>
      <c r="U160" s="981">
        <v>71.903750000000002</v>
      </c>
      <c r="V160" s="982">
        <v>8.06</v>
      </c>
      <c r="W160" s="982">
        <v>150.07523809523812</v>
      </c>
      <c r="X160" s="982">
        <v>52.836084656084651</v>
      </c>
      <c r="Y160" s="982">
        <v>21.69</v>
      </c>
      <c r="Z160" s="982">
        <v>73.463968253968261</v>
      </c>
      <c r="AA160" s="982">
        <v>2.1093650793650793</v>
      </c>
      <c r="AB160" s="982">
        <v>38.278893849206348</v>
      </c>
      <c r="AC160" s="982">
        <v>81.902172619047619</v>
      </c>
      <c r="AD160" s="983">
        <v>500.31947255291004</v>
      </c>
      <c r="AE160" s="984">
        <f t="shared" si="30"/>
        <v>0.18915150074046236</v>
      </c>
      <c r="AF160" s="985">
        <f t="shared" si="31"/>
        <v>0.3947910437174208</v>
      </c>
      <c r="AG160" s="986"/>
      <c r="AH160" s="987"/>
      <c r="AI160" s="988"/>
      <c r="AJ160" s="989"/>
      <c r="AK160" s="990"/>
      <c r="AL160" s="990"/>
      <c r="AM160" s="990"/>
      <c r="AN160" s="990"/>
      <c r="AO160" s="990"/>
      <c r="AP160" s="990"/>
      <c r="AQ160" s="990"/>
      <c r="AR160" s="990"/>
      <c r="AS160" s="990">
        <v>1</v>
      </c>
      <c r="AT160" s="990"/>
      <c r="AU160" s="990"/>
      <c r="AV160" s="990"/>
      <c r="AW160" s="990"/>
      <c r="AX160" s="990"/>
      <c r="AY160" s="990"/>
      <c r="AZ160" s="990"/>
      <c r="BA160" s="990"/>
      <c r="BB160" s="990"/>
      <c r="BC160" s="990"/>
      <c r="BD160" s="614">
        <v>1</v>
      </c>
      <c r="BE160" s="991">
        <v>32</v>
      </c>
      <c r="BF160" s="992"/>
      <c r="BG160" s="992"/>
      <c r="BH160" s="992">
        <v>56</v>
      </c>
      <c r="BI160" s="992"/>
      <c r="BJ160" s="992">
        <v>26</v>
      </c>
      <c r="BK160" s="992"/>
      <c r="BL160" s="992">
        <v>25</v>
      </c>
      <c r="BM160" s="992"/>
      <c r="BN160" s="992"/>
      <c r="BO160" s="992"/>
      <c r="BP160" s="992"/>
      <c r="BQ160" s="992"/>
      <c r="BR160" s="992"/>
      <c r="BS160" s="992"/>
      <c r="BT160" s="992"/>
      <c r="BU160" s="992"/>
      <c r="BV160" s="992"/>
      <c r="BW160" s="992"/>
      <c r="BX160" s="992"/>
      <c r="BY160" s="992"/>
      <c r="BZ160" s="992"/>
      <c r="CA160" s="992"/>
      <c r="CB160" s="992"/>
      <c r="CC160" s="992"/>
      <c r="CD160" s="992"/>
      <c r="CE160" s="992"/>
      <c r="CF160" s="992"/>
      <c r="CG160" s="992"/>
      <c r="CH160" s="992"/>
      <c r="CI160" s="992"/>
      <c r="CJ160" s="992"/>
      <c r="CK160" s="992"/>
      <c r="CL160" s="992"/>
      <c r="CM160" s="992"/>
      <c r="CN160" s="992"/>
      <c r="CO160" s="992"/>
      <c r="CP160" s="992"/>
      <c r="CQ160" s="992"/>
      <c r="CR160" s="992"/>
      <c r="CS160" s="993">
        <v>139</v>
      </c>
      <c r="CT160" s="994">
        <f t="shared" si="32"/>
        <v>4</v>
      </c>
      <c r="CU160" s="615">
        <v>0.69332191780821917</v>
      </c>
      <c r="CV160" s="616"/>
      <c r="CW160" s="616"/>
      <c r="CX160" s="616">
        <v>0.55410958904109586</v>
      </c>
      <c r="CY160" s="616"/>
      <c r="CZ160" s="616">
        <v>0.78155953635405695</v>
      </c>
      <c r="DA160" s="616"/>
      <c r="DB160" s="616">
        <v>0.64646575342465751</v>
      </c>
      <c r="DC160" s="616"/>
      <c r="DD160" s="616"/>
      <c r="DE160" s="616"/>
      <c r="DF160" s="616"/>
      <c r="DG160" s="616"/>
      <c r="DH160" s="616"/>
      <c r="DI160" s="616"/>
      <c r="DJ160" s="616"/>
      <c r="DK160" s="616"/>
      <c r="DL160" s="616"/>
      <c r="DM160" s="616"/>
      <c r="DN160" s="616"/>
      <c r="DO160" s="616"/>
      <c r="DP160" s="616"/>
      <c r="DQ160" s="616"/>
      <c r="DR160" s="616"/>
      <c r="DS160" s="616"/>
      <c r="DT160" s="616"/>
      <c r="DU160" s="616"/>
      <c r="DV160" s="616"/>
      <c r="DW160" s="616"/>
      <c r="DX160" s="616"/>
      <c r="DY160" s="616"/>
      <c r="DZ160" s="616"/>
      <c r="EA160" s="616"/>
      <c r="EB160" s="616"/>
      <c r="EC160" s="616"/>
      <c r="ED160" s="616"/>
      <c r="EE160" s="616"/>
      <c r="EF160" s="616"/>
      <c r="EG160" s="616"/>
      <c r="EH160" s="995"/>
      <c r="EI160" s="996">
        <v>0.6453138858775993</v>
      </c>
      <c r="EJ160" s="989"/>
      <c r="EK160" s="990"/>
      <c r="EL160" s="990">
        <v>4</v>
      </c>
      <c r="EM160" s="990"/>
      <c r="EN160" s="990"/>
      <c r="EO160" s="990">
        <v>9</v>
      </c>
      <c r="EP160" s="990"/>
      <c r="EQ160" s="990"/>
      <c r="ER160" s="990"/>
      <c r="ES160" s="990">
        <v>12</v>
      </c>
      <c r="ET160" s="990"/>
      <c r="EU160" s="990"/>
      <c r="EV160" s="990"/>
      <c r="EW160" s="990"/>
      <c r="EX160" s="990"/>
      <c r="EY160" s="990"/>
      <c r="EZ160" s="990"/>
      <c r="FA160" s="990"/>
      <c r="FB160" s="990"/>
      <c r="FC160" s="990"/>
      <c r="FD160" s="990"/>
      <c r="FE160" s="990"/>
      <c r="FF160" s="990"/>
      <c r="FG160" s="990"/>
      <c r="FH160" s="990"/>
      <c r="FI160" s="990"/>
      <c r="FJ160" s="990"/>
      <c r="FK160" s="990"/>
      <c r="FL160" s="990"/>
      <c r="FM160" s="990"/>
      <c r="FN160" s="990"/>
      <c r="FO160" s="990"/>
      <c r="FP160" s="997">
        <v>25</v>
      </c>
      <c r="FQ160" s="994">
        <f t="shared" si="27"/>
        <v>3</v>
      </c>
      <c r="FR160" s="615"/>
      <c r="FS160" s="616"/>
      <c r="FT160" s="616">
        <v>0.75890410958904109</v>
      </c>
      <c r="FU160" s="616"/>
      <c r="FV160" s="616"/>
      <c r="FW160" s="616">
        <v>0.38660578386605782</v>
      </c>
      <c r="FX160" s="616"/>
      <c r="FY160" s="616"/>
      <c r="FZ160" s="616"/>
      <c r="GA160" s="616">
        <v>0.55547945205479454</v>
      </c>
      <c r="GB160" s="616"/>
      <c r="GC160" s="616"/>
      <c r="GD160" s="616"/>
      <c r="GE160" s="616"/>
      <c r="GF160" s="616"/>
      <c r="GG160" s="616"/>
      <c r="GH160" s="616"/>
      <c r="GI160" s="616"/>
      <c r="GJ160" s="616"/>
      <c r="GK160" s="616"/>
      <c r="GL160" s="616"/>
      <c r="GM160" s="616"/>
      <c r="GN160" s="616"/>
      <c r="GO160" s="616"/>
      <c r="GP160" s="616"/>
      <c r="GQ160" s="616"/>
      <c r="GR160" s="616"/>
      <c r="GS160" s="616"/>
      <c r="GT160" s="616"/>
      <c r="GU160" s="616"/>
      <c r="GV160" s="616"/>
      <c r="GW160" s="616"/>
      <c r="GX160" s="621">
        <v>0.52723287671232877</v>
      </c>
      <c r="GY160" s="998">
        <v>30</v>
      </c>
      <c r="GZ160" s="999"/>
      <c r="HA160" s="999"/>
      <c r="HB160" s="999"/>
      <c r="HC160" s="999"/>
      <c r="HD160" s="999"/>
      <c r="HE160" s="1000">
        <v>30</v>
      </c>
      <c r="HF160" s="1001">
        <v>5</v>
      </c>
      <c r="HG160" s="1002">
        <v>960</v>
      </c>
      <c r="HH160" s="1002">
        <v>1</v>
      </c>
      <c r="HI160" s="1002">
        <v>75</v>
      </c>
      <c r="HJ160" s="1002">
        <v>329</v>
      </c>
      <c r="HK160" s="1002">
        <v>391</v>
      </c>
      <c r="HL160" s="1002">
        <v>76</v>
      </c>
      <c r="HM160" s="1002">
        <v>61</v>
      </c>
      <c r="HN160" s="1002">
        <v>2317</v>
      </c>
      <c r="HO160" s="1002">
        <v>33</v>
      </c>
      <c r="HP160" s="1002">
        <v>171</v>
      </c>
      <c r="HQ160" s="1002">
        <v>120</v>
      </c>
      <c r="HR160" s="1002">
        <v>3</v>
      </c>
      <c r="HS160" s="1002">
        <v>4</v>
      </c>
      <c r="HT160" s="1002"/>
      <c r="HU160" s="1002"/>
      <c r="HV160" s="1002">
        <v>50</v>
      </c>
      <c r="HW160" s="1002">
        <v>5</v>
      </c>
      <c r="HX160" s="1002">
        <v>65</v>
      </c>
      <c r="HY160" s="1002">
        <v>39</v>
      </c>
      <c r="HZ160" s="1002">
        <v>30</v>
      </c>
      <c r="IA160" s="1002">
        <v>15</v>
      </c>
      <c r="IB160" s="1002"/>
      <c r="IC160" s="1002">
        <v>18</v>
      </c>
      <c r="ID160" s="1002">
        <v>367</v>
      </c>
      <c r="IE160" s="1002"/>
      <c r="IF160" s="1002">
        <v>4</v>
      </c>
      <c r="IG160" s="1002">
        <v>8</v>
      </c>
      <c r="IH160" s="1003">
        <v>5147</v>
      </c>
      <c r="II160" s="1004">
        <f t="shared" si="33"/>
        <v>14.101369863013698</v>
      </c>
      <c r="IJ160" s="1005">
        <v>17</v>
      </c>
      <c r="IK160" s="1006">
        <v>8.0927083333333325</v>
      </c>
      <c r="IL160" s="1006">
        <v>2</v>
      </c>
      <c r="IM160" s="1006">
        <v>5.6266666666666669</v>
      </c>
      <c r="IN160" s="1006">
        <v>8.6808510638297864</v>
      </c>
      <c r="IO160" s="1006">
        <v>6.0537084398976981</v>
      </c>
      <c r="IP160" s="1006">
        <v>9.776315789473685</v>
      </c>
      <c r="IQ160" s="1006">
        <v>7.4918032786885247</v>
      </c>
      <c r="IR160" s="1006">
        <v>7.6901165299956844</v>
      </c>
      <c r="IS160" s="1006">
        <v>6.6363636363636367</v>
      </c>
      <c r="IT160" s="1006">
        <v>6.3216374269005851</v>
      </c>
      <c r="IU160" s="1006">
        <v>9.25</v>
      </c>
      <c r="IV160" s="1006">
        <v>7</v>
      </c>
      <c r="IW160" s="1006">
        <v>9</v>
      </c>
      <c r="IX160" s="1006"/>
      <c r="IY160" s="1006"/>
      <c r="IZ160" s="1006">
        <v>6.16</v>
      </c>
      <c r="JA160" s="1006">
        <v>8.4</v>
      </c>
      <c r="JB160" s="1006">
        <v>7.4</v>
      </c>
      <c r="JC160" s="1006">
        <v>6.2051282051282053</v>
      </c>
      <c r="JD160" s="1006">
        <v>2.6666666666666665</v>
      </c>
      <c r="JE160" s="1006">
        <v>3.2</v>
      </c>
      <c r="JF160" s="1006"/>
      <c r="JG160" s="1006">
        <v>5.2222222222222223</v>
      </c>
      <c r="JH160" s="1006">
        <v>17.070844686648503</v>
      </c>
      <c r="JI160" s="1006"/>
      <c r="JJ160" s="1006">
        <v>8.5</v>
      </c>
      <c r="JK160" s="1006">
        <v>6.625</v>
      </c>
      <c r="JL160" s="642">
        <v>8.2830775208859535</v>
      </c>
      <c r="JM160" s="1001">
        <v>38</v>
      </c>
      <c r="JN160" s="1002">
        <v>5602</v>
      </c>
      <c r="JO160" s="1002">
        <v>1</v>
      </c>
      <c r="JP160" s="1002">
        <v>335</v>
      </c>
      <c r="JQ160" s="1002">
        <v>2247</v>
      </c>
      <c r="JR160" s="1002">
        <v>1664</v>
      </c>
      <c r="JS160" s="1002">
        <v>610</v>
      </c>
      <c r="JT160" s="1002">
        <v>355</v>
      </c>
      <c r="JU160" s="1002">
        <v>13068</v>
      </c>
      <c r="JV160" s="1002">
        <v>184</v>
      </c>
      <c r="JW160" s="1002">
        <v>795</v>
      </c>
      <c r="JX160" s="1002">
        <v>918</v>
      </c>
      <c r="JY160" s="1002">
        <v>18</v>
      </c>
      <c r="JZ160" s="1002">
        <v>32</v>
      </c>
      <c r="KA160" s="1002"/>
      <c r="KB160" s="1002"/>
      <c r="KC160" s="1002">
        <v>211</v>
      </c>
      <c r="KD160" s="1002">
        <v>37</v>
      </c>
      <c r="KE160" s="1002">
        <v>346</v>
      </c>
      <c r="KF160" s="1002">
        <v>182</v>
      </c>
      <c r="KG160" s="1002">
        <v>29</v>
      </c>
      <c r="KH160" s="1002">
        <v>19</v>
      </c>
      <c r="KI160" s="1002"/>
      <c r="KJ160" s="1002">
        <v>77</v>
      </c>
      <c r="KK160" s="1002">
        <v>5899</v>
      </c>
      <c r="KL160" s="1002"/>
      <c r="KM160" s="1002">
        <v>30</v>
      </c>
      <c r="KN160" s="1002">
        <v>43</v>
      </c>
      <c r="KO160" s="1003">
        <v>32740</v>
      </c>
      <c r="KP160" s="1007">
        <f t="shared" si="28"/>
        <v>0.6453138858775993</v>
      </c>
      <c r="KQ160" s="1004">
        <f t="shared" si="34"/>
        <v>89.698630136986296</v>
      </c>
      <c r="KR160" s="1001">
        <v>42</v>
      </c>
      <c r="KS160" s="1002">
        <v>1232</v>
      </c>
      <c r="KT160" s="1002"/>
      <c r="KU160" s="1002">
        <v>12</v>
      </c>
      <c r="KV160" s="1002">
        <v>284</v>
      </c>
      <c r="KW160" s="1002">
        <v>332</v>
      </c>
      <c r="KX160" s="1002">
        <v>59</v>
      </c>
      <c r="KY160" s="1002">
        <v>43</v>
      </c>
      <c r="KZ160" s="1002">
        <v>2441</v>
      </c>
      <c r="LA160" s="1002">
        <v>1</v>
      </c>
      <c r="LB160" s="1002">
        <v>114</v>
      </c>
      <c r="LC160" s="1002">
        <v>72</v>
      </c>
      <c r="LD160" s="1002"/>
      <c r="LE160" s="1002"/>
      <c r="LF160" s="1002"/>
      <c r="LG160" s="1002"/>
      <c r="LH160" s="1002">
        <v>47</v>
      </c>
      <c r="LI160" s="1002"/>
      <c r="LJ160" s="1002">
        <v>72</v>
      </c>
      <c r="LK160" s="1002">
        <v>22</v>
      </c>
      <c r="LL160" s="1002">
        <v>22</v>
      </c>
      <c r="LM160" s="1002">
        <v>14</v>
      </c>
      <c r="LN160" s="1002"/>
      <c r="LO160" s="1002"/>
      <c r="LP160" s="1002"/>
      <c r="LQ160" s="1002"/>
      <c r="LR160" s="1002"/>
      <c r="LS160" s="1002">
        <v>2</v>
      </c>
      <c r="LT160" s="1003">
        <v>4811</v>
      </c>
      <c r="LU160" s="1007">
        <f t="shared" si="38"/>
        <v>0.52723287671232877</v>
      </c>
      <c r="LV160" s="1004">
        <f t="shared" si="35"/>
        <v>13.180821917808219</v>
      </c>
      <c r="LW160" s="644"/>
      <c r="LX160" s="645"/>
      <c r="LY160" s="645"/>
      <c r="LZ160" s="646">
        <v>1577</v>
      </c>
      <c r="MA160" s="647">
        <v>1662</v>
      </c>
      <c r="MB160" s="647">
        <v>1572</v>
      </c>
      <c r="MC160" s="645"/>
      <c r="MD160" s="645"/>
      <c r="ME160" s="646"/>
      <c r="MF160" s="647"/>
      <c r="MG160" s="645"/>
      <c r="MH160" s="645"/>
      <c r="MI160" s="646"/>
      <c r="MJ160" s="647"/>
      <c r="MK160" s="648"/>
      <c r="ML160" s="648"/>
      <c r="MM160" s="648"/>
      <c r="MN160" s="1008">
        <v>4811</v>
      </c>
      <c r="MO160" s="1009">
        <f t="shared" si="36"/>
        <v>0</v>
      </c>
      <c r="MP160" s="1010"/>
      <c r="MQ160" s="1011"/>
      <c r="MR160" s="1011"/>
      <c r="MS160" s="1011"/>
      <c r="MT160" s="1011"/>
      <c r="MU160" s="1011"/>
      <c r="MV160" s="1012"/>
      <c r="MX160" s="837"/>
    </row>
    <row r="161" spans="1:362" s="587" customFormat="1" ht="8.25" x14ac:dyDescent="0.25">
      <c r="A161" s="976" t="s">
        <v>933</v>
      </c>
      <c r="B161" s="977" t="s">
        <v>934</v>
      </c>
      <c r="C161" s="978" t="s">
        <v>935</v>
      </c>
      <c r="D161" s="978" t="s">
        <v>936</v>
      </c>
      <c r="E161" s="978" t="s">
        <v>1214</v>
      </c>
      <c r="F161" s="978" t="s">
        <v>287</v>
      </c>
      <c r="G161" s="978" t="s">
        <v>288</v>
      </c>
      <c r="H161" s="978" t="s">
        <v>288</v>
      </c>
      <c r="I161" s="978" t="s">
        <v>505</v>
      </c>
      <c r="J161" s="978" t="s">
        <v>210</v>
      </c>
      <c r="K161" s="1013" t="s">
        <v>282</v>
      </c>
      <c r="L161" s="979">
        <v>1</v>
      </c>
      <c r="M161" s="593">
        <v>879233000</v>
      </c>
      <c r="N161" s="595">
        <v>879166000</v>
      </c>
      <c r="O161" s="595">
        <v>589928000</v>
      </c>
      <c r="P161" s="598">
        <f t="shared" si="29"/>
        <v>67000</v>
      </c>
      <c r="Q161" s="599">
        <v>3974234.8600000003</v>
      </c>
      <c r="R161" s="600">
        <v>581427619.56000006</v>
      </c>
      <c r="S161" s="600">
        <v>24233302.799999997</v>
      </c>
      <c r="T161" s="980">
        <v>609635157.22000003</v>
      </c>
      <c r="U161" s="981">
        <v>106.14849206349206</v>
      </c>
      <c r="V161" s="982">
        <v>6.290337301587301</v>
      </c>
      <c r="W161" s="982">
        <v>214.41084656084658</v>
      </c>
      <c r="X161" s="982">
        <v>48.147460317460322</v>
      </c>
      <c r="Y161" s="982">
        <v>20.576984126984129</v>
      </c>
      <c r="Z161" s="982">
        <v>88.959417989417986</v>
      </c>
      <c r="AA161" s="982">
        <v>1.75</v>
      </c>
      <c r="AB161" s="982">
        <v>49.182400793650785</v>
      </c>
      <c r="AC161" s="982">
        <v>82.531230158730168</v>
      </c>
      <c r="AD161" s="983">
        <v>617.99716931216938</v>
      </c>
      <c r="AE161" s="984">
        <f t="shared" si="30"/>
        <v>0.2182851848564028</v>
      </c>
      <c r="AF161" s="985">
        <f t="shared" si="31"/>
        <v>0.44091734481501127</v>
      </c>
      <c r="AG161" s="986"/>
      <c r="AH161" s="987"/>
      <c r="AI161" s="988" t="s">
        <v>1482</v>
      </c>
      <c r="AJ161" s="989"/>
      <c r="AK161" s="990"/>
      <c r="AL161" s="990"/>
      <c r="AM161" s="990"/>
      <c r="AN161" s="990"/>
      <c r="AO161" s="990"/>
      <c r="AP161" s="990"/>
      <c r="AQ161" s="990"/>
      <c r="AR161" s="990"/>
      <c r="AS161" s="990"/>
      <c r="AT161" s="990"/>
      <c r="AU161" s="990"/>
      <c r="AV161" s="990"/>
      <c r="AW161" s="990"/>
      <c r="AX161" s="990"/>
      <c r="AY161" s="990"/>
      <c r="AZ161" s="990"/>
      <c r="BA161" s="990"/>
      <c r="BB161" s="990"/>
      <c r="BC161" s="990"/>
      <c r="BD161" s="614"/>
      <c r="BE161" s="991">
        <v>50</v>
      </c>
      <c r="BF161" s="992">
        <v>30</v>
      </c>
      <c r="BG161" s="992"/>
      <c r="BH161" s="992">
        <v>20</v>
      </c>
      <c r="BI161" s="992"/>
      <c r="BJ161" s="992">
        <v>30</v>
      </c>
      <c r="BK161" s="992">
        <v>22</v>
      </c>
      <c r="BL161" s="992"/>
      <c r="BM161" s="992"/>
      <c r="BN161" s="992"/>
      <c r="BO161" s="992"/>
      <c r="BP161" s="992">
        <v>18</v>
      </c>
      <c r="BQ161" s="992"/>
      <c r="BR161" s="992"/>
      <c r="BS161" s="992"/>
      <c r="BT161" s="992"/>
      <c r="BU161" s="992">
        <v>24</v>
      </c>
      <c r="BV161" s="992"/>
      <c r="BW161" s="992"/>
      <c r="BX161" s="992">
        <v>2</v>
      </c>
      <c r="BY161" s="992"/>
      <c r="BZ161" s="992"/>
      <c r="CA161" s="992"/>
      <c r="CB161" s="992"/>
      <c r="CC161" s="992"/>
      <c r="CD161" s="992"/>
      <c r="CE161" s="992"/>
      <c r="CF161" s="992"/>
      <c r="CG161" s="992"/>
      <c r="CH161" s="992"/>
      <c r="CI161" s="992"/>
      <c r="CJ161" s="992"/>
      <c r="CK161" s="992"/>
      <c r="CL161" s="992"/>
      <c r="CM161" s="992"/>
      <c r="CN161" s="992"/>
      <c r="CO161" s="992"/>
      <c r="CP161" s="992"/>
      <c r="CQ161" s="992"/>
      <c r="CR161" s="992"/>
      <c r="CS161" s="993">
        <v>196</v>
      </c>
      <c r="CT161" s="994">
        <f t="shared" si="32"/>
        <v>8</v>
      </c>
      <c r="CU161" s="615">
        <v>0.59271232876712332</v>
      </c>
      <c r="CV161" s="616">
        <v>0.52812785388127859</v>
      </c>
      <c r="CW161" s="616"/>
      <c r="CX161" s="616">
        <v>0.28000000000000003</v>
      </c>
      <c r="CY161" s="616"/>
      <c r="CZ161" s="616">
        <v>0.6431050228310502</v>
      </c>
      <c r="DA161" s="616">
        <v>1.0856787048567871</v>
      </c>
      <c r="DB161" s="616"/>
      <c r="DC161" s="616"/>
      <c r="DD161" s="616"/>
      <c r="DE161" s="616"/>
      <c r="DF161" s="616">
        <v>0.38660578386605782</v>
      </c>
      <c r="DG161" s="616"/>
      <c r="DH161" s="616"/>
      <c r="DI161" s="616"/>
      <c r="DJ161" s="616"/>
      <c r="DK161" s="616">
        <v>0.58367579908675804</v>
      </c>
      <c r="DL161" s="616"/>
      <c r="DM161" s="616"/>
      <c r="DN161" s="616">
        <v>0</v>
      </c>
      <c r="DO161" s="616"/>
      <c r="DP161" s="616"/>
      <c r="DQ161" s="616"/>
      <c r="DR161" s="616"/>
      <c r="DS161" s="616"/>
      <c r="DT161" s="616"/>
      <c r="DU161" s="616"/>
      <c r="DV161" s="616"/>
      <c r="DW161" s="616"/>
      <c r="DX161" s="616"/>
      <c r="DY161" s="616"/>
      <c r="DZ161" s="616"/>
      <c r="EA161" s="616"/>
      <c r="EB161" s="616"/>
      <c r="EC161" s="616"/>
      <c r="ED161" s="616"/>
      <c r="EE161" s="616"/>
      <c r="EF161" s="616"/>
      <c r="EG161" s="616"/>
      <c r="EH161" s="995"/>
      <c r="EI161" s="996">
        <v>0.58788090578697227</v>
      </c>
      <c r="EJ161" s="989">
        <v>5</v>
      </c>
      <c r="EK161" s="990">
        <v>5</v>
      </c>
      <c r="EL161" s="990">
        <v>5</v>
      </c>
      <c r="EM161" s="990"/>
      <c r="EN161" s="990"/>
      <c r="EO161" s="990"/>
      <c r="EP161" s="990"/>
      <c r="EQ161" s="990"/>
      <c r="ER161" s="990"/>
      <c r="ES161" s="990"/>
      <c r="ET161" s="990"/>
      <c r="EU161" s="990"/>
      <c r="EV161" s="990"/>
      <c r="EW161" s="990"/>
      <c r="EX161" s="990"/>
      <c r="EY161" s="990"/>
      <c r="EZ161" s="990"/>
      <c r="FA161" s="990"/>
      <c r="FB161" s="990"/>
      <c r="FC161" s="990"/>
      <c r="FD161" s="990"/>
      <c r="FE161" s="990"/>
      <c r="FF161" s="990"/>
      <c r="FG161" s="990"/>
      <c r="FH161" s="990"/>
      <c r="FI161" s="990"/>
      <c r="FJ161" s="990"/>
      <c r="FK161" s="990"/>
      <c r="FL161" s="990"/>
      <c r="FM161" s="990"/>
      <c r="FN161" s="990"/>
      <c r="FO161" s="990"/>
      <c r="FP161" s="997">
        <v>15</v>
      </c>
      <c r="FQ161" s="994">
        <f t="shared" si="27"/>
        <v>3</v>
      </c>
      <c r="FR161" s="615">
        <v>0.60273972602739723</v>
      </c>
      <c r="FS161" s="616">
        <v>0.46191780821917811</v>
      </c>
      <c r="FT161" s="616">
        <v>0.63671232876712325</v>
      </c>
      <c r="FU161" s="616"/>
      <c r="FV161" s="616"/>
      <c r="FW161" s="616"/>
      <c r="FX161" s="616"/>
      <c r="FY161" s="616"/>
      <c r="FZ161" s="616"/>
      <c r="GA161" s="616"/>
      <c r="GB161" s="616"/>
      <c r="GC161" s="616"/>
      <c r="GD161" s="616"/>
      <c r="GE161" s="616"/>
      <c r="GF161" s="616"/>
      <c r="GG161" s="616"/>
      <c r="GH161" s="616"/>
      <c r="GI161" s="616"/>
      <c r="GJ161" s="616"/>
      <c r="GK161" s="616"/>
      <c r="GL161" s="616"/>
      <c r="GM161" s="616"/>
      <c r="GN161" s="616"/>
      <c r="GO161" s="616"/>
      <c r="GP161" s="616"/>
      <c r="GQ161" s="616"/>
      <c r="GR161" s="616"/>
      <c r="GS161" s="616"/>
      <c r="GT161" s="616"/>
      <c r="GU161" s="616"/>
      <c r="GV161" s="616"/>
      <c r="GW161" s="616"/>
      <c r="GX161" s="621">
        <v>0.56712328767123288</v>
      </c>
      <c r="GY161" s="998">
        <v>23</v>
      </c>
      <c r="GZ161" s="999"/>
      <c r="HA161" s="999"/>
      <c r="HB161" s="999"/>
      <c r="HC161" s="999">
        <v>20</v>
      </c>
      <c r="HD161" s="999">
        <v>8</v>
      </c>
      <c r="HE161" s="1000">
        <v>51</v>
      </c>
      <c r="HF161" s="1001">
        <v>67</v>
      </c>
      <c r="HG161" s="1002">
        <v>109</v>
      </c>
      <c r="HH161" s="1002">
        <v>6</v>
      </c>
      <c r="HI161" s="1002">
        <v>540</v>
      </c>
      <c r="HJ161" s="1002">
        <v>281</v>
      </c>
      <c r="HK161" s="1002">
        <v>663</v>
      </c>
      <c r="HL161" s="1002">
        <v>849</v>
      </c>
      <c r="HM161" s="1002">
        <v>358</v>
      </c>
      <c r="HN161" s="1002">
        <v>1543</v>
      </c>
      <c r="HO161" s="1002">
        <v>571</v>
      </c>
      <c r="HP161" s="1002">
        <v>399</v>
      </c>
      <c r="HQ161" s="1002">
        <v>208</v>
      </c>
      <c r="HR161" s="1002">
        <v>87</v>
      </c>
      <c r="HS161" s="1002">
        <v>4</v>
      </c>
      <c r="HT161" s="1002"/>
      <c r="HU161" s="1002"/>
      <c r="HV161" s="1002">
        <v>75</v>
      </c>
      <c r="HW161" s="1002">
        <v>35</v>
      </c>
      <c r="HX161" s="1002">
        <v>40</v>
      </c>
      <c r="HY161" s="1002">
        <v>194</v>
      </c>
      <c r="HZ161" s="1002">
        <v>282</v>
      </c>
      <c r="IA161" s="1002">
        <v>18</v>
      </c>
      <c r="IB161" s="1002"/>
      <c r="IC161" s="1002">
        <v>36</v>
      </c>
      <c r="ID161" s="1002"/>
      <c r="IE161" s="1002"/>
      <c r="IF161" s="1002">
        <v>5</v>
      </c>
      <c r="IG161" s="1002"/>
      <c r="IH161" s="1003">
        <v>6370</v>
      </c>
      <c r="II161" s="1004">
        <f t="shared" si="33"/>
        <v>17.452054794520549</v>
      </c>
      <c r="IJ161" s="1005">
        <v>17.701492537313431</v>
      </c>
      <c r="IK161" s="1006">
        <v>7.5871559633027523</v>
      </c>
      <c r="IL161" s="1006">
        <v>6.5</v>
      </c>
      <c r="IM161" s="1006">
        <v>5.1611111111111114</v>
      </c>
      <c r="IN161" s="1006">
        <v>9.352313167259787</v>
      </c>
      <c r="IO161" s="1006">
        <v>6.8552036199095019</v>
      </c>
      <c r="IP161" s="1006">
        <v>5.365135453474676</v>
      </c>
      <c r="IQ161" s="1006">
        <v>5.7709497206703908</v>
      </c>
      <c r="IR161" s="1006">
        <v>7.7323395981853533</v>
      </c>
      <c r="IS161" s="1006">
        <v>10.133099824868651</v>
      </c>
      <c r="IT161" s="1006">
        <v>6.6090225563909772</v>
      </c>
      <c r="IU161" s="1006">
        <v>7.927884615384615</v>
      </c>
      <c r="IV161" s="1006">
        <v>3.1954022988505746</v>
      </c>
      <c r="IW161" s="1006">
        <v>6</v>
      </c>
      <c r="IX161" s="1006"/>
      <c r="IY161" s="1006"/>
      <c r="IZ161" s="1006">
        <v>6.3733333333333331</v>
      </c>
      <c r="JA161" s="1006">
        <v>6.8857142857142861</v>
      </c>
      <c r="JB161" s="1006">
        <v>10.775</v>
      </c>
      <c r="JC161" s="1006">
        <v>19.572164948453608</v>
      </c>
      <c r="JD161" s="1006">
        <v>18.75886524822695</v>
      </c>
      <c r="JE161" s="1006">
        <v>4.333333333333333</v>
      </c>
      <c r="JF161" s="1006"/>
      <c r="JG161" s="1006">
        <v>5.75</v>
      </c>
      <c r="JH161" s="1006"/>
      <c r="JI161" s="1006"/>
      <c r="JJ161" s="1006">
        <v>5</v>
      </c>
      <c r="JK161" s="1006"/>
      <c r="JL161" s="642">
        <v>8.0824175824175821</v>
      </c>
      <c r="JM161" s="1001">
        <v>92</v>
      </c>
      <c r="JN161" s="1002">
        <v>663</v>
      </c>
      <c r="JO161" s="1002">
        <v>33</v>
      </c>
      <c r="JP161" s="1002">
        <v>2244</v>
      </c>
      <c r="JQ161" s="1002">
        <v>1941</v>
      </c>
      <c r="JR161" s="1002">
        <v>3605</v>
      </c>
      <c r="JS161" s="1002">
        <v>3223</v>
      </c>
      <c r="JT161" s="1002">
        <v>1611</v>
      </c>
      <c r="JU161" s="1002">
        <v>10032</v>
      </c>
      <c r="JV161" s="1002">
        <v>5200</v>
      </c>
      <c r="JW161" s="1002">
        <v>2060</v>
      </c>
      <c r="JX161" s="1002">
        <v>1360</v>
      </c>
      <c r="JY161" s="1002">
        <v>186</v>
      </c>
      <c r="JZ161" s="1002">
        <v>20</v>
      </c>
      <c r="KA161" s="1002"/>
      <c r="KB161" s="1002"/>
      <c r="KC161" s="1002">
        <v>380</v>
      </c>
      <c r="KD161" s="1002">
        <v>204</v>
      </c>
      <c r="KE161" s="1002">
        <v>337</v>
      </c>
      <c r="KF161" s="1002">
        <v>3593</v>
      </c>
      <c r="KG161" s="1002">
        <v>5039</v>
      </c>
      <c r="KH161" s="1002">
        <v>48</v>
      </c>
      <c r="KI161" s="1002"/>
      <c r="KJ161" s="1002">
        <v>163</v>
      </c>
      <c r="KK161" s="1002"/>
      <c r="KL161" s="1002"/>
      <c r="KM161" s="1002">
        <v>23</v>
      </c>
      <c r="KN161" s="1002"/>
      <c r="KO161" s="1003">
        <v>42057</v>
      </c>
      <c r="KP161" s="1007">
        <f t="shared" si="28"/>
        <v>0.58788090578697227</v>
      </c>
      <c r="KQ161" s="1004">
        <f t="shared" si="34"/>
        <v>115.22465753424657</v>
      </c>
      <c r="KR161" s="1001">
        <v>1024</v>
      </c>
      <c r="KS161" s="1002">
        <v>60</v>
      </c>
      <c r="KT161" s="1002"/>
      <c r="KU161" s="1002">
        <v>6</v>
      </c>
      <c r="KV161" s="1002">
        <v>407</v>
      </c>
      <c r="KW161" s="1002">
        <v>282</v>
      </c>
      <c r="KX161" s="1002">
        <v>477</v>
      </c>
      <c r="KY161" s="1002">
        <v>96</v>
      </c>
      <c r="KZ161" s="1002">
        <v>355</v>
      </c>
      <c r="LA161" s="1002">
        <v>19</v>
      </c>
      <c r="LB161" s="1002">
        <v>178</v>
      </c>
      <c r="LC161" s="1002">
        <v>79</v>
      </c>
      <c r="LD161" s="1002">
        <v>1</v>
      </c>
      <c r="LE161" s="1002"/>
      <c r="LF161" s="1002"/>
      <c r="LG161" s="1002"/>
      <c r="LH161" s="1002">
        <v>23</v>
      </c>
      <c r="LI161" s="1002">
        <v>2</v>
      </c>
      <c r="LJ161" s="1002">
        <v>55</v>
      </c>
      <c r="LK161" s="1002">
        <v>10</v>
      </c>
      <c r="LL161" s="1002">
        <v>7</v>
      </c>
      <c r="LM161" s="1002">
        <v>13</v>
      </c>
      <c r="LN161" s="1002"/>
      <c r="LO161" s="1002">
        <v>10</v>
      </c>
      <c r="LP161" s="1002"/>
      <c r="LQ161" s="1002"/>
      <c r="LR161" s="1002">
        <v>1</v>
      </c>
      <c r="LS161" s="1002"/>
      <c r="LT161" s="1003">
        <v>3105</v>
      </c>
      <c r="LU161" s="1007">
        <f t="shared" si="38"/>
        <v>0.56712328767123288</v>
      </c>
      <c r="LV161" s="1004">
        <f t="shared" si="35"/>
        <v>8.506849315068493</v>
      </c>
      <c r="LW161" s="644">
        <v>25</v>
      </c>
      <c r="LX161" s="645">
        <v>447</v>
      </c>
      <c r="LY161" s="645">
        <v>448</v>
      </c>
      <c r="LZ161" s="646">
        <v>168</v>
      </c>
      <c r="MA161" s="647">
        <v>845</v>
      </c>
      <c r="MB161" s="647">
        <v>1172</v>
      </c>
      <c r="MC161" s="645"/>
      <c r="MD161" s="645"/>
      <c r="ME161" s="646"/>
      <c r="MF161" s="647"/>
      <c r="MG161" s="645"/>
      <c r="MH161" s="645"/>
      <c r="MI161" s="646"/>
      <c r="MJ161" s="647"/>
      <c r="MK161" s="648"/>
      <c r="ML161" s="648"/>
      <c r="MM161" s="648"/>
      <c r="MN161" s="1008">
        <v>3105</v>
      </c>
      <c r="MO161" s="1009">
        <f t="shared" si="36"/>
        <v>0.29629629629629628</v>
      </c>
      <c r="MP161" s="1010"/>
      <c r="MQ161" s="1011"/>
      <c r="MR161" s="1011"/>
      <c r="MS161" s="1011"/>
      <c r="MT161" s="1011"/>
      <c r="MU161" s="1011"/>
      <c r="MV161" s="1012"/>
      <c r="MX161" s="837"/>
    </row>
    <row r="162" spans="1:362" s="587" customFormat="1" ht="8.25" x14ac:dyDescent="0.25">
      <c r="A162" s="976" t="s">
        <v>937</v>
      </c>
      <c r="B162" s="977" t="s">
        <v>938</v>
      </c>
      <c r="C162" s="978" t="s">
        <v>939</v>
      </c>
      <c r="D162" s="978" t="s">
        <v>1317</v>
      </c>
      <c r="E162" s="978" t="s">
        <v>1206</v>
      </c>
      <c r="F162" s="978" t="s">
        <v>207</v>
      </c>
      <c r="G162" s="978" t="s">
        <v>941</v>
      </c>
      <c r="H162" s="978" t="s">
        <v>941</v>
      </c>
      <c r="I162" s="978" t="s">
        <v>505</v>
      </c>
      <c r="J162" s="978" t="s">
        <v>210</v>
      </c>
      <c r="K162" s="926" t="s">
        <v>211</v>
      </c>
      <c r="L162" s="979">
        <v>1</v>
      </c>
      <c r="M162" s="593">
        <v>4255376000</v>
      </c>
      <c r="N162" s="595">
        <v>4240218000</v>
      </c>
      <c r="O162" s="595">
        <v>2321512000</v>
      </c>
      <c r="P162" s="598">
        <f t="shared" si="29"/>
        <v>15158000</v>
      </c>
      <c r="Q162" s="599">
        <v>27016619.120000005</v>
      </c>
      <c r="R162" s="600">
        <v>3030117148.7299995</v>
      </c>
      <c r="S162" s="600">
        <v>140731321.67000002</v>
      </c>
      <c r="T162" s="980">
        <v>3197865089.5199995</v>
      </c>
      <c r="U162" s="981">
        <v>415.16080357142863</v>
      </c>
      <c r="V162" s="982">
        <v>25.218040674603174</v>
      </c>
      <c r="W162" s="982">
        <v>701.56042328042327</v>
      </c>
      <c r="X162" s="982">
        <v>250.00650793650792</v>
      </c>
      <c r="Y162" s="982">
        <v>77.353174603174608</v>
      </c>
      <c r="Z162" s="982">
        <v>299.90370370370374</v>
      </c>
      <c r="AA162" s="982">
        <v>8.0397883597883606</v>
      </c>
      <c r="AB162" s="982">
        <v>415.00847718253965</v>
      </c>
      <c r="AC162" s="982">
        <v>156.89322916666666</v>
      </c>
      <c r="AD162" s="983">
        <v>2349.1441484788361</v>
      </c>
      <c r="AE162" s="984">
        <f t="shared" si="30"/>
        <v>0.23359829459955431</v>
      </c>
      <c r="AF162" s="985">
        <f t="shared" si="31"/>
        <v>0.3947466066811679</v>
      </c>
      <c r="AG162" s="986" t="s">
        <v>1480</v>
      </c>
      <c r="AH162" s="987" t="s">
        <v>1481</v>
      </c>
      <c r="AI162" s="988" t="s">
        <v>1482</v>
      </c>
      <c r="AJ162" s="989"/>
      <c r="AK162" s="990">
        <v>1</v>
      </c>
      <c r="AL162" s="990"/>
      <c r="AM162" s="990"/>
      <c r="AN162" s="990"/>
      <c r="AO162" s="990">
        <v>1</v>
      </c>
      <c r="AP162" s="990"/>
      <c r="AQ162" s="990">
        <v>1</v>
      </c>
      <c r="AR162" s="990"/>
      <c r="AS162" s="990"/>
      <c r="AT162" s="990"/>
      <c r="AU162" s="990"/>
      <c r="AV162" s="990"/>
      <c r="AW162" s="990"/>
      <c r="AX162" s="990"/>
      <c r="AY162" s="990"/>
      <c r="AZ162" s="990"/>
      <c r="BA162" s="990">
        <v>1</v>
      </c>
      <c r="BB162" s="990"/>
      <c r="BC162" s="990"/>
      <c r="BD162" s="614">
        <v>4</v>
      </c>
      <c r="BE162" s="991">
        <v>79</v>
      </c>
      <c r="BF162" s="992">
        <v>56</v>
      </c>
      <c r="BG162" s="992">
        <v>14</v>
      </c>
      <c r="BH162" s="992">
        <v>55</v>
      </c>
      <c r="BI162" s="992"/>
      <c r="BJ162" s="992">
        <v>30</v>
      </c>
      <c r="BK162" s="992">
        <v>40</v>
      </c>
      <c r="BL162" s="992">
        <v>27</v>
      </c>
      <c r="BM162" s="992"/>
      <c r="BN162" s="992">
        <v>25</v>
      </c>
      <c r="BO162" s="992"/>
      <c r="BP162" s="992">
        <v>25</v>
      </c>
      <c r="BQ162" s="992">
        <v>20</v>
      </c>
      <c r="BR162" s="992">
        <v>24</v>
      </c>
      <c r="BS162" s="992"/>
      <c r="BT162" s="992"/>
      <c r="BU162" s="992"/>
      <c r="BV162" s="992">
        <v>37</v>
      </c>
      <c r="BW162" s="992"/>
      <c r="BX162" s="992">
        <v>18</v>
      </c>
      <c r="BY162" s="992"/>
      <c r="BZ162" s="992"/>
      <c r="CA162" s="992"/>
      <c r="CB162" s="992"/>
      <c r="CC162" s="992"/>
      <c r="CD162" s="992">
        <v>17</v>
      </c>
      <c r="CE162" s="992"/>
      <c r="CF162" s="992"/>
      <c r="CG162" s="992"/>
      <c r="CH162" s="992"/>
      <c r="CI162" s="992"/>
      <c r="CJ162" s="992"/>
      <c r="CK162" s="992"/>
      <c r="CL162" s="992"/>
      <c r="CM162" s="992"/>
      <c r="CN162" s="992"/>
      <c r="CO162" s="992"/>
      <c r="CP162" s="992"/>
      <c r="CQ162" s="992"/>
      <c r="CR162" s="992"/>
      <c r="CS162" s="993">
        <v>467</v>
      </c>
      <c r="CT162" s="994">
        <f t="shared" si="32"/>
        <v>14</v>
      </c>
      <c r="CU162" s="615">
        <v>0.5902202184844807</v>
      </c>
      <c r="CV162" s="616">
        <v>0.47764187866927593</v>
      </c>
      <c r="CW162" s="616">
        <v>0.57084148727984341</v>
      </c>
      <c r="CX162" s="616">
        <v>0.57399750933997506</v>
      </c>
      <c r="CY162" s="616"/>
      <c r="CZ162" s="616">
        <v>0.6510502283105023</v>
      </c>
      <c r="DA162" s="616">
        <v>0.58595890410958906</v>
      </c>
      <c r="DB162" s="616">
        <v>0.6530695078640284</v>
      </c>
      <c r="DC162" s="616"/>
      <c r="DD162" s="616">
        <v>0.60767123287671232</v>
      </c>
      <c r="DE162" s="616"/>
      <c r="DF162" s="616">
        <v>0.60186301369863016</v>
      </c>
      <c r="DG162" s="616">
        <v>0.65328767123287668</v>
      </c>
      <c r="DH162" s="616">
        <v>0.58139269406392691</v>
      </c>
      <c r="DI162" s="616"/>
      <c r="DJ162" s="616"/>
      <c r="DK162" s="616"/>
      <c r="DL162" s="616">
        <v>0.80629396519807484</v>
      </c>
      <c r="DM162" s="616"/>
      <c r="DN162" s="616">
        <v>0.14855403348554033</v>
      </c>
      <c r="DO162" s="616"/>
      <c r="DP162" s="616"/>
      <c r="DQ162" s="616"/>
      <c r="DR162" s="616"/>
      <c r="DS162" s="616"/>
      <c r="DT162" s="616">
        <v>0.63755036261079778</v>
      </c>
      <c r="DU162" s="616"/>
      <c r="DV162" s="616"/>
      <c r="DW162" s="616"/>
      <c r="DX162" s="616"/>
      <c r="DY162" s="616"/>
      <c r="DZ162" s="616"/>
      <c r="EA162" s="616"/>
      <c r="EB162" s="616"/>
      <c r="EC162" s="616"/>
      <c r="ED162" s="616"/>
      <c r="EE162" s="616"/>
      <c r="EF162" s="616"/>
      <c r="EG162" s="616"/>
      <c r="EH162" s="995"/>
      <c r="EI162" s="996">
        <v>0.5870288345897744</v>
      </c>
      <c r="EJ162" s="989">
        <v>33</v>
      </c>
      <c r="EK162" s="990">
        <v>9</v>
      </c>
      <c r="EL162" s="990"/>
      <c r="EM162" s="990"/>
      <c r="EN162" s="990"/>
      <c r="EO162" s="990">
        <v>6</v>
      </c>
      <c r="EP162" s="990">
        <v>10</v>
      </c>
      <c r="EQ162" s="990"/>
      <c r="ER162" s="990"/>
      <c r="ES162" s="990"/>
      <c r="ET162" s="990"/>
      <c r="EU162" s="990">
        <v>10</v>
      </c>
      <c r="EV162" s="990"/>
      <c r="EW162" s="990"/>
      <c r="EX162" s="990"/>
      <c r="EY162" s="990"/>
      <c r="EZ162" s="990"/>
      <c r="FA162" s="990"/>
      <c r="FB162" s="990"/>
      <c r="FC162" s="990"/>
      <c r="FD162" s="990"/>
      <c r="FE162" s="990"/>
      <c r="FF162" s="990"/>
      <c r="FG162" s="990"/>
      <c r="FH162" s="990"/>
      <c r="FI162" s="990"/>
      <c r="FJ162" s="990"/>
      <c r="FK162" s="990"/>
      <c r="FL162" s="990"/>
      <c r="FM162" s="990"/>
      <c r="FN162" s="990"/>
      <c r="FO162" s="990"/>
      <c r="FP162" s="997">
        <v>68</v>
      </c>
      <c r="FQ162" s="994">
        <f t="shared" si="27"/>
        <v>5</v>
      </c>
      <c r="FR162" s="615">
        <v>0.62316313823163139</v>
      </c>
      <c r="FS162" s="616">
        <v>0.81948249619482494</v>
      </c>
      <c r="FT162" s="616"/>
      <c r="FU162" s="616"/>
      <c r="FV162" s="616"/>
      <c r="FW162" s="616">
        <v>0.72283105022831051</v>
      </c>
      <c r="FX162" s="616">
        <v>0.53260273972602745</v>
      </c>
      <c r="FY162" s="616"/>
      <c r="FZ162" s="616"/>
      <c r="GA162" s="616"/>
      <c r="GB162" s="616"/>
      <c r="GC162" s="616">
        <v>0.80136986301369861</v>
      </c>
      <c r="GD162" s="616"/>
      <c r="GE162" s="616"/>
      <c r="GF162" s="616"/>
      <c r="GG162" s="616"/>
      <c r="GH162" s="616"/>
      <c r="GI162" s="616"/>
      <c r="GJ162" s="616"/>
      <c r="GK162" s="616"/>
      <c r="GL162" s="616"/>
      <c r="GM162" s="616"/>
      <c r="GN162" s="616"/>
      <c r="GO162" s="616"/>
      <c r="GP162" s="616"/>
      <c r="GQ162" s="616"/>
      <c r="GR162" s="616"/>
      <c r="GS162" s="616"/>
      <c r="GT162" s="616"/>
      <c r="GU162" s="616"/>
      <c r="GV162" s="616"/>
      <c r="GW162" s="616"/>
      <c r="GX162" s="621">
        <v>0.67082997582594683</v>
      </c>
      <c r="GY162" s="998">
        <v>26</v>
      </c>
      <c r="GZ162" s="999">
        <v>28</v>
      </c>
      <c r="HA162" s="999">
        <v>14</v>
      </c>
      <c r="HB162" s="999">
        <v>8</v>
      </c>
      <c r="HC162" s="999">
        <v>6</v>
      </c>
      <c r="HD162" s="999">
        <v>14</v>
      </c>
      <c r="HE162" s="1000">
        <v>96</v>
      </c>
      <c r="HF162" s="1001">
        <v>240</v>
      </c>
      <c r="HG162" s="1002">
        <v>2306</v>
      </c>
      <c r="HH162" s="1002">
        <v>409</v>
      </c>
      <c r="HI162" s="1002">
        <v>926</v>
      </c>
      <c r="HJ162" s="1002">
        <v>772</v>
      </c>
      <c r="HK162" s="1002">
        <v>1842</v>
      </c>
      <c r="HL162" s="1002">
        <v>1781</v>
      </c>
      <c r="HM162" s="1002">
        <v>1111</v>
      </c>
      <c r="HN162" s="1002">
        <v>4263</v>
      </c>
      <c r="HO162" s="1002">
        <v>385</v>
      </c>
      <c r="HP162" s="1002">
        <v>734</v>
      </c>
      <c r="HQ162" s="1002">
        <v>1226</v>
      </c>
      <c r="HR162" s="1002">
        <v>601</v>
      </c>
      <c r="HS162" s="1002">
        <v>1004</v>
      </c>
      <c r="HT162" s="1002">
        <v>60</v>
      </c>
      <c r="HU162" s="1002"/>
      <c r="HV162" s="1002">
        <v>137</v>
      </c>
      <c r="HW162" s="1002">
        <v>106</v>
      </c>
      <c r="HX162" s="1002">
        <v>266</v>
      </c>
      <c r="HY162" s="1002">
        <v>514</v>
      </c>
      <c r="HZ162" s="1002">
        <v>191</v>
      </c>
      <c r="IA162" s="1002">
        <v>71</v>
      </c>
      <c r="IB162" s="1002"/>
      <c r="IC162" s="1002">
        <v>29</v>
      </c>
      <c r="ID162" s="1002">
        <v>627</v>
      </c>
      <c r="IE162" s="1002">
        <v>90</v>
      </c>
      <c r="IF162" s="1002">
        <v>1</v>
      </c>
      <c r="IG162" s="1002"/>
      <c r="IH162" s="1003">
        <v>19692</v>
      </c>
      <c r="II162" s="1004">
        <f t="shared" si="33"/>
        <v>53.950684931506849</v>
      </c>
      <c r="IJ162" s="1005">
        <v>25.391666666666666</v>
      </c>
      <c r="IK162" s="1006">
        <v>7.409366869037294</v>
      </c>
      <c r="IL162" s="1006">
        <v>3.6283618581907091</v>
      </c>
      <c r="IM162" s="1006">
        <v>5.2149028077753776</v>
      </c>
      <c r="IN162" s="1006">
        <v>9.0919689119170979</v>
      </c>
      <c r="IO162" s="1006">
        <v>6.2263843648208468</v>
      </c>
      <c r="IP162" s="1006">
        <v>6.5558674901740597</v>
      </c>
      <c r="IQ162" s="1006">
        <v>6.7587758775877589</v>
      </c>
      <c r="IR162" s="1006">
        <v>6.0300258034248184</v>
      </c>
      <c r="IS162" s="1006">
        <v>7.0753246753246755</v>
      </c>
      <c r="IT162" s="1006">
        <v>5.8487738419618527</v>
      </c>
      <c r="IU162" s="1006">
        <v>6.415171288743883</v>
      </c>
      <c r="IV162" s="1006">
        <v>4.9950083194675541</v>
      </c>
      <c r="IW162" s="1006">
        <v>3.7828685258964145</v>
      </c>
      <c r="IX162" s="1006">
        <v>2.4</v>
      </c>
      <c r="IY162" s="1006"/>
      <c r="IZ162" s="1006">
        <v>6.6423357664233578</v>
      </c>
      <c r="JA162" s="1006">
        <v>6.3301886792452828</v>
      </c>
      <c r="JB162" s="1006">
        <v>9.6992481203007515</v>
      </c>
      <c r="JC162" s="1006">
        <v>14.830739299610896</v>
      </c>
      <c r="JD162" s="1006">
        <v>7.2094240837696333</v>
      </c>
      <c r="JE162" s="1006">
        <v>5.549295774647887</v>
      </c>
      <c r="JF162" s="1006"/>
      <c r="JG162" s="1006">
        <v>3.3448275862068964</v>
      </c>
      <c r="JH162" s="1006">
        <v>11.250398724082935</v>
      </c>
      <c r="JI162" s="1006">
        <v>9.6444444444444439</v>
      </c>
      <c r="JJ162" s="1006">
        <v>3</v>
      </c>
      <c r="JK162" s="1006"/>
      <c r="JL162" s="642">
        <v>6.9203229737964653</v>
      </c>
      <c r="JM162" s="1001">
        <v>943</v>
      </c>
      <c r="JN162" s="1002">
        <v>10708</v>
      </c>
      <c r="JO162" s="1002">
        <v>1070</v>
      </c>
      <c r="JP162" s="1002">
        <v>3863</v>
      </c>
      <c r="JQ162" s="1002">
        <v>5712</v>
      </c>
      <c r="JR162" s="1002">
        <v>8602</v>
      </c>
      <c r="JS162" s="1002">
        <v>7910</v>
      </c>
      <c r="JT162" s="1002">
        <v>5620</v>
      </c>
      <c r="JU162" s="1002">
        <v>19815</v>
      </c>
      <c r="JV162" s="1002">
        <v>2231</v>
      </c>
      <c r="JW162" s="1002">
        <v>3394</v>
      </c>
      <c r="JX162" s="1002">
        <v>6293</v>
      </c>
      <c r="JY162" s="1002">
        <v>2311</v>
      </c>
      <c r="JZ162" s="1002">
        <v>2701</v>
      </c>
      <c r="KA162" s="1002">
        <v>84</v>
      </c>
      <c r="KB162" s="1002"/>
      <c r="KC162" s="1002">
        <v>746</v>
      </c>
      <c r="KD162" s="1002">
        <v>511</v>
      </c>
      <c r="KE162" s="1002">
        <v>2100</v>
      </c>
      <c r="KF162" s="1002">
        <v>7084</v>
      </c>
      <c r="KG162" s="1002">
        <v>1161</v>
      </c>
      <c r="KH162" s="1002">
        <v>268</v>
      </c>
      <c r="KI162" s="1002"/>
      <c r="KJ162" s="1002">
        <v>65</v>
      </c>
      <c r="KK162" s="1002">
        <v>6436</v>
      </c>
      <c r="KL162" s="1002">
        <v>432</v>
      </c>
      <c r="KM162" s="1002">
        <v>2</v>
      </c>
      <c r="KN162" s="1002"/>
      <c r="KO162" s="1003">
        <v>100062</v>
      </c>
      <c r="KP162" s="1007">
        <f t="shared" si="28"/>
        <v>0.5870288345897744</v>
      </c>
      <c r="KQ162" s="1004">
        <f t="shared" si="34"/>
        <v>274.14246575342463</v>
      </c>
      <c r="KR162" s="1001">
        <v>4967</v>
      </c>
      <c r="KS162" s="1002">
        <v>4059</v>
      </c>
      <c r="KT162" s="1002">
        <v>4</v>
      </c>
      <c r="KU162" s="1002">
        <v>41</v>
      </c>
      <c r="KV162" s="1002">
        <v>579</v>
      </c>
      <c r="KW162" s="1002">
        <v>1030</v>
      </c>
      <c r="KX162" s="1002">
        <v>1983</v>
      </c>
      <c r="KY162" s="1002">
        <v>779</v>
      </c>
      <c r="KZ162" s="1002">
        <v>1623</v>
      </c>
      <c r="LA162" s="1002">
        <v>109</v>
      </c>
      <c r="LB162" s="1002">
        <v>164</v>
      </c>
      <c r="LC162" s="1002">
        <v>360</v>
      </c>
      <c r="LD162" s="1002">
        <v>90</v>
      </c>
      <c r="LE162" s="1002">
        <v>95</v>
      </c>
      <c r="LF162" s="1002"/>
      <c r="LG162" s="1002"/>
      <c r="LH162" s="1002">
        <v>26</v>
      </c>
      <c r="LI162" s="1002">
        <v>55</v>
      </c>
      <c r="LJ162" s="1002">
        <v>216</v>
      </c>
      <c r="LK162" s="1002">
        <v>28</v>
      </c>
      <c r="LL162" s="1002">
        <v>25</v>
      </c>
      <c r="LM162" s="1002">
        <v>64</v>
      </c>
      <c r="LN162" s="1002"/>
      <c r="LO162" s="1002">
        <v>3</v>
      </c>
      <c r="LP162" s="1002"/>
      <c r="LQ162" s="1002">
        <v>350</v>
      </c>
      <c r="LR162" s="1002"/>
      <c r="LS162" s="1002"/>
      <c r="LT162" s="1003">
        <v>16650</v>
      </c>
      <c r="LU162" s="1007">
        <f t="shared" si="38"/>
        <v>0.67082997582594683</v>
      </c>
      <c r="LV162" s="1004">
        <f t="shared" si="35"/>
        <v>45.61643835616438</v>
      </c>
      <c r="LW162" s="644">
        <v>105</v>
      </c>
      <c r="LX162" s="645">
        <v>739</v>
      </c>
      <c r="LY162" s="645">
        <v>2771</v>
      </c>
      <c r="LZ162" s="646">
        <v>3560</v>
      </c>
      <c r="MA162" s="647">
        <v>4215</v>
      </c>
      <c r="MB162" s="647">
        <v>5260</v>
      </c>
      <c r="MC162" s="645"/>
      <c r="MD162" s="645"/>
      <c r="ME162" s="646"/>
      <c r="MF162" s="647"/>
      <c r="MG162" s="645"/>
      <c r="MH162" s="645"/>
      <c r="MI162" s="646"/>
      <c r="MJ162" s="647"/>
      <c r="MK162" s="648"/>
      <c r="ML162" s="648"/>
      <c r="MM162" s="648"/>
      <c r="MN162" s="1008">
        <v>16650</v>
      </c>
      <c r="MO162" s="1009">
        <f t="shared" si="36"/>
        <v>0.21711711711711712</v>
      </c>
      <c r="MP162" s="1010"/>
      <c r="MQ162" s="1011"/>
      <c r="MR162" s="1011"/>
      <c r="MS162" s="1011"/>
      <c r="MT162" s="1011"/>
      <c r="MU162" s="1011"/>
      <c r="MV162" s="1012"/>
      <c r="MX162" s="837"/>
    </row>
    <row r="163" spans="1:362" s="587" customFormat="1" ht="8.25" x14ac:dyDescent="0.25">
      <c r="A163" s="976" t="s">
        <v>942</v>
      </c>
      <c r="B163" s="977" t="s">
        <v>943</v>
      </c>
      <c r="C163" s="978" t="s">
        <v>944</v>
      </c>
      <c r="D163" s="978" t="s">
        <v>1318</v>
      </c>
      <c r="E163" s="978" t="s">
        <v>1237</v>
      </c>
      <c r="F163" s="978" t="s">
        <v>408</v>
      </c>
      <c r="G163" s="978" t="s">
        <v>558</v>
      </c>
      <c r="H163" s="978" t="s">
        <v>1319</v>
      </c>
      <c r="I163" s="978" t="s">
        <v>492</v>
      </c>
      <c r="J163" s="978" t="s">
        <v>493</v>
      </c>
      <c r="K163" s="1013" t="s">
        <v>282</v>
      </c>
      <c r="L163" s="979">
        <v>1</v>
      </c>
      <c r="M163" s="593">
        <v>134227000</v>
      </c>
      <c r="N163" s="595">
        <v>127092000</v>
      </c>
      <c r="O163" s="595">
        <v>65936000</v>
      </c>
      <c r="P163" s="598">
        <f t="shared" si="29"/>
        <v>7135000</v>
      </c>
      <c r="Q163" s="599">
        <v>0</v>
      </c>
      <c r="R163" s="600">
        <v>96481537.520000011</v>
      </c>
      <c r="S163" s="600">
        <v>26198594.870000001</v>
      </c>
      <c r="T163" s="980">
        <v>122680132.39000002</v>
      </c>
      <c r="U163" s="981">
        <v>10.19</v>
      </c>
      <c r="V163" s="982">
        <v>1.75</v>
      </c>
      <c r="W163" s="982">
        <v>45</v>
      </c>
      <c r="X163" s="982">
        <v>7.65</v>
      </c>
      <c r="Y163" s="982">
        <v>0</v>
      </c>
      <c r="Z163" s="982">
        <v>34.6</v>
      </c>
      <c r="AA163" s="982">
        <v>1</v>
      </c>
      <c r="AB163" s="982">
        <v>14.6</v>
      </c>
      <c r="AC163" s="982">
        <v>2.4</v>
      </c>
      <c r="AD163" s="983">
        <v>117.19</v>
      </c>
      <c r="AE163" s="984">
        <f t="shared" si="30"/>
        <v>0.10170675716139335</v>
      </c>
      <c r="AF163" s="985">
        <f t="shared" si="31"/>
        <v>0.44914662141930334</v>
      </c>
      <c r="AG163" s="986"/>
      <c r="AH163" s="987"/>
      <c r="AI163" s="988"/>
      <c r="AJ163" s="989"/>
      <c r="AK163" s="990"/>
      <c r="AL163" s="990"/>
      <c r="AM163" s="990"/>
      <c r="AN163" s="990"/>
      <c r="AO163" s="990"/>
      <c r="AP163" s="990"/>
      <c r="AQ163" s="990"/>
      <c r="AR163" s="990"/>
      <c r="AS163" s="990"/>
      <c r="AT163" s="990"/>
      <c r="AU163" s="990"/>
      <c r="AV163" s="990"/>
      <c r="AW163" s="990"/>
      <c r="AX163" s="990"/>
      <c r="AY163" s="990"/>
      <c r="AZ163" s="990"/>
      <c r="BA163" s="990"/>
      <c r="BB163" s="990"/>
      <c r="BC163" s="990"/>
      <c r="BD163" s="614"/>
      <c r="BE163" s="991">
        <v>40</v>
      </c>
      <c r="BF163" s="992"/>
      <c r="BG163" s="992"/>
      <c r="BH163" s="992"/>
      <c r="BI163" s="992"/>
      <c r="BJ163" s="992"/>
      <c r="BK163" s="992"/>
      <c r="BL163" s="992"/>
      <c r="BM163" s="992"/>
      <c r="BN163" s="992"/>
      <c r="BO163" s="992"/>
      <c r="BP163" s="992"/>
      <c r="BQ163" s="992"/>
      <c r="BR163" s="992"/>
      <c r="BS163" s="992"/>
      <c r="BT163" s="992"/>
      <c r="BU163" s="992"/>
      <c r="BV163" s="992"/>
      <c r="BW163" s="992"/>
      <c r="BX163" s="992"/>
      <c r="BY163" s="992"/>
      <c r="BZ163" s="992"/>
      <c r="CA163" s="992"/>
      <c r="CB163" s="992"/>
      <c r="CC163" s="992"/>
      <c r="CD163" s="992"/>
      <c r="CE163" s="992"/>
      <c r="CF163" s="992"/>
      <c r="CG163" s="992"/>
      <c r="CH163" s="992"/>
      <c r="CI163" s="992"/>
      <c r="CJ163" s="992"/>
      <c r="CK163" s="992"/>
      <c r="CL163" s="992"/>
      <c r="CM163" s="992"/>
      <c r="CN163" s="992"/>
      <c r="CO163" s="992"/>
      <c r="CP163" s="992"/>
      <c r="CQ163" s="992"/>
      <c r="CR163" s="992"/>
      <c r="CS163" s="993">
        <v>40</v>
      </c>
      <c r="CT163" s="994">
        <f t="shared" si="32"/>
        <v>1</v>
      </c>
      <c r="CU163" s="615">
        <v>0.43082191780821916</v>
      </c>
      <c r="CV163" s="616"/>
      <c r="CW163" s="616"/>
      <c r="CX163" s="616"/>
      <c r="CY163" s="616"/>
      <c r="CZ163" s="616"/>
      <c r="DA163" s="616"/>
      <c r="DB163" s="616"/>
      <c r="DC163" s="616"/>
      <c r="DD163" s="616"/>
      <c r="DE163" s="616"/>
      <c r="DF163" s="616"/>
      <c r="DG163" s="616"/>
      <c r="DH163" s="616"/>
      <c r="DI163" s="616"/>
      <c r="DJ163" s="616"/>
      <c r="DK163" s="616"/>
      <c r="DL163" s="616"/>
      <c r="DM163" s="616"/>
      <c r="DN163" s="616"/>
      <c r="DO163" s="616"/>
      <c r="DP163" s="616"/>
      <c r="DQ163" s="616"/>
      <c r="DR163" s="616"/>
      <c r="DS163" s="616"/>
      <c r="DT163" s="616"/>
      <c r="DU163" s="616"/>
      <c r="DV163" s="616"/>
      <c r="DW163" s="616"/>
      <c r="DX163" s="616"/>
      <c r="DY163" s="616"/>
      <c r="DZ163" s="616"/>
      <c r="EA163" s="616"/>
      <c r="EB163" s="616"/>
      <c r="EC163" s="616"/>
      <c r="ED163" s="616"/>
      <c r="EE163" s="616"/>
      <c r="EF163" s="616"/>
      <c r="EG163" s="616"/>
      <c r="EH163" s="995"/>
      <c r="EI163" s="996">
        <v>0.43082191780821916</v>
      </c>
      <c r="EJ163" s="989"/>
      <c r="EK163" s="990"/>
      <c r="EL163" s="990">
        <v>3</v>
      </c>
      <c r="EM163" s="990"/>
      <c r="EN163" s="990"/>
      <c r="EO163" s="990"/>
      <c r="EP163" s="990"/>
      <c r="EQ163" s="990"/>
      <c r="ER163" s="990"/>
      <c r="ES163" s="990"/>
      <c r="ET163" s="990"/>
      <c r="EU163" s="990"/>
      <c r="EV163" s="990"/>
      <c r="EW163" s="990"/>
      <c r="EX163" s="990"/>
      <c r="EY163" s="990"/>
      <c r="EZ163" s="990"/>
      <c r="FA163" s="990"/>
      <c r="FB163" s="990"/>
      <c r="FC163" s="990"/>
      <c r="FD163" s="990"/>
      <c r="FE163" s="990"/>
      <c r="FF163" s="990"/>
      <c r="FG163" s="990"/>
      <c r="FH163" s="990"/>
      <c r="FI163" s="990"/>
      <c r="FJ163" s="990"/>
      <c r="FK163" s="990"/>
      <c r="FL163" s="990"/>
      <c r="FM163" s="990"/>
      <c r="FN163" s="990"/>
      <c r="FO163" s="990"/>
      <c r="FP163" s="997">
        <v>3</v>
      </c>
      <c r="FQ163" s="994">
        <f t="shared" si="27"/>
        <v>1</v>
      </c>
      <c r="FR163" s="615"/>
      <c r="FS163" s="616"/>
      <c r="FT163" s="616">
        <v>0.23835616438356164</v>
      </c>
      <c r="FU163" s="616"/>
      <c r="FV163" s="616"/>
      <c r="FW163" s="616"/>
      <c r="FX163" s="616"/>
      <c r="FY163" s="616"/>
      <c r="FZ163" s="616"/>
      <c r="GA163" s="616"/>
      <c r="GB163" s="616"/>
      <c r="GC163" s="616"/>
      <c r="GD163" s="616"/>
      <c r="GE163" s="616"/>
      <c r="GF163" s="616"/>
      <c r="GG163" s="616"/>
      <c r="GH163" s="616"/>
      <c r="GI163" s="616"/>
      <c r="GJ163" s="616"/>
      <c r="GK163" s="616"/>
      <c r="GL163" s="616"/>
      <c r="GM163" s="616"/>
      <c r="GN163" s="616"/>
      <c r="GO163" s="616"/>
      <c r="GP163" s="616"/>
      <c r="GQ163" s="616"/>
      <c r="GR163" s="616"/>
      <c r="GS163" s="616"/>
      <c r="GT163" s="616"/>
      <c r="GU163" s="616"/>
      <c r="GV163" s="616"/>
      <c r="GW163" s="616"/>
      <c r="GX163" s="621">
        <v>0.23835616438356164</v>
      </c>
      <c r="GY163" s="998"/>
      <c r="GZ163" s="999">
        <v>68</v>
      </c>
      <c r="HA163" s="999"/>
      <c r="HB163" s="999"/>
      <c r="HC163" s="999"/>
      <c r="HD163" s="999"/>
      <c r="HE163" s="1000">
        <v>68</v>
      </c>
      <c r="HF163" s="1001"/>
      <c r="HG163" s="1002">
        <v>13</v>
      </c>
      <c r="HH163" s="1002">
        <v>1</v>
      </c>
      <c r="HI163" s="1002">
        <v>12</v>
      </c>
      <c r="HJ163" s="1002">
        <v>139</v>
      </c>
      <c r="HK163" s="1002">
        <v>357</v>
      </c>
      <c r="HL163" s="1002">
        <v>100</v>
      </c>
      <c r="HM163" s="1002">
        <v>23</v>
      </c>
      <c r="HN163" s="1002">
        <v>47</v>
      </c>
      <c r="HO163" s="1002">
        <v>9</v>
      </c>
      <c r="HP163" s="1002">
        <v>90</v>
      </c>
      <c r="HQ163" s="1002">
        <v>30</v>
      </c>
      <c r="HR163" s="1002">
        <v>1</v>
      </c>
      <c r="HS163" s="1002">
        <v>1</v>
      </c>
      <c r="HT163" s="1002"/>
      <c r="HU163" s="1002"/>
      <c r="HV163" s="1002">
        <v>38</v>
      </c>
      <c r="HW163" s="1002">
        <v>3</v>
      </c>
      <c r="HX163" s="1002">
        <v>5</v>
      </c>
      <c r="HY163" s="1002">
        <v>16</v>
      </c>
      <c r="HZ163" s="1002">
        <v>5</v>
      </c>
      <c r="IA163" s="1002">
        <v>1</v>
      </c>
      <c r="IB163" s="1002">
        <v>1</v>
      </c>
      <c r="IC163" s="1002">
        <v>95</v>
      </c>
      <c r="ID163" s="1002"/>
      <c r="IE163" s="1002"/>
      <c r="IF163" s="1002"/>
      <c r="IG163" s="1002">
        <v>12</v>
      </c>
      <c r="IH163" s="1003">
        <v>999</v>
      </c>
      <c r="II163" s="1004">
        <f t="shared" si="33"/>
        <v>2.7369863013698632</v>
      </c>
      <c r="IJ163" s="1005"/>
      <c r="IK163" s="1006">
        <v>8</v>
      </c>
      <c r="IL163" s="1006">
        <v>10</v>
      </c>
      <c r="IM163" s="1006">
        <v>7.25</v>
      </c>
      <c r="IN163" s="1006">
        <v>8.5179856115107917</v>
      </c>
      <c r="IO163" s="1006">
        <v>6.7787114845938374</v>
      </c>
      <c r="IP163" s="1006">
        <v>7.95</v>
      </c>
      <c r="IQ163" s="1006">
        <v>9.9565217391304355</v>
      </c>
      <c r="IR163" s="1006">
        <v>8.4042553191489358</v>
      </c>
      <c r="IS163" s="1006">
        <v>13.777777777777779</v>
      </c>
      <c r="IT163" s="1006">
        <v>8.0111111111111111</v>
      </c>
      <c r="IU163" s="1006">
        <v>10.566666666666666</v>
      </c>
      <c r="IV163" s="1006">
        <v>6</v>
      </c>
      <c r="IW163" s="1006">
        <v>21</v>
      </c>
      <c r="IX163" s="1006"/>
      <c r="IY163" s="1006"/>
      <c r="IZ163" s="1006">
        <v>7.6578947368421053</v>
      </c>
      <c r="JA163" s="1006">
        <v>7.333333333333333</v>
      </c>
      <c r="JB163" s="1006">
        <v>9</v>
      </c>
      <c r="JC163" s="1006">
        <v>8.0625</v>
      </c>
      <c r="JD163" s="1006">
        <v>2.6</v>
      </c>
      <c r="JE163" s="1006">
        <v>2</v>
      </c>
      <c r="JF163" s="1006">
        <v>7</v>
      </c>
      <c r="JG163" s="1006">
        <v>5.4210526315789478</v>
      </c>
      <c r="JH163" s="1006"/>
      <c r="JI163" s="1006"/>
      <c r="JJ163" s="1006"/>
      <c r="JK163" s="1006">
        <v>9.1666666666666661</v>
      </c>
      <c r="JL163" s="642">
        <v>7.5545545545545547</v>
      </c>
      <c r="JM163" s="1001"/>
      <c r="JN163" s="1002">
        <v>90</v>
      </c>
      <c r="JO163" s="1002">
        <v>9</v>
      </c>
      <c r="JP163" s="1002">
        <v>75</v>
      </c>
      <c r="JQ163" s="1002">
        <v>1014</v>
      </c>
      <c r="JR163" s="1002">
        <v>1870</v>
      </c>
      <c r="JS163" s="1002">
        <v>690</v>
      </c>
      <c r="JT163" s="1002">
        <v>206</v>
      </c>
      <c r="JU163" s="1002">
        <v>346</v>
      </c>
      <c r="JV163" s="1002">
        <v>115</v>
      </c>
      <c r="JW163" s="1002">
        <v>627</v>
      </c>
      <c r="JX163" s="1002">
        <v>273</v>
      </c>
      <c r="JY163" s="1002">
        <v>5</v>
      </c>
      <c r="JZ163" s="1002">
        <v>20</v>
      </c>
      <c r="KA163" s="1002"/>
      <c r="KB163" s="1002"/>
      <c r="KC163" s="1002">
        <v>246</v>
      </c>
      <c r="KD163" s="1002">
        <v>19</v>
      </c>
      <c r="KE163" s="1002">
        <v>40</v>
      </c>
      <c r="KF163" s="1002">
        <v>113</v>
      </c>
      <c r="KG163" s="1002">
        <v>9</v>
      </c>
      <c r="KH163" s="1002">
        <v>1</v>
      </c>
      <c r="KI163" s="1002">
        <v>6</v>
      </c>
      <c r="KJ163" s="1002">
        <v>423</v>
      </c>
      <c r="KK163" s="1002"/>
      <c r="KL163" s="1002"/>
      <c r="KM163" s="1002"/>
      <c r="KN163" s="1002">
        <v>93</v>
      </c>
      <c r="KO163" s="1003">
        <v>6290</v>
      </c>
      <c r="KP163" s="1007">
        <f t="shared" si="28"/>
        <v>0.43082191780821916</v>
      </c>
      <c r="KQ163" s="1004">
        <f t="shared" si="34"/>
        <v>17.232876712328768</v>
      </c>
      <c r="KR163" s="1001"/>
      <c r="KS163" s="1002">
        <v>1</v>
      </c>
      <c r="KT163" s="1002"/>
      <c r="KU163" s="1002"/>
      <c r="KV163" s="1002">
        <v>30</v>
      </c>
      <c r="KW163" s="1002">
        <v>195</v>
      </c>
      <c r="KX163" s="1002">
        <v>3</v>
      </c>
      <c r="KY163" s="1002"/>
      <c r="KZ163" s="1002">
        <v>1</v>
      </c>
      <c r="LA163" s="1002"/>
      <c r="LB163" s="1002">
        <v>2</v>
      </c>
      <c r="LC163" s="1002">
        <v>15</v>
      </c>
      <c r="LD163" s="1002"/>
      <c r="LE163" s="1002"/>
      <c r="LF163" s="1002"/>
      <c r="LG163" s="1002"/>
      <c r="LH163" s="1002">
        <v>7</v>
      </c>
      <c r="LI163" s="1002"/>
      <c r="LJ163" s="1002"/>
      <c r="LK163" s="1002"/>
      <c r="LL163" s="1002"/>
      <c r="LM163" s="1002"/>
      <c r="LN163" s="1002"/>
      <c r="LO163" s="1002">
        <v>3</v>
      </c>
      <c r="LP163" s="1002"/>
      <c r="LQ163" s="1002"/>
      <c r="LR163" s="1002"/>
      <c r="LS163" s="1002">
        <v>4</v>
      </c>
      <c r="LT163" s="1003">
        <v>261</v>
      </c>
      <c r="LU163" s="1007">
        <f t="shared" si="38"/>
        <v>0.23835616438356164</v>
      </c>
      <c r="LV163" s="1004">
        <f t="shared" si="35"/>
        <v>0.71506849315068488</v>
      </c>
      <c r="LW163" s="644"/>
      <c r="LX163" s="645"/>
      <c r="LY163" s="645"/>
      <c r="LZ163" s="646"/>
      <c r="MA163" s="647">
        <v>1</v>
      </c>
      <c r="MB163" s="647">
        <v>260</v>
      </c>
      <c r="MC163" s="645"/>
      <c r="MD163" s="645"/>
      <c r="ME163" s="646"/>
      <c r="MF163" s="647"/>
      <c r="MG163" s="645"/>
      <c r="MH163" s="645"/>
      <c r="MI163" s="646"/>
      <c r="MJ163" s="647"/>
      <c r="MK163" s="648"/>
      <c r="ML163" s="648"/>
      <c r="MM163" s="648"/>
      <c r="MN163" s="1008">
        <v>261</v>
      </c>
      <c r="MO163" s="1009">
        <f t="shared" si="36"/>
        <v>0</v>
      </c>
      <c r="MP163" s="1010"/>
      <c r="MQ163" s="1011" t="s">
        <v>1485</v>
      </c>
      <c r="MR163" s="1011" t="s">
        <v>1494</v>
      </c>
      <c r="MS163" s="1011"/>
      <c r="MT163" s="1011" t="s">
        <v>1486</v>
      </c>
      <c r="MU163" s="1011"/>
      <c r="MV163" s="1012"/>
      <c r="MX163" s="837"/>
    </row>
    <row r="164" spans="1:362" s="587" customFormat="1" ht="8.25" x14ac:dyDescent="0.25">
      <c r="A164" s="976" t="s">
        <v>946</v>
      </c>
      <c r="B164" s="977" t="s">
        <v>947</v>
      </c>
      <c r="C164" s="978" t="s">
        <v>948</v>
      </c>
      <c r="D164" s="978" t="s">
        <v>949</v>
      </c>
      <c r="E164" s="978" t="s">
        <v>1206</v>
      </c>
      <c r="F164" s="978" t="s">
        <v>207</v>
      </c>
      <c r="G164" s="978" t="s">
        <v>680</v>
      </c>
      <c r="H164" s="978" t="s">
        <v>680</v>
      </c>
      <c r="I164" s="978" t="s">
        <v>492</v>
      </c>
      <c r="J164" s="978" t="s">
        <v>493</v>
      </c>
      <c r="K164" s="1013" t="s">
        <v>282</v>
      </c>
      <c r="L164" s="979">
        <v>1</v>
      </c>
      <c r="M164" s="593">
        <v>1169025000</v>
      </c>
      <c r="N164" s="595">
        <v>1077381000</v>
      </c>
      <c r="O164" s="595">
        <v>233110000</v>
      </c>
      <c r="P164" s="598">
        <f t="shared" si="29"/>
        <v>91644000</v>
      </c>
      <c r="Q164" s="599">
        <v>6541518.25</v>
      </c>
      <c r="R164" s="600">
        <v>777565304.76999998</v>
      </c>
      <c r="S164" s="600">
        <v>17485318.98</v>
      </c>
      <c r="T164" s="980">
        <v>801592142</v>
      </c>
      <c r="U164" s="981">
        <v>44.011309523809523</v>
      </c>
      <c r="V164" s="982">
        <v>12</v>
      </c>
      <c r="W164" s="982">
        <v>110.43597883597883</v>
      </c>
      <c r="X164" s="982">
        <v>10.058730158730159</v>
      </c>
      <c r="Y164" s="982">
        <v>6</v>
      </c>
      <c r="Z164" s="982">
        <v>29.978835978835978</v>
      </c>
      <c r="AA164" s="982">
        <v>0</v>
      </c>
      <c r="AB164" s="982">
        <v>3.4642857142857144</v>
      </c>
      <c r="AC164" s="982">
        <v>0</v>
      </c>
      <c r="AD164" s="983">
        <v>215.94914021164021</v>
      </c>
      <c r="AE164" s="984">
        <f t="shared" si="30"/>
        <v>0.20712680735726263</v>
      </c>
      <c r="AF164" s="985">
        <f t="shared" si="31"/>
        <v>0.51973576703723978</v>
      </c>
      <c r="AG164" s="986"/>
      <c r="AH164" s="987"/>
      <c r="AI164" s="988"/>
      <c r="AJ164" s="989"/>
      <c r="AK164" s="990"/>
      <c r="AL164" s="990"/>
      <c r="AM164" s="990"/>
      <c r="AN164" s="990"/>
      <c r="AO164" s="990"/>
      <c r="AP164" s="990"/>
      <c r="AQ164" s="990"/>
      <c r="AR164" s="990"/>
      <c r="AS164" s="990"/>
      <c r="AT164" s="990"/>
      <c r="AU164" s="990"/>
      <c r="AV164" s="990"/>
      <c r="AW164" s="990"/>
      <c r="AX164" s="990"/>
      <c r="AY164" s="990"/>
      <c r="AZ164" s="990"/>
      <c r="BA164" s="990"/>
      <c r="BB164" s="990"/>
      <c r="BC164" s="990"/>
      <c r="BD164" s="614"/>
      <c r="BE164" s="991"/>
      <c r="BF164" s="992"/>
      <c r="BG164" s="992">
        <v>27</v>
      </c>
      <c r="BH164" s="992">
        <v>17</v>
      </c>
      <c r="BI164" s="992"/>
      <c r="BJ164" s="992"/>
      <c r="BK164" s="992"/>
      <c r="BL164" s="992"/>
      <c r="BM164" s="992"/>
      <c r="BN164" s="992"/>
      <c r="BO164" s="992"/>
      <c r="BP164" s="992"/>
      <c r="BQ164" s="992"/>
      <c r="BR164" s="992"/>
      <c r="BS164" s="992"/>
      <c r="BT164" s="992"/>
      <c r="BU164" s="992"/>
      <c r="BV164" s="992"/>
      <c r="BW164" s="992"/>
      <c r="BX164" s="992"/>
      <c r="BY164" s="992"/>
      <c r="BZ164" s="992"/>
      <c r="CA164" s="992"/>
      <c r="CB164" s="992"/>
      <c r="CC164" s="992"/>
      <c r="CD164" s="992"/>
      <c r="CE164" s="992"/>
      <c r="CF164" s="992"/>
      <c r="CG164" s="992"/>
      <c r="CH164" s="992"/>
      <c r="CI164" s="992"/>
      <c r="CJ164" s="992"/>
      <c r="CK164" s="992"/>
      <c r="CL164" s="992"/>
      <c r="CM164" s="992"/>
      <c r="CN164" s="992"/>
      <c r="CO164" s="992"/>
      <c r="CP164" s="992"/>
      <c r="CQ164" s="992"/>
      <c r="CR164" s="992"/>
      <c r="CS164" s="993">
        <v>44</v>
      </c>
      <c r="CT164" s="994">
        <f t="shared" si="32"/>
        <v>2</v>
      </c>
      <c r="CU164" s="615"/>
      <c r="CV164" s="616"/>
      <c r="CW164" s="616">
        <v>0.27924911212582443</v>
      </c>
      <c r="CX164" s="616">
        <v>0.48525382755842061</v>
      </c>
      <c r="CY164" s="616"/>
      <c r="CZ164" s="616"/>
      <c r="DA164" s="616"/>
      <c r="DB164" s="616"/>
      <c r="DC164" s="616"/>
      <c r="DD164" s="616"/>
      <c r="DE164" s="616"/>
      <c r="DF164" s="616"/>
      <c r="DG164" s="616"/>
      <c r="DH164" s="616"/>
      <c r="DI164" s="616"/>
      <c r="DJ164" s="616"/>
      <c r="DK164" s="616"/>
      <c r="DL164" s="616"/>
      <c r="DM164" s="616"/>
      <c r="DN164" s="616"/>
      <c r="DO164" s="616"/>
      <c r="DP164" s="616"/>
      <c r="DQ164" s="616"/>
      <c r="DR164" s="616"/>
      <c r="DS164" s="616"/>
      <c r="DT164" s="616"/>
      <c r="DU164" s="616"/>
      <c r="DV164" s="616"/>
      <c r="DW164" s="616"/>
      <c r="DX164" s="616"/>
      <c r="DY164" s="616"/>
      <c r="DZ164" s="616"/>
      <c r="EA164" s="616"/>
      <c r="EB164" s="616"/>
      <c r="EC164" s="616"/>
      <c r="ED164" s="616"/>
      <c r="EE164" s="616"/>
      <c r="EF164" s="616"/>
      <c r="EG164" s="616"/>
      <c r="EH164" s="995"/>
      <c r="EI164" s="996">
        <v>0.35884184308841843</v>
      </c>
      <c r="EJ164" s="989"/>
      <c r="EK164" s="990"/>
      <c r="EL164" s="990"/>
      <c r="EM164" s="990"/>
      <c r="EN164" s="990"/>
      <c r="EO164" s="990"/>
      <c r="EP164" s="990"/>
      <c r="EQ164" s="990"/>
      <c r="ER164" s="990">
        <v>4</v>
      </c>
      <c r="ES164" s="990">
        <v>3</v>
      </c>
      <c r="ET164" s="990"/>
      <c r="EU164" s="990"/>
      <c r="EV164" s="990"/>
      <c r="EW164" s="990"/>
      <c r="EX164" s="990"/>
      <c r="EY164" s="990"/>
      <c r="EZ164" s="990"/>
      <c r="FA164" s="990"/>
      <c r="FB164" s="990"/>
      <c r="FC164" s="990"/>
      <c r="FD164" s="990"/>
      <c r="FE164" s="990"/>
      <c r="FF164" s="990"/>
      <c r="FG164" s="990"/>
      <c r="FH164" s="990"/>
      <c r="FI164" s="990"/>
      <c r="FJ164" s="990"/>
      <c r="FK164" s="990"/>
      <c r="FL164" s="990"/>
      <c r="FM164" s="990"/>
      <c r="FN164" s="990"/>
      <c r="FO164" s="990"/>
      <c r="FP164" s="997">
        <v>7</v>
      </c>
      <c r="FQ164" s="994">
        <f t="shared" si="27"/>
        <v>2</v>
      </c>
      <c r="FR164" s="615"/>
      <c r="FS164" s="616"/>
      <c r="FT164" s="616"/>
      <c r="FU164" s="616"/>
      <c r="FV164" s="616"/>
      <c r="FW164" s="616"/>
      <c r="FX164" s="616"/>
      <c r="FY164" s="616"/>
      <c r="FZ164" s="616">
        <v>0.13561643835616438</v>
      </c>
      <c r="GA164" s="616">
        <v>0.57716894977168953</v>
      </c>
      <c r="GB164" s="616"/>
      <c r="GC164" s="616"/>
      <c r="GD164" s="616"/>
      <c r="GE164" s="616"/>
      <c r="GF164" s="616"/>
      <c r="GG164" s="616"/>
      <c r="GH164" s="616"/>
      <c r="GI164" s="616"/>
      <c r="GJ164" s="616"/>
      <c r="GK164" s="616"/>
      <c r="GL164" s="616"/>
      <c r="GM164" s="616"/>
      <c r="GN164" s="616"/>
      <c r="GO164" s="616"/>
      <c r="GP164" s="616"/>
      <c r="GQ164" s="616"/>
      <c r="GR164" s="616"/>
      <c r="GS164" s="616"/>
      <c r="GT164" s="616"/>
      <c r="GU164" s="616"/>
      <c r="GV164" s="616"/>
      <c r="GW164" s="616"/>
      <c r="GX164" s="621">
        <v>0.32485322896281799</v>
      </c>
      <c r="GY164" s="998">
        <v>20</v>
      </c>
      <c r="GZ164" s="999"/>
      <c r="HA164" s="999"/>
      <c r="HB164" s="999"/>
      <c r="HC164" s="999"/>
      <c r="HD164" s="999"/>
      <c r="HE164" s="1000">
        <v>20</v>
      </c>
      <c r="HF164" s="1001"/>
      <c r="HG164" s="1002"/>
      <c r="HH164" s="1002"/>
      <c r="HI164" s="1002"/>
      <c r="HJ164" s="1002"/>
      <c r="HK164" s="1002"/>
      <c r="HL164" s="1002">
        <v>3</v>
      </c>
      <c r="HM164" s="1002"/>
      <c r="HN164" s="1002">
        <v>702</v>
      </c>
      <c r="HO164" s="1002"/>
      <c r="HP164" s="1002"/>
      <c r="HQ164" s="1002">
        <v>107</v>
      </c>
      <c r="HR164" s="1002"/>
      <c r="HS164" s="1002">
        <v>1289</v>
      </c>
      <c r="HT164" s="1002">
        <v>28</v>
      </c>
      <c r="HU164" s="1002"/>
      <c r="HV164" s="1002"/>
      <c r="HW164" s="1002"/>
      <c r="HX164" s="1002"/>
      <c r="HY164" s="1002">
        <v>1</v>
      </c>
      <c r="HZ164" s="1002"/>
      <c r="IA164" s="1002">
        <v>2</v>
      </c>
      <c r="IB164" s="1002"/>
      <c r="IC164" s="1002">
        <v>15</v>
      </c>
      <c r="ID164" s="1002"/>
      <c r="IE164" s="1002"/>
      <c r="IF164" s="1002">
        <v>4</v>
      </c>
      <c r="IG164" s="1002">
        <v>1</v>
      </c>
      <c r="IH164" s="1003">
        <v>2152</v>
      </c>
      <c r="II164" s="1004">
        <f t="shared" si="33"/>
        <v>5.8958904109589039</v>
      </c>
      <c r="IJ164" s="1005"/>
      <c r="IK164" s="1006"/>
      <c r="IL164" s="1006"/>
      <c r="IM164" s="1006"/>
      <c r="IN164" s="1006"/>
      <c r="IO164" s="1006"/>
      <c r="IP164" s="1006">
        <v>3.3333333333333335</v>
      </c>
      <c r="IQ164" s="1006"/>
      <c r="IR164" s="1006">
        <v>6.2264957264957266</v>
      </c>
      <c r="IS164" s="1006"/>
      <c r="IT164" s="1006"/>
      <c r="IU164" s="1006">
        <v>2.1308411214953269</v>
      </c>
      <c r="IV164" s="1006"/>
      <c r="IW164" s="1006">
        <v>3.1194724592707526</v>
      </c>
      <c r="IX164" s="1006">
        <v>2.1071428571428572</v>
      </c>
      <c r="IY164" s="1006"/>
      <c r="IZ164" s="1006"/>
      <c r="JA164" s="1006"/>
      <c r="JB164" s="1006"/>
      <c r="JC164" s="1006">
        <v>4</v>
      </c>
      <c r="JD164" s="1006"/>
      <c r="JE164" s="1006">
        <v>4</v>
      </c>
      <c r="JF164" s="1006"/>
      <c r="JG164" s="1006">
        <v>3.4</v>
      </c>
      <c r="JH164" s="1006"/>
      <c r="JI164" s="1006"/>
      <c r="JJ164" s="1006">
        <v>5</v>
      </c>
      <c r="JK164" s="1006">
        <v>2</v>
      </c>
      <c r="JL164" s="642">
        <v>4.0771375464684017</v>
      </c>
      <c r="JM164" s="1001"/>
      <c r="JN164" s="1002"/>
      <c r="JO164" s="1002"/>
      <c r="JP164" s="1002"/>
      <c r="JQ164" s="1002"/>
      <c r="JR164" s="1002"/>
      <c r="JS164" s="1002">
        <v>7</v>
      </c>
      <c r="JT164" s="1002"/>
      <c r="JU164" s="1002">
        <v>3003</v>
      </c>
      <c r="JV164" s="1002"/>
      <c r="JW164" s="1002"/>
      <c r="JX164" s="1002">
        <v>121</v>
      </c>
      <c r="JY164" s="1002"/>
      <c r="JZ164" s="1002">
        <v>2544</v>
      </c>
      <c r="KA164" s="1002">
        <v>31</v>
      </c>
      <c r="KB164" s="1002"/>
      <c r="KC164" s="1002"/>
      <c r="KD164" s="1002"/>
      <c r="KE164" s="1002"/>
      <c r="KF164" s="1002">
        <v>3</v>
      </c>
      <c r="KG164" s="1002"/>
      <c r="KH164" s="1002">
        <v>6</v>
      </c>
      <c r="KI164" s="1002"/>
      <c r="KJ164" s="1002">
        <v>32</v>
      </c>
      <c r="KK164" s="1002"/>
      <c r="KL164" s="1002"/>
      <c r="KM164" s="1002">
        <v>15</v>
      </c>
      <c r="KN164" s="1002">
        <v>1</v>
      </c>
      <c r="KO164" s="1003">
        <v>5763</v>
      </c>
      <c r="KP164" s="1007">
        <f t="shared" si="28"/>
        <v>0.35884184308841843</v>
      </c>
      <c r="KQ164" s="1004">
        <f t="shared" si="34"/>
        <v>15.789041095890411</v>
      </c>
      <c r="KR164" s="1001"/>
      <c r="KS164" s="1002"/>
      <c r="KT164" s="1002"/>
      <c r="KU164" s="1002"/>
      <c r="KV164" s="1002"/>
      <c r="KW164" s="1002"/>
      <c r="KX164" s="1002"/>
      <c r="KY164" s="1002"/>
      <c r="KZ164" s="1002">
        <v>631</v>
      </c>
      <c r="LA164" s="1002"/>
      <c r="LB164" s="1002"/>
      <c r="LC164" s="1002"/>
      <c r="LD164" s="1002"/>
      <c r="LE164" s="1002">
        <v>192</v>
      </c>
      <c r="LF164" s="1002"/>
      <c r="LG164" s="1002"/>
      <c r="LH164" s="1002"/>
      <c r="LI164" s="1002"/>
      <c r="LJ164" s="1002"/>
      <c r="LK164" s="1002"/>
      <c r="LL164" s="1002"/>
      <c r="LM164" s="1002"/>
      <c r="LN164" s="1002"/>
      <c r="LO164" s="1002">
        <v>6</v>
      </c>
      <c r="LP164" s="1002"/>
      <c r="LQ164" s="1002"/>
      <c r="LR164" s="1002">
        <v>1</v>
      </c>
      <c r="LS164" s="1002"/>
      <c r="LT164" s="1003">
        <v>830</v>
      </c>
      <c r="LU164" s="1007">
        <f t="shared" si="38"/>
        <v>0.32485322896281799</v>
      </c>
      <c r="LV164" s="1004">
        <f t="shared" si="35"/>
        <v>2.2739726027397262</v>
      </c>
      <c r="LW164" s="644"/>
      <c r="LX164" s="645"/>
      <c r="LY164" s="645"/>
      <c r="LZ164" s="646"/>
      <c r="MA164" s="647"/>
      <c r="MB164" s="647">
        <v>830</v>
      </c>
      <c r="MC164" s="645"/>
      <c r="MD164" s="645"/>
      <c r="ME164" s="646"/>
      <c r="MF164" s="647"/>
      <c r="MG164" s="645"/>
      <c r="MH164" s="645"/>
      <c r="MI164" s="646"/>
      <c r="MJ164" s="647"/>
      <c r="MK164" s="648"/>
      <c r="ML164" s="648"/>
      <c r="MM164" s="648"/>
      <c r="MN164" s="1008">
        <v>830</v>
      </c>
      <c r="MO164" s="1009">
        <f t="shared" si="36"/>
        <v>0</v>
      </c>
      <c r="MP164" s="1010"/>
      <c r="MQ164" s="1011" t="s">
        <v>1485</v>
      </c>
      <c r="MR164" s="1011"/>
      <c r="MS164" s="1011" t="s">
        <v>1484</v>
      </c>
      <c r="MT164" s="1011" t="s">
        <v>1486</v>
      </c>
      <c r="MU164" s="1011"/>
      <c r="MV164" s="1012"/>
      <c r="MX164" s="837"/>
    </row>
    <row r="165" spans="1:362" s="587" customFormat="1" ht="8.25" x14ac:dyDescent="0.25">
      <c r="A165" s="976" t="s">
        <v>950</v>
      </c>
      <c r="B165" s="977" t="s">
        <v>951</v>
      </c>
      <c r="C165" s="978" t="s">
        <v>952</v>
      </c>
      <c r="D165" s="978" t="s">
        <v>1320</v>
      </c>
      <c r="E165" s="978" t="s">
        <v>1219</v>
      </c>
      <c r="F165" s="978" t="s">
        <v>318</v>
      </c>
      <c r="G165" s="978" t="s">
        <v>415</v>
      </c>
      <c r="H165" s="978" t="s">
        <v>954</v>
      </c>
      <c r="I165" s="978" t="s">
        <v>492</v>
      </c>
      <c r="J165" s="978" t="s">
        <v>493</v>
      </c>
      <c r="K165" s="1013" t="s">
        <v>282</v>
      </c>
      <c r="L165" s="979">
        <v>1</v>
      </c>
      <c r="M165" s="593">
        <v>263770000</v>
      </c>
      <c r="N165" s="595">
        <v>240366000</v>
      </c>
      <c r="O165" s="595">
        <v>142574000</v>
      </c>
      <c r="P165" s="598">
        <f t="shared" si="29"/>
        <v>23404000</v>
      </c>
      <c r="Q165" s="599">
        <v>0</v>
      </c>
      <c r="R165" s="600">
        <v>234810760.02000001</v>
      </c>
      <c r="S165" s="600">
        <v>0</v>
      </c>
      <c r="T165" s="980">
        <v>234810760.02000001</v>
      </c>
      <c r="U165" s="981">
        <v>25.341746031746034</v>
      </c>
      <c r="V165" s="982">
        <v>0</v>
      </c>
      <c r="W165" s="982">
        <v>63.416402116402118</v>
      </c>
      <c r="X165" s="982">
        <v>27.219047619047618</v>
      </c>
      <c r="Y165" s="982">
        <v>8.0687830687830697</v>
      </c>
      <c r="Z165" s="982">
        <v>78.639259259259262</v>
      </c>
      <c r="AA165" s="982">
        <v>1</v>
      </c>
      <c r="AB165" s="982">
        <v>8.4594246031746039</v>
      </c>
      <c r="AC165" s="982">
        <v>16.798412698412697</v>
      </c>
      <c r="AD165" s="983">
        <v>228.94307539682541</v>
      </c>
      <c r="AE165" s="984">
        <f t="shared" si="30"/>
        <v>0.12441621331388222</v>
      </c>
      <c r="AF165" s="985">
        <f t="shared" si="31"/>
        <v>0.31134510634860146</v>
      </c>
      <c r="AG165" s="986"/>
      <c r="AH165" s="987"/>
      <c r="AI165" s="988" t="s">
        <v>1482</v>
      </c>
      <c r="AJ165" s="989"/>
      <c r="AK165" s="990"/>
      <c r="AL165" s="990"/>
      <c r="AM165" s="990"/>
      <c r="AN165" s="990"/>
      <c r="AO165" s="990"/>
      <c r="AP165" s="990"/>
      <c r="AQ165" s="990"/>
      <c r="AR165" s="990"/>
      <c r="AS165" s="990"/>
      <c r="AT165" s="990"/>
      <c r="AU165" s="990"/>
      <c r="AV165" s="990"/>
      <c r="AW165" s="990"/>
      <c r="AX165" s="990"/>
      <c r="AY165" s="990"/>
      <c r="AZ165" s="990"/>
      <c r="BA165" s="990"/>
      <c r="BB165" s="990"/>
      <c r="BC165" s="990"/>
      <c r="BD165" s="614"/>
      <c r="BE165" s="991">
        <v>18</v>
      </c>
      <c r="BF165" s="992"/>
      <c r="BG165" s="992"/>
      <c r="BH165" s="992"/>
      <c r="BI165" s="992"/>
      <c r="BJ165" s="992"/>
      <c r="BK165" s="992"/>
      <c r="BL165" s="992"/>
      <c r="BM165" s="992"/>
      <c r="BN165" s="992"/>
      <c r="BO165" s="992"/>
      <c r="BP165" s="992"/>
      <c r="BQ165" s="992"/>
      <c r="BR165" s="992"/>
      <c r="BS165" s="992"/>
      <c r="BT165" s="992"/>
      <c r="BU165" s="992"/>
      <c r="BV165" s="992"/>
      <c r="BW165" s="992"/>
      <c r="BX165" s="992"/>
      <c r="BY165" s="992"/>
      <c r="BZ165" s="992"/>
      <c r="CA165" s="992"/>
      <c r="CB165" s="992"/>
      <c r="CC165" s="992"/>
      <c r="CD165" s="992"/>
      <c r="CE165" s="992"/>
      <c r="CF165" s="992"/>
      <c r="CG165" s="992"/>
      <c r="CH165" s="992"/>
      <c r="CI165" s="992"/>
      <c r="CJ165" s="992"/>
      <c r="CK165" s="992"/>
      <c r="CL165" s="992"/>
      <c r="CM165" s="992"/>
      <c r="CN165" s="992"/>
      <c r="CO165" s="992"/>
      <c r="CP165" s="992"/>
      <c r="CQ165" s="992"/>
      <c r="CR165" s="992"/>
      <c r="CS165" s="993">
        <v>18</v>
      </c>
      <c r="CT165" s="994">
        <f t="shared" si="32"/>
        <v>1</v>
      </c>
      <c r="CU165" s="615">
        <v>0.82602739726027397</v>
      </c>
      <c r="CV165" s="616"/>
      <c r="CW165" s="616"/>
      <c r="CX165" s="616"/>
      <c r="CY165" s="616"/>
      <c r="CZ165" s="616"/>
      <c r="DA165" s="616"/>
      <c r="DB165" s="616"/>
      <c r="DC165" s="616"/>
      <c r="DD165" s="616"/>
      <c r="DE165" s="616"/>
      <c r="DF165" s="616"/>
      <c r="DG165" s="616"/>
      <c r="DH165" s="616"/>
      <c r="DI165" s="616"/>
      <c r="DJ165" s="616"/>
      <c r="DK165" s="616"/>
      <c r="DL165" s="616"/>
      <c r="DM165" s="616"/>
      <c r="DN165" s="616"/>
      <c r="DO165" s="616"/>
      <c r="DP165" s="616"/>
      <c r="DQ165" s="616"/>
      <c r="DR165" s="616"/>
      <c r="DS165" s="616"/>
      <c r="DT165" s="616"/>
      <c r="DU165" s="616"/>
      <c r="DV165" s="616"/>
      <c r="DW165" s="616"/>
      <c r="DX165" s="616"/>
      <c r="DY165" s="616"/>
      <c r="DZ165" s="616"/>
      <c r="EA165" s="616"/>
      <c r="EB165" s="616"/>
      <c r="EC165" s="616"/>
      <c r="ED165" s="616"/>
      <c r="EE165" s="616"/>
      <c r="EF165" s="616"/>
      <c r="EG165" s="616"/>
      <c r="EH165" s="995"/>
      <c r="EI165" s="996">
        <v>0.82602739726027397</v>
      </c>
      <c r="EJ165" s="989"/>
      <c r="EK165" s="990"/>
      <c r="EL165" s="990">
        <v>3</v>
      </c>
      <c r="EM165" s="990"/>
      <c r="EN165" s="990"/>
      <c r="EO165" s="990"/>
      <c r="EP165" s="990"/>
      <c r="EQ165" s="990"/>
      <c r="ER165" s="990"/>
      <c r="ES165" s="990"/>
      <c r="ET165" s="990"/>
      <c r="EU165" s="990"/>
      <c r="EV165" s="990"/>
      <c r="EW165" s="990"/>
      <c r="EX165" s="990"/>
      <c r="EY165" s="990"/>
      <c r="EZ165" s="990"/>
      <c r="FA165" s="990"/>
      <c r="FB165" s="990"/>
      <c r="FC165" s="990"/>
      <c r="FD165" s="990"/>
      <c r="FE165" s="990"/>
      <c r="FF165" s="990"/>
      <c r="FG165" s="990"/>
      <c r="FH165" s="990"/>
      <c r="FI165" s="990"/>
      <c r="FJ165" s="990"/>
      <c r="FK165" s="990"/>
      <c r="FL165" s="990"/>
      <c r="FM165" s="990"/>
      <c r="FN165" s="990"/>
      <c r="FO165" s="990"/>
      <c r="FP165" s="997">
        <v>3</v>
      </c>
      <c r="FQ165" s="994">
        <f t="shared" si="27"/>
        <v>1</v>
      </c>
      <c r="FR165" s="615"/>
      <c r="FS165" s="616"/>
      <c r="FT165" s="616">
        <v>0.79269406392694064</v>
      </c>
      <c r="FU165" s="616"/>
      <c r="FV165" s="616"/>
      <c r="FW165" s="616"/>
      <c r="FX165" s="616"/>
      <c r="FY165" s="616"/>
      <c r="FZ165" s="616"/>
      <c r="GA165" s="616"/>
      <c r="GB165" s="616"/>
      <c r="GC165" s="616"/>
      <c r="GD165" s="616"/>
      <c r="GE165" s="616"/>
      <c r="GF165" s="616"/>
      <c r="GG165" s="616"/>
      <c r="GH165" s="616"/>
      <c r="GI165" s="616"/>
      <c r="GJ165" s="616"/>
      <c r="GK165" s="616"/>
      <c r="GL165" s="616"/>
      <c r="GM165" s="616"/>
      <c r="GN165" s="616"/>
      <c r="GO165" s="616"/>
      <c r="GP165" s="616"/>
      <c r="GQ165" s="616"/>
      <c r="GR165" s="616"/>
      <c r="GS165" s="616"/>
      <c r="GT165" s="616"/>
      <c r="GU165" s="616"/>
      <c r="GV165" s="616"/>
      <c r="GW165" s="616"/>
      <c r="GX165" s="621">
        <v>0.79269406392694064</v>
      </c>
      <c r="GY165" s="998"/>
      <c r="GZ165" s="999">
        <v>35</v>
      </c>
      <c r="HA165" s="999"/>
      <c r="HB165" s="999"/>
      <c r="HC165" s="999">
        <v>24</v>
      </c>
      <c r="HD165" s="999">
        <v>20</v>
      </c>
      <c r="HE165" s="1000">
        <v>79</v>
      </c>
      <c r="HF165" s="1001">
        <v>8</v>
      </c>
      <c r="HG165" s="1002">
        <v>46</v>
      </c>
      <c r="HH165" s="1002"/>
      <c r="HI165" s="1002">
        <v>38</v>
      </c>
      <c r="HJ165" s="1002">
        <v>160</v>
      </c>
      <c r="HK165" s="1002">
        <v>160</v>
      </c>
      <c r="HL165" s="1002">
        <v>57</v>
      </c>
      <c r="HM165" s="1002">
        <v>39</v>
      </c>
      <c r="HN165" s="1002">
        <v>86</v>
      </c>
      <c r="HO165" s="1002">
        <v>7</v>
      </c>
      <c r="HP165" s="1002">
        <v>50</v>
      </c>
      <c r="HQ165" s="1002">
        <v>65</v>
      </c>
      <c r="HR165" s="1002">
        <v>3</v>
      </c>
      <c r="HS165" s="1002"/>
      <c r="HT165" s="1002"/>
      <c r="HU165" s="1002"/>
      <c r="HV165" s="1002">
        <v>57</v>
      </c>
      <c r="HW165" s="1002">
        <v>5</v>
      </c>
      <c r="HX165" s="1002">
        <v>13</v>
      </c>
      <c r="HY165" s="1002">
        <v>19</v>
      </c>
      <c r="HZ165" s="1002">
        <v>12</v>
      </c>
      <c r="IA165" s="1002">
        <v>7</v>
      </c>
      <c r="IB165" s="1002"/>
      <c r="IC165" s="1002">
        <v>3</v>
      </c>
      <c r="ID165" s="1002"/>
      <c r="IE165" s="1002"/>
      <c r="IF165" s="1002">
        <v>1</v>
      </c>
      <c r="IG165" s="1002"/>
      <c r="IH165" s="1003">
        <v>836</v>
      </c>
      <c r="II165" s="1004">
        <f t="shared" si="33"/>
        <v>2.2904109589041095</v>
      </c>
      <c r="IJ165" s="1005">
        <v>21.5</v>
      </c>
      <c r="IK165" s="1006">
        <v>8.1086956521739122</v>
      </c>
      <c r="IL165" s="1006"/>
      <c r="IM165" s="1006">
        <v>5.7105263157894735</v>
      </c>
      <c r="IN165" s="1006">
        <v>10.90625</v>
      </c>
      <c r="IO165" s="1006">
        <v>7.0374999999999996</v>
      </c>
      <c r="IP165" s="1006">
        <v>8.0877192982456148</v>
      </c>
      <c r="IQ165" s="1006">
        <v>9.2051282051282044</v>
      </c>
      <c r="IR165" s="1006">
        <v>7.0930232558139537</v>
      </c>
      <c r="IS165" s="1006">
        <v>15.142857142857142</v>
      </c>
      <c r="IT165" s="1006">
        <v>7.42</v>
      </c>
      <c r="IU165" s="1006">
        <v>11.523076923076923</v>
      </c>
      <c r="IV165" s="1006">
        <v>12</v>
      </c>
      <c r="IW165" s="1006"/>
      <c r="IX165" s="1006"/>
      <c r="IY165" s="1006"/>
      <c r="IZ165" s="1006">
        <v>6.4912280701754383</v>
      </c>
      <c r="JA165" s="1006">
        <v>10.6</v>
      </c>
      <c r="JB165" s="1006">
        <v>13.615384615384615</v>
      </c>
      <c r="JC165" s="1006">
        <v>6.7894736842105265</v>
      </c>
      <c r="JD165" s="1006">
        <v>2.9166666666666665</v>
      </c>
      <c r="JE165" s="1006">
        <v>2.1428571428571428</v>
      </c>
      <c r="JF165" s="1006"/>
      <c r="JG165" s="1006">
        <v>4.666666666666667</v>
      </c>
      <c r="JH165" s="1006"/>
      <c r="JI165" s="1006"/>
      <c r="JJ165" s="1006">
        <v>6</v>
      </c>
      <c r="JK165" s="1006"/>
      <c r="JL165" s="642">
        <v>8.5215311004784695</v>
      </c>
      <c r="JM165" s="1001">
        <v>48</v>
      </c>
      <c r="JN165" s="1002">
        <v>321</v>
      </c>
      <c r="JO165" s="1002"/>
      <c r="JP165" s="1002">
        <v>179</v>
      </c>
      <c r="JQ165" s="1002">
        <v>1035</v>
      </c>
      <c r="JR165" s="1002">
        <v>845</v>
      </c>
      <c r="JS165" s="1002">
        <v>398</v>
      </c>
      <c r="JT165" s="1002">
        <v>307</v>
      </c>
      <c r="JU165" s="1002">
        <v>521</v>
      </c>
      <c r="JV165" s="1002">
        <v>99</v>
      </c>
      <c r="JW165" s="1002">
        <v>319</v>
      </c>
      <c r="JX165" s="1002">
        <v>665</v>
      </c>
      <c r="JY165" s="1002">
        <v>33</v>
      </c>
      <c r="JZ165" s="1002"/>
      <c r="KA165" s="1002"/>
      <c r="KB165" s="1002"/>
      <c r="KC165" s="1002">
        <v>312</v>
      </c>
      <c r="KD165" s="1002">
        <v>48</v>
      </c>
      <c r="KE165" s="1002">
        <v>145</v>
      </c>
      <c r="KF165" s="1002">
        <v>107</v>
      </c>
      <c r="KG165" s="1002">
        <v>23</v>
      </c>
      <c r="KH165" s="1002">
        <v>6</v>
      </c>
      <c r="KI165" s="1002"/>
      <c r="KJ165" s="1002">
        <v>11</v>
      </c>
      <c r="KK165" s="1002"/>
      <c r="KL165" s="1002"/>
      <c r="KM165" s="1002">
        <v>5</v>
      </c>
      <c r="KN165" s="1002"/>
      <c r="KO165" s="1003">
        <v>5427</v>
      </c>
      <c r="KP165" s="1007">
        <f t="shared" si="28"/>
        <v>0.82602739726027397</v>
      </c>
      <c r="KQ165" s="1004">
        <f t="shared" si="34"/>
        <v>14.868493150684932</v>
      </c>
      <c r="KR165" s="1001">
        <v>116</v>
      </c>
      <c r="KS165" s="1002">
        <v>5</v>
      </c>
      <c r="KT165" s="1002"/>
      <c r="KU165" s="1002"/>
      <c r="KV165" s="1002">
        <v>553</v>
      </c>
      <c r="KW165" s="1002">
        <v>121</v>
      </c>
      <c r="KX165" s="1002">
        <v>7</v>
      </c>
      <c r="KY165" s="1002">
        <v>12</v>
      </c>
      <c r="KZ165" s="1002">
        <v>6</v>
      </c>
      <c r="LA165" s="1002"/>
      <c r="LB165" s="1002">
        <v>2</v>
      </c>
      <c r="LC165" s="1002">
        <v>19</v>
      </c>
      <c r="LD165" s="1002"/>
      <c r="LE165" s="1002"/>
      <c r="LF165" s="1002"/>
      <c r="LG165" s="1002"/>
      <c r="LH165" s="1002">
        <v>1</v>
      </c>
      <c r="LI165" s="1002"/>
      <c r="LJ165" s="1002">
        <v>19</v>
      </c>
      <c r="LK165" s="1002">
        <v>3</v>
      </c>
      <c r="LL165" s="1002">
        <v>1</v>
      </c>
      <c r="LM165" s="1002">
        <v>3</v>
      </c>
      <c r="LN165" s="1002"/>
      <c r="LO165" s="1002"/>
      <c r="LP165" s="1002"/>
      <c r="LQ165" s="1002"/>
      <c r="LR165" s="1002"/>
      <c r="LS165" s="1002"/>
      <c r="LT165" s="1003">
        <v>868</v>
      </c>
      <c r="LU165" s="1007">
        <f t="shared" si="38"/>
        <v>0.79269406392694064</v>
      </c>
      <c r="LV165" s="1004">
        <f t="shared" si="35"/>
        <v>2.3780821917808219</v>
      </c>
      <c r="LW165" s="644"/>
      <c r="LX165" s="645"/>
      <c r="LY165" s="645">
        <v>179</v>
      </c>
      <c r="LZ165" s="646">
        <v>367</v>
      </c>
      <c r="MA165" s="647">
        <v>186</v>
      </c>
      <c r="MB165" s="647">
        <v>136</v>
      </c>
      <c r="MC165" s="645"/>
      <c r="MD165" s="645"/>
      <c r="ME165" s="646"/>
      <c r="MF165" s="647"/>
      <c r="MG165" s="645"/>
      <c r="MH165" s="645"/>
      <c r="MI165" s="646"/>
      <c r="MJ165" s="647"/>
      <c r="MK165" s="648"/>
      <c r="ML165" s="648"/>
      <c r="MM165" s="648"/>
      <c r="MN165" s="1008">
        <v>868</v>
      </c>
      <c r="MO165" s="1009">
        <f t="shared" si="36"/>
        <v>0.20622119815668202</v>
      </c>
      <c r="MP165" s="1010"/>
      <c r="MQ165" s="1011"/>
      <c r="MR165" s="1011"/>
      <c r="MS165" s="1011"/>
      <c r="MT165" s="1011"/>
      <c r="MU165" s="1011"/>
      <c r="MV165" s="1012"/>
      <c r="MX165" s="837"/>
    </row>
    <row r="166" spans="1:362" s="587" customFormat="1" ht="8.25" x14ac:dyDescent="0.25">
      <c r="A166" s="976" t="s">
        <v>955</v>
      </c>
      <c r="B166" s="977" t="s">
        <v>956</v>
      </c>
      <c r="C166" s="978" t="s">
        <v>957</v>
      </c>
      <c r="D166" s="978" t="s">
        <v>958</v>
      </c>
      <c r="E166" s="978" t="s">
        <v>1217</v>
      </c>
      <c r="F166" s="978" t="s">
        <v>312</v>
      </c>
      <c r="G166" s="978" t="s">
        <v>534</v>
      </c>
      <c r="H166" s="978" t="s">
        <v>959</v>
      </c>
      <c r="I166" s="978" t="s">
        <v>492</v>
      </c>
      <c r="J166" s="978" t="s">
        <v>493</v>
      </c>
      <c r="K166" s="1013" t="s">
        <v>282</v>
      </c>
      <c r="L166" s="979">
        <v>1</v>
      </c>
      <c r="M166" s="593">
        <v>321475000</v>
      </c>
      <c r="N166" s="595">
        <v>323280000</v>
      </c>
      <c r="O166" s="595">
        <v>186748000</v>
      </c>
      <c r="P166" s="598">
        <f t="shared" si="29"/>
        <v>-1805000</v>
      </c>
      <c r="Q166" s="599">
        <v>0</v>
      </c>
      <c r="R166" s="600">
        <v>308858531.47000003</v>
      </c>
      <c r="S166" s="600">
        <v>0</v>
      </c>
      <c r="T166" s="980">
        <v>308858531.47000003</v>
      </c>
      <c r="U166" s="981">
        <v>47.095238095238095</v>
      </c>
      <c r="V166" s="982">
        <v>0</v>
      </c>
      <c r="W166" s="982">
        <v>84.766666666666666</v>
      </c>
      <c r="X166" s="982">
        <v>34.335978835978835</v>
      </c>
      <c r="Y166" s="982">
        <v>10.503174603174603</v>
      </c>
      <c r="Z166" s="982">
        <v>32.823280423280423</v>
      </c>
      <c r="AA166" s="982">
        <v>1</v>
      </c>
      <c r="AB166" s="982">
        <v>24.49206349206349</v>
      </c>
      <c r="AC166" s="982">
        <v>58.594246031746032</v>
      </c>
      <c r="AD166" s="983">
        <v>293.61064814814813</v>
      </c>
      <c r="AE166" s="984">
        <f t="shared" si="30"/>
        <v>0.22370448188071609</v>
      </c>
      <c r="AF166" s="985">
        <f t="shared" si="31"/>
        <v>0.40264544812524034</v>
      </c>
      <c r="AG166" s="986"/>
      <c r="AH166" s="987"/>
      <c r="AI166" s="988"/>
      <c r="AJ166" s="989"/>
      <c r="AK166" s="990"/>
      <c r="AL166" s="990"/>
      <c r="AM166" s="990"/>
      <c r="AN166" s="990"/>
      <c r="AO166" s="990"/>
      <c r="AP166" s="990"/>
      <c r="AQ166" s="990"/>
      <c r="AR166" s="990"/>
      <c r="AS166" s="990"/>
      <c r="AT166" s="990"/>
      <c r="AU166" s="990"/>
      <c r="AV166" s="990"/>
      <c r="AW166" s="990"/>
      <c r="AX166" s="990"/>
      <c r="AY166" s="990"/>
      <c r="AZ166" s="990"/>
      <c r="BA166" s="990"/>
      <c r="BB166" s="990"/>
      <c r="BC166" s="990"/>
      <c r="BD166" s="614"/>
      <c r="BE166" s="991">
        <v>27</v>
      </c>
      <c r="BF166" s="992">
        <v>27</v>
      </c>
      <c r="BG166" s="992"/>
      <c r="BH166" s="992">
        <v>20</v>
      </c>
      <c r="BI166" s="992"/>
      <c r="BJ166" s="992"/>
      <c r="BK166" s="992"/>
      <c r="BL166" s="992"/>
      <c r="BM166" s="992"/>
      <c r="BN166" s="992"/>
      <c r="BO166" s="992"/>
      <c r="BP166" s="992"/>
      <c r="BQ166" s="992"/>
      <c r="BR166" s="992"/>
      <c r="BS166" s="992"/>
      <c r="BT166" s="992"/>
      <c r="BU166" s="992"/>
      <c r="BV166" s="992"/>
      <c r="BW166" s="992"/>
      <c r="BX166" s="992"/>
      <c r="BY166" s="992"/>
      <c r="BZ166" s="992"/>
      <c r="CA166" s="992"/>
      <c r="CB166" s="992"/>
      <c r="CC166" s="992"/>
      <c r="CD166" s="992"/>
      <c r="CE166" s="992"/>
      <c r="CF166" s="992"/>
      <c r="CG166" s="992"/>
      <c r="CH166" s="992"/>
      <c r="CI166" s="992"/>
      <c r="CJ166" s="992"/>
      <c r="CK166" s="992"/>
      <c r="CL166" s="992"/>
      <c r="CM166" s="992"/>
      <c r="CN166" s="992"/>
      <c r="CO166" s="992"/>
      <c r="CP166" s="992"/>
      <c r="CQ166" s="992"/>
      <c r="CR166" s="992"/>
      <c r="CS166" s="993">
        <v>74</v>
      </c>
      <c r="CT166" s="994">
        <f t="shared" si="32"/>
        <v>3</v>
      </c>
      <c r="CU166" s="615">
        <v>0.46950786402841199</v>
      </c>
      <c r="CV166" s="616">
        <v>0.39309994926433284</v>
      </c>
      <c r="CW166" s="616"/>
      <c r="CX166" s="616">
        <v>0.37712328767123288</v>
      </c>
      <c r="CY166" s="616"/>
      <c r="CZ166" s="616"/>
      <c r="DA166" s="616"/>
      <c r="DB166" s="616"/>
      <c r="DC166" s="616"/>
      <c r="DD166" s="616"/>
      <c r="DE166" s="616"/>
      <c r="DF166" s="616"/>
      <c r="DG166" s="616"/>
      <c r="DH166" s="616"/>
      <c r="DI166" s="616"/>
      <c r="DJ166" s="616"/>
      <c r="DK166" s="616"/>
      <c r="DL166" s="616"/>
      <c r="DM166" s="616"/>
      <c r="DN166" s="616"/>
      <c r="DO166" s="616"/>
      <c r="DP166" s="616"/>
      <c r="DQ166" s="616"/>
      <c r="DR166" s="616"/>
      <c r="DS166" s="616"/>
      <c r="DT166" s="616"/>
      <c r="DU166" s="616"/>
      <c r="DV166" s="616"/>
      <c r="DW166" s="616"/>
      <c r="DX166" s="616"/>
      <c r="DY166" s="616"/>
      <c r="DZ166" s="616"/>
      <c r="EA166" s="616"/>
      <c r="EB166" s="616"/>
      <c r="EC166" s="616"/>
      <c r="ED166" s="616"/>
      <c r="EE166" s="616"/>
      <c r="EF166" s="616"/>
      <c r="EG166" s="616"/>
      <c r="EH166" s="995"/>
      <c r="EI166" s="996">
        <v>0.4166604961125509</v>
      </c>
      <c r="EJ166" s="989"/>
      <c r="EK166" s="990"/>
      <c r="EL166" s="990">
        <v>5</v>
      </c>
      <c r="EM166" s="990"/>
      <c r="EN166" s="990"/>
      <c r="EO166" s="990"/>
      <c r="EP166" s="990"/>
      <c r="EQ166" s="990"/>
      <c r="ER166" s="990"/>
      <c r="ES166" s="990"/>
      <c r="ET166" s="990"/>
      <c r="EU166" s="990"/>
      <c r="EV166" s="990"/>
      <c r="EW166" s="990"/>
      <c r="EX166" s="990"/>
      <c r="EY166" s="990"/>
      <c r="EZ166" s="990"/>
      <c r="FA166" s="990"/>
      <c r="FB166" s="990"/>
      <c r="FC166" s="990"/>
      <c r="FD166" s="990"/>
      <c r="FE166" s="990"/>
      <c r="FF166" s="990"/>
      <c r="FG166" s="990"/>
      <c r="FH166" s="990"/>
      <c r="FI166" s="990"/>
      <c r="FJ166" s="990"/>
      <c r="FK166" s="990"/>
      <c r="FL166" s="990"/>
      <c r="FM166" s="990"/>
      <c r="FN166" s="990"/>
      <c r="FO166" s="990"/>
      <c r="FP166" s="997">
        <v>5</v>
      </c>
      <c r="FQ166" s="994">
        <f t="shared" si="27"/>
        <v>1</v>
      </c>
      <c r="FR166" s="615"/>
      <c r="FS166" s="616"/>
      <c r="FT166" s="616">
        <v>0.6504109589041096</v>
      </c>
      <c r="FU166" s="616"/>
      <c r="FV166" s="616"/>
      <c r="FW166" s="616"/>
      <c r="FX166" s="616"/>
      <c r="FY166" s="616"/>
      <c r="FZ166" s="616"/>
      <c r="GA166" s="616"/>
      <c r="GB166" s="616"/>
      <c r="GC166" s="616"/>
      <c r="GD166" s="616"/>
      <c r="GE166" s="616"/>
      <c r="GF166" s="616"/>
      <c r="GG166" s="616"/>
      <c r="GH166" s="616"/>
      <c r="GI166" s="616"/>
      <c r="GJ166" s="616"/>
      <c r="GK166" s="616"/>
      <c r="GL166" s="616"/>
      <c r="GM166" s="616"/>
      <c r="GN166" s="616"/>
      <c r="GO166" s="616"/>
      <c r="GP166" s="616"/>
      <c r="GQ166" s="616"/>
      <c r="GR166" s="616"/>
      <c r="GS166" s="616"/>
      <c r="GT166" s="616"/>
      <c r="GU166" s="616"/>
      <c r="GV166" s="616"/>
      <c r="GW166" s="616"/>
      <c r="GX166" s="621">
        <v>0.6504109589041096</v>
      </c>
      <c r="GY166" s="998"/>
      <c r="GZ166" s="999">
        <v>25</v>
      </c>
      <c r="HA166" s="999">
        <v>10</v>
      </c>
      <c r="HB166" s="999"/>
      <c r="HC166" s="999">
        <v>12</v>
      </c>
      <c r="HD166" s="999"/>
      <c r="HE166" s="1000">
        <v>47</v>
      </c>
      <c r="HF166" s="1001">
        <v>37</v>
      </c>
      <c r="HG166" s="1002">
        <v>174</v>
      </c>
      <c r="HH166" s="1002"/>
      <c r="HI166" s="1002">
        <v>45</v>
      </c>
      <c r="HJ166" s="1002">
        <v>198</v>
      </c>
      <c r="HK166" s="1002">
        <v>446</v>
      </c>
      <c r="HL166" s="1002">
        <v>311</v>
      </c>
      <c r="HM166" s="1002">
        <v>140</v>
      </c>
      <c r="HN166" s="1002">
        <v>902</v>
      </c>
      <c r="HO166" s="1002">
        <v>87</v>
      </c>
      <c r="HP166" s="1002">
        <v>59</v>
      </c>
      <c r="HQ166" s="1002">
        <v>97</v>
      </c>
      <c r="HR166" s="1002">
        <v>6</v>
      </c>
      <c r="HS166" s="1002">
        <v>5</v>
      </c>
      <c r="HT166" s="1002"/>
      <c r="HU166" s="1002"/>
      <c r="HV166" s="1002">
        <v>32</v>
      </c>
      <c r="HW166" s="1002">
        <v>4</v>
      </c>
      <c r="HX166" s="1002">
        <v>30</v>
      </c>
      <c r="HY166" s="1002">
        <v>5</v>
      </c>
      <c r="HZ166" s="1002">
        <v>12</v>
      </c>
      <c r="IA166" s="1002">
        <v>30</v>
      </c>
      <c r="IB166" s="1002">
        <v>1</v>
      </c>
      <c r="IC166" s="1002">
        <v>10</v>
      </c>
      <c r="ID166" s="1002"/>
      <c r="IE166" s="1002"/>
      <c r="IF166" s="1002">
        <v>11</v>
      </c>
      <c r="IG166" s="1002">
        <v>1</v>
      </c>
      <c r="IH166" s="1003">
        <v>2643</v>
      </c>
      <c r="II166" s="1004">
        <f t="shared" si="33"/>
        <v>7.2410958904109588</v>
      </c>
      <c r="IJ166" s="1005">
        <v>23.405405405405407</v>
      </c>
      <c r="IK166" s="1006">
        <v>4.1551724137931032</v>
      </c>
      <c r="IL166" s="1006"/>
      <c r="IM166" s="1006">
        <v>7.9333333333333336</v>
      </c>
      <c r="IN166" s="1006">
        <v>8.0505050505050502</v>
      </c>
      <c r="IO166" s="1006">
        <v>4.695067264573991</v>
      </c>
      <c r="IP166" s="1006">
        <v>4.3536977491961411</v>
      </c>
      <c r="IQ166" s="1006">
        <v>5.5285714285714285</v>
      </c>
      <c r="IR166" s="1006">
        <v>5.5288248337028829</v>
      </c>
      <c r="IS166" s="1006">
        <v>4.7816091954022992</v>
      </c>
      <c r="IT166" s="1006">
        <v>7.3559322033898304</v>
      </c>
      <c r="IU166" s="1006">
        <v>5.731958762886598</v>
      </c>
      <c r="IV166" s="1006">
        <v>8.1666666666666661</v>
      </c>
      <c r="IW166" s="1006">
        <v>2.4</v>
      </c>
      <c r="IX166" s="1006"/>
      <c r="IY166" s="1006"/>
      <c r="IZ166" s="1006">
        <v>8</v>
      </c>
      <c r="JA166" s="1006">
        <v>6</v>
      </c>
      <c r="JB166" s="1006">
        <v>7.8</v>
      </c>
      <c r="JC166" s="1006">
        <v>2.6</v>
      </c>
      <c r="JD166" s="1006">
        <v>3.25</v>
      </c>
      <c r="JE166" s="1006">
        <v>2.9666666666666668</v>
      </c>
      <c r="JF166" s="1006">
        <v>11</v>
      </c>
      <c r="JG166" s="1006">
        <v>4.2</v>
      </c>
      <c r="JH166" s="1006"/>
      <c r="JI166" s="1006"/>
      <c r="JJ166" s="1006">
        <v>6.1818181818181817</v>
      </c>
      <c r="JK166" s="1006">
        <v>4</v>
      </c>
      <c r="JL166" s="642">
        <v>5.6738554672720394</v>
      </c>
      <c r="JM166" s="1001">
        <v>143</v>
      </c>
      <c r="JN166" s="1002">
        <v>498</v>
      </c>
      <c r="JO166" s="1002"/>
      <c r="JP166" s="1002">
        <v>313</v>
      </c>
      <c r="JQ166" s="1002">
        <v>1296</v>
      </c>
      <c r="JR166" s="1002">
        <v>1576</v>
      </c>
      <c r="JS166" s="1002">
        <v>1001</v>
      </c>
      <c r="JT166" s="1002">
        <v>599</v>
      </c>
      <c r="JU166" s="1002">
        <v>4070</v>
      </c>
      <c r="JV166" s="1002">
        <v>334</v>
      </c>
      <c r="JW166" s="1002">
        <v>370</v>
      </c>
      <c r="JX166" s="1002">
        <v>449</v>
      </c>
      <c r="JY166" s="1002">
        <v>43</v>
      </c>
      <c r="JZ166" s="1002">
        <v>8</v>
      </c>
      <c r="KA166" s="1002"/>
      <c r="KB166" s="1002"/>
      <c r="KC166" s="1002">
        <v>222</v>
      </c>
      <c r="KD166" s="1002">
        <v>20</v>
      </c>
      <c r="KE166" s="1002">
        <v>144</v>
      </c>
      <c r="KF166" s="1002">
        <v>4</v>
      </c>
      <c r="KG166" s="1002">
        <v>19</v>
      </c>
      <c r="KH166" s="1002">
        <v>40</v>
      </c>
      <c r="KI166" s="1002">
        <v>10</v>
      </c>
      <c r="KJ166" s="1002">
        <v>36</v>
      </c>
      <c r="KK166" s="1002"/>
      <c r="KL166" s="1002"/>
      <c r="KM166" s="1002">
        <v>56</v>
      </c>
      <c r="KN166" s="1002">
        <v>3</v>
      </c>
      <c r="KO166" s="1003">
        <v>11254</v>
      </c>
      <c r="KP166" s="1007">
        <f t="shared" si="28"/>
        <v>0.4166604961125509</v>
      </c>
      <c r="KQ166" s="1004">
        <f t="shared" si="34"/>
        <v>30.832876712328765</v>
      </c>
      <c r="KR166" s="1001">
        <v>685</v>
      </c>
      <c r="KS166" s="1002">
        <v>64</v>
      </c>
      <c r="KT166" s="1002"/>
      <c r="KU166" s="1002"/>
      <c r="KV166" s="1002">
        <v>99</v>
      </c>
      <c r="KW166" s="1002">
        <v>109</v>
      </c>
      <c r="KX166" s="1002">
        <v>51</v>
      </c>
      <c r="KY166" s="1002">
        <v>34</v>
      </c>
      <c r="KZ166" s="1002">
        <v>25</v>
      </c>
      <c r="LA166" s="1002"/>
      <c r="LB166" s="1002">
        <v>6</v>
      </c>
      <c r="LC166" s="1002">
        <v>14</v>
      </c>
      <c r="LD166" s="1002"/>
      <c r="LE166" s="1002"/>
      <c r="LF166" s="1002"/>
      <c r="LG166" s="1002"/>
      <c r="LH166" s="1002">
        <v>1</v>
      </c>
      <c r="LI166" s="1002"/>
      <c r="LJ166" s="1002">
        <v>61</v>
      </c>
      <c r="LK166" s="1002">
        <v>5</v>
      </c>
      <c r="LL166" s="1002">
        <v>8</v>
      </c>
      <c r="LM166" s="1002">
        <v>24</v>
      </c>
      <c r="LN166" s="1002"/>
      <c r="LO166" s="1002">
        <v>1</v>
      </c>
      <c r="LP166" s="1002"/>
      <c r="LQ166" s="1002"/>
      <c r="LR166" s="1002"/>
      <c r="LS166" s="1002"/>
      <c r="LT166" s="1003">
        <v>1187</v>
      </c>
      <c r="LU166" s="1007">
        <f t="shared" si="38"/>
        <v>0.6504109589041096</v>
      </c>
      <c r="LV166" s="1004">
        <f t="shared" si="35"/>
        <v>3.2520547945205478</v>
      </c>
      <c r="LW166" s="644"/>
      <c r="LX166" s="645"/>
      <c r="LY166" s="645">
        <v>58</v>
      </c>
      <c r="LZ166" s="646">
        <v>838</v>
      </c>
      <c r="MA166" s="647">
        <v>211</v>
      </c>
      <c r="MB166" s="647">
        <v>80</v>
      </c>
      <c r="MC166" s="645"/>
      <c r="MD166" s="645"/>
      <c r="ME166" s="646"/>
      <c r="MF166" s="647"/>
      <c r="MG166" s="645"/>
      <c r="MH166" s="645"/>
      <c r="MI166" s="646"/>
      <c r="MJ166" s="647"/>
      <c r="MK166" s="648"/>
      <c r="ML166" s="648"/>
      <c r="MM166" s="648"/>
      <c r="MN166" s="1008">
        <v>1187</v>
      </c>
      <c r="MO166" s="1009">
        <f t="shared" si="36"/>
        <v>4.8862679022746422E-2</v>
      </c>
      <c r="MP166" s="1010"/>
      <c r="MQ166" s="1011"/>
      <c r="MR166" s="1011"/>
      <c r="MS166" s="1011"/>
      <c r="MT166" s="1011"/>
      <c r="MU166" s="1011"/>
      <c r="MV166" s="1012"/>
      <c r="MX166" s="837"/>
    </row>
    <row r="167" spans="1:362" s="587" customFormat="1" ht="8.25" x14ac:dyDescent="0.25">
      <c r="A167" s="976" t="s">
        <v>960</v>
      </c>
      <c r="B167" s="977" t="s">
        <v>961</v>
      </c>
      <c r="C167" s="978" t="s">
        <v>962</v>
      </c>
      <c r="D167" s="978" t="s">
        <v>963</v>
      </c>
      <c r="E167" s="978" t="s">
        <v>1213</v>
      </c>
      <c r="F167" s="978" t="s">
        <v>280</v>
      </c>
      <c r="G167" s="978" t="s">
        <v>293</v>
      </c>
      <c r="H167" s="978" t="s">
        <v>294</v>
      </c>
      <c r="I167" s="978" t="s">
        <v>1479</v>
      </c>
      <c r="J167" s="978" t="s">
        <v>210</v>
      </c>
      <c r="K167" s="926" t="s">
        <v>211</v>
      </c>
      <c r="L167" s="979">
        <v>1</v>
      </c>
      <c r="M167" s="593">
        <v>12798983000</v>
      </c>
      <c r="N167" s="595">
        <v>12741652000</v>
      </c>
      <c r="O167" s="595">
        <v>5412337000</v>
      </c>
      <c r="P167" s="598">
        <f t="shared" si="29"/>
        <v>57331000</v>
      </c>
      <c r="Q167" s="599">
        <v>22963939.239999998</v>
      </c>
      <c r="R167" s="600">
        <v>11109719640.9</v>
      </c>
      <c r="S167" s="600">
        <v>447306036.51999998</v>
      </c>
      <c r="T167" s="980">
        <v>11579989616.66</v>
      </c>
      <c r="U167" s="981">
        <v>1036.4706001984127</v>
      </c>
      <c r="V167" s="982">
        <v>47.59</v>
      </c>
      <c r="W167" s="982">
        <v>2088.4101005291004</v>
      </c>
      <c r="X167" s="982">
        <v>684.00665079365081</v>
      </c>
      <c r="Y167" s="982">
        <v>255.96955026455032</v>
      </c>
      <c r="Z167" s="982">
        <v>644.05794179894178</v>
      </c>
      <c r="AA167" s="982">
        <v>33.253730158730157</v>
      </c>
      <c r="AB167" s="982">
        <v>715.13846726190479</v>
      </c>
      <c r="AC167" s="982">
        <v>414.19087797619045</v>
      </c>
      <c r="AD167" s="983">
        <v>5919.0879189814814</v>
      </c>
      <c r="AE167" s="984">
        <f t="shared" si="30"/>
        <v>0.21639307790588075</v>
      </c>
      <c r="AF167" s="985">
        <f t="shared" si="31"/>
        <v>0.43601573406588745</v>
      </c>
      <c r="AG167" s="986" t="s">
        <v>1480</v>
      </c>
      <c r="AH167" s="987" t="s">
        <v>1481</v>
      </c>
      <c r="AI167" s="988" t="s">
        <v>1482</v>
      </c>
      <c r="AJ167" s="989"/>
      <c r="AK167" s="990">
        <v>1</v>
      </c>
      <c r="AL167" s="990">
        <v>1</v>
      </c>
      <c r="AM167" s="990">
        <v>1</v>
      </c>
      <c r="AN167" s="990">
        <v>1</v>
      </c>
      <c r="AO167" s="990">
        <v>1</v>
      </c>
      <c r="AP167" s="990">
        <v>1</v>
      </c>
      <c r="AQ167" s="990">
        <v>1</v>
      </c>
      <c r="AR167" s="990">
        <v>1</v>
      </c>
      <c r="AS167" s="990"/>
      <c r="AT167" s="990">
        <v>1</v>
      </c>
      <c r="AU167" s="990">
        <v>1</v>
      </c>
      <c r="AV167" s="990"/>
      <c r="AW167" s="990">
        <v>1</v>
      </c>
      <c r="AX167" s="990">
        <v>1</v>
      </c>
      <c r="AY167" s="990"/>
      <c r="AZ167" s="990">
        <v>1</v>
      </c>
      <c r="BA167" s="990">
        <v>1</v>
      </c>
      <c r="BB167" s="990"/>
      <c r="BC167" s="990">
        <v>1</v>
      </c>
      <c r="BD167" s="614">
        <v>15</v>
      </c>
      <c r="BE167" s="991">
        <v>30</v>
      </c>
      <c r="BF167" s="992">
        <v>75</v>
      </c>
      <c r="BG167" s="992">
        <v>150</v>
      </c>
      <c r="BH167" s="992">
        <v>84</v>
      </c>
      <c r="BI167" s="992">
        <v>68</v>
      </c>
      <c r="BJ167" s="992">
        <v>49</v>
      </c>
      <c r="BK167" s="992">
        <v>104</v>
      </c>
      <c r="BL167" s="992">
        <v>66</v>
      </c>
      <c r="BM167" s="992">
        <v>79</v>
      </c>
      <c r="BN167" s="992">
        <v>53</v>
      </c>
      <c r="BO167" s="992">
        <v>73</v>
      </c>
      <c r="BP167" s="992">
        <v>26</v>
      </c>
      <c r="BQ167" s="992">
        <v>136</v>
      </c>
      <c r="BR167" s="992">
        <v>52</v>
      </c>
      <c r="BS167" s="992">
        <v>48</v>
      </c>
      <c r="BT167" s="992">
        <v>53</v>
      </c>
      <c r="BU167" s="992"/>
      <c r="BV167" s="992">
        <v>52</v>
      </c>
      <c r="BW167" s="992"/>
      <c r="BX167" s="992">
        <v>55</v>
      </c>
      <c r="BY167" s="992"/>
      <c r="BZ167" s="992">
        <v>42</v>
      </c>
      <c r="CA167" s="992">
        <v>25</v>
      </c>
      <c r="CB167" s="992">
        <v>44</v>
      </c>
      <c r="CC167" s="992">
        <v>38</v>
      </c>
      <c r="CD167" s="992">
        <v>51</v>
      </c>
      <c r="CE167" s="992">
        <v>18</v>
      </c>
      <c r="CF167" s="992">
        <v>28</v>
      </c>
      <c r="CG167" s="992"/>
      <c r="CH167" s="992">
        <v>25</v>
      </c>
      <c r="CI167" s="992"/>
      <c r="CJ167" s="992">
        <v>29</v>
      </c>
      <c r="CK167" s="992"/>
      <c r="CL167" s="992"/>
      <c r="CM167" s="992"/>
      <c r="CN167" s="992"/>
      <c r="CO167" s="992"/>
      <c r="CP167" s="992"/>
      <c r="CQ167" s="992"/>
      <c r="CR167" s="992"/>
      <c r="CS167" s="993">
        <v>1553</v>
      </c>
      <c r="CT167" s="994">
        <f t="shared" si="32"/>
        <v>27</v>
      </c>
      <c r="CU167" s="615">
        <v>0.57351598173515983</v>
      </c>
      <c r="CV167" s="616">
        <v>0.5829771689497717</v>
      </c>
      <c r="CW167" s="616">
        <v>0.53304109589041093</v>
      </c>
      <c r="CX167" s="616">
        <v>0.41082844096542726</v>
      </c>
      <c r="CY167" s="616">
        <v>0.57308622078968574</v>
      </c>
      <c r="CZ167" s="616">
        <v>0.56924797316186748</v>
      </c>
      <c r="DA167" s="616">
        <v>0.61522655426765016</v>
      </c>
      <c r="DB167" s="616">
        <v>0.59281859692818595</v>
      </c>
      <c r="DC167" s="616">
        <v>0.7120860065892145</v>
      </c>
      <c r="DD167" s="616">
        <v>0.43478935125355389</v>
      </c>
      <c r="DE167" s="616">
        <v>0.52632764120848186</v>
      </c>
      <c r="DF167" s="616">
        <v>0.51770284510010534</v>
      </c>
      <c r="DG167" s="616">
        <v>0.41950040290088636</v>
      </c>
      <c r="DH167" s="616">
        <v>0.63682824025289775</v>
      </c>
      <c r="DI167" s="616">
        <v>0.11837899543378995</v>
      </c>
      <c r="DJ167" s="616">
        <v>0.54913414318945464</v>
      </c>
      <c r="DK167" s="616"/>
      <c r="DL167" s="616">
        <v>0.45547945205479451</v>
      </c>
      <c r="DM167" s="616"/>
      <c r="DN167" s="616">
        <v>0.46799501867995019</v>
      </c>
      <c r="DO167" s="616"/>
      <c r="DP167" s="616">
        <v>0.41141552511415524</v>
      </c>
      <c r="DQ167" s="616">
        <v>0.3996712328767123</v>
      </c>
      <c r="DR167" s="616">
        <v>0.86469489414694889</v>
      </c>
      <c r="DS167" s="616">
        <v>1.0471521268925739</v>
      </c>
      <c r="DT167" s="616">
        <v>0.49315068493150682</v>
      </c>
      <c r="DU167" s="616">
        <v>0.41582952815829527</v>
      </c>
      <c r="DV167" s="616">
        <v>0.42309197651663405</v>
      </c>
      <c r="DW167" s="616"/>
      <c r="DX167" s="616">
        <v>0.39879452054794523</v>
      </c>
      <c r="DY167" s="616"/>
      <c r="DZ167" s="616">
        <v>0.45715635333018423</v>
      </c>
      <c r="EA167" s="616"/>
      <c r="EB167" s="616"/>
      <c r="EC167" s="616"/>
      <c r="ED167" s="616"/>
      <c r="EE167" s="616"/>
      <c r="EF167" s="616"/>
      <c r="EG167" s="616"/>
      <c r="EH167" s="995"/>
      <c r="EI167" s="996">
        <v>0.53042189663841088</v>
      </c>
      <c r="EJ167" s="989">
        <v>38</v>
      </c>
      <c r="EK167" s="990">
        <v>18</v>
      </c>
      <c r="EL167" s="990"/>
      <c r="EM167" s="990">
        <v>63</v>
      </c>
      <c r="EN167" s="990">
        <v>9</v>
      </c>
      <c r="EO167" s="990">
        <v>14</v>
      </c>
      <c r="EP167" s="990">
        <v>24</v>
      </c>
      <c r="EQ167" s="990"/>
      <c r="ER167" s="990">
        <v>6</v>
      </c>
      <c r="ES167" s="990">
        <v>13</v>
      </c>
      <c r="ET167" s="990">
        <v>24</v>
      </c>
      <c r="EU167" s="990">
        <v>15</v>
      </c>
      <c r="EV167" s="990">
        <v>15</v>
      </c>
      <c r="EW167" s="990">
        <v>6</v>
      </c>
      <c r="EX167" s="990">
        <v>15</v>
      </c>
      <c r="EY167" s="990">
        <v>11</v>
      </c>
      <c r="EZ167" s="990">
        <v>13</v>
      </c>
      <c r="FA167" s="990">
        <v>7</v>
      </c>
      <c r="FB167" s="990">
        <v>14</v>
      </c>
      <c r="FC167" s="990">
        <v>5</v>
      </c>
      <c r="FD167" s="990">
        <v>5</v>
      </c>
      <c r="FE167" s="990"/>
      <c r="FF167" s="990">
        <v>12</v>
      </c>
      <c r="FG167" s="990">
        <v>5</v>
      </c>
      <c r="FH167" s="990"/>
      <c r="FI167" s="990"/>
      <c r="FJ167" s="990">
        <v>5</v>
      </c>
      <c r="FK167" s="990"/>
      <c r="FL167" s="990"/>
      <c r="FM167" s="990"/>
      <c r="FN167" s="990"/>
      <c r="FO167" s="990"/>
      <c r="FP167" s="997">
        <v>337</v>
      </c>
      <c r="FQ167" s="994">
        <f t="shared" si="27"/>
        <v>22</v>
      </c>
      <c r="FR167" s="615">
        <v>0.53943763518385002</v>
      </c>
      <c r="FS167" s="616">
        <v>0.88051750380517502</v>
      </c>
      <c r="FT167" s="616"/>
      <c r="FU167" s="616">
        <v>0.61530767558164823</v>
      </c>
      <c r="FV167" s="616">
        <v>0.41796042617960427</v>
      </c>
      <c r="FW167" s="616">
        <v>0.49882583170254402</v>
      </c>
      <c r="FX167" s="616">
        <v>0.71837899543378991</v>
      </c>
      <c r="FY167" s="616"/>
      <c r="FZ167" s="616">
        <v>0.68401826484018269</v>
      </c>
      <c r="GA167" s="616">
        <v>0.99726027397260275</v>
      </c>
      <c r="GB167" s="616">
        <v>0.53070776255707763</v>
      </c>
      <c r="GC167" s="616">
        <v>0.72493150684931507</v>
      </c>
      <c r="GD167" s="616">
        <v>0.62593607305936072</v>
      </c>
      <c r="GE167" s="616">
        <v>0.78858447488584471</v>
      </c>
      <c r="GF167" s="616">
        <v>0.77004566210045666</v>
      </c>
      <c r="GG167" s="616">
        <v>0.60672478206724778</v>
      </c>
      <c r="GH167" s="616">
        <v>0.50706006322444674</v>
      </c>
      <c r="GI167" s="616">
        <v>0.84853228962818006</v>
      </c>
      <c r="GJ167" s="616">
        <v>0.78708414872798438</v>
      </c>
      <c r="GK167" s="616">
        <v>0.80273972602739729</v>
      </c>
      <c r="GL167" s="616">
        <v>0.56383561643835611</v>
      </c>
      <c r="GM167" s="616"/>
      <c r="GN167" s="616">
        <v>0.98082191780821915</v>
      </c>
      <c r="GO167" s="616">
        <v>0.53041095890410961</v>
      </c>
      <c r="GP167" s="616"/>
      <c r="GQ167" s="616"/>
      <c r="GR167" s="616">
        <v>0.74575342465753425</v>
      </c>
      <c r="GS167" s="616"/>
      <c r="GT167" s="616"/>
      <c r="GU167" s="616"/>
      <c r="GV167" s="616"/>
      <c r="GW167" s="616"/>
      <c r="GX167" s="621">
        <v>0.66663956749725617</v>
      </c>
      <c r="GY167" s="998">
        <v>30</v>
      </c>
      <c r="GZ167" s="999"/>
      <c r="HA167" s="999"/>
      <c r="HB167" s="999"/>
      <c r="HC167" s="999">
        <v>2</v>
      </c>
      <c r="HD167" s="999">
        <v>3</v>
      </c>
      <c r="HE167" s="1000">
        <v>35</v>
      </c>
      <c r="HF167" s="1001">
        <v>702</v>
      </c>
      <c r="HG167" s="1002">
        <v>5579</v>
      </c>
      <c r="HH167" s="1002">
        <v>1807</v>
      </c>
      <c r="HI167" s="1002">
        <v>4283</v>
      </c>
      <c r="HJ167" s="1002">
        <v>3692</v>
      </c>
      <c r="HK167" s="1002">
        <v>4965</v>
      </c>
      <c r="HL167" s="1002">
        <v>5505</v>
      </c>
      <c r="HM167" s="1002">
        <v>1514</v>
      </c>
      <c r="HN167" s="1002">
        <v>7283</v>
      </c>
      <c r="HO167" s="1002">
        <v>1658</v>
      </c>
      <c r="HP167" s="1002">
        <v>1228</v>
      </c>
      <c r="HQ167" s="1002">
        <v>2861</v>
      </c>
      <c r="HR167" s="1002">
        <v>961</v>
      </c>
      <c r="HS167" s="1002">
        <v>2747</v>
      </c>
      <c r="HT167" s="1002">
        <v>7482</v>
      </c>
      <c r="HU167" s="1002">
        <v>6448</v>
      </c>
      <c r="HV167" s="1002">
        <v>806</v>
      </c>
      <c r="HW167" s="1002">
        <v>1684</v>
      </c>
      <c r="HX167" s="1002">
        <v>831</v>
      </c>
      <c r="HY167" s="1002">
        <v>1293</v>
      </c>
      <c r="HZ167" s="1002">
        <v>338</v>
      </c>
      <c r="IA167" s="1002">
        <v>580</v>
      </c>
      <c r="IB167" s="1002">
        <v>330</v>
      </c>
      <c r="IC167" s="1002">
        <v>1138</v>
      </c>
      <c r="ID167" s="1002">
        <v>1113</v>
      </c>
      <c r="IE167" s="1002">
        <v>131</v>
      </c>
      <c r="IF167" s="1002">
        <v>70</v>
      </c>
      <c r="IG167" s="1002">
        <v>4</v>
      </c>
      <c r="IH167" s="1003">
        <v>67033</v>
      </c>
      <c r="II167" s="1004">
        <f t="shared" si="33"/>
        <v>183.65205479452055</v>
      </c>
      <c r="IJ167" s="1005">
        <v>21.874643874643876</v>
      </c>
      <c r="IK167" s="1006">
        <v>5.7490589711417819</v>
      </c>
      <c r="IL167" s="1006">
        <v>5.929164360819037</v>
      </c>
      <c r="IM167" s="1006">
        <v>4.3618958673826755</v>
      </c>
      <c r="IN167" s="1006">
        <v>8.9049295774647881</v>
      </c>
      <c r="IO167" s="1006">
        <v>6.2312185297079559</v>
      </c>
      <c r="IP167" s="1006">
        <v>5.9173478655767484</v>
      </c>
      <c r="IQ167" s="1006">
        <v>8.89894319682959</v>
      </c>
      <c r="IR167" s="1006">
        <v>6.4513250034326513</v>
      </c>
      <c r="IS167" s="1006">
        <v>6.5542822677925212</v>
      </c>
      <c r="IT167" s="1006">
        <v>5.8623778501628667</v>
      </c>
      <c r="IU167" s="1006">
        <v>6.8011184900384478</v>
      </c>
      <c r="IV167" s="1006">
        <v>4.8896982310093655</v>
      </c>
      <c r="IW167" s="1006">
        <v>3.3374590462322535</v>
      </c>
      <c r="IX167" s="1006">
        <v>4.1109329056402029</v>
      </c>
      <c r="IY167" s="1006">
        <v>6.4178039702233249</v>
      </c>
      <c r="IZ167" s="1006">
        <v>7.3362282878411911</v>
      </c>
      <c r="JA167" s="1006">
        <v>8.4768408551068877</v>
      </c>
      <c r="JB167" s="1006">
        <v>9.4897713598074613</v>
      </c>
      <c r="JC167" s="1006">
        <v>18.505027068832174</v>
      </c>
      <c r="JD167" s="1006">
        <v>6.5147928994082838</v>
      </c>
      <c r="JE167" s="1006">
        <v>6.1224137931034486</v>
      </c>
      <c r="JF167" s="1006">
        <v>12.409090909090908</v>
      </c>
      <c r="JG167" s="1006">
        <v>3.2943760984182777</v>
      </c>
      <c r="JH167" s="1006">
        <v>17.677448337825695</v>
      </c>
      <c r="JI167" s="1006">
        <v>15.854961832061068</v>
      </c>
      <c r="JJ167" s="1006">
        <v>9.6</v>
      </c>
      <c r="JK167" s="1006">
        <v>3.25</v>
      </c>
      <c r="JL167" s="642">
        <v>6.642101651425417</v>
      </c>
      <c r="JM167" s="1001">
        <v>3091</v>
      </c>
      <c r="JN167" s="1002">
        <v>20339</v>
      </c>
      <c r="JO167" s="1002">
        <v>8792</v>
      </c>
      <c r="JP167" s="1002">
        <v>13591</v>
      </c>
      <c r="JQ167" s="1002">
        <v>25423</v>
      </c>
      <c r="JR167" s="1002">
        <v>19208</v>
      </c>
      <c r="JS167" s="1002">
        <v>21952</v>
      </c>
      <c r="JT167" s="1002">
        <v>9375</v>
      </c>
      <c r="JU167" s="1002">
        <v>32015</v>
      </c>
      <c r="JV167" s="1002">
        <v>8143</v>
      </c>
      <c r="JW167" s="1002">
        <v>5145</v>
      </c>
      <c r="JX167" s="1002">
        <v>14599</v>
      </c>
      <c r="JY167" s="1002">
        <v>3238</v>
      </c>
      <c r="JZ167" s="1002">
        <v>6044</v>
      </c>
      <c r="KA167" s="1002">
        <v>22051</v>
      </c>
      <c r="KB167" s="1002">
        <v>20819</v>
      </c>
      <c r="KC167" s="1002">
        <v>3584</v>
      </c>
      <c r="KD167" s="1002">
        <v>9302</v>
      </c>
      <c r="KE167" s="1002">
        <v>5631</v>
      </c>
      <c r="KF167" s="1002">
        <v>22396</v>
      </c>
      <c r="KG167" s="1002">
        <v>1732</v>
      </c>
      <c r="KH167" s="1002">
        <v>2523</v>
      </c>
      <c r="KI167" s="1002">
        <v>3152</v>
      </c>
      <c r="KJ167" s="1002">
        <v>2645</v>
      </c>
      <c r="KK167" s="1002">
        <v>14544</v>
      </c>
      <c r="KL167" s="1002">
        <v>910</v>
      </c>
      <c r="KM167" s="1002">
        <v>418</v>
      </c>
      <c r="KN167" s="1002">
        <v>5</v>
      </c>
      <c r="KO167" s="1003">
        <v>300667</v>
      </c>
      <c r="KP167" s="1007">
        <f t="shared" si="28"/>
        <v>0.53042189663841088</v>
      </c>
      <c r="KQ167" s="1004">
        <f t="shared" si="34"/>
        <v>823.74520547945201</v>
      </c>
      <c r="KR167" s="1001">
        <v>11618</v>
      </c>
      <c r="KS167" s="1002">
        <v>6204</v>
      </c>
      <c r="KT167" s="1002">
        <v>113</v>
      </c>
      <c r="KU167" s="1002">
        <v>1640</v>
      </c>
      <c r="KV167" s="1002">
        <v>4143</v>
      </c>
      <c r="KW167" s="1002">
        <v>6855</v>
      </c>
      <c r="KX167" s="1002">
        <v>5536</v>
      </c>
      <c r="KY167" s="1002">
        <v>2560</v>
      </c>
      <c r="KZ167" s="1002">
        <v>7789</v>
      </c>
      <c r="LA167" s="1002">
        <v>1068</v>
      </c>
      <c r="LB167" s="1002">
        <v>1020</v>
      </c>
      <c r="LC167" s="1002">
        <v>2074</v>
      </c>
      <c r="LD167" s="1002">
        <v>502</v>
      </c>
      <c r="LE167" s="1002">
        <v>877</v>
      </c>
      <c r="LF167" s="1002">
        <v>1673</v>
      </c>
      <c r="LG167" s="1002">
        <v>14160</v>
      </c>
      <c r="LH167" s="1002">
        <v>1577</v>
      </c>
      <c r="LI167" s="1002">
        <v>3428</v>
      </c>
      <c r="LJ167" s="1002">
        <v>1469</v>
      </c>
      <c r="LK167" s="1002">
        <v>937</v>
      </c>
      <c r="LL167" s="1002">
        <v>268</v>
      </c>
      <c r="LM167" s="1002">
        <v>492</v>
      </c>
      <c r="LN167" s="1002">
        <v>623</v>
      </c>
      <c r="LO167" s="1002">
        <v>89</v>
      </c>
      <c r="LP167" s="1002">
        <v>4033</v>
      </c>
      <c r="LQ167" s="1002">
        <v>1056</v>
      </c>
      <c r="LR167" s="1002">
        <v>191</v>
      </c>
      <c r="LS167" s="1002">
        <v>5</v>
      </c>
      <c r="LT167" s="1003">
        <v>82000</v>
      </c>
      <c r="LU167" s="1007">
        <f t="shared" si="38"/>
        <v>0.66663956749725617</v>
      </c>
      <c r="LV167" s="1004">
        <f t="shared" si="35"/>
        <v>224.65753424657535</v>
      </c>
      <c r="LW167" s="644">
        <v>284</v>
      </c>
      <c r="LX167" s="645">
        <v>1672</v>
      </c>
      <c r="LY167" s="645">
        <v>3369</v>
      </c>
      <c r="LZ167" s="646">
        <v>6280</v>
      </c>
      <c r="MA167" s="647">
        <v>15800</v>
      </c>
      <c r="MB167" s="647">
        <v>23494</v>
      </c>
      <c r="MC167" s="645">
        <v>427</v>
      </c>
      <c r="MD167" s="645"/>
      <c r="ME167" s="646">
        <v>2622</v>
      </c>
      <c r="MF167" s="647">
        <v>8189</v>
      </c>
      <c r="MG167" s="645">
        <v>140</v>
      </c>
      <c r="MH167" s="645">
        <v>3827</v>
      </c>
      <c r="MI167" s="646">
        <v>1423</v>
      </c>
      <c r="MJ167" s="647">
        <v>8759</v>
      </c>
      <c r="MK167" s="648">
        <v>923</v>
      </c>
      <c r="ML167" s="648">
        <v>575</v>
      </c>
      <c r="MM167" s="648">
        <v>4216</v>
      </c>
      <c r="MN167" s="1008">
        <v>82000</v>
      </c>
      <c r="MO167" s="1009">
        <f t="shared" si="36"/>
        <v>0.11852439024390243</v>
      </c>
      <c r="MP167" s="1010"/>
      <c r="MQ167" s="1011"/>
      <c r="MR167" s="1011"/>
      <c r="MS167" s="1011"/>
      <c r="MT167" s="1011"/>
      <c r="MU167" s="1011"/>
      <c r="MV167" s="1012"/>
      <c r="MX167" s="837"/>
    </row>
    <row r="168" spans="1:362" s="587" customFormat="1" ht="8.25" x14ac:dyDescent="0.25">
      <c r="A168" s="976" t="s">
        <v>964</v>
      </c>
      <c r="B168" s="977" t="s">
        <v>965</v>
      </c>
      <c r="C168" s="978" t="s">
        <v>966</v>
      </c>
      <c r="D168" s="978" t="s">
        <v>1321</v>
      </c>
      <c r="E168" s="978" t="s">
        <v>1232</v>
      </c>
      <c r="F168" s="978" t="s">
        <v>368</v>
      </c>
      <c r="G168" s="978" t="s">
        <v>580</v>
      </c>
      <c r="H168" s="978" t="s">
        <v>968</v>
      </c>
      <c r="I168" s="978" t="s">
        <v>320</v>
      </c>
      <c r="J168" s="978" t="s">
        <v>210</v>
      </c>
      <c r="K168" s="1013" t="s">
        <v>282</v>
      </c>
      <c r="L168" s="979">
        <v>1</v>
      </c>
      <c r="M168" s="593">
        <v>138047000</v>
      </c>
      <c r="N168" s="595">
        <v>135955000</v>
      </c>
      <c r="O168" s="595">
        <v>97979000</v>
      </c>
      <c r="P168" s="598">
        <f t="shared" si="29"/>
        <v>2092000</v>
      </c>
      <c r="Q168" s="599">
        <v>12435.81</v>
      </c>
      <c r="R168" s="600">
        <v>123958787.45</v>
      </c>
      <c r="S168" s="600">
        <v>0</v>
      </c>
      <c r="T168" s="980">
        <v>123971223.26000001</v>
      </c>
      <c r="U168" s="981">
        <v>15.928769841269842</v>
      </c>
      <c r="V168" s="982">
        <v>0</v>
      </c>
      <c r="W168" s="982">
        <v>41.498518518518516</v>
      </c>
      <c r="X168" s="982">
        <v>19.330793650793648</v>
      </c>
      <c r="Y168" s="982">
        <v>6.2379365079365074</v>
      </c>
      <c r="Z168" s="982">
        <v>24.193439153439154</v>
      </c>
      <c r="AA168" s="982">
        <v>0</v>
      </c>
      <c r="AB168" s="982">
        <v>6</v>
      </c>
      <c r="AC168" s="982">
        <v>28.07359126984127</v>
      </c>
      <c r="AD168" s="983">
        <v>141.26304894179893</v>
      </c>
      <c r="AE168" s="984">
        <f t="shared" si="30"/>
        <v>0.14860388500162214</v>
      </c>
      <c r="AF168" s="985">
        <f t="shared" si="31"/>
        <v>0.38715111933414637</v>
      </c>
      <c r="AG168" s="986"/>
      <c r="AH168" s="987"/>
      <c r="AI168" s="988"/>
      <c r="AJ168" s="989"/>
      <c r="AK168" s="990"/>
      <c r="AL168" s="990"/>
      <c r="AM168" s="990"/>
      <c r="AN168" s="990"/>
      <c r="AO168" s="990"/>
      <c r="AP168" s="990"/>
      <c r="AQ168" s="990"/>
      <c r="AR168" s="990"/>
      <c r="AS168" s="990"/>
      <c r="AT168" s="990"/>
      <c r="AU168" s="990"/>
      <c r="AV168" s="990"/>
      <c r="AW168" s="990"/>
      <c r="AX168" s="990"/>
      <c r="AY168" s="990"/>
      <c r="AZ168" s="990"/>
      <c r="BA168" s="990"/>
      <c r="BB168" s="990"/>
      <c r="BC168" s="990"/>
      <c r="BD168" s="614"/>
      <c r="BE168" s="991">
        <v>20</v>
      </c>
      <c r="BF168" s="992"/>
      <c r="BG168" s="992"/>
      <c r="BH168" s="992"/>
      <c r="BI168" s="992"/>
      <c r="BJ168" s="992"/>
      <c r="BK168" s="992"/>
      <c r="BL168" s="992"/>
      <c r="BM168" s="992"/>
      <c r="BN168" s="992"/>
      <c r="BO168" s="992"/>
      <c r="BP168" s="992"/>
      <c r="BQ168" s="992"/>
      <c r="BR168" s="992"/>
      <c r="BS168" s="992"/>
      <c r="BT168" s="992"/>
      <c r="BU168" s="992"/>
      <c r="BV168" s="992"/>
      <c r="BW168" s="992"/>
      <c r="BX168" s="992"/>
      <c r="BY168" s="992"/>
      <c r="BZ168" s="992"/>
      <c r="CA168" s="992"/>
      <c r="CB168" s="992"/>
      <c r="CC168" s="992"/>
      <c r="CD168" s="992"/>
      <c r="CE168" s="992"/>
      <c r="CF168" s="992"/>
      <c r="CG168" s="992"/>
      <c r="CH168" s="992"/>
      <c r="CI168" s="992"/>
      <c r="CJ168" s="992"/>
      <c r="CK168" s="992"/>
      <c r="CL168" s="992"/>
      <c r="CM168" s="992"/>
      <c r="CN168" s="992"/>
      <c r="CO168" s="992"/>
      <c r="CP168" s="992"/>
      <c r="CQ168" s="992"/>
      <c r="CR168" s="992"/>
      <c r="CS168" s="993">
        <v>20</v>
      </c>
      <c r="CT168" s="994">
        <f t="shared" si="32"/>
        <v>1</v>
      </c>
      <c r="CU168" s="615">
        <v>1.0961643835616439</v>
      </c>
      <c r="CV168" s="616"/>
      <c r="CW168" s="616"/>
      <c r="CX168" s="616"/>
      <c r="CY168" s="616"/>
      <c r="CZ168" s="616"/>
      <c r="DA168" s="616"/>
      <c r="DB168" s="616"/>
      <c r="DC168" s="616"/>
      <c r="DD168" s="616"/>
      <c r="DE168" s="616"/>
      <c r="DF168" s="616"/>
      <c r="DG168" s="616"/>
      <c r="DH168" s="616"/>
      <c r="DI168" s="616"/>
      <c r="DJ168" s="616"/>
      <c r="DK168" s="616"/>
      <c r="DL168" s="616"/>
      <c r="DM168" s="616"/>
      <c r="DN168" s="616"/>
      <c r="DO168" s="616"/>
      <c r="DP168" s="616"/>
      <c r="DQ168" s="616"/>
      <c r="DR168" s="616"/>
      <c r="DS168" s="616"/>
      <c r="DT168" s="616"/>
      <c r="DU168" s="616"/>
      <c r="DV168" s="616"/>
      <c r="DW168" s="616"/>
      <c r="DX168" s="616"/>
      <c r="DY168" s="616"/>
      <c r="DZ168" s="616"/>
      <c r="EA168" s="616"/>
      <c r="EB168" s="616"/>
      <c r="EC168" s="616"/>
      <c r="ED168" s="616"/>
      <c r="EE168" s="616"/>
      <c r="EF168" s="616"/>
      <c r="EG168" s="616"/>
      <c r="EH168" s="995"/>
      <c r="EI168" s="996">
        <v>1.0961643835616439</v>
      </c>
      <c r="EJ168" s="989"/>
      <c r="EK168" s="990"/>
      <c r="EL168" s="990">
        <v>4</v>
      </c>
      <c r="EM168" s="990"/>
      <c r="EN168" s="990"/>
      <c r="EO168" s="990"/>
      <c r="EP168" s="990"/>
      <c r="EQ168" s="990"/>
      <c r="ER168" s="990"/>
      <c r="ES168" s="990"/>
      <c r="ET168" s="990"/>
      <c r="EU168" s="990"/>
      <c r="EV168" s="990"/>
      <c r="EW168" s="990"/>
      <c r="EX168" s="990"/>
      <c r="EY168" s="990"/>
      <c r="EZ168" s="990"/>
      <c r="FA168" s="990"/>
      <c r="FB168" s="990"/>
      <c r="FC168" s="990"/>
      <c r="FD168" s="990"/>
      <c r="FE168" s="990"/>
      <c r="FF168" s="990"/>
      <c r="FG168" s="990"/>
      <c r="FH168" s="990"/>
      <c r="FI168" s="990"/>
      <c r="FJ168" s="990"/>
      <c r="FK168" s="990"/>
      <c r="FL168" s="990"/>
      <c r="FM168" s="990"/>
      <c r="FN168" s="990"/>
      <c r="FO168" s="990"/>
      <c r="FP168" s="997">
        <v>4</v>
      </c>
      <c r="FQ168" s="994">
        <f t="shared" si="27"/>
        <v>1</v>
      </c>
      <c r="FR168" s="615"/>
      <c r="FS168" s="616"/>
      <c r="FT168" s="616">
        <v>0.61164383561643831</v>
      </c>
      <c r="FU168" s="616"/>
      <c r="FV168" s="616"/>
      <c r="FW168" s="616"/>
      <c r="FX168" s="616"/>
      <c r="FY168" s="616"/>
      <c r="FZ168" s="616"/>
      <c r="GA168" s="616"/>
      <c r="GB168" s="616"/>
      <c r="GC168" s="616"/>
      <c r="GD168" s="616"/>
      <c r="GE168" s="616"/>
      <c r="GF168" s="616"/>
      <c r="GG168" s="616"/>
      <c r="GH168" s="616"/>
      <c r="GI168" s="616"/>
      <c r="GJ168" s="616"/>
      <c r="GK168" s="616"/>
      <c r="GL168" s="616"/>
      <c r="GM168" s="616"/>
      <c r="GN168" s="616"/>
      <c r="GO168" s="616"/>
      <c r="GP168" s="616"/>
      <c r="GQ168" s="616"/>
      <c r="GR168" s="616"/>
      <c r="GS168" s="616"/>
      <c r="GT168" s="616"/>
      <c r="GU168" s="616"/>
      <c r="GV168" s="616"/>
      <c r="GW168" s="616"/>
      <c r="GX168" s="621">
        <v>0.61164383561643831</v>
      </c>
      <c r="GY168" s="998">
        <v>75</v>
      </c>
      <c r="GZ168" s="999"/>
      <c r="HA168" s="999"/>
      <c r="HB168" s="999"/>
      <c r="HC168" s="999"/>
      <c r="HD168" s="999"/>
      <c r="HE168" s="1000">
        <v>75</v>
      </c>
      <c r="HF168" s="1001"/>
      <c r="HG168" s="1002">
        <v>18</v>
      </c>
      <c r="HH168" s="1002"/>
      <c r="HI168" s="1002">
        <v>46</v>
      </c>
      <c r="HJ168" s="1002">
        <v>269</v>
      </c>
      <c r="HK168" s="1002">
        <v>290</v>
      </c>
      <c r="HL168" s="1002">
        <v>140</v>
      </c>
      <c r="HM168" s="1002">
        <v>66</v>
      </c>
      <c r="HN168" s="1002">
        <v>112</v>
      </c>
      <c r="HO168" s="1002">
        <v>25</v>
      </c>
      <c r="HP168" s="1002">
        <v>112</v>
      </c>
      <c r="HQ168" s="1002">
        <v>59</v>
      </c>
      <c r="HR168" s="1002">
        <v>3</v>
      </c>
      <c r="HS168" s="1002">
        <v>3</v>
      </c>
      <c r="HT168" s="1002"/>
      <c r="HU168" s="1002"/>
      <c r="HV168" s="1002">
        <v>26</v>
      </c>
      <c r="HW168" s="1002">
        <v>3</v>
      </c>
      <c r="HX168" s="1002">
        <v>70</v>
      </c>
      <c r="HY168" s="1002">
        <v>9</v>
      </c>
      <c r="HZ168" s="1002">
        <v>21</v>
      </c>
      <c r="IA168" s="1002">
        <v>20</v>
      </c>
      <c r="IB168" s="1002"/>
      <c r="IC168" s="1002">
        <v>5</v>
      </c>
      <c r="ID168" s="1002"/>
      <c r="IE168" s="1002"/>
      <c r="IF168" s="1002">
        <v>2</v>
      </c>
      <c r="IG168" s="1002">
        <v>4</v>
      </c>
      <c r="IH168" s="1003">
        <v>1303</v>
      </c>
      <c r="II168" s="1004">
        <f t="shared" si="33"/>
        <v>3.56986301369863</v>
      </c>
      <c r="IJ168" s="1005"/>
      <c r="IK168" s="1006">
        <v>7.5555555555555554</v>
      </c>
      <c r="IL168" s="1006"/>
      <c r="IM168" s="1006">
        <v>7.5652173913043477</v>
      </c>
      <c r="IN168" s="1006">
        <v>10.018587360594795</v>
      </c>
      <c r="IO168" s="1006">
        <v>7.0413793103448272</v>
      </c>
      <c r="IP168" s="1006">
        <v>6.3142857142857141</v>
      </c>
      <c r="IQ168" s="1006">
        <v>8.0151515151515156</v>
      </c>
      <c r="IR168" s="1006">
        <v>6.4464285714285712</v>
      </c>
      <c r="IS168" s="1006">
        <v>9.56</v>
      </c>
      <c r="IT168" s="1006">
        <v>6.5892857142857144</v>
      </c>
      <c r="IU168" s="1006">
        <v>8.7457627118644066</v>
      </c>
      <c r="IV168" s="1006">
        <v>11</v>
      </c>
      <c r="IW168" s="1006">
        <v>8.3333333333333339</v>
      </c>
      <c r="IX168" s="1006"/>
      <c r="IY168" s="1006"/>
      <c r="IZ168" s="1006">
        <v>5.8461538461538458</v>
      </c>
      <c r="JA168" s="1006">
        <v>10</v>
      </c>
      <c r="JB168" s="1006">
        <v>10.657142857142857</v>
      </c>
      <c r="JC168" s="1006">
        <v>7.8888888888888893</v>
      </c>
      <c r="JD168" s="1006">
        <v>3.1428571428571428</v>
      </c>
      <c r="JE168" s="1006">
        <v>2.95</v>
      </c>
      <c r="JF168" s="1006"/>
      <c r="JG168" s="1006">
        <v>6.2</v>
      </c>
      <c r="JH168" s="1006"/>
      <c r="JI168" s="1006"/>
      <c r="JJ168" s="1006">
        <v>15.5</v>
      </c>
      <c r="JK168" s="1006">
        <v>8</v>
      </c>
      <c r="JL168" s="642">
        <v>7.7705295471987723</v>
      </c>
      <c r="JM168" s="1001"/>
      <c r="JN168" s="1002">
        <v>112</v>
      </c>
      <c r="JO168" s="1002"/>
      <c r="JP168" s="1002">
        <v>298</v>
      </c>
      <c r="JQ168" s="1002">
        <v>2304</v>
      </c>
      <c r="JR168" s="1002">
        <v>1366</v>
      </c>
      <c r="JS168" s="1002">
        <v>716</v>
      </c>
      <c r="JT168" s="1002">
        <v>417</v>
      </c>
      <c r="JU168" s="1002">
        <v>598</v>
      </c>
      <c r="JV168" s="1002">
        <v>198</v>
      </c>
      <c r="JW168" s="1002">
        <v>593</v>
      </c>
      <c r="JX168" s="1002">
        <v>437</v>
      </c>
      <c r="JY168" s="1002">
        <v>25</v>
      </c>
      <c r="JZ168" s="1002">
        <v>22</v>
      </c>
      <c r="KA168" s="1002"/>
      <c r="KB168" s="1002"/>
      <c r="KC168" s="1002">
        <v>120</v>
      </c>
      <c r="KD168" s="1002">
        <v>27</v>
      </c>
      <c r="KE168" s="1002">
        <v>570</v>
      </c>
      <c r="KF168" s="1002">
        <v>55</v>
      </c>
      <c r="KG168" s="1002">
        <v>43</v>
      </c>
      <c r="KH168" s="1002">
        <v>21</v>
      </c>
      <c r="KI168" s="1002"/>
      <c r="KJ168" s="1002">
        <v>23</v>
      </c>
      <c r="KK168" s="1002"/>
      <c r="KL168" s="1002"/>
      <c r="KM168" s="1002">
        <v>29</v>
      </c>
      <c r="KN168" s="1002">
        <v>28</v>
      </c>
      <c r="KO168" s="1003">
        <v>8002</v>
      </c>
      <c r="KP168" s="1007">
        <f t="shared" si="28"/>
        <v>1.0961643835616439</v>
      </c>
      <c r="KQ168" s="1004">
        <f t="shared" si="34"/>
        <v>21.923287671232877</v>
      </c>
      <c r="KR168" s="1001"/>
      <c r="KS168" s="1002">
        <v>7</v>
      </c>
      <c r="KT168" s="1002"/>
      <c r="KU168" s="1002">
        <v>5</v>
      </c>
      <c r="KV168" s="1002">
        <v>129</v>
      </c>
      <c r="KW168" s="1002">
        <v>417</v>
      </c>
      <c r="KX168" s="1002">
        <v>32</v>
      </c>
      <c r="KY168" s="1002">
        <v>50</v>
      </c>
      <c r="KZ168" s="1002">
        <v>14</v>
      </c>
      <c r="LA168" s="1002">
        <v>16</v>
      </c>
      <c r="LB168" s="1002">
        <v>34</v>
      </c>
      <c r="LC168" s="1002">
        <v>24</v>
      </c>
      <c r="LD168" s="1002">
        <v>5</v>
      </c>
      <c r="LE168" s="1002"/>
      <c r="LF168" s="1002"/>
      <c r="LG168" s="1002"/>
      <c r="LH168" s="1002">
        <v>7</v>
      </c>
      <c r="LI168" s="1002"/>
      <c r="LJ168" s="1002">
        <v>107</v>
      </c>
      <c r="LK168" s="1002">
        <v>7</v>
      </c>
      <c r="LL168" s="1002">
        <v>9</v>
      </c>
      <c r="LM168" s="1002">
        <v>27</v>
      </c>
      <c r="LN168" s="1002"/>
      <c r="LO168" s="1002">
        <v>3</v>
      </c>
      <c r="LP168" s="1002"/>
      <c r="LQ168" s="1002"/>
      <c r="LR168" s="1002"/>
      <c r="LS168" s="1002"/>
      <c r="LT168" s="1003">
        <v>893</v>
      </c>
      <c r="LU168" s="1007">
        <f t="shared" si="38"/>
        <v>0.61164383561643831</v>
      </c>
      <c r="LV168" s="1004">
        <f t="shared" si="35"/>
        <v>2.4465753424657533</v>
      </c>
      <c r="LW168" s="644"/>
      <c r="LX168" s="645"/>
      <c r="LY168" s="645"/>
      <c r="LZ168" s="646"/>
      <c r="MA168" s="647">
        <v>207</v>
      </c>
      <c r="MB168" s="647">
        <v>686</v>
      </c>
      <c r="MC168" s="645"/>
      <c r="MD168" s="645"/>
      <c r="ME168" s="646"/>
      <c r="MF168" s="647"/>
      <c r="MG168" s="645"/>
      <c r="MH168" s="645"/>
      <c r="MI168" s="646"/>
      <c r="MJ168" s="647"/>
      <c r="MK168" s="648"/>
      <c r="ML168" s="648"/>
      <c r="MM168" s="648"/>
      <c r="MN168" s="1008">
        <v>893</v>
      </c>
      <c r="MO168" s="1009">
        <f t="shared" si="36"/>
        <v>0</v>
      </c>
      <c r="MP168" s="1010"/>
      <c r="MQ168" s="1011"/>
      <c r="MR168" s="1011"/>
      <c r="MS168" s="1011"/>
      <c r="MT168" s="1011"/>
      <c r="MU168" s="1011"/>
      <c r="MV168" s="1012"/>
      <c r="MX168" s="837"/>
    </row>
    <row r="169" spans="1:362" s="587" customFormat="1" ht="8.25" x14ac:dyDescent="0.25">
      <c r="A169" s="976" t="s">
        <v>969</v>
      </c>
      <c r="B169" s="977" t="s">
        <v>970</v>
      </c>
      <c r="C169" s="978" t="s">
        <v>971</v>
      </c>
      <c r="D169" s="978" t="s">
        <v>1322</v>
      </c>
      <c r="E169" s="978" t="s">
        <v>1206</v>
      </c>
      <c r="F169" s="978" t="s">
        <v>207</v>
      </c>
      <c r="G169" s="978" t="s">
        <v>480</v>
      </c>
      <c r="H169" s="978" t="s">
        <v>480</v>
      </c>
      <c r="I169" s="978" t="s">
        <v>973</v>
      </c>
      <c r="J169" s="978" t="s">
        <v>493</v>
      </c>
      <c r="K169" s="1013" t="s">
        <v>282</v>
      </c>
      <c r="L169" s="979">
        <v>1</v>
      </c>
      <c r="M169" s="593">
        <v>487053000</v>
      </c>
      <c r="N169" s="595">
        <v>464686000</v>
      </c>
      <c r="O169" s="595">
        <v>274529000</v>
      </c>
      <c r="P169" s="598">
        <f t="shared" si="29"/>
        <v>22367000</v>
      </c>
      <c r="Q169" s="599">
        <v>1880064.9000000001</v>
      </c>
      <c r="R169" s="600">
        <v>389759738.10000002</v>
      </c>
      <c r="S169" s="600">
        <v>20635715.359999999</v>
      </c>
      <c r="T169" s="980">
        <v>412275518.36000001</v>
      </c>
      <c r="U169" s="981">
        <v>59.219444444444441</v>
      </c>
      <c r="V169" s="982">
        <v>6.1</v>
      </c>
      <c r="W169" s="982">
        <v>127.15899470899471</v>
      </c>
      <c r="X169" s="982">
        <v>44.462962962962955</v>
      </c>
      <c r="Y169" s="982">
        <v>18.350000000000001</v>
      </c>
      <c r="Z169" s="982">
        <v>56.68624338624339</v>
      </c>
      <c r="AA169" s="982">
        <v>1.2</v>
      </c>
      <c r="AB169" s="982">
        <v>38.768353174603178</v>
      </c>
      <c r="AC169" s="982">
        <v>48.736309523809524</v>
      </c>
      <c r="AD169" s="983">
        <v>400.68230820105816</v>
      </c>
      <c r="AE169" s="984">
        <f t="shared" si="30"/>
        <v>0.18909218232801422</v>
      </c>
      <c r="AF169" s="985">
        <f t="shared" si="31"/>
        <v>0.40602832461080168</v>
      </c>
      <c r="AG169" s="986"/>
      <c r="AH169" s="987"/>
      <c r="AI169" s="988"/>
      <c r="AJ169" s="989"/>
      <c r="AK169" s="990"/>
      <c r="AL169" s="990"/>
      <c r="AM169" s="990"/>
      <c r="AN169" s="990"/>
      <c r="AO169" s="990"/>
      <c r="AP169" s="990"/>
      <c r="AQ169" s="990"/>
      <c r="AR169" s="990"/>
      <c r="AS169" s="990"/>
      <c r="AT169" s="990"/>
      <c r="AU169" s="990"/>
      <c r="AV169" s="990"/>
      <c r="AW169" s="990"/>
      <c r="AX169" s="990"/>
      <c r="AY169" s="990"/>
      <c r="AZ169" s="990"/>
      <c r="BA169" s="990"/>
      <c r="BB169" s="990"/>
      <c r="BC169" s="990"/>
      <c r="BD169" s="614"/>
      <c r="BE169" s="991">
        <v>60</v>
      </c>
      <c r="BF169" s="992">
        <v>20</v>
      </c>
      <c r="BG169" s="992"/>
      <c r="BH169" s="992"/>
      <c r="BI169" s="992"/>
      <c r="BJ169" s="992"/>
      <c r="BK169" s="992"/>
      <c r="BL169" s="992">
        <v>28</v>
      </c>
      <c r="BM169" s="992"/>
      <c r="BN169" s="992"/>
      <c r="BO169" s="992"/>
      <c r="BP169" s="992"/>
      <c r="BQ169" s="992"/>
      <c r="BR169" s="992"/>
      <c r="BS169" s="992"/>
      <c r="BT169" s="992"/>
      <c r="BU169" s="992"/>
      <c r="BV169" s="992"/>
      <c r="BW169" s="992"/>
      <c r="BX169" s="992"/>
      <c r="BY169" s="992"/>
      <c r="BZ169" s="992"/>
      <c r="CA169" s="992"/>
      <c r="CB169" s="992"/>
      <c r="CC169" s="992"/>
      <c r="CD169" s="992"/>
      <c r="CE169" s="992"/>
      <c r="CF169" s="992"/>
      <c r="CG169" s="992"/>
      <c r="CH169" s="992"/>
      <c r="CI169" s="992"/>
      <c r="CJ169" s="992"/>
      <c r="CK169" s="992"/>
      <c r="CL169" s="992"/>
      <c r="CM169" s="992"/>
      <c r="CN169" s="992"/>
      <c r="CO169" s="992"/>
      <c r="CP169" s="992"/>
      <c r="CQ169" s="992"/>
      <c r="CR169" s="992"/>
      <c r="CS169" s="993">
        <v>108</v>
      </c>
      <c r="CT169" s="994">
        <f t="shared" si="32"/>
        <v>3</v>
      </c>
      <c r="CU169" s="615">
        <v>0.63968036529680361</v>
      </c>
      <c r="CV169" s="616">
        <v>0.71273972602739721</v>
      </c>
      <c r="CW169" s="616"/>
      <c r="CX169" s="616"/>
      <c r="CY169" s="616"/>
      <c r="CZ169" s="616"/>
      <c r="DA169" s="616"/>
      <c r="DB169" s="616">
        <v>0.55949119373776912</v>
      </c>
      <c r="DC169" s="616"/>
      <c r="DD169" s="616"/>
      <c r="DE169" s="616"/>
      <c r="DF169" s="616"/>
      <c r="DG169" s="616"/>
      <c r="DH169" s="616"/>
      <c r="DI169" s="616"/>
      <c r="DJ169" s="616"/>
      <c r="DK169" s="616"/>
      <c r="DL169" s="616"/>
      <c r="DM169" s="616"/>
      <c r="DN169" s="616"/>
      <c r="DO169" s="616"/>
      <c r="DP169" s="616"/>
      <c r="DQ169" s="616"/>
      <c r="DR169" s="616"/>
      <c r="DS169" s="616"/>
      <c r="DT169" s="616"/>
      <c r="DU169" s="616"/>
      <c r="DV169" s="616"/>
      <c r="DW169" s="616"/>
      <c r="DX169" s="616"/>
      <c r="DY169" s="616"/>
      <c r="DZ169" s="616"/>
      <c r="EA169" s="616"/>
      <c r="EB169" s="616"/>
      <c r="EC169" s="616"/>
      <c r="ED169" s="616"/>
      <c r="EE169" s="616"/>
      <c r="EF169" s="616"/>
      <c r="EG169" s="616"/>
      <c r="EH169" s="995"/>
      <c r="EI169" s="996">
        <v>0.63242009132420096</v>
      </c>
      <c r="EJ169" s="989"/>
      <c r="EK169" s="990">
        <v>5</v>
      </c>
      <c r="EL169" s="990">
        <v>5</v>
      </c>
      <c r="EM169" s="990"/>
      <c r="EN169" s="990"/>
      <c r="EO169" s="990"/>
      <c r="EP169" s="990"/>
      <c r="EQ169" s="990"/>
      <c r="ER169" s="990"/>
      <c r="ES169" s="990"/>
      <c r="ET169" s="990"/>
      <c r="EU169" s="990"/>
      <c r="EV169" s="990"/>
      <c r="EW169" s="990"/>
      <c r="EX169" s="990"/>
      <c r="EY169" s="990"/>
      <c r="EZ169" s="990"/>
      <c r="FA169" s="990"/>
      <c r="FB169" s="990"/>
      <c r="FC169" s="990"/>
      <c r="FD169" s="990"/>
      <c r="FE169" s="990"/>
      <c r="FF169" s="990"/>
      <c r="FG169" s="990"/>
      <c r="FH169" s="990"/>
      <c r="FI169" s="990"/>
      <c r="FJ169" s="990"/>
      <c r="FK169" s="990"/>
      <c r="FL169" s="990"/>
      <c r="FM169" s="990"/>
      <c r="FN169" s="990"/>
      <c r="FO169" s="990"/>
      <c r="FP169" s="997">
        <v>10</v>
      </c>
      <c r="FQ169" s="994">
        <f t="shared" si="27"/>
        <v>2</v>
      </c>
      <c r="FR169" s="615"/>
      <c r="FS169" s="616">
        <v>0.64109589041095894</v>
      </c>
      <c r="FT169" s="616">
        <v>0.89315068493150684</v>
      </c>
      <c r="FU169" s="616"/>
      <c r="FV169" s="616"/>
      <c r="FW169" s="616"/>
      <c r="FX169" s="616"/>
      <c r="FY169" s="616"/>
      <c r="FZ169" s="616"/>
      <c r="GA169" s="616"/>
      <c r="GB169" s="616"/>
      <c r="GC169" s="616"/>
      <c r="GD169" s="616"/>
      <c r="GE169" s="616"/>
      <c r="GF169" s="616"/>
      <c r="GG169" s="616"/>
      <c r="GH169" s="616"/>
      <c r="GI169" s="616"/>
      <c r="GJ169" s="616"/>
      <c r="GK169" s="616"/>
      <c r="GL169" s="616"/>
      <c r="GM169" s="616"/>
      <c r="GN169" s="616"/>
      <c r="GO169" s="616"/>
      <c r="GP169" s="616"/>
      <c r="GQ169" s="616"/>
      <c r="GR169" s="616"/>
      <c r="GS169" s="616"/>
      <c r="GT169" s="616"/>
      <c r="GU169" s="616"/>
      <c r="GV169" s="616"/>
      <c r="GW169" s="616"/>
      <c r="GX169" s="621">
        <v>0.76712328767123283</v>
      </c>
      <c r="GY169" s="998">
        <v>30</v>
      </c>
      <c r="GZ169" s="999"/>
      <c r="HA169" s="999"/>
      <c r="HB169" s="999">
        <v>13</v>
      </c>
      <c r="HC169" s="999"/>
      <c r="HD169" s="999"/>
      <c r="HE169" s="1000">
        <v>43</v>
      </c>
      <c r="HF169" s="1001">
        <v>16</v>
      </c>
      <c r="HG169" s="1002">
        <v>48</v>
      </c>
      <c r="HH169" s="1002"/>
      <c r="HI169" s="1002">
        <v>27</v>
      </c>
      <c r="HJ169" s="1002">
        <v>275</v>
      </c>
      <c r="HK169" s="1002">
        <v>744</v>
      </c>
      <c r="HL169" s="1002">
        <v>1400</v>
      </c>
      <c r="HM169" s="1002">
        <v>304</v>
      </c>
      <c r="HN169" s="1002">
        <v>395</v>
      </c>
      <c r="HO169" s="1002">
        <v>145</v>
      </c>
      <c r="HP169" s="1002">
        <v>194</v>
      </c>
      <c r="HQ169" s="1002">
        <v>139</v>
      </c>
      <c r="HR169" s="1002">
        <v>6</v>
      </c>
      <c r="HS169" s="1002">
        <v>4</v>
      </c>
      <c r="HT169" s="1002"/>
      <c r="HU169" s="1002"/>
      <c r="HV169" s="1002">
        <v>115</v>
      </c>
      <c r="HW169" s="1002">
        <v>11</v>
      </c>
      <c r="HX169" s="1002">
        <v>73</v>
      </c>
      <c r="HY169" s="1002">
        <v>4</v>
      </c>
      <c r="HZ169" s="1002">
        <v>14</v>
      </c>
      <c r="IA169" s="1002">
        <v>26</v>
      </c>
      <c r="IB169" s="1002">
        <v>2</v>
      </c>
      <c r="IC169" s="1002">
        <v>56</v>
      </c>
      <c r="ID169" s="1002">
        <v>491</v>
      </c>
      <c r="IE169" s="1002"/>
      <c r="IF169" s="1002">
        <v>1</v>
      </c>
      <c r="IG169" s="1002"/>
      <c r="IH169" s="1003">
        <v>4490</v>
      </c>
      <c r="II169" s="1004">
        <f t="shared" si="33"/>
        <v>12.301369863013699</v>
      </c>
      <c r="IJ169" s="1005">
        <v>25.9375</v>
      </c>
      <c r="IK169" s="1006">
        <v>6.020833333333333</v>
      </c>
      <c r="IL169" s="1006"/>
      <c r="IM169" s="1006">
        <v>8.3333333333333339</v>
      </c>
      <c r="IN169" s="1006">
        <v>9.334545454545454</v>
      </c>
      <c r="IO169" s="1006">
        <v>6.725806451612903</v>
      </c>
      <c r="IP169" s="1006">
        <v>5.637142857142857</v>
      </c>
      <c r="IQ169" s="1006">
        <v>5.4144736842105265</v>
      </c>
      <c r="IR169" s="1006">
        <v>5.481012658227848</v>
      </c>
      <c r="IS169" s="1006">
        <v>6.1310344827586203</v>
      </c>
      <c r="IT169" s="1006">
        <v>7.7268041237113403</v>
      </c>
      <c r="IU169" s="1006">
        <v>9.3884892086330929</v>
      </c>
      <c r="IV169" s="1006">
        <v>7.333333333333333</v>
      </c>
      <c r="IW169" s="1006">
        <v>8.5</v>
      </c>
      <c r="IX169" s="1006"/>
      <c r="IY169" s="1006"/>
      <c r="IZ169" s="1006">
        <v>6.5739130434782611</v>
      </c>
      <c r="JA169" s="1006">
        <v>8.3636363636363633</v>
      </c>
      <c r="JB169" s="1006">
        <v>9.8082191780821919</v>
      </c>
      <c r="JC169" s="1006">
        <v>5.25</v>
      </c>
      <c r="JD169" s="1006">
        <v>1.3571428571428572</v>
      </c>
      <c r="JE169" s="1006">
        <v>3.6153846153846154</v>
      </c>
      <c r="JF169" s="1006">
        <v>18</v>
      </c>
      <c r="JG169" s="1006">
        <v>3.6785714285714284</v>
      </c>
      <c r="JH169" s="1006">
        <v>12.643584521384929</v>
      </c>
      <c r="JI169" s="1006"/>
      <c r="JJ169" s="1006">
        <v>16</v>
      </c>
      <c r="JK169" s="1006"/>
      <c r="JL169" s="642">
        <v>7.1576837416481069</v>
      </c>
      <c r="JM169" s="1001">
        <v>101</v>
      </c>
      <c r="JN169" s="1002">
        <v>208</v>
      </c>
      <c r="JO169" s="1002"/>
      <c r="JP169" s="1002">
        <v>166</v>
      </c>
      <c r="JQ169" s="1002">
        <v>1834</v>
      </c>
      <c r="JR169" s="1002">
        <v>3510</v>
      </c>
      <c r="JS169" s="1002">
        <v>5733</v>
      </c>
      <c r="JT169" s="1002">
        <v>1272</v>
      </c>
      <c r="JU169" s="1002">
        <v>1749</v>
      </c>
      <c r="JV169" s="1002">
        <v>714</v>
      </c>
      <c r="JW169" s="1002">
        <v>1260</v>
      </c>
      <c r="JX169" s="1002">
        <v>1096</v>
      </c>
      <c r="JY169" s="1002">
        <v>38</v>
      </c>
      <c r="JZ169" s="1002">
        <v>20</v>
      </c>
      <c r="KA169" s="1002"/>
      <c r="KB169" s="1002"/>
      <c r="KC169" s="1002">
        <v>627</v>
      </c>
      <c r="KD169" s="1002">
        <v>58</v>
      </c>
      <c r="KE169" s="1002">
        <v>554</v>
      </c>
      <c r="KF169" s="1002">
        <v>18</v>
      </c>
      <c r="KG169" s="1002">
        <v>10</v>
      </c>
      <c r="KH169" s="1002">
        <v>43</v>
      </c>
      <c r="KI169" s="1002">
        <v>34</v>
      </c>
      <c r="KJ169" s="1002">
        <v>153</v>
      </c>
      <c r="KK169" s="1002">
        <v>5718</v>
      </c>
      <c r="KL169" s="1002"/>
      <c r="KM169" s="1002">
        <v>14</v>
      </c>
      <c r="KN169" s="1002"/>
      <c r="KO169" s="1003">
        <v>24930</v>
      </c>
      <c r="KP169" s="1007">
        <f t="shared" si="28"/>
        <v>0.63242009132420096</v>
      </c>
      <c r="KQ169" s="1004">
        <f t="shared" si="34"/>
        <v>68.301369863013704</v>
      </c>
      <c r="KR169" s="1001">
        <v>296</v>
      </c>
      <c r="KS169" s="1002">
        <v>35</v>
      </c>
      <c r="KT169" s="1002"/>
      <c r="KU169" s="1002">
        <v>32</v>
      </c>
      <c r="KV169" s="1002">
        <v>458</v>
      </c>
      <c r="KW169" s="1002">
        <v>814</v>
      </c>
      <c r="KX169" s="1002">
        <v>763</v>
      </c>
      <c r="KY169" s="1002">
        <v>70</v>
      </c>
      <c r="KZ169" s="1002">
        <v>18</v>
      </c>
      <c r="LA169" s="1002">
        <v>30</v>
      </c>
      <c r="LB169" s="1002">
        <v>47</v>
      </c>
      <c r="LC169" s="1002">
        <v>71</v>
      </c>
      <c r="LD169" s="1002"/>
      <c r="LE169" s="1002">
        <v>9</v>
      </c>
      <c r="LF169" s="1002"/>
      <c r="LG169" s="1002"/>
      <c r="LH169" s="1002">
        <v>13</v>
      </c>
      <c r="LI169" s="1002">
        <v>23</v>
      </c>
      <c r="LJ169" s="1002">
        <v>89</v>
      </c>
      <c r="LK169" s="1002"/>
      <c r="LL169" s="1002">
        <v>5</v>
      </c>
      <c r="LM169" s="1002">
        <v>26</v>
      </c>
      <c r="LN169" s="1002"/>
      <c r="LO169" s="1002"/>
      <c r="LP169" s="1002"/>
      <c r="LQ169" s="1002"/>
      <c r="LR169" s="1002">
        <v>1</v>
      </c>
      <c r="LS169" s="1002"/>
      <c r="LT169" s="1003">
        <v>2800</v>
      </c>
      <c r="LU169" s="1007">
        <f t="shared" si="38"/>
        <v>0.76712328767123283</v>
      </c>
      <c r="LV169" s="1004">
        <f t="shared" si="35"/>
        <v>7.6712328767123283</v>
      </c>
      <c r="LW169" s="644"/>
      <c r="LX169" s="645">
        <v>7</v>
      </c>
      <c r="LY169" s="645">
        <v>96</v>
      </c>
      <c r="LZ169" s="646">
        <v>529</v>
      </c>
      <c r="MA169" s="647">
        <v>703</v>
      </c>
      <c r="MB169" s="647">
        <v>1465</v>
      </c>
      <c r="MC169" s="645"/>
      <c r="MD169" s="645"/>
      <c r="ME169" s="646"/>
      <c r="MF169" s="647"/>
      <c r="MG169" s="645"/>
      <c r="MH169" s="645"/>
      <c r="MI169" s="646"/>
      <c r="MJ169" s="647"/>
      <c r="MK169" s="648"/>
      <c r="ML169" s="648"/>
      <c r="MM169" s="648"/>
      <c r="MN169" s="1008">
        <v>2800</v>
      </c>
      <c r="MO169" s="1009">
        <f t="shared" si="36"/>
        <v>3.6785714285714283E-2</v>
      </c>
      <c r="MP169" s="1010"/>
      <c r="MQ169" s="1011"/>
      <c r="MR169" s="1011"/>
      <c r="MS169" s="1011"/>
      <c r="MT169" s="1011"/>
      <c r="MU169" s="1011"/>
      <c r="MV169" s="1012"/>
      <c r="MX169" s="837"/>
    </row>
    <row r="170" spans="1:362" s="587" customFormat="1" ht="9" thickBot="1" x14ac:dyDescent="0.3">
      <c r="A170" s="1014" t="s">
        <v>1323</v>
      </c>
      <c r="B170" s="1015" t="s">
        <v>1324</v>
      </c>
      <c r="C170" s="1016" t="s">
        <v>1325</v>
      </c>
      <c r="D170" s="1016" t="s">
        <v>1326</v>
      </c>
      <c r="E170" s="1016" t="s">
        <v>1235</v>
      </c>
      <c r="F170" s="1016" t="s">
        <v>395</v>
      </c>
      <c r="G170" s="1016" t="s">
        <v>652</v>
      </c>
      <c r="H170" s="1016" t="s">
        <v>1327</v>
      </c>
      <c r="I170" s="1016" t="s">
        <v>492</v>
      </c>
      <c r="J170" s="1016" t="s">
        <v>493</v>
      </c>
      <c r="K170" s="1013" t="s">
        <v>282</v>
      </c>
      <c r="L170" s="1017">
        <v>1</v>
      </c>
      <c r="M170" s="687">
        <v>201270000</v>
      </c>
      <c r="N170" s="689">
        <v>206234000</v>
      </c>
      <c r="O170" s="689">
        <v>150046000</v>
      </c>
      <c r="P170" s="692">
        <f t="shared" si="29"/>
        <v>-4964000</v>
      </c>
      <c r="Q170" s="693">
        <v>384679.27999999997</v>
      </c>
      <c r="R170" s="694">
        <v>121826853.58</v>
      </c>
      <c r="S170" s="694">
        <v>0</v>
      </c>
      <c r="T170" s="1018">
        <v>122211532.86</v>
      </c>
      <c r="U170" s="1019">
        <v>28.603015873015874</v>
      </c>
      <c r="V170" s="1020">
        <v>0</v>
      </c>
      <c r="W170" s="1020">
        <v>50.227830687830689</v>
      </c>
      <c r="X170" s="1020">
        <v>18.717354497354499</v>
      </c>
      <c r="Y170" s="1020">
        <v>6.7906878306878307</v>
      </c>
      <c r="Z170" s="1020">
        <v>56.132962962962964</v>
      </c>
      <c r="AA170" s="1020">
        <v>1.126984126984127</v>
      </c>
      <c r="AB170" s="1020">
        <v>15.894027777777779</v>
      </c>
      <c r="AC170" s="1020">
        <v>34.053988095238097</v>
      </c>
      <c r="AD170" s="1021">
        <v>211.54685185185184</v>
      </c>
      <c r="AE170" s="1022">
        <f t="shared" si="30"/>
        <v>0.1770001355502456</v>
      </c>
      <c r="AF170" s="1023">
        <f t="shared" si="31"/>
        <v>0.31081802281304088</v>
      </c>
      <c r="AG170" s="1024"/>
      <c r="AH170" s="1025"/>
      <c r="AI170" s="1026" t="s">
        <v>1482</v>
      </c>
      <c r="AJ170" s="1027"/>
      <c r="AK170" s="1028"/>
      <c r="AL170" s="1028"/>
      <c r="AM170" s="1028"/>
      <c r="AN170" s="1028"/>
      <c r="AO170" s="1028"/>
      <c r="AP170" s="1028"/>
      <c r="AQ170" s="1028"/>
      <c r="AR170" s="1028"/>
      <c r="AS170" s="1028"/>
      <c r="AT170" s="1028"/>
      <c r="AU170" s="1028"/>
      <c r="AV170" s="1028"/>
      <c r="AW170" s="1028"/>
      <c r="AX170" s="1028"/>
      <c r="AY170" s="1028"/>
      <c r="AZ170" s="1028"/>
      <c r="BA170" s="1028"/>
      <c r="BB170" s="1028"/>
      <c r="BC170" s="1028"/>
      <c r="BD170" s="708"/>
      <c r="BE170" s="1029">
        <v>20</v>
      </c>
      <c r="BF170" s="1030"/>
      <c r="BG170" s="1030"/>
      <c r="BH170" s="1030"/>
      <c r="BI170" s="1030"/>
      <c r="BJ170" s="1030"/>
      <c r="BK170" s="1030"/>
      <c r="BL170" s="1030"/>
      <c r="BM170" s="1030"/>
      <c r="BN170" s="1030"/>
      <c r="BO170" s="1030"/>
      <c r="BP170" s="1030"/>
      <c r="BQ170" s="1030"/>
      <c r="BR170" s="1030"/>
      <c r="BS170" s="1030"/>
      <c r="BT170" s="1030"/>
      <c r="BU170" s="1030"/>
      <c r="BV170" s="1030"/>
      <c r="BW170" s="1030"/>
      <c r="BX170" s="1030"/>
      <c r="BY170" s="1030"/>
      <c r="BZ170" s="1030"/>
      <c r="CA170" s="1030"/>
      <c r="CB170" s="1030"/>
      <c r="CC170" s="1030"/>
      <c r="CD170" s="1030"/>
      <c r="CE170" s="1030"/>
      <c r="CF170" s="1030"/>
      <c r="CG170" s="1030"/>
      <c r="CH170" s="1030"/>
      <c r="CI170" s="1030"/>
      <c r="CJ170" s="1030"/>
      <c r="CK170" s="1030"/>
      <c r="CL170" s="1030"/>
      <c r="CM170" s="1030"/>
      <c r="CN170" s="1030"/>
      <c r="CO170" s="1030"/>
      <c r="CP170" s="1030"/>
      <c r="CQ170" s="1030"/>
      <c r="CR170" s="1030"/>
      <c r="CS170" s="1031">
        <v>20</v>
      </c>
      <c r="CT170" s="1032">
        <f t="shared" si="32"/>
        <v>1</v>
      </c>
      <c r="CU170" s="709">
        <v>0.80506849315068496</v>
      </c>
      <c r="CV170" s="710"/>
      <c r="CW170" s="710"/>
      <c r="CX170" s="710"/>
      <c r="CY170" s="710"/>
      <c r="CZ170" s="710"/>
      <c r="DA170" s="710"/>
      <c r="DB170" s="710"/>
      <c r="DC170" s="710"/>
      <c r="DD170" s="710"/>
      <c r="DE170" s="710"/>
      <c r="DF170" s="710"/>
      <c r="DG170" s="710"/>
      <c r="DH170" s="710"/>
      <c r="DI170" s="710"/>
      <c r="DJ170" s="710"/>
      <c r="DK170" s="710"/>
      <c r="DL170" s="710"/>
      <c r="DM170" s="710"/>
      <c r="DN170" s="710"/>
      <c r="DO170" s="710"/>
      <c r="DP170" s="710"/>
      <c r="DQ170" s="710"/>
      <c r="DR170" s="710"/>
      <c r="DS170" s="710"/>
      <c r="DT170" s="710"/>
      <c r="DU170" s="710"/>
      <c r="DV170" s="710"/>
      <c r="DW170" s="710"/>
      <c r="DX170" s="710"/>
      <c r="DY170" s="710"/>
      <c r="DZ170" s="710"/>
      <c r="EA170" s="710"/>
      <c r="EB170" s="710"/>
      <c r="EC170" s="710"/>
      <c r="ED170" s="710"/>
      <c r="EE170" s="710"/>
      <c r="EF170" s="710"/>
      <c r="EG170" s="710"/>
      <c r="EH170" s="1033"/>
      <c r="EI170" s="1034">
        <v>0.80506849315068496</v>
      </c>
      <c r="EJ170" s="1027"/>
      <c r="EK170" s="1028"/>
      <c r="EL170" s="1028">
        <v>8</v>
      </c>
      <c r="EM170" s="1028"/>
      <c r="EN170" s="1028"/>
      <c r="EO170" s="1028"/>
      <c r="EP170" s="1028"/>
      <c r="EQ170" s="1028"/>
      <c r="ER170" s="1028"/>
      <c r="ES170" s="1028"/>
      <c r="ET170" s="1028"/>
      <c r="EU170" s="1028"/>
      <c r="EV170" s="1028"/>
      <c r="EW170" s="1028"/>
      <c r="EX170" s="1028"/>
      <c r="EY170" s="1028"/>
      <c r="EZ170" s="1028"/>
      <c r="FA170" s="1028"/>
      <c r="FB170" s="1028"/>
      <c r="FC170" s="1028"/>
      <c r="FD170" s="1028"/>
      <c r="FE170" s="1028"/>
      <c r="FF170" s="1028"/>
      <c r="FG170" s="1028"/>
      <c r="FH170" s="1028"/>
      <c r="FI170" s="1028"/>
      <c r="FJ170" s="1028"/>
      <c r="FK170" s="1028"/>
      <c r="FL170" s="1028"/>
      <c r="FM170" s="1028"/>
      <c r="FN170" s="1028"/>
      <c r="FO170" s="1028"/>
      <c r="FP170" s="1035">
        <v>8</v>
      </c>
      <c r="FQ170" s="1036">
        <f t="shared" si="27"/>
        <v>1</v>
      </c>
      <c r="FR170" s="716"/>
      <c r="FS170" s="717"/>
      <c r="FT170" s="717">
        <v>0.41335616438356165</v>
      </c>
      <c r="FU170" s="717"/>
      <c r="FV170" s="717"/>
      <c r="FW170" s="717"/>
      <c r="FX170" s="717"/>
      <c r="FY170" s="717"/>
      <c r="FZ170" s="717"/>
      <c r="GA170" s="717"/>
      <c r="GB170" s="717"/>
      <c r="GC170" s="717"/>
      <c r="GD170" s="717"/>
      <c r="GE170" s="717"/>
      <c r="GF170" s="717"/>
      <c r="GG170" s="717"/>
      <c r="GH170" s="717"/>
      <c r="GI170" s="717"/>
      <c r="GJ170" s="717"/>
      <c r="GK170" s="717"/>
      <c r="GL170" s="717"/>
      <c r="GM170" s="717"/>
      <c r="GN170" s="717"/>
      <c r="GO170" s="717"/>
      <c r="GP170" s="717"/>
      <c r="GQ170" s="717"/>
      <c r="GR170" s="717"/>
      <c r="GS170" s="717"/>
      <c r="GT170" s="717"/>
      <c r="GU170" s="717"/>
      <c r="GV170" s="717"/>
      <c r="GW170" s="717"/>
      <c r="GX170" s="718">
        <v>0.41335616438356165</v>
      </c>
      <c r="GY170" s="1037">
        <v>55</v>
      </c>
      <c r="GZ170" s="1038"/>
      <c r="HA170" s="1038"/>
      <c r="HB170" s="1038"/>
      <c r="HC170" s="1038"/>
      <c r="HD170" s="1038"/>
      <c r="HE170" s="1039">
        <v>55</v>
      </c>
      <c r="HF170" s="1040">
        <v>3</v>
      </c>
      <c r="HG170" s="1041">
        <v>16</v>
      </c>
      <c r="HH170" s="1041"/>
      <c r="HI170" s="1041">
        <v>7</v>
      </c>
      <c r="HJ170" s="1041">
        <v>212</v>
      </c>
      <c r="HK170" s="1041">
        <v>324</v>
      </c>
      <c r="HL170" s="1041">
        <v>92</v>
      </c>
      <c r="HM170" s="1041">
        <v>36</v>
      </c>
      <c r="HN170" s="1041">
        <v>29</v>
      </c>
      <c r="HO170" s="1041">
        <v>33</v>
      </c>
      <c r="HP170" s="1041">
        <v>51</v>
      </c>
      <c r="HQ170" s="1041">
        <v>63</v>
      </c>
      <c r="HR170" s="1041"/>
      <c r="HS170" s="1041">
        <v>1</v>
      </c>
      <c r="HT170" s="1041"/>
      <c r="HU170" s="1041"/>
      <c r="HV170" s="1041">
        <v>42</v>
      </c>
      <c r="HW170" s="1041">
        <v>6</v>
      </c>
      <c r="HX170" s="1041">
        <v>71</v>
      </c>
      <c r="HY170" s="1041">
        <v>4</v>
      </c>
      <c r="HZ170" s="1041">
        <v>7</v>
      </c>
      <c r="IA170" s="1041">
        <v>11</v>
      </c>
      <c r="IB170" s="1041">
        <v>1</v>
      </c>
      <c r="IC170" s="1041">
        <v>8</v>
      </c>
      <c r="ID170" s="1041"/>
      <c r="IE170" s="1041"/>
      <c r="IF170" s="1041">
        <v>1</v>
      </c>
      <c r="IG170" s="1041"/>
      <c r="IH170" s="1042">
        <v>1018</v>
      </c>
      <c r="II170" s="1043">
        <f t="shared" si="33"/>
        <v>2.7890410958904108</v>
      </c>
      <c r="IJ170" s="1044">
        <v>38.333333333333336</v>
      </c>
      <c r="IK170" s="1045">
        <v>5.0625</v>
      </c>
      <c r="IL170" s="1045"/>
      <c r="IM170" s="1045">
        <v>5.5714285714285712</v>
      </c>
      <c r="IN170" s="1045">
        <v>10.212264150943396</v>
      </c>
      <c r="IO170" s="1045">
        <v>7.0679012345679011</v>
      </c>
      <c r="IP170" s="1045">
        <v>6.5978260869565215</v>
      </c>
      <c r="IQ170" s="1045">
        <v>8.6666666666666661</v>
      </c>
      <c r="IR170" s="1045">
        <v>7</v>
      </c>
      <c r="IS170" s="1045">
        <v>9.3333333333333339</v>
      </c>
      <c r="IT170" s="1045">
        <v>7.333333333333333</v>
      </c>
      <c r="IU170" s="1045">
        <v>9.1904761904761898</v>
      </c>
      <c r="IV170" s="1045"/>
      <c r="IW170" s="1045">
        <v>2</v>
      </c>
      <c r="IX170" s="1045"/>
      <c r="IY170" s="1045"/>
      <c r="IZ170" s="1045">
        <v>7.5952380952380949</v>
      </c>
      <c r="JA170" s="1045">
        <v>13</v>
      </c>
      <c r="JB170" s="1045">
        <v>6.197183098591549</v>
      </c>
      <c r="JC170" s="1045">
        <v>6.5</v>
      </c>
      <c r="JD170" s="1045">
        <v>2.1428571428571428</v>
      </c>
      <c r="JE170" s="1045">
        <v>4.3636363636363633</v>
      </c>
      <c r="JF170" s="1045">
        <v>19</v>
      </c>
      <c r="JG170" s="1045">
        <v>3.125</v>
      </c>
      <c r="JH170" s="1045"/>
      <c r="JI170" s="1045"/>
      <c r="JJ170" s="1045">
        <v>25</v>
      </c>
      <c r="JK170" s="1045"/>
      <c r="JL170" s="739">
        <v>7.9273084479371319</v>
      </c>
      <c r="JM170" s="1040">
        <v>11</v>
      </c>
      <c r="JN170" s="1041">
        <v>62</v>
      </c>
      <c r="JO170" s="1041"/>
      <c r="JP170" s="1041">
        <v>32</v>
      </c>
      <c r="JQ170" s="1041">
        <v>1541</v>
      </c>
      <c r="JR170" s="1041">
        <v>1511</v>
      </c>
      <c r="JS170" s="1041">
        <v>475</v>
      </c>
      <c r="JT170" s="1041">
        <v>254</v>
      </c>
      <c r="JU170" s="1041">
        <v>172</v>
      </c>
      <c r="JV170" s="1041">
        <v>269</v>
      </c>
      <c r="JW170" s="1041">
        <v>306</v>
      </c>
      <c r="JX170" s="1041">
        <v>473</v>
      </c>
      <c r="JY170" s="1041"/>
      <c r="JZ170" s="1041">
        <v>1</v>
      </c>
      <c r="KA170" s="1041"/>
      <c r="KB170" s="1041"/>
      <c r="KC170" s="1041">
        <v>263</v>
      </c>
      <c r="KD170" s="1041">
        <v>49</v>
      </c>
      <c r="KE170" s="1041">
        <v>345</v>
      </c>
      <c r="KF170" s="1041">
        <v>22</v>
      </c>
      <c r="KG170" s="1041">
        <v>6</v>
      </c>
      <c r="KH170" s="1041">
        <v>27</v>
      </c>
      <c r="KI170" s="1041">
        <v>18</v>
      </c>
      <c r="KJ170" s="1041">
        <v>16</v>
      </c>
      <c r="KK170" s="1041"/>
      <c r="KL170" s="1041"/>
      <c r="KM170" s="1041">
        <v>24</v>
      </c>
      <c r="KN170" s="1041"/>
      <c r="KO170" s="1042">
        <v>5877</v>
      </c>
      <c r="KP170" s="1046">
        <f t="shared" si="28"/>
        <v>0.80506849315068496</v>
      </c>
      <c r="KQ170" s="1047">
        <f t="shared" si="34"/>
        <v>16.101369863013698</v>
      </c>
      <c r="KR170" s="1040">
        <v>100</v>
      </c>
      <c r="KS170" s="1041">
        <v>6</v>
      </c>
      <c r="KT170" s="1041"/>
      <c r="KU170" s="1041"/>
      <c r="KV170" s="1041">
        <v>415</v>
      </c>
      <c r="KW170" s="1041">
        <v>470</v>
      </c>
      <c r="KX170" s="1041">
        <v>45</v>
      </c>
      <c r="KY170" s="1041">
        <v>21</v>
      </c>
      <c r="KZ170" s="1041">
        <v>4</v>
      </c>
      <c r="LA170" s="1041">
        <v>6</v>
      </c>
      <c r="LB170" s="1041">
        <v>19</v>
      </c>
      <c r="LC170" s="1041">
        <v>42</v>
      </c>
      <c r="LD170" s="1041"/>
      <c r="LE170" s="1041"/>
      <c r="LF170" s="1041"/>
      <c r="LG170" s="1041"/>
      <c r="LH170" s="1041">
        <v>13</v>
      </c>
      <c r="LI170" s="1041">
        <v>23</v>
      </c>
      <c r="LJ170" s="1041">
        <v>26</v>
      </c>
      <c r="LK170" s="1041"/>
      <c r="LL170" s="1041">
        <v>6</v>
      </c>
      <c r="LM170" s="1041">
        <v>10</v>
      </c>
      <c r="LN170" s="1041"/>
      <c r="LO170" s="1041">
        <v>1</v>
      </c>
      <c r="LP170" s="1041"/>
      <c r="LQ170" s="1041"/>
      <c r="LR170" s="1041"/>
      <c r="LS170" s="1041"/>
      <c r="LT170" s="1042">
        <v>1207</v>
      </c>
      <c r="LU170" s="1046">
        <f t="shared" si="38"/>
        <v>0.41335616438356165</v>
      </c>
      <c r="LV170" s="1047">
        <f t="shared" si="35"/>
        <v>3.3068493150684932</v>
      </c>
      <c r="LW170" s="743"/>
      <c r="LX170" s="744"/>
      <c r="LY170" s="744"/>
      <c r="LZ170" s="745"/>
      <c r="MA170" s="746">
        <v>243</v>
      </c>
      <c r="MB170" s="746">
        <v>964</v>
      </c>
      <c r="MC170" s="744"/>
      <c r="MD170" s="744"/>
      <c r="ME170" s="745"/>
      <c r="MF170" s="746"/>
      <c r="MG170" s="744"/>
      <c r="MH170" s="744"/>
      <c r="MI170" s="745"/>
      <c r="MJ170" s="746"/>
      <c r="MK170" s="747"/>
      <c r="ML170" s="747"/>
      <c r="MM170" s="747"/>
      <c r="MN170" s="1048">
        <v>1207</v>
      </c>
      <c r="MO170" s="1049">
        <f t="shared" si="36"/>
        <v>0</v>
      </c>
      <c r="MP170" s="1050"/>
      <c r="MQ170" s="1051"/>
      <c r="MR170" s="1051"/>
      <c r="MS170" s="1051"/>
      <c r="MT170" s="1051"/>
      <c r="MU170" s="1051"/>
      <c r="MV170" s="1052"/>
      <c r="MX170" s="837"/>
    </row>
    <row r="171" spans="1:362" s="587" customFormat="1" ht="9" thickBot="1" x14ac:dyDescent="0.3">
      <c r="A171" s="762"/>
      <c r="B171" s="763"/>
      <c r="C171" s="763"/>
      <c r="D171" s="763"/>
      <c r="E171" s="764"/>
      <c r="F171" s="764"/>
      <c r="G171" s="764"/>
      <c r="H171" s="764"/>
      <c r="I171" s="764"/>
      <c r="J171" s="764"/>
      <c r="K171" s="1053"/>
      <c r="L171" s="766">
        <f>SUM(L3:L170)</f>
        <v>168</v>
      </c>
      <c r="M171" s="767">
        <f>SUM(M3:M170)</f>
        <v>262770243000</v>
      </c>
      <c r="N171" s="769">
        <f>SUM(N3:N170)</f>
        <v>255202740000</v>
      </c>
      <c r="O171" s="769">
        <f>SUM(O3:O170)</f>
        <v>129261129000</v>
      </c>
      <c r="P171" s="772">
        <f t="shared" si="29"/>
        <v>7567503000</v>
      </c>
      <c r="Q171" s="773">
        <f t="shared" ref="Q171:AD171" si="39">SUM(Q3:Q170)</f>
        <v>1965844731.5200009</v>
      </c>
      <c r="R171" s="774">
        <f t="shared" si="39"/>
        <v>220015300580.8898</v>
      </c>
      <c r="S171" s="774">
        <f t="shared" si="39"/>
        <v>9665299906.0600033</v>
      </c>
      <c r="T171" s="1054">
        <f t="shared" si="39"/>
        <v>231646445218.46997</v>
      </c>
      <c r="U171" s="1055">
        <f t="shared" si="39"/>
        <v>23793.524449404751</v>
      </c>
      <c r="V171" s="1056">
        <f t="shared" si="39"/>
        <v>1073.0596974206351</v>
      </c>
      <c r="W171" s="1056">
        <f t="shared" si="39"/>
        <v>51068.069021164032</v>
      </c>
      <c r="X171" s="1056">
        <f t="shared" si="39"/>
        <v>16716.284645502652</v>
      </c>
      <c r="Y171" s="1056">
        <f t="shared" si="39"/>
        <v>5055.8364179894197</v>
      </c>
      <c r="Z171" s="1056">
        <f t="shared" si="39"/>
        <v>22243.611952380954</v>
      </c>
      <c r="AA171" s="1056">
        <f t="shared" si="39"/>
        <v>831.9463650793648</v>
      </c>
      <c r="AB171" s="1056">
        <f t="shared" si="39"/>
        <v>14443.304801587305</v>
      </c>
      <c r="AC171" s="1056">
        <f t="shared" si="39"/>
        <v>14733.403640873015</v>
      </c>
      <c r="AD171" s="1057">
        <f t="shared" si="39"/>
        <v>149959.04099140206</v>
      </c>
      <c r="AE171" s="1058">
        <f t="shared" si="30"/>
        <v>0.19699507326341337</v>
      </c>
      <c r="AF171" s="1059">
        <f t="shared" si="31"/>
        <v>0.42281075338953983</v>
      </c>
      <c r="AG171" s="1060"/>
      <c r="AH171" s="1061"/>
      <c r="AI171" s="1062"/>
      <c r="AJ171" s="1063">
        <v>14</v>
      </c>
      <c r="AK171" s="1064">
        <v>13</v>
      </c>
      <c r="AL171" s="1064">
        <v>4</v>
      </c>
      <c r="AM171" s="1064">
        <v>11</v>
      </c>
      <c r="AN171" s="1064">
        <v>12</v>
      </c>
      <c r="AO171" s="1064">
        <v>6</v>
      </c>
      <c r="AP171" s="1064">
        <v>18</v>
      </c>
      <c r="AQ171" s="1064">
        <v>21</v>
      </c>
      <c r="AR171" s="1064">
        <v>1</v>
      </c>
      <c r="AS171" s="1064">
        <v>34</v>
      </c>
      <c r="AT171" s="1064">
        <v>3</v>
      </c>
      <c r="AU171" s="1064">
        <v>4</v>
      </c>
      <c r="AV171" s="1064">
        <v>1</v>
      </c>
      <c r="AW171" s="1064">
        <v>4</v>
      </c>
      <c r="AX171" s="1064">
        <v>15</v>
      </c>
      <c r="AY171" s="1064">
        <v>7</v>
      </c>
      <c r="AZ171" s="1064">
        <v>7</v>
      </c>
      <c r="BA171" s="1064">
        <v>13</v>
      </c>
      <c r="BB171" s="1064">
        <v>5</v>
      </c>
      <c r="BC171" s="1064">
        <v>17</v>
      </c>
      <c r="BD171" s="788">
        <v>219</v>
      </c>
      <c r="BE171" s="1065">
        <v>7664</v>
      </c>
      <c r="BF171" s="1066">
        <f>5970+BF141</f>
        <v>5990</v>
      </c>
      <c r="BG171" s="1066">
        <f>4259+BG151</f>
        <v>4270</v>
      </c>
      <c r="BH171" s="1066">
        <v>2769</v>
      </c>
      <c r="BI171" s="1066">
        <v>2298</v>
      </c>
      <c r="BJ171" s="1066">
        <v>2290</v>
      </c>
      <c r="BK171" s="1066">
        <v>1864</v>
      </c>
      <c r="BL171" s="1066">
        <v>1857</v>
      </c>
      <c r="BM171" s="1066">
        <v>1754</v>
      </c>
      <c r="BN171" s="1066">
        <v>1427</v>
      </c>
      <c r="BO171" s="1066">
        <v>1089</v>
      </c>
      <c r="BP171" s="1066">
        <v>1002</v>
      </c>
      <c r="BQ171" s="1066">
        <v>983</v>
      </c>
      <c r="BR171" s="1066">
        <v>904</v>
      </c>
      <c r="BS171" s="1066">
        <v>869</v>
      </c>
      <c r="BT171" s="1066">
        <v>660</v>
      </c>
      <c r="BU171" s="1066">
        <v>535</v>
      </c>
      <c r="BV171" s="1066">
        <v>527</v>
      </c>
      <c r="BW171" s="1066">
        <v>523</v>
      </c>
      <c r="BX171" s="1066">
        <v>428</v>
      </c>
      <c r="BY171" s="1066">
        <v>347</v>
      </c>
      <c r="BZ171" s="1066">
        <v>308</v>
      </c>
      <c r="CA171" s="1066">
        <v>296</v>
      </c>
      <c r="CB171" s="1066">
        <v>292</v>
      </c>
      <c r="CC171" s="1066">
        <v>224</v>
      </c>
      <c r="CD171" s="1066">
        <v>201</v>
      </c>
      <c r="CE171" s="1066">
        <v>172</v>
      </c>
      <c r="CF171" s="1066">
        <v>122</v>
      </c>
      <c r="CG171" s="1066">
        <v>105</v>
      </c>
      <c r="CH171" s="1066">
        <v>85</v>
      </c>
      <c r="CI171" s="1066">
        <v>85</v>
      </c>
      <c r="CJ171" s="1066">
        <v>82</v>
      </c>
      <c r="CK171" s="1066">
        <v>79</v>
      </c>
      <c r="CL171" s="1066">
        <v>74</v>
      </c>
      <c r="CM171" s="1066">
        <v>71</v>
      </c>
      <c r="CN171" s="1066">
        <v>67</v>
      </c>
      <c r="CO171" s="1066">
        <v>53</v>
      </c>
      <c r="CP171" s="1066">
        <v>30</v>
      </c>
      <c r="CQ171" s="1066">
        <v>20</v>
      </c>
      <c r="CR171" s="1066">
        <v>10</v>
      </c>
      <c r="CS171" s="1067">
        <f>SUM(BE171:CR171)</f>
        <v>42426</v>
      </c>
      <c r="CT171" s="1068">
        <f t="shared" si="32"/>
        <v>40</v>
      </c>
      <c r="CU171" s="789">
        <v>0.66443718363027993</v>
      </c>
      <c r="CV171" s="790">
        <v>0.5447737096073364</v>
      </c>
      <c r="CW171" s="790">
        <v>0.44682300856565399</v>
      </c>
      <c r="CX171" s="790">
        <v>0.60361438034600301</v>
      </c>
      <c r="CY171" s="790">
        <v>0.36259045984000382</v>
      </c>
      <c r="CZ171" s="790">
        <v>0.55506729676377342</v>
      </c>
      <c r="DA171" s="790">
        <v>0.6491475101416897</v>
      </c>
      <c r="DB171" s="790">
        <v>0.64952309292495625</v>
      </c>
      <c r="DC171" s="790">
        <v>0.55848237297136882</v>
      </c>
      <c r="DD171" s="790">
        <v>0.5355540409518964</v>
      </c>
      <c r="DE171" s="790">
        <v>0.57140772607771362</v>
      </c>
      <c r="DF171" s="790">
        <v>0.45134662182484347</v>
      </c>
      <c r="DG171" s="790">
        <v>0.54545353196114776</v>
      </c>
      <c r="DH171" s="790">
        <v>0.62950660686143778</v>
      </c>
      <c r="DI171" s="790">
        <v>0.45445402525340101</v>
      </c>
      <c r="DJ171" s="790">
        <v>0.56738065587380659</v>
      </c>
      <c r="DK171" s="790">
        <v>0.4631366022276277</v>
      </c>
      <c r="DL171" s="790">
        <v>0.62326427698786102</v>
      </c>
      <c r="DM171" s="790">
        <v>0.42117394379108936</v>
      </c>
      <c r="DN171" s="790">
        <v>0.32251312251952374</v>
      </c>
      <c r="DO171" s="790">
        <v>0.55190872843551375</v>
      </c>
      <c r="DP171" s="790">
        <v>0.35483899661981855</v>
      </c>
      <c r="DQ171" s="790">
        <v>0.45279526101443912</v>
      </c>
      <c r="DR171" s="790">
        <v>0.62125164195909177</v>
      </c>
      <c r="DS171" s="790">
        <v>0.73166585127201567</v>
      </c>
      <c r="DT171" s="790">
        <v>0.64442172698153066</v>
      </c>
      <c r="DU171" s="790">
        <v>0.41165976425613254</v>
      </c>
      <c r="DV171" s="790">
        <v>0.45209970806198069</v>
      </c>
      <c r="DW171" s="790">
        <v>0.74507501630789297</v>
      </c>
      <c r="DX171" s="790">
        <v>0.42694601128122484</v>
      </c>
      <c r="DY171" s="790">
        <v>0.65834004834810633</v>
      </c>
      <c r="DZ171" s="790">
        <v>0.40862011359839628</v>
      </c>
      <c r="EA171" s="790">
        <v>0.63745448239986124</v>
      </c>
      <c r="EB171" s="790">
        <v>0.39544613106256943</v>
      </c>
      <c r="EC171" s="790">
        <v>0.74177117499517653</v>
      </c>
      <c r="ED171" s="790">
        <v>0.28816193007564916</v>
      </c>
      <c r="EE171" s="790">
        <v>0.35052985267510983</v>
      </c>
      <c r="EF171" s="790">
        <v>0.3587214611872146</v>
      </c>
      <c r="EG171" s="790">
        <v>0.29315068493150687</v>
      </c>
      <c r="EH171" s="1069">
        <v>0.54301369863013693</v>
      </c>
      <c r="EI171" s="1070">
        <v>0.554250979465293</v>
      </c>
      <c r="EJ171" s="1063">
        <v>803</v>
      </c>
      <c r="EK171" s="1064">
        <v>1001</v>
      </c>
      <c r="EL171" s="1064">
        <v>930</v>
      </c>
      <c r="EM171" s="1064">
        <v>497</v>
      </c>
      <c r="EN171" s="1064">
        <v>377</v>
      </c>
      <c r="EO171" s="1064">
        <v>325</v>
      </c>
      <c r="EP171" s="1064">
        <v>303</v>
      </c>
      <c r="EQ171" s="1064">
        <v>255</v>
      </c>
      <c r="ER171" s="1064">
        <v>196</v>
      </c>
      <c r="ES171" s="1064">
        <v>172</v>
      </c>
      <c r="ET171" s="1064">
        <v>136</v>
      </c>
      <c r="EU171" s="1064">
        <v>133</v>
      </c>
      <c r="EV171" s="1064">
        <v>74</v>
      </c>
      <c r="EW171" s="1064">
        <v>62</v>
      </c>
      <c r="EX171" s="1064">
        <v>61</v>
      </c>
      <c r="EY171" s="1064">
        <v>59</v>
      </c>
      <c r="EZ171" s="1064">
        <v>57</v>
      </c>
      <c r="FA171" s="1064">
        <v>53</v>
      </c>
      <c r="FB171" s="1064">
        <v>44</v>
      </c>
      <c r="FC171" s="1064">
        <v>28</v>
      </c>
      <c r="FD171" s="1064">
        <v>26</v>
      </c>
      <c r="FE171" s="1064">
        <v>25</v>
      </c>
      <c r="FF171" s="1064">
        <v>22</v>
      </c>
      <c r="FG171" s="1064">
        <v>18</v>
      </c>
      <c r="FH171" s="1064">
        <v>13</v>
      </c>
      <c r="FI171" s="1064">
        <v>10</v>
      </c>
      <c r="FJ171" s="1064">
        <v>8</v>
      </c>
      <c r="FK171" s="1064">
        <v>6</v>
      </c>
      <c r="FL171" s="1064">
        <v>5</v>
      </c>
      <c r="FM171" s="1064">
        <v>4</v>
      </c>
      <c r="FN171" s="1064">
        <v>4</v>
      </c>
      <c r="FO171" s="1064">
        <v>3</v>
      </c>
      <c r="FP171" s="1071">
        <v>5710</v>
      </c>
      <c r="FQ171" s="1072">
        <f t="shared" si="27"/>
        <v>32</v>
      </c>
      <c r="FR171" s="789">
        <v>0.66057421655094761</v>
      </c>
      <c r="FS171" s="790">
        <v>0.62994266007964639</v>
      </c>
      <c r="FT171" s="790">
        <v>0.65064368831934016</v>
      </c>
      <c r="FU171" s="790">
        <v>0.64877484082577652</v>
      </c>
      <c r="FV171" s="790">
        <v>0.54131027215580829</v>
      </c>
      <c r="FW171" s="790">
        <v>0.5636080084299262</v>
      </c>
      <c r="FX171" s="790">
        <v>0.59286586192865864</v>
      </c>
      <c r="FY171" s="790">
        <v>0.57655654042438897</v>
      </c>
      <c r="FZ171" s="790">
        <v>0.41991892647469947</v>
      </c>
      <c r="GA171" s="790">
        <v>0.67239566741000323</v>
      </c>
      <c r="GB171" s="790">
        <v>0.62780016116035453</v>
      </c>
      <c r="GC171" s="790">
        <v>0.74116798846431142</v>
      </c>
      <c r="GD171" s="790">
        <v>0.58482043687523144</v>
      </c>
      <c r="GE171" s="790">
        <v>0.7152452496685815</v>
      </c>
      <c r="GF171" s="790">
        <v>0.6913541432741972</v>
      </c>
      <c r="GG171" s="790">
        <v>0.7048990016252612</v>
      </c>
      <c r="GH171" s="790">
        <v>0.58303292477769764</v>
      </c>
      <c r="GI171" s="790">
        <v>0.65215818040837426</v>
      </c>
      <c r="GJ171" s="790">
        <v>0.95877957658779578</v>
      </c>
      <c r="GK171" s="790">
        <v>0.76477495107632099</v>
      </c>
      <c r="GL171" s="790">
        <v>0.40136986301369865</v>
      </c>
      <c r="GM171" s="790">
        <v>0.64909589041095894</v>
      </c>
      <c r="GN171" s="790">
        <v>0.72117061021170614</v>
      </c>
      <c r="GO171" s="790">
        <v>0.56514459665144601</v>
      </c>
      <c r="GP171" s="790">
        <v>0.73593256059009482</v>
      </c>
      <c r="GQ171" s="790">
        <v>0.60794520547945208</v>
      </c>
      <c r="GR171" s="790">
        <v>0.46609589041095889</v>
      </c>
      <c r="GS171" s="790">
        <v>0.90776255707762554</v>
      </c>
      <c r="GT171" s="790">
        <v>0.60876712328767124</v>
      </c>
      <c r="GU171" s="790">
        <v>1.0226027397260273</v>
      </c>
      <c r="GV171" s="790">
        <v>0.31986301369863013</v>
      </c>
      <c r="GW171" s="790">
        <v>0.75616438356164384</v>
      </c>
      <c r="GX171" s="791">
        <v>0.6261574262888947</v>
      </c>
      <c r="GY171" s="1073">
        <v>6765</v>
      </c>
      <c r="GZ171" s="1074">
        <v>1625</v>
      </c>
      <c r="HA171" s="1074">
        <v>7515</v>
      </c>
      <c r="HB171" s="1074">
        <v>54</v>
      </c>
      <c r="HC171" s="1074">
        <v>417</v>
      </c>
      <c r="HD171" s="1074">
        <v>332</v>
      </c>
      <c r="HE171" s="1075">
        <v>16708</v>
      </c>
      <c r="HF171" s="1076">
        <v>14281</v>
      </c>
      <c r="HG171" s="1077">
        <v>119938</v>
      </c>
      <c r="HH171" s="1077">
        <v>19611</v>
      </c>
      <c r="HI171" s="1077">
        <v>79762</v>
      </c>
      <c r="HJ171" s="1077">
        <v>118811</v>
      </c>
      <c r="HK171" s="1077">
        <v>208067</v>
      </c>
      <c r="HL171" s="1077">
        <v>176439</v>
      </c>
      <c r="HM171" s="1077">
        <v>67209</v>
      </c>
      <c r="HN171" s="1077">
        <v>244686</v>
      </c>
      <c r="HO171" s="1077">
        <v>65435</v>
      </c>
      <c r="HP171" s="1077">
        <v>47855</v>
      </c>
      <c r="HQ171" s="1077">
        <v>98376</v>
      </c>
      <c r="HR171" s="1077">
        <v>30131</v>
      </c>
      <c r="HS171" s="1077">
        <v>82562</v>
      </c>
      <c r="HT171" s="1077">
        <v>129798</v>
      </c>
      <c r="HU171" s="1077">
        <v>103620</v>
      </c>
      <c r="HV171" s="1077">
        <v>20682</v>
      </c>
      <c r="HW171" s="1077">
        <v>17360</v>
      </c>
      <c r="HX171" s="1077">
        <v>25991</v>
      </c>
      <c r="HY171" s="1077">
        <v>31296</v>
      </c>
      <c r="HZ171" s="1077">
        <v>12046</v>
      </c>
      <c r="IA171" s="1077">
        <v>12560</v>
      </c>
      <c r="IB171" s="1077">
        <v>1859</v>
      </c>
      <c r="IC171" s="1077">
        <v>19682</v>
      </c>
      <c r="ID171" s="1077">
        <v>35337</v>
      </c>
      <c r="IE171" s="1077">
        <v>1465</v>
      </c>
      <c r="IF171" s="1077">
        <v>2298</v>
      </c>
      <c r="IG171" s="1077">
        <v>722</v>
      </c>
      <c r="IH171" s="1078">
        <v>1787879</v>
      </c>
      <c r="II171" s="1079">
        <f t="shared" si="33"/>
        <v>4898.2986301369865</v>
      </c>
      <c r="IJ171" s="1080">
        <v>23.35886842658077</v>
      </c>
      <c r="IK171" s="1081">
        <v>6.0358852073571345</v>
      </c>
      <c r="IL171" s="1081">
        <v>4.1588394268522766</v>
      </c>
      <c r="IM171" s="1081">
        <v>4.7602367041949805</v>
      </c>
      <c r="IN171" s="1081">
        <v>8.2884244724815037</v>
      </c>
      <c r="IO171" s="1081">
        <v>5.8744202588589252</v>
      </c>
      <c r="IP171" s="1081">
        <v>5.7192344096259893</v>
      </c>
      <c r="IQ171" s="1081">
        <v>7.1732952431965957</v>
      </c>
      <c r="IR171" s="1081">
        <v>6.5825547844993171</v>
      </c>
      <c r="IS171" s="1081">
        <v>6.1410712921219535</v>
      </c>
      <c r="IT171" s="1081">
        <v>6.4486678507992892</v>
      </c>
      <c r="IU171" s="1081">
        <v>6.5535293160933561</v>
      </c>
      <c r="IV171" s="1081">
        <v>5.0786897215492353</v>
      </c>
      <c r="IW171" s="1081">
        <v>3.7358954482691797</v>
      </c>
      <c r="IX171" s="1081">
        <v>4.6688238647744962</v>
      </c>
      <c r="IY171" s="1081">
        <v>5.7189924724956569</v>
      </c>
      <c r="IZ171" s="1081">
        <v>6.2306836862972634</v>
      </c>
      <c r="JA171" s="1081">
        <v>8.2622695852534562</v>
      </c>
      <c r="JB171" s="1081">
        <v>9.3627409487899662</v>
      </c>
      <c r="JC171" s="1081">
        <v>15.069881134969325</v>
      </c>
      <c r="JD171" s="1081">
        <v>6.6811389672920471</v>
      </c>
      <c r="JE171" s="1081">
        <v>4.6260350318471337</v>
      </c>
      <c r="JF171" s="1081">
        <v>10.984400215169446</v>
      </c>
      <c r="JG171" s="1081">
        <v>3.7186769637231989</v>
      </c>
      <c r="JH171" s="1081">
        <v>14.016356793162974</v>
      </c>
      <c r="JI171" s="1081">
        <v>12.103071672354949</v>
      </c>
      <c r="JJ171" s="1081">
        <v>8.1858137510879025</v>
      </c>
      <c r="JK171" s="1081">
        <v>6.1371191135734069</v>
      </c>
      <c r="JL171" s="815">
        <v>6.487362959126429</v>
      </c>
      <c r="JM171" s="1076">
        <v>77997</v>
      </c>
      <c r="JN171" s="1077">
        <v>488729</v>
      </c>
      <c r="JO171" s="1077">
        <v>61454</v>
      </c>
      <c r="JP171" s="1077">
        <v>288417</v>
      </c>
      <c r="JQ171" s="1077">
        <v>753045</v>
      </c>
      <c r="JR171" s="1077">
        <v>846960</v>
      </c>
      <c r="JS171" s="1077">
        <v>711871</v>
      </c>
      <c r="JT171" s="1077">
        <v>371249</v>
      </c>
      <c r="JU171" s="1077">
        <v>1262245</v>
      </c>
      <c r="JV171" s="1077">
        <v>326645</v>
      </c>
      <c r="JW171" s="1077">
        <v>240542</v>
      </c>
      <c r="JX171" s="1077">
        <v>505861</v>
      </c>
      <c r="JY171" s="1077">
        <v>115718</v>
      </c>
      <c r="JZ171" s="1077">
        <v>229176</v>
      </c>
      <c r="KA171" s="1077">
        <v>466930</v>
      </c>
      <c r="KB171" s="1077">
        <v>369233</v>
      </c>
      <c r="KC171" s="1077">
        <v>99232</v>
      </c>
      <c r="KD171" s="1077">
        <v>102549</v>
      </c>
      <c r="KE171" s="1077">
        <v>185518</v>
      </c>
      <c r="KF171" s="1077">
        <v>436982</v>
      </c>
      <c r="KG171" s="1077">
        <v>65014</v>
      </c>
      <c r="KH171" s="1077">
        <v>35844</v>
      </c>
      <c r="KI171" s="1077">
        <v>15989</v>
      </c>
      <c r="KJ171" s="1077">
        <v>52839</v>
      </c>
      <c r="KK171" s="1077">
        <v>445988</v>
      </c>
      <c r="KL171" s="1077">
        <v>9661</v>
      </c>
      <c r="KM171" s="1077">
        <v>13897</v>
      </c>
      <c r="KN171" s="1077">
        <v>3280</v>
      </c>
      <c r="KO171" s="1078">
        <v>8582865</v>
      </c>
      <c r="KP171" s="1082">
        <f t="shared" si="28"/>
        <v>0.55425207726717074</v>
      </c>
      <c r="KQ171" s="1079">
        <f t="shared" si="34"/>
        <v>23514.698630136987</v>
      </c>
      <c r="KR171" s="1076">
        <v>241912</v>
      </c>
      <c r="KS171" s="1077">
        <v>118889</v>
      </c>
      <c r="KT171" s="1077">
        <v>883</v>
      </c>
      <c r="KU171" s="1077">
        <v>15639</v>
      </c>
      <c r="KV171" s="1077">
        <v>114880</v>
      </c>
      <c r="KW171" s="1077">
        <v>182191</v>
      </c>
      <c r="KX171" s="1077">
        <v>125698</v>
      </c>
      <c r="KY171" s="1077">
        <v>43692</v>
      </c>
      <c r="KZ171" s="1077">
        <v>107678</v>
      </c>
      <c r="LA171" s="1077">
        <v>11936</v>
      </c>
      <c r="LB171" s="1077">
        <v>20733</v>
      </c>
      <c r="LC171" s="1077">
        <v>41902</v>
      </c>
      <c r="LD171" s="1077">
        <v>8541</v>
      </c>
      <c r="LE171" s="1077">
        <v>15574</v>
      </c>
      <c r="LF171" s="1077">
        <v>18631</v>
      </c>
      <c r="LG171" s="1077">
        <v>120193</v>
      </c>
      <c r="LH171" s="1077">
        <v>9271</v>
      </c>
      <c r="LI171" s="1077">
        <v>24096</v>
      </c>
      <c r="LJ171" s="1077">
        <v>32488</v>
      </c>
      <c r="LK171" s="1077">
        <v>5320</v>
      </c>
      <c r="LL171" s="1077">
        <v>4851</v>
      </c>
      <c r="LM171" s="1077">
        <v>10523</v>
      </c>
      <c r="LN171" s="1077">
        <v>2646</v>
      </c>
      <c r="LO171" s="1077">
        <v>3119</v>
      </c>
      <c r="LP171" s="1077">
        <v>14021</v>
      </c>
      <c r="LQ171" s="1077">
        <v>6741</v>
      </c>
      <c r="LR171" s="1077">
        <v>2610</v>
      </c>
      <c r="LS171" s="1077">
        <v>435</v>
      </c>
      <c r="LT171" s="1078">
        <v>1305093</v>
      </c>
      <c r="LU171" s="1082">
        <f t="shared" si="38"/>
        <v>0.62619916992538927</v>
      </c>
      <c r="LV171" s="1079">
        <f t="shared" si="35"/>
        <v>3575.5972602739726</v>
      </c>
      <c r="LW171" s="817">
        <v>22084</v>
      </c>
      <c r="LX171" s="818">
        <v>55817</v>
      </c>
      <c r="LY171" s="818">
        <v>87566</v>
      </c>
      <c r="LZ171" s="819">
        <v>206687</v>
      </c>
      <c r="MA171" s="820">
        <v>273580</v>
      </c>
      <c r="MB171" s="820">
        <v>398461</v>
      </c>
      <c r="MC171" s="818">
        <v>6670</v>
      </c>
      <c r="MD171" s="818">
        <v>1309</v>
      </c>
      <c r="ME171" s="819">
        <v>17929</v>
      </c>
      <c r="MF171" s="820">
        <v>90460</v>
      </c>
      <c r="MG171" s="818">
        <v>5457</v>
      </c>
      <c r="MH171" s="818">
        <v>31595</v>
      </c>
      <c r="MI171" s="819">
        <v>20254</v>
      </c>
      <c r="MJ171" s="820">
        <v>62280</v>
      </c>
      <c r="MK171" s="821">
        <v>7721</v>
      </c>
      <c r="ML171" s="821">
        <v>1830</v>
      </c>
      <c r="MM171" s="821">
        <v>15393</v>
      </c>
      <c r="MN171" s="1083">
        <v>1305093</v>
      </c>
      <c r="MO171" s="1084">
        <f t="shared" si="36"/>
        <v>0.16128965521997282</v>
      </c>
      <c r="MP171" s="1085"/>
      <c r="MQ171" s="1086"/>
      <c r="MR171" s="1086"/>
      <c r="MS171" s="1086"/>
      <c r="MT171" s="1086"/>
      <c r="MU171" s="1086"/>
      <c r="MV171" s="1087"/>
      <c r="MX171" s="837"/>
    </row>
    <row r="172" spans="1:362" ht="12" thickBot="1" x14ac:dyDescent="0.3">
      <c r="CS172" s="1088" t="s">
        <v>1495</v>
      </c>
      <c r="CT172" s="1089">
        <f>SUM(CT3:CT170)/L171</f>
        <v>7.166666666666667</v>
      </c>
      <c r="CU172" s="1090"/>
      <c r="CV172" s="1090"/>
      <c r="CW172" s="1090"/>
      <c r="CX172" s="1090"/>
      <c r="CY172" s="1090"/>
      <c r="CZ172" s="1090"/>
      <c r="DA172" s="1090"/>
      <c r="DB172" s="1090"/>
      <c r="DC172" s="1090"/>
      <c r="DD172" s="1090"/>
      <c r="DE172" s="1090"/>
      <c r="DF172" s="1090"/>
      <c r="DG172" s="1090"/>
      <c r="DH172" s="1090"/>
      <c r="DI172" s="1090"/>
      <c r="DJ172" s="1090"/>
      <c r="DK172" s="1090"/>
      <c r="DL172" s="1090"/>
      <c r="DM172" s="1090"/>
      <c r="DN172" s="1090"/>
      <c r="DO172" s="1090"/>
      <c r="DP172" s="1090"/>
      <c r="DQ172" s="1090"/>
      <c r="DR172" s="1090"/>
      <c r="DS172" s="1090"/>
      <c r="DT172" s="1090"/>
      <c r="DU172" s="1090"/>
      <c r="DV172" s="1090"/>
      <c r="DW172" s="1090"/>
      <c r="DX172" s="1090"/>
      <c r="DY172" s="1090"/>
      <c r="DZ172" s="1090"/>
      <c r="EA172" s="1090"/>
      <c r="EB172" s="1090"/>
      <c r="EC172" s="1090"/>
      <c r="ED172" s="1090"/>
      <c r="EE172" s="1090"/>
      <c r="EF172" s="1090"/>
      <c r="EG172" s="1090"/>
      <c r="EH172" s="1090"/>
      <c r="EI172" s="1090"/>
      <c r="FP172" s="1088" t="s">
        <v>1495</v>
      </c>
      <c r="FQ172" s="1089">
        <f>SUM(FQ3:FQ170)/L171</f>
        <v>3.6904761904761907</v>
      </c>
      <c r="FR172" s="1091"/>
      <c r="FS172" s="1091"/>
      <c r="FT172" s="1091"/>
      <c r="FU172" s="1091"/>
      <c r="FV172" s="1091"/>
      <c r="FW172" s="1091"/>
      <c r="FX172" s="1091"/>
      <c r="FY172" s="1091"/>
      <c r="FZ172" s="1091"/>
      <c r="GA172" s="1091"/>
      <c r="GB172" s="1091"/>
      <c r="GC172" s="1091"/>
      <c r="GD172" s="1091"/>
      <c r="GE172" s="1091"/>
      <c r="GF172" s="1091"/>
      <c r="GG172" s="1091"/>
      <c r="GH172" s="1091"/>
      <c r="GI172" s="1091"/>
      <c r="GJ172" s="1091"/>
      <c r="GK172" s="1091"/>
      <c r="GL172" s="1091"/>
      <c r="GM172" s="1091"/>
      <c r="GN172" s="1091"/>
      <c r="GO172" s="1091"/>
      <c r="GP172" s="1091"/>
      <c r="GQ172" s="1091"/>
      <c r="GR172" s="1091"/>
      <c r="GS172" s="1091"/>
      <c r="GT172" s="1091"/>
      <c r="GU172" s="1091"/>
      <c r="GV172" s="1091"/>
      <c r="GW172" s="1091"/>
      <c r="GX172" s="1091"/>
      <c r="IG172" s="1088" t="s">
        <v>1495</v>
      </c>
      <c r="IH172" s="1089">
        <f>SUM(IH3:IH170)/L171</f>
        <v>10642.113095238095</v>
      </c>
      <c r="II172" s="1092">
        <f>IH171/365/L171</f>
        <v>29.156539465101112</v>
      </c>
      <c r="KN172" s="1088" t="s">
        <v>1495</v>
      </c>
      <c r="KO172" s="1089">
        <f>SUM(KO3:KO170)/L171</f>
        <v>51088.380952380954</v>
      </c>
      <c r="KQ172" s="1092">
        <f>KO171/365/L171</f>
        <v>139.96844422700588</v>
      </c>
      <c r="LS172" s="1088" t="s">
        <v>1495</v>
      </c>
      <c r="LT172" s="1089">
        <f>SUM(LT3:LT170)/L171</f>
        <v>7768.4107142857147</v>
      </c>
      <c r="LV172" s="1092">
        <f>LT171/365/L171</f>
        <v>21.283317025440311</v>
      </c>
    </row>
  </sheetData>
  <mergeCells count="16">
    <mergeCell ref="HF1:II1"/>
    <mergeCell ref="BE1:CT1"/>
    <mergeCell ref="CU1:EI1"/>
    <mergeCell ref="EJ1:FQ1"/>
    <mergeCell ref="FR1:GX1"/>
    <mergeCell ref="GY1:HE1"/>
    <mergeCell ref="M1:P1"/>
    <mergeCell ref="Q1:T1"/>
    <mergeCell ref="U1:AF1"/>
    <mergeCell ref="AG1:AI1"/>
    <mergeCell ref="AJ1:BD1"/>
    <mergeCell ref="JM1:KQ1"/>
    <mergeCell ref="KR1:LV1"/>
    <mergeCell ref="LW1:MO1"/>
    <mergeCell ref="MP1:MV1"/>
    <mergeCell ref="IJ1:JL1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BDF82-3831-4F3A-87C2-2863DD2B9322}">
  <dimension ref="A1:OT178"/>
  <sheetViews>
    <sheetView showGridLines="0" zoomScaleNormal="100" workbookViewId="0">
      <pane xSplit="4" ySplit="2" topLeftCell="E3" activePane="bottomRight" state="frozen"/>
      <selection pane="topRight" activeCell="E1" sqref="E1"/>
      <selection pane="bottomLeft" activeCell="A2" sqref="A2"/>
      <selection pane="bottomRight" activeCell="S14" sqref="S14"/>
    </sheetView>
  </sheetViews>
  <sheetFormatPr defaultColWidth="8.7109375" defaultRowHeight="11.25" x14ac:dyDescent="0.25"/>
  <cols>
    <col min="1" max="1" width="7" style="474" bestFit="1" customWidth="1"/>
    <col min="2" max="2" width="9.28515625" style="474" bestFit="1" customWidth="1"/>
    <col min="3" max="3" width="7.7109375" style="474" bestFit="1" customWidth="1"/>
    <col min="4" max="4" width="31" style="474" customWidth="1"/>
    <col min="5" max="5" width="4.7109375" style="474" bestFit="1" customWidth="1"/>
    <col min="6" max="6" width="4.140625" style="474" customWidth="1"/>
    <col min="7" max="7" width="11.42578125" style="474" customWidth="1"/>
    <col min="8" max="8" width="8.85546875" style="474" customWidth="1"/>
    <col min="9" max="9" width="6.42578125" style="474" customWidth="1"/>
    <col min="10" max="10" width="4.140625" style="474" bestFit="1" customWidth="1"/>
    <col min="11" max="11" width="14.42578125" style="506" bestFit="1" customWidth="1"/>
    <col min="12" max="12" width="5.140625" style="506" bestFit="1" customWidth="1"/>
    <col min="13" max="13" width="6.42578125" style="506" bestFit="1" customWidth="1"/>
    <col min="14" max="14" width="5.7109375" style="506" bestFit="1" customWidth="1"/>
    <col min="15" max="15" width="6.42578125" style="506" bestFit="1" customWidth="1"/>
    <col min="16" max="16" width="6.85546875" style="506" bestFit="1" customWidth="1"/>
    <col min="17" max="17" width="3.28515625" style="506" bestFit="1" customWidth="1"/>
    <col min="18" max="18" width="5.85546875" style="506" bestFit="1" customWidth="1"/>
    <col min="19" max="19" width="5.28515625" style="506" bestFit="1" customWidth="1"/>
    <col min="20" max="20" width="6.42578125" style="506" bestFit="1" customWidth="1"/>
    <col min="21" max="21" width="5.85546875" style="506" bestFit="1" customWidth="1"/>
    <col min="22" max="22" width="6.42578125" style="506" bestFit="1" customWidth="1"/>
    <col min="23" max="23" width="3.28515625" style="506" bestFit="1" customWidth="1"/>
    <col min="24" max="24" width="4" style="506" bestFit="1" customWidth="1"/>
    <col min="25" max="25" width="3.42578125" style="506" bestFit="1" customWidth="1"/>
    <col min="26" max="27" width="4" style="506" bestFit="1" customWidth="1"/>
    <col min="28" max="28" width="3.42578125" style="506" bestFit="1" customWidth="1"/>
    <col min="29" max="29" width="4" style="506" bestFit="1" customWidth="1"/>
    <col min="30" max="30" width="2.7109375" style="506" bestFit="1" customWidth="1"/>
    <col min="31" max="32" width="4" style="506" bestFit="1" customWidth="1"/>
    <col min="33" max="33" width="4.5703125" style="506" bestFit="1" customWidth="1"/>
    <col min="34" max="35" width="2.7109375" style="506" bestFit="1" customWidth="1"/>
    <col min="36" max="36" width="5.28515625" style="474" bestFit="1" customWidth="1"/>
    <col min="37" max="39" width="4.5703125" style="474" bestFit="1" customWidth="1"/>
    <col min="40" max="42" width="5.28515625" style="474" bestFit="1" customWidth="1"/>
    <col min="43" max="43" width="4.5703125" style="474" bestFit="1" customWidth="1"/>
    <col min="44" max="44" width="2.28515625" style="474" bestFit="1" customWidth="1"/>
    <col min="45" max="45" width="3.7109375" style="474" bestFit="1" customWidth="1"/>
    <col min="46" max="46" width="5.28515625" style="474" bestFit="1" customWidth="1"/>
    <col min="47" max="62" width="3.7109375" style="474" bestFit="1" customWidth="1"/>
    <col min="63" max="63" width="2.28515625" style="474" bestFit="1" customWidth="1"/>
    <col min="64" max="64" width="3.7109375" style="474" bestFit="1" customWidth="1"/>
    <col min="65" max="76" width="3.42578125" style="507" bestFit="1" customWidth="1"/>
    <col min="77" max="94" width="2.7109375" style="507" bestFit="1" customWidth="1"/>
    <col min="95" max="104" width="2.28515625" style="507" bestFit="1" customWidth="1"/>
    <col min="105" max="105" width="6.7109375" style="507" bestFit="1" customWidth="1"/>
    <col min="106" max="106" width="6.140625" style="474" bestFit="1" customWidth="1"/>
    <col min="107" max="108" width="3.28515625" style="474" bestFit="1" customWidth="1"/>
    <col min="109" max="109" width="2.7109375" style="474" bestFit="1" customWidth="1"/>
    <col min="110" max="111" width="3.28515625" style="474" bestFit="1" customWidth="1"/>
    <col min="112" max="112" width="2.7109375" style="474" bestFit="1" customWidth="1"/>
    <col min="113" max="114" width="3.28515625" style="474" bestFit="1" customWidth="1"/>
    <col min="115" max="115" width="2.7109375" style="474" bestFit="1" customWidth="1"/>
    <col min="116" max="117" width="3.28515625" style="474" bestFit="1" customWidth="1"/>
    <col min="118" max="128" width="2.7109375" style="474" bestFit="1" customWidth="1"/>
    <col min="129" max="129" width="3.28515625" style="474" bestFit="1" customWidth="1"/>
    <col min="130" max="130" width="2.7109375" style="474" bestFit="1" customWidth="1"/>
    <col min="131" max="131" width="3.28515625" style="474" bestFit="1" customWidth="1"/>
    <col min="132" max="146" width="2.7109375" style="474" bestFit="1" customWidth="1"/>
    <col min="147" max="147" width="6.7109375" style="474" bestFit="1" customWidth="1"/>
    <col min="148" max="159" width="2.7109375" style="474" bestFit="1" customWidth="1"/>
    <col min="160" max="179" width="2.28515625" style="474" bestFit="1" customWidth="1"/>
    <col min="180" max="180" width="6.28515625" style="474" bestFit="1" customWidth="1"/>
    <col min="181" max="181" width="6.140625" style="474" customWidth="1"/>
    <col min="182" max="186" width="3.28515625" style="474" bestFit="1" customWidth="1"/>
    <col min="187" max="191" width="2.7109375" style="474" bestFit="1" customWidth="1"/>
    <col min="192" max="192" width="3.28515625" style="474" bestFit="1" customWidth="1"/>
    <col min="193" max="194" width="2.7109375" style="474" bestFit="1" customWidth="1"/>
    <col min="195" max="195" width="3.28515625" style="474" bestFit="1" customWidth="1"/>
    <col min="196" max="199" width="2.7109375" style="474" bestFit="1" customWidth="1"/>
    <col min="200" max="200" width="3.28515625" style="474" bestFit="1" customWidth="1"/>
    <col min="201" max="213" width="2.7109375" style="474" bestFit="1" customWidth="1"/>
    <col min="214" max="214" width="5.42578125" style="474" bestFit="1" customWidth="1"/>
    <col min="215" max="217" width="4.42578125" style="474" bestFit="1" customWidth="1"/>
    <col min="218" max="218" width="3.5703125" style="474" bestFit="1" customWidth="1"/>
    <col min="219" max="219" width="5.7109375" style="474" bestFit="1" customWidth="1"/>
    <col min="220" max="220" width="5.5703125" style="474" bestFit="1" customWidth="1"/>
    <col min="221" max="221" width="5.85546875" style="474" bestFit="1" customWidth="1"/>
    <col min="222" max="222" width="6.28515625" style="474" bestFit="1" customWidth="1"/>
    <col min="223" max="223" width="4" style="474" bestFit="1" customWidth="1"/>
    <col min="224" max="224" width="4.5703125" style="474" bestFit="1" customWidth="1"/>
    <col min="225" max="226" width="4" style="474" bestFit="1" customWidth="1"/>
    <col min="227" max="229" width="4.5703125" style="474" bestFit="1" customWidth="1"/>
    <col min="230" max="230" width="4" style="474" bestFit="1" customWidth="1"/>
    <col min="231" max="231" width="4.5703125" style="474" bestFit="1" customWidth="1"/>
    <col min="232" max="233" width="4" style="474" bestFit="1" customWidth="1"/>
    <col min="234" max="234" width="4.5703125" style="474" bestFit="1" customWidth="1"/>
    <col min="235" max="236" width="4" style="474" bestFit="1" customWidth="1"/>
    <col min="237" max="237" width="4.5703125" style="474" bestFit="1" customWidth="1"/>
    <col min="238" max="244" width="4" style="474" bestFit="1" customWidth="1"/>
    <col min="245" max="245" width="3.42578125" style="474" bestFit="1" customWidth="1"/>
    <col min="246" max="247" width="4" style="474" bestFit="1" customWidth="1"/>
    <col min="248" max="249" width="3.42578125" style="474" bestFit="1" customWidth="1"/>
    <col min="250" max="250" width="2.7109375" style="474" bestFit="1" customWidth="1"/>
    <col min="251" max="251" width="5.28515625" style="474" bestFit="1" customWidth="1"/>
    <col min="252" max="252" width="3.7109375" style="507" bestFit="1" customWidth="1"/>
    <col min="253" max="253" width="3.42578125" style="474" bestFit="1" customWidth="1"/>
    <col min="254" max="254" width="4.5703125" style="507" bestFit="1" customWidth="1"/>
    <col min="255" max="255" width="2.7109375" style="474" bestFit="1" customWidth="1"/>
    <col min="256" max="256" width="4.5703125" style="507" bestFit="1" customWidth="1"/>
    <col min="257" max="257" width="2.7109375" style="507" bestFit="1" customWidth="1"/>
    <col min="258" max="258" width="5.28515625" style="507" bestFit="1" customWidth="1"/>
    <col min="259" max="259" width="4.5703125" style="507" bestFit="1" customWidth="1"/>
    <col min="260" max="260" width="5.28515625" style="507" bestFit="1" customWidth="1"/>
    <col min="261" max="261" width="2.7109375" style="507" bestFit="1" customWidth="1"/>
    <col min="262" max="262" width="2.42578125" style="507" bestFit="1" customWidth="1"/>
    <col min="263" max="264" width="4.5703125" style="507" bestFit="1" customWidth="1"/>
    <col min="265" max="266" width="4" style="507" bestFit="1" customWidth="1"/>
    <col min="267" max="267" width="3.42578125" style="507" bestFit="1" customWidth="1"/>
    <col min="268" max="268" width="4.5703125" style="507" bestFit="1" customWidth="1"/>
    <col min="269" max="270" width="3.28515625" style="507" bestFit="1" customWidth="1"/>
    <col min="271" max="273" width="2.7109375" style="507" bestFit="1" customWidth="1"/>
    <col min="274" max="274" width="3.28515625" style="507" bestFit="1" customWidth="1"/>
    <col min="275" max="289" width="2.7109375" style="506" bestFit="1" customWidth="1"/>
    <col min="290" max="290" width="2.28515625" style="506" bestFit="1" customWidth="1"/>
    <col min="291" max="303" width="2.7109375" style="506" bestFit="1" customWidth="1"/>
    <col min="304" max="304" width="4" style="506" bestFit="1" customWidth="1"/>
    <col min="305" max="305" width="4.5703125" style="506" bestFit="1" customWidth="1"/>
    <col min="306" max="306" width="4" style="506" bestFit="1" customWidth="1"/>
    <col min="307" max="311" width="4.5703125" style="506" bestFit="1" customWidth="1"/>
    <col min="312" max="312" width="5.28515625" style="506" bestFit="1" customWidth="1"/>
    <col min="313" max="323" width="4.5703125" style="506" bestFit="1" customWidth="1"/>
    <col min="324" max="327" width="4" style="506" bestFit="1" customWidth="1"/>
    <col min="328" max="328" width="4.5703125" style="506" bestFit="1" customWidth="1"/>
    <col min="329" max="329" width="3.42578125" style="506" bestFit="1" customWidth="1"/>
    <col min="330" max="330" width="4" style="506" bestFit="1" customWidth="1"/>
    <col min="331" max="331" width="3.42578125" style="506" bestFit="1" customWidth="1"/>
    <col min="332" max="332" width="5.28515625" style="506" bestFit="1" customWidth="1"/>
    <col min="333" max="333" width="4" style="506" bestFit="1" customWidth="1"/>
    <col min="334" max="335" width="4.5703125" style="506" bestFit="1" customWidth="1"/>
    <col min="336" max="336" width="2.7109375" style="506" bestFit="1" customWidth="1"/>
    <col min="337" max="337" width="4" style="506" bestFit="1" customWidth="1"/>
    <col min="338" max="340" width="4.5703125" style="506" bestFit="1" customWidth="1"/>
    <col min="341" max="341" width="4" style="506" bestFit="1" customWidth="1"/>
    <col min="342" max="342" width="4.5703125" style="506" bestFit="1" customWidth="1"/>
    <col min="343" max="345" width="4" style="506" bestFit="1" customWidth="1"/>
    <col min="346" max="346" width="3.42578125" style="506" bestFit="1" customWidth="1"/>
    <col min="347" max="348" width="4" style="506" bestFit="1" customWidth="1"/>
    <col min="349" max="349" width="4.5703125" style="506" bestFit="1" customWidth="1"/>
    <col min="350" max="352" width="4" style="506" bestFit="1" customWidth="1"/>
    <col min="353" max="354" width="3.42578125" style="506" bestFit="1" customWidth="1"/>
    <col min="355" max="355" width="4" style="506" bestFit="1" customWidth="1"/>
    <col min="356" max="357" width="3.42578125" style="506" bestFit="1" customWidth="1"/>
    <col min="358" max="358" width="4" style="506" bestFit="1" customWidth="1"/>
    <col min="359" max="360" width="3.42578125" style="506" bestFit="1" customWidth="1"/>
    <col min="361" max="361" width="2.7109375" style="506" bestFit="1" customWidth="1"/>
    <col min="362" max="362" width="5.28515625" style="506" bestFit="1" customWidth="1"/>
    <col min="363" max="363" width="3.42578125" style="508" bestFit="1" customWidth="1"/>
    <col min="364" max="364" width="7.42578125" style="507" customWidth="1"/>
    <col min="365" max="365" width="7.140625" style="507" customWidth="1"/>
    <col min="366" max="366" width="6.140625" style="474" customWidth="1"/>
    <col min="367" max="369" width="4" style="504" bestFit="1" customWidth="1"/>
    <col min="370" max="370" width="4.5703125" style="509" bestFit="1" customWidth="1"/>
    <col min="371" max="372" width="4.5703125" style="510" bestFit="1" customWidth="1"/>
    <col min="373" max="374" width="3.42578125" style="504" bestFit="1" customWidth="1"/>
    <col min="375" max="375" width="4" style="509" bestFit="1" customWidth="1"/>
    <col min="376" max="376" width="4" style="510" bestFit="1" customWidth="1"/>
    <col min="377" max="377" width="3.42578125" style="504" bestFit="1" customWidth="1"/>
    <col min="378" max="378" width="4" style="504" bestFit="1" customWidth="1"/>
    <col min="379" max="379" width="4" style="509" bestFit="1" customWidth="1"/>
    <col min="380" max="380" width="4" style="510" bestFit="1" customWidth="1"/>
    <col min="381" max="382" width="3.42578125" style="474" bestFit="1" customWidth="1"/>
    <col min="383" max="383" width="4" style="474" bestFit="1" customWidth="1"/>
    <col min="384" max="384" width="5.28515625" style="507" bestFit="1" customWidth="1"/>
    <col min="385" max="385" width="2.7109375" style="474" bestFit="1" customWidth="1"/>
    <col min="386" max="386" width="4.5703125" style="507" bestFit="1" customWidth="1"/>
    <col min="387" max="387" width="3.7109375" style="507" bestFit="1" customWidth="1"/>
    <col min="388" max="388" width="3.42578125" style="507" bestFit="1" customWidth="1"/>
    <col min="389" max="389" width="4.5703125" style="507" bestFit="1" customWidth="1"/>
    <col min="390" max="392" width="4" style="507" bestFit="1" customWidth="1"/>
    <col min="393" max="393" width="6" style="507" bestFit="1" customWidth="1"/>
    <col min="394" max="394" width="4.5703125" style="507" bestFit="1" customWidth="1"/>
    <col min="395" max="395" width="4.140625" style="474" bestFit="1" customWidth="1"/>
    <col min="396" max="396" width="3" style="474" bestFit="1" customWidth="1"/>
    <col min="397" max="397" width="4.85546875" style="474" bestFit="1" customWidth="1"/>
    <col min="398" max="398" width="3" style="474" bestFit="1" customWidth="1"/>
    <col min="399" max="399" width="4.85546875" style="474" bestFit="1" customWidth="1"/>
    <col min="400" max="400" width="3" style="474" bestFit="1" customWidth="1"/>
    <col min="401" max="401" width="5.42578125" style="474" bestFit="1" customWidth="1"/>
    <col min="402" max="402" width="3" style="474" bestFit="1" customWidth="1"/>
    <col min="403" max="403" width="2.140625" style="474" bestFit="1" customWidth="1"/>
    <col min="404" max="404" width="3" style="474" bestFit="1" customWidth="1"/>
    <col min="405" max="405" width="2.140625" style="474" bestFit="1" customWidth="1"/>
    <col min="406" max="406" width="3" style="474" bestFit="1" customWidth="1"/>
    <col min="407" max="408" width="3.7109375" style="474" bestFit="1" customWidth="1"/>
    <col min="409" max="409" width="2.42578125" style="474" bestFit="1" customWidth="1"/>
    <col min="410" max="410" width="3.85546875" style="505" bestFit="1" customWidth="1"/>
    <col min="411" max="16384" width="8.7109375" style="474"/>
  </cols>
  <sheetData>
    <row r="1" spans="1:410" ht="32.25" thickBot="1" x14ac:dyDescent="0.3">
      <c r="A1" s="471"/>
      <c r="B1" s="472"/>
      <c r="C1" s="472"/>
      <c r="D1" s="1096" t="s">
        <v>1497</v>
      </c>
      <c r="E1" s="472"/>
      <c r="F1" s="472"/>
      <c r="G1" s="472"/>
      <c r="H1" s="472"/>
      <c r="I1" s="472"/>
      <c r="J1" s="472"/>
      <c r="K1" s="472"/>
      <c r="L1" s="473"/>
      <c r="M1" s="1154" t="s">
        <v>974</v>
      </c>
      <c r="N1" s="1155"/>
      <c r="O1" s="1156"/>
      <c r="P1" s="1156"/>
      <c r="Q1" s="1157"/>
      <c r="R1" s="1158"/>
      <c r="S1" s="1159" t="s">
        <v>975</v>
      </c>
      <c r="T1" s="1160"/>
      <c r="U1" s="1160"/>
      <c r="V1" s="1160"/>
      <c r="W1" s="1161"/>
      <c r="X1" s="1162" t="s">
        <v>976</v>
      </c>
      <c r="Y1" s="1163"/>
      <c r="Z1" s="1163"/>
      <c r="AA1" s="1163"/>
      <c r="AB1" s="1163"/>
      <c r="AC1" s="1163"/>
      <c r="AD1" s="1163"/>
      <c r="AE1" s="1163"/>
      <c r="AF1" s="1163"/>
      <c r="AG1" s="1163"/>
      <c r="AH1" s="1147"/>
      <c r="AI1" s="1148"/>
      <c r="AJ1" s="1164" t="s">
        <v>977</v>
      </c>
      <c r="AK1" s="1165"/>
      <c r="AL1" s="1165"/>
      <c r="AM1" s="1165"/>
      <c r="AN1" s="1165"/>
      <c r="AO1" s="1165"/>
      <c r="AP1" s="1165"/>
      <c r="AQ1" s="1166"/>
      <c r="AR1" s="1167" t="s">
        <v>1064</v>
      </c>
      <c r="AS1" s="1168"/>
      <c r="AT1" s="1168"/>
      <c r="AU1" s="1168"/>
      <c r="AV1" s="1168"/>
      <c r="AW1" s="1168"/>
      <c r="AX1" s="1168"/>
      <c r="AY1" s="1168"/>
      <c r="AZ1" s="1168"/>
      <c r="BA1" s="1168"/>
      <c r="BB1" s="1168"/>
      <c r="BC1" s="1168"/>
      <c r="BD1" s="1168"/>
      <c r="BE1" s="1168"/>
      <c r="BF1" s="1168"/>
      <c r="BG1" s="1168"/>
      <c r="BH1" s="1168"/>
      <c r="BI1" s="1168"/>
      <c r="BJ1" s="1168"/>
      <c r="BK1" s="1168"/>
      <c r="BL1" s="1169"/>
      <c r="BM1" s="1170" t="s">
        <v>980</v>
      </c>
      <c r="BN1" s="1171"/>
      <c r="BO1" s="1171"/>
      <c r="BP1" s="1171"/>
      <c r="BQ1" s="1171"/>
      <c r="BR1" s="1171"/>
      <c r="BS1" s="1171"/>
      <c r="BT1" s="1171"/>
      <c r="BU1" s="1171"/>
      <c r="BV1" s="1171"/>
      <c r="BW1" s="1171"/>
      <c r="BX1" s="1171"/>
      <c r="BY1" s="1171"/>
      <c r="BZ1" s="1171"/>
      <c r="CA1" s="1171"/>
      <c r="CB1" s="1171"/>
      <c r="CC1" s="1171"/>
      <c r="CD1" s="1171"/>
      <c r="CE1" s="1171"/>
      <c r="CF1" s="1171"/>
      <c r="CG1" s="1171"/>
      <c r="CH1" s="1171"/>
      <c r="CI1" s="1171"/>
      <c r="CJ1" s="1171"/>
      <c r="CK1" s="1171"/>
      <c r="CL1" s="1171"/>
      <c r="CM1" s="1171"/>
      <c r="CN1" s="1171"/>
      <c r="CO1" s="1171"/>
      <c r="CP1" s="1171"/>
      <c r="CQ1" s="1171"/>
      <c r="CR1" s="1171"/>
      <c r="CS1" s="1171"/>
      <c r="CT1" s="1171"/>
      <c r="CU1" s="1171"/>
      <c r="CV1" s="1171"/>
      <c r="CW1" s="1171"/>
      <c r="CX1" s="1171"/>
      <c r="CY1" s="1171"/>
      <c r="CZ1" s="1171"/>
      <c r="DA1" s="1171"/>
      <c r="DB1" s="1148"/>
      <c r="DC1" s="1172" t="s">
        <v>981</v>
      </c>
      <c r="DD1" s="1173"/>
      <c r="DE1" s="1173"/>
      <c r="DF1" s="1173"/>
      <c r="DG1" s="1173"/>
      <c r="DH1" s="1173"/>
      <c r="DI1" s="1173"/>
      <c r="DJ1" s="1173"/>
      <c r="DK1" s="1173"/>
      <c r="DL1" s="1173"/>
      <c r="DM1" s="1173"/>
      <c r="DN1" s="1173"/>
      <c r="DO1" s="1173"/>
      <c r="DP1" s="1173"/>
      <c r="DQ1" s="1173"/>
      <c r="DR1" s="1173"/>
      <c r="DS1" s="1173"/>
      <c r="DT1" s="1173"/>
      <c r="DU1" s="1173"/>
      <c r="DV1" s="1173"/>
      <c r="DW1" s="1173"/>
      <c r="DX1" s="1173"/>
      <c r="DY1" s="1173"/>
      <c r="DZ1" s="1173"/>
      <c r="EA1" s="1173"/>
      <c r="EB1" s="1173"/>
      <c r="EC1" s="1173"/>
      <c r="ED1" s="1173"/>
      <c r="EE1" s="1173"/>
      <c r="EF1" s="1173"/>
      <c r="EG1" s="1173"/>
      <c r="EH1" s="1173"/>
      <c r="EI1" s="1173"/>
      <c r="EJ1" s="1173"/>
      <c r="EK1" s="1173"/>
      <c r="EL1" s="1173"/>
      <c r="EM1" s="1173"/>
      <c r="EN1" s="1173"/>
      <c r="EO1" s="1173"/>
      <c r="EP1" s="1173"/>
      <c r="EQ1" s="1174"/>
      <c r="ER1" s="1167" t="s">
        <v>1065</v>
      </c>
      <c r="ES1" s="1168"/>
      <c r="ET1" s="1168"/>
      <c r="EU1" s="1168"/>
      <c r="EV1" s="1168"/>
      <c r="EW1" s="1168"/>
      <c r="EX1" s="1168"/>
      <c r="EY1" s="1168"/>
      <c r="EZ1" s="1168"/>
      <c r="FA1" s="1168"/>
      <c r="FB1" s="1168"/>
      <c r="FC1" s="1168"/>
      <c r="FD1" s="1168"/>
      <c r="FE1" s="1168"/>
      <c r="FF1" s="1168"/>
      <c r="FG1" s="1168"/>
      <c r="FH1" s="1168"/>
      <c r="FI1" s="1168"/>
      <c r="FJ1" s="1168"/>
      <c r="FK1" s="1168"/>
      <c r="FL1" s="1168"/>
      <c r="FM1" s="1168"/>
      <c r="FN1" s="1168"/>
      <c r="FO1" s="1168"/>
      <c r="FP1" s="1168"/>
      <c r="FQ1" s="1168"/>
      <c r="FR1" s="1168"/>
      <c r="FS1" s="1168"/>
      <c r="FT1" s="1168"/>
      <c r="FU1" s="1168"/>
      <c r="FV1" s="1168"/>
      <c r="FW1" s="1168"/>
      <c r="FX1" s="1168"/>
      <c r="FY1" s="1148"/>
      <c r="FZ1" s="1175" t="s">
        <v>983</v>
      </c>
      <c r="GA1" s="1176"/>
      <c r="GB1" s="1176"/>
      <c r="GC1" s="1176"/>
      <c r="GD1" s="1176"/>
      <c r="GE1" s="1176"/>
      <c r="GF1" s="1176"/>
      <c r="GG1" s="1176"/>
      <c r="GH1" s="1176"/>
      <c r="GI1" s="1176"/>
      <c r="GJ1" s="1176"/>
      <c r="GK1" s="1176"/>
      <c r="GL1" s="1176"/>
      <c r="GM1" s="1176"/>
      <c r="GN1" s="1176"/>
      <c r="GO1" s="1176"/>
      <c r="GP1" s="1176"/>
      <c r="GQ1" s="1176"/>
      <c r="GR1" s="1176"/>
      <c r="GS1" s="1176"/>
      <c r="GT1" s="1176"/>
      <c r="GU1" s="1176"/>
      <c r="GV1" s="1176"/>
      <c r="GW1" s="1176"/>
      <c r="GX1" s="1176"/>
      <c r="GY1" s="1176"/>
      <c r="GZ1" s="1176"/>
      <c r="HA1" s="1176"/>
      <c r="HB1" s="1176"/>
      <c r="HC1" s="1176"/>
      <c r="HD1" s="1176"/>
      <c r="HE1" s="1176"/>
      <c r="HF1" s="1177"/>
      <c r="HG1" s="1178" t="s">
        <v>985</v>
      </c>
      <c r="HH1" s="1179"/>
      <c r="HI1" s="1179"/>
      <c r="HJ1" s="1179"/>
      <c r="HK1" s="1179"/>
      <c r="HL1" s="1179"/>
      <c r="HM1" s="1179"/>
      <c r="HN1" s="1180"/>
      <c r="HO1" s="1149" t="s">
        <v>989</v>
      </c>
      <c r="HP1" s="1150"/>
      <c r="HQ1" s="1150"/>
      <c r="HR1" s="1150"/>
      <c r="HS1" s="1150"/>
      <c r="HT1" s="1150"/>
      <c r="HU1" s="1150"/>
      <c r="HV1" s="1150"/>
      <c r="HW1" s="1150"/>
      <c r="HX1" s="1150"/>
      <c r="HY1" s="1150"/>
      <c r="HZ1" s="1150"/>
      <c r="IA1" s="1150"/>
      <c r="IB1" s="1150"/>
      <c r="IC1" s="1150"/>
      <c r="ID1" s="1150"/>
      <c r="IE1" s="1150"/>
      <c r="IF1" s="1150"/>
      <c r="IG1" s="1150"/>
      <c r="IH1" s="1150"/>
      <c r="II1" s="1150"/>
      <c r="IJ1" s="1150"/>
      <c r="IK1" s="1150"/>
      <c r="IL1" s="1150"/>
      <c r="IM1" s="1150"/>
      <c r="IN1" s="1150"/>
      <c r="IO1" s="1150"/>
      <c r="IP1" s="1150"/>
      <c r="IQ1" s="1150"/>
      <c r="IR1" s="1150"/>
      <c r="IS1" s="1151"/>
      <c r="IT1" s="1139" t="s">
        <v>1053</v>
      </c>
      <c r="IU1" s="1140"/>
      <c r="IV1" s="1140"/>
      <c r="IW1" s="1141"/>
      <c r="IX1" s="1142" t="s">
        <v>1006</v>
      </c>
      <c r="IY1" s="1143"/>
      <c r="IZ1" s="1143"/>
      <c r="JA1" s="1143"/>
      <c r="JB1" s="1144"/>
      <c r="JC1" s="1145" t="s">
        <v>1000</v>
      </c>
      <c r="JD1" s="1146"/>
      <c r="JE1" s="1146"/>
      <c r="JF1" s="1146"/>
      <c r="JG1" s="1146"/>
      <c r="JH1" s="1146"/>
      <c r="JI1" s="1147"/>
      <c r="JJ1" s="1147"/>
      <c r="JK1" s="1147"/>
      <c r="JL1" s="1147"/>
      <c r="JM1" s="1147"/>
      <c r="JN1" s="1148"/>
      <c r="JO1" s="1149" t="s">
        <v>993</v>
      </c>
      <c r="JP1" s="1150"/>
      <c r="JQ1" s="1150"/>
      <c r="JR1" s="1150"/>
      <c r="JS1" s="1150"/>
      <c r="JT1" s="1150"/>
      <c r="JU1" s="1150"/>
      <c r="JV1" s="1150"/>
      <c r="JW1" s="1150"/>
      <c r="JX1" s="1150"/>
      <c r="JY1" s="1150"/>
      <c r="JZ1" s="1150"/>
      <c r="KA1" s="1150"/>
      <c r="KB1" s="1150"/>
      <c r="KC1" s="1150"/>
      <c r="KD1" s="1150"/>
      <c r="KE1" s="1150"/>
      <c r="KF1" s="1150"/>
      <c r="KG1" s="1150"/>
      <c r="KH1" s="1150"/>
      <c r="KI1" s="1150"/>
      <c r="KJ1" s="1150"/>
      <c r="KK1" s="1150"/>
      <c r="KL1" s="1150"/>
      <c r="KM1" s="1150"/>
      <c r="KN1" s="1150"/>
      <c r="KO1" s="1150"/>
      <c r="KP1" s="1150"/>
      <c r="KQ1" s="1151"/>
      <c r="KR1" s="1149" t="s">
        <v>1013</v>
      </c>
      <c r="KS1" s="1150"/>
      <c r="KT1" s="1150"/>
      <c r="KU1" s="1150"/>
      <c r="KV1" s="1150"/>
      <c r="KW1" s="1150"/>
      <c r="KX1" s="1150"/>
      <c r="KY1" s="1150"/>
      <c r="KZ1" s="1150"/>
      <c r="LA1" s="1150"/>
      <c r="LB1" s="1150"/>
      <c r="LC1" s="1150"/>
      <c r="LD1" s="1150"/>
      <c r="LE1" s="1150"/>
      <c r="LF1" s="1150"/>
      <c r="LG1" s="1150"/>
      <c r="LH1" s="1150"/>
      <c r="LI1" s="1150"/>
      <c r="LJ1" s="1150"/>
      <c r="LK1" s="1150"/>
      <c r="LL1" s="1150"/>
      <c r="LM1" s="1150"/>
      <c r="LN1" s="1150"/>
      <c r="LO1" s="1150"/>
      <c r="LP1" s="1150"/>
      <c r="LQ1" s="1150"/>
      <c r="LR1" s="1150"/>
      <c r="LS1" s="1150"/>
      <c r="LT1" s="1150"/>
      <c r="LU1" s="1151"/>
      <c r="LV1" s="1181" t="s">
        <v>1019</v>
      </c>
      <c r="LW1" s="1173"/>
      <c r="LX1" s="1173"/>
      <c r="LY1" s="1173"/>
      <c r="LZ1" s="1173"/>
      <c r="MA1" s="1173"/>
      <c r="MB1" s="1173"/>
      <c r="MC1" s="1173"/>
      <c r="MD1" s="1173"/>
      <c r="ME1" s="1173"/>
      <c r="MF1" s="1173"/>
      <c r="MG1" s="1173"/>
      <c r="MH1" s="1173"/>
      <c r="MI1" s="1173"/>
      <c r="MJ1" s="1173"/>
      <c r="MK1" s="1173"/>
      <c r="ML1" s="1173"/>
      <c r="MM1" s="1173"/>
      <c r="MN1" s="1173"/>
      <c r="MO1" s="1173"/>
      <c r="MP1" s="1173"/>
      <c r="MQ1" s="1173"/>
      <c r="MR1" s="1173"/>
      <c r="MS1" s="1173"/>
      <c r="MT1" s="1173"/>
      <c r="MU1" s="1173"/>
      <c r="MV1" s="1173"/>
      <c r="MW1" s="1173"/>
      <c r="MX1" s="1173"/>
      <c r="MY1" s="1174"/>
      <c r="MZ1" s="1182" t="s">
        <v>1020</v>
      </c>
      <c r="NA1" s="1183"/>
      <c r="NB1" s="1184"/>
      <c r="NC1" s="1181" t="s">
        <v>1027</v>
      </c>
      <c r="ND1" s="1173"/>
      <c r="NE1" s="1173"/>
      <c r="NF1" s="1173"/>
      <c r="NG1" s="1173"/>
      <c r="NH1" s="1173"/>
      <c r="NI1" s="1173"/>
      <c r="NJ1" s="1173"/>
      <c r="NK1" s="1173"/>
      <c r="NL1" s="1173"/>
      <c r="NM1" s="1173"/>
      <c r="NN1" s="1173"/>
      <c r="NO1" s="1173"/>
      <c r="NP1" s="1173"/>
      <c r="NQ1" s="1173"/>
      <c r="NR1" s="1173"/>
      <c r="NS1" s="1173"/>
      <c r="NT1" s="1173"/>
      <c r="NU1" s="1148"/>
      <c r="NV1" s="1185" t="s">
        <v>1046</v>
      </c>
      <c r="NW1" s="1186"/>
      <c r="NX1" s="1186"/>
      <c r="NY1" s="1186"/>
      <c r="NZ1" s="1186"/>
      <c r="OA1" s="1186"/>
      <c r="OB1" s="1186"/>
      <c r="OC1" s="1186"/>
      <c r="OD1" s="1187"/>
      <c r="OE1" s="1136" t="s">
        <v>1033</v>
      </c>
      <c r="OF1" s="1137"/>
      <c r="OG1" s="1137"/>
      <c r="OH1" s="1137"/>
      <c r="OI1" s="1137"/>
      <c r="OJ1" s="1137"/>
      <c r="OK1" s="1137"/>
      <c r="OL1" s="1138"/>
      <c r="OM1" s="1152" t="s">
        <v>1035</v>
      </c>
      <c r="ON1" s="1153"/>
      <c r="OO1" s="1153"/>
      <c r="OP1" s="1153"/>
      <c r="OQ1" s="1153"/>
      <c r="OR1" s="1153"/>
      <c r="OS1" s="1153"/>
      <c r="OT1" s="1153"/>
    </row>
    <row r="2" spans="1:410" s="516" customFormat="1" ht="122.25" thickBot="1" x14ac:dyDescent="0.3">
      <c r="A2" s="514" t="s">
        <v>182</v>
      </c>
      <c r="B2" s="515" t="s">
        <v>183</v>
      </c>
      <c r="C2" s="515" t="s">
        <v>1066</v>
      </c>
      <c r="D2" s="515" t="s">
        <v>1067</v>
      </c>
      <c r="E2" s="475" t="s">
        <v>186</v>
      </c>
      <c r="F2" s="475" t="s">
        <v>1068</v>
      </c>
      <c r="G2" s="475" t="s">
        <v>187</v>
      </c>
      <c r="H2" s="475" t="s">
        <v>1069</v>
      </c>
      <c r="I2" s="475" t="s">
        <v>189</v>
      </c>
      <c r="J2" s="475" t="s">
        <v>190</v>
      </c>
      <c r="K2" s="475" t="s">
        <v>191</v>
      </c>
      <c r="L2" s="476" t="s">
        <v>1070</v>
      </c>
      <c r="M2" s="887" t="s">
        <v>7</v>
      </c>
      <c r="N2" s="888" t="s">
        <v>8</v>
      </c>
      <c r="O2" s="889" t="s">
        <v>9</v>
      </c>
      <c r="P2" s="890" t="s">
        <v>10</v>
      </c>
      <c r="Q2" s="891" t="s">
        <v>11</v>
      </c>
      <c r="R2" s="892" t="s">
        <v>12</v>
      </c>
      <c r="S2" s="893" t="s">
        <v>13</v>
      </c>
      <c r="T2" s="894" t="s">
        <v>14</v>
      </c>
      <c r="U2" s="894" t="s">
        <v>15</v>
      </c>
      <c r="V2" s="894" t="s">
        <v>16</v>
      </c>
      <c r="W2" s="895" t="s">
        <v>17</v>
      </c>
      <c r="X2" s="884" t="s">
        <v>18</v>
      </c>
      <c r="Y2" s="885" t="s">
        <v>19</v>
      </c>
      <c r="Z2" s="885" t="s">
        <v>20</v>
      </c>
      <c r="AA2" s="885" t="s">
        <v>21</v>
      </c>
      <c r="AB2" s="885" t="s">
        <v>22</v>
      </c>
      <c r="AC2" s="885" t="s">
        <v>23</v>
      </c>
      <c r="AD2" s="885" t="s">
        <v>24</v>
      </c>
      <c r="AE2" s="885" t="s">
        <v>25</v>
      </c>
      <c r="AF2" s="885" t="s">
        <v>26</v>
      </c>
      <c r="AG2" s="885" t="s">
        <v>27</v>
      </c>
      <c r="AH2" s="886" t="s">
        <v>28</v>
      </c>
      <c r="AI2" s="862" t="s">
        <v>29</v>
      </c>
      <c r="AJ2" s="877" t="s">
        <v>1036</v>
      </c>
      <c r="AK2" s="878" t="s">
        <v>1037</v>
      </c>
      <c r="AL2" s="878" t="s">
        <v>1038</v>
      </c>
      <c r="AM2" s="878" t="s">
        <v>1039</v>
      </c>
      <c r="AN2" s="878" t="s">
        <v>1040</v>
      </c>
      <c r="AO2" s="879" t="s">
        <v>36</v>
      </c>
      <c r="AP2" s="879" t="s">
        <v>37</v>
      </c>
      <c r="AQ2" s="880" t="s">
        <v>38</v>
      </c>
      <c r="AR2" s="881" t="s">
        <v>40</v>
      </c>
      <c r="AS2" s="882" t="s">
        <v>1071</v>
      </c>
      <c r="AT2" s="882" t="s">
        <v>39</v>
      </c>
      <c r="AU2" s="882" t="s">
        <v>46</v>
      </c>
      <c r="AV2" s="882" t="s">
        <v>1072</v>
      </c>
      <c r="AW2" s="882" t="s">
        <v>48</v>
      </c>
      <c r="AX2" s="882" t="s">
        <v>49</v>
      </c>
      <c r="AY2" s="882" t="s">
        <v>51</v>
      </c>
      <c r="AZ2" s="882" t="s">
        <v>52</v>
      </c>
      <c r="BA2" s="882" t="s">
        <v>1073</v>
      </c>
      <c r="BB2" s="882" t="s">
        <v>56</v>
      </c>
      <c r="BC2" s="882" t="s">
        <v>58</v>
      </c>
      <c r="BD2" s="882" t="s">
        <v>41</v>
      </c>
      <c r="BE2" s="882" t="s">
        <v>42</v>
      </c>
      <c r="BF2" s="882" t="s">
        <v>43</v>
      </c>
      <c r="BG2" s="486" t="s">
        <v>60</v>
      </c>
      <c r="BH2" s="486" t="s">
        <v>61</v>
      </c>
      <c r="BI2" s="882" t="s">
        <v>63</v>
      </c>
      <c r="BJ2" s="882" t="s">
        <v>64</v>
      </c>
      <c r="BK2" s="882" t="s">
        <v>44</v>
      </c>
      <c r="BL2" s="883" t="s">
        <v>1074</v>
      </c>
      <c r="BM2" s="479" t="s">
        <v>106</v>
      </c>
      <c r="BN2" s="480" t="s">
        <v>82</v>
      </c>
      <c r="BO2" s="480" t="s">
        <v>79</v>
      </c>
      <c r="BP2" s="480" t="s">
        <v>95</v>
      </c>
      <c r="BQ2" s="480" t="s">
        <v>90</v>
      </c>
      <c r="BR2" s="480" t="s">
        <v>75</v>
      </c>
      <c r="BS2" s="480" t="s">
        <v>100</v>
      </c>
      <c r="BT2" s="480" t="s">
        <v>102</v>
      </c>
      <c r="BU2" s="480" t="s">
        <v>88</v>
      </c>
      <c r="BV2" s="480" t="s">
        <v>105</v>
      </c>
      <c r="BW2" s="480" t="s">
        <v>98</v>
      </c>
      <c r="BX2" s="480" t="s">
        <v>83</v>
      </c>
      <c r="BY2" s="480" t="s">
        <v>96</v>
      </c>
      <c r="BZ2" s="480" t="s">
        <v>85</v>
      </c>
      <c r="CA2" s="480" t="s">
        <v>86</v>
      </c>
      <c r="CB2" s="480" t="s">
        <v>104</v>
      </c>
      <c r="CC2" s="480" t="s">
        <v>69</v>
      </c>
      <c r="CD2" s="480" t="s">
        <v>89</v>
      </c>
      <c r="CE2" s="480" t="s">
        <v>101</v>
      </c>
      <c r="CF2" s="480" t="s">
        <v>92</v>
      </c>
      <c r="CG2" s="480" t="s">
        <v>84</v>
      </c>
      <c r="CH2" s="480" t="s">
        <v>71</v>
      </c>
      <c r="CI2" s="480" t="s">
        <v>78</v>
      </c>
      <c r="CJ2" s="480" t="s">
        <v>97</v>
      </c>
      <c r="CK2" s="480" t="s">
        <v>80</v>
      </c>
      <c r="CL2" s="480" t="s">
        <v>77</v>
      </c>
      <c r="CM2" s="480" t="s">
        <v>93</v>
      </c>
      <c r="CN2" s="480" t="s">
        <v>72</v>
      </c>
      <c r="CO2" s="480" t="s">
        <v>68</v>
      </c>
      <c r="CP2" s="480" t="s">
        <v>70</v>
      </c>
      <c r="CQ2" s="480" t="s">
        <v>99</v>
      </c>
      <c r="CR2" s="480" t="s">
        <v>103</v>
      </c>
      <c r="CS2" s="480" t="s">
        <v>73</v>
      </c>
      <c r="CT2" s="480" t="s">
        <v>91</v>
      </c>
      <c r="CU2" s="480" t="s">
        <v>87</v>
      </c>
      <c r="CV2" s="480" t="s">
        <v>81</v>
      </c>
      <c r="CW2" s="480" t="s">
        <v>76</v>
      </c>
      <c r="CX2" s="480" t="s">
        <v>94</v>
      </c>
      <c r="CY2" s="480" t="s">
        <v>67</v>
      </c>
      <c r="CZ2" s="480" t="s">
        <v>74</v>
      </c>
      <c r="DA2" s="481" t="s">
        <v>1075</v>
      </c>
      <c r="DB2" s="477" t="s">
        <v>1076</v>
      </c>
      <c r="DC2" s="482" t="s">
        <v>106</v>
      </c>
      <c r="DD2" s="483" t="s">
        <v>82</v>
      </c>
      <c r="DE2" s="483" t="s">
        <v>79</v>
      </c>
      <c r="DF2" s="483" t="s">
        <v>95</v>
      </c>
      <c r="DG2" s="483" t="s">
        <v>90</v>
      </c>
      <c r="DH2" s="483" t="s">
        <v>75</v>
      </c>
      <c r="DI2" s="483" t="s">
        <v>100</v>
      </c>
      <c r="DJ2" s="483" t="s">
        <v>102</v>
      </c>
      <c r="DK2" s="483" t="s">
        <v>88</v>
      </c>
      <c r="DL2" s="483" t="s">
        <v>105</v>
      </c>
      <c r="DM2" s="483" t="s">
        <v>98</v>
      </c>
      <c r="DN2" s="483" t="s">
        <v>83</v>
      </c>
      <c r="DO2" s="483" t="s">
        <v>96</v>
      </c>
      <c r="DP2" s="483" t="s">
        <v>85</v>
      </c>
      <c r="DQ2" s="483" t="s">
        <v>86</v>
      </c>
      <c r="DR2" s="483" t="s">
        <v>104</v>
      </c>
      <c r="DS2" s="483" t="s">
        <v>69</v>
      </c>
      <c r="DT2" s="483" t="s">
        <v>89</v>
      </c>
      <c r="DU2" s="483" t="s">
        <v>101</v>
      </c>
      <c r="DV2" s="483" t="s">
        <v>92</v>
      </c>
      <c r="DW2" s="483" t="s">
        <v>84</v>
      </c>
      <c r="DX2" s="483" t="s">
        <v>71</v>
      </c>
      <c r="DY2" s="483" t="s">
        <v>78</v>
      </c>
      <c r="DZ2" s="483" t="s">
        <v>97</v>
      </c>
      <c r="EA2" s="483" t="s">
        <v>80</v>
      </c>
      <c r="EB2" s="483" t="s">
        <v>77</v>
      </c>
      <c r="EC2" s="483" t="s">
        <v>93</v>
      </c>
      <c r="ED2" s="483" t="s">
        <v>72</v>
      </c>
      <c r="EE2" s="483" t="s">
        <v>68</v>
      </c>
      <c r="EF2" s="483" t="s">
        <v>70</v>
      </c>
      <c r="EG2" s="483" t="s">
        <v>99</v>
      </c>
      <c r="EH2" s="483" t="s">
        <v>103</v>
      </c>
      <c r="EI2" s="483" t="s">
        <v>73</v>
      </c>
      <c r="EJ2" s="483" t="s">
        <v>91</v>
      </c>
      <c r="EK2" s="483" t="s">
        <v>87</v>
      </c>
      <c r="EL2" s="483" t="s">
        <v>81</v>
      </c>
      <c r="EM2" s="483" t="s">
        <v>76</v>
      </c>
      <c r="EN2" s="483" t="s">
        <v>94</v>
      </c>
      <c r="EO2" s="483" t="s">
        <v>67</v>
      </c>
      <c r="EP2" s="483" t="s">
        <v>74</v>
      </c>
      <c r="EQ2" s="484" t="s">
        <v>1077</v>
      </c>
      <c r="ER2" s="485" t="s">
        <v>82</v>
      </c>
      <c r="ES2" s="486" t="s">
        <v>106</v>
      </c>
      <c r="ET2" s="486" t="s">
        <v>107</v>
      </c>
      <c r="EU2" s="486" t="s">
        <v>88</v>
      </c>
      <c r="EV2" s="486" t="s">
        <v>75</v>
      </c>
      <c r="EW2" s="486" t="s">
        <v>90</v>
      </c>
      <c r="EX2" s="486" t="s">
        <v>85</v>
      </c>
      <c r="EY2" s="486" t="s">
        <v>84</v>
      </c>
      <c r="EZ2" s="486" t="s">
        <v>79</v>
      </c>
      <c r="FA2" s="486" t="s">
        <v>95</v>
      </c>
      <c r="FB2" s="486" t="s">
        <v>89</v>
      </c>
      <c r="FC2" s="486" t="s">
        <v>80</v>
      </c>
      <c r="FD2" s="486" t="s">
        <v>83</v>
      </c>
      <c r="FE2" s="486" t="s">
        <v>105</v>
      </c>
      <c r="FF2" s="486" t="s">
        <v>108</v>
      </c>
      <c r="FG2" s="486" t="s">
        <v>104</v>
      </c>
      <c r="FH2" s="486" t="s">
        <v>71</v>
      </c>
      <c r="FI2" s="486" t="s">
        <v>98</v>
      </c>
      <c r="FJ2" s="486" t="s">
        <v>86</v>
      </c>
      <c r="FK2" s="486" t="s">
        <v>68</v>
      </c>
      <c r="FL2" s="486" t="s">
        <v>96</v>
      </c>
      <c r="FM2" s="486" t="s">
        <v>99</v>
      </c>
      <c r="FN2" s="486" t="s">
        <v>77</v>
      </c>
      <c r="FO2" s="486" t="s">
        <v>97</v>
      </c>
      <c r="FP2" s="486" t="s">
        <v>93</v>
      </c>
      <c r="FQ2" s="486" t="s">
        <v>100</v>
      </c>
      <c r="FR2" s="486" t="s">
        <v>72</v>
      </c>
      <c r="FS2" s="486" t="s">
        <v>81</v>
      </c>
      <c r="FT2" s="486" t="s">
        <v>74</v>
      </c>
      <c r="FU2" s="486" t="s">
        <v>76</v>
      </c>
      <c r="FV2" s="486" t="s">
        <v>87</v>
      </c>
      <c r="FW2" s="486" t="s">
        <v>73</v>
      </c>
      <c r="FX2" s="478" t="s">
        <v>1078</v>
      </c>
      <c r="FY2" s="477" t="s">
        <v>1079</v>
      </c>
      <c r="FZ2" s="487" t="s">
        <v>82</v>
      </c>
      <c r="GA2" s="488" t="s">
        <v>106</v>
      </c>
      <c r="GB2" s="488" t="s">
        <v>107</v>
      </c>
      <c r="GC2" s="488" t="s">
        <v>88</v>
      </c>
      <c r="GD2" s="488" t="s">
        <v>75</v>
      </c>
      <c r="GE2" s="488" t="s">
        <v>90</v>
      </c>
      <c r="GF2" s="488" t="s">
        <v>85</v>
      </c>
      <c r="GG2" s="488" t="s">
        <v>84</v>
      </c>
      <c r="GH2" s="488" t="s">
        <v>79</v>
      </c>
      <c r="GI2" s="488" t="s">
        <v>95</v>
      </c>
      <c r="GJ2" s="488" t="s">
        <v>89</v>
      </c>
      <c r="GK2" s="488" t="s">
        <v>80</v>
      </c>
      <c r="GL2" s="488" t="s">
        <v>83</v>
      </c>
      <c r="GM2" s="488" t="s">
        <v>105</v>
      </c>
      <c r="GN2" s="488" t="s">
        <v>108</v>
      </c>
      <c r="GO2" s="488" t="s">
        <v>104</v>
      </c>
      <c r="GP2" s="488" t="s">
        <v>71</v>
      </c>
      <c r="GQ2" s="488" t="s">
        <v>98</v>
      </c>
      <c r="GR2" s="488" t="s">
        <v>86</v>
      </c>
      <c r="GS2" s="488" t="s">
        <v>68</v>
      </c>
      <c r="GT2" s="488" t="s">
        <v>96</v>
      </c>
      <c r="GU2" s="488" t="s">
        <v>99</v>
      </c>
      <c r="GV2" s="488" t="s">
        <v>77</v>
      </c>
      <c r="GW2" s="488" t="s">
        <v>97</v>
      </c>
      <c r="GX2" s="488" t="s">
        <v>93</v>
      </c>
      <c r="GY2" s="488" t="s">
        <v>100</v>
      </c>
      <c r="GZ2" s="488" t="s">
        <v>72</v>
      </c>
      <c r="HA2" s="488" t="s">
        <v>81</v>
      </c>
      <c r="HB2" s="488" t="s">
        <v>74</v>
      </c>
      <c r="HC2" s="488" t="s">
        <v>76</v>
      </c>
      <c r="HD2" s="488" t="s">
        <v>87</v>
      </c>
      <c r="HE2" s="488" t="s">
        <v>73</v>
      </c>
      <c r="HF2" s="489" t="s">
        <v>1080</v>
      </c>
      <c r="HG2" s="490" t="s">
        <v>1081</v>
      </c>
      <c r="HH2" s="491" t="s">
        <v>1082</v>
      </c>
      <c r="HI2" s="491" t="s">
        <v>1</v>
      </c>
      <c r="HJ2" s="491" t="s">
        <v>1083</v>
      </c>
      <c r="HK2" s="491" t="s">
        <v>1084</v>
      </c>
      <c r="HL2" s="491" t="s">
        <v>1085</v>
      </c>
      <c r="HM2" s="491" t="s">
        <v>1086</v>
      </c>
      <c r="HN2" s="492" t="s">
        <v>1087</v>
      </c>
      <c r="HO2" s="863" t="s">
        <v>1088</v>
      </c>
      <c r="HP2" s="864" t="s">
        <v>1089</v>
      </c>
      <c r="HQ2" s="864" t="s">
        <v>1090</v>
      </c>
      <c r="HR2" s="864" t="s">
        <v>1091</v>
      </c>
      <c r="HS2" s="864" t="s">
        <v>1092</v>
      </c>
      <c r="HT2" s="864" t="s">
        <v>1093</v>
      </c>
      <c r="HU2" s="864" t="s">
        <v>1094</v>
      </c>
      <c r="HV2" s="864" t="s">
        <v>1095</v>
      </c>
      <c r="HW2" s="864" t="s">
        <v>1096</v>
      </c>
      <c r="HX2" s="864" t="s">
        <v>1097</v>
      </c>
      <c r="HY2" s="864" t="s">
        <v>1098</v>
      </c>
      <c r="HZ2" s="864" t="s">
        <v>1099</v>
      </c>
      <c r="IA2" s="864" t="s">
        <v>1100</v>
      </c>
      <c r="IB2" s="864" t="s">
        <v>1101</v>
      </c>
      <c r="IC2" s="864" t="s">
        <v>1102</v>
      </c>
      <c r="ID2" s="864" t="s">
        <v>1103</v>
      </c>
      <c r="IE2" s="864" t="s">
        <v>1104</v>
      </c>
      <c r="IF2" s="864" t="s">
        <v>1105</v>
      </c>
      <c r="IG2" s="864" t="s">
        <v>1106</v>
      </c>
      <c r="IH2" s="864" t="s">
        <v>1107</v>
      </c>
      <c r="II2" s="864" t="s">
        <v>1108</v>
      </c>
      <c r="IJ2" s="864" t="s">
        <v>1109</v>
      </c>
      <c r="IK2" s="864" t="s">
        <v>1110</v>
      </c>
      <c r="IL2" s="864" t="s">
        <v>1111</v>
      </c>
      <c r="IM2" s="864" t="s">
        <v>1112</v>
      </c>
      <c r="IN2" s="864" t="s">
        <v>1113</v>
      </c>
      <c r="IO2" s="864" t="s">
        <v>1114</v>
      </c>
      <c r="IP2" s="864" t="s">
        <v>1115</v>
      </c>
      <c r="IQ2" s="864" t="s">
        <v>1116</v>
      </c>
      <c r="IR2" s="864" t="s">
        <v>987</v>
      </c>
      <c r="IS2" s="862" t="s">
        <v>988</v>
      </c>
      <c r="IT2" s="871" t="s">
        <v>1055</v>
      </c>
      <c r="IU2" s="872" t="s">
        <v>1056</v>
      </c>
      <c r="IV2" s="872" t="s">
        <v>1057</v>
      </c>
      <c r="IW2" s="873" t="s">
        <v>1058</v>
      </c>
      <c r="IX2" s="874" t="s">
        <v>1003</v>
      </c>
      <c r="IY2" s="875" t="s">
        <v>1004</v>
      </c>
      <c r="IZ2" s="875" t="s">
        <v>1117</v>
      </c>
      <c r="JA2" s="875" t="s">
        <v>1002</v>
      </c>
      <c r="JB2" s="876" t="s">
        <v>1118</v>
      </c>
      <c r="JC2" s="493" t="s">
        <v>1119</v>
      </c>
      <c r="JD2" s="494" t="s">
        <v>1120</v>
      </c>
      <c r="JE2" s="494" t="s">
        <v>1121</v>
      </c>
      <c r="JF2" s="494" t="s">
        <v>1122</v>
      </c>
      <c r="JG2" s="494" t="s">
        <v>1123</v>
      </c>
      <c r="JH2" s="494" t="s">
        <v>1124</v>
      </c>
      <c r="JI2" s="494" t="s">
        <v>1125</v>
      </c>
      <c r="JJ2" s="494" t="s">
        <v>1126</v>
      </c>
      <c r="JK2" s="494" t="s">
        <v>1127</v>
      </c>
      <c r="JL2" s="494" t="s">
        <v>1128</v>
      </c>
      <c r="JM2" s="494" t="s">
        <v>1129</v>
      </c>
      <c r="JN2" s="495" t="s">
        <v>1130</v>
      </c>
      <c r="JO2" s="863" t="s">
        <v>1088</v>
      </c>
      <c r="JP2" s="864" t="s">
        <v>1089</v>
      </c>
      <c r="JQ2" s="864" t="s">
        <v>1090</v>
      </c>
      <c r="JR2" s="864" t="s">
        <v>1091</v>
      </c>
      <c r="JS2" s="864" t="s">
        <v>1092</v>
      </c>
      <c r="JT2" s="864" t="s">
        <v>1093</v>
      </c>
      <c r="JU2" s="864" t="s">
        <v>1094</v>
      </c>
      <c r="JV2" s="864" t="s">
        <v>1095</v>
      </c>
      <c r="JW2" s="864" t="s">
        <v>1096</v>
      </c>
      <c r="JX2" s="864" t="s">
        <v>1097</v>
      </c>
      <c r="JY2" s="864" t="s">
        <v>1098</v>
      </c>
      <c r="JZ2" s="864" t="s">
        <v>1099</v>
      </c>
      <c r="KA2" s="864" t="s">
        <v>1100</v>
      </c>
      <c r="KB2" s="864" t="s">
        <v>1101</v>
      </c>
      <c r="KC2" s="864" t="s">
        <v>1102</v>
      </c>
      <c r="KD2" s="864" t="s">
        <v>1103</v>
      </c>
      <c r="KE2" s="864" t="s">
        <v>1104</v>
      </c>
      <c r="KF2" s="864" t="s">
        <v>1105</v>
      </c>
      <c r="KG2" s="864" t="s">
        <v>1106</v>
      </c>
      <c r="KH2" s="864" t="s">
        <v>1107</v>
      </c>
      <c r="KI2" s="864" t="s">
        <v>1108</v>
      </c>
      <c r="KJ2" s="864" t="s">
        <v>1109</v>
      </c>
      <c r="KK2" s="864" t="s">
        <v>1110</v>
      </c>
      <c r="KL2" s="864" t="s">
        <v>1111</v>
      </c>
      <c r="KM2" s="864" t="s">
        <v>1112</v>
      </c>
      <c r="KN2" s="864" t="s">
        <v>1113</v>
      </c>
      <c r="KO2" s="864" t="s">
        <v>1114</v>
      </c>
      <c r="KP2" s="864" t="s">
        <v>1115</v>
      </c>
      <c r="KQ2" s="862" t="s">
        <v>1131</v>
      </c>
      <c r="KR2" s="863" t="s">
        <v>1132</v>
      </c>
      <c r="KS2" s="864" t="s">
        <v>1133</v>
      </c>
      <c r="KT2" s="864" t="s">
        <v>1134</v>
      </c>
      <c r="KU2" s="864" t="s">
        <v>1135</v>
      </c>
      <c r="KV2" s="864" t="s">
        <v>1136</v>
      </c>
      <c r="KW2" s="864" t="s">
        <v>1137</v>
      </c>
      <c r="KX2" s="864" t="s">
        <v>1138</v>
      </c>
      <c r="KY2" s="864" t="s">
        <v>1139</v>
      </c>
      <c r="KZ2" s="864" t="s">
        <v>1140</v>
      </c>
      <c r="LA2" s="864" t="s">
        <v>1141</v>
      </c>
      <c r="LB2" s="864" t="s">
        <v>1142</v>
      </c>
      <c r="LC2" s="864" t="s">
        <v>1143</v>
      </c>
      <c r="LD2" s="864" t="s">
        <v>1144</v>
      </c>
      <c r="LE2" s="864" t="s">
        <v>1145</v>
      </c>
      <c r="LF2" s="864" t="s">
        <v>1146</v>
      </c>
      <c r="LG2" s="864" t="s">
        <v>1147</v>
      </c>
      <c r="LH2" s="864" t="s">
        <v>1148</v>
      </c>
      <c r="LI2" s="864" t="s">
        <v>1149</v>
      </c>
      <c r="LJ2" s="864" t="s">
        <v>1150</v>
      </c>
      <c r="LK2" s="864" t="s">
        <v>1151</v>
      </c>
      <c r="LL2" s="864" t="s">
        <v>1152</v>
      </c>
      <c r="LM2" s="864" t="s">
        <v>1153</v>
      </c>
      <c r="LN2" s="864" t="s">
        <v>1154</v>
      </c>
      <c r="LO2" s="864" t="s">
        <v>1155</v>
      </c>
      <c r="LP2" s="864" t="s">
        <v>1156</v>
      </c>
      <c r="LQ2" s="864" t="s">
        <v>1157</v>
      </c>
      <c r="LR2" s="864" t="s">
        <v>1158</v>
      </c>
      <c r="LS2" s="864" t="s">
        <v>1159</v>
      </c>
      <c r="LT2" s="864" t="s">
        <v>1010</v>
      </c>
      <c r="LU2" s="862" t="s">
        <v>1011</v>
      </c>
      <c r="LV2" s="863" t="s">
        <v>1160</v>
      </c>
      <c r="LW2" s="864" t="s">
        <v>1161</v>
      </c>
      <c r="LX2" s="864" t="s">
        <v>1162</v>
      </c>
      <c r="LY2" s="864" t="s">
        <v>1163</v>
      </c>
      <c r="LZ2" s="864" t="s">
        <v>1164</v>
      </c>
      <c r="MA2" s="864" t="s">
        <v>1165</v>
      </c>
      <c r="MB2" s="864" t="s">
        <v>1166</v>
      </c>
      <c r="MC2" s="864" t="s">
        <v>1167</v>
      </c>
      <c r="MD2" s="864" t="s">
        <v>1168</v>
      </c>
      <c r="ME2" s="864" t="s">
        <v>1169</v>
      </c>
      <c r="MF2" s="864" t="s">
        <v>1170</v>
      </c>
      <c r="MG2" s="864" t="s">
        <v>1171</v>
      </c>
      <c r="MH2" s="864" t="s">
        <v>1172</v>
      </c>
      <c r="MI2" s="864" t="s">
        <v>1173</v>
      </c>
      <c r="MJ2" s="864" t="s">
        <v>1174</v>
      </c>
      <c r="MK2" s="864" t="s">
        <v>1175</v>
      </c>
      <c r="ML2" s="864" t="s">
        <v>1176</v>
      </c>
      <c r="MM2" s="864" t="s">
        <v>1177</v>
      </c>
      <c r="MN2" s="864" t="s">
        <v>1178</v>
      </c>
      <c r="MO2" s="864" t="s">
        <v>1179</v>
      </c>
      <c r="MP2" s="864" t="s">
        <v>1180</v>
      </c>
      <c r="MQ2" s="864" t="s">
        <v>1181</v>
      </c>
      <c r="MR2" s="864" t="s">
        <v>1182</v>
      </c>
      <c r="MS2" s="864" t="s">
        <v>1183</v>
      </c>
      <c r="MT2" s="864" t="s">
        <v>1184</v>
      </c>
      <c r="MU2" s="864" t="s">
        <v>1185</v>
      </c>
      <c r="MV2" s="864" t="s">
        <v>1186</v>
      </c>
      <c r="MW2" s="864" t="s">
        <v>1187</v>
      </c>
      <c r="MX2" s="864" t="s">
        <v>1015</v>
      </c>
      <c r="MY2" s="862" t="s">
        <v>1016</v>
      </c>
      <c r="MZ2" s="496" t="s">
        <v>1021</v>
      </c>
      <c r="NA2" s="481" t="s">
        <v>1022</v>
      </c>
      <c r="NB2" s="497" t="s">
        <v>1023</v>
      </c>
      <c r="NC2" s="865" t="s">
        <v>1188</v>
      </c>
      <c r="ND2" s="866" t="s">
        <v>1189</v>
      </c>
      <c r="NE2" s="866" t="s">
        <v>1190</v>
      </c>
      <c r="NF2" s="867" t="s">
        <v>1191</v>
      </c>
      <c r="NG2" s="868" t="s">
        <v>1192</v>
      </c>
      <c r="NH2" s="868" t="s">
        <v>1193</v>
      </c>
      <c r="NI2" s="866" t="s">
        <v>1194</v>
      </c>
      <c r="NJ2" s="866" t="s">
        <v>1195</v>
      </c>
      <c r="NK2" s="867" t="s">
        <v>1196</v>
      </c>
      <c r="NL2" s="868" t="s">
        <v>1197</v>
      </c>
      <c r="NM2" s="866" t="s">
        <v>1198</v>
      </c>
      <c r="NN2" s="866" t="s">
        <v>1199</v>
      </c>
      <c r="NO2" s="867" t="s">
        <v>1200</v>
      </c>
      <c r="NP2" s="868" t="s">
        <v>1201</v>
      </c>
      <c r="NQ2" s="864" t="s">
        <v>1202</v>
      </c>
      <c r="NR2" s="864" t="s">
        <v>1203</v>
      </c>
      <c r="NS2" s="864" t="s">
        <v>1204</v>
      </c>
      <c r="NT2" s="869" t="s">
        <v>1025</v>
      </c>
      <c r="NU2" s="870" t="s">
        <v>1026</v>
      </c>
      <c r="NV2" s="863" t="s">
        <v>1041</v>
      </c>
      <c r="NW2" s="864" t="s">
        <v>1042</v>
      </c>
      <c r="NX2" s="864" t="s">
        <v>1043</v>
      </c>
      <c r="NY2" s="502" t="s">
        <v>1044</v>
      </c>
      <c r="NZ2" s="864" t="s">
        <v>1041</v>
      </c>
      <c r="OA2" s="864" t="s">
        <v>1042</v>
      </c>
      <c r="OB2" s="864" t="s">
        <v>1043</v>
      </c>
      <c r="OC2" s="502" t="s">
        <v>1045</v>
      </c>
      <c r="OD2" s="503" t="s">
        <v>66</v>
      </c>
      <c r="OE2" s="856" t="s">
        <v>165</v>
      </c>
      <c r="OF2" s="857" t="s">
        <v>166</v>
      </c>
      <c r="OG2" s="857" t="s">
        <v>167</v>
      </c>
      <c r="OH2" s="857" t="s">
        <v>168</v>
      </c>
      <c r="OI2" s="857" t="s">
        <v>169</v>
      </c>
      <c r="OJ2" s="857" t="s">
        <v>170</v>
      </c>
      <c r="OK2" s="857" t="s">
        <v>171</v>
      </c>
      <c r="OL2" s="858" t="s">
        <v>172</v>
      </c>
      <c r="OM2" s="859" t="s">
        <v>173</v>
      </c>
      <c r="ON2" s="860" t="s">
        <v>174</v>
      </c>
      <c r="OO2" s="860" t="s">
        <v>175</v>
      </c>
      <c r="OP2" s="860" t="s">
        <v>176</v>
      </c>
      <c r="OQ2" s="860" t="s">
        <v>177</v>
      </c>
      <c r="OR2" s="860" t="s">
        <v>178</v>
      </c>
      <c r="OS2" s="860" t="s">
        <v>179</v>
      </c>
      <c r="OT2" s="861" t="s">
        <v>180</v>
      </c>
    </row>
    <row r="3" spans="1:410" s="587" customFormat="1" ht="8.25" x14ac:dyDescent="0.25">
      <c r="A3" s="517" t="s">
        <v>203</v>
      </c>
      <c r="B3" s="518" t="s">
        <v>204</v>
      </c>
      <c r="C3" s="519" t="s">
        <v>205</v>
      </c>
      <c r="D3" s="519" t="s">
        <v>1205</v>
      </c>
      <c r="E3" s="519" t="s">
        <v>1206</v>
      </c>
      <c r="F3" s="519" t="s">
        <v>207</v>
      </c>
      <c r="G3" s="519" t="s">
        <v>208</v>
      </c>
      <c r="H3" s="519" t="s">
        <v>208</v>
      </c>
      <c r="I3" s="519" t="s">
        <v>209</v>
      </c>
      <c r="J3" s="519" t="s">
        <v>210</v>
      </c>
      <c r="K3" s="520" t="s">
        <v>211</v>
      </c>
      <c r="L3" s="521">
        <v>1</v>
      </c>
      <c r="M3" s="522">
        <v>6234977</v>
      </c>
      <c r="N3" s="523">
        <v>205</v>
      </c>
      <c r="O3" s="524">
        <v>5889908</v>
      </c>
      <c r="P3" s="525">
        <v>2187915</v>
      </c>
      <c r="Q3" s="526">
        <f>P3/O3</f>
        <v>0.37146845078055546</v>
      </c>
      <c r="R3" s="527">
        <f t="shared" ref="R3:R27" si="0">M3-O3</f>
        <v>345069</v>
      </c>
      <c r="S3" s="528">
        <v>23493.6286</v>
      </c>
      <c r="T3" s="529">
        <v>5094266.0674999999</v>
      </c>
      <c r="U3" s="529">
        <v>758191.29842000012</v>
      </c>
      <c r="V3" s="529">
        <v>5875950.9945200002</v>
      </c>
      <c r="W3" s="530">
        <f>V3/M3</f>
        <v>0.94241742904905668</v>
      </c>
      <c r="X3" s="531">
        <v>339.02442000000002</v>
      </c>
      <c r="Y3" s="532">
        <v>19.43</v>
      </c>
      <c r="Z3" s="532">
        <v>622.2521333333334</v>
      </c>
      <c r="AA3" s="532">
        <v>230.42202666666665</v>
      </c>
      <c r="AB3" s="532">
        <v>78.349999999999994</v>
      </c>
      <c r="AC3" s="532">
        <v>153.56319999999999</v>
      </c>
      <c r="AD3" s="532">
        <v>55.482000000000006</v>
      </c>
      <c r="AE3" s="532">
        <v>313.23016000000001</v>
      </c>
      <c r="AF3" s="532">
        <v>133.57300000000001</v>
      </c>
      <c r="AG3" s="532">
        <v>1945.3269400000001</v>
      </c>
      <c r="AH3" s="533">
        <f>X3/(X3+Y3+Z3+AA3+AB3+AC3+AD3)</f>
        <v>0.22623893229108452</v>
      </c>
      <c r="AI3" s="534">
        <f>Z3/(X3+Y3+Z3+AA3+AB3+AC3+AD3)</f>
        <v>0.41524341597924685</v>
      </c>
      <c r="AJ3" s="535"/>
      <c r="AK3" s="536"/>
      <c r="AL3" s="536"/>
      <c r="AM3" s="536"/>
      <c r="AN3" s="536"/>
      <c r="AO3" s="536"/>
      <c r="AP3" s="536">
        <v>1932</v>
      </c>
      <c r="AQ3" s="537"/>
      <c r="AR3" s="538"/>
      <c r="AS3" s="539"/>
      <c r="AT3" s="539"/>
      <c r="AU3" s="539"/>
      <c r="AV3" s="539"/>
      <c r="AW3" s="539"/>
      <c r="AX3" s="539">
        <v>1</v>
      </c>
      <c r="AY3" s="539"/>
      <c r="AZ3" s="539"/>
      <c r="BA3" s="539"/>
      <c r="BB3" s="539"/>
      <c r="BC3" s="539"/>
      <c r="BD3" s="539"/>
      <c r="BE3" s="539"/>
      <c r="BF3" s="539"/>
      <c r="BG3" s="539">
        <v>1</v>
      </c>
      <c r="BH3" s="539"/>
      <c r="BI3" s="539"/>
      <c r="BJ3" s="539"/>
      <c r="BK3" s="539"/>
      <c r="BL3" s="540">
        <f>SUM(AR3:BK3)</f>
        <v>2</v>
      </c>
      <c r="BM3" s="541"/>
      <c r="BN3" s="542">
        <v>35</v>
      </c>
      <c r="BO3" s="542"/>
      <c r="BP3" s="542"/>
      <c r="BQ3" s="542"/>
      <c r="BR3" s="542"/>
      <c r="BS3" s="542"/>
      <c r="BT3" s="542"/>
      <c r="BU3" s="542"/>
      <c r="BV3" s="542"/>
      <c r="BW3" s="542"/>
      <c r="BX3" s="542"/>
      <c r="BY3" s="542"/>
      <c r="BZ3" s="542">
        <v>55</v>
      </c>
      <c r="CA3" s="542"/>
      <c r="CB3" s="542"/>
      <c r="CC3" s="542"/>
      <c r="CD3" s="542"/>
      <c r="CE3" s="542"/>
      <c r="CF3" s="542"/>
      <c r="CG3" s="542">
        <v>33</v>
      </c>
      <c r="CH3" s="542"/>
      <c r="CI3" s="542"/>
      <c r="CJ3" s="542"/>
      <c r="CK3" s="542"/>
      <c r="CL3" s="542">
        <v>28</v>
      </c>
      <c r="CM3" s="542"/>
      <c r="CN3" s="542"/>
      <c r="CO3" s="542"/>
      <c r="CP3" s="542"/>
      <c r="CQ3" s="542"/>
      <c r="CR3" s="542"/>
      <c r="CS3" s="542"/>
      <c r="CT3" s="542"/>
      <c r="CU3" s="542">
        <v>24</v>
      </c>
      <c r="CV3" s="542"/>
      <c r="CW3" s="542">
        <v>25</v>
      </c>
      <c r="CX3" s="542"/>
      <c r="CY3" s="542"/>
      <c r="CZ3" s="542"/>
      <c r="DA3" s="542">
        <f>SUM(BM3:CZ3)</f>
        <v>200</v>
      </c>
      <c r="DB3" s="543">
        <f>COUNT(BM3:CZ3)</f>
        <v>6</v>
      </c>
      <c r="DC3" s="544"/>
      <c r="DD3" s="545">
        <v>0.66183953033268106</v>
      </c>
      <c r="DE3" s="545"/>
      <c r="DF3" s="545"/>
      <c r="DG3" s="545"/>
      <c r="DH3" s="545"/>
      <c r="DI3" s="545"/>
      <c r="DJ3" s="545"/>
      <c r="DK3" s="545"/>
      <c r="DL3" s="545"/>
      <c r="DM3" s="545"/>
      <c r="DN3" s="545"/>
      <c r="DO3" s="545"/>
      <c r="DP3" s="545">
        <v>0.76567870485678702</v>
      </c>
      <c r="DQ3" s="545"/>
      <c r="DR3" s="545"/>
      <c r="DS3" s="545"/>
      <c r="DT3" s="545"/>
      <c r="DU3" s="545"/>
      <c r="DV3" s="545"/>
      <c r="DW3" s="545">
        <v>0.57160647571606471</v>
      </c>
      <c r="DX3" s="545"/>
      <c r="DY3" s="545"/>
      <c r="DZ3" s="545"/>
      <c r="EA3" s="545"/>
      <c r="EB3" s="545">
        <v>0.71154598825831705</v>
      </c>
      <c r="EC3" s="545"/>
      <c r="ED3" s="545"/>
      <c r="EE3" s="545"/>
      <c r="EF3" s="545"/>
      <c r="EG3" s="545"/>
      <c r="EH3" s="545"/>
      <c r="EI3" s="545"/>
      <c r="EJ3" s="545"/>
      <c r="EK3" s="545">
        <v>0.81518264840182653</v>
      </c>
      <c r="EL3" s="545"/>
      <c r="EM3" s="545">
        <v>0.74147945205479449</v>
      </c>
      <c r="EN3" s="545"/>
      <c r="EO3" s="545"/>
      <c r="EP3" s="545"/>
      <c r="EQ3" s="546">
        <v>0.71082191780821913</v>
      </c>
      <c r="ER3" s="547">
        <v>12</v>
      </c>
      <c r="ES3" s="548"/>
      <c r="ET3" s="548">
        <v>28</v>
      </c>
      <c r="EU3" s="548"/>
      <c r="EV3" s="548"/>
      <c r="EW3" s="548"/>
      <c r="EX3" s="548">
        <v>30</v>
      </c>
      <c r="EY3" s="548">
        <v>33</v>
      </c>
      <c r="EZ3" s="548"/>
      <c r="FA3" s="548"/>
      <c r="FB3" s="548"/>
      <c r="FC3" s="548"/>
      <c r="FD3" s="548"/>
      <c r="FE3" s="548"/>
      <c r="FF3" s="548"/>
      <c r="FG3" s="548"/>
      <c r="FH3" s="548"/>
      <c r="FI3" s="548"/>
      <c r="FJ3" s="548"/>
      <c r="FK3" s="548"/>
      <c r="FL3" s="548"/>
      <c r="FM3" s="548"/>
      <c r="FN3" s="548">
        <v>4</v>
      </c>
      <c r="FO3" s="548"/>
      <c r="FP3" s="548"/>
      <c r="FQ3" s="548"/>
      <c r="FR3" s="548"/>
      <c r="FS3" s="548"/>
      <c r="FT3" s="548"/>
      <c r="FU3" s="548">
        <v>4</v>
      </c>
      <c r="FV3" s="548">
        <v>4</v>
      </c>
      <c r="FW3" s="548"/>
      <c r="FX3" s="549">
        <f>SUM(ER3:FW3)</f>
        <v>115</v>
      </c>
      <c r="FY3" s="543">
        <f>COUNT(ER3:FW3)</f>
        <v>7</v>
      </c>
      <c r="FZ3" s="544">
        <v>0.7974885844748858</v>
      </c>
      <c r="GA3" s="545"/>
      <c r="GB3" s="545">
        <v>0.70342465753424654</v>
      </c>
      <c r="GC3" s="545"/>
      <c r="GD3" s="545"/>
      <c r="GE3" s="545"/>
      <c r="GF3" s="545">
        <v>0.5237442922374429</v>
      </c>
      <c r="GG3" s="545">
        <v>0.64416770444167704</v>
      </c>
      <c r="GH3" s="545"/>
      <c r="GI3" s="545"/>
      <c r="GJ3" s="545"/>
      <c r="GK3" s="545"/>
      <c r="GL3" s="545"/>
      <c r="GM3" s="545"/>
      <c r="GN3" s="545"/>
      <c r="GO3" s="545"/>
      <c r="GP3" s="545"/>
      <c r="GQ3" s="545"/>
      <c r="GR3" s="545"/>
      <c r="GS3" s="545"/>
      <c r="GT3" s="545"/>
      <c r="GU3" s="545"/>
      <c r="GV3" s="545">
        <v>0.59931506849315064</v>
      </c>
      <c r="GW3" s="545"/>
      <c r="GX3" s="545"/>
      <c r="GY3" s="545"/>
      <c r="GZ3" s="545"/>
      <c r="HA3" s="545"/>
      <c r="HB3" s="545"/>
      <c r="HC3" s="545">
        <v>0.16849315068493151</v>
      </c>
      <c r="HD3" s="545">
        <v>0.94246575342465755</v>
      </c>
      <c r="HE3" s="545"/>
      <c r="HF3" s="550">
        <v>0.63544967242406192</v>
      </c>
      <c r="HG3" s="551"/>
      <c r="HH3" s="552"/>
      <c r="HI3" s="552"/>
      <c r="HJ3" s="552"/>
      <c r="HK3" s="552"/>
      <c r="HL3" s="552"/>
      <c r="HM3" s="552"/>
      <c r="HN3" s="553"/>
      <c r="HO3" s="554">
        <v>1271</v>
      </c>
      <c r="HP3" s="555">
        <v>74</v>
      </c>
      <c r="HQ3" s="555">
        <v>0</v>
      </c>
      <c r="HR3" s="555">
        <v>29</v>
      </c>
      <c r="HS3" s="555">
        <v>159</v>
      </c>
      <c r="HT3" s="555">
        <v>6614</v>
      </c>
      <c r="HU3" s="555">
        <v>802</v>
      </c>
      <c r="HV3" s="555">
        <v>970</v>
      </c>
      <c r="HW3" s="555">
        <v>98</v>
      </c>
      <c r="HX3" s="555">
        <v>55</v>
      </c>
      <c r="HY3" s="555">
        <v>411</v>
      </c>
      <c r="HZ3" s="555">
        <v>1020</v>
      </c>
      <c r="IA3" s="555">
        <v>81</v>
      </c>
      <c r="IB3" s="555">
        <v>1</v>
      </c>
      <c r="IC3" s="555">
        <v>0</v>
      </c>
      <c r="ID3" s="555">
        <v>0</v>
      </c>
      <c r="IE3" s="555">
        <v>84</v>
      </c>
      <c r="IF3" s="555">
        <v>32</v>
      </c>
      <c r="IG3" s="555">
        <v>210</v>
      </c>
      <c r="IH3" s="555">
        <v>2</v>
      </c>
      <c r="II3" s="555">
        <v>1</v>
      </c>
      <c r="IJ3" s="555">
        <v>60</v>
      </c>
      <c r="IK3" s="555">
        <v>1</v>
      </c>
      <c r="IL3" s="555">
        <v>533</v>
      </c>
      <c r="IM3" s="555">
        <v>0</v>
      </c>
      <c r="IN3" s="555">
        <v>0</v>
      </c>
      <c r="IO3" s="555">
        <v>7</v>
      </c>
      <c r="IP3" s="555">
        <v>1</v>
      </c>
      <c r="IQ3" s="555">
        <f>SUM(HO3:IP3)</f>
        <v>12516</v>
      </c>
      <c r="IR3" s="556">
        <f>(HO3+IN3)/IQ3</f>
        <v>0.10155001597954619</v>
      </c>
      <c r="IS3" s="543">
        <f>IQ3/365</f>
        <v>34.290410958904111</v>
      </c>
      <c r="IT3" s="557">
        <v>8137</v>
      </c>
      <c r="IU3" s="558">
        <f>IT3/IQ3</f>
        <v>0.65012783636944715</v>
      </c>
      <c r="IV3" s="559">
        <v>8137</v>
      </c>
      <c r="IW3" s="560">
        <f t="shared" ref="IW3:IW66" si="1">IV3/IQ3</f>
        <v>0.65012783636944715</v>
      </c>
      <c r="IX3" s="561">
        <v>28387.568200000034</v>
      </c>
      <c r="IY3" s="562">
        <v>15897.993900000016</v>
      </c>
      <c r="IZ3" s="562">
        <v>44285.562100000061</v>
      </c>
      <c r="JA3" s="563">
        <f>IY3/IZ3</f>
        <v>0.35898819267781168</v>
      </c>
      <c r="JB3" s="564">
        <v>3.5383159236177741</v>
      </c>
      <c r="JC3" s="565">
        <v>3834</v>
      </c>
      <c r="JD3" s="566">
        <v>3705</v>
      </c>
      <c r="JE3" s="566">
        <v>32</v>
      </c>
      <c r="JF3" s="566">
        <v>1752</v>
      </c>
      <c r="JG3" s="566">
        <v>0</v>
      </c>
      <c r="JH3" s="566">
        <v>3193</v>
      </c>
      <c r="JI3" s="567">
        <f t="shared" ref="JI3:JI66" si="2">JC3/IQ3</f>
        <v>0.30632790028763185</v>
      </c>
      <c r="JJ3" s="567">
        <f t="shared" ref="JJ3:JJ66" si="3">JD3/IQ3</f>
        <v>0.29602109300095875</v>
      </c>
      <c r="JK3" s="567">
        <f t="shared" ref="JK3:JK66" si="4">JE3/IQ3</f>
        <v>2.556727388942154E-3</v>
      </c>
      <c r="JL3" s="567">
        <f t="shared" ref="JL3:JL66" si="5">JF3/IQ3</f>
        <v>0.13998082454458294</v>
      </c>
      <c r="JM3" s="567">
        <f t="shared" ref="JM3:JM66" si="6">JG3/IQ3</f>
        <v>0</v>
      </c>
      <c r="JN3" s="568">
        <f t="shared" ref="JN3:JN66" si="7">JH3/IQ3</f>
        <v>0.25511345477788433</v>
      </c>
      <c r="JO3" s="554">
        <v>12.998426435877262</v>
      </c>
      <c r="JP3" s="569">
        <v>4.7837837837837842</v>
      </c>
      <c r="JQ3" s="569">
        <v>0</v>
      </c>
      <c r="JR3" s="569">
        <v>5.3448275862068968</v>
      </c>
      <c r="JS3" s="569">
        <v>9.6981132075471699</v>
      </c>
      <c r="JT3" s="569">
        <v>6.3835802842455394</v>
      </c>
      <c r="JU3" s="569">
        <v>6.2481296758104738</v>
      </c>
      <c r="JV3" s="569">
        <v>7.0175257731958762</v>
      </c>
      <c r="JW3" s="569">
        <v>10.408163265306122</v>
      </c>
      <c r="JX3" s="569">
        <v>11.672727272727272</v>
      </c>
      <c r="JY3" s="569">
        <v>7.7201946472019465</v>
      </c>
      <c r="JZ3" s="569">
        <v>6.4774509803921569</v>
      </c>
      <c r="KA3" s="569">
        <v>5.8641975308641978</v>
      </c>
      <c r="KB3" s="569">
        <v>3</v>
      </c>
      <c r="KC3" s="569">
        <v>0</v>
      </c>
      <c r="KD3" s="569">
        <v>0</v>
      </c>
      <c r="KE3" s="569">
        <v>7.8095238095238093</v>
      </c>
      <c r="KF3" s="569">
        <v>8.75</v>
      </c>
      <c r="KG3" s="569">
        <v>12.452380952380953</v>
      </c>
      <c r="KH3" s="569">
        <v>3.5</v>
      </c>
      <c r="KI3" s="569">
        <v>5</v>
      </c>
      <c r="KJ3" s="569">
        <v>13.766666666666667</v>
      </c>
      <c r="KK3" s="569">
        <v>13</v>
      </c>
      <c r="KL3" s="569">
        <v>2.0412757973733582</v>
      </c>
      <c r="KM3" s="569">
        <v>0</v>
      </c>
      <c r="KN3" s="569">
        <v>0</v>
      </c>
      <c r="KO3" s="569">
        <v>9.8571428571428577</v>
      </c>
      <c r="KP3" s="569">
        <v>3</v>
      </c>
      <c r="KQ3" s="570">
        <v>7.1982262703739215</v>
      </c>
      <c r="KR3" s="554">
        <v>7764</v>
      </c>
      <c r="KS3" s="555">
        <v>185</v>
      </c>
      <c r="KT3" s="555">
        <v>0</v>
      </c>
      <c r="KU3" s="555">
        <v>126</v>
      </c>
      <c r="KV3" s="555">
        <v>877</v>
      </c>
      <c r="KW3" s="555">
        <v>21044</v>
      </c>
      <c r="KX3" s="555">
        <v>3276</v>
      </c>
      <c r="KY3" s="555">
        <v>4907</v>
      </c>
      <c r="KZ3" s="555">
        <v>819</v>
      </c>
      <c r="LA3" s="555">
        <v>569</v>
      </c>
      <c r="LB3" s="555">
        <v>2661</v>
      </c>
      <c r="LC3" s="555">
        <v>4961</v>
      </c>
      <c r="LD3" s="555">
        <v>362</v>
      </c>
      <c r="LE3" s="555">
        <v>2</v>
      </c>
      <c r="LF3" s="555">
        <v>0</v>
      </c>
      <c r="LG3" s="555">
        <v>0</v>
      </c>
      <c r="LH3" s="555">
        <v>540</v>
      </c>
      <c r="LI3" s="555">
        <v>163</v>
      </c>
      <c r="LJ3" s="555">
        <v>2064</v>
      </c>
      <c r="LK3" s="555">
        <v>5</v>
      </c>
      <c r="LL3" s="555">
        <v>3</v>
      </c>
      <c r="LM3" s="555">
        <v>550</v>
      </c>
      <c r="LN3" s="555">
        <v>12</v>
      </c>
      <c r="LO3" s="555">
        <v>460</v>
      </c>
      <c r="LP3" s="555">
        <v>0</v>
      </c>
      <c r="LQ3" s="555">
        <v>0</v>
      </c>
      <c r="LR3" s="555">
        <v>46</v>
      </c>
      <c r="LS3" s="555">
        <v>0</v>
      </c>
      <c r="LT3" s="555">
        <f>SUM(KR3:LS3)</f>
        <v>51396</v>
      </c>
      <c r="LU3" s="543">
        <f t="shared" ref="LU3:LU66" si="8">LT3/365</f>
        <v>140.81095890410958</v>
      </c>
      <c r="LV3" s="554">
        <v>7475</v>
      </c>
      <c r="LW3" s="555">
        <v>96</v>
      </c>
      <c r="LX3" s="555">
        <v>0</v>
      </c>
      <c r="LY3" s="555">
        <v>0</v>
      </c>
      <c r="LZ3" s="555">
        <v>510</v>
      </c>
      <c r="MA3" s="555">
        <v>14598</v>
      </c>
      <c r="MB3" s="555">
        <v>934</v>
      </c>
      <c r="MC3" s="555">
        <v>938</v>
      </c>
      <c r="MD3" s="555">
        <v>102</v>
      </c>
      <c r="ME3" s="555">
        <v>18</v>
      </c>
      <c r="MF3" s="555">
        <v>101</v>
      </c>
      <c r="MG3" s="555">
        <v>625</v>
      </c>
      <c r="MH3" s="555">
        <v>32</v>
      </c>
      <c r="MI3" s="555">
        <v>0</v>
      </c>
      <c r="MJ3" s="555">
        <v>0</v>
      </c>
      <c r="MK3" s="555">
        <v>0</v>
      </c>
      <c r="ML3" s="555">
        <v>32</v>
      </c>
      <c r="MM3" s="555">
        <v>84</v>
      </c>
      <c r="MN3" s="555">
        <v>340</v>
      </c>
      <c r="MO3" s="555">
        <v>0</v>
      </c>
      <c r="MP3" s="555">
        <v>1</v>
      </c>
      <c r="MQ3" s="555">
        <v>216</v>
      </c>
      <c r="MR3" s="555">
        <v>0</v>
      </c>
      <c r="MS3" s="555">
        <v>147</v>
      </c>
      <c r="MT3" s="555">
        <v>0</v>
      </c>
      <c r="MU3" s="555">
        <v>0</v>
      </c>
      <c r="MV3" s="555">
        <v>16</v>
      </c>
      <c r="MW3" s="555">
        <v>1</v>
      </c>
      <c r="MX3" s="555">
        <f>SUM(LV3:MW3)</f>
        <v>26266</v>
      </c>
      <c r="MY3" s="543">
        <f>MX3/365</f>
        <v>71.961643835616442</v>
      </c>
      <c r="MZ3" s="541">
        <f t="shared" ref="MZ3:MZ66" si="9">LT3</f>
        <v>51396</v>
      </c>
      <c r="NA3" s="542">
        <f>MX3</f>
        <v>26266</v>
      </c>
      <c r="NB3" s="571">
        <f>NA3/(MZ3+NA3)</f>
        <v>0.33820916278231311</v>
      </c>
      <c r="NC3" s="572">
        <v>3622</v>
      </c>
      <c r="ND3" s="573">
        <v>1968</v>
      </c>
      <c r="NE3" s="573">
        <v>1196</v>
      </c>
      <c r="NF3" s="574">
        <v>6133</v>
      </c>
      <c r="NG3" s="575">
        <v>6279</v>
      </c>
      <c r="NH3" s="575">
        <v>7068</v>
      </c>
      <c r="NI3" s="573">
        <v>0</v>
      </c>
      <c r="NJ3" s="573">
        <v>0</v>
      </c>
      <c r="NK3" s="574">
        <v>0</v>
      </c>
      <c r="NL3" s="575">
        <v>0</v>
      </c>
      <c r="NM3" s="573">
        <v>0</v>
      </c>
      <c r="NN3" s="573">
        <v>0</v>
      </c>
      <c r="NO3" s="574">
        <v>0</v>
      </c>
      <c r="NP3" s="575">
        <v>0</v>
      </c>
      <c r="NQ3" s="576">
        <v>0</v>
      </c>
      <c r="NR3" s="576">
        <v>0</v>
      </c>
      <c r="NS3" s="576">
        <v>0</v>
      </c>
      <c r="NT3" s="577">
        <f>SUM(NC3:NS3)</f>
        <v>26266</v>
      </c>
      <c r="NU3" s="578">
        <f>(NC3+ND3+NE3+NI3+NJ3+NM3+NN3)/NT3</f>
        <v>0.25835681108657582</v>
      </c>
      <c r="NV3" s="554">
        <v>4316</v>
      </c>
      <c r="NW3" s="555">
        <v>2556</v>
      </c>
      <c r="NX3" s="555">
        <v>411</v>
      </c>
      <c r="NY3" s="579">
        <v>7283</v>
      </c>
      <c r="NZ3" s="555">
        <v>484</v>
      </c>
      <c r="OA3" s="555">
        <v>56</v>
      </c>
      <c r="OB3" s="555">
        <v>30</v>
      </c>
      <c r="OC3" s="579">
        <v>570</v>
      </c>
      <c r="OD3" s="580">
        <f>NY3+OC3</f>
        <v>7853</v>
      </c>
      <c r="OE3" s="581">
        <v>28.97</v>
      </c>
      <c r="OF3" s="582">
        <v>1.0346428571428572</v>
      </c>
      <c r="OG3" s="582">
        <v>39.550000000000004</v>
      </c>
      <c r="OH3" s="582">
        <v>0.45459770114942533</v>
      </c>
      <c r="OI3" s="582">
        <v>110.6</v>
      </c>
      <c r="OJ3" s="582">
        <v>3.9499999999999997</v>
      </c>
      <c r="OK3" s="582">
        <v>177.84</v>
      </c>
      <c r="OL3" s="583">
        <v>2.0441379310344829</v>
      </c>
      <c r="OM3" s="584"/>
      <c r="ON3" s="585"/>
      <c r="OO3" s="585"/>
      <c r="OP3" s="585"/>
      <c r="OQ3" s="585"/>
      <c r="OR3" s="585"/>
      <c r="OS3" s="585"/>
      <c r="OT3" s="586"/>
    </row>
    <row r="4" spans="1:410" s="587" customFormat="1" ht="8.25" x14ac:dyDescent="0.25">
      <c r="A4" s="588" t="s">
        <v>212</v>
      </c>
      <c r="B4" s="589" t="s">
        <v>213</v>
      </c>
      <c r="C4" s="590" t="s">
        <v>214</v>
      </c>
      <c r="D4" s="590" t="s">
        <v>215</v>
      </c>
      <c r="E4" s="590" t="s">
        <v>1206</v>
      </c>
      <c r="F4" s="590" t="s">
        <v>207</v>
      </c>
      <c r="G4" s="590" t="s">
        <v>208</v>
      </c>
      <c r="H4" s="590" t="s">
        <v>208</v>
      </c>
      <c r="I4" s="590" t="s">
        <v>209</v>
      </c>
      <c r="J4" s="590" t="s">
        <v>210</v>
      </c>
      <c r="K4" s="591" t="s">
        <v>211</v>
      </c>
      <c r="L4" s="592">
        <v>1</v>
      </c>
      <c r="M4" s="593">
        <v>951168</v>
      </c>
      <c r="N4" s="594">
        <v>37798</v>
      </c>
      <c r="O4" s="595">
        <v>943298</v>
      </c>
      <c r="P4" s="596">
        <v>644281</v>
      </c>
      <c r="Q4" s="597">
        <f t="shared" ref="Q4:Q67" si="10">P4/O4</f>
        <v>0.68300897489446599</v>
      </c>
      <c r="R4" s="598">
        <f t="shared" si="0"/>
        <v>7870</v>
      </c>
      <c r="S4" s="599">
        <v>2658.6451000000002</v>
      </c>
      <c r="T4" s="600">
        <v>767270.19578999991</v>
      </c>
      <c r="U4" s="600">
        <v>7256.9675700000016</v>
      </c>
      <c r="V4" s="600">
        <v>777185.80846000009</v>
      </c>
      <c r="W4" s="601">
        <f t="shared" ref="W4:W67" si="11">V4/M4</f>
        <v>0.81708573928054784</v>
      </c>
      <c r="X4" s="602">
        <v>106.95049999999999</v>
      </c>
      <c r="Y4" s="603">
        <v>5.16</v>
      </c>
      <c r="Z4" s="603">
        <v>372.72106666666667</v>
      </c>
      <c r="AA4" s="603">
        <v>48.662399999999998</v>
      </c>
      <c r="AB4" s="603">
        <v>17.420133333333336</v>
      </c>
      <c r="AC4" s="603">
        <v>81.719866666666661</v>
      </c>
      <c r="AD4" s="603">
        <v>6.3265333333333338</v>
      </c>
      <c r="AE4" s="603">
        <v>70.606999999999999</v>
      </c>
      <c r="AF4" s="603">
        <v>51.81</v>
      </c>
      <c r="AG4" s="603">
        <v>761.37750000000005</v>
      </c>
      <c r="AH4" s="604">
        <f t="shared" ref="AH4:AH67" si="12">X4/(X4+Y4+Z4+AA4+AB4+AC4+AD4)</f>
        <v>0.16738202126735532</v>
      </c>
      <c r="AI4" s="605">
        <f t="shared" ref="AI4:AI67" si="13">Z4/(X4+Y4+Z4+AA4+AB4+AC4+AD4)</f>
        <v>0.58332411262772377</v>
      </c>
      <c r="AJ4" s="606"/>
      <c r="AK4" s="607"/>
      <c r="AL4" s="607"/>
      <c r="AM4" s="607"/>
      <c r="AN4" s="607"/>
      <c r="AO4" s="607">
        <v>1150</v>
      </c>
      <c r="AP4" s="607"/>
      <c r="AQ4" s="608"/>
      <c r="AR4" s="609"/>
      <c r="AS4" s="610"/>
      <c r="AT4" s="610"/>
      <c r="AU4" s="610"/>
      <c r="AV4" s="610">
        <v>1</v>
      </c>
      <c r="AW4" s="610"/>
      <c r="AX4" s="610"/>
      <c r="AY4" s="610"/>
      <c r="AZ4" s="610"/>
      <c r="BA4" s="610"/>
      <c r="BB4" s="610"/>
      <c r="BC4" s="610"/>
      <c r="BD4" s="610"/>
      <c r="BE4" s="610"/>
      <c r="BF4" s="610"/>
      <c r="BG4" s="610"/>
      <c r="BH4" s="610"/>
      <c r="BI4" s="610"/>
      <c r="BJ4" s="610"/>
      <c r="BK4" s="610">
        <v>1</v>
      </c>
      <c r="BL4" s="611">
        <f t="shared" ref="BL4:BL62" si="14">SUM(AR4:BK4)</f>
        <v>2</v>
      </c>
      <c r="BM4" s="612"/>
      <c r="BN4" s="613"/>
      <c r="BO4" s="613">
        <v>149</v>
      </c>
      <c r="BP4" s="613"/>
      <c r="BQ4" s="613"/>
      <c r="BR4" s="613"/>
      <c r="BS4" s="613"/>
      <c r="BT4" s="613"/>
      <c r="BU4" s="613">
        <v>73</v>
      </c>
      <c r="BV4" s="613"/>
      <c r="BW4" s="613"/>
      <c r="BX4" s="613"/>
      <c r="BY4" s="613"/>
      <c r="BZ4" s="613"/>
      <c r="CA4" s="613"/>
      <c r="CB4" s="613"/>
      <c r="CC4" s="613"/>
      <c r="CD4" s="613"/>
      <c r="CE4" s="613"/>
      <c r="CF4" s="613"/>
      <c r="CG4" s="613"/>
      <c r="CH4" s="613"/>
      <c r="CI4" s="613"/>
      <c r="CJ4" s="613"/>
      <c r="CK4" s="613"/>
      <c r="CL4" s="613"/>
      <c r="CM4" s="613"/>
      <c r="CN4" s="613"/>
      <c r="CO4" s="613"/>
      <c r="CP4" s="613"/>
      <c r="CQ4" s="613"/>
      <c r="CR4" s="613"/>
      <c r="CS4" s="613"/>
      <c r="CT4" s="613"/>
      <c r="CU4" s="613"/>
      <c r="CV4" s="613"/>
      <c r="CW4" s="613"/>
      <c r="CX4" s="613"/>
      <c r="CY4" s="613"/>
      <c r="CZ4" s="613"/>
      <c r="DA4" s="613">
        <f t="shared" ref="DA4:DA67" si="15">SUM(BM4:CZ4)</f>
        <v>222</v>
      </c>
      <c r="DB4" s="614">
        <f t="shared" ref="DB4:DB67" si="16">COUNT(BM4:CZ4)</f>
        <v>2</v>
      </c>
      <c r="DC4" s="615"/>
      <c r="DD4" s="616"/>
      <c r="DE4" s="616">
        <v>0.51433299623057827</v>
      </c>
      <c r="DF4" s="616"/>
      <c r="DG4" s="616"/>
      <c r="DH4" s="616"/>
      <c r="DI4" s="616"/>
      <c r="DJ4" s="616"/>
      <c r="DK4" s="616">
        <v>0.63242634640645523</v>
      </c>
      <c r="DL4" s="616"/>
      <c r="DM4" s="616"/>
      <c r="DN4" s="616"/>
      <c r="DO4" s="616"/>
      <c r="DP4" s="616"/>
      <c r="DQ4" s="616"/>
      <c r="DR4" s="616"/>
      <c r="DS4" s="616"/>
      <c r="DT4" s="616"/>
      <c r="DU4" s="616"/>
      <c r="DV4" s="616"/>
      <c r="DW4" s="616"/>
      <c r="DX4" s="616"/>
      <c r="DY4" s="616"/>
      <c r="DZ4" s="616"/>
      <c r="EA4" s="616"/>
      <c r="EB4" s="616"/>
      <c r="EC4" s="616"/>
      <c r="ED4" s="616"/>
      <c r="EE4" s="616"/>
      <c r="EF4" s="616"/>
      <c r="EG4" s="616"/>
      <c r="EH4" s="616"/>
      <c r="EI4" s="616"/>
      <c r="EJ4" s="616"/>
      <c r="EK4" s="616"/>
      <c r="EL4" s="616"/>
      <c r="EM4" s="616"/>
      <c r="EN4" s="616"/>
      <c r="EO4" s="616"/>
      <c r="EP4" s="616"/>
      <c r="EQ4" s="617">
        <v>0.55316549426138473</v>
      </c>
      <c r="ER4" s="618"/>
      <c r="ES4" s="619"/>
      <c r="ET4" s="619"/>
      <c r="EU4" s="619">
        <v>24</v>
      </c>
      <c r="EV4" s="619"/>
      <c r="EW4" s="619"/>
      <c r="EX4" s="619"/>
      <c r="EY4" s="619"/>
      <c r="EZ4" s="619">
        <v>11</v>
      </c>
      <c r="FA4" s="619"/>
      <c r="FB4" s="619"/>
      <c r="FC4" s="619"/>
      <c r="FD4" s="619"/>
      <c r="FE4" s="619"/>
      <c r="FF4" s="619"/>
      <c r="FG4" s="619"/>
      <c r="FH4" s="619"/>
      <c r="FI4" s="619"/>
      <c r="FJ4" s="619"/>
      <c r="FK4" s="619"/>
      <c r="FL4" s="619"/>
      <c r="FM4" s="619"/>
      <c r="FN4" s="619"/>
      <c r="FO4" s="619"/>
      <c r="FP4" s="619"/>
      <c r="FQ4" s="619"/>
      <c r="FR4" s="619"/>
      <c r="FS4" s="619"/>
      <c r="FT4" s="619"/>
      <c r="FU4" s="619"/>
      <c r="FV4" s="619"/>
      <c r="FW4" s="619"/>
      <c r="FX4" s="620">
        <f t="shared" ref="FX4:FX67" si="17">SUM(ER4:FW4)</f>
        <v>35</v>
      </c>
      <c r="FY4" s="614">
        <f>COUNT(ER4:FW4)</f>
        <v>2</v>
      </c>
      <c r="FZ4" s="615"/>
      <c r="GA4" s="616"/>
      <c r="GB4" s="616"/>
      <c r="GC4" s="616">
        <v>1.1579908675799087</v>
      </c>
      <c r="GD4" s="616"/>
      <c r="GE4" s="616"/>
      <c r="GF4" s="616"/>
      <c r="GG4" s="616"/>
      <c r="GH4" s="616">
        <v>0.53997509339975092</v>
      </c>
      <c r="GI4" s="616"/>
      <c r="GJ4" s="616"/>
      <c r="GK4" s="616"/>
      <c r="GL4" s="616"/>
      <c r="GM4" s="616"/>
      <c r="GN4" s="616"/>
      <c r="GO4" s="616"/>
      <c r="GP4" s="616"/>
      <c r="GQ4" s="616"/>
      <c r="GR4" s="616"/>
      <c r="GS4" s="616"/>
      <c r="GT4" s="616"/>
      <c r="GU4" s="616"/>
      <c r="GV4" s="616"/>
      <c r="GW4" s="616"/>
      <c r="GX4" s="616"/>
      <c r="GY4" s="616"/>
      <c r="GZ4" s="616"/>
      <c r="HA4" s="616"/>
      <c r="HB4" s="616"/>
      <c r="HC4" s="616"/>
      <c r="HD4" s="616"/>
      <c r="HE4" s="616"/>
      <c r="HF4" s="621">
        <v>0.96375733855185908</v>
      </c>
      <c r="HG4" s="622"/>
      <c r="HH4" s="623"/>
      <c r="HI4" s="623"/>
      <c r="HJ4" s="623"/>
      <c r="HK4" s="623"/>
      <c r="HL4" s="623"/>
      <c r="HM4" s="623"/>
      <c r="HN4" s="624"/>
      <c r="HO4" s="625">
        <v>0</v>
      </c>
      <c r="HP4" s="626">
        <v>1</v>
      </c>
      <c r="HQ4" s="626">
        <v>0</v>
      </c>
      <c r="HR4" s="626">
        <v>0</v>
      </c>
      <c r="HS4" s="626">
        <v>0</v>
      </c>
      <c r="HT4" s="626">
        <v>1</v>
      </c>
      <c r="HU4" s="626">
        <v>28</v>
      </c>
      <c r="HV4" s="626">
        <v>1</v>
      </c>
      <c r="HW4" s="626">
        <v>0</v>
      </c>
      <c r="HX4" s="626">
        <v>426</v>
      </c>
      <c r="HY4" s="626">
        <v>1</v>
      </c>
      <c r="HZ4" s="626">
        <v>107</v>
      </c>
      <c r="IA4" s="626">
        <v>0</v>
      </c>
      <c r="IB4" s="626">
        <v>1311</v>
      </c>
      <c r="IC4" s="626">
        <v>5248</v>
      </c>
      <c r="ID4" s="626">
        <v>4620</v>
      </c>
      <c r="IE4" s="626">
        <v>3</v>
      </c>
      <c r="IF4" s="626">
        <v>7</v>
      </c>
      <c r="IG4" s="626">
        <v>1</v>
      </c>
      <c r="IH4" s="626">
        <v>0</v>
      </c>
      <c r="II4" s="626">
        <v>0</v>
      </c>
      <c r="IJ4" s="626">
        <v>0</v>
      </c>
      <c r="IK4" s="626">
        <v>0</v>
      </c>
      <c r="IL4" s="626">
        <v>70</v>
      </c>
      <c r="IM4" s="626">
        <v>0</v>
      </c>
      <c r="IN4" s="626">
        <v>0</v>
      </c>
      <c r="IO4" s="626">
        <v>4</v>
      </c>
      <c r="IP4" s="626">
        <v>9</v>
      </c>
      <c r="IQ4" s="626">
        <f t="shared" ref="IQ4:IQ67" si="18">SUM(HO4:IP4)</f>
        <v>11838</v>
      </c>
      <c r="IR4" s="627">
        <f t="shared" ref="IR4:IR67" si="19">(HO4+IN4)/IQ4</f>
        <v>0</v>
      </c>
      <c r="IS4" s="614">
        <f t="shared" ref="IS4:IS67" si="20">IQ4/365</f>
        <v>32.43287671232877</v>
      </c>
      <c r="IT4" s="628">
        <v>3676</v>
      </c>
      <c r="IU4" s="629">
        <f t="shared" ref="IU4:IU67" si="21">IT4/IQ4</f>
        <v>0.31052542659232979</v>
      </c>
      <c r="IV4" s="630">
        <v>3676</v>
      </c>
      <c r="IW4" s="631">
        <f t="shared" si="1"/>
        <v>0.31052542659232979</v>
      </c>
      <c r="IX4" s="632">
        <v>9149.2301999999981</v>
      </c>
      <c r="IY4" s="633">
        <v>262.84660000000002</v>
      </c>
      <c r="IZ4" s="633">
        <v>9412.0767999999971</v>
      </c>
      <c r="JA4" s="634">
        <f t="shared" ref="JA4:JA67" si="22">IY4/IZ4</f>
        <v>2.7926525206424167E-2</v>
      </c>
      <c r="JB4" s="635">
        <v>0.79507322182801121</v>
      </c>
      <c r="JC4" s="636">
        <v>3822</v>
      </c>
      <c r="JD4" s="637">
        <v>2877</v>
      </c>
      <c r="JE4" s="637">
        <v>9</v>
      </c>
      <c r="JF4" s="637">
        <v>0</v>
      </c>
      <c r="JG4" s="637">
        <v>0</v>
      </c>
      <c r="JH4" s="637">
        <v>5130</v>
      </c>
      <c r="JI4" s="638">
        <f t="shared" si="2"/>
        <v>0.32285859097820579</v>
      </c>
      <c r="JJ4" s="638">
        <f t="shared" si="3"/>
        <v>0.24303091738469337</v>
      </c>
      <c r="JK4" s="638">
        <f t="shared" si="4"/>
        <v>7.6026355803345165E-4</v>
      </c>
      <c r="JL4" s="638">
        <f t="shared" si="5"/>
        <v>0</v>
      </c>
      <c r="JM4" s="638">
        <f t="shared" si="6"/>
        <v>0</v>
      </c>
      <c r="JN4" s="639">
        <f t="shared" si="7"/>
        <v>0.43335022807906742</v>
      </c>
      <c r="JO4" s="640">
        <v>0</v>
      </c>
      <c r="JP4" s="641">
        <v>5</v>
      </c>
      <c r="JQ4" s="641">
        <v>0</v>
      </c>
      <c r="JR4" s="641">
        <v>0</v>
      </c>
      <c r="JS4" s="641">
        <v>0</v>
      </c>
      <c r="JT4" s="641">
        <v>4</v>
      </c>
      <c r="JU4" s="641">
        <v>5.6785714285714288</v>
      </c>
      <c r="JV4" s="641">
        <v>4</v>
      </c>
      <c r="JW4" s="641">
        <v>0</v>
      </c>
      <c r="JX4" s="641">
        <v>3.615023474178404</v>
      </c>
      <c r="JY4" s="641">
        <v>3</v>
      </c>
      <c r="JZ4" s="641">
        <v>3.0841121495327104</v>
      </c>
      <c r="KA4" s="641">
        <v>0</v>
      </c>
      <c r="KB4" s="641">
        <v>4.1937452326468341</v>
      </c>
      <c r="KC4" s="641">
        <v>5.4847560975609753</v>
      </c>
      <c r="KD4" s="641">
        <v>6.7541125541125542</v>
      </c>
      <c r="KE4" s="641">
        <v>3.3333333333333335</v>
      </c>
      <c r="KF4" s="641">
        <v>5.7142857142857144</v>
      </c>
      <c r="KG4" s="641">
        <v>7</v>
      </c>
      <c r="KH4" s="641">
        <v>0</v>
      </c>
      <c r="KI4" s="641">
        <v>0</v>
      </c>
      <c r="KJ4" s="641">
        <v>0</v>
      </c>
      <c r="KK4" s="641">
        <v>0</v>
      </c>
      <c r="KL4" s="641">
        <v>4.0428571428571427</v>
      </c>
      <c r="KM4" s="641">
        <v>0</v>
      </c>
      <c r="KN4" s="641">
        <v>0</v>
      </c>
      <c r="KO4" s="641">
        <v>46.5</v>
      </c>
      <c r="KP4" s="641">
        <v>5.1111111111111107</v>
      </c>
      <c r="KQ4" s="642">
        <v>5.7529143436391283</v>
      </c>
      <c r="KR4" s="625">
        <v>0</v>
      </c>
      <c r="KS4" s="626">
        <v>4</v>
      </c>
      <c r="KT4" s="626">
        <v>0</v>
      </c>
      <c r="KU4" s="626">
        <v>0</v>
      </c>
      <c r="KV4" s="626">
        <v>0</v>
      </c>
      <c r="KW4" s="626">
        <v>3</v>
      </c>
      <c r="KX4" s="626">
        <v>112</v>
      </c>
      <c r="KY4" s="626">
        <v>3</v>
      </c>
      <c r="KZ4" s="626">
        <v>0</v>
      </c>
      <c r="LA4" s="626">
        <v>1062</v>
      </c>
      <c r="LB4" s="626">
        <v>2</v>
      </c>
      <c r="LC4" s="626">
        <v>226</v>
      </c>
      <c r="LD4" s="626">
        <v>0</v>
      </c>
      <c r="LE4" s="626">
        <v>3754</v>
      </c>
      <c r="LF4" s="626">
        <v>22197</v>
      </c>
      <c r="LG4" s="626">
        <v>16836</v>
      </c>
      <c r="LH4" s="626">
        <v>7</v>
      </c>
      <c r="LI4" s="626">
        <v>30</v>
      </c>
      <c r="LJ4" s="626">
        <v>6</v>
      </c>
      <c r="LK4" s="626">
        <v>0</v>
      </c>
      <c r="LL4" s="626">
        <v>0</v>
      </c>
      <c r="LM4" s="626">
        <v>0</v>
      </c>
      <c r="LN4" s="626">
        <v>0</v>
      </c>
      <c r="LO4" s="626">
        <v>176</v>
      </c>
      <c r="LP4" s="626">
        <v>0</v>
      </c>
      <c r="LQ4" s="626">
        <v>0</v>
      </c>
      <c r="LR4" s="626">
        <v>7</v>
      </c>
      <c r="LS4" s="626">
        <v>28</v>
      </c>
      <c r="LT4" s="626">
        <f t="shared" ref="LT4:LT52" si="23">SUM(KR4:LS4)</f>
        <v>44453</v>
      </c>
      <c r="LU4" s="614">
        <f t="shared" si="8"/>
        <v>121.78904109589041</v>
      </c>
      <c r="LV4" s="625">
        <v>0</v>
      </c>
      <c r="LW4" s="626">
        <v>0</v>
      </c>
      <c r="LX4" s="626">
        <v>0</v>
      </c>
      <c r="LY4" s="626">
        <v>0</v>
      </c>
      <c r="LZ4" s="626">
        <v>0</v>
      </c>
      <c r="MA4" s="626">
        <v>0</v>
      </c>
      <c r="MB4" s="626">
        <v>18</v>
      </c>
      <c r="MC4" s="626">
        <v>0</v>
      </c>
      <c r="MD4" s="626">
        <v>0</v>
      </c>
      <c r="ME4" s="626">
        <v>67</v>
      </c>
      <c r="MF4" s="626">
        <v>0</v>
      </c>
      <c r="MG4" s="626">
        <v>0</v>
      </c>
      <c r="MH4" s="626">
        <v>0</v>
      </c>
      <c r="MI4" s="626">
        <v>553</v>
      </c>
      <c r="MJ4" s="626">
        <v>1490</v>
      </c>
      <c r="MK4" s="626">
        <v>9756</v>
      </c>
      <c r="ML4" s="626">
        <v>0</v>
      </c>
      <c r="MM4" s="626">
        <v>3</v>
      </c>
      <c r="MN4" s="626">
        <v>0</v>
      </c>
      <c r="MO4" s="626">
        <v>0</v>
      </c>
      <c r="MP4" s="626">
        <v>0</v>
      </c>
      <c r="MQ4" s="626">
        <v>0</v>
      </c>
      <c r="MR4" s="626">
        <v>0</v>
      </c>
      <c r="MS4" s="626">
        <v>57</v>
      </c>
      <c r="MT4" s="626">
        <v>0</v>
      </c>
      <c r="MU4" s="626">
        <v>0</v>
      </c>
      <c r="MV4" s="626">
        <v>176</v>
      </c>
      <c r="MW4" s="626">
        <v>9</v>
      </c>
      <c r="MX4" s="626">
        <f t="shared" ref="MX4:MX67" si="24">SUM(LV4:MW4)</f>
        <v>12129</v>
      </c>
      <c r="MY4" s="614">
        <f t="shared" ref="MY4:MY67" si="25">MX4/365</f>
        <v>33.230136986301368</v>
      </c>
      <c r="MZ4" s="612">
        <f t="shared" si="9"/>
        <v>44453</v>
      </c>
      <c r="NA4" s="613">
        <f t="shared" ref="NA4:NA67" si="26">MX4</f>
        <v>12129</v>
      </c>
      <c r="NB4" s="643">
        <f t="shared" ref="NB4:NB67" si="27">NA4/(MZ4+NA4)</f>
        <v>0.21436145770739812</v>
      </c>
      <c r="NC4" s="644">
        <v>0</v>
      </c>
      <c r="ND4" s="645">
        <v>0</v>
      </c>
      <c r="NE4" s="645">
        <v>0</v>
      </c>
      <c r="NF4" s="646">
        <v>245</v>
      </c>
      <c r="NG4" s="647">
        <v>655</v>
      </c>
      <c r="NH4" s="647">
        <v>994</v>
      </c>
      <c r="NI4" s="645">
        <v>0</v>
      </c>
      <c r="NJ4" s="645">
        <v>0</v>
      </c>
      <c r="NK4" s="646">
        <v>0</v>
      </c>
      <c r="NL4" s="647">
        <v>0</v>
      </c>
      <c r="NM4" s="645">
        <v>1095</v>
      </c>
      <c r="NN4" s="645">
        <v>3286</v>
      </c>
      <c r="NO4" s="646">
        <v>4204</v>
      </c>
      <c r="NP4" s="647">
        <v>1391</v>
      </c>
      <c r="NQ4" s="648">
        <v>259</v>
      </c>
      <c r="NR4" s="648">
        <v>0</v>
      </c>
      <c r="NS4" s="648">
        <v>0</v>
      </c>
      <c r="NT4" s="649">
        <f t="shared" ref="NT4:NT67" si="28">SUM(NC4:NS4)</f>
        <v>12129</v>
      </c>
      <c r="NU4" s="650">
        <f t="shared" ref="NU4:NU67" si="29">(NC4+ND4+NE4+NI4+NJ4+NM4+NN4)/NT4</f>
        <v>0.3612004287245445</v>
      </c>
      <c r="NV4" s="625"/>
      <c r="NW4" s="626"/>
      <c r="NX4" s="626"/>
      <c r="NY4" s="651"/>
      <c r="NZ4" s="626">
        <v>991</v>
      </c>
      <c r="OA4" s="626">
        <v>3227</v>
      </c>
      <c r="OB4" s="626">
        <v>343</v>
      </c>
      <c r="OC4" s="651">
        <v>4561</v>
      </c>
      <c r="OD4" s="652">
        <f t="shared" ref="OD4:OD67" si="30">NY4+OC4</f>
        <v>4561</v>
      </c>
      <c r="OE4" s="653"/>
      <c r="OF4" s="654"/>
      <c r="OG4" s="654">
        <v>17.149999999999999</v>
      </c>
      <c r="OH4" s="654">
        <v>0.48999999999999994</v>
      </c>
      <c r="OI4" s="654"/>
      <c r="OJ4" s="654"/>
      <c r="OK4" s="654">
        <v>110.99</v>
      </c>
      <c r="OL4" s="655">
        <v>3.1711428571428568</v>
      </c>
      <c r="OM4" s="656"/>
      <c r="ON4" s="657"/>
      <c r="OO4" s="657"/>
      <c r="OP4" s="657"/>
      <c r="OQ4" s="657"/>
      <c r="OR4" s="657"/>
      <c r="OS4" s="657"/>
      <c r="OT4" s="658"/>
    </row>
    <row r="5" spans="1:410" s="587" customFormat="1" ht="8.25" x14ac:dyDescent="0.25">
      <c r="A5" s="588" t="s">
        <v>216</v>
      </c>
      <c r="B5" s="589" t="s">
        <v>217</v>
      </c>
      <c r="C5" s="590" t="s">
        <v>218</v>
      </c>
      <c r="D5" s="590" t="s">
        <v>219</v>
      </c>
      <c r="E5" s="590" t="s">
        <v>1206</v>
      </c>
      <c r="F5" s="590" t="s">
        <v>207</v>
      </c>
      <c r="G5" s="590" t="s">
        <v>220</v>
      </c>
      <c r="H5" s="590" t="s">
        <v>220</v>
      </c>
      <c r="I5" s="590" t="s">
        <v>209</v>
      </c>
      <c r="J5" s="590" t="s">
        <v>210</v>
      </c>
      <c r="K5" s="591" t="s">
        <v>211</v>
      </c>
      <c r="L5" s="592">
        <v>1</v>
      </c>
      <c r="M5" s="593">
        <v>925123</v>
      </c>
      <c r="N5" s="594">
        <v>2154</v>
      </c>
      <c r="O5" s="595">
        <v>904640</v>
      </c>
      <c r="P5" s="596">
        <v>228491</v>
      </c>
      <c r="Q5" s="597">
        <f t="shared" si="10"/>
        <v>0.25257671559957551</v>
      </c>
      <c r="R5" s="598">
        <f t="shared" si="0"/>
        <v>20483</v>
      </c>
      <c r="S5" s="599">
        <v>0</v>
      </c>
      <c r="T5" s="600">
        <v>693667.79837000009</v>
      </c>
      <c r="U5" s="600">
        <v>56582.224769999993</v>
      </c>
      <c r="V5" s="600">
        <v>750250.02314000006</v>
      </c>
      <c r="W5" s="601">
        <f t="shared" si="11"/>
        <v>0.8109732685707739</v>
      </c>
      <c r="X5" s="602">
        <v>40.9375</v>
      </c>
      <c r="Y5" s="603">
        <v>4.0999999999999996</v>
      </c>
      <c r="Z5" s="603">
        <v>42.395200000000003</v>
      </c>
      <c r="AA5" s="603">
        <v>26.822933333333335</v>
      </c>
      <c r="AB5" s="603">
        <v>33.833733333333328</v>
      </c>
      <c r="AC5" s="603">
        <v>5.4693333333333332</v>
      </c>
      <c r="AD5" s="603">
        <v>0.15</v>
      </c>
      <c r="AE5" s="603">
        <v>48.250500000000002</v>
      </c>
      <c r="AF5" s="603">
        <v>12.904</v>
      </c>
      <c r="AG5" s="603">
        <v>214.86320000000001</v>
      </c>
      <c r="AH5" s="604">
        <f t="shared" si="12"/>
        <v>0.26633170406099327</v>
      </c>
      <c r="AI5" s="605">
        <f t="shared" si="13"/>
        <v>0.27581522711466555</v>
      </c>
      <c r="AJ5" s="606"/>
      <c r="AK5" s="607"/>
      <c r="AL5" s="607"/>
      <c r="AM5" s="607"/>
      <c r="AN5" s="607"/>
      <c r="AO5" s="607"/>
      <c r="AP5" s="607"/>
      <c r="AQ5" s="608"/>
      <c r="AR5" s="609"/>
      <c r="AS5" s="610"/>
      <c r="AT5" s="610"/>
      <c r="AU5" s="610"/>
      <c r="AV5" s="610"/>
      <c r="AW5" s="610"/>
      <c r="AX5" s="610"/>
      <c r="AY5" s="610"/>
      <c r="AZ5" s="610"/>
      <c r="BA5" s="610"/>
      <c r="BB5" s="610"/>
      <c r="BC5" s="610"/>
      <c r="BD5" s="610"/>
      <c r="BE5" s="610"/>
      <c r="BF5" s="610"/>
      <c r="BG5" s="610"/>
      <c r="BH5" s="610"/>
      <c r="BI5" s="610"/>
      <c r="BJ5" s="610"/>
      <c r="BK5" s="610"/>
      <c r="BL5" s="611"/>
      <c r="BM5" s="612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  <c r="CR5" s="613">
        <v>47</v>
      </c>
      <c r="CS5" s="613"/>
      <c r="CT5" s="613"/>
      <c r="CU5" s="613"/>
      <c r="CV5" s="613"/>
      <c r="CW5" s="613"/>
      <c r="CX5" s="613"/>
      <c r="CY5" s="613"/>
      <c r="CZ5" s="613"/>
      <c r="DA5" s="613">
        <f t="shared" si="15"/>
        <v>47</v>
      </c>
      <c r="DB5" s="614">
        <f t="shared" si="16"/>
        <v>1</v>
      </c>
      <c r="DC5" s="615"/>
      <c r="DD5" s="616"/>
      <c r="DE5" s="616"/>
      <c r="DF5" s="616"/>
      <c r="DG5" s="616"/>
      <c r="DH5" s="616"/>
      <c r="DI5" s="616"/>
      <c r="DJ5" s="616"/>
      <c r="DK5" s="616"/>
      <c r="DL5" s="616"/>
      <c r="DM5" s="616"/>
      <c r="DN5" s="616"/>
      <c r="DO5" s="616"/>
      <c r="DP5" s="616"/>
      <c r="DQ5" s="616"/>
      <c r="DR5" s="616"/>
      <c r="DS5" s="616"/>
      <c r="DT5" s="616"/>
      <c r="DU5" s="616"/>
      <c r="DV5" s="616"/>
      <c r="DW5" s="616"/>
      <c r="DX5" s="616"/>
      <c r="DY5" s="616"/>
      <c r="DZ5" s="616"/>
      <c r="EA5" s="616"/>
      <c r="EB5" s="616"/>
      <c r="EC5" s="616"/>
      <c r="ED5" s="616"/>
      <c r="EE5" s="616"/>
      <c r="EF5" s="616"/>
      <c r="EG5" s="616"/>
      <c r="EH5" s="616">
        <v>0.60792771786651123</v>
      </c>
      <c r="EI5" s="616"/>
      <c r="EJ5" s="616"/>
      <c r="EK5" s="616"/>
      <c r="EL5" s="616"/>
      <c r="EM5" s="616"/>
      <c r="EN5" s="616"/>
      <c r="EO5" s="616"/>
      <c r="EP5" s="616"/>
      <c r="EQ5" s="617">
        <v>0.60792771786651123</v>
      </c>
      <c r="ER5" s="618"/>
      <c r="ES5" s="619"/>
      <c r="ET5" s="619"/>
      <c r="EU5" s="619"/>
      <c r="EV5" s="619"/>
      <c r="EW5" s="619"/>
      <c r="EX5" s="619"/>
      <c r="EY5" s="619"/>
      <c r="EZ5" s="619"/>
      <c r="FA5" s="619"/>
      <c r="FB5" s="619"/>
      <c r="FC5" s="619"/>
      <c r="FD5" s="619"/>
      <c r="FE5" s="619"/>
      <c r="FF5" s="619"/>
      <c r="FG5" s="619"/>
      <c r="FH5" s="619"/>
      <c r="FI5" s="619"/>
      <c r="FJ5" s="619"/>
      <c r="FK5" s="619"/>
      <c r="FL5" s="619"/>
      <c r="FM5" s="619"/>
      <c r="FN5" s="619"/>
      <c r="FO5" s="619"/>
      <c r="FP5" s="619"/>
      <c r="FQ5" s="619"/>
      <c r="FR5" s="619"/>
      <c r="FS5" s="619"/>
      <c r="FT5" s="619"/>
      <c r="FU5" s="619"/>
      <c r="FV5" s="619"/>
      <c r="FW5" s="619"/>
      <c r="FX5" s="620"/>
      <c r="FY5" s="614"/>
      <c r="FZ5" s="615"/>
      <c r="GA5" s="616"/>
      <c r="GB5" s="616"/>
      <c r="GC5" s="616"/>
      <c r="GD5" s="616"/>
      <c r="GE5" s="616"/>
      <c r="GF5" s="616"/>
      <c r="GG5" s="616"/>
      <c r="GH5" s="616"/>
      <c r="GI5" s="616"/>
      <c r="GJ5" s="616"/>
      <c r="GK5" s="616"/>
      <c r="GL5" s="616"/>
      <c r="GM5" s="616"/>
      <c r="GN5" s="616"/>
      <c r="GO5" s="616"/>
      <c r="GP5" s="616"/>
      <c r="GQ5" s="616"/>
      <c r="GR5" s="616"/>
      <c r="GS5" s="616"/>
      <c r="GT5" s="616"/>
      <c r="GU5" s="616"/>
      <c r="GV5" s="616"/>
      <c r="GW5" s="616"/>
      <c r="GX5" s="616"/>
      <c r="GY5" s="616"/>
      <c r="GZ5" s="616"/>
      <c r="HA5" s="616"/>
      <c r="HB5" s="616"/>
      <c r="HC5" s="616"/>
      <c r="HD5" s="616"/>
      <c r="HE5" s="616"/>
      <c r="HF5" s="621"/>
      <c r="HG5" s="622"/>
      <c r="HH5" s="623"/>
      <c r="HI5" s="623"/>
      <c r="HJ5" s="623"/>
      <c r="HK5" s="623"/>
      <c r="HL5" s="623"/>
      <c r="HM5" s="623"/>
      <c r="HN5" s="624"/>
      <c r="HO5" s="625">
        <v>0</v>
      </c>
      <c r="HP5" s="626">
        <v>6</v>
      </c>
      <c r="HQ5" s="626">
        <v>2</v>
      </c>
      <c r="HR5" s="626">
        <v>1</v>
      </c>
      <c r="HS5" s="626">
        <v>24</v>
      </c>
      <c r="HT5" s="626">
        <v>12</v>
      </c>
      <c r="HU5" s="626">
        <v>4</v>
      </c>
      <c r="HV5" s="626">
        <v>3</v>
      </c>
      <c r="HW5" s="626">
        <v>793</v>
      </c>
      <c r="HX5" s="626">
        <v>17</v>
      </c>
      <c r="HY5" s="626">
        <v>3</v>
      </c>
      <c r="HZ5" s="626">
        <v>6</v>
      </c>
      <c r="IA5" s="626">
        <v>0</v>
      </c>
      <c r="IB5" s="626">
        <v>0</v>
      </c>
      <c r="IC5" s="626">
        <v>0</v>
      </c>
      <c r="ID5" s="626">
        <v>0</v>
      </c>
      <c r="IE5" s="626">
        <v>6</v>
      </c>
      <c r="IF5" s="626">
        <v>3</v>
      </c>
      <c r="IG5" s="626">
        <v>5</v>
      </c>
      <c r="IH5" s="626">
        <v>1</v>
      </c>
      <c r="II5" s="626">
        <v>0</v>
      </c>
      <c r="IJ5" s="626">
        <v>0</v>
      </c>
      <c r="IK5" s="626">
        <v>0</v>
      </c>
      <c r="IL5" s="626">
        <v>113</v>
      </c>
      <c r="IM5" s="626">
        <v>0</v>
      </c>
      <c r="IN5" s="626">
        <v>0</v>
      </c>
      <c r="IO5" s="626">
        <v>2</v>
      </c>
      <c r="IP5" s="626">
        <v>0</v>
      </c>
      <c r="IQ5" s="626">
        <f t="shared" si="18"/>
        <v>1001</v>
      </c>
      <c r="IR5" s="627">
        <f t="shared" si="19"/>
        <v>0</v>
      </c>
      <c r="IS5" s="614">
        <f t="shared" si="20"/>
        <v>2.7424657534246575</v>
      </c>
      <c r="IT5" s="628">
        <v>722</v>
      </c>
      <c r="IU5" s="629">
        <f t="shared" si="21"/>
        <v>0.72127872127872128</v>
      </c>
      <c r="IV5" s="630">
        <v>722</v>
      </c>
      <c r="IW5" s="631">
        <f t="shared" si="1"/>
        <v>0.72127872127872128</v>
      </c>
      <c r="IX5" s="632">
        <v>875.9979000000003</v>
      </c>
      <c r="IY5" s="633">
        <v>6.5065000000000008</v>
      </c>
      <c r="IZ5" s="633">
        <v>882.50440000000015</v>
      </c>
      <c r="JA5" s="634">
        <f t="shared" si="22"/>
        <v>7.3727677731691759E-3</v>
      </c>
      <c r="JB5" s="635">
        <v>0.88162277722277738</v>
      </c>
      <c r="JC5" s="636">
        <v>2</v>
      </c>
      <c r="JD5" s="637">
        <v>0</v>
      </c>
      <c r="JE5" s="637">
        <v>1</v>
      </c>
      <c r="JF5" s="637">
        <v>0</v>
      </c>
      <c r="JG5" s="637">
        <v>0</v>
      </c>
      <c r="JH5" s="637">
        <v>998</v>
      </c>
      <c r="JI5" s="638">
        <f t="shared" si="2"/>
        <v>1.998001998001998E-3</v>
      </c>
      <c r="JJ5" s="638">
        <f t="shared" si="3"/>
        <v>0</v>
      </c>
      <c r="JK5" s="638">
        <f t="shared" si="4"/>
        <v>9.99000999000999E-4</v>
      </c>
      <c r="JL5" s="638">
        <f t="shared" si="5"/>
        <v>0</v>
      </c>
      <c r="JM5" s="638">
        <f t="shared" si="6"/>
        <v>0</v>
      </c>
      <c r="JN5" s="639">
        <f t="shared" si="7"/>
        <v>0.99700299700299699</v>
      </c>
      <c r="JO5" s="640">
        <v>0</v>
      </c>
      <c r="JP5" s="641">
        <v>11.666666666666666</v>
      </c>
      <c r="JQ5" s="641">
        <v>10</v>
      </c>
      <c r="JR5" s="641">
        <v>15</v>
      </c>
      <c r="JS5" s="641">
        <v>11.791666666666666</v>
      </c>
      <c r="JT5" s="641">
        <v>9.0833333333333339</v>
      </c>
      <c r="JU5" s="641">
        <v>6</v>
      </c>
      <c r="JV5" s="641">
        <v>6</v>
      </c>
      <c r="JW5" s="641">
        <v>10.43001261034048</v>
      </c>
      <c r="JX5" s="641">
        <v>10.529411764705882</v>
      </c>
      <c r="JY5" s="641">
        <v>5.333333333333333</v>
      </c>
      <c r="JZ5" s="641">
        <v>6.166666666666667</v>
      </c>
      <c r="KA5" s="641">
        <v>0</v>
      </c>
      <c r="KB5" s="641">
        <v>0</v>
      </c>
      <c r="KC5" s="641">
        <v>0</v>
      </c>
      <c r="KD5" s="641">
        <v>0</v>
      </c>
      <c r="KE5" s="641">
        <v>15</v>
      </c>
      <c r="KF5" s="641">
        <v>9.6666666666666661</v>
      </c>
      <c r="KG5" s="641">
        <v>10.199999999999999</v>
      </c>
      <c r="KH5" s="641">
        <v>9</v>
      </c>
      <c r="KI5" s="641">
        <v>0</v>
      </c>
      <c r="KJ5" s="641">
        <v>0</v>
      </c>
      <c r="KK5" s="641">
        <v>0</v>
      </c>
      <c r="KL5" s="641">
        <v>18.946902654867255</v>
      </c>
      <c r="KM5" s="641">
        <v>0</v>
      </c>
      <c r="KN5" s="641">
        <v>0</v>
      </c>
      <c r="KO5" s="641">
        <v>36</v>
      </c>
      <c r="KP5" s="641">
        <v>0</v>
      </c>
      <c r="KQ5" s="642">
        <v>11.422577422577422</v>
      </c>
      <c r="KR5" s="625">
        <v>0</v>
      </c>
      <c r="KS5" s="626">
        <v>64</v>
      </c>
      <c r="KT5" s="626">
        <v>18</v>
      </c>
      <c r="KU5" s="626">
        <v>14</v>
      </c>
      <c r="KV5" s="626">
        <v>260</v>
      </c>
      <c r="KW5" s="626">
        <v>98</v>
      </c>
      <c r="KX5" s="626">
        <v>20</v>
      </c>
      <c r="KY5" s="626">
        <v>15</v>
      </c>
      <c r="KZ5" s="626">
        <v>7412</v>
      </c>
      <c r="LA5" s="626">
        <v>162</v>
      </c>
      <c r="LB5" s="626">
        <v>14</v>
      </c>
      <c r="LC5" s="626">
        <v>31</v>
      </c>
      <c r="LD5" s="626">
        <v>0</v>
      </c>
      <c r="LE5" s="626">
        <v>0</v>
      </c>
      <c r="LF5" s="626">
        <v>0</v>
      </c>
      <c r="LG5" s="626">
        <v>0</v>
      </c>
      <c r="LH5" s="626">
        <v>83</v>
      </c>
      <c r="LI5" s="626">
        <v>26</v>
      </c>
      <c r="LJ5" s="626">
        <v>47</v>
      </c>
      <c r="LK5" s="626">
        <v>8</v>
      </c>
      <c r="LL5" s="626">
        <v>0</v>
      </c>
      <c r="LM5" s="626">
        <v>0</v>
      </c>
      <c r="LN5" s="626">
        <v>0</v>
      </c>
      <c r="LO5" s="626">
        <v>2028</v>
      </c>
      <c r="LP5" s="626">
        <v>0</v>
      </c>
      <c r="LQ5" s="626">
        <v>0</v>
      </c>
      <c r="LR5" s="626">
        <v>70</v>
      </c>
      <c r="LS5" s="626">
        <v>0</v>
      </c>
      <c r="LT5" s="626">
        <f t="shared" si="23"/>
        <v>10370</v>
      </c>
      <c r="LU5" s="614">
        <f t="shared" si="8"/>
        <v>28.410958904109588</v>
      </c>
      <c r="LV5" s="625">
        <v>0</v>
      </c>
      <c r="LW5" s="626">
        <v>0</v>
      </c>
      <c r="LX5" s="626">
        <v>0</v>
      </c>
      <c r="LY5" s="626">
        <v>0</v>
      </c>
      <c r="LZ5" s="626">
        <v>0</v>
      </c>
      <c r="MA5" s="626">
        <v>0</v>
      </c>
      <c r="MB5" s="626">
        <v>0</v>
      </c>
      <c r="MC5" s="626">
        <v>0</v>
      </c>
      <c r="MD5" s="626">
        <v>0</v>
      </c>
      <c r="ME5" s="626">
        <v>0</v>
      </c>
      <c r="MF5" s="626">
        <v>0</v>
      </c>
      <c r="MG5" s="626">
        <v>0</v>
      </c>
      <c r="MH5" s="626">
        <v>0</v>
      </c>
      <c r="MI5" s="626">
        <v>0</v>
      </c>
      <c r="MJ5" s="626">
        <v>0</v>
      </c>
      <c r="MK5" s="626">
        <v>0</v>
      </c>
      <c r="ML5" s="626">
        <v>0</v>
      </c>
      <c r="MM5" s="626">
        <v>0</v>
      </c>
      <c r="MN5" s="626">
        <v>0</v>
      </c>
      <c r="MO5" s="626">
        <v>0</v>
      </c>
      <c r="MP5" s="626">
        <v>0</v>
      </c>
      <c r="MQ5" s="626">
        <v>0</v>
      </c>
      <c r="MR5" s="626">
        <v>0</v>
      </c>
      <c r="MS5" s="626">
        <v>0</v>
      </c>
      <c r="MT5" s="626">
        <v>0</v>
      </c>
      <c r="MU5" s="626">
        <v>0</v>
      </c>
      <c r="MV5" s="626">
        <v>0</v>
      </c>
      <c r="MW5" s="626">
        <v>0</v>
      </c>
      <c r="MX5" s="626">
        <f t="shared" si="24"/>
        <v>0</v>
      </c>
      <c r="MY5" s="614">
        <f t="shared" si="25"/>
        <v>0</v>
      </c>
      <c r="MZ5" s="612">
        <f t="shared" si="9"/>
        <v>10370</v>
      </c>
      <c r="NA5" s="613">
        <f t="shared" si="26"/>
        <v>0</v>
      </c>
      <c r="NB5" s="643">
        <f t="shared" si="27"/>
        <v>0</v>
      </c>
      <c r="NC5" s="644">
        <v>0</v>
      </c>
      <c r="ND5" s="645">
        <v>0</v>
      </c>
      <c r="NE5" s="645">
        <v>0</v>
      </c>
      <c r="NF5" s="646">
        <v>0</v>
      </c>
      <c r="NG5" s="647">
        <v>0</v>
      </c>
      <c r="NH5" s="647">
        <v>0</v>
      </c>
      <c r="NI5" s="645">
        <v>0</v>
      </c>
      <c r="NJ5" s="645">
        <v>0</v>
      </c>
      <c r="NK5" s="646">
        <v>0</v>
      </c>
      <c r="NL5" s="647">
        <v>0</v>
      </c>
      <c r="NM5" s="645">
        <v>0</v>
      </c>
      <c r="NN5" s="645">
        <v>0</v>
      </c>
      <c r="NO5" s="646">
        <v>0</v>
      </c>
      <c r="NP5" s="647">
        <v>0</v>
      </c>
      <c r="NQ5" s="648">
        <v>0</v>
      </c>
      <c r="NR5" s="648">
        <v>0</v>
      </c>
      <c r="NS5" s="648">
        <v>0</v>
      </c>
      <c r="NT5" s="649">
        <f t="shared" si="28"/>
        <v>0</v>
      </c>
      <c r="NU5" s="650"/>
      <c r="NV5" s="625"/>
      <c r="NW5" s="626"/>
      <c r="NX5" s="626"/>
      <c r="NY5" s="651"/>
      <c r="NZ5" s="626"/>
      <c r="OA5" s="626"/>
      <c r="OB5" s="626"/>
      <c r="OC5" s="651"/>
      <c r="OD5" s="652"/>
      <c r="OE5" s="653"/>
      <c r="OF5" s="654"/>
      <c r="OG5" s="654"/>
      <c r="OH5" s="654"/>
      <c r="OI5" s="654"/>
      <c r="OJ5" s="654"/>
      <c r="OK5" s="654"/>
      <c r="OL5" s="655"/>
      <c r="OM5" s="656"/>
      <c r="ON5" s="657"/>
      <c r="OO5" s="657"/>
      <c r="OP5" s="657"/>
      <c r="OQ5" s="657"/>
      <c r="OR5" s="657"/>
      <c r="OS5" s="657"/>
      <c r="OT5" s="658"/>
    </row>
    <row r="6" spans="1:410" s="587" customFormat="1" ht="8.25" x14ac:dyDescent="0.25">
      <c r="A6" s="588" t="s">
        <v>221</v>
      </c>
      <c r="B6" s="589" t="s">
        <v>222</v>
      </c>
      <c r="C6" s="590" t="s">
        <v>223</v>
      </c>
      <c r="D6" s="590" t="s">
        <v>224</v>
      </c>
      <c r="E6" s="590" t="s">
        <v>1206</v>
      </c>
      <c r="F6" s="590" t="s">
        <v>207</v>
      </c>
      <c r="G6" s="590" t="s">
        <v>220</v>
      </c>
      <c r="H6" s="590" t="s">
        <v>220</v>
      </c>
      <c r="I6" s="590" t="s">
        <v>209</v>
      </c>
      <c r="J6" s="590" t="s">
        <v>210</v>
      </c>
      <c r="K6" s="591" t="s">
        <v>211</v>
      </c>
      <c r="L6" s="592">
        <v>1</v>
      </c>
      <c r="M6" s="593">
        <v>2197616</v>
      </c>
      <c r="N6" s="594">
        <v>29824</v>
      </c>
      <c r="O6" s="595">
        <v>2098256</v>
      </c>
      <c r="P6" s="596">
        <v>545679</v>
      </c>
      <c r="Q6" s="597">
        <f t="shared" si="10"/>
        <v>0.2600631190855644</v>
      </c>
      <c r="R6" s="598">
        <f t="shared" si="0"/>
        <v>99360</v>
      </c>
      <c r="S6" s="599">
        <v>0</v>
      </c>
      <c r="T6" s="600">
        <v>1999336.5654399998</v>
      </c>
      <c r="U6" s="600">
        <v>6324.8794800000005</v>
      </c>
      <c r="V6" s="600">
        <v>2005661.4449199999</v>
      </c>
      <c r="W6" s="601">
        <f t="shared" si="11"/>
        <v>0.91265327742426339</v>
      </c>
      <c r="X6" s="602">
        <v>49.605499999999999</v>
      </c>
      <c r="Y6" s="603">
        <v>3.04</v>
      </c>
      <c r="Z6" s="603">
        <v>98.411200000000008</v>
      </c>
      <c r="AA6" s="603">
        <v>78.573733333333337</v>
      </c>
      <c r="AB6" s="603">
        <v>79.355466666666658</v>
      </c>
      <c r="AC6" s="603">
        <v>38.934800000000003</v>
      </c>
      <c r="AD6" s="603">
        <v>38.137599999999999</v>
      </c>
      <c r="AE6" s="603">
        <v>92.350949999999997</v>
      </c>
      <c r="AF6" s="603">
        <v>40.236750000000001</v>
      </c>
      <c r="AG6" s="603">
        <v>518.64600000000007</v>
      </c>
      <c r="AH6" s="604">
        <f t="shared" si="12"/>
        <v>0.12849225104084019</v>
      </c>
      <c r="AI6" s="605">
        <f t="shared" si="13"/>
        <v>0.25491279425931263</v>
      </c>
      <c r="AJ6" s="606"/>
      <c r="AK6" s="607"/>
      <c r="AL6" s="607"/>
      <c r="AM6" s="607"/>
      <c r="AN6" s="607"/>
      <c r="AO6" s="607">
        <v>30</v>
      </c>
      <c r="AP6" s="607"/>
      <c r="AQ6" s="608"/>
      <c r="AR6" s="609"/>
      <c r="AS6" s="610"/>
      <c r="AT6" s="610">
        <v>1</v>
      </c>
      <c r="AU6" s="610">
        <v>1</v>
      </c>
      <c r="AV6" s="610"/>
      <c r="AW6" s="610"/>
      <c r="AX6" s="610"/>
      <c r="AY6" s="610"/>
      <c r="AZ6" s="610"/>
      <c r="BA6" s="610"/>
      <c r="BB6" s="610"/>
      <c r="BC6" s="610"/>
      <c r="BD6" s="610"/>
      <c r="BE6" s="610">
        <v>1</v>
      </c>
      <c r="BF6" s="610"/>
      <c r="BG6" s="610"/>
      <c r="BH6" s="610"/>
      <c r="BI6" s="610"/>
      <c r="BJ6" s="610"/>
      <c r="BK6" s="610"/>
      <c r="BL6" s="611">
        <f t="shared" si="14"/>
        <v>3</v>
      </c>
      <c r="BM6" s="612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>
        <v>16</v>
      </c>
      <c r="CL6" s="613"/>
      <c r="CM6" s="613"/>
      <c r="CN6" s="613"/>
      <c r="CO6" s="613"/>
      <c r="CP6" s="613"/>
      <c r="CQ6" s="613"/>
      <c r="CR6" s="613"/>
      <c r="CS6" s="613"/>
      <c r="CT6" s="613"/>
      <c r="CU6" s="613"/>
      <c r="CV6" s="613"/>
      <c r="CW6" s="613"/>
      <c r="CX6" s="613"/>
      <c r="CY6" s="613"/>
      <c r="CZ6" s="613"/>
      <c r="DA6" s="613">
        <f t="shared" si="15"/>
        <v>16</v>
      </c>
      <c r="DB6" s="614">
        <f t="shared" si="16"/>
        <v>1</v>
      </c>
      <c r="DC6" s="615"/>
      <c r="DD6" s="616"/>
      <c r="DE6" s="616"/>
      <c r="DF6" s="616"/>
      <c r="DG6" s="616"/>
      <c r="DH6" s="616"/>
      <c r="DI6" s="616"/>
      <c r="DJ6" s="616"/>
      <c r="DK6" s="616"/>
      <c r="DL6" s="616"/>
      <c r="DM6" s="616"/>
      <c r="DN6" s="616"/>
      <c r="DO6" s="616"/>
      <c r="DP6" s="616"/>
      <c r="DQ6" s="616"/>
      <c r="DR6" s="616"/>
      <c r="DS6" s="616"/>
      <c r="DT6" s="616"/>
      <c r="DU6" s="616"/>
      <c r="DV6" s="616"/>
      <c r="DW6" s="616"/>
      <c r="DX6" s="616"/>
      <c r="DY6" s="616"/>
      <c r="DZ6" s="616"/>
      <c r="EA6" s="616">
        <v>1.013013698630137</v>
      </c>
      <c r="EB6" s="616"/>
      <c r="EC6" s="616"/>
      <c r="ED6" s="616"/>
      <c r="EE6" s="616"/>
      <c r="EF6" s="616"/>
      <c r="EG6" s="616"/>
      <c r="EH6" s="616"/>
      <c r="EI6" s="616"/>
      <c r="EJ6" s="616"/>
      <c r="EK6" s="616"/>
      <c r="EL6" s="616"/>
      <c r="EM6" s="616"/>
      <c r="EN6" s="616"/>
      <c r="EO6" s="616"/>
      <c r="EP6" s="616"/>
      <c r="EQ6" s="617">
        <v>1.013013698630137</v>
      </c>
      <c r="ER6" s="618"/>
      <c r="ES6" s="619"/>
      <c r="ET6" s="619"/>
      <c r="EU6" s="619"/>
      <c r="EV6" s="619"/>
      <c r="EW6" s="619"/>
      <c r="EX6" s="619"/>
      <c r="EY6" s="619"/>
      <c r="EZ6" s="619"/>
      <c r="FA6" s="619"/>
      <c r="FB6" s="619"/>
      <c r="FC6" s="619">
        <v>21</v>
      </c>
      <c r="FD6" s="619"/>
      <c r="FE6" s="619"/>
      <c r="FF6" s="619"/>
      <c r="FG6" s="619"/>
      <c r="FH6" s="619"/>
      <c r="FI6" s="619"/>
      <c r="FJ6" s="619"/>
      <c r="FK6" s="619"/>
      <c r="FL6" s="619"/>
      <c r="FM6" s="619"/>
      <c r="FN6" s="619"/>
      <c r="FO6" s="619"/>
      <c r="FP6" s="619"/>
      <c r="FQ6" s="619"/>
      <c r="FR6" s="619"/>
      <c r="FS6" s="619"/>
      <c r="FT6" s="619"/>
      <c r="FU6" s="619"/>
      <c r="FV6" s="619"/>
      <c r="FW6" s="619"/>
      <c r="FX6" s="620">
        <f t="shared" si="17"/>
        <v>21</v>
      </c>
      <c r="FY6" s="614">
        <f>COUNT(ER6:FW6)</f>
        <v>1</v>
      </c>
      <c r="FZ6" s="615"/>
      <c r="GA6" s="616"/>
      <c r="GB6" s="616"/>
      <c r="GC6" s="616"/>
      <c r="GD6" s="616"/>
      <c r="GE6" s="616"/>
      <c r="GF6" s="616"/>
      <c r="GG6" s="616"/>
      <c r="GH6" s="616"/>
      <c r="GI6" s="616"/>
      <c r="GJ6" s="616"/>
      <c r="GK6" s="616">
        <v>0.58264840182648403</v>
      </c>
      <c r="GL6" s="616"/>
      <c r="GM6" s="616"/>
      <c r="GN6" s="616"/>
      <c r="GO6" s="616"/>
      <c r="GP6" s="616"/>
      <c r="GQ6" s="616"/>
      <c r="GR6" s="616"/>
      <c r="GS6" s="616"/>
      <c r="GT6" s="616"/>
      <c r="GU6" s="616"/>
      <c r="GV6" s="616"/>
      <c r="GW6" s="616"/>
      <c r="GX6" s="616"/>
      <c r="GY6" s="616"/>
      <c r="GZ6" s="616"/>
      <c r="HA6" s="616"/>
      <c r="HB6" s="616"/>
      <c r="HC6" s="616"/>
      <c r="HD6" s="616"/>
      <c r="HE6" s="616"/>
      <c r="HF6" s="621">
        <v>0.58264840182648403</v>
      </c>
      <c r="HG6" s="622"/>
      <c r="HH6" s="623"/>
      <c r="HI6" s="623"/>
      <c r="HJ6" s="623"/>
      <c r="HK6" s="623"/>
      <c r="HL6" s="623"/>
      <c r="HM6" s="623"/>
      <c r="HN6" s="624"/>
      <c r="HO6" s="625">
        <v>85</v>
      </c>
      <c r="HP6" s="626">
        <v>1</v>
      </c>
      <c r="HQ6" s="626">
        <v>0</v>
      </c>
      <c r="HR6" s="626">
        <v>1</v>
      </c>
      <c r="HS6" s="626">
        <v>13</v>
      </c>
      <c r="HT6" s="626">
        <v>0</v>
      </c>
      <c r="HU6" s="626">
        <v>3</v>
      </c>
      <c r="HV6" s="626">
        <v>2</v>
      </c>
      <c r="HW6" s="626">
        <v>2</v>
      </c>
      <c r="HX6" s="626">
        <v>1</v>
      </c>
      <c r="HY6" s="626">
        <v>1</v>
      </c>
      <c r="HZ6" s="626">
        <v>2</v>
      </c>
      <c r="IA6" s="626">
        <v>0</v>
      </c>
      <c r="IB6" s="626">
        <v>0</v>
      </c>
      <c r="IC6" s="626">
        <v>0</v>
      </c>
      <c r="ID6" s="626">
        <v>0</v>
      </c>
      <c r="IE6" s="626">
        <v>28</v>
      </c>
      <c r="IF6" s="626">
        <v>306</v>
      </c>
      <c r="IG6" s="626">
        <v>4</v>
      </c>
      <c r="IH6" s="626">
        <v>0</v>
      </c>
      <c r="II6" s="626">
        <v>0</v>
      </c>
      <c r="IJ6" s="626">
        <v>0</v>
      </c>
      <c r="IK6" s="626">
        <v>0</v>
      </c>
      <c r="IL6" s="626">
        <v>10</v>
      </c>
      <c r="IM6" s="626">
        <v>0</v>
      </c>
      <c r="IN6" s="626">
        <v>0</v>
      </c>
      <c r="IO6" s="626">
        <v>0</v>
      </c>
      <c r="IP6" s="626">
        <v>0</v>
      </c>
      <c r="IQ6" s="626">
        <f t="shared" si="18"/>
        <v>459</v>
      </c>
      <c r="IR6" s="627">
        <f t="shared" si="19"/>
        <v>0.18518518518518517</v>
      </c>
      <c r="IS6" s="614">
        <f t="shared" si="20"/>
        <v>1.2575342465753425</v>
      </c>
      <c r="IT6" s="628">
        <v>327</v>
      </c>
      <c r="IU6" s="629">
        <f t="shared" si="21"/>
        <v>0.71241830065359479</v>
      </c>
      <c r="IV6" s="630">
        <v>327</v>
      </c>
      <c r="IW6" s="631">
        <f t="shared" si="1"/>
        <v>0.71241830065359479</v>
      </c>
      <c r="IX6" s="632">
        <v>2884.4316999999983</v>
      </c>
      <c r="IY6" s="633">
        <v>1137.7297000000003</v>
      </c>
      <c r="IZ6" s="633">
        <v>4022.161399999999</v>
      </c>
      <c r="JA6" s="634">
        <f t="shared" si="22"/>
        <v>0.28286525249832106</v>
      </c>
      <c r="JB6" s="635">
        <v>8.7628788671023941</v>
      </c>
      <c r="JC6" s="636">
        <v>0</v>
      </c>
      <c r="JD6" s="637">
        <v>99</v>
      </c>
      <c r="JE6" s="637">
        <v>260</v>
      </c>
      <c r="JF6" s="637">
        <v>0</v>
      </c>
      <c r="JG6" s="637">
        <v>0</v>
      </c>
      <c r="JH6" s="637">
        <v>100</v>
      </c>
      <c r="JI6" s="638">
        <f t="shared" si="2"/>
        <v>0</v>
      </c>
      <c r="JJ6" s="638">
        <f t="shared" si="3"/>
        <v>0.21568627450980393</v>
      </c>
      <c r="JK6" s="638">
        <f t="shared" si="4"/>
        <v>0.56644880174291934</v>
      </c>
      <c r="JL6" s="638">
        <f t="shared" si="5"/>
        <v>0</v>
      </c>
      <c r="JM6" s="638">
        <f t="shared" si="6"/>
        <v>0</v>
      </c>
      <c r="JN6" s="639">
        <f t="shared" si="7"/>
        <v>0.2178649237472767</v>
      </c>
      <c r="JO6" s="640">
        <v>38.635294117647057</v>
      </c>
      <c r="JP6" s="641">
        <v>28</v>
      </c>
      <c r="JQ6" s="641">
        <v>0</v>
      </c>
      <c r="JR6" s="641">
        <v>3</v>
      </c>
      <c r="JS6" s="641">
        <v>19.53846153846154</v>
      </c>
      <c r="JT6" s="641">
        <v>0</v>
      </c>
      <c r="JU6" s="641">
        <v>5.666666666666667</v>
      </c>
      <c r="JV6" s="641">
        <v>19.5</v>
      </c>
      <c r="JW6" s="641">
        <v>32</v>
      </c>
      <c r="JX6" s="641">
        <v>6</v>
      </c>
      <c r="JY6" s="641">
        <v>2</v>
      </c>
      <c r="JZ6" s="641">
        <v>6</v>
      </c>
      <c r="KA6" s="641">
        <v>0</v>
      </c>
      <c r="KB6" s="641">
        <v>0</v>
      </c>
      <c r="KC6" s="641">
        <v>0</v>
      </c>
      <c r="KD6" s="641">
        <v>0</v>
      </c>
      <c r="KE6" s="641">
        <v>17.035714285714285</v>
      </c>
      <c r="KF6" s="641">
        <v>20.183006535947712</v>
      </c>
      <c r="KG6" s="641">
        <v>9.25</v>
      </c>
      <c r="KH6" s="641">
        <v>0</v>
      </c>
      <c r="KI6" s="641">
        <v>0</v>
      </c>
      <c r="KJ6" s="641">
        <v>0</v>
      </c>
      <c r="KK6" s="641">
        <v>0</v>
      </c>
      <c r="KL6" s="641">
        <v>2.2000000000000002</v>
      </c>
      <c r="KM6" s="641">
        <v>0</v>
      </c>
      <c r="KN6" s="641">
        <v>0</v>
      </c>
      <c r="KO6" s="641">
        <v>0</v>
      </c>
      <c r="KP6" s="641">
        <v>0</v>
      </c>
      <c r="KQ6" s="642">
        <v>22.703703703703702</v>
      </c>
      <c r="KR6" s="625">
        <v>365</v>
      </c>
      <c r="KS6" s="626">
        <v>27</v>
      </c>
      <c r="KT6" s="626">
        <v>0</v>
      </c>
      <c r="KU6" s="626">
        <v>2</v>
      </c>
      <c r="KV6" s="626">
        <v>104</v>
      </c>
      <c r="KW6" s="626">
        <v>0</v>
      </c>
      <c r="KX6" s="626">
        <v>14</v>
      </c>
      <c r="KY6" s="626">
        <v>20</v>
      </c>
      <c r="KZ6" s="626">
        <v>62</v>
      </c>
      <c r="LA6" s="626">
        <v>5</v>
      </c>
      <c r="LB6" s="626">
        <v>0</v>
      </c>
      <c r="LC6" s="626">
        <v>0</v>
      </c>
      <c r="LD6" s="626">
        <v>0</v>
      </c>
      <c r="LE6" s="626">
        <v>0</v>
      </c>
      <c r="LF6" s="626">
        <v>0</v>
      </c>
      <c r="LG6" s="626">
        <v>0</v>
      </c>
      <c r="LH6" s="626">
        <v>326</v>
      </c>
      <c r="LI6" s="626">
        <v>4862</v>
      </c>
      <c r="LJ6" s="626">
        <v>9</v>
      </c>
      <c r="LK6" s="626">
        <v>0</v>
      </c>
      <c r="LL6" s="626">
        <v>0</v>
      </c>
      <c r="LM6" s="626">
        <v>0</v>
      </c>
      <c r="LN6" s="626">
        <v>0</v>
      </c>
      <c r="LO6" s="626">
        <v>11</v>
      </c>
      <c r="LP6" s="626">
        <v>0</v>
      </c>
      <c r="LQ6" s="626">
        <v>0</v>
      </c>
      <c r="LR6" s="626">
        <v>0</v>
      </c>
      <c r="LS6" s="626">
        <v>0</v>
      </c>
      <c r="LT6" s="626">
        <f t="shared" si="23"/>
        <v>5807</v>
      </c>
      <c r="LU6" s="614">
        <f t="shared" si="8"/>
        <v>15.90958904109589</v>
      </c>
      <c r="LV6" s="625">
        <v>2836</v>
      </c>
      <c r="LW6" s="626">
        <v>0</v>
      </c>
      <c r="LX6" s="626">
        <v>0</v>
      </c>
      <c r="LY6" s="626">
        <v>0</v>
      </c>
      <c r="LZ6" s="626">
        <v>137</v>
      </c>
      <c r="MA6" s="626">
        <v>0</v>
      </c>
      <c r="MB6" s="626">
        <v>0</v>
      </c>
      <c r="MC6" s="626">
        <v>18</v>
      </c>
      <c r="MD6" s="626">
        <v>0</v>
      </c>
      <c r="ME6" s="626">
        <v>0</v>
      </c>
      <c r="MF6" s="626">
        <v>1</v>
      </c>
      <c r="MG6" s="626">
        <v>10</v>
      </c>
      <c r="MH6" s="626">
        <v>0</v>
      </c>
      <c r="MI6" s="626">
        <v>0</v>
      </c>
      <c r="MJ6" s="626">
        <v>0</v>
      </c>
      <c r="MK6" s="626">
        <v>0</v>
      </c>
      <c r="ML6" s="626">
        <v>123</v>
      </c>
      <c r="MM6" s="626">
        <v>1005</v>
      </c>
      <c r="MN6" s="626">
        <v>24</v>
      </c>
      <c r="MO6" s="626">
        <v>0</v>
      </c>
      <c r="MP6" s="626">
        <v>0</v>
      </c>
      <c r="MQ6" s="626">
        <v>0</v>
      </c>
      <c r="MR6" s="626">
        <v>0</v>
      </c>
      <c r="MS6" s="626">
        <v>1</v>
      </c>
      <c r="MT6" s="626">
        <v>0</v>
      </c>
      <c r="MU6" s="626">
        <v>0</v>
      </c>
      <c r="MV6" s="626">
        <v>0</v>
      </c>
      <c r="MW6" s="626">
        <v>0</v>
      </c>
      <c r="MX6" s="626">
        <f t="shared" si="24"/>
        <v>4155</v>
      </c>
      <c r="MY6" s="614">
        <f t="shared" si="25"/>
        <v>11.383561643835616</v>
      </c>
      <c r="MZ6" s="612">
        <f t="shared" si="9"/>
        <v>5807</v>
      </c>
      <c r="NA6" s="613">
        <f t="shared" si="26"/>
        <v>4155</v>
      </c>
      <c r="NB6" s="643">
        <f t="shared" si="27"/>
        <v>0.41708492270628389</v>
      </c>
      <c r="NC6" s="644">
        <v>0</v>
      </c>
      <c r="ND6" s="645">
        <v>0</v>
      </c>
      <c r="NE6" s="645">
        <v>0</v>
      </c>
      <c r="NF6" s="646">
        <v>158</v>
      </c>
      <c r="NG6" s="647">
        <v>2373</v>
      </c>
      <c r="NH6" s="647">
        <v>1624</v>
      </c>
      <c r="NI6" s="645">
        <v>0</v>
      </c>
      <c r="NJ6" s="645">
        <v>0</v>
      </c>
      <c r="NK6" s="646">
        <v>0</v>
      </c>
      <c r="NL6" s="647">
        <v>0</v>
      </c>
      <c r="NM6" s="645">
        <v>0</v>
      </c>
      <c r="NN6" s="645">
        <v>0</v>
      </c>
      <c r="NO6" s="646">
        <v>0</v>
      </c>
      <c r="NP6" s="647">
        <v>0</v>
      </c>
      <c r="NQ6" s="648">
        <v>0</v>
      </c>
      <c r="NR6" s="648">
        <v>0</v>
      </c>
      <c r="NS6" s="648">
        <v>0</v>
      </c>
      <c r="NT6" s="649">
        <f t="shared" si="28"/>
        <v>4155</v>
      </c>
      <c r="NU6" s="650">
        <f t="shared" si="29"/>
        <v>0</v>
      </c>
      <c r="NV6" s="625"/>
      <c r="NW6" s="626"/>
      <c r="NX6" s="626"/>
      <c r="NY6" s="651"/>
      <c r="NZ6" s="626">
        <v>90</v>
      </c>
      <c r="OA6" s="626">
        <v>9</v>
      </c>
      <c r="OB6" s="626">
        <v>14</v>
      </c>
      <c r="OC6" s="651">
        <v>113</v>
      </c>
      <c r="OD6" s="652">
        <f t="shared" si="30"/>
        <v>113</v>
      </c>
      <c r="OE6" s="653"/>
      <c r="OF6" s="654"/>
      <c r="OG6" s="654">
        <v>15.08</v>
      </c>
      <c r="OH6" s="654">
        <v>0.71809523809523812</v>
      </c>
      <c r="OI6" s="654"/>
      <c r="OJ6" s="654"/>
      <c r="OK6" s="654">
        <v>42.129999999999995</v>
      </c>
      <c r="OL6" s="655">
        <v>2.0061904761904761</v>
      </c>
      <c r="OM6" s="656"/>
      <c r="ON6" s="657"/>
      <c r="OO6" s="657"/>
      <c r="OP6" s="657"/>
      <c r="OQ6" s="657"/>
      <c r="OR6" s="657"/>
      <c r="OS6" s="657"/>
      <c r="OT6" s="658"/>
    </row>
    <row r="7" spans="1:410" s="587" customFormat="1" ht="8.25" x14ac:dyDescent="0.25">
      <c r="A7" s="588" t="s">
        <v>225</v>
      </c>
      <c r="B7" s="589" t="s">
        <v>226</v>
      </c>
      <c r="C7" s="590" t="s">
        <v>227</v>
      </c>
      <c r="D7" s="590" t="s">
        <v>228</v>
      </c>
      <c r="E7" s="590" t="s">
        <v>1207</v>
      </c>
      <c r="F7" s="590" t="s">
        <v>229</v>
      </c>
      <c r="G7" s="590" t="s">
        <v>230</v>
      </c>
      <c r="H7" s="590" t="s">
        <v>1208</v>
      </c>
      <c r="I7" s="590" t="s">
        <v>209</v>
      </c>
      <c r="J7" s="590" t="s">
        <v>210</v>
      </c>
      <c r="K7" s="591" t="s">
        <v>232</v>
      </c>
      <c r="L7" s="592">
        <v>1</v>
      </c>
      <c r="M7" s="593">
        <v>397570</v>
      </c>
      <c r="N7" s="594">
        <v>15630</v>
      </c>
      <c r="O7" s="595">
        <v>388225</v>
      </c>
      <c r="P7" s="596">
        <v>297470</v>
      </c>
      <c r="Q7" s="597">
        <f t="shared" si="10"/>
        <v>0.76623092278961946</v>
      </c>
      <c r="R7" s="598">
        <f t="shared" si="0"/>
        <v>9345</v>
      </c>
      <c r="S7" s="599">
        <v>0</v>
      </c>
      <c r="T7" s="600">
        <v>121279.38992999999</v>
      </c>
      <c r="U7" s="600">
        <v>0</v>
      </c>
      <c r="V7" s="600">
        <v>121279.38992999999</v>
      </c>
      <c r="W7" s="601">
        <f t="shared" si="11"/>
        <v>0.30505166368186731</v>
      </c>
      <c r="X7" s="602">
        <v>24.7</v>
      </c>
      <c r="Y7" s="603">
        <v>0</v>
      </c>
      <c r="Z7" s="603">
        <v>40.520000000000003</v>
      </c>
      <c r="AA7" s="603">
        <v>3.55</v>
      </c>
      <c r="AB7" s="603">
        <v>13.45</v>
      </c>
      <c r="AC7" s="603">
        <v>1</v>
      </c>
      <c r="AD7" s="603">
        <v>120.22410666666667</v>
      </c>
      <c r="AE7" s="603">
        <v>82.350000000000009</v>
      </c>
      <c r="AF7" s="603">
        <v>15.16</v>
      </c>
      <c r="AG7" s="603">
        <v>300.95410666666669</v>
      </c>
      <c r="AH7" s="604">
        <f t="shared" si="12"/>
        <v>0.12140926765929748</v>
      </c>
      <c r="AI7" s="605">
        <f t="shared" si="13"/>
        <v>0.19917018322083943</v>
      </c>
      <c r="AJ7" s="606"/>
      <c r="AK7" s="607"/>
      <c r="AL7" s="607"/>
      <c r="AM7" s="607"/>
      <c r="AN7" s="607"/>
      <c r="AO7" s="607"/>
      <c r="AP7" s="607"/>
      <c r="AQ7" s="608"/>
      <c r="AR7" s="609"/>
      <c r="AS7" s="610"/>
      <c r="AT7" s="610"/>
      <c r="AU7" s="610"/>
      <c r="AV7" s="610"/>
      <c r="AW7" s="610"/>
      <c r="AX7" s="610"/>
      <c r="AY7" s="610"/>
      <c r="AZ7" s="610"/>
      <c r="BA7" s="610"/>
      <c r="BB7" s="610"/>
      <c r="BC7" s="610"/>
      <c r="BD7" s="610"/>
      <c r="BE7" s="610"/>
      <c r="BF7" s="610"/>
      <c r="BG7" s="610"/>
      <c r="BH7" s="610"/>
      <c r="BI7" s="610"/>
      <c r="BJ7" s="610"/>
      <c r="BK7" s="610"/>
      <c r="BL7" s="611"/>
      <c r="BM7" s="612"/>
      <c r="BN7" s="613"/>
      <c r="BO7" s="613"/>
      <c r="BP7" s="613"/>
      <c r="BQ7" s="613"/>
      <c r="BR7" s="613"/>
      <c r="BS7" s="613">
        <v>47</v>
      </c>
      <c r="BT7" s="613"/>
      <c r="BU7" s="613"/>
      <c r="BV7" s="613"/>
      <c r="BW7" s="613"/>
      <c r="BX7" s="613"/>
      <c r="BY7" s="613"/>
      <c r="BZ7" s="613"/>
      <c r="CA7" s="613"/>
      <c r="CB7" s="613"/>
      <c r="CC7" s="613"/>
      <c r="CD7" s="613"/>
      <c r="CE7" s="613"/>
      <c r="CF7" s="613"/>
      <c r="CG7" s="613"/>
      <c r="CH7" s="613"/>
      <c r="CI7" s="613"/>
      <c r="CJ7" s="613"/>
      <c r="CK7" s="613"/>
      <c r="CL7" s="613"/>
      <c r="CM7" s="613"/>
      <c r="CN7" s="613"/>
      <c r="CO7" s="613"/>
      <c r="CP7" s="613"/>
      <c r="CQ7" s="613"/>
      <c r="CR7" s="613"/>
      <c r="CS7" s="613"/>
      <c r="CT7" s="613"/>
      <c r="CU7" s="613"/>
      <c r="CV7" s="613"/>
      <c r="CW7" s="613"/>
      <c r="CX7" s="613"/>
      <c r="CY7" s="613"/>
      <c r="CZ7" s="613"/>
      <c r="DA7" s="613">
        <f t="shared" si="15"/>
        <v>47</v>
      </c>
      <c r="DB7" s="614">
        <f t="shared" si="16"/>
        <v>1</v>
      </c>
      <c r="DC7" s="615"/>
      <c r="DD7" s="616"/>
      <c r="DE7" s="616"/>
      <c r="DF7" s="616"/>
      <c r="DG7" s="616"/>
      <c r="DH7" s="616"/>
      <c r="DI7" s="616">
        <v>0.71285339551151272</v>
      </c>
      <c r="DJ7" s="616"/>
      <c r="DK7" s="616"/>
      <c r="DL7" s="616"/>
      <c r="DM7" s="616"/>
      <c r="DN7" s="616"/>
      <c r="DO7" s="616"/>
      <c r="DP7" s="616"/>
      <c r="DQ7" s="616"/>
      <c r="DR7" s="616"/>
      <c r="DS7" s="616"/>
      <c r="DT7" s="616"/>
      <c r="DU7" s="616"/>
      <c r="DV7" s="616"/>
      <c r="DW7" s="616"/>
      <c r="DX7" s="616"/>
      <c r="DY7" s="616"/>
      <c r="DZ7" s="616"/>
      <c r="EA7" s="616"/>
      <c r="EB7" s="616"/>
      <c r="EC7" s="616"/>
      <c r="ED7" s="616"/>
      <c r="EE7" s="616"/>
      <c r="EF7" s="616"/>
      <c r="EG7" s="616"/>
      <c r="EH7" s="616"/>
      <c r="EI7" s="616"/>
      <c r="EJ7" s="616"/>
      <c r="EK7" s="616"/>
      <c r="EL7" s="616"/>
      <c r="EM7" s="616"/>
      <c r="EN7" s="616"/>
      <c r="EO7" s="616"/>
      <c r="EP7" s="616"/>
      <c r="EQ7" s="617">
        <v>0.71285339551151272</v>
      </c>
      <c r="ER7" s="618"/>
      <c r="ES7" s="619"/>
      <c r="ET7" s="619"/>
      <c r="EU7" s="619"/>
      <c r="EV7" s="619"/>
      <c r="EW7" s="619"/>
      <c r="EX7" s="619"/>
      <c r="EY7" s="619"/>
      <c r="EZ7" s="619"/>
      <c r="FA7" s="619"/>
      <c r="FB7" s="619"/>
      <c r="FC7" s="619"/>
      <c r="FD7" s="619"/>
      <c r="FE7" s="619"/>
      <c r="FF7" s="619"/>
      <c r="FG7" s="619"/>
      <c r="FH7" s="619"/>
      <c r="FI7" s="619"/>
      <c r="FJ7" s="619"/>
      <c r="FK7" s="619"/>
      <c r="FL7" s="619"/>
      <c r="FM7" s="619"/>
      <c r="FN7" s="619"/>
      <c r="FO7" s="619"/>
      <c r="FP7" s="619"/>
      <c r="FQ7" s="619"/>
      <c r="FR7" s="619"/>
      <c r="FS7" s="619"/>
      <c r="FT7" s="619"/>
      <c r="FU7" s="619"/>
      <c r="FV7" s="619"/>
      <c r="FW7" s="619"/>
      <c r="FX7" s="620"/>
      <c r="FY7" s="614"/>
      <c r="FZ7" s="615"/>
      <c r="GA7" s="616"/>
      <c r="GB7" s="616"/>
      <c r="GC7" s="616"/>
      <c r="GD7" s="616"/>
      <c r="GE7" s="616"/>
      <c r="GF7" s="616"/>
      <c r="GG7" s="616"/>
      <c r="GH7" s="616"/>
      <c r="GI7" s="616"/>
      <c r="GJ7" s="616"/>
      <c r="GK7" s="616"/>
      <c r="GL7" s="616"/>
      <c r="GM7" s="616"/>
      <c r="GN7" s="616"/>
      <c r="GO7" s="616"/>
      <c r="GP7" s="616"/>
      <c r="GQ7" s="616"/>
      <c r="GR7" s="616"/>
      <c r="GS7" s="616"/>
      <c r="GT7" s="616"/>
      <c r="GU7" s="616"/>
      <c r="GV7" s="616"/>
      <c r="GW7" s="616"/>
      <c r="GX7" s="616"/>
      <c r="GY7" s="616"/>
      <c r="GZ7" s="616"/>
      <c r="HA7" s="616"/>
      <c r="HB7" s="616"/>
      <c r="HC7" s="616"/>
      <c r="HD7" s="616"/>
      <c r="HE7" s="616"/>
      <c r="HF7" s="621"/>
      <c r="HG7" s="622"/>
      <c r="HH7" s="623"/>
      <c r="HI7" s="623">
        <v>8</v>
      </c>
      <c r="HJ7" s="623"/>
      <c r="HK7" s="623"/>
      <c r="HL7" s="623"/>
      <c r="HM7" s="623"/>
      <c r="HN7" s="624"/>
      <c r="HO7" s="625">
        <v>0</v>
      </c>
      <c r="HP7" s="626">
        <v>821</v>
      </c>
      <c r="HQ7" s="626">
        <v>0</v>
      </c>
      <c r="HR7" s="626">
        <v>0</v>
      </c>
      <c r="HS7" s="626">
        <v>0</v>
      </c>
      <c r="HT7" s="626">
        <v>0</v>
      </c>
      <c r="HU7" s="626">
        <v>0</v>
      </c>
      <c r="HV7" s="626">
        <v>0</v>
      </c>
      <c r="HW7" s="626">
        <v>0</v>
      </c>
      <c r="HX7" s="626">
        <v>0</v>
      </c>
      <c r="HY7" s="626">
        <v>0</v>
      </c>
      <c r="HZ7" s="626">
        <v>0</v>
      </c>
      <c r="IA7" s="626">
        <v>0</v>
      </c>
      <c r="IB7" s="626">
        <v>0</v>
      </c>
      <c r="IC7" s="626">
        <v>0</v>
      </c>
      <c r="ID7" s="626">
        <v>0</v>
      </c>
      <c r="IE7" s="626">
        <v>0</v>
      </c>
      <c r="IF7" s="626">
        <v>0</v>
      </c>
      <c r="IG7" s="626">
        <v>0</v>
      </c>
      <c r="IH7" s="626">
        <v>441</v>
      </c>
      <c r="II7" s="626">
        <v>4</v>
      </c>
      <c r="IJ7" s="626">
        <v>0</v>
      </c>
      <c r="IK7" s="626">
        <v>0</v>
      </c>
      <c r="IL7" s="626">
        <v>0</v>
      </c>
      <c r="IM7" s="626">
        <v>0</v>
      </c>
      <c r="IN7" s="626">
        <v>0</v>
      </c>
      <c r="IO7" s="626">
        <v>0</v>
      </c>
      <c r="IP7" s="626">
        <v>0</v>
      </c>
      <c r="IQ7" s="626">
        <f t="shared" si="18"/>
        <v>1266</v>
      </c>
      <c r="IR7" s="627">
        <f t="shared" si="19"/>
        <v>0</v>
      </c>
      <c r="IS7" s="614">
        <f t="shared" si="20"/>
        <v>3.4684931506849317</v>
      </c>
      <c r="IT7" s="628">
        <v>803</v>
      </c>
      <c r="IU7" s="629">
        <f t="shared" si="21"/>
        <v>0.63428120063191151</v>
      </c>
      <c r="IV7" s="630">
        <v>1164</v>
      </c>
      <c r="IW7" s="631">
        <f t="shared" si="1"/>
        <v>0.91943127962085303</v>
      </c>
      <c r="IX7" s="632">
        <v>1494.0255000000004</v>
      </c>
      <c r="IY7" s="633">
        <v>5.9799999999999999E-2</v>
      </c>
      <c r="IZ7" s="633">
        <v>1494.0853000000002</v>
      </c>
      <c r="JA7" s="634">
        <f t="shared" si="22"/>
        <v>4.0024488561663776E-5</v>
      </c>
      <c r="JB7" s="635">
        <v>1.1801621642969986</v>
      </c>
      <c r="JC7" s="636">
        <v>0</v>
      </c>
      <c r="JD7" s="637">
        <v>67</v>
      </c>
      <c r="JE7" s="637">
        <v>0</v>
      </c>
      <c r="JF7" s="637">
        <v>806</v>
      </c>
      <c r="JG7" s="637">
        <v>0</v>
      </c>
      <c r="JH7" s="637">
        <v>393</v>
      </c>
      <c r="JI7" s="638">
        <f t="shared" si="2"/>
        <v>0</v>
      </c>
      <c r="JJ7" s="638">
        <f t="shared" si="3"/>
        <v>5.2922590837282783E-2</v>
      </c>
      <c r="JK7" s="638">
        <f t="shared" si="4"/>
        <v>0</v>
      </c>
      <c r="JL7" s="638">
        <f t="shared" si="5"/>
        <v>0.63665086887835698</v>
      </c>
      <c r="JM7" s="638">
        <f t="shared" si="6"/>
        <v>0</v>
      </c>
      <c r="JN7" s="639">
        <f t="shared" si="7"/>
        <v>0.31042654028436018</v>
      </c>
      <c r="JO7" s="640">
        <v>0</v>
      </c>
      <c r="JP7" s="641">
        <v>2.0341047503045067</v>
      </c>
      <c r="JQ7" s="641">
        <v>0</v>
      </c>
      <c r="JR7" s="641">
        <v>0</v>
      </c>
      <c r="JS7" s="641">
        <v>0</v>
      </c>
      <c r="JT7" s="641">
        <v>0</v>
      </c>
      <c r="JU7" s="641">
        <v>0</v>
      </c>
      <c r="JV7" s="641">
        <v>0</v>
      </c>
      <c r="JW7" s="641">
        <v>0</v>
      </c>
      <c r="JX7" s="641">
        <v>0</v>
      </c>
      <c r="JY7" s="641">
        <v>0</v>
      </c>
      <c r="JZ7" s="641">
        <v>0</v>
      </c>
      <c r="KA7" s="641">
        <v>0</v>
      </c>
      <c r="KB7" s="641">
        <v>0</v>
      </c>
      <c r="KC7" s="641">
        <v>0</v>
      </c>
      <c r="KD7" s="641">
        <v>0</v>
      </c>
      <c r="KE7" s="641">
        <v>0</v>
      </c>
      <c r="KF7" s="641">
        <v>0</v>
      </c>
      <c r="KG7" s="641">
        <v>0</v>
      </c>
      <c r="KH7" s="641">
        <v>26.333333333333332</v>
      </c>
      <c r="KI7" s="641">
        <v>24</v>
      </c>
      <c r="KJ7" s="641">
        <v>0</v>
      </c>
      <c r="KK7" s="641">
        <v>0</v>
      </c>
      <c r="KL7" s="641">
        <v>0</v>
      </c>
      <c r="KM7" s="641">
        <v>0</v>
      </c>
      <c r="KN7" s="641">
        <v>0</v>
      </c>
      <c r="KO7" s="641">
        <v>0</v>
      </c>
      <c r="KP7" s="641">
        <v>0</v>
      </c>
      <c r="KQ7" s="642">
        <v>10.567930489731438</v>
      </c>
      <c r="KR7" s="625">
        <v>0</v>
      </c>
      <c r="KS7" s="626">
        <v>865</v>
      </c>
      <c r="KT7" s="626">
        <v>0</v>
      </c>
      <c r="KU7" s="626">
        <v>0</v>
      </c>
      <c r="KV7" s="626">
        <v>0</v>
      </c>
      <c r="KW7" s="626">
        <v>0</v>
      </c>
      <c r="KX7" s="626">
        <v>0</v>
      </c>
      <c r="KY7" s="626">
        <v>0</v>
      </c>
      <c r="KZ7" s="626">
        <v>0</v>
      </c>
      <c r="LA7" s="626">
        <v>0</v>
      </c>
      <c r="LB7" s="626">
        <v>0</v>
      </c>
      <c r="LC7" s="626">
        <v>0</v>
      </c>
      <c r="LD7" s="626">
        <v>0</v>
      </c>
      <c r="LE7" s="626">
        <v>0</v>
      </c>
      <c r="LF7" s="626">
        <v>0</v>
      </c>
      <c r="LG7" s="626">
        <v>0</v>
      </c>
      <c r="LH7" s="626">
        <v>0</v>
      </c>
      <c r="LI7" s="626">
        <v>0</v>
      </c>
      <c r="LJ7" s="626">
        <v>0</v>
      </c>
      <c r="LK7" s="626">
        <v>11173</v>
      </c>
      <c r="LL7" s="626">
        <v>92</v>
      </c>
      <c r="LM7" s="626">
        <v>0</v>
      </c>
      <c r="LN7" s="626">
        <v>0</v>
      </c>
      <c r="LO7" s="626">
        <v>0</v>
      </c>
      <c r="LP7" s="626">
        <v>0</v>
      </c>
      <c r="LQ7" s="626">
        <v>0</v>
      </c>
      <c r="LR7" s="626">
        <v>0</v>
      </c>
      <c r="LS7" s="626">
        <v>0</v>
      </c>
      <c r="LT7" s="626">
        <f t="shared" si="23"/>
        <v>12130</v>
      </c>
      <c r="LU7" s="614">
        <f t="shared" si="8"/>
        <v>33.232876712328768</v>
      </c>
      <c r="LV7" s="625">
        <v>0</v>
      </c>
      <c r="LW7" s="626">
        <v>0</v>
      </c>
      <c r="LX7" s="626">
        <v>0</v>
      </c>
      <c r="LY7" s="626">
        <v>0</v>
      </c>
      <c r="LZ7" s="626">
        <v>0</v>
      </c>
      <c r="MA7" s="626">
        <v>0</v>
      </c>
      <c r="MB7" s="626">
        <v>0</v>
      </c>
      <c r="MC7" s="626">
        <v>0</v>
      </c>
      <c r="MD7" s="626">
        <v>0</v>
      </c>
      <c r="ME7" s="626">
        <v>0</v>
      </c>
      <c r="MF7" s="626">
        <v>0</v>
      </c>
      <c r="MG7" s="626">
        <v>0</v>
      </c>
      <c r="MH7" s="626">
        <v>0</v>
      </c>
      <c r="MI7" s="626">
        <v>0</v>
      </c>
      <c r="MJ7" s="626">
        <v>0</v>
      </c>
      <c r="MK7" s="626">
        <v>0</v>
      </c>
      <c r="ML7" s="626">
        <v>0</v>
      </c>
      <c r="MM7" s="626">
        <v>0</v>
      </c>
      <c r="MN7" s="626">
        <v>0</v>
      </c>
      <c r="MO7" s="626">
        <v>0</v>
      </c>
      <c r="MP7" s="626">
        <v>0</v>
      </c>
      <c r="MQ7" s="626">
        <v>0</v>
      </c>
      <c r="MR7" s="626">
        <v>0</v>
      </c>
      <c r="MS7" s="626">
        <v>0</v>
      </c>
      <c r="MT7" s="626">
        <v>0</v>
      </c>
      <c r="MU7" s="626">
        <v>0</v>
      </c>
      <c r="MV7" s="626">
        <v>0</v>
      </c>
      <c r="MW7" s="626">
        <v>0</v>
      </c>
      <c r="MX7" s="626">
        <f t="shared" si="24"/>
        <v>0</v>
      </c>
      <c r="MY7" s="614">
        <f t="shared" si="25"/>
        <v>0</v>
      </c>
      <c r="MZ7" s="612">
        <f t="shared" si="9"/>
        <v>12130</v>
      </c>
      <c r="NA7" s="613">
        <f t="shared" si="26"/>
        <v>0</v>
      </c>
      <c r="NB7" s="643">
        <f t="shared" si="27"/>
        <v>0</v>
      </c>
      <c r="NC7" s="644">
        <v>0</v>
      </c>
      <c r="ND7" s="645">
        <v>0</v>
      </c>
      <c r="NE7" s="645">
        <v>0</v>
      </c>
      <c r="NF7" s="646">
        <v>0</v>
      </c>
      <c r="NG7" s="647">
        <v>0</v>
      </c>
      <c r="NH7" s="647">
        <v>0</v>
      </c>
      <c r="NI7" s="645">
        <v>0</v>
      </c>
      <c r="NJ7" s="645">
        <v>0</v>
      </c>
      <c r="NK7" s="646">
        <v>0</v>
      </c>
      <c r="NL7" s="647">
        <v>0</v>
      </c>
      <c r="NM7" s="645">
        <v>0</v>
      </c>
      <c r="NN7" s="645">
        <v>0</v>
      </c>
      <c r="NO7" s="646">
        <v>0</v>
      </c>
      <c r="NP7" s="647">
        <v>0</v>
      </c>
      <c r="NQ7" s="648">
        <v>0</v>
      </c>
      <c r="NR7" s="648">
        <v>0</v>
      </c>
      <c r="NS7" s="648">
        <v>0</v>
      </c>
      <c r="NT7" s="649">
        <f t="shared" si="28"/>
        <v>0</v>
      </c>
      <c r="NU7" s="650"/>
      <c r="NV7" s="625"/>
      <c r="NW7" s="626"/>
      <c r="NX7" s="626"/>
      <c r="NY7" s="651"/>
      <c r="NZ7" s="626"/>
      <c r="OA7" s="626"/>
      <c r="OB7" s="626"/>
      <c r="OC7" s="651"/>
      <c r="OD7" s="652"/>
      <c r="OE7" s="653"/>
      <c r="OF7" s="654"/>
      <c r="OG7" s="654"/>
      <c r="OH7" s="654"/>
      <c r="OI7" s="654"/>
      <c r="OJ7" s="654"/>
      <c r="OK7" s="654"/>
      <c r="OL7" s="655"/>
      <c r="OM7" s="656"/>
      <c r="ON7" s="657"/>
      <c r="OO7" s="657"/>
      <c r="OP7" s="657"/>
      <c r="OQ7" s="657"/>
      <c r="OR7" s="657"/>
      <c r="OS7" s="657"/>
      <c r="OT7" s="658"/>
    </row>
    <row r="8" spans="1:410" s="587" customFormat="1" ht="8.25" x14ac:dyDescent="0.25">
      <c r="A8" s="588" t="s">
        <v>233</v>
      </c>
      <c r="B8" s="589" t="s">
        <v>234</v>
      </c>
      <c r="C8" s="590" t="s">
        <v>235</v>
      </c>
      <c r="D8" s="590" t="s">
        <v>236</v>
      </c>
      <c r="E8" s="590" t="s">
        <v>1206</v>
      </c>
      <c r="F8" s="590" t="s">
        <v>207</v>
      </c>
      <c r="G8" s="590" t="s">
        <v>237</v>
      </c>
      <c r="H8" s="590" t="s">
        <v>237</v>
      </c>
      <c r="I8" s="590" t="s">
        <v>209</v>
      </c>
      <c r="J8" s="590" t="s">
        <v>210</v>
      </c>
      <c r="K8" s="591" t="s">
        <v>238</v>
      </c>
      <c r="L8" s="592">
        <v>1</v>
      </c>
      <c r="M8" s="593">
        <v>5105688</v>
      </c>
      <c r="N8" s="594">
        <v>345</v>
      </c>
      <c r="O8" s="595">
        <v>4528774</v>
      </c>
      <c r="P8" s="596">
        <v>2080495</v>
      </c>
      <c r="Q8" s="597">
        <f t="shared" si="10"/>
        <v>0.45939475010234559</v>
      </c>
      <c r="R8" s="598">
        <f t="shared" si="0"/>
        <v>576914</v>
      </c>
      <c r="S8" s="599">
        <v>3915.0266699999993</v>
      </c>
      <c r="T8" s="600">
        <v>4604975.5567500014</v>
      </c>
      <c r="U8" s="600">
        <v>132516.99066000001</v>
      </c>
      <c r="V8" s="600">
        <v>4741407.5740800006</v>
      </c>
      <c r="W8" s="601">
        <f t="shared" si="11"/>
        <v>0.92865203946657149</v>
      </c>
      <c r="X8" s="602">
        <v>299.39999999999998</v>
      </c>
      <c r="Y8" s="603">
        <v>16.09</v>
      </c>
      <c r="Z8" s="603">
        <v>662.99919999999997</v>
      </c>
      <c r="AA8" s="603">
        <v>157.18373333333332</v>
      </c>
      <c r="AB8" s="603">
        <v>56.648666666666671</v>
      </c>
      <c r="AC8" s="603">
        <v>208.31813333333335</v>
      </c>
      <c r="AD8" s="603">
        <v>0.76</v>
      </c>
      <c r="AE8" s="603">
        <v>296.27954999999997</v>
      </c>
      <c r="AF8" s="603">
        <v>120.69674999999999</v>
      </c>
      <c r="AG8" s="603">
        <v>1818.3760333333335</v>
      </c>
      <c r="AH8" s="604">
        <f t="shared" si="12"/>
        <v>0.2136435400111393</v>
      </c>
      <c r="AI8" s="605">
        <f t="shared" si="13"/>
        <v>0.47309784940732585</v>
      </c>
      <c r="AJ8" s="606"/>
      <c r="AK8" s="607"/>
      <c r="AL8" s="607"/>
      <c r="AM8" s="607"/>
      <c r="AN8" s="607"/>
      <c r="AO8" s="607">
        <v>1889</v>
      </c>
      <c r="AP8" s="607">
        <v>680</v>
      </c>
      <c r="AQ8" s="608"/>
      <c r="AR8" s="609"/>
      <c r="AS8" s="610">
        <v>1</v>
      </c>
      <c r="AT8" s="610"/>
      <c r="AU8" s="610"/>
      <c r="AV8" s="610"/>
      <c r="AW8" s="610"/>
      <c r="AX8" s="610">
        <v>1</v>
      </c>
      <c r="AY8" s="610">
        <v>1</v>
      </c>
      <c r="AZ8" s="610"/>
      <c r="BA8" s="610"/>
      <c r="BB8" s="610"/>
      <c r="BC8" s="610">
        <v>1</v>
      </c>
      <c r="BD8" s="610"/>
      <c r="BE8" s="610"/>
      <c r="BF8" s="610"/>
      <c r="BG8" s="610"/>
      <c r="BH8" s="610"/>
      <c r="BI8" s="610"/>
      <c r="BJ8" s="610"/>
      <c r="BK8" s="610"/>
      <c r="BL8" s="611">
        <f t="shared" si="14"/>
        <v>4</v>
      </c>
      <c r="BM8" s="612">
        <v>21</v>
      </c>
      <c r="BN8" s="613">
        <v>36</v>
      </c>
      <c r="BO8" s="613">
        <v>10</v>
      </c>
      <c r="BP8" s="613"/>
      <c r="BQ8" s="613">
        <v>30</v>
      </c>
      <c r="BR8" s="613"/>
      <c r="BS8" s="613"/>
      <c r="BT8" s="613">
        <v>10</v>
      </c>
      <c r="BU8" s="613"/>
      <c r="BV8" s="613"/>
      <c r="BW8" s="613"/>
      <c r="BX8" s="613"/>
      <c r="BY8" s="613">
        <v>8</v>
      </c>
      <c r="BZ8" s="613">
        <v>30</v>
      </c>
      <c r="CA8" s="613"/>
      <c r="CB8" s="613"/>
      <c r="CC8" s="613"/>
      <c r="CD8" s="613">
        <v>45</v>
      </c>
      <c r="CE8" s="613">
        <v>8</v>
      </c>
      <c r="CF8" s="613"/>
      <c r="CG8" s="613">
        <v>14</v>
      </c>
      <c r="CH8" s="613"/>
      <c r="CI8" s="613"/>
      <c r="CJ8" s="613"/>
      <c r="CK8" s="613"/>
      <c r="CL8" s="613"/>
      <c r="CM8" s="613"/>
      <c r="CN8" s="613"/>
      <c r="CO8" s="613">
        <v>36</v>
      </c>
      <c r="CP8" s="613"/>
      <c r="CQ8" s="613"/>
      <c r="CR8" s="613"/>
      <c r="CS8" s="613"/>
      <c r="CT8" s="613"/>
      <c r="CU8" s="613"/>
      <c r="CV8" s="613"/>
      <c r="CW8" s="613"/>
      <c r="CX8" s="613"/>
      <c r="CY8" s="613"/>
      <c r="CZ8" s="613"/>
      <c r="DA8" s="613">
        <f t="shared" si="15"/>
        <v>248</v>
      </c>
      <c r="DB8" s="614">
        <f t="shared" si="16"/>
        <v>11</v>
      </c>
      <c r="DC8" s="615">
        <v>0.7526418786692759</v>
      </c>
      <c r="DD8" s="616">
        <v>0.55380517503805171</v>
      </c>
      <c r="DE8" s="616">
        <v>0.80027397260273969</v>
      </c>
      <c r="DF8" s="616"/>
      <c r="DG8" s="616">
        <v>0.49552511415525113</v>
      </c>
      <c r="DH8" s="616"/>
      <c r="DI8" s="616"/>
      <c r="DJ8" s="616">
        <v>0.57534246575342463</v>
      </c>
      <c r="DK8" s="616"/>
      <c r="DL8" s="616"/>
      <c r="DM8" s="616"/>
      <c r="DN8" s="616"/>
      <c r="DO8" s="616">
        <v>0.87191780821917808</v>
      </c>
      <c r="DP8" s="616">
        <v>0.53753424657534243</v>
      </c>
      <c r="DQ8" s="616"/>
      <c r="DR8" s="616"/>
      <c r="DS8" s="616"/>
      <c r="DT8" s="616">
        <v>0.68146118721461191</v>
      </c>
      <c r="DU8" s="616">
        <v>0.4506849315068493</v>
      </c>
      <c r="DV8" s="616"/>
      <c r="DW8" s="616">
        <v>0.64598825831702544</v>
      </c>
      <c r="DX8" s="616"/>
      <c r="DY8" s="616"/>
      <c r="DZ8" s="616"/>
      <c r="EA8" s="616"/>
      <c r="EB8" s="616"/>
      <c r="EC8" s="616"/>
      <c r="ED8" s="616"/>
      <c r="EE8" s="616">
        <v>0.75098934550989349</v>
      </c>
      <c r="EF8" s="616"/>
      <c r="EG8" s="616"/>
      <c r="EH8" s="616"/>
      <c r="EI8" s="616"/>
      <c r="EJ8" s="616"/>
      <c r="EK8" s="616"/>
      <c r="EL8" s="616"/>
      <c r="EM8" s="616"/>
      <c r="EN8" s="616"/>
      <c r="EO8" s="616"/>
      <c r="EP8" s="616"/>
      <c r="EQ8" s="617">
        <v>0.63635660627485635</v>
      </c>
      <c r="ER8" s="618">
        <v>10</v>
      </c>
      <c r="ES8" s="619">
        <v>8</v>
      </c>
      <c r="ET8" s="619">
        <v>8</v>
      </c>
      <c r="EU8" s="619"/>
      <c r="EV8" s="619"/>
      <c r="EW8" s="619">
        <v>12</v>
      </c>
      <c r="EX8" s="619">
        <v>22</v>
      </c>
      <c r="EY8" s="619">
        <v>20</v>
      </c>
      <c r="EZ8" s="619">
        <v>4</v>
      </c>
      <c r="FA8" s="619"/>
      <c r="FB8" s="619">
        <v>20</v>
      </c>
      <c r="FC8" s="619"/>
      <c r="FD8" s="619"/>
      <c r="FE8" s="619"/>
      <c r="FF8" s="619"/>
      <c r="FG8" s="619"/>
      <c r="FH8" s="619"/>
      <c r="FI8" s="619"/>
      <c r="FJ8" s="619"/>
      <c r="FK8" s="619">
        <v>25</v>
      </c>
      <c r="FL8" s="619"/>
      <c r="FM8" s="619"/>
      <c r="FN8" s="619"/>
      <c r="FO8" s="619"/>
      <c r="FP8" s="619"/>
      <c r="FQ8" s="619"/>
      <c r="FR8" s="619"/>
      <c r="FS8" s="619"/>
      <c r="FT8" s="619"/>
      <c r="FU8" s="619"/>
      <c r="FV8" s="619"/>
      <c r="FW8" s="619"/>
      <c r="FX8" s="620">
        <f t="shared" si="17"/>
        <v>129</v>
      </c>
      <c r="FY8" s="614">
        <f t="shared" ref="FY8:FY13" si="31">COUNT(ER8:FW8)</f>
        <v>9</v>
      </c>
      <c r="FZ8" s="615">
        <v>0.68164383561643838</v>
      </c>
      <c r="GA8" s="616">
        <v>0.69931506849315073</v>
      </c>
      <c r="GB8" s="616">
        <v>0.64828767123287667</v>
      </c>
      <c r="GC8" s="616"/>
      <c r="GD8" s="616"/>
      <c r="GE8" s="616">
        <v>0.55913242009132424</v>
      </c>
      <c r="GF8" s="616">
        <v>0.79066002490660026</v>
      </c>
      <c r="GG8" s="616">
        <v>0.65958904109589045</v>
      </c>
      <c r="GH8" s="616">
        <v>0.26506849315068493</v>
      </c>
      <c r="GI8" s="616"/>
      <c r="GJ8" s="616">
        <v>0.67068493150684927</v>
      </c>
      <c r="GK8" s="616"/>
      <c r="GL8" s="616"/>
      <c r="GM8" s="616"/>
      <c r="GN8" s="616"/>
      <c r="GO8" s="616"/>
      <c r="GP8" s="616"/>
      <c r="GQ8" s="616"/>
      <c r="GR8" s="616"/>
      <c r="GS8" s="616">
        <v>0.52931506849315069</v>
      </c>
      <c r="GT8" s="616"/>
      <c r="GU8" s="616"/>
      <c r="GV8" s="616"/>
      <c r="GW8" s="616"/>
      <c r="GX8" s="616"/>
      <c r="GY8" s="616"/>
      <c r="GZ8" s="616"/>
      <c r="HA8" s="616"/>
      <c r="HB8" s="616"/>
      <c r="HC8" s="616"/>
      <c r="HD8" s="616"/>
      <c r="HE8" s="616"/>
      <c r="HF8" s="621">
        <v>0.64031007751937985</v>
      </c>
      <c r="HG8" s="622"/>
      <c r="HH8" s="623"/>
      <c r="HI8" s="623"/>
      <c r="HJ8" s="623"/>
      <c r="HK8" s="623"/>
      <c r="HL8" s="623"/>
      <c r="HM8" s="623"/>
      <c r="HN8" s="624"/>
      <c r="HO8" s="625">
        <v>192</v>
      </c>
      <c r="HP8" s="626">
        <v>3146</v>
      </c>
      <c r="HQ8" s="626">
        <v>55</v>
      </c>
      <c r="HR8" s="626">
        <v>710</v>
      </c>
      <c r="HS8" s="626">
        <v>661</v>
      </c>
      <c r="HT8" s="626">
        <v>7505</v>
      </c>
      <c r="HU8" s="626">
        <v>1086</v>
      </c>
      <c r="HV8" s="626">
        <v>544</v>
      </c>
      <c r="HW8" s="626">
        <v>2208</v>
      </c>
      <c r="HX8" s="626">
        <v>229</v>
      </c>
      <c r="HY8" s="626">
        <v>185</v>
      </c>
      <c r="HZ8" s="626">
        <v>339</v>
      </c>
      <c r="IA8" s="626">
        <v>320</v>
      </c>
      <c r="IB8" s="626">
        <v>1071</v>
      </c>
      <c r="IC8" s="626">
        <v>60</v>
      </c>
      <c r="ID8" s="626">
        <v>0</v>
      </c>
      <c r="IE8" s="626">
        <v>65</v>
      </c>
      <c r="IF8" s="626">
        <v>56</v>
      </c>
      <c r="IG8" s="626">
        <v>62</v>
      </c>
      <c r="IH8" s="626">
        <v>35</v>
      </c>
      <c r="II8" s="626">
        <v>0</v>
      </c>
      <c r="IJ8" s="626">
        <v>43</v>
      </c>
      <c r="IK8" s="626">
        <v>0</v>
      </c>
      <c r="IL8" s="626">
        <v>47</v>
      </c>
      <c r="IM8" s="626">
        <v>171</v>
      </c>
      <c r="IN8" s="626">
        <v>0</v>
      </c>
      <c r="IO8" s="626">
        <v>6</v>
      </c>
      <c r="IP8" s="626">
        <v>0</v>
      </c>
      <c r="IQ8" s="626">
        <f t="shared" si="18"/>
        <v>18796</v>
      </c>
      <c r="IR8" s="627">
        <f t="shared" si="19"/>
        <v>1.0214939348797617E-2</v>
      </c>
      <c r="IS8" s="614">
        <f t="shared" si="20"/>
        <v>51.495890410958907</v>
      </c>
      <c r="IT8" s="628">
        <v>11835</v>
      </c>
      <c r="IU8" s="629">
        <f t="shared" si="21"/>
        <v>0.62965524579697807</v>
      </c>
      <c r="IV8" s="630">
        <v>11835</v>
      </c>
      <c r="IW8" s="631">
        <f t="shared" si="1"/>
        <v>0.62965524579697807</v>
      </c>
      <c r="IX8" s="632">
        <v>28857.150799999999</v>
      </c>
      <c r="IY8" s="633">
        <v>14368.939500000026</v>
      </c>
      <c r="IZ8" s="633">
        <v>43226.090300000047</v>
      </c>
      <c r="JA8" s="634">
        <f t="shared" si="22"/>
        <v>0.33241358171132146</v>
      </c>
      <c r="JB8" s="635">
        <v>2.2997494307299449</v>
      </c>
      <c r="JC8" s="636">
        <v>8243</v>
      </c>
      <c r="JD8" s="637">
        <v>4219</v>
      </c>
      <c r="JE8" s="637">
        <v>90</v>
      </c>
      <c r="JF8" s="637">
        <v>1803</v>
      </c>
      <c r="JG8" s="637">
        <v>815</v>
      </c>
      <c r="JH8" s="637">
        <v>3626</v>
      </c>
      <c r="JI8" s="638">
        <f t="shared" si="2"/>
        <v>0.43855075547988936</v>
      </c>
      <c r="JJ8" s="638">
        <f t="shared" si="3"/>
        <v>0.22446265162800597</v>
      </c>
      <c r="JK8" s="638">
        <f t="shared" si="4"/>
        <v>4.7882528197488831E-3</v>
      </c>
      <c r="JL8" s="638">
        <f t="shared" si="5"/>
        <v>9.5924664822302622E-2</v>
      </c>
      <c r="JM8" s="638">
        <f t="shared" si="6"/>
        <v>4.3360289423281552E-2</v>
      </c>
      <c r="JN8" s="639">
        <f t="shared" si="7"/>
        <v>0.19291338582677164</v>
      </c>
      <c r="JO8" s="640">
        <v>25.130208333333332</v>
      </c>
      <c r="JP8" s="641">
        <v>4.8420216147488873</v>
      </c>
      <c r="JQ8" s="641">
        <v>2.290909090909091</v>
      </c>
      <c r="JR8" s="641">
        <v>3.5943661971830987</v>
      </c>
      <c r="JS8" s="641">
        <v>6.9924357034795763</v>
      </c>
      <c r="JT8" s="641">
        <v>5.1760159893404394</v>
      </c>
      <c r="JU8" s="641">
        <v>5.3637200736648252</v>
      </c>
      <c r="JV8" s="641">
        <v>5.8327205882352944</v>
      </c>
      <c r="JW8" s="641">
        <v>7.2273550724637685</v>
      </c>
      <c r="JX8" s="641">
        <v>5.0087336244541483</v>
      </c>
      <c r="JY8" s="641">
        <v>6.0054054054054058</v>
      </c>
      <c r="JZ8" s="641">
        <v>4.3598820058997054</v>
      </c>
      <c r="KA8" s="641">
        <v>4.640625</v>
      </c>
      <c r="KB8" s="641">
        <v>3.92250233426704</v>
      </c>
      <c r="KC8" s="641">
        <v>2.0666666666666669</v>
      </c>
      <c r="KD8" s="641">
        <v>0</v>
      </c>
      <c r="KE8" s="641">
        <v>5.7384615384615385</v>
      </c>
      <c r="KF8" s="641">
        <v>6.625</v>
      </c>
      <c r="KG8" s="641">
        <v>13.161290322580646</v>
      </c>
      <c r="KH8" s="641">
        <v>6.6571428571428575</v>
      </c>
      <c r="KI8" s="641">
        <v>0</v>
      </c>
      <c r="KJ8" s="641">
        <v>13.069767441860465</v>
      </c>
      <c r="KK8" s="641">
        <v>0</v>
      </c>
      <c r="KL8" s="641">
        <v>2.6595744680851063</v>
      </c>
      <c r="KM8" s="641">
        <v>13.280701754385966</v>
      </c>
      <c r="KN8" s="641">
        <v>0</v>
      </c>
      <c r="KO8" s="641">
        <v>5.166666666666667</v>
      </c>
      <c r="KP8" s="641">
        <v>0</v>
      </c>
      <c r="KQ8" s="642">
        <v>5.6122579272185575</v>
      </c>
      <c r="KR8" s="625">
        <v>418</v>
      </c>
      <c r="KS8" s="626">
        <v>7495</v>
      </c>
      <c r="KT8" s="626">
        <v>69</v>
      </c>
      <c r="KU8" s="626">
        <v>1741</v>
      </c>
      <c r="KV8" s="626">
        <v>2526</v>
      </c>
      <c r="KW8" s="626">
        <v>17471</v>
      </c>
      <c r="KX8" s="626">
        <v>3495</v>
      </c>
      <c r="KY8" s="626">
        <v>2118</v>
      </c>
      <c r="KZ8" s="626">
        <v>11703</v>
      </c>
      <c r="LA8" s="626">
        <v>856</v>
      </c>
      <c r="LB8" s="626">
        <v>768</v>
      </c>
      <c r="LC8" s="626">
        <v>950</v>
      </c>
      <c r="LD8" s="626">
        <v>886</v>
      </c>
      <c r="LE8" s="626">
        <v>2744</v>
      </c>
      <c r="LF8" s="626">
        <v>69</v>
      </c>
      <c r="LG8" s="626">
        <v>0</v>
      </c>
      <c r="LH8" s="626">
        <v>269</v>
      </c>
      <c r="LI8" s="626">
        <v>250</v>
      </c>
      <c r="LJ8" s="626">
        <v>476</v>
      </c>
      <c r="LK8" s="626">
        <v>171</v>
      </c>
      <c r="LL8" s="626">
        <v>0</v>
      </c>
      <c r="LM8" s="626">
        <v>446</v>
      </c>
      <c r="LN8" s="626">
        <v>0</v>
      </c>
      <c r="LO8" s="626">
        <v>77</v>
      </c>
      <c r="LP8" s="626">
        <v>2100</v>
      </c>
      <c r="LQ8" s="626">
        <v>0</v>
      </c>
      <c r="LR8" s="626">
        <v>15</v>
      </c>
      <c r="LS8" s="626">
        <v>0</v>
      </c>
      <c r="LT8" s="626">
        <f t="shared" si="23"/>
        <v>57113</v>
      </c>
      <c r="LU8" s="614">
        <f t="shared" si="8"/>
        <v>156.47397260273974</v>
      </c>
      <c r="LV8" s="625">
        <v>4214</v>
      </c>
      <c r="LW8" s="626">
        <v>4589</v>
      </c>
      <c r="LX8" s="626">
        <v>2</v>
      </c>
      <c r="LY8" s="626">
        <v>96</v>
      </c>
      <c r="LZ8" s="626">
        <v>1428</v>
      </c>
      <c r="MA8" s="626">
        <v>13893</v>
      </c>
      <c r="MB8" s="626">
        <v>1245</v>
      </c>
      <c r="MC8" s="626">
        <v>506</v>
      </c>
      <c r="MD8" s="626">
        <v>2042</v>
      </c>
      <c r="ME8" s="626">
        <v>64</v>
      </c>
      <c r="MF8" s="626">
        <v>157</v>
      </c>
      <c r="MG8" s="626">
        <v>189</v>
      </c>
      <c r="MH8" s="626">
        <v>278</v>
      </c>
      <c r="MI8" s="626">
        <v>388</v>
      </c>
      <c r="MJ8" s="626">
        <v>0</v>
      </c>
      <c r="MK8" s="626">
        <v>0</v>
      </c>
      <c r="ML8" s="626">
        <v>40</v>
      </c>
      <c r="MM8" s="626">
        <v>65</v>
      </c>
      <c r="MN8" s="626">
        <v>278</v>
      </c>
      <c r="MO8" s="626">
        <v>27</v>
      </c>
      <c r="MP8" s="626">
        <v>0</v>
      </c>
      <c r="MQ8" s="626">
        <v>72</v>
      </c>
      <c r="MR8" s="626">
        <v>0</v>
      </c>
      <c r="MS8" s="626">
        <v>5</v>
      </c>
      <c r="MT8" s="626">
        <v>0</v>
      </c>
      <c r="MU8" s="626">
        <v>0</v>
      </c>
      <c r="MV8" s="626">
        <v>10</v>
      </c>
      <c r="MW8" s="626">
        <v>0</v>
      </c>
      <c r="MX8" s="626">
        <f t="shared" si="24"/>
        <v>29588</v>
      </c>
      <c r="MY8" s="614">
        <f t="shared" si="25"/>
        <v>81.063013698630144</v>
      </c>
      <c r="MZ8" s="612">
        <f t="shared" si="9"/>
        <v>57113</v>
      </c>
      <c r="NA8" s="613">
        <f t="shared" si="26"/>
        <v>29588</v>
      </c>
      <c r="NB8" s="643">
        <f t="shared" si="27"/>
        <v>0.34126480663429487</v>
      </c>
      <c r="NC8" s="644">
        <v>1655</v>
      </c>
      <c r="ND8" s="645">
        <v>2001</v>
      </c>
      <c r="NE8" s="645">
        <v>1789</v>
      </c>
      <c r="NF8" s="646">
        <v>6208</v>
      </c>
      <c r="NG8" s="647">
        <v>5485</v>
      </c>
      <c r="NH8" s="647">
        <v>12450</v>
      </c>
      <c r="NI8" s="645">
        <v>0</v>
      </c>
      <c r="NJ8" s="645">
        <v>0</v>
      </c>
      <c r="NK8" s="646">
        <v>0</v>
      </c>
      <c r="NL8" s="647">
        <v>0</v>
      </c>
      <c r="NM8" s="645">
        <v>0</v>
      </c>
      <c r="NN8" s="645">
        <v>0</v>
      </c>
      <c r="NO8" s="646">
        <v>0</v>
      </c>
      <c r="NP8" s="647">
        <v>0</v>
      </c>
      <c r="NQ8" s="648">
        <v>0</v>
      </c>
      <c r="NR8" s="648">
        <v>0</v>
      </c>
      <c r="NS8" s="648">
        <v>0</v>
      </c>
      <c r="NT8" s="649">
        <f t="shared" si="28"/>
        <v>29588</v>
      </c>
      <c r="NU8" s="650">
        <f t="shared" si="29"/>
        <v>0.1840273083682574</v>
      </c>
      <c r="NV8" s="625">
        <v>1850</v>
      </c>
      <c r="NW8" s="626">
        <v>11</v>
      </c>
      <c r="NX8" s="626">
        <v>11</v>
      </c>
      <c r="NY8" s="651">
        <v>1872</v>
      </c>
      <c r="NZ8" s="626">
        <v>3649</v>
      </c>
      <c r="OA8" s="626">
        <v>452</v>
      </c>
      <c r="OB8" s="626">
        <v>84</v>
      </c>
      <c r="OC8" s="651">
        <v>4185</v>
      </c>
      <c r="OD8" s="652">
        <f t="shared" si="30"/>
        <v>6057</v>
      </c>
      <c r="OE8" s="653">
        <v>11.82</v>
      </c>
      <c r="OF8" s="654">
        <v>1.4775</v>
      </c>
      <c r="OG8" s="654">
        <v>79.72</v>
      </c>
      <c r="OH8" s="654">
        <v>0.65884297520661161</v>
      </c>
      <c r="OI8" s="654">
        <v>38.86</v>
      </c>
      <c r="OJ8" s="654">
        <v>4.8574999999999999</v>
      </c>
      <c r="OK8" s="654">
        <v>456.84999999999997</v>
      </c>
      <c r="OL8" s="655">
        <v>3.7756198347107435</v>
      </c>
      <c r="OM8" s="656"/>
      <c r="ON8" s="657"/>
      <c r="OO8" s="657"/>
      <c r="OP8" s="657"/>
      <c r="OQ8" s="657"/>
      <c r="OR8" s="657"/>
      <c r="OS8" s="657"/>
      <c r="OT8" s="658"/>
    </row>
    <row r="9" spans="1:410" s="587" customFormat="1" ht="8.25" x14ac:dyDescent="0.25">
      <c r="A9" s="588" t="s">
        <v>239</v>
      </c>
      <c r="B9" s="589" t="s">
        <v>240</v>
      </c>
      <c r="C9" s="590" t="s">
        <v>241</v>
      </c>
      <c r="D9" s="590" t="s">
        <v>242</v>
      </c>
      <c r="E9" s="590" t="s">
        <v>1206</v>
      </c>
      <c r="F9" s="590" t="s">
        <v>207</v>
      </c>
      <c r="G9" s="590" t="s">
        <v>220</v>
      </c>
      <c r="H9" s="590" t="s">
        <v>220</v>
      </c>
      <c r="I9" s="590" t="s">
        <v>209</v>
      </c>
      <c r="J9" s="590" t="s">
        <v>210</v>
      </c>
      <c r="K9" s="591" t="s">
        <v>211</v>
      </c>
      <c r="L9" s="592">
        <v>1</v>
      </c>
      <c r="M9" s="593">
        <v>13048965</v>
      </c>
      <c r="N9" s="594">
        <v>68171</v>
      </c>
      <c r="O9" s="595">
        <v>13024655</v>
      </c>
      <c r="P9" s="596">
        <v>4962884</v>
      </c>
      <c r="Q9" s="597">
        <f t="shared" si="10"/>
        <v>0.38103765512407045</v>
      </c>
      <c r="R9" s="598">
        <f t="shared" si="0"/>
        <v>24310</v>
      </c>
      <c r="S9" s="599">
        <v>31518.642889999996</v>
      </c>
      <c r="T9" s="600">
        <v>11615449.164970001</v>
      </c>
      <c r="U9" s="600">
        <v>424927.82857999997</v>
      </c>
      <c r="V9" s="600">
        <v>12071895.636440001</v>
      </c>
      <c r="W9" s="601">
        <f t="shared" si="11"/>
        <v>0.92512284586861881</v>
      </c>
      <c r="X9" s="602">
        <v>860.25350000000003</v>
      </c>
      <c r="Y9" s="603">
        <v>51.13</v>
      </c>
      <c r="Z9" s="603">
        <v>1730.0786666666668</v>
      </c>
      <c r="AA9" s="603">
        <v>590.63159999999993</v>
      </c>
      <c r="AB9" s="603">
        <v>220.62826666666666</v>
      </c>
      <c r="AC9" s="603">
        <v>564.20093333333318</v>
      </c>
      <c r="AD9" s="603">
        <v>51.599200000000003</v>
      </c>
      <c r="AE9" s="603">
        <v>666.23649999999998</v>
      </c>
      <c r="AF9" s="603">
        <v>310.435</v>
      </c>
      <c r="AG9" s="603">
        <v>5045.193666666667</v>
      </c>
      <c r="AH9" s="604">
        <f t="shared" si="12"/>
        <v>0.2114412714887097</v>
      </c>
      <c r="AI9" s="605">
        <f t="shared" si="13"/>
        <v>0.42523515807316281</v>
      </c>
      <c r="AJ9" s="606">
        <v>11188</v>
      </c>
      <c r="AK9" s="607">
        <v>10500</v>
      </c>
      <c r="AL9" s="607">
        <v>14</v>
      </c>
      <c r="AM9" s="607">
        <v>195</v>
      </c>
      <c r="AN9" s="607">
        <v>3599</v>
      </c>
      <c r="AO9" s="607">
        <v>23275</v>
      </c>
      <c r="AP9" s="607">
        <v>9294</v>
      </c>
      <c r="AQ9" s="608">
        <v>5428</v>
      </c>
      <c r="AR9" s="609"/>
      <c r="AS9" s="610"/>
      <c r="AT9" s="610"/>
      <c r="AU9" s="610">
        <v>1</v>
      </c>
      <c r="AV9" s="610">
        <v>1</v>
      </c>
      <c r="AW9" s="610"/>
      <c r="AX9" s="610">
        <v>1</v>
      </c>
      <c r="AY9" s="610">
        <v>1</v>
      </c>
      <c r="AZ9" s="610">
        <v>1</v>
      </c>
      <c r="BA9" s="610">
        <v>1</v>
      </c>
      <c r="BB9" s="610"/>
      <c r="BC9" s="610"/>
      <c r="BD9" s="610"/>
      <c r="BE9" s="610"/>
      <c r="BF9" s="610">
        <v>1</v>
      </c>
      <c r="BG9" s="610"/>
      <c r="BH9" s="610"/>
      <c r="BI9" s="610"/>
      <c r="BJ9" s="610"/>
      <c r="BK9" s="610">
        <v>1</v>
      </c>
      <c r="BL9" s="611">
        <f t="shared" si="14"/>
        <v>8</v>
      </c>
      <c r="BM9" s="612">
        <v>171</v>
      </c>
      <c r="BN9" s="613">
        <v>100</v>
      </c>
      <c r="BO9" s="613">
        <v>139</v>
      </c>
      <c r="BP9" s="613"/>
      <c r="BQ9" s="613">
        <v>50</v>
      </c>
      <c r="BR9" s="613">
        <v>51</v>
      </c>
      <c r="BS9" s="613">
        <v>114</v>
      </c>
      <c r="BT9" s="613">
        <v>20</v>
      </c>
      <c r="BU9" s="613">
        <v>80</v>
      </c>
      <c r="BV9" s="613">
        <v>50</v>
      </c>
      <c r="BW9" s="613">
        <v>20</v>
      </c>
      <c r="BX9" s="613"/>
      <c r="BY9" s="613">
        <v>20</v>
      </c>
      <c r="BZ9" s="613">
        <v>42</v>
      </c>
      <c r="CA9" s="613">
        <v>64</v>
      </c>
      <c r="CB9" s="613"/>
      <c r="CC9" s="613">
        <v>23</v>
      </c>
      <c r="CD9" s="613"/>
      <c r="CE9" s="613"/>
      <c r="CF9" s="613">
        <v>20</v>
      </c>
      <c r="CG9" s="613">
        <v>39</v>
      </c>
      <c r="CH9" s="613"/>
      <c r="CI9" s="613">
        <v>54</v>
      </c>
      <c r="CJ9" s="613"/>
      <c r="CK9" s="613">
        <v>30</v>
      </c>
      <c r="CL9" s="613"/>
      <c r="CM9" s="613">
        <v>40</v>
      </c>
      <c r="CN9" s="613"/>
      <c r="CO9" s="613"/>
      <c r="CP9" s="613"/>
      <c r="CQ9" s="613"/>
      <c r="CR9" s="613"/>
      <c r="CS9" s="613"/>
      <c r="CT9" s="613"/>
      <c r="CU9" s="613">
        <v>31</v>
      </c>
      <c r="CV9" s="613"/>
      <c r="CW9" s="613"/>
      <c r="CX9" s="613"/>
      <c r="CY9" s="613">
        <v>20</v>
      </c>
      <c r="CZ9" s="613">
        <v>10</v>
      </c>
      <c r="DA9" s="613">
        <f t="shared" si="15"/>
        <v>1188</v>
      </c>
      <c r="DB9" s="614">
        <f t="shared" si="16"/>
        <v>22</v>
      </c>
      <c r="DC9" s="615">
        <v>0.56198029319875031</v>
      </c>
      <c r="DD9" s="616">
        <v>0.55109589041095886</v>
      </c>
      <c r="DE9" s="616">
        <v>0.42802798856804969</v>
      </c>
      <c r="DF9" s="616"/>
      <c r="DG9" s="616">
        <v>0.61210958904109591</v>
      </c>
      <c r="DH9" s="616">
        <v>0.24915390813859792</v>
      </c>
      <c r="DI9" s="616">
        <v>0.54297043979812543</v>
      </c>
      <c r="DJ9" s="616">
        <v>0.21958904109589042</v>
      </c>
      <c r="DK9" s="616">
        <v>0.43969178082191779</v>
      </c>
      <c r="DL9" s="616">
        <v>0.2383013698630137</v>
      </c>
      <c r="DM9" s="616">
        <v>0.53890410958904111</v>
      </c>
      <c r="DN9" s="616"/>
      <c r="DO9" s="616">
        <v>0.46534246575342464</v>
      </c>
      <c r="DP9" s="616">
        <v>0.60756686236138291</v>
      </c>
      <c r="DQ9" s="616">
        <v>0.42872431506849318</v>
      </c>
      <c r="DR9" s="616"/>
      <c r="DS9" s="616">
        <v>0.25741512805241212</v>
      </c>
      <c r="DT9" s="616"/>
      <c r="DU9" s="616"/>
      <c r="DV9" s="616">
        <v>0.38739726027397259</v>
      </c>
      <c r="DW9" s="616">
        <v>0.53059360730593608</v>
      </c>
      <c r="DX9" s="616"/>
      <c r="DY9" s="616">
        <v>0.67148655504819887</v>
      </c>
      <c r="DZ9" s="616"/>
      <c r="EA9" s="616">
        <v>0.54794520547945202</v>
      </c>
      <c r="EB9" s="616"/>
      <c r="EC9" s="616">
        <v>0.45315068493150684</v>
      </c>
      <c r="ED9" s="616"/>
      <c r="EE9" s="616"/>
      <c r="EF9" s="616"/>
      <c r="EG9" s="616"/>
      <c r="EH9" s="616"/>
      <c r="EI9" s="616"/>
      <c r="EJ9" s="616"/>
      <c r="EK9" s="616">
        <v>0.69297392841361027</v>
      </c>
      <c r="EL9" s="616"/>
      <c r="EM9" s="616"/>
      <c r="EN9" s="616"/>
      <c r="EO9" s="616">
        <v>0.28808219178082189</v>
      </c>
      <c r="EP9" s="616">
        <v>0.42904109589041095</v>
      </c>
      <c r="EQ9" s="617">
        <v>0.48582399335823995</v>
      </c>
      <c r="ER9" s="618">
        <v>18</v>
      </c>
      <c r="ES9" s="619">
        <v>24</v>
      </c>
      <c r="ET9" s="619">
        <v>10</v>
      </c>
      <c r="EU9" s="619">
        <v>30</v>
      </c>
      <c r="EV9" s="619">
        <v>24</v>
      </c>
      <c r="EW9" s="619">
        <v>13</v>
      </c>
      <c r="EX9" s="619">
        <v>33</v>
      </c>
      <c r="EY9" s="619">
        <v>22</v>
      </c>
      <c r="EZ9" s="619">
        <v>20</v>
      </c>
      <c r="FA9" s="619"/>
      <c r="FB9" s="619"/>
      <c r="FC9" s="619">
        <v>10</v>
      </c>
      <c r="FD9" s="619"/>
      <c r="FE9" s="619">
        <v>8</v>
      </c>
      <c r="FF9" s="619"/>
      <c r="FG9" s="619"/>
      <c r="FH9" s="619"/>
      <c r="FI9" s="619">
        <v>5</v>
      </c>
      <c r="FJ9" s="619"/>
      <c r="FK9" s="619"/>
      <c r="FL9" s="619"/>
      <c r="FM9" s="619"/>
      <c r="FN9" s="619"/>
      <c r="FO9" s="619"/>
      <c r="FP9" s="619">
        <v>6</v>
      </c>
      <c r="FQ9" s="619"/>
      <c r="FR9" s="619"/>
      <c r="FS9" s="619"/>
      <c r="FT9" s="619">
        <v>4</v>
      </c>
      <c r="FU9" s="619"/>
      <c r="FV9" s="619"/>
      <c r="FW9" s="619"/>
      <c r="FX9" s="620">
        <f t="shared" si="17"/>
        <v>227</v>
      </c>
      <c r="FY9" s="614">
        <f t="shared" si="31"/>
        <v>14</v>
      </c>
      <c r="FZ9" s="615">
        <v>0.58812785388127853</v>
      </c>
      <c r="GA9" s="616">
        <v>0.66929223744292232</v>
      </c>
      <c r="GB9" s="616">
        <v>0.60493150684931507</v>
      </c>
      <c r="GC9" s="616">
        <v>0.81936073059360726</v>
      </c>
      <c r="GD9" s="616">
        <v>0.33253424657534247</v>
      </c>
      <c r="GE9" s="616">
        <v>0.75574288724973659</v>
      </c>
      <c r="GF9" s="616">
        <v>0.64715649647156492</v>
      </c>
      <c r="GG9" s="616">
        <v>0.43798256537982566</v>
      </c>
      <c r="GH9" s="616">
        <v>0.5886301369863014</v>
      </c>
      <c r="GI9" s="616"/>
      <c r="GJ9" s="616"/>
      <c r="GK9" s="616">
        <v>0.72575342465753423</v>
      </c>
      <c r="GL9" s="616"/>
      <c r="GM9" s="616">
        <v>0.45650684931506852</v>
      </c>
      <c r="GN9" s="616"/>
      <c r="GO9" s="616"/>
      <c r="GP9" s="616"/>
      <c r="GQ9" s="616">
        <v>0.86465753424657532</v>
      </c>
      <c r="GR9" s="616"/>
      <c r="GS9" s="616"/>
      <c r="GT9" s="616"/>
      <c r="GU9" s="616"/>
      <c r="GV9" s="616"/>
      <c r="GW9" s="616"/>
      <c r="GX9" s="616">
        <v>0.47488584474885842</v>
      </c>
      <c r="GY9" s="616"/>
      <c r="GZ9" s="616"/>
      <c r="HA9" s="616"/>
      <c r="HB9" s="616">
        <v>0.1815068493150685</v>
      </c>
      <c r="HC9" s="616"/>
      <c r="HD9" s="616"/>
      <c r="HE9" s="616"/>
      <c r="HF9" s="621">
        <v>0.60201556936817335</v>
      </c>
      <c r="HG9" s="622"/>
      <c r="HH9" s="623"/>
      <c r="HI9" s="623">
        <v>86</v>
      </c>
      <c r="HJ9" s="623"/>
      <c r="HK9" s="623"/>
      <c r="HL9" s="623"/>
      <c r="HM9" s="623"/>
      <c r="HN9" s="624"/>
      <c r="HO9" s="625">
        <v>402</v>
      </c>
      <c r="HP9" s="626">
        <v>2666</v>
      </c>
      <c r="HQ9" s="626">
        <v>1088</v>
      </c>
      <c r="HR9" s="626">
        <v>3005</v>
      </c>
      <c r="HS9" s="626">
        <v>1981</v>
      </c>
      <c r="HT9" s="626">
        <v>6254</v>
      </c>
      <c r="HU9" s="626">
        <v>2662</v>
      </c>
      <c r="HV9" s="626">
        <v>1199</v>
      </c>
      <c r="HW9" s="626">
        <v>1818</v>
      </c>
      <c r="HX9" s="626">
        <v>1405</v>
      </c>
      <c r="HY9" s="626">
        <v>1230</v>
      </c>
      <c r="HZ9" s="626">
        <v>2716</v>
      </c>
      <c r="IA9" s="626">
        <v>575</v>
      </c>
      <c r="IB9" s="626">
        <v>3850</v>
      </c>
      <c r="IC9" s="626">
        <v>4243</v>
      </c>
      <c r="ID9" s="626">
        <v>3682</v>
      </c>
      <c r="IE9" s="626">
        <v>528</v>
      </c>
      <c r="IF9" s="626">
        <v>1172</v>
      </c>
      <c r="IG9" s="626">
        <v>459</v>
      </c>
      <c r="IH9" s="626">
        <v>2027</v>
      </c>
      <c r="II9" s="626">
        <v>820</v>
      </c>
      <c r="IJ9" s="626">
        <v>254</v>
      </c>
      <c r="IK9" s="626">
        <v>5</v>
      </c>
      <c r="IL9" s="626">
        <v>663</v>
      </c>
      <c r="IM9" s="626">
        <v>56</v>
      </c>
      <c r="IN9" s="626">
        <v>0</v>
      </c>
      <c r="IO9" s="626">
        <v>49</v>
      </c>
      <c r="IP9" s="626">
        <v>5</v>
      </c>
      <c r="IQ9" s="626">
        <f t="shared" si="18"/>
        <v>44814</v>
      </c>
      <c r="IR9" s="627">
        <f t="shared" si="19"/>
        <v>8.9704110322667025E-3</v>
      </c>
      <c r="IS9" s="614">
        <f t="shared" si="20"/>
        <v>122.77808219178083</v>
      </c>
      <c r="IT9" s="628">
        <v>20857</v>
      </c>
      <c r="IU9" s="629">
        <f t="shared" si="21"/>
        <v>0.46541259427857368</v>
      </c>
      <c r="IV9" s="630">
        <v>20857</v>
      </c>
      <c r="IW9" s="631">
        <f t="shared" si="1"/>
        <v>0.46541259427857368</v>
      </c>
      <c r="IX9" s="632">
        <v>48335.131000000023</v>
      </c>
      <c r="IY9" s="633">
        <v>10655.760900000034</v>
      </c>
      <c r="IZ9" s="633">
        <v>58990.891900000235</v>
      </c>
      <c r="JA9" s="634">
        <f t="shared" si="22"/>
        <v>0.18063400224670939</v>
      </c>
      <c r="JB9" s="635">
        <v>1.3163496206542651</v>
      </c>
      <c r="JC9" s="636">
        <v>14672</v>
      </c>
      <c r="JD9" s="637">
        <v>6669</v>
      </c>
      <c r="JE9" s="637">
        <v>1917</v>
      </c>
      <c r="JF9" s="637">
        <v>1980</v>
      </c>
      <c r="JG9" s="637">
        <v>56</v>
      </c>
      <c r="JH9" s="637">
        <v>19520</v>
      </c>
      <c r="JI9" s="638">
        <f t="shared" si="2"/>
        <v>0.32739768822243048</v>
      </c>
      <c r="JJ9" s="638">
        <f t="shared" si="3"/>
        <v>0.14881510242334986</v>
      </c>
      <c r="JK9" s="638">
        <f t="shared" si="4"/>
        <v>4.2776810818047933E-2</v>
      </c>
      <c r="JL9" s="638">
        <f t="shared" si="5"/>
        <v>4.4182621502209134E-2</v>
      </c>
      <c r="JM9" s="638">
        <f t="shared" si="6"/>
        <v>1.2496094970321774E-3</v>
      </c>
      <c r="JN9" s="639">
        <f t="shared" si="7"/>
        <v>0.43557816753693041</v>
      </c>
      <c r="JO9" s="640">
        <v>23.507462686567163</v>
      </c>
      <c r="JP9" s="641">
        <v>6.0153788447111776</v>
      </c>
      <c r="JQ9" s="641">
        <v>3.8988970588235294</v>
      </c>
      <c r="JR9" s="641">
        <v>4.4026622296173041</v>
      </c>
      <c r="JS9" s="641">
        <v>8.7839475012619896</v>
      </c>
      <c r="JT9" s="641">
        <v>6.8279501119283657</v>
      </c>
      <c r="JU9" s="641">
        <v>7.4830954169797144</v>
      </c>
      <c r="JV9" s="641">
        <v>8.7030859049207674</v>
      </c>
      <c r="JW9" s="641">
        <v>9.1853685368536855</v>
      </c>
      <c r="JX9" s="641">
        <v>6.2206405693950177</v>
      </c>
      <c r="JY9" s="641">
        <v>8.1333333333333329</v>
      </c>
      <c r="JZ9" s="641">
        <v>6.6391752577319592</v>
      </c>
      <c r="KA9" s="641">
        <v>5.6260869565217391</v>
      </c>
      <c r="KB9" s="641">
        <v>2.7906493506493506</v>
      </c>
      <c r="KC9" s="641">
        <v>5.2783407966061748</v>
      </c>
      <c r="KD9" s="641">
        <v>7.1401412275936993</v>
      </c>
      <c r="KE9" s="641">
        <v>6.5871212121212119</v>
      </c>
      <c r="KF9" s="641">
        <v>7.8865187713310583</v>
      </c>
      <c r="KG9" s="641">
        <v>9.8562091503267979</v>
      </c>
      <c r="KH9" s="641">
        <v>11.183522446965959</v>
      </c>
      <c r="KI9" s="641">
        <v>5.4609756097560975</v>
      </c>
      <c r="KJ9" s="641">
        <v>5.3188976377952759</v>
      </c>
      <c r="KK9" s="641">
        <v>29</v>
      </c>
      <c r="KL9" s="641">
        <v>2.6289592760180995</v>
      </c>
      <c r="KM9" s="641">
        <v>31.125</v>
      </c>
      <c r="KN9" s="641">
        <v>0</v>
      </c>
      <c r="KO9" s="641">
        <v>9.3265306122448983</v>
      </c>
      <c r="KP9" s="641">
        <v>4.2</v>
      </c>
      <c r="KQ9" s="642">
        <v>6.6811487481590577</v>
      </c>
      <c r="KR9" s="625">
        <v>2494</v>
      </c>
      <c r="KS9" s="626">
        <v>11016</v>
      </c>
      <c r="KT9" s="626">
        <v>3115</v>
      </c>
      <c r="KU9" s="626">
        <v>9448</v>
      </c>
      <c r="KV9" s="626">
        <v>11480</v>
      </c>
      <c r="KW9" s="626">
        <v>25942</v>
      </c>
      <c r="KX9" s="626">
        <v>14625</v>
      </c>
      <c r="KY9" s="626">
        <v>7920</v>
      </c>
      <c r="KZ9" s="626">
        <v>14110</v>
      </c>
      <c r="LA9" s="626">
        <v>7064</v>
      </c>
      <c r="LB9" s="626">
        <v>8114</v>
      </c>
      <c r="LC9" s="626">
        <v>13872</v>
      </c>
      <c r="LD9" s="626">
        <v>2297</v>
      </c>
      <c r="LE9" s="626">
        <v>7472</v>
      </c>
      <c r="LF9" s="626">
        <v>15588</v>
      </c>
      <c r="LG9" s="626">
        <v>13103</v>
      </c>
      <c r="LH9" s="626">
        <v>2657</v>
      </c>
      <c r="LI9" s="626">
        <v>6690</v>
      </c>
      <c r="LJ9" s="626">
        <v>3198</v>
      </c>
      <c r="LK9" s="626">
        <v>20549</v>
      </c>
      <c r="LL9" s="626">
        <v>3546</v>
      </c>
      <c r="LM9" s="626">
        <v>806</v>
      </c>
      <c r="LN9" s="626">
        <v>140</v>
      </c>
      <c r="LO9" s="626">
        <v>1196</v>
      </c>
      <c r="LP9" s="626">
        <v>1686</v>
      </c>
      <c r="LQ9" s="626">
        <v>0</v>
      </c>
      <c r="LR9" s="626">
        <v>328</v>
      </c>
      <c r="LS9" s="626">
        <v>12</v>
      </c>
      <c r="LT9" s="626">
        <f t="shared" si="23"/>
        <v>208468</v>
      </c>
      <c r="LU9" s="614">
        <f t="shared" si="8"/>
        <v>571.1452054794521</v>
      </c>
      <c r="LV9" s="625">
        <v>6566</v>
      </c>
      <c r="LW9" s="626">
        <v>2500</v>
      </c>
      <c r="LX9" s="626">
        <v>37</v>
      </c>
      <c r="LY9" s="626">
        <v>799</v>
      </c>
      <c r="LZ9" s="626">
        <v>3953</v>
      </c>
      <c r="MA9" s="626">
        <v>10801</v>
      </c>
      <c r="MB9" s="626">
        <v>2665</v>
      </c>
      <c r="MC9" s="626">
        <v>1312</v>
      </c>
      <c r="MD9" s="626">
        <v>781</v>
      </c>
      <c r="ME9" s="626">
        <v>294</v>
      </c>
      <c r="MF9" s="626">
        <v>653</v>
      </c>
      <c r="MG9" s="626">
        <v>1505</v>
      </c>
      <c r="MH9" s="626">
        <v>364</v>
      </c>
      <c r="MI9" s="626">
        <v>1199</v>
      </c>
      <c r="MJ9" s="626">
        <v>2940</v>
      </c>
      <c r="MK9" s="626">
        <v>9469</v>
      </c>
      <c r="ML9" s="626">
        <v>307</v>
      </c>
      <c r="MM9" s="626">
        <v>1380</v>
      </c>
      <c r="MN9" s="626">
        <v>871</v>
      </c>
      <c r="MO9" s="626">
        <v>96</v>
      </c>
      <c r="MP9" s="626">
        <v>188</v>
      </c>
      <c r="MQ9" s="626">
        <v>301</v>
      </c>
      <c r="MR9" s="626">
        <v>0</v>
      </c>
      <c r="MS9" s="626">
        <v>126</v>
      </c>
      <c r="MT9" s="626">
        <v>0</v>
      </c>
      <c r="MU9" s="626">
        <v>0</v>
      </c>
      <c r="MV9" s="626">
        <v>80</v>
      </c>
      <c r="MW9" s="626">
        <v>3</v>
      </c>
      <c r="MX9" s="626">
        <f t="shared" si="24"/>
        <v>49190</v>
      </c>
      <c r="MY9" s="614">
        <f t="shared" si="25"/>
        <v>134.76712328767124</v>
      </c>
      <c r="MZ9" s="612">
        <f t="shared" si="9"/>
        <v>208468</v>
      </c>
      <c r="NA9" s="613">
        <f t="shared" si="26"/>
        <v>49190</v>
      </c>
      <c r="NB9" s="643">
        <f t="shared" si="27"/>
        <v>0.19091198410295818</v>
      </c>
      <c r="NC9" s="644">
        <v>1306</v>
      </c>
      <c r="ND9" s="645">
        <v>2283</v>
      </c>
      <c r="NE9" s="645">
        <v>2414</v>
      </c>
      <c r="NF9" s="646">
        <v>5556</v>
      </c>
      <c r="NG9" s="647">
        <v>9826</v>
      </c>
      <c r="NH9" s="647">
        <v>14009</v>
      </c>
      <c r="NI9" s="645">
        <v>255</v>
      </c>
      <c r="NJ9" s="645">
        <v>0</v>
      </c>
      <c r="NK9" s="646">
        <v>219</v>
      </c>
      <c r="NL9" s="647">
        <v>1980</v>
      </c>
      <c r="NM9" s="645">
        <v>716</v>
      </c>
      <c r="NN9" s="645">
        <v>4629</v>
      </c>
      <c r="NO9" s="646">
        <v>833</v>
      </c>
      <c r="NP9" s="647">
        <v>3376</v>
      </c>
      <c r="NQ9" s="648">
        <v>1788</v>
      </c>
      <c r="NR9" s="648">
        <v>0</v>
      </c>
      <c r="NS9" s="648">
        <v>0</v>
      </c>
      <c r="NT9" s="649">
        <f t="shared" si="28"/>
        <v>49190</v>
      </c>
      <c r="NU9" s="650">
        <f t="shared" si="29"/>
        <v>0.23588127668225248</v>
      </c>
      <c r="NV9" s="625">
        <v>1133</v>
      </c>
      <c r="NW9" s="626">
        <v>45</v>
      </c>
      <c r="NX9" s="626">
        <v>20</v>
      </c>
      <c r="NY9" s="651">
        <v>1198</v>
      </c>
      <c r="NZ9" s="626">
        <v>5483</v>
      </c>
      <c r="OA9" s="626">
        <v>1935</v>
      </c>
      <c r="OB9" s="626">
        <v>4012</v>
      </c>
      <c r="OC9" s="651">
        <v>11430</v>
      </c>
      <c r="OD9" s="652">
        <f t="shared" si="30"/>
        <v>12628</v>
      </c>
      <c r="OE9" s="653">
        <v>8.4700000000000006</v>
      </c>
      <c r="OF9" s="654">
        <v>0.84700000000000009</v>
      </c>
      <c r="OG9" s="654">
        <v>139.83999999999997</v>
      </c>
      <c r="OH9" s="654">
        <v>0.64442396313364048</v>
      </c>
      <c r="OI9" s="654">
        <v>38.21</v>
      </c>
      <c r="OJ9" s="654">
        <v>3.8210000000000002</v>
      </c>
      <c r="OK9" s="654">
        <v>629.72</v>
      </c>
      <c r="OL9" s="655">
        <v>2.9019354838709677</v>
      </c>
      <c r="OM9" s="656"/>
      <c r="ON9" s="657"/>
      <c r="OO9" s="657"/>
      <c r="OP9" s="657"/>
      <c r="OQ9" s="657"/>
      <c r="OR9" s="657"/>
      <c r="OS9" s="657"/>
      <c r="OT9" s="658"/>
    </row>
    <row r="10" spans="1:410" s="587" customFormat="1" ht="8.25" x14ac:dyDescent="0.25">
      <c r="A10" s="588" t="s">
        <v>243</v>
      </c>
      <c r="B10" s="589" t="s">
        <v>244</v>
      </c>
      <c r="C10" s="590" t="s">
        <v>245</v>
      </c>
      <c r="D10" s="590" t="s">
        <v>246</v>
      </c>
      <c r="E10" s="590" t="s">
        <v>1206</v>
      </c>
      <c r="F10" s="590" t="s">
        <v>207</v>
      </c>
      <c r="G10" s="590" t="s">
        <v>247</v>
      </c>
      <c r="H10" s="590" t="s">
        <v>247</v>
      </c>
      <c r="I10" s="590" t="s">
        <v>209</v>
      </c>
      <c r="J10" s="590" t="s">
        <v>210</v>
      </c>
      <c r="K10" s="591" t="s">
        <v>211</v>
      </c>
      <c r="L10" s="592">
        <v>1</v>
      </c>
      <c r="M10" s="593">
        <v>7958387</v>
      </c>
      <c r="N10" s="594">
        <v>130385</v>
      </c>
      <c r="O10" s="595">
        <v>7603753</v>
      </c>
      <c r="P10" s="596">
        <v>3321467</v>
      </c>
      <c r="Q10" s="597">
        <f t="shared" si="10"/>
        <v>0.43681942325059742</v>
      </c>
      <c r="R10" s="598">
        <f t="shared" si="0"/>
        <v>354634</v>
      </c>
      <c r="S10" s="599">
        <v>20594.687740000001</v>
      </c>
      <c r="T10" s="600">
        <v>6550052.9858099986</v>
      </c>
      <c r="U10" s="600">
        <v>212262.6495</v>
      </c>
      <c r="V10" s="600">
        <v>6782910.3230499979</v>
      </c>
      <c r="W10" s="601">
        <f t="shared" si="11"/>
        <v>0.85229712039009886</v>
      </c>
      <c r="X10" s="602">
        <v>581.29964000000007</v>
      </c>
      <c r="Y10" s="603">
        <v>22.619</v>
      </c>
      <c r="Z10" s="603">
        <v>1061.3785333333333</v>
      </c>
      <c r="AA10" s="603">
        <v>331.69586666666675</v>
      </c>
      <c r="AB10" s="603">
        <v>101.95973333333333</v>
      </c>
      <c r="AC10" s="603">
        <v>442.14013333333338</v>
      </c>
      <c r="AD10" s="603">
        <v>0.5</v>
      </c>
      <c r="AE10" s="603">
        <v>345.42194999999998</v>
      </c>
      <c r="AF10" s="603">
        <v>135.67374999999998</v>
      </c>
      <c r="AG10" s="603">
        <v>3022.6886066666666</v>
      </c>
      <c r="AH10" s="604">
        <f t="shared" si="12"/>
        <v>0.22871469245733078</v>
      </c>
      <c r="AI10" s="605">
        <f t="shared" si="13"/>
        <v>0.41760367309387303</v>
      </c>
      <c r="AJ10" s="606">
        <v>44613</v>
      </c>
      <c r="AK10" s="607">
        <v>43986</v>
      </c>
      <c r="AL10" s="607">
        <v>19497</v>
      </c>
      <c r="AM10" s="607">
        <v>23250</v>
      </c>
      <c r="AN10" s="607">
        <v>54462</v>
      </c>
      <c r="AO10" s="607">
        <v>35013</v>
      </c>
      <c r="AP10" s="607">
        <v>20929</v>
      </c>
      <c r="AQ10" s="608">
        <v>10815</v>
      </c>
      <c r="AR10" s="609"/>
      <c r="AS10" s="610">
        <v>1</v>
      </c>
      <c r="AT10" s="610"/>
      <c r="AU10" s="610">
        <v>1</v>
      </c>
      <c r="AV10" s="610"/>
      <c r="AW10" s="610"/>
      <c r="AX10" s="610">
        <v>1</v>
      </c>
      <c r="AY10" s="610">
        <v>1</v>
      </c>
      <c r="AZ10" s="610"/>
      <c r="BA10" s="610"/>
      <c r="BB10" s="610">
        <v>1</v>
      </c>
      <c r="BC10" s="610"/>
      <c r="BD10" s="610"/>
      <c r="BE10" s="610"/>
      <c r="BF10" s="610">
        <v>1</v>
      </c>
      <c r="BG10" s="610"/>
      <c r="BH10" s="610"/>
      <c r="BI10" s="610">
        <v>1</v>
      </c>
      <c r="BJ10" s="610"/>
      <c r="BK10" s="610">
        <v>1</v>
      </c>
      <c r="BL10" s="611">
        <f t="shared" si="14"/>
        <v>8</v>
      </c>
      <c r="BM10" s="612">
        <v>140</v>
      </c>
      <c r="BN10" s="613">
        <v>63</v>
      </c>
      <c r="BO10" s="613">
        <v>59</v>
      </c>
      <c r="BP10" s="613"/>
      <c r="BQ10" s="613">
        <v>30</v>
      </c>
      <c r="BR10" s="613">
        <v>25</v>
      </c>
      <c r="BS10" s="613"/>
      <c r="BT10" s="613">
        <v>33</v>
      </c>
      <c r="BU10" s="613">
        <v>21</v>
      </c>
      <c r="BV10" s="613">
        <v>30</v>
      </c>
      <c r="BW10" s="613"/>
      <c r="BX10" s="613"/>
      <c r="BY10" s="613">
        <v>28</v>
      </c>
      <c r="BZ10" s="613">
        <v>67</v>
      </c>
      <c r="CA10" s="613"/>
      <c r="CB10" s="613">
        <v>104</v>
      </c>
      <c r="CC10" s="613">
        <v>30</v>
      </c>
      <c r="CD10" s="613">
        <v>28</v>
      </c>
      <c r="CE10" s="613">
        <v>30</v>
      </c>
      <c r="CF10" s="613">
        <v>15</v>
      </c>
      <c r="CG10" s="613">
        <v>10</v>
      </c>
      <c r="CH10" s="613"/>
      <c r="CI10" s="613"/>
      <c r="CJ10" s="613">
        <v>60</v>
      </c>
      <c r="CK10" s="613">
        <v>20</v>
      </c>
      <c r="CL10" s="613"/>
      <c r="CM10" s="613">
        <v>9</v>
      </c>
      <c r="CN10" s="613"/>
      <c r="CO10" s="613"/>
      <c r="CP10" s="613"/>
      <c r="CQ10" s="613">
        <v>36</v>
      </c>
      <c r="CR10" s="613"/>
      <c r="CS10" s="613"/>
      <c r="CT10" s="613"/>
      <c r="CU10" s="613"/>
      <c r="CV10" s="613"/>
      <c r="CW10" s="613"/>
      <c r="CX10" s="613"/>
      <c r="CY10" s="613"/>
      <c r="CZ10" s="613"/>
      <c r="DA10" s="613">
        <f t="shared" si="15"/>
        <v>838</v>
      </c>
      <c r="DB10" s="614">
        <f t="shared" si="16"/>
        <v>20</v>
      </c>
      <c r="DC10" s="615">
        <v>0.67228962818003912</v>
      </c>
      <c r="DD10" s="616">
        <v>0.43331158947597304</v>
      </c>
      <c r="DE10" s="616">
        <v>0.48943580218249361</v>
      </c>
      <c r="DF10" s="616"/>
      <c r="DG10" s="616">
        <v>0.73726027397260274</v>
      </c>
      <c r="DH10" s="616">
        <v>0.30915068493150683</v>
      </c>
      <c r="DI10" s="616"/>
      <c r="DJ10" s="616">
        <v>0.64425072644250725</v>
      </c>
      <c r="DK10" s="616">
        <v>0.49810828440965427</v>
      </c>
      <c r="DL10" s="616">
        <v>0.53497716894977165</v>
      </c>
      <c r="DM10" s="616"/>
      <c r="DN10" s="616"/>
      <c r="DO10" s="616">
        <v>0.45528375733855186</v>
      </c>
      <c r="DP10" s="616">
        <v>0.67421795133919449</v>
      </c>
      <c r="DQ10" s="616"/>
      <c r="DR10" s="616">
        <v>0.49083245521601687</v>
      </c>
      <c r="DS10" s="616">
        <v>0.5700456621004566</v>
      </c>
      <c r="DT10" s="616">
        <v>0.55293542074363988</v>
      </c>
      <c r="DU10" s="616">
        <v>0.65068493150684936</v>
      </c>
      <c r="DV10" s="616">
        <v>0.43579908675799089</v>
      </c>
      <c r="DW10" s="616">
        <v>0.45945205479452056</v>
      </c>
      <c r="DX10" s="616"/>
      <c r="DY10" s="616"/>
      <c r="DZ10" s="616">
        <v>0.37648401826484018</v>
      </c>
      <c r="EA10" s="616">
        <v>0.43561643835616437</v>
      </c>
      <c r="EB10" s="616"/>
      <c r="EC10" s="616">
        <v>0.17747336377473363</v>
      </c>
      <c r="ED10" s="616"/>
      <c r="EE10" s="616"/>
      <c r="EF10" s="616"/>
      <c r="EG10" s="616">
        <v>0.4929984779299848</v>
      </c>
      <c r="EH10" s="616"/>
      <c r="EI10" s="616"/>
      <c r="EJ10" s="616"/>
      <c r="EK10" s="616"/>
      <c r="EL10" s="616"/>
      <c r="EM10" s="616"/>
      <c r="EN10" s="616"/>
      <c r="EO10" s="616"/>
      <c r="EP10" s="616"/>
      <c r="EQ10" s="617">
        <v>0.53790172295419625</v>
      </c>
      <c r="ER10" s="618">
        <v>19</v>
      </c>
      <c r="ES10" s="619">
        <v>15</v>
      </c>
      <c r="ET10" s="619">
        <v>21</v>
      </c>
      <c r="EU10" s="619">
        <v>5</v>
      </c>
      <c r="EV10" s="619">
        <v>5</v>
      </c>
      <c r="EW10" s="619">
        <v>7</v>
      </c>
      <c r="EX10" s="619">
        <v>30</v>
      </c>
      <c r="EY10" s="619">
        <v>27</v>
      </c>
      <c r="EZ10" s="619">
        <v>6</v>
      </c>
      <c r="FA10" s="619">
        <v>9</v>
      </c>
      <c r="FB10" s="619">
        <v>5</v>
      </c>
      <c r="FC10" s="619">
        <v>9</v>
      </c>
      <c r="FD10" s="619"/>
      <c r="FE10" s="619">
        <v>6</v>
      </c>
      <c r="FF10" s="619"/>
      <c r="FG10" s="619"/>
      <c r="FH10" s="619"/>
      <c r="FI10" s="619"/>
      <c r="FJ10" s="619"/>
      <c r="FK10" s="619"/>
      <c r="FL10" s="619">
        <v>3</v>
      </c>
      <c r="FM10" s="619">
        <v>15</v>
      </c>
      <c r="FN10" s="619"/>
      <c r="FO10" s="619">
        <v>9</v>
      </c>
      <c r="FP10" s="619">
        <v>3</v>
      </c>
      <c r="FQ10" s="619"/>
      <c r="FR10" s="619"/>
      <c r="FS10" s="619"/>
      <c r="FT10" s="619"/>
      <c r="FU10" s="619"/>
      <c r="FV10" s="619"/>
      <c r="FW10" s="619"/>
      <c r="FX10" s="620">
        <f t="shared" si="17"/>
        <v>194</v>
      </c>
      <c r="FY10" s="614">
        <f t="shared" si="31"/>
        <v>17</v>
      </c>
      <c r="FZ10" s="615">
        <v>0.58803172314347507</v>
      </c>
      <c r="GA10" s="616">
        <v>0.52091324200913247</v>
      </c>
      <c r="GB10" s="616">
        <v>0.63979125896934119</v>
      </c>
      <c r="GC10" s="616">
        <v>0.43561643835616437</v>
      </c>
      <c r="GD10" s="616">
        <v>0.38027397260273971</v>
      </c>
      <c r="GE10" s="616">
        <v>0.86183953033268101</v>
      </c>
      <c r="GF10" s="616">
        <v>0.46502283105022829</v>
      </c>
      <c r="GG10" s="616">
        <v>0.39543378995433792</v>
      </c>
      <c r="GH10" s="616">
        <v>0.23424657534246576</v>
      </c>
      <c r="GI10" s="616">
        <v>0.77016742770167423</v>
      </c>
      <c r="GJ10" s="616">
        <v>0.76328767123287666</v>
      </c>
      <c r="GK10" s="616">
        <v>0.66270928462709289</v>
      </c>
      <c r="GL10" s="616"/>
      <c r="GM10" s="616">
        <v>0.58447488584474883</v>
      </c>
      <c r="GN10" s="616"/>
      <c r="GO10" s="616"/>
      <c r="GP10" s="616"/>
      <c r="GQ10" s="616"/>
      <c r="GR10" s="616"/>
      <c r="GS10" s="616"/>
      <c r="GT10" s="616">
        <v>0.52602739726027392</v>
      </c>
      <c r="GU10" s="616">
        <v>0.34831050228310501</v>
      </c>
      <c r="GV10" s="616"/>
      <c r="GW10" s="616">
        <v>0.53333333333333333</v>
      </c>
      <c r="GX10" s="616">
        <v>6.7579908675799091E-2</v>
      </c>
      <c r="GY10" s="616"/>
      <c r="GZ10" s="616"/>
      <c r="HA10" s="616"/>
      <c r="HB10" s="616"/>
      <c r="HC10" s="616"/>
      <c r="HD10" s="616"/>
      <c r="HE10" s="616"/>
      <c r="HF10" s="621">
        <v>0.51851433413359693</v>
      </c>
      <c r="HG10" s="622">
        <v>70</v>
      </c>
      <c r="HH10" s="623"/>
      <c r="HI10" s="623"/>
      <c r="HJ10" s="623"/>
      <c r="HK10" s="623"/>
      <c r="HL10" s="623"/>
      <c r="HM10" s="623"/>
      <c r="HN10" s="624"/>
      <c r="HO10" s="625">
        <v>316</v>
      </c>
      <c r="HP10" s="626">
        <v>1784</v>
      </c>
      <c r="HQ10" s="626">
        <v>1353</v>
      </c>
      <c r="HR10" s="626">
        <v>1948</v>
      </c>
      <c r="HS10" s="626">
        <v>1500</v>
      </c>
      <c r="HT10" s="626">
        <v>5970</v>
      </c>
      <c r="HU10" s="626">
        <v>1933</v>
      </c>
      <c r="HV10" s="626">
        <v>1061</v>
      </c>
      <c r="HW10" s="626">
        <v>3958</v>
      </c>
      <c r="HX10" s="626">
        <v>2797</v>
      </c>
      <c r="HY10" s="626">
        <v>891</v>
      </c>
      <c r="HZ10" s="626">
        <v>2285</v>
      </c>
      <c r="IA10" s="626">
        <v>481</v>
      </c>
      <c r="IB10" s="626">
        <v>2932</v>
      </c>
      <c r="IC10" s="626">
        <v>1556</v>
      </c>
      <c r="ID10" s="626">
        <v>1391</v>
      </c>
      <c r="IE10" s="626">
        <v>454</v>
      </c>
      <c r="IF10" s="626">
        <v>748</v>
      </c>
      <c r="IG10" s="626">
        <v>459</v>
      </c>
      <c r="IH10" s="626">
        <v>37</v>
      </c>
      <c r="II10" s="626">
        <v>65</v>
      </c>
      <c r="IJ10" s="626">
        <v>281</v>
      </c>
      <c r="IK10" s="626">
        <v>479</v>
      </c>
      <c r="IL10" s="626">
        <v>365</v>
      </c>
      <c r="IM10" s="626">
        <v>485</v>
      </c>
      <c r="IN10" s="626">
        <v>74</v>
      </c>
      <c r="IO10" s="626">
        <v>10</v>
      </c>
      <c r="IP10" s="626">
        <v>1</v>
      </c>
      <c r="IQ10" s="626">
        <f t="shared" si="18"/>
        <v>35614</v>
      </c>
      <c r="IR10" s="627">
        <f t="shared" si="19"/>
        <v>1.0950749705172123E-2</v>
      </c>
      <c r="IS10" s="614">
        <f t="shared" si="20"/>
        <v>97.572602739726022</v>
      </c>
      <c r="IT10" s="628">
        <v>13580</v>
      </c>
      <c r="IU10" s="629">
        <f t="shared" si="21"/>
        <v>0.38131072050317288</v>
      </c>
      <c r="IV10" s="630">
        <v>13580</v>
      </c>
      <c r="IW10" s="631">
        <f t="shared" si="1"/>
        <v>0.38131072050317288</v>
      </c>
      <c r="IX10" s="632">
        <v>42720.631699999904</v>
      </c>
      <c r="IY10" s="633">
        <v>10453.888000000024</v>
      </c>
      <c r="IZ10" s="633">
        <v>53174.519699999939</v>
      </c>
      <c r="JA10" s="634">
        <f t="shared" si="22"/>
        <v>0.19659581429185974</v>
      </c>
      <c r="JB10" s="635">
        <v>1.4930791177626759</v>
      </c>
      <c r="JC10" s="636">
        <v>15861</v>
      </c>
      <c r="JD10" s="637">
        <v>5702</v>
      </c>
      <c r="JE10" s="637">
        <v>894</v>
      </c>
      <c r="JF10" s="637">
        <v>1480</v>
      </c>
      <c r="JG10" s="637">
        <v>176</v>
      </c>
      <c r="JH10" s="637">
        <v>11501</v>
      </c>
      <c r="JI10" s="638">
        <f t="shared" si="2"/>
        <v>0.44535856685573089</v>
      </c>
      <c r="JJ10" s="638">
        <f t="shared" si="3"/>
        <v>0.16010557645869603</v>
      </c>
      <c r="JK10" s="638">
        <f t="shared" si="4"/>
        <v>2.5102487785702253E-2</v>
      </c>
      <c r="JL10" s="638">
        <f t="shared" si="5"/>
        <v>4.1556691188858311E-2</v>
      </c>
      <c r="JM10" s="638">
        <f t="shared" si="6"/>
        <v>4.9418767900263937E-3</v>
      </c>
      <c r="JN10" s="639">
        <f t="shared" si="7"/>
        <v>0.32293480092098614</v>
      </c>
      <c r="JO10" s="640">
        <v>25.028481012658229</v>
      </c>
      <c r="JP10" s="641">
        <v>8.3430493273542599</v>
      </c>
      <c r="JQ10" s="641">
        <v>3.1382113821138211</v>
      </c>
      <c r="JR10" s="641">
        <v>4.1442505133470222</v>
      </c>
      <c r="JS10" s="641">
        <v>8.6440000000000001</v>
      </c>
      <c r="JT10" s="641">
        <v>5.3917922948073702</v>
      </c>
      <c r="JU10" s="641">
        <v>7.1821003621314023</v>
      </c>
      <c r="JV10" s="641">
        <v>8.8576814326107449</v>
      </c>
      <c r="JW10" s="641">
        <v>8.1677614957049016</v>
      </c>
      <c r="JX10" s="641">
        <v>6.520200214515552</v>
      </c>
      <c r="JY10" s="641">
        <v>7.0909090909090908</v>
      </c>
      <c r="JZ10" s="641">
        <v>6.7597374179431071</v>
      </c>
      <c r="KA10" s="641">
        <v>5.3617463617463619</v>
      </c>
      <c r="KB10" s="641">
        <v>3.3495907230559343</v>
      </c>
      <c r="KC10" s="641">
        <v>4.1182519280205652</v>
      </c>
      <c r="KD10" s="641">
        <v>4.4946081955427752</v>
      </c>
      <c r="KE10" s="641">
        <v>7.8612334801762112</v>
      </c>
      <c r="KF10" s="641">
        <v>7.3663101604278074</v>
      </c>
      <c r="KG10" s="641">
        <v>9.8954248366013076</v>
      </c>
      <c r="KH10" s="641">
        <v>4.9459459459459456</v>
      </c>
      <c r="KI10" s="641">
        <v>5.092307692307692</v>
      </c>
      <c r="KJ10" s="641">
        <v>6.3309608540925266</v>
      </c>
      <c r="KK10" s="641">
        <v>14.246346555323591</v>
      </c>
      <c r="KL10" s="641">
        <v>3.4219178082191779</v>
      </c>
      <c r="KM10" s="641">
        <v>16.608247422680414</v>
      </c>
      <c r="KN10" s="641">
        <v>14.243243243243244</v>
      </c>
      <c r="KO10" s="641">
        <v>12.7</v>
      </c>
      <c r="KP10" s="641">
        <v>2</v>
      </c>
      <c r="KQ10" s="642">
        <v>6.5749985960577302</v>
      </c>
      <c r="KR10" s="625">
        <v>1875</v>
      </c>
      <c r="KS10" s="626">
        <v>9971</v>
      </c>
      <c r="KT10" s="626">
        <v>2894</v>
      </c>
      <c r="KU10" s="626">
        <v>5550</v>
      </c>
      <c r="KV10" s="626">
        <v>9419</v>
      </c>
      <c r="KW10" s="626">
        <v>19891</v>
      </c>
      <c r="KX10" s="626">
        <v>9347</v>
      </c>
      <c r="KY10" s="626">
        <v>6815</v>
      </c>
      <c r="KZ10" s="626">
        <v>24932</v>
      </c>
      <c r="LA10" s="626">
        <v>14198</v>
      </c>
      <c r="LB10" s="626">
        <v>4934</v>
      </c>
      <c r="LC10" s="626">
        <v>11782</v>
      </c>
      <c r="LD10" s="626">
        <v>1856</v>
      </c>
      <c r="LE10" s="626">
        <v>6408</v>
      </c>
      <c r="LF10" s="626">
        <v>4892</v>
      </c>
      <c r="LG10" s="626">
        <v>3940</v>
      </c>
      <c r="LH10" s="626">
        <v>2666</v>
      </c>
      <c r="LI10" s="626">
        <v>3251</v>
      </c>
      <c r="LJ10" s="626">
        <v>3667</v>
      </c>
      <c r="LK10" s="626">
        <v>140</v>
      </c>
      <c r="LL10" s="626">
        <v>199</v>
      </c>
      <c r="LM10" s="626">
        <v>741</v>
      </c>
      <c r="LN10" s="626">
        <v>5285</v>
      </c>
      <c r="LO10" s="626">
        <v>879</v>
      </c>
      <c r="LP10" s="626">
        <v>7604</v>
      </c>
      <c r="LQ10" s="626">
        <v>575</v>
      </c>
      <c r="LR10" s="626">
        <v>107</v>
      </c>
      <c r="LS10" s="626">
        <v>0</v>
      </c>
      <c r="LT10" s="626">
        <f t="shared" si="23"/>
        <v>163818</v>
      </c>
      <c r="LU10" s="614">
        <f t="shared" si="8"/>
        <v>448.81643835616438</v>
      </c>
      <c r="LV10" s="625">
        <v>5727</v>
      </c>
      <c r="LW10" s="626">
        <v>3144</v>
      </c>
      <c r="LX10" s="626">
        <v>31</v>
      </c>
      <c r="LY10" s="626">
        <v>687</v>
      </c>
      <c r="LZ10" s="626">
        <v>2077</v>
      </c>
      <c r="MA10" s="626">
        <v>7549</v>
      </c>
      <c r="MB10" s="626">
        <v>2634</v>
      </c>
      <c r="MC10" s="626">
        <v>1536</v>
      </c>
      <c r="MD10" s="626">
        <v>3543</v>
      </c>
      <c r="ME10" s="626">
        <v>1265</v>
      </c>
      <c r="MF10" s="626">
        <v>497</v>
      </c>
      <c r="MG10" s="626">
        <v>1442</v>
      </c>
      <c r="MH10" s="626">
        <v>241</v>
      </c>
      <c r="MI10" s="626">
        <v>535</v>
      </c>
      <c r="MJ10" s="626">
        <v>34</v>
      </c>
      <c r="MK10" s="626">
        <v>922</v>
      </c>
      <c r="ML10" s="626">
        <v>453</v>
      </c>
      <c r="MM10" s="626">
        <v>1524</v>
      </c>
      <c r="MN10" s="626">
        <v>426</v>
      </c>
      <c r="MO10" s="626">
        <v>8</v>
      </c>
      <c r="MP10" s="626">
        <v>76</v>
      </c>
      <c r="MQ10" s="626">
        <v>757</v>
      </c>
      <c r="MR10" s="626">
        <v>1082</v>
      </c>
      <c r="MS10" s="626">
        <v>66</v>
      </c>
      <c r="MT10" s="626">
        <v>0</v>
      </c>
      <c r="MU10" s="626">
        <v>412</v>
      </c>
      <c r="MV10" s="626">
        <v>10</v>
      </c>
      <c r="MW10" s="626">
        <v>1</v>
      </c>
      <c r="MX10" s="626">
        <f t="shared" si="24"/>
        <v>36679</v>
      </c>
      <c r="MY10" s="614">
        <f t="shared" si="25"/>
        <v>100.49041095890411</v>
      </c>
      <c r="MZ10" s="612">
        <f t="shared" si="9"/>
        <v>163818</v>
      </c>
      <c r="NA10" s="613">
        <f t="shared" si="26"/>
        <v>36679</v>
      </c>
      <c r="NB10" s="643">
        <f t="shared" si="27"/>
        <v>0.18294039312308913</v>
      </c>
      <c r="NC10" s="644">
        <v>532</v>
      </c>
      <c r="ND10" s="645">
        <v>1677</v>
      </c>
      <c r="NE10" s="645">
        <v>3256</v>
      </c>
      <c r="NF10" s="646">
        <v>4464</v>
      </c>
      <c r="NG10" s="647">
        <v>7709</v>
      </c>
      <c r="NH10" s="647">
        <v>16345</v>
      </c>
      <c r="NI10" s="645">
        <v>1</v>
      </c>
      <c r="NJ10" s="645">
        <v>0</v>
      </c>
      <c r="NK10" s="646">
        <v>305</v>
      </c>
      <c r="NL10" s="647">
        <v>1539</v>
      </c>
      <c r="NM10" s="645">
        <v>0</v>
      </c>
      <c r="NN10" s="645">
        <v>3</v>
      </c>
      <c r="NO10" s="646">
        <v>37</v>
      </c>
      <c r="NP10" s="647">
        <v>811</v>
      </c>
      <c r="NQ10" s="648">
        <v>0</v>
      </c>
      <c r="NR10" s="648">
        <v>0</v>
      </c>
      <c r="NS10" s="648">
        <v>0</v>
      </c>
      <c r="NT10" s="649">
        <f t="shared" si="28"/>
        <v>36679</v>
      </c>
      <c r="NU10" s="650">
        <f t="shared" si="29"/>
        <v>0.14910439215900106</v>
      </c>
      <c r="NV10" s="625">
        <v>3143</v>
      </c>
      <c r="NW10" s="626">
        <v>33</v>
      </c>
      <c r="NX10" s="626">
        <v>318</v>
      </c>
      <c r="NY10" s="651">
        <v>3494</v>
      </c>
      <c r="NZ10" s="626">
        <v>1950</v>
      </c>
      <c r="OA10" s="626">
        <v>487</v>
      </c>
      <c r="OB10" s="626">
        <v>1134</v>
      </c>
      <c r="OC10" s="651">
        <v>3571</v>
      </c>
      <c r="OD10" s="652">
        <f t="shared" si="30"/>
        <v>7065</v>
      </c>
      <c r="OE10" s="653">
        <v>15.41</v>
      </c>
      <c r="OF10" s="654">
        <v>0.7338095238095238</v>
      </c>
      <c r="OG10" s="654">
        <v>68.900000000000006</v>
      </c>
      <c r="OH10" s="654">
        <v>0.39826589595375728</v>
      </c>
      <c r="OI10" s="654">
        <v>85.33</v>
      </c>
      <c r="OJ10" s="654">
        <v>4.0633333333333335</v>
      </c>
      <c r="OK10" s="654">
        <v>403.04999999999995</v>
      </c>
      <c r="OL10" s="655">
        <v>2.3297687861271674</v>
      </c>
      <c r="OM10" s="656"/>
      <c r="ON10" s="657"/>
      <c r="OO10" s="657"/>
      <c r="OP10" s="657"/>
      <c r="OQ10" s="657"/>
      <c r="OR10" s="657"/>
      <c r="OS10" s="657"/>
      <c r="OT10" s="658"/>
    </row>
    <row r="11" spans="1:410" s="587" customFormat="1" ht="8.25" x14ac:dyDescent="0.25">
      <c r="A11" s="588" t="s">
        <v>248</v>
      </c>
      <c r="B11" s="589" t="s">
        <v>249</v>
      </c>
      <c r="C11" s="590" t="s">
        <v>250</v>
      </c>
      <c r="D11" s="590" t="s">
        <v>251</v>
      </c>
      <c r="E11" s="590" t="s">
        <v>1206</v>
      </c>
      <c r="F11" s="590" t="s">
        <v>207</v>
      </c>
      <c r="G11" s="590" t="s">
        <v>208</v>
      </c>
      <c r="H11" s="590" t="s">
        <v>208</v>
      </c>
      <c r="I11" s="590" t="s">
        <v>209</v>
      </c>
      <c r="J11" s="590" t="s">
        <v>210</v>
      </c>
      <c r="K11" s="591" t="s">
        <v>211</v>
      </c>
      <c r="L11" s="592">
        <v>1</v>
      </c>
      <c r="M11" s="593">
        <v>4847882</v>
      </c>
      <c r="N11" s="594">
        <v>91086</v>
      </c>
      <c r="O11" s="595">
        <v>4847073</v>
      </c>
      <c r="P11" s="596">
        <v>2507226</v>
      </c>
      <c r="Q11" s="597">
        <f t="shared" si="10"/>
        <v>0.51726598712253768</v>
      </c>
      <c r="R11" s="598">
        <f t="shared" si="0"/>
        <v>809</v>
      </c>
      <c r="S11" s="599">
        <v>2976.7643100000005</v>
      </c>
      <c r="T11" s="600">
        <v>3974841.0524499998</v>
      </c>
      <c r="U11" s="600">
        <v>209596.15722999995</v>
      </c>
      <c r="V11" s="600">
        <v>4187413.9739899999</v>
      </c>
      <c r="W11" s="601">
        <f t="shared" si="11"/>
        <v>0.86376153008468437</v>
      </c>
      <c r="X11" s="602">
        <v>422.20400000000001</v>
      </c>
      <c r="Y11" s="603">
        <v>27.8705</v>
      </c>
      <c r="Z11" s="603">
        <v>814.38306666666676</v>
      </c>
      <c r="AA11" s="603">
        <v>273.52426666666668</v>
      </c>
      <c r="AB11" s="603">
        <v>83.105866666666657</v>
      </c>
      <c r="AC11" s="603">
        <v>313.84306666666663</v>
      </c>
      <c r="AD11" s="603">
        <v>5.1909333333333327</v>
      </c>
      <c r="AE11" s="603">
        <v>289.99400000000003</v>
      </c>
      <c r="AF11" s="603">
        <v>149.97899999999998</v>
      </c>
      <c r="AG11" s="603">
        <v>2380.0946999999996</v>
      </c>
      <c r="AH11" s="604">
        <f t="shared" si="12"/>
        <v>0.21761727627705005</v>
      </c>
      <c r="AI11" s="605">
        <f t="shared" si="13"/>
        <v>0.4197587536218304</v>
      </c>
      <c r="AJ11" s="606">
        <v>45039</v>
      </c>
      <c r="AK11" s="607">
        <v>26049</v>
      </c>
      <c r="AL11" s="607">
        <v>3376</v>
      </c>
      <c r="AM11" s="607">
        <v>2363</v>
      </c>
      <c r="AN11" s="607">
        <v>66057</v>
      </c>
      <c r="AO11" s="607">
        <v>48219</v>
      </c>
      <c r="AP11" s="607">
        <v>18884</v>
      </c>
      <c r="AQ11" s="608"/>
      <c r="AR11" s="609">
        <v>1</v>
      </c>
      <c r="AS11" s="610"/>
      <c r="AT11" s="610"/>
      <c r="AU11" s="610"/>
      <c r="AV11" s="610"/>
      <c r="AW11" s="610"/>
      <c r="AX11" s="610"/>
      <c r="AY11" s="610">
        <v>1</v>
      </c>
      <c r="AZ11" s="610">
        <v>1</v>
      </c>
      <c r="BA11" s="610">
        <v>1</v>
      </c>
      <c r="BB11" s="610"/>
      <c r="BC11" s="610"/>
      <c r="BD11" s="610"/>
      <c r="BE11" s="610"/>
      <c r="BF11" s="610">
        <v>1</v>
      </c>
      <c r="BG11" s="610"/>
      <c r="BH11" s="610">
        <v>1</v>
      </c>
      <c r="BI11" s="610">
        <v>1</v>
      </c>
      <c r="BJ11" s="610"/>
      <c r="BK11" s="610"/>
      <c r="BL11" s="611">
        <f t="shared" si="14"/>
        <v>7</v>
      </c>
      <c r="BM11" s="612">
        <v>146</v>
      </c>
      <c r="BN11" s="613">
        <v>101</v>
      </c>
      <c r="BO11" s="613">
        <v>61</v>
      </c>
      <c r="BP11" s="613"/>
      <c r="BQ11" s="613">
        <v>50</v>
      </c>
      <c r="BR11" s="613">
        <v>33</v>
      </c>
      <c r="BS11" s="613"/>
      <c r="BT11" s="613"/>
      <c r="BU11" s="613">
        <v>40</v>
      </c>
      <c r="BV11" s="613">
        <v>30</v>
      </c>
      <c r="BW11" s="613">
        <v>85</v>
      </c>
      <c r="BX11" s="613"/>
      <c r="BY11" s="613">
        <v>25</v>
      </c>
      <c r="BZ11" s="613"/>
      <c r="CA11" s="613">
        <v>30</v>
      </c>
      <c r="CB11" s="613"/>
      <c r="CC11" s="613"/>
      <c r="CD11" s="613"/>
      <c r="CE11" s="613"/>
      <c r="CF11" s="613"/>
      <c r="CG11" s="613"/>
      <c r="CH11" s="613">
        <v>48</v>
      </c>
      <c r="CI11" s="613">
        <v>8</v>
      </c>
      <c r="CJ11" s="613"/>
      <c r="CK11" s="613"/>
      <c r="CL11" s="613"/>
      <c r="CM11" s="613"/>
      <c r="CN11" s="613">
        <v>20</v>
      </c>
      <c r="CO11" s="613"/>
      <c r="CP11" s="613">
        <v>30</v>
      </c>
      <c r="CQ11" s="613"/>
      <c r="CR11" s="613">
        <v>26</v>
      </c>
      <c r="CS11" s="613"/>
      <c r="CT11" s="613"/>
      <c r="CU11" s="613"/>
      <c r="CV11" s="613"/>
      <c r="CW11" s="613"/>
      <c r="CX11" s="613"/>
      <c r="CY11" s="613"/>
      <c r="CZ11" s="613"/>
      <c r="DA11" s="613">
        <f t="shared" si="15"/>
        <v>733</v>
      </c>
      <c r="DB11" s="614">
        <f t="shared" si="16"/>
        <v>15</v>
      </c>
      <c r="DC11" s="615">
        <v>0.59827359729780449</v>
      </c>
      <c r="DD11" s="616">
        <v>0.60919571409195716</v>
      </c>
      <c r="DE11" s="616">
        <v>0.49346507972153603</v>
      </c>
      <c r="DF11" s="616"/>
      <c r="DG11" s="616">
        <v>0.67402739726027394</v>
      </c>
      <c r="DH11" s="616">
        <v>0.48036529680365297</v>
      </c>
      <c r="DI11" s="616"/>
      <c r="DJ11" s="616"/>
      <c r="DK11" s="616">
        <v>0.55979452054794521</v>
      </c>
      <c r="DL11" s="616">
        <v>0.58191780821917805</v>
      </c>
      <c r="DM11" s="616">
        <v>0.31252215954875101</v>
      </c>
      <c r="DN11" s="616"/>
      <c r="DO11" s="616">
        <v>0.51484931506849319</v>
      </c>
      <c r="DP11" s="616"/>
      <c r="DQ11" s="616">
        <v>0.57954337899543384</v>
      </c>
      <c r="DR11" s="616"/>
      <c r="DS11" s="616"/>
      <c r="DT11" s="616"/>
      <c r="DU11" s="616"/>
      <c r="DV11" s="616"/>
      <c r="DW11" s="616"/>
      <c r="DX11" s="616">
        <v>0.38390410958904109</v>
      </c>
      <c r="DY11" s="616"/>
      <c r="DZ11" s="616"/>
      <c r="EA11" s="616"/>
      <c r="EB11" s="616"/>
      <c r="EC11" s="616"/>
      <c r="ED11" s="616">
        <v>0.54301369863013693</v>
      </c>
      <c r="EE11" s="616"/>
      <c r="EF11" s="616">
        <v>0.56675799086757994</v>
      </c>
      <c r="EG11" s="616"/>
      <c r="EH11" s="616">
        <v>0.8108535300316122</v>
      </c>
      <c r="EI11" s="616"/>
      <c r="EJ11" s="616"/>
      <c r="EK11" s="616"/>
      <c r="EL11" s="616"/>
      <c r="EM11" s="616"/>
      <c r="EN11" s="616"/>
      <c r="EO11" s="616"/>
      <c r="EP11" s="616"/>
      <c r="EQ11" s="617">
        <v>0.53557345493281505</v>
      </c>
      <c r="ER11" s="618">
        <v>13</v>
      </c>
      <c r="ES11" s="619">
        <v>10</v>
      </c>
      <c r="ET11" s="619">
        <v>12</v>
      </c>
      <c r="EU11" s="619">
        <v>9</v>
      </c>
      <c r="EV11" s="619"/>
      <c r="EW11" s="619">
        <v>9</v>
      </c>
      <c r="EX11" s="619"/>
      <c r="EY11" s="619"/>
      <c r="EZ11" s="619">
        <v>6</v>
      </c>
      <c r="FA11" s="619"/>
      <c r="FB11" s="619"/>
      <c r="FC11" s="619"/>
      <c r="FD11" s="619"/>
      <c r="FE11" s="619">
        <v>4</v>
      </c>
      <c r="FF11" s="619"/>
      <c r="FG11" s="619"/>
      <c r="FH11" s="619">
        <v>15</v>
      </c>
      <c r="FI11" s="619">
        <v>5</v>
      </c>
      <c r="FJ11" s="619"/>
      <c r="FK11" s="619"/>
      <c r="FL11" s="619"/>
      <c r="FM11" s="619"/>
      <c r="FN11" s="619"/>
      <c r="FO11" s="619"/>
      <c r="FP11" s="619"/>
      <c r="FQ11" s="619"/>
      <c r="FR11" s="619"/>
      <c r="FS11" s="619"/>
      <c r="FT11" s="619"/>
      <c r="FU11" s="619"/>
      <c r="FV11" s="619"/>
      <c r="FW11" s="619"/>
      <c r="FX11" s="620">
        <f t="shared" si="17"/>
        <v>83</v>
      </c>
      <c r="FY11" s="614">
        <f t="shared" si="31"/>
        <v>9</v>
      </c>
      <c r="FZ11" s="615">
        <v>0.79936775553213912</v>
      </c>
      <c r="GA11" s="616">
        <v>0.91753424657534244</v>
      </c>
      <c r="GB11" s="616">
        <v>0.66849315068493154</v>
      </c>
      <c r="GC11" s="616">
        <v>0.37747336377473362</v>
      </c>
      <c r="GD11" s="616"/>
      <c r="GE11" s="616">
        <v>0.69345509893455104</v>
      </c>
      <c r="GF11" s="616"/>
      <c r="GG11" s="616"/>
      <c r="GH11" s="616">
        <v>0.33378995433789954</v>
      </c>
      <c r="GI11" s="616"/>
      <c r="GJ11" s="616"/>
      <c r="GK11" s="616"/>
      <c r="GL11" s="616"/>
      <c r="GM11" s="616">
        <v>0.83013698630136989</v>
      </c>
      <c r="GN11" s="616"/>
      <c r="GO11" s="616"/>
      <c r="GP11" s="616">
        <v>0.30593607305936071</v>
      </c>
      <c r="GQ11" s="616">
        <v>0.54520547945205478</v>
      </c>
      <c r="GR11" s="616"/>
      <c r="GS11" s="616"/>
      <c r="GT11" s="616"/>
      <c r="GU11" s="616"/>
      <c r="GV11" s="616"/>
      <c r="GW11" s="616"/>
      <c r="GX11" s="616"/>
      <c r="GY11" s="616"/>
      <c r="GZ11" s="616"/>
      <c r="HA11" s="616"/>
      <c r="HB11" s="616"/>
      <c r="HC11" s="616"/>
      <c r="HD11" s="616"/>
      <c r="HE11" s="616"/>
      <c r="HF11" s="621">
        <v>0.60079220993563298</v>
      </c>
      <c r="HG11" s="622">
        <v>115</v>
      </c>
      <c r="HH11" s="623"/>
      <c r="HI11" s="623">
        <v>60</v>
      </c>
      <c r="HJ11" s="623"/>
      <c r="HK11" s="623"/>
      <c r="HL11" s="623"/>
      <c r="HM11" s="623"/>
      <c r="HN11" s="624"/>
      <c r="HO11" s="625">
        <v>173</v>
      </c>
      <c r="HP11" s="626">
        <v>2651</v>
      </c>
      <c r="HQ11" s="626">
        <v>267</v>
      </c>
      <c r="HR11" s="626">
        <v>1522</v>
      </c>
      <c r="HS11" s="626">
        <v>2792</v>
      </c>
      <c r="HT11" s="626">
        <v>976</v>
      </c>
      <c r="HU11" s="626">
        <v>3460</v>
      </c>
      <c r="HV11" s="626">
        <v>1068</v>
      </c>
      <c r="HW11" s="626">
        <v>3504</v>
      </c>
      <c r="HX11" s="626">
        <v>821</v>
      </c>
      <c r="HY11" s="626">
        <v>735</v>
      </c>
      <c r="HZ11" s="626">
        <v>2106</v>
      </c>
      <c r="IA11" s="626">
        <v>873</v>
      </c>
      <c r="IB11" s="626">
        <v>1407</v>
      </c>
      <c r="IC11" s="626">
        <v>2365</v>
      </c>
      <c r="ID11" s="626">
        <v>2047</v>
      </c>
      <c r="IE11" s="626">
        <v>406</v>
      </c>
      <c r="IF11" s="626">
        <v>264</v>
      </c>
      <c r="IG11" s="626">
        <v>533</v>
      </c>
      <c r="IH11" s="626">
        <v>765</v>
      </c>
      <c r="II11" s="626">
        <v>116</v>
      </c>
      <c r="IJ11" s="626">
        <v>335</v>
      </c>
      <c r="IK11" s="626">
        <v>11</v>
      </c>
      <c r="IL11" s="626">
        <v>201</v>
      </c>
      <c r="IM11" s="626">
        <v>428</v>
      </c>
      <c r="IN11" s="626">
        <v>13</v>
      </c>
      <c r="IO11" s="626">
        <v>38</v>
      </c>
      <c r="IP11" s="626">
        <v>3</v>
      </c>
      <c r="IQ11" s="626">
        <f t="shared" si="18"/>
        <v>29880</v>
      </c>
      <c r="IR11" s="627">
        <f t="shared" si="19"/>
        <v>6.2248995983935742E-3</v>
      </c>
      <c r="IS11" s="614">
        <f t="shared" si="20"/>
        <v>81.863013698630141</v>
      </c>
      <c r="IT11" s="628">
        <v>10394</v>
      </c>
      <c r="IU11" s="629">
        <f t="shared" si="21"/>
        <v>0.34785809906291831</v>
      </c>
      <c r="IV11" s="630">
        <v>10394</v>
      </c>
      <c r="IW11" s="631">
        <f t="shared" si="1"/>
        <v>0.34785809906291831</v>
      </c>
      <c r="IX11" s="632">
        <v>27592.801499999881</v>
      </c>
      <c r="IY11" s="633">
        <v>1829.2031000000009</v>
      </c>
      <c r="IZ11" s="633">
        <v>29422.004599999946</v>
      </c>
      <c r="JA11" s="634">
        <f t="shared" si="22"/>
        <v>6.2171260077907957E-2</v>
      </c>
      <c r="JB11" s="635">
        <v>0.98467217536813745</v>
      </c>
      <c r="JC11" s="636">
        <v>9160</v>
      </c>
      <c r="JD11" s="637">
        <v>3626</v>
      </c>
      <c r="JE11" s="637">
        <v>1434</v>
      </c>
      <c r="JF11" s="637">
        <v>603</v>
      </c>
      <c r="JG11" s="637">
        <v>94</v>
      </c>
      <c r="JH11" s="637">
        <v>14963</v>
      </c>
      <c r="JI11" s="638">
        <f t="shared" si="2"/>
        <v>0.30655957161981257</v>
      </c>
      <c r="JJ11" s="638">
        <f t="shared" si="3"/>
        <v>0.1213520749665328</v>
      </c>
      <c r="JK11" s="638">
        <f t="shared" si="4"/>
        <v>4.7991967871485942E-2</v>
      </c>
      <c r="JL11" s="638">
        <f t="shared" si="5"/>
        <v>2.0180722891566263E-2</v>
      </c>
      <c r="JM11" s="638">
        <f t="shared" si="6"/>
        <v>3.1459170013386881E-3</v>
      </c>
      <c r="JN11" s="639">
        <f t="shared" si="7"/>
        <v>0.50076974564926369</v>
      </c>
      <c r="JO11" s="640">
        <v>30.01156069364162</v>
      </c>
      <c r="JP11" s="641">
        <v>5.8321388155413052</v>
      </c>
      <c r="JQ11" s="641">
        <v>3.3146067415730336</v>
      </c>
      <c r="JR11" s="641">
        <v>4.386333771353482</v>
      </c>
      <c r="JS11" s="641">
        <v>7.8581661891117482</v>
      </c>
      <c r="JT11" s="641">
        <v>8.1864754098360653</v>
      </c>
      <c r="JU11" s="641">
        <v>5.8395953757225429</v>
      </c>
      <c r="JV11" s="641">
        <v>7.666666666666667</v>
      </c>
      <c r="JW11" s="641">
        <v>6.0550799086757987</v>
      </c>
      <c r="JX11" s="641">
        <v>5.5383678440925701</v>
      </c>
      <c r="JY11" s="641">
        <v>8.0013605442176878</v>
      </c>
      <c r="JZ11" s="641">
        <v>6.5213675213675213</v>
      </c>
      <c r="KA11" s="641">
        <v>4.5395189003436425</v>
      </c>
      <c r="KB11" s="641">
        <v>2.9502487562189055</v>
      </c>
      <c r="KC11" s="641">
        <v>4.7323467230443974</v>
      </c>
      <c r="KD11" s="641">
        <v>5.6878358573522227</v>
      </c>
      <c r="KE11" s="641">
        <v>6.3078817733990151</v>
      </c>
      <c r="KF11" s="641">
        <v>6.4469696969696972</v>
      </c>
      <c r="KG11" s="641">
        <v>9.0881801125703561</v>
      </c>
      <c r="KH11" s="641">
        <v>10.726797385620914</v>
      </c>
      <c r="KI11" s="641">
        <v>3.2068965517241379</v>
      </c>
      <c r="KJ11" s="641">
        <v>4.4626865671641793</v>
      </c>
      <c r="KK11" s="641">
        <v>7.4545454545454541</v>
      </c>
      <c r="KL11" s="641">
        <v>3.8208955223880596</v>
      </c>
      <c r="KM11" s="641">
        <v>15.570093457943925</v>
      </c>
      <c r="KN11" s="641">
        <v>25.076923076923077</v>
      </c>
      <c r="KO11" s="641">
        <v>9.1578947368421044</v>
      </c>
      <c r="KP11" s="641">
        <v>8.3333333333333339</v>
      </c>
      <c r="KQ11" s="642">
        <v>6.3674029451137883</v>
      </c>
      <c r="KR11" s="625">
        <v>1107</v>
      </c>
      <c r="KS11" s="626">
        <v>10725</v>
      </c>
      <c r="KT11" s="626">
        <v>619</v>
      </c>
      <c r="KU11" s="626">
        <v>5077</v>
      </c>
      <c r="KV11" s="626">
        <v>16094</v>
      </c>
      <c r="KW11" s="626">
        <v>6696</v>
      </c>
      <c r="KX11" s="626">
        <v>14704</v>
      </c>
      <c r="KY11" s="626">
        <v>6235</v>
      </c>
      <c r="KZ11" s="626">
        <v>17445</v>
      </c>
      <c r="LA11" s="626">
        <v>3663</v>
      </c>
      <c r="LB11" s="626">
        <v>4793</v>
      </c>
      <c r="LC11" s="626">
        <v>10303</v>
      </c>
      <c r="LD11" s="626">
        <v>2859</v>
      </c>
      <c r="LE11" s="626">
        <v>2460</v>
      </c>
      <c r="LF11" s="626">
        <v>8438</v>
      </c>
      <c r="LG11" s="626">
        <v>8341</v>
      </c>
      <c r="LH11" s="626">
        <v>1983</v>
      </c>
      <c r="LI11" s="626">
        <v>1351</v>
      </c>
      <c r="LJ11" s="626">
        <v>3646</v>
      </c>
      <c r="LK11" s="626">
        <v>7376</v>
      </c>
      <c r="LL11" s="626">
        <v>200</v>
      </c>
      <c r="LM11" s="626">
        <v>957</v>
      </c>
      <c r="LN11" s="626">
        <v>68</v>
      </c>
      <c r="LO11" s="626">
        <v>535</v>
      </c>
      <c r="LP11" s="626">
        <v>6233</v>
      </c>
      <c r="LQ11" s="626">
        <v>254</v>
      </c>
      <c r="LR11" s="626">
        <v>242</v>
      </c>
      <c r="LS11" s="626">
        <v>18</v>
      </c>
      <c r="LT11" s="626">
        <f t="shared" si="23"/>
        <v>142422</v>
      </c>
      <c r="LU11" s="614">
        <f t="shared" si="8"/>
        <v>390.19726027397257</v>
      </c>
      <c r="LV11" s="625">
        <v>3904</v>
      </c>
      <c r="LW11" s="626">
        <v>2102</v>
      </c>
      <c r="LX11" s="626">
        <v>0</v>
      </c>
      <c r="LY11" s="626">
        <v>68</v>
      </c>
      <c r="LZ11" s="626">
        <v>3141</v>
      </c>
      <c r="MA11" s="626">
        <v>335</v>
      </c>
      <c r="MB11" s="626">
        <v>2071</v>
      </c>
      <c r="MC11" s="626">
        <v>885</v>
      </c>
      <c r="MD11" s="626">
        <v>321</v>
      </c>
      <c r="ME11" s="626">
        <v>90</v>
      </c>
      <c r="MF11" s="626">
        <v>351</v>
      </c>
      <c r="MG11" s="626">
        <v>1309</v>
      </c>
      <c r="MH11" s="626">
        <v>229</v>
      </c>
      <c r="MI11" s="626">
        <v>291</v>
      </c>
      <c r="MJ11" s="626">
        <v>412</v>
      </c>
      <c r="MK11" s="626">
        <v>1263</v>
      </c>
      <c r="ML11" s="626">
        <v>188</v>
      </c>
      <c r="MM11" s="626">
        <v>91</v>
      </c>
      <c r="MN11" s="626">
        <v>676</v>
      </c>
      <c r="MO11" s="626">
        <v>68</v>
      </c>
      <c r="MP11" s="626">
        <v>70</v>
      </c>
      <c r="MQ11" s="626">
        <v>233</v>
      </c>
      <c r="MR11" s="626">
        <v>3</v>
      </c>
      <c r="MS11" s="626">
        <v>41</v>
      </c>
      <c r="MT11" s="626">
        <v>0</v>
      </c>
      <c r="MU11" s="626">
        <v>59</v>
      </c>
      <c r="MV11" s="626">
        <v>73</v>
      </c>
      <c r="MW11" s="626">
        <v>4</v>
      </c>
      <c r="MX11" s="626">
        <f t="shared" si="24"/>
        <v>18278</v>
      </c>
      <c r="MY11" s="614">
        <f t="shared" si="25"/>
        <v>50.076712328767123</v>
      </c>
      <c r="MZ11" s="612">
        <f t="shared" si="9"/>
        <v>142422</v>
      </c>
      <c r="NA11" s="613">
        <f t="shared" si="26"/>
        <v>18278</v>
      </c>
      <c r="NB11" s="643">
        <f t="shared" si="27"/>
        <v>0.11373988799004356</v>
      </c>
      <c r="NC11" s="644">
        <v>465</v>
      </c>
      <c r="ND11" s="645">
        <v>1198</v>
      </c>
      <c r="NE11" s="645">
        <v>1590</v>
      </c>
      <c r="NF11" s="646">
        <v>3875</v>
      </c>
      <c r="NG11" s="647">
        <v>3673</v>
      </c>
      <c r="NH11" s="647">
        <v>4581</v>
      </c>
      <c r="NI11" s="645">
        <v>377</v>
      </c>
      <c r="NJ11" s="645">
        <v>0</v>
      </c>
      <c r="NK11" s="646">
        <v>1176</v>
      </c>
      <c r="NL11" s="647">
        <v>13</v>
      </c>
      <c r="NM11" s="645">
        <v>7</v>
      </c>
      <c r="NN11" s="645">
        <v>349</v>
      </c>
      <c r="NO11" s="646">
        <v>710</v>
      </c>
      <c r="NP11" s="647">
        <v>264</v>
      </c>
      <c r="NQ11" s="648">
        <v>0</v>
      </c>
      <c r="NR11" s="648">
        <v>0</v>
      </c>
      <c r="NS11" s="648">
        <v>0</v>
      </c>
      <c r="NT11" s="649">
        <f t="shared" si="28"/>
        <v>18278</v>
      </c>
      <c r="NU11" s="650">
        <f t="shared" si="29"/>
        <v>0.21807637597111282</v>
      </c>
      <c r="NV11" s="625">
        <v>2197</v>
      </c>
      <c r="NW11" s="626">
        <v>69</v>
      </c>
      <c r="NX11" s="626">
        <v>42</v>
      </c>
      <c r="NY11" s="651">
        <v>2308</v>
      </c>
      <c r="NZ11" s="626">
        <v>719</v>
      </c>
      <c r="OA11" s="626">
        <v>373</v>
      </c>
      <c r="OB11" s="626">
        <v>743</v>
      </c>
      <c r="OC11" s="651">
        <v>1835</v>
      </c>
      <c r="OD11" s="652">
        <f t="shared" si="30"/>
        <v>4143</v>
      </c>
      <c r="OE11" s="653">
        <v>10.379999999999999</v>
      </c>
      <c r="OF11" s="654">
        <v>0.86499999999999988</v>
      </c>
      <c r="OG11" s="654">
        <v>34.260000000000005</v>
      </c>
      <c r="OH11" s="654">
        <v>0.48253521126760568</v>
      </c>
      <c r="OI11" s="654">
        <v>41.739999999999995</v>
      </c>
      <c r="OJ11" s="654">
        <v>3.4783333333333331</v>
      </c>
      <c r="OK11" s="654">
        <v>150.20000000000005</v>
      </c>
      <c r="OL11" s="655">
        <v>2.1154929577464796</v>
      </c>
      <c r="OM11" s="656"/>
      <c r="ON11" s="657"/>
      <c r="OO11" s="657"/>
      <c r="OP11" s="657"/>
      <c r="OQ11" s="657"/>
      <c r="OR11" s="657"/>
      <c r="OS11" s="657"/>
      <c r="OT11" s="658"/>
    </row>
    <row r="12" spans="1:410" s="587" customFormat="1" ht="8.25" x14ac:dyDescent="0.25">
      <c r="A12" s="588" t="s">
        <v>252</v>
      </c>
      <c r="B12" s="589" t="s">
        <v>253</v>
      </c>
      <c r="C12" s="590" t="s">
        <v>254</v>
      </c>
      <c r="D12" s="590" t="s">
        <v>255</v>
      </c>
      <c r="E12" s="590" t="s">
        <v>1206</v>
      </c>
      <c r="F12" s="590" t="s">
        <v>207</v>
      </c>
      <c r="G12" s="590" t="s">
        <v>237</v>
      </c>
      <c r="H12" s="590" t="s">
        <v>237</v>
      </c>
      <c r="I12" s="590" t="s">
        <v>209</v>
      </c>
      <c r="J12" s="590" t="s">
        <v>210</v>
      </c>
      <c r="K12" s="591" t="s">
        <v>211</v>
      </c>
      <c r="L12" s="592">
        <v>1</v>
      </c>
      <c r="M12" s="593">
        <v>16409281</v>
      </c>
      <c r="N12" s="594">
        <v>39515</v>
      </c>
      <c r="O12" s="595">
        <v>15898871</v>
      </c>
      <c r="P12" s="596">
        <v>6201938</v>
      </c>
      <c r="Q12" s="597">
        <f t="shared" si="10"/>
        <v>0.39008669231922194</v>
      </c>
      <c r="R12" s="598">
        <f t="shared" si="0"/>
        <v>510410</v>
      </c>
      <c r="S12" s="599">
        <v>19012.155560000003</v>
      </c>
      <c r="T12" s="600">
        <v>14251194.245970001</v>
      </c>
      <c r="U12" s="600">
        <v>631399.92851999996</v>
      </c>
      <c r="V12" s="600">
        <v>14901606.330050001</v>
      </c>
      <c r="W12" s="601">
        <f t="shared" si="11"/>
        <v>0.9081206135753298</v>
      </c>
      <c r="X12" s="602">
        <v>1078.68977</v>
      </c>
      <c r="Y12" s="603">
        <v>45.72636</v>
      </c>
      <c r="Z12" s="603">
        <v>1821.5081386666666</v>
      </c>
      <c r="AA12" s="603">
        <v>697.35468266666658</v>
      </c>
      <c r="AB12" s="603">
        <v>244.80314133333331</v>
      </c>
      <c r="AC12" s="603">
        <v>670.5889013333333</v>
      </c>
      <c r="AD12" s="603">
        <v>50.292133333333332</v>
      </c>
      <c r="AE12" s="603">
        <v>906.02748500000007</v>
      </c>
      <c r="AF12" s="603">
        <v>286.74309500000004</v>
      </c>
      <c r="AG12" s="603">
        <v>5801.7337073333329</v>
      </c>
      <c r="AH12" s="604">
        <f t="shared" si="12"/>
        <v>0.23404174435739331</v>
      </c>
      <c r="AI12" s="605">
        <f t="shared" si="13"/>
        <v>0.39520996118720519</v>
      </c>
      <c r="AJ12" s="606">
        <v>23079</v>
      </c>
      <c r="AK12" s="607">
        <v>21058</v>
      </c>
      <c r="AL12" s="607">
        <v>20102</v>
      </c>
      <c r="AM12" s="607">
        <v>57827</v>
      </c>
      <c r="AN12" s="607">
        <v>91226</v>
      </c>
      <c r="AO12" s="607">
        <v>63130</v>
      </c>
      <c r="AP12" s="607">
        <v>18643</v>
      </c>
      <c r="AQ12" s="608">
        <v>31506</v>
      </c>
      <c r="AR12" s="609"/>
      <c r="AS12" s="610">
        <v>1</v>
      </c>
      <c r="AT12" s="610">
        <v>1</v>
      </c>
      <c r="AU12" s="610">
        <v>1</v>
      </c>
      <c r="AV12" s="610">
        <v>1</v>
      </c>
      <c r="AW12" s="610"/>
      <c r="AX12" s="610">
        <v>1</v>
      </c>
      <c r="AY12" s="610">
        <v>1</v>
      </c>
      <c r="AZ12" s="610">
        <v>1</v>
      </c>
      <c r="BA12" s="610"/>
      <c r="BB12" s="610"/>
      <c r="BC12" s="610">
        <v>1</v>
      </c>
      <c r="BD12" s="610"/>
      <c r="BE12" s="610">
        <v>1</v>
      </c>
      <c r="BF12" s="610">
        <v>1</v>
      </c>
      <c r="BG12" s="610">
        <v>1</v>
      </c>
      <c r="BH12" s="610">
        <v>1</v>
      </c>
      <c r="BI12" s="610">
        <v>1</v>
      </c>
      <c r="BJ12" s="610"/>
      <c r="BK12" s="610">
        <v>1</v>
      </c>
      <c r="BL12" s="611">
        <f t="shared" si="14"/>
        <v>14</v>
      </c>
      <c r="BM12" s="612">
        <v>99</v>
      </c>
      <c r="BN12" s="613">
        <v>105</v>
      </c>
      <c r="BO12" s="613">
        <v>115</v>
      </c>
      <c r="BP12" s="613">
        <v>200</v>
      </c>
      <c r="BQ12" s="613">
        <v>54</v>
      </c>
      <c r="BR12" s="613">
        <v>76</v>
      </c>
      <c r="BS12" s="613"/>
      <c r="BT12" s="613">
        <v>50</v>
      </c>
      <c r="BU12" s="613">
        <v>46</v>
      </c>
      <c r="BV12" s="613">
        <v>56</v>
      </c>
      <c r="BW12" s="613">
        <v>76</v>
      </c>
      <c r="BX12" s="613">
        <v>20</v>
      </c>
      <c r="BY12" s="613">
        <v>27</v>
      </c>
      <c r="BZ12" s="613">
        <v>60</v>
      </c>
      <c r="CA12" s="613">
        <v>128</v>
      </c>
      <c r="CB12" s="613">
        <v>30</v>
      </c>
      <c r="CC12" s="613"/>
      <c r="CD12" s="613">
        <v>30</v>
      </c>
      <c r="CE12" s="613"/>
      <c r="CF12" s="613">
        <v>25</v>
      </c>
      <c r="CG12" s="613">
        <v>48</v>
      </c>
      <c r="CH12" s="613">
        <v>43</v>
      </c>
      <c r="CI12" s="613">
        <v>25</v>
      </c>
      <c r="CJ12" s="613"/>
      <c r="CK12" s="613"/>
      <c r="CL12" s="613"/>
      <c r="CM12" s="613">
        <v>13</v>
      </c>
      <c r="CN12" s="613">
        <v>34</v>
      </c>
      <c r="CO12" s="613"/>
      <c r="CP12" s="613">
        <v>50</v>
      </c>
      <c r="CQ12" s="613"/>
      <c r="CR12" s="613"/>
      <c r="CS12" s="613">
        <v>40</v>
      </c>
      <c r="CT12" s="613">
        <v>34</v>
      </c>
      <c r="CU12" s="613">
        <v>16</v>
      </c>
      <c r="CV12" s="613">
        <v>24</v>
      </c>
      <c r="CW12" s="613"/>
      <c r="CX12" s="613"/>
      <c r="CY12" s="613"/>
      <c r="CZ12" s="613"/>
      <c r="DA12" s="613">
        <f t="shared" si="15"/>
        <v>1524</v>
      </c>
      <c r="DB12" s="614">
        <f t="shared" si="16"/>
        <v>27</v>
      </c>
      <c r="DC12" s="615">
        <v>0.67898159678981596</v>
      </c>
      <c r="DD12" s="616">
        <v>0.6110632746249185</v>
      </c>
      <c r="DE12" s="616">
        <v>0.46346634901727218</v>
      </c>
      <c r="DF12" s="616">
        <v>0.57408219178082187</v>
      </c>
      <c r="DG12" s="616">
        <v>0.52480974124809743</v>
      </c>
      <c r="DH12" s="616">
        <v>0.39495313626532086</v>
      </c>
      <c r="DI12" s="616"/>
      <c r="DJ12" s="616">
        <v>0.5418082191780822</v>
      </c>
      <c r="DK12" s="616">
        <v>0.46700416914830256</v>
      </c>
      <c r="DL12" s="616">
        <v>0.3433463796477495</v>
      </c>
      <c r="DM12" s="616">
        <v>0.59754866618601299</v>
      </c>
      <c r="DN12" s="616">
        <v>0.73205479452054789</v>
      </c>
      <c r="DO12" s="616">
        <v>0.4224251648909183</v>
      </c>
      <c r="DP12" s="616">
        <v>0.44337899543378995</v>
      </c>
      <c r="DQ12" s="616">
        <v>0.30410958904109592</v>
      </c>
      <c r="DR12" s="616">
        <v>0.71223744292237445</v>
      </c>
      <c r="DS12" s="616"/>
      <c r="DT12" s="616">
        <v>0.51607305936073056</v>
      </c>
      <c r="DU12" s="616"/>
      <c r="DV12" s="616">
        <v>0.20646575342465753</v>
      </c>
      <c r="DW12" s="616">
        <v>0.45787671232876714</v>
      </c>
      <c r="DX12" s="616">
        <v>0.29843899330997131</v>
      </c>
      <c r="DY12" s="616">
        <v>0.74235616438356167</v>
      </c>
      <c r="DZ12" s="616"/>
      <c r="EA12" s="616"/>
      <c r="EB12" s="616"/>
      <c r="EC12" s="616">
        <v>0.25711275026343522</v>
      </c>
      <c r="ED12" s="616">
        <v>0.46446414182111201</v>
      </c>
      <c r="EE12" s="616"/>
      <c r="EF12" s="616">
        <v>0.84580821917808224</v>
      </c>
      <c r="EG12" s="616"/>
      <c r="EH12" s="616"/>
      <c r="EI12" s="616">
        <v>0.39363013698630139</v>
      </c>
      <c r="EJ12" s="616">
        <v>0.50483481063658342</v>
      </c>
      <c r="EK12" s="616">
        <v>0.7455479452054794</v>
      </c>
      <c r="EL12" s="616">
        <v>0.42579908675799089</v>
      </c>
      <c r="EM12" s="616"/>
      <c r="EN12" s="616"/>
      <c r="EO12" s="616"/>
      <c r="EP12" s="616"/>
      <c r="EQ12" s="617">
        <v>0.50820479631826843</v>
      </c>
      <c r="ER12" s="618">
        <v>24</v>
      </c>
      <c r="ES12" s="619">
        <v>12</v>
      </c>
      <c r="ET12" s="619">
        <v>32</v>
      </c>
      <c r="EU12" s="619">
        <v>21</v>
      </c>
      <c r="EV12" s="619">
        <v>30</v>
      </c>
      <c r="EW12" s="619">
        <v>12</v>
      </c>
      <c r="EX12" s="619">
        <v>12</v>
      </c>
      <c r="EY12" s="619">
        <v>36</v>
      </c>
      <c r="EZ12" s="619">
        <v>18</v>
      </c>
      <c r="FA12" s="619">
        <v>26</v>
      </c>
      <c r="FB12" s="619">
        <v>12</v>
      </c>
      <c r="FC12" s="619">
        <v>10</v>
      </c>
      <c r="FD12" s="619">
        <v>3</v>
      </c>
      <c r="FE12" s="619">
        <v>6</v>
      </c>
      <c r="FF12" s="619">
        <v>16</v>
      </c>
      <c r="FG12" s="619">
        <v>12</v>
      </c>
      <c r="FH12" s="619">
        <v>22</v>
      </c>
      <c r="FI12" s="619">
        <v>14</v>
      </c>
      <c r="FJ12" s="619">
        <v>20</v>
      </c>
      <c r="FK12" s="619"/>
      <c r="FL12" s="619">
        <v>12</v>
      </c>
      <c r="FM12" s="619"/>
      <c r="FN12" s="619"/>
      <c r="FO12" s="619"/>
      <c r="FP12" s="619">
        <v>4</v>
      </c>
      <c r="FQ12" s="619"/>
      <c r="FR12" s="619">
        <v>6</v>
      </c>
      <c r="FS12" s="619">
        <v>5</v>
      </c>
      <c r="FT12" s="619"/>
      <c r="FU12" s="619"/>
      <c r="FV12" s="619"/>
      <c r="FW12" s="619">
        <v>3</v>
      </c>
      <c r="FX12" s="620">
        <f t="shared" si="17"/>
        <v>368</v>
      </c>
      <c r="FY12" s="614">
        <f t="shared" si="31"/>
        <v>24</v>
      </c>
      <c r="FZ12" s="615">
        <v>0.84463470319634704</v>
      </c>
      <c r="GA12" s="616">
        <v>0.81278538812785384</v>
      </c>
      <c r="GB12" s="616">
        <v>0.5564212328767123</v>
      </c>
      <c r="GC12" s="616">
        <v>0.84657534246575339</v>
      </c>
      <c r="GD12" s="616">
        <v>0.94831050228310498</v>
      </c>
      <c r="GE12" s="616">
        <v>0.56757990867579911</v>
      </c>
      <c r="GF12" s="616">
        <v>0.73858447488584478</v>
      </c>
      <c r="GG12" s="616">
        <v>0.46392694063926943</v>
      </c>
      <c r="GH12" s="616">
        <v>0.44687975646879757</v>
      </c>
      <c r="GI12" s="616">
        <v>0.79072708113804002</v>
      </c>
      <c r="GJ12" s="616">
        <v>0.65479452054794518</v>
      </c>
      <c r="GK12" s="616">
        <v>0.4506849315068493</v>
      </c>
      <c r="GL12" s="616">
        <v>7.6712328767123292E-2</v>
      </c>
      <c r="GM12" s="616">
        <v>1.1287671232876713</v>
      </c>
      <c r="GN12" s="616">
        <v>0.73287671232876717</v>
      </c>
      <c r="GO12" s="616">
        <v>0.70936073059360727</v>
      </c>
      <c r="GP12" s="616">
        <v>0.71544209215442089</v>
      </c>
      <c r="GQ12" s="616">
        <v>0.43326810176125247</v>
      </c>
      <c r="GR12" s="616">
        <v>1.1749315068493151</v>
      </c>
      <c r="GS12" s="616"/>
      <c r="GT12" s="616">
        <v>0.84726027397260273</v>
      </c>
      <c r="GU12" s="616"/>
      <c r="GV12" s="616"/>
      <c r="GW12" s="616"/>
      <c r="GX12" s="616">
        <v>0.78219178082191776</v>
      </c>
      <c r="GY12" s="616"/>
      <c r="GZ12" s="616">
        <v>0.78493150684931512</v>
      </c>
      <c r="HA12" s="616">
        <v>0.85698630136986298</v>
      </c>
      <c r="HB12" s="616"/>
      <c r="HC12" s="616"/>
      <c r="HD12" s="616"/>
      <c r="HE12" s="616">
        <v>0.69589041095890414</v>
      </c>
      <c r="HF12" s="621">
        <v>0.71826980345443714</v>
      </c>
      <c r="HG12" s="622">
        <v>157</v>
      </c>
      <c r="HH12" s="623"/>
      <c r="HI12" s="623"/>
      <c r="HJ12" s="623"/>
      <c r="HK12" s="623">
        <v>14</v>
      </c>
      <c r="HL12" s="659">
        <v>0.64383561643835618</v>
      </c>
      <c r="HM12" s="623">
        <v>20</v>
      </c>
      <c r="HN12" s="660">
        <v>0.29684931506849316</v>
      </c>
      <c r="HO12" s="625">
        <v>671</v>
      </c>
      <c r="HP12" s="626">
        <v>4689</v>
      </c>
      <c r="HQ12" s="626">
        <v>1047</v>
      </c>
      <c r="HR12" s="626">
        <v>4497</v>
      </c>
      <c r="HS12" s="626">
        <v>3386</v>
      </c>
      <c r="HT12" s="626">
        <v>6165</v>
      </c>
      <c r="HU12" s="626">
        <v>6853</v>
      </c>
      <c r="HV12" s="626">
        <v>2015</v>
      </c>
      <c r="HW12" s="626">
        <v>10626</v>
      </c>
      <c r="HX12" s="626">
        <v>1547</v>
      </c>
      <c r="HY12" s="626">
        <v>3469</v>
      </c>
      <c r="HZ12" s="626">
        <v>2567</v>
      </c>
      <c r="IA12" s="626">
        <v>1286</v>
      </c>
      <c r="IB12" s="626">
        <v>2138</v>
      </c>
      <c r="IC12" s="626">
        <v>3170</v>
      </c>
      <c r="ID12" s="626">
        <v>2574</v>
      </c>
      <c r="IE12" s="626">
        <v>805</v>
      </c>
      <c r="IF12" s="626">
        <v>1914</v>
      </c>
      <c r="IG12" s="626">
        <v>469</v>
      </c>
      <c r="IH12" s="626">
        <v>1034</v>
      </c>
      <c r="II12" s="626">
        <v>64</v>
      </c>
      <c r="IJ12" s="626">
        <v>290</v>
      </c>
      <c r="IK12" s="626">
        <v>0</v>
      </c>
      <c r="IL12" s="626">
        <v>510</v>
      </c>
      <c r="IM12" s="626">
        <v>781</v>
      </c>
      <c r="IN12" s="626">
        <v>163</v>
      </c>
      <c r="IO12" s="626">
        <v>21</v>
      </c>
      <c r="IP12" s="626">
        <v>7</v>
      </c>
      <c r="IQ12" s="626">
        <f t="shared" si="18"/>
        <v>62758</v>
      </c>
      <c r="IR12" s="627">
        <f t="shared" si="19"/>
        <v>1.3289142420089869E-2</v>
      </c>
      <c r="IS12" s="614">
        <f t="shared" si="20"/>
        <v>171.93972602739726</v>
      </c>
      <c r="IT12" s="628">
        <v>33394</v>
      </c>
      <c r="IU12" s="629">
        <f t="shared" si="21"/>
        <v>0.53210746040345458</v>
      </c>
      <c r="IV12" s="630">
        <v>33394</v>
      </c>
      <c r="IW12" s="631">
        <f t="shared" si="1"/>
        <v>0.53210746040345458</v>
      </c>
      <c r="IX12" s="632">
        <v>79563.927500000063</v>
      </c>
      <c r="IY12" s="633">
        <v>17788.842000000011</v>
      </c>
      <c r="IZ12" s="633">
        <v>97352.769499999878</v>
      </c>
      <c r="JA12" s="634">
        <f t="shared" si="22"/>
        <v>0.1827255874831587</v>
      </c>
      <c r="JB12" s="635">
        <v>1.5512407900188006</v>
      </c>
      <c r="JC12" s="636">
        <v>25183</v>
      </c>
      <c r="JD12" s="637">
        <v>7915</v>
      </c>
      <c r="JE12" s="637">
        <v>2873</v>
      </c>
      <c r="JF12" s="637">
        <v>1798</v>
      </c>
      <c r="JG12" s="637">
        <v>735</v>
      </c>
      <c r="JH12" s="637">
        <v>24254</v>
      </c>
      <c r="JI12" s="638">
        <f t="shared" si="2"/>
        <v>0.40127155103731793</v>
      </c>
      <c r="JJ12" s="638">
        <f t="shared" si="3"/>
        <v>0.12611937920265145</v>
      </c>
      <c r="JK12" s="638">
        <f t="shared" si="4"/>
        <v>4.5779024188151309E-2</v>
      </c>
      <c r="JL12" s="638">
        <f t="shared" si="5"/>
        <v>2.8649733898467127E-2</v>
      </c>
      <c r="JM12" s="638">
        <f t="shared" si="6"/>
        <v>1.1711654291086395E-2</v>
      </c>
      <c r="JN12" s="639">
        <f t="shared" si="7"/>
        <v>0.38646865738232578</v>
      </c>
      <c r="JO12" s="640">
        <v>26.554396423248882</v>
      </c>
      <c r="JP12" s="641">
        <v>6.7054809127745791</v>
      </c>
      <c r="JQ12" s="641">
        <v>3.5845272206303727</v>
      </c>
      <c r="JR12" s="641">
        <v>4.3620191238603514</v>
      </c>
      <c r="JS12" s="641">
        <v>9.4911399881866512</v>
      </c>
      <c r="JT12" s="641">
        <v>5.5404703974047038</v>
      </c>
      <c r="JU12" s="641">
        <v>5.2312855683642203</v>
      </c>
      <c r="JV12" s="641">
        <v>6.8789081885856076</v>
      </c>
      <c r="JW12" s="641">
        <v>7.4384528514963302</v>
      </c>
      <c r="JX12" s="641">
        <v>6.097608274078862</v>
      </c>
      <c r="JY12" s="641">
        <v>6.0838858460651482</v>
      </c>
      <c r="JZ12" s="641">
        <v>6.5438254772107518</v>
      </c>
      <c r="KA12" s="641">
        <v>3.7107309486780715</v>
      </c>
      <c r="KB12" s="641">
        <v>3.8101028999064548</v>
      </c>
      <c r="KC12" s="641">
        <v>5.3854889589905364</v>
      </c>
      <c r="KD12" s="641">
        <v>7.9926184926184929</v>
      </c>
      <c r="KE12" s="641">
        <v>7.0944099378881988</v>
      </c>
      <c r="KF12" s="641">
        <v>7.4195402298850572</v>
      </c>
      <c r="KG12" s="641">
        <v>12.73773987206823</v>
      </c>
      <c r="KH12" s="641">
        <v>18.59090909090909</v>
      </c>
      <c r="KI12" s="641">
        <v>3.859375</v>
      </c>
      <c r="KJ12" s="641">
        <v>6.6965517241379313</v>
      </c>
      <c r="KK12" s="641">
        <v>0</v>
      </c>
      <c r="KL12" s="641">
        <v>3.4274509803921567</v>
      </c>
      <c r="KM12" s="641">
        <v>18.974391805377721</v>
      </c>
      <c r="KN12" s="641">
        <v>12.01840490797546</v>
      </c>
      <c r="KO12" s="641">
        <v>16.333333333333332</v>
      </c>
      <c r="KP12" s="641">
        <v>12.428571428571429</v>
      </c>
      <c r="KQ12" s="642">
        <v>6.8808438764778996</v>
      </c>
      <c r="KR12" s="625">
        <v>3866</v>
      </c>
      <c r="KS12" s="626">
        <v>19292</v>
      </c>
      <c r="KT12" s="626">
        <v>2626</v>
      </c>
      <c r="KU12" s="626">
        <v>12040</v>
      </c>
      <c r="KV12" s="626">
        <v>21942</v>
      </c>
      <c r="KW12" s="626">
        <v>21045</v>
      </c>
      <c r="KX12" s="626">
        <v>22447</v>
      </c>
      <c r="KY12" s="626">
        <v>9712</v>
      </c>
      <c r="KZ12" s="626">
        <v>56857</v>
      </c>
      <c r="LA12" s="626">
        <v>7256</v>
      </c>
      <c r="LB12" s="626">
        <v>16032</v>
      </c>
      <c r="LC12" s="626">
        <v>11114</v>
      </c>
      <c r="LD12" s="626">
        <v>3038</v>
      </c>
      <c r="LE12" s="626">
        <v>5679</v>
      </c>
      <c r="LF12" s="626">
        <v>12721</v>
      </c>
      <c r="LG12" s="626">
        <v>8953</v>
      </c>
      <c r="LH12" s="626">
        <v>3884</v>
      </c>
      <c r="LI12" s="626">
        <v>5980</v>
      </c>
      <c r="LJ12" s="626">
        <v>3908</v>
      </c>
      <c r="LK12" s="626">
        <v>17718</v>
      </c>
      <c r="LL12" s="626">
        <v>156</v>
      </c>
      <c r="LM12" s="626">
        <v>1209</v>
      </c>
      <c r="LN12" s="626">
        <v>0</v>
      </c>
      <c r="LO12" s="626">
        <v>1309</v>
      </c>
      <c r="LP12" s="626">
        <v>9937</v>
      </c>
      <c r="LQ12" s="626">
        <v>1144</v>
      </c>
      <c r="LR12" s="626">
        <v>69</v>
      </c>
      <c r="LS12" s="626">
        <v>21</v>
      </c>
      <c r="LT12" s="626">
        <f t="shared" si="23"/>
        <v>279955</v>
      </c>
      <c r="LU12" s="614">
        <f t="shared" si="8"/>
        <v>767</v>
      </c>
      <c r="LV12" s="625">
        <v>13320</v>
      </c>
      <c r="LW12" s="626">
        <v>7783</v>
      </c>
      <c r="LX12" s="626">
        <v>125</v>
      </c>
      <c r="LY12" s="626">
        <v>3147</v>
      </c>
      <c r="LZ12" s="626">
        <v>6831</v>
      </c>
      <c r="MA12" s="626">
        <v>7808</v>
      </c>
      <c r="MB12" s="626">
        <v>8054</v>
      </c>
      <c r="MC12" s="626">
        <v>2217</v>
      </c>
      <c r="MD12" s="626">
        <v>12151</v>
      </c>
      <c r="ME12" s="626">
        <v>774</v>
      </c>
      <c r="MF12" s="626">
        <v>1779</v>
      </c>
      <c r="MG12" s="626">
        <v>3278</v>
      </c>
      <c r="MH12" s="626">
        <v>820</v>
      </c>
      <c r="MI12" s="626">
        <v>1139</v>
      </c>
      <c r="MJ12" s="626">
        <v>1532</v>
      </c>
      <c r="MK12" s="626">
        <v>9031</v>
      </c>
      <c r="ML12" s="626">
        <v>1065</v>
      </c>
      <c r="MM12" s="626">
        <v>6356</v>
      </c>
      <c r="MN12" s="626">
        <v>1614</v>
      </c>
      <c r="MO12" s="626">
        <v>568</v>
      </c>
      <c r="MP12" s="626">
        <v>42</v>
      </c>
      <c r="MQ12" s="626">
        <v>460</v>
      </c>
      <c r="MR12" s="626">
        <v>0</v>
      </c>
      <c r="MS12" s="626">
        <v>46</v>
      </c>
      <c r="MT12" s="626">
        <v>4003</v>
      </c>
      <c r="MU12" s="626">
        <v>657</v>
      </c>
      <c r="MV12" s="626">
        <v>254</v>
      </c>
      <c r="MW12" s="626">
        <v>60</v>
      </c>
      <c r="MX12" s="626">
        <f t="shared" si="24"/>
        <v>94914</v>
      </c>
      <c r="MY12" s="614">
        <f t="shared" si="25"/>
        <v>260.03835616438357</v>
      </c>
      <c r="MZ12" s="612">
        <f t="shared" si="9"/>
        <v>279955</v>
      </c>
      <c r="NA12" s="613">
        <f t="shared" si="26"/>
        <v>94914</v>
      </c>
      <c r="NB12" s="643">
        <f t="shared" si="27"/>
        <v>0.25319244856203099</v>
      </c>
      <c r="NC12" s="644">
        <v>1296</v>
      </c>
      <c r="ND12" s="645">
        <v>2382</v>
      </c>
      <c r="NE12" s="645">
        <v>3130</v>
      </c>
      <c r="NF12" s="646">
        <v>10008</v>
      </c>
      <c r="NG12" s="647">
        <v>13745</v>
      </c>
      <c r="NH12" s="647">
        <v>18227</v>
      </c>
      <c r="NI12" s="645">
        <v>2161</v>
      </c>
      <c r="NJ12" s="645">
        <v>1353</v>
      </c>
      <c r="NK12" s="646">
        <v>4764</v>
      </c>
      <c r="NL12" s="647">
        <v>25560</v>
      </c>
      <c r="NM12" s="645">
        <v>814</v>
      </c>
      <c r="NN12" s="645">
        <v>2106</v>
      </c>
      <c r="NO12" s="646">
        <v>373</v>
      </c>
      <c r="NP12" s="647">
        <v>4098</v>
      </c>
      <c r="NQ12" s="648">
        <v>565</v>
      </c>
      <c r="NR12" s="648">
        <v>129</v>
      </c>
      <c r="NS12" s="648">
        <v>4203</v>
      </c>
      <c r="NT12" s="649">
        <f t="shared" si="28"/>
        <v>94914</v>
      </c>
      <c r="NU12" s="650">
        <f t="shared" si="29"/>
        <v>0.13951577217270372</v>
      </c>
      <c r="NV12" s="625">
        <v>7036</v>
      </c>
      <c r="NW12" s="626">
        <v>69</v>
      </c>
      <c r="NX12" s="626">
        <v>210</v>
      </c>
      <c r="NY12" s="651">
        <v>7315</v>
      </c>
      <c r="NZ12" s="626">
        <v>6075</v>
      </c>
      <c r="OA12" s="626">
        <v>2013</v>
      </c>
      <c r="OB12" s="626">
        <v>3838</v>
      </c>
      <c r="OC12" s="651">
        <v>11926</v>
      </c>
      <c r="OD12" s="652">
        <f t="shared" si="30"/>
        <v>19241</v>
      </c>
      <c r="OE12" s="653">
        <v>23.240000000000002</v>
      </c>
      <c r="OF12" s="654">
        <v>0.72625000000000006</v>
      </c>
      <c r="OG12" s="654">
        <v>135.69000000000003</v>
      </c>
      <c r="OH12" s="654">
        <v>0.40383928571428579</v>
      </c>
      <c r="OI12" s="654">
        <v>105.05000000000001</v>
      </c>
      <c r="OJ12" s="654">
        <v>3.2828125000000004</v>
      </c>
      <c r="OK12" s="654">
        <v>678.42000000000007</v>
      </c>
      <c r="OL12" s="655">
        <v>2.019107142857143</v>
      </c>
      <c r="OM12" s="656"/>
      <c r="ON12" s="657"/>
      <c r="OO12" s="657"/>
      <c r="OP12" s="657"/>
      <c r="OQ12" s="657"/>
      <c r="OR12" s="657"/>
      <c r="OS12" s="657"/>
      <c r="OT12" s="658"/>
    </row>
    <row r="13" spans="1:410" s="587" customFormat="1" ht="8.25" x14ac:dyDescent="0.25">
      <c r="A13" s="588" t="s">
        <v>256</v>
      </c>
      <c r="B13" s="589" t="s">
        <v>257</v>
      </c>
      <c r="C13" s="590" t="s">
        <v>258</v>
      </c>
      <c r="D13" s="590" t="s">
        <v>259</v>
      </c>
      <c r="E13" s="590" t="s">
        <v>1206</v>
      </c>
      <c r="F13" s="590" t="s">
        <v>207</v>
      </c>
      <c r="G13" s="590" t="s">
        <v>260</v>
      </c>
      <c r="H13" s="590" t="s">
        <v>260</v>
      </c>
      <c r="I13" s="590" t="s">
        <v>209</v>
      </c>
      <c r="J13" s="590" t="s">
        <v>210</v>
      </c>
      <c r="K13" s="591" t="s">
        <v>211</v>
      </c>
      <c r="L13" s="592">
        <v>1</v>
      </c>
      <c r="M13" s="593">
        <v>5649975</v>
      </c>
      <c r="N13" s="594">
        <v>16886</v>
      </c>
      <c r="O13" s="595">
        <v>6496994</v>
      </c>
      <c r="P13" s="596">
        <v>2803378</v>
      </c>
      <c r="Q13" s="597">
        <f t="shared" si="10"/>
        <v>0.43148846989854078</v>
      </c>
      <c r="R13" s="598">
        <f t="shared" si="0"/>
        <v>-847019</v>
      </c>
      <c r="S13" s="599">
        <v>148.12217000000001</v>
      </c>
      <c r="T13" s="600">
        <v>4596260.1913300008</v>
      </c>
      <c r="U13" s="600">
        <v>230860.43406999999</v>
      </c>
      <c r="V13" s="600">
        <v>4827268.7475700006</v>
      </c>
      <c r="W13" s="601">
        <f t="shared" si="11"/>
        <v>0.85438762960367087</v>
      </c>
      <c r="X13" s="602">
        <v>479.35450000000003</v>
      </c>
      <c r="Y13" s="603">
        <v>27.7395</v>
      </c>
      <c r="Z13" s="603">
        <v>841.11186666666674</v>
      </c>
      <c r="AA13" s="603">
        <v>270.21893333333327</v>
      </c>
      <c r="AB13" s="603">
        <v>63.375999999999998</v>
      </c>
      <c r="AC13" s="603">
        <v>344.60999999999996</v>
      </c>
      <c r="AD13" s="603">
        <v>7.5304000000000002</v>
      </c>
      <c r="AE13" s="603">
        <v>324.06300000000005</v>
      </c>
      <c r="AF13" s="603">
        <v>294.54700000000003</v>
      </c>
      <c r="AG13" s="603">
        <v>2652.5511999999999</v>
      </c>
      <c r="AH13" s="604">
        <f t="shared" si="12"/>
        <v>0.23567765872484417</v>
      </c>
      <c r="AI13" s="605">
        <f t="shared" si="13"/>
        <v>0.41353794626249113</v>
      </c>
      <c r="AJ13" s="606">
        <v>16634</v>
      </c>
      <c r="AK13" s="607">
        <v>16583</v>
      </c>
      <c r="AL13" s="607">
        <v>16601</v>
      </c>
      <c r="AM13" s="607">
        <v>33835</v>
      </c>
      <c r="AN13" s="607">
        <v>90623</v>
      </c>
      <c r="AO13" s="607">
        <v>84155</v>
      </c>
      <c r="AP13" s="607">
        <v>25458</v>
      </c>
      <c r="AQ13" s="608">
        <v>22416</v>
      </c>
      <c r="AR13" s="609">
        <v>1</v>
      </c>
      <c r="AS13" s="610"/>
      <c r="AT13" s="610"/>
      <c r="AU13" s="610"/>
      <c r="AV13" s="610"/>
      <c r="AW13" s="610"/>
      <c r="AX13" s="610"/>
      <c r="AY13" s="610">
        <v>1</v>
      </c>
      <c r="AZ13" s="610">
        <v>1</v>
      </c>
      <c r="BA13" s="610"/>
      <c r="BB13" s="610"/>
      <c r="BC13" s="610"/>
      <c r="BD13" s="610">
        <v>1</v>
      </c>
      <c r="BE13" s="610"/>
      <c r="BF13" s="610"/>
      <c r="BG13" s="610"/>
      <c r="BH13" s="610"/>
      <c r="BI13" s="610"/>
      <c r="BJ13" s="610">
        <v>1</v>
      </c>
      <c r="BK13" s="610">
        <v>1</v>
      </c>
      <c r="BL13" s="611">
        <f t="shared" si="14"/>
        <v>6</v>
      </c>
      <c r="BM13" s="612">
        <v>107</v>
      </c>
      <c r="BN13" s="613">
        <v>46</v>
      </c>
      <c r="BO13" s="613">
        <v>62</v>
      </c>
      <c r="BP13" s="613">
        <v>63</v>
      </c>
      <c r="BQ13" s="613">
        <v>20</v>
      </c>
      <c r="BR13" s="613">
        <v>25</v>
      </c>
      <c r="BS13" s="613"/>
      <c r="BT13" s="613"/>
      <c r="BU13" s="613">
        <v>26</v>
      </c>
      <c r="BV13" s="613">
        <v>25</v>
      </c>
      <c r="BW13" s="613">
        <v>35</v>
      </c>
      <c r="BX13" s="613">
        <v>118</v>
      </c>
      <c r="BY13" s="613">
        <v>25</v>
      </c>
      <c r="BZ13" s="613"/>
      <c r="CA13" s="613">
        <v>53</v>
      </c>
      <c r="CB13" s="613">
        <v>60</v>
      </c>
      <c r="CC13" s="613">
        <v>20</v>
      </c>
      <c r="CD13" s="613"/>
      <c r="CE13" s="613">
        <v>42</v>
      </c>
      <c r="CF13" s="613">
        <v>10</v>
      </c>
      <c r="CG13" s="613"/>
      <c r="CH13" s="613">
        <v>16</v>
      </c>
      <c r="CI13" s="613"/>
      <c r="CJ13" s="613">
        <v>15</v>
      </c>
      <c r="CK13" s="613"/>
      <c r="CL13" s="613"/>
      <c r="CM13" s="613"/>
      <c r="CN13" s="613"/>
      <c r="CO13" s="613"/>
      <c r="CP13" s="613"/>
      <c r="CQ13" s="613"/>
      <c r="CR13" s="613"/>
      <c r="CS13" s="613"/>
      <c r="CT13" s="613"/>
      <c r="CU13" s="613"/>
      <c r="CV13" s="613">
        <v>20</v>
      </c>
      <c r="CW13" s="613"/>
      <c r="CX13" s="613"/>
      <c r="CY13" s="613"/>
      <c r="CZ13" s="613"/>
      <c r="DA13" s="613">
        <f t="shared" si="15"/>
        <v>788</v>
      </c>
      <c r="DB13" s="614">
        <f t="shared" si="16"/>
        <v>19</v>
      </c>
      <c r="DC13" s="615">
        <v>0.732659070541544</v>
      </c>
      <c r="DD13" s="616">
        <v>0.78368076235854678</v>
      </c>
      <c r="DE13" s="616">
        <v>0.66685815289438799</v>
      </c>
      <c r="DF13" s="616">
        <v>0.94798869319417267</v>
      </c>
      <c r="DG13" s="616">
        <v>0.95972602739726032</v>
      </c>
      <c r="DH13" s="616">
        <v>0.24493150684931506</v>
      </c>
      <c r="DI13" s="616"/>
      <c r="DJ13" s="616"/>
      <c r="DK13" s="616">
        <v>0.90832455216016861</v>
      </c>
      <c r="DL13" s="616">
        <v>0.58082191780821912</v>
      </c>
      <c r="DM13" s="616">
        <v>0.65009784735812137</v>
      </c>
      <c r="DN13" s="616">
        <v>0.512421639192013</v>
      </c>
      <c r="DO13" s="616">
        <v>0.67046575342465753</v>
      </c>
      <c r="DP13" s="616"/>
      <c r="DQ13" s="616">
        <v>0.43602998190746961</v>
      </c>
      <c r="DR13" s="616">
        <v>0.42671232876712328</v>
      </c>
      <c r="DS13" s="616">
        <v>0.60232876712328765</v>
      </c>
      <c r="DT13" s="616"/>
      <c r="DU13" s="616">
        <v>0.49712981082844099</v>
      </c>
      <c r="DV13" s="616">
        <v>0.6912328767123288</v>
      </c>
      <c r="DW13" s="616"/>
      <c r="DX13" s="616">
        <v>0.40616438356164386</v>
      </c>
      <c r="DY13" s="616"/>
      <c r="DZ13" s="616">
        <v>0.47525114155251141</v>
      </c>
      <c r="EA13" s="616"/>
      <c r="EB13" s="616"/>
      <c r="EC13" s="616"/>
      <c r="ED13" s="616"/>
      <c r="EE13" s="616"/>
      <c r="EF13" s="616"/>
      <c r="EG13" s="616"/>
      <c r="EH13" s="616"/>
      <c r="EI13" s="616"/>
      <c r="EJ13" s="616"/>
      <c r="EK13" s="616"/>
      <c r="EL13" s="616"/>
      <c r="EM13" s="616"/>
      <c r="EN13" s="616"/>
      <c r="EO13" s="616"/>
      <c r="EP13" s="616"/>
      <c r="EQ13" s="617">
        <v>0.61056602461581255</v>
      </c>
      <c r="ER13" s="618">
        <v>14</v>
      </c>
      <c r="ES13" s="619">
        <v>14</v>
      </c>
      <c r="ET13" s="619">
        <v>12</v>
      </c>
      <c r="EU13" s="619">
        <v>10</v>
      </c>
      <c r="EV13" s="619">
        <v>5</v>
      </c>
      <c r="EW13" s="619">
        <v>4</v>
      </c>
      <c r="EX13" s="619"/>
      <c r="EY13" s="619"/>
      <c r="EZ13" s="619">
        <v>7</v>
      </c>
      <c r="FA13" s="619">
        <v>8</v>
      </c>
      <c r="FB13" s="619"/>
      <c r="FC13" s="619"/>
      <c r="FD13" s="619">
        <v>14</v>
      </c>
      <c r="FE13" s="619">
        <v>6</v>
      </c>
      <c r="FF13" s="619"/>
      <c r="FG13" s="619"/>
      <c r="FH13" s="619">
        <v>4</v>
      </c>
      <c r="FI13" s="619">
        <v>4</v>
      </c>
      <c r="FJ13" s="619"/>
      <c r="FK13" s="619"/>
      <c r="FL13" s="619"/>
      <c r="FM13" s="619"/>
      <c r="FN13" s="619"/>
      <c r="FO13" s="619"/>
      <c r="FP13" s="619"/>
      <c r="FQ13" s="619"/>
      <c r="FR13" s="619"/>
      <c r="FS13" s="619"/>
      <c r="FT13" s="619"/>
      <c r="FU13" s="619"/>
      <c r="FV13" s="619"/>
      <c r="FW13" s="619"/>
      <c r="FX13" s="620">
        <f t="shared" si="17"/>
        <v>102</v>
      </c>
      <c r="FY13" s="614">
        <f t="shared" si="31"/>
        <v>12</v>
      </c>
      <c r="FZ13" s="615">
        <v>0.8849315068493151</v>
      </c>
      <c r="GA13" s="616">
        <v>0.87005870841487276</v>
      </c>
      <c r="GB13" s="616">
        <v>0.53036529680365296</v>
      </c>
      <c r="GC13" s="616">
        <v>0.4586301369863014</v>
      </c>
      <c r="GD13" s="616">
        <v>1.1315068493150684</v>
      </c>
      <c r="GE13" s="616">
        <v>0.9671232876712329</v>
      </c>
      <c r="GF13" s="616"/>
      <c r="GG13" s="616"/>
      <c r="GH13" s="616">
        <v>0.51311154598825837</v>
      </c>
      <c r="GI13" s="616">
        <v>0.75890410958904109</v>
      </c>
      <c r="GJ13" s="616"/>
      <c r="GK13" s="616"/>
      <c r="GL13" s="616">
        <v>0.6481409001956947</v>
      </c>
      <c r="GM13" s="616">
        <v>0.79771689497716891</v>
      </c>
      <c r="GN13" s="616"/>
      <c r="GO13" s="616"/>
      <c r="GP13" s="616">
        <v>0.55616438356164388</v>
      </c>
      <c r="GQ13" s="616">
        <v>0.62123287671232874</v>
      </c>
      <c r="GR13" s="616"/>
      <c r="GS13" s="616"/>
      <c r="GT13" s="616"/>
      <c r="GU13" s="616"/>
      <c r="GV13" s="616"/>
      <c r="GW13" s="616"/>
      <c r="GX13" s="616"/>
      <c r="GY13" s="616"/>
      <c r="GZ13" s="616"/>
      <c r="HA13" s="616"/>
      <c r="HB13" s="616"/>
      <c r="HC13" s="616"/>
      <c r="HD13" s="616"/>
      <c r="HE13" s="616"/>
      <c r="HF13" s="621">
        <v>0.71842600053720118</v>
      </c>
      <c r="HG13" s="622"/>
      <c r="HH13" s="623">
        <v>54</v>
      </c>
      <c r="HI13" s="623">
        <v>78</v>
      </c>
      <c r="HJ13" s="623"/>
      <c r="HK13" s="623"/>
      <c r="HL13" s="623"/>
      <c r="HM13" s="623"/>
      <c r="HN13" s="624"/>
      <c r="HO13" s="625">
        <v>152</v>
      </c>
      <c r="HP13" s="626">
        <v>2139</v>
      </c>
      <c r="HQ13" s="626">
        <v>710</v>
      </c>
      <c r="HR13" s="626">
        <v>1727</v>
      </c>
      <c r="HS13" s="626">
        <v>2577</v>
      </c>
      <c r="HT13" s="626">
        <v>1407</v>
      </c>
      <c r="HU13" s="626">
        <v>3234</v>
      </c>
      <c r="HV13" s="626">
        <v>1010</v>
      </c>
      <c r="HW13" s="626">
        <v>6296</v>
      </c>
      <c r="HX13" s="626">
        <v>2218</v>
      </c>
      <c r="HY13" s="626">
        <v>707</v>
      </c>
      <c r="HZ13" s="626">
        <v>2031</v>
      </c>
      <c r="IA13" s="626">
        <v>747</v>
      </c>
      <c r="IB13" s="626">
        <v>1426</v>
      </c>
      <c r="IC13" s="626">
        <v>3323</v>
      </c>
      <c r="ID13" s="626">
        <v>2696</v>
      </c>
      <c r="IE13" s="626">
        <v>445</v>
      </c>
      <c r="IF13" s="626">
        <v>195</v>
      </c>
      <c r="IG13" s="626">
        <v>870</v>
      </c>
      <c r="IH13" s="626">
        <v>182</v>
      </c>
      <c r="II13" s="626">
        <v>99</v>
      </c>
      <c r="IJ13" s="626">
        <v>252</v>
      </c>
      <c r="IK13" s="626">
        <v>3</v>
      </c>
      <c r="IL13" s="626">
        <v>268</v>
      </c>
      <c r="IM13" s="626">
        <v>0</v>
      </c>
      <c r="IN13" s="626">
        <v>0</v>
      </c>
      <c r="IO13" s="626">
        <v>18</v>
      </c>
      <c r="IP13" s="626">
        <v>8</v>
      </c>
      <c r="IQ13" s="626">
        <f t="shared" si="18"/>
        <v>34740</v>
      </c>
      <c r="IR13" s="627">
        <f t="shared" si="19"/>
        <v>4.3753598157743236E-3</v>
      </c>
      <c r="IS13" s="614">
        <f t="shared" si="20"/>
        <v>95.178082191780817</v>
      </c>
      <c r="IT13" s="628">
        <v>12198</v>
      </c>
      <c r="IU13" s="629">
        <f t="shared" si="21"/>
        <v>0.35112262521588944</v>
      </c>
      <c r="IV13" s="630">
        <v>12198</v>
      </c>
      <c r="IW13" s="631">
        <f t="shared" si="1"/>
        <v>0.35112262521588944</v>
      </c>
      <c r="IX13" s="632">
        <v>32407.54009999998</v>
      </c>
      <c r="IY13" s="633">
        <v>3205.0112999999965</v>
      </c>
      <c r="IZ13" s="633">
        <v>35612.551400000018</v>
      </c>
      <c r="JA13" s="634">
        <f t="shared" si="22"/>
        <v>8.9996677407392797E-2</v>
      </c>
      <c r="JB13" s="635">
        <v>1.025116620610248</v>
      </c>
      <c r="JC13" s="636">
        <v>12631</v>
      </c>
      <c r="JD13" s="637">
        <v>4054</v>
      </c>
      <c r="JE13" s="637">
        <v>535</v>
      </c>
      <c r="JF13" s="637">
        <v>472</v>
      </c>
      <c r="JG13" s="637">
        <v>219</v>
      </c>
      <c r="JH13" s="637">
        <v>16829</v>
      </c>
      <c r="JI13" s="638">
        <f t="shared" si="2"/>
        <v>0.36358664363845711</v>
      </c>
      <c r="JJ13" s="638">
        <f t="shared" si="3"/>
        <v>0.11669545192861255</v>
      </c>
      <c r="JK13" s="638">
        <f t="shared" si="4"/>
        <v>1.5400115141047784E-2</v>
      </c>
      <c r="JL13" s="638">
        <f t="shared" si="5"/>
        <v>1.3586643638457111E-2</v>
      </c>
      <c r="JM13" s="638">
        <f t="shared" si="6"/>
        <v>6.3039723661485322E-3</v>
      </c>
      <c r="JN13" s="639">
        <f t="shared" si="7"/>
        <v>0.48442717328727691</v>
      </c>
      <c r="JO13" s="640">
        <v>31.203947368421051</v>
      </c>
      <c r="JP13" s="641">
        <v>5.9546517064048619</v>
      </c>
      <c r="JQ13" s="641">
        <v>4.9985915492957744</v>
      </c>
      <c r="JR13" s="641">
        <v>6.1030689056166763</v>
      </c>
      <c r="JS13" s="641">
        <v>9.0391928599146301</v>
      </c>
      <c r="JT13" s="641">
        <v>9.2842928216062539</v>
      </c>
      <c r="JU13" s="641">
        <v>6.6784168212739639</v>
      </c>
      <c r="JV13" s="641">
        <v>7.9732673267326737</v>
      </c>
      <c r="JW13" s="641">
        <v>7.6181702668360867</v>
      </c>
      <c r="JX13" s="641">
        <v>6.1433724075743914</v>
      </c>
      <c r="JY13" s="641">
        <v>7.8118811881188117</v>
      </c>
      <c r="JZ13" s="641">
        <v>7.5583456425406208</v>
      </c>
      <c r="KA13" s="641">
        <v>4.7831325301204819</v>
      </c>
      <c r="KB13" s="641">
        <v>4.3632538569424968</v>
      </c>
      <c r="KC13" s="641">
        <v>4.2654228107132113</v>
      </c>
      <c r="KD13" s="641">
        <v>4.827893175074184</v>
      </c>
      <c r="KE13" s="641">
        <v>6.8382022471910116</v>
      </c>
      <c r="KF13" s="641">
        <v>10.348717948717949</v>
      </c>
      <c r="KG13" s="641">
        <v>9.2758620689655178</v>
      </c>
      <c r="KH13" s="641">
        <v>5.4945054945054945</v>
      </c>
      <c r="KI13" s="641">
        <v>3.9595959595959598</v>
      </c>
      <c r="KJ13" s="641">
        <v>4.3174603174603172</v>
      </c>
      <c r="KK13" s="641">
        <v>20.333333333333332</v>
      </c>
      <c r="KL13" s="641">
        <v>3.9179104477611939</v>
      </c>
      <c r="KM13" s="641">
        <v>0</v>
      </c>
      <c r="KN13" s="641">
        <v>0</v>
      </c>
      <c r="KO13" s="641">
        <v>15.5</v>
      </c>
      <c r="KP13" s="641">
        <v>3.5</v>
      </c>
      <c r="KQ13" s="642">
        <v>6.737334484743811</v>
      </c>
      <c r="KR13" s="625">
        <v>851</v>
      </c>
      <c r="KS13" s="626">
        <v>8577</v>
      </c>
      <c r="KT13" s="626">
        <v>2829</v>
      </c>
      <c r="KU13" s="626">
        <v>8642</v>
      </c>
      <c r="KV13" s="626">
        <v>17647</v>
      </c>
      <c r="KW13" s="626">
        <v>10258</v>
      </c>
      <c r="KX13" s="626">
        <v>14732</v>
      </c>
      <c r="KY13" s="626">
        <v>6445</v>
      </c>
      <c r="KZ13" s="626">
        <v>39394</v>
      </c>
      <c r="LA13" s="626">
        <v>11160</v>
      </c>
      <c r="LB13" s="626">
        <v>4380</v>
      </c>
      <c r="LC13" s="626">
        <v>11201</v>
      </c>
      <c r="LD13" s="626">
        <v>2423</v>
      </c>
      <c r="LE13" s="626">
        <v>4180</v>
      </c>
      <c r="LF13" s="626">
        <v>10515</v>
      </c>
      <c r="LG13" s="626">
        <v>8753</v>
      </c>
      <c r="LH13" s="626">
        <v>2409</v>
      </c>
      <c r="LI13" s="626">
        <v>1640</v>
      </c>
      <c r="LJ13" s="626">
        <v>5932</v>
      </c>
      <c r="LK13" s="626">
        <v>621</v>
      </c>
      <c r="LL13" s="626">
        <v>223</v>
      </c>
      <c r="LM13" s="626">
        <v>506</v>
      </c>
      <c r="LN13" s="626">
        <v>58</v>
      </c>
      <c r="LO13" s="626">
        <v>633</v>
      </c>
      <c r="LP13" s="626">
        <v>0</v>
      </c>
      <c r="LQ13" s="626">
        <v>0</v>
      </c>
      <c r="LR13" s="626">
        <v>206</v>
      </c>
      <c r="LS13" s="626">
        <v>18</v>
      </c>
      <c r="LT13" s="626">
        <f t="shared" si="23"/>
        <v>174233</v>
      </c>
      <c r="LU13" s="614">
        <f t="shared" si="8"/>
        <v>477.35068493150686</v>
      </c>
      <c r="LV13" s="625">
        <v>3842</v>
      </c>
      <c r="LW13" s="626">
        <v>2345</v>
      </c>
      <c r="LX13" s="626">
        <v>20</v>
      </c>
      <c r="LY13" s="626">
        <v>189</v>
      </c>
      <c r="LZ13" s="626">
        <v>3215</v>
      </c>
      <c r="MA13" s="626">
        <v>1481</v>
      </c>
      <c r="MB13" s="626">
        <v>3746</v>
      </c>
      <c r="MC13" s="626">
        <v>641</v>
      </c>
      <c r="MD13" s="626">
        <v>2558</v>
      </c>
      <c r="ME13" s="626">
        <v>321</v>
      </c>
      <c r="MF13" s="626">
        <v>465</v>
      </c>
      <c r="MG13" s="626">
        <v>2165</v>
      </c>
      <c r="MH13" s="626">
        <v>409</v>
      </c>
      <c r="MI13" s="626">
        <v>656</v>
      </c>
      <c r="MJ13" s="626">
        <v>451</v>
      </c>
      <c r="MK13" s="626">
        <v>1636</v>
      </c>
      <c r="ML13" s="626">
        <v>210</v>
      </c>
      <c r="MM13" s="626">
        <v>185</v>
      </c>
      <c r="MN13" s="626">
        <v>1308</v>
      </c>
      <c r="MO13" s="626">
        <v>202</v>
      </c>
      <c r="MP13" s="626">
        <v>88</v>
      </c>
      <c r="MQ13" s="626">
        <v>368</v>
      </c>
      <c r="MR13" s="626">
        <v>0</v>
      </c>
      <c r="MS13" s="626">
        <v>175</v>
      </c>
      <c r="MT13" s="626">
        <v>0</v>
      </c>
      <c r="MU13" s="626">
        <v>0</v>
      </c>
      <c r="MV13" s="626">
        <v>55</v>
      </c>
      <c r="MW13" s="626">
        <v>2</v>
      </c>
      <c r="MX13" s="626">
        <f t="shared" si="24"/>
        <v>26733</v>
      </c>
      <c r="MY13" s="614">
        <f t="shared" si="25"/>
        <v>73.241095890410961</v>
      </c>
      <c r="MZ13" s="612">
        <f t="shared" si="9"/>
        <v>174233</v>
      </c>
      <c r="NA13" s="613">
        <f t="shared" si="26"/>
        <v>26733</v>
      </c>
      <c r="NB13" s="643">
        <f t="shared" si="27"/>
        <v>0.13302250131863103</v>
      </c>
      <c r="NC13" s="644">
        <v>9</v>
      </c>
      <c r="ND13" s="645">
        <v>339</v>
      </c>
      <c r="NE13" s="645">
        <v>1585</v>
      </c>
      <c r="NF13" s="646">
        <v>5681</v>
      </c>
      <c r="NG13" s="647">
        <v>9845</v>
      </c>
      <c r="NH13" s="647">
        <v>4647</v>
      </c>
      <c r="NI13" s="645">
        <v>0</v>
      </c>
      <c r="NJ13" s="645">
        <v>0</v>
      </c>
      <c r="NK13" s="646">
        <v>116</v>
      </c>
      <c r="NL13" s="647">
        <v>2760</v>
      </c>
      <c r="NM13" s="645">
        <v>0</v>
      </c>
      <c r="NN13" s="645">
        <v>69</v>
      </c>
      <c r="NO13" s="646">
        <v>669</v>
      </c>
      <c r="NP13" s="647">
        <v>1013</v>
      </c>
      <c r="NQ13" s="648">
        <v>0</v>
      </c>
      <c r="NR13" s="648">
        <v>0</v>
      </c>
      <c r="NS13" s="648">
        <v>0</v>
      </c>
      <c r="NT13" s="649">
        <f t="shared" si="28"/>
        <v>26733</v>
      </c>
      <c r="NU13" s="650">
        <f t="shared" si="29"/>
        <v>7.4888714323121233E-2</v>
      </c>
      <c r="NV13" s="625">
        <v>1625</v>
      </c>
      <c r="NW13" s="626">
        <v>38</v>
      </c>
      <c r="NX13" s="626">
        <v>46</v>
      </c>
      <c r="NY13" s="651">
        <v>1709</v>
      </c>
      <c r="NZ13" s="626">
        <v>1271</v>
      </c>
      <c r="OA13" s="626">
        <v>540</v>
      </c>
      <c r="OB13" s="626">
        <v>840</v>
      </c>
      <c r="OC13" s="651">
        <v>2651</v>
      </c>
      <c r="OD13" s="652">
        <f t="shared" si="30"/>
        <v>4360</v>
      </c>
      <c r="OE13" s="653">
        <v>14.46</v>
      </c>
      <c r="OF13" s="654">
        <v>1.2050000000000001</v>
      </c>
      <c r="OG13" s="654">
        <v>37.520000000000003</v>
      </c>
      <c r="OH13" s="654">
        <v>0.41688888888888892</v>
      </c>
      <c r="OI13" s="654">
        <v>45.32</v>
      </c>
      <c r="OJ13" s="654">
        <v>3.7766666666666668</v>
      </c>
      <c r="OK13" s="654">
        <v>231.42000000000002</v>
      </c>
      <c r="OL13" s="655">
        <v>2.5713333333333335</v>
      </c>
      <c r="OM13" s="656"/>
      <c r="ON13" s="657"/>
      <c r="OO13" s="657"/>
      <c r="OP13" s="657"/>
      <c r="OQ13" s="657"/>
      <c r="OR13" s="657"/>
      <c r="OS13" s="657"/>
      <c r="OT13" s="658"/>
    </row>
    <row r="14" spans="1:410" s="587" customFormat="1" ht="8.25" x14ac:dyDescent="0.25">
      <c r="A14" s="588" t="s">
        <v>261</v>
      </c>
      <c r="B14" s="589" t="s">
        <v>262</v>
      </c>
      <c r="C14" s="590" t="s">
        <v>263</v>
      </c>
      <c r="D14" s="590" t="s">
        <v>264</v>
      </c>
      <c r="E14" s="590" t="s">
        <v>1206</v>
      </c>
      <c r="F14" s="590" t="s">
        <v>207</v>
      </c>
      <c r="G14" s="590" t="s">
        <v>260</v>
      </c>
      <c r="H14" s="590" t="s">
        <v>260</v>
      </c>
      <c r="I14" s="590" t="s">
        <v>209</v>
      </c>
      <c r="J14" s="590" t="s">
        <v>210</v>
      </c>
      <c r="K14" s="591" t="s">
        <v>232</v>
      </c>
      <c r="L14" s="592">
        <v>1</v>
      </c>
      <c r="M14" s="593">
        <v>2022876</v>
      </c>
      <c r="N14" s="594">
        <v>7669</v>
      </c>
      <c r="O14" s="595">
        <v>1605842</v>
      </c>
      <c r="P14" s="596">
        <v>1210037</v>
      </c>
      <c r="Q14" s="597">
        <f t="shared" si="10"/>
        <v>0.75352182842396698</v>
      </c>
      <c r="R14" s="598">
        <f t="shared" si="0"/>
        <v>417034</v>
      </c>
      <c r="S14" s="599">
        <v>33925.882840000006</v>
      </c>
      <c r="T14" s="600">
        <v>1826133.2595899997</v>
      </c>
      <c r="U14" s="600">
        <v>5903.7979400000013</v>
      </c>
      <c r="V14" s="600">
        <v>1865962.9403699997</v>
      </c>
      <c r="W14" s="601">
        <f t="shared" si="11"/>
        <v>0.92243070774975811</v>
      </c>
      <c r="X14" s="602">
        <v>134.12125</v>
      </c>
      <c r="Y14" s="603">
        <v>3.66</v>
      </c>
      <c r="Z14" s="603">
        <v>394.14389333333338</v>
      </c>
      <c r="AA14" s="603">
        <v>110.21759999999999</v>
      </c>
      <c r="AB14" s="603">
        <v>49.769200000000005</v>
      </c>
      <c r="AC14" s="603">
        <v>282.00733333333329</v>
      </c>
      <c r="AD14" s="603">
        <v>74.526053333333337</v>
      </c>
      <c r="AE14" s="603">
        <v>131.97991500000001</v>
      </c>
      <c r="AF14" s="603">
        <v>106.600325</v>
      </c>
      <c r="AG14" s="603">
        <v>1287.0255699999998</v>
      </c>
      <c r="AH14" s="604">
        <f t="shared" si="12"/>
        <v>0.12792393285780579</v>
      </c>
      <c r="AI14" s="605">
        <f t="shared" si="13"/>
        <v>0.37593175538617113</v>
      </c>
      <c r="AJ14" s="606"/>
      <c r="AK14" s="607"/>
      <c r="AL14" s="607"/>
      <c r="AM14" s="607"/>
      <c r="AN14" s="607"/>
      <c r="AO14" s="607"/>
      <c r="AP14" s="607">
        <v>1739</v>
      </c>
      <c r="AQ14" s="608"/>
      <c r="AR14" s="609"/>
      <c r="AS14" s="610"/>
      <c r="AT14" s="610"/>
      <c r="AU14" s="610"/>
      <c r="AV14" s="610"/>
      <c r="AW14" s="610"/>
      <c r="AX14" s="610"/>
      <c r="AY14" s="610"/>
      <c r="AZ14" s="610"/>
      <c r="BA14" s="610"/>
      <c r="BB14" s="610"/>
      <c r="BC14" s="610"/>
      <c r="BD14" s="610"/>
      <c r="BE14" s="610"/>
      <c r="BF14" s="610"/>
      <c r="BG14" s="610"/>
      <c r="BH14" s="610"/>
      <c r="BI14" s="610"/>
      <c r="BJ14" s="610"/>
      <c r="BK14" s="610"/>
      <c r="BL14" s="611"/>
      <c r="BM14" s="612"/>
      <c r="BN14" s="613"/>
      <c r="BO14" s="613"/>
      <c r="BP14" s="613"/>
      <c r="BQ14" s="613"/>
      <c r="BR14" s="613"/>
      <c r="BS14" s="613">
        <v>266</v>
      </c>
      <c r="BT14" s="613"/>
      <c r="BU14" s="613"/>
      <c r="BV14" s="613"/>
      <c r="BW14" s="613"/>
      <c r="BX14" s="613"/>
      <c r="BY14" s="613"/>
      <c r="BZ14" s="613"/>
      <c r="CA14" s="613"/>
      <c r="CB14" s="613"/>
      <c r="CC14" s="613"/>
      <c r="CD14" s="613"/>
      <c r="CE14" s="613"/>
      <c r="CF14" s="613"/>
      <c r="CG14" s="613"/>
      <c r="CH14" s="613"/>
      <c r="CI14" s="613"/>
      <c r="CJ14" s="613"/>
      <c r="CK14" s="613"/>
      <c r="CL14" s="613"/>
      <c r="CM14" s="613"/>
      <c r="CN14" s="613"/>
      <c r="CO14" s="613"/>
      <c r="CP14" s="613"/>
      <c r="CQ14" s="613"/>
      <c r="CR14" s="613"/>
      <c r="CS14" s="613"/>
      <c r="CT14" s="613"/>
      <c r="CU14" s="613"/>
      <c r="CV14" s="613"/>
      <c r="CW14" s="613"/>
      <c r="CX14" s="613"/>
      <c r="CY14" s="613"/>
      <c r="CZ14" s="613"/>
      <c r="DA14" s="613">
        <f t="shared" si="15"/>
        <v>266</v>
      </c>
      <c r="DB14" s="614">
        <f t="shared" si="16"/>
        <v>1</v>
      </c>
      <c r="DC14" s="615"/>
      <c r="DD14" s="616"/>
      <c r="DE14" s="616"/>
      <c r="DF14" s="616"/>
      <c r="DG14" s="616"/>
      <c r="DH14" s="616"/>
      <c r="DI14" s="616">
        <v>0.86267380780718916</v>
      </c>
      <c r="DJ14" s="616"/>
      <c r="DK14" s="616"/>
      <c r="DL14" s="616"/>
      <c r="DM14" s="616"/>
      <c r="DN14" s="616"/>
      <c r="DO14" s="616"/>
      <c r="DP14" s="616"/>
      <c r="DQ14" s="616"/>
      <c r="DR14" s="616"/>
      <c r="DS14" s="616"/>
      <c r="DT14" s="616"/>
      <c r="DU14" s="616"/>
      <c r="DV14" s="616"/>
      <c r="DW14" s="616"/>
      <c r="DX14" s="616"/>
      <c r="DY14" s="616"/>
      <c r="DZ14" s="616"/>
      <c r="EA14" s="616"/>
      <c r="EB14" s="616"/>
      <c r="EC14" s="616"/>
      <c r="ED14" s="616"/>
      <c r="EE14" s="616"/>
      <c r="EF14" s="616"/>
      <c r="EG14" s="616"/>
      <c r="EH14" s="616"/>
      <c r="EI14" s="616"/>
      <c r="EJ14" s="616"/>
      <c r="EK14" s="616"/>
      <c r="EL14" s="616"/>
      <c r="EM14" s="616"/>
      <c r="EN14" s="616"/>
      <c r="EO14" s="616"/>
      <c r="EP14" s="616"/>
      <c r="EQ14" s="617">
        <v>0.86267380780718916</v>
      </c>
      <c r="ER14" s="618"/>
      <c r="ES14" s="619"/>
      <c r="ET14" s="619"/>
      <c r="EU14" s="619"/>
      <c r="EV14" s="619"/>
      <c r="EW14" s="619"/>
      <c r="EX14" s="619"/>
      <c r="EY14" s="619"/>
      <c r="EZ14" s="619"/>
      <c r="FA14" s="619"/>
      <c r="FB14" s="619"/>
      <c r="FC14" s="619"/>
      <c r="FD14" s="619"/>
      <c r="FE14" s="619"/>
      <c r="FF14" s="619"/>
      <c r="FG14" s="619"/>
      <c r="FH14" s="619"/>
      <c r="FI14" s="619"/>
      <c r="FJ14" s="619"/>
      <c r="FK14" s="619"/>
      <c r="FL14" s="619"/>
      <c r="FM14" s="619"/>
      <c r="FN14" s="619"/>
      <c r="FO14" s="619"/>
      <c r="FP14" s="619"/>
      <c r="FQ14" s="619"/>
      <c r="FR14" s="619"/>
      <c r="FS14" s="619"/>
      <c r="FT14" s="619"/>
      <c r="FU14" s="619"/>
      <c r="FV14" s="619"/>
      <c r="FW14" s="619"/>
      <c r="FX14" s="620"/>
      <c r="FY14" s="614"/>
      <c r="FZ14" s="615"/>
      <c r="GA14" s="616"/>
      <c r="GB14" s="616"/>
      <c r="GC14" s="616"/>
      <c r="GD14" s="616"/>
      <c r="GE14" s="616"/>
      <c r="GF14" s="616"/>
      <c r="GG14" s="616"/>
      <c r="GH14" s="616"/>
      <c r="GI14" s="616"/>
      <c r="GJ14" s="616"/>
      <c r="GK14" s="616"/>
      <c r="GL14" s="616"/>
      <c r="GM14" s="616"/>
      <c r="GN14" s="616"/>
      <c r="GO14" s="616"/>
      <c r="GP14" s="616"/>
      <c r="GQ14" s="616"/>
      <c r="GR14" s="616"/>
      <c r="GS14" s="616"/>
      <c r="GT14" s="616"/>
      <c r="GU14" s="616"/>
      <c r="GV14" s="616"/>
      <c r="GW14" s="616"/>
      <c r="GX14" s="616"/>
      <c r="GY14" s="616"/>
      <c r="GZ14" s="616"/>
      <c r="HA14" s="616"/>
      <c r="HB14" s="616"/>
      <c r="HC14" s="616"/>
      <c r="HD14" s="616"/>
      <c r="HE14" s="616"/>
      <c r="HF14" s="621"/>
      <c r="HG14" s="622">
        <v>63</v>
      </c>
      <c r="HH14" s="623"/>
      <c r="HI14" s="623">
        <v>805</v>
      </c>
      <c r="HJ14" s="623"/>
      <c r="HK14" s="623"/>
      <c r="HL14" s="623"/>
      <c r="HM14" s="623"/>
      <c r="HN14" s="624"/>
      <c r="HO14" s="625">
        <v>0</v>
      </c>
      <c r="HP14" s="626">
        <v>118</v>
      </c>
      <c r="HQ14" s="626">
        <v>0</v>
      </c>
      <c r="HR14" s="626">
        <v>0</v>
      </c>
      <c r="HS14" s="626">
        <v>0</v>
      </c>
      <c r="HT14" s="626">
        <v>0</v>
      </c>
      <c r="HU14" s="626">
        <v>0</v>
      </c>
      <c r="HV14" s="626">
        <v>0</v>
      </c>
      <c r="HW14" s="626">
        <v>0</v>
      </c>
      <c r="HX14" s="626">
        <v>0</v>
      </c>
      <c r="HY14" s="626">
        <v>0</v>
      </c>
      <c r="HZ14" s="626">
        <v>0</v>
      </c>
      <c r="IA14" s="626">
        <v>0</v>
      </c>
      <c r="IB14" s="626">
        <v>0</v>
      </c>
      <c r="IC14" s="626">
        <v>0</v>
      </c>
      <c r="ID14" s="626">
        <v>0</v>
      </c>
      <c r="IE14" s="626">
        <v>0</v>
      </c>
      <c r="IF14" s="626">
        <v>0</v>
      </c>
      <c r="IG14" s="626">
        <v>0</v>
      </c>
      <c r="IH14" s="626">
        <v>4998</v>
      </c>
      <c r="II14" s="626">
        <v>274</v>
      </c>
      <c r="IJ14" s="626">
        <v>0</v>
      </c>
      <c r="IK14" s="626">
        <v>0</v>
      </c>
      <c r="IL14" s="626">
        <v>0</v>
      </c>
      <c r="IM14" s="626">
        <v>0</v>
      </c>
      <c r="IN14" s="626">
        <v>0</v>
      </c>
      <c r="IO14" s="626">
        <v>0</v>
      </c>
      <c r="IP14" s="626">
        <v>0</v>
      </c>
      <c r="IQ14" s="626">
        <f t="shared" si="18"/>
        <v>5390</v>
      </c>
      <c r="IR14" s="627">
        <f t="shared" si="19"/>
        <v>0</v>
      </c>
      <c r="IS14" s="614">
        <f t="shared" si="20"/>
        <v>14.767123287671232</v>
      </c>
      <c r="IT14" s="628">
        <v>1872</v>
      </c>
      <c r="IU14" s="629">
        <f t="shared" si="21"/>
        <v>0.34730983302411872</v>
      </c>
      <c r="IV14" s="630">
        <v>1872</v>
      </c>
      <c r="IW14" s="631">
        <f t="shared" si="1"/>
        <v>0.34730983302411872</v>
      </c>
      <c r="IX14" s="632">
        <v>9772.7974999999988</v>
      </c>
      <c r="IY14" s="633">
        <v>6.0899999999999996E-2</v>
      </c>
      <c r="IZ14" s="633">
        <v>9772.8583999999992</v>
      </c>
      <c r="JA14" s="634">
        <f t="shared" si="22"/>
        <v>6.2315442941442805E-6</v>
      </c>
      <c r="JB14" s="635">
        <v>1.813146270871985</v>
      </c>
      <c r="JC14" s="636">
        <v>0</v>
      </c>
      <c r="JD14" s="637">
        <v>150</v>
      </c>
      <c r="JE14" s="637">
        <v>0</v>
      </c>
      <c r="JF14" s="637">
        <v>0</v>
      </c>
      <c r="JG14" s="637">
        <v>0</v>
      </c>
      <c r="JH14" s="637">
        <v>5240</v>
      </c>
      <c r="JI14" s="638">
        <f t="shared" si="2"/>
        <v>0</v>
      </c>
      <c r="JJ14" s="638">
        <f t="shared" si="3"/>
        <v>2.7829313543599257E-2</v>
      </c>
      <c r="JK14" s="638">
        <f t="shared" si="4"/>
        <v>0</v>
      </c>
      <c r="JL14" s="638">
        <f t="shared" si="5"/>
        <v>0</v>
      </c>
      <c r="JM14" s="638">
        <f t="shared" si="6"/>
        <v>0</v>
      </c>
      <c r="JN14" s="639">
        <f t="shared" si="7"/>
        <v>0.9721706864564007</v>
      </c>
      <c r="JO14" s="640">
        <v>0</v>
      </c>
      <c r="JP14" s="641">
        <v>6.7203389830508478</v>
      </c>
      <c r="JQ14" s="641">
        <v>0</v>
      </c>
      <c r="JR14" s="641">
        <v>0</v>
      </c>
      <c r="JS14" s="641">
        <v>0</v>
      </c>
      <c r="JT14" s="641">
        <v>0</v>
      </c>
      <c r="JU14" s="641">
        <v>0</v>
      </c>
      <c r="JV14" s="641">
        <v>0</v>
      </c>
      <c r="JW14" s="641">
        <v>0</v>
      </c>
      <c r="JX14" s="641">
        <v>0</v>
      </c>
      <c r="JY14" s="641">
        <v>0</v>
      </c>
      <c r="JZ14" s="641">
        <v>0</v>
      </c>
      <c r="KA14" s="641">
        <v>0</v>
      </c>
      <c r="KB14" s="641">
        <v>0</v>
      </c>
      <c r="KC14" s="641">
        <v>0</v>
      </c>
      <c r="KD14" s="641">
        <v>0</v>
      </c>
      <c r="KE14" s="641">
        <v>0</v>
      </c>
      <c r="KF14" s="641">
        <v>0</v>
      </c>
      <c r="KG14" s="641">
        <v>0</v>
      </c>
      <c r="KH14" s="641">
        <v>16.795318127250901</v>
      </c>
      <c r="KI14" s="641">
        <v>8.2664233576642339</v>
      </c>
      <c r="KJ14" s="641">
        <v>0</v>
      </c>
      <c r="KK14" s="641">
        <v>0</v>
      </c>
      <c r="KL14" s="641">
        <v>0</v>
      </c>
      <c r="KM14" s="641">
        <v>0</v>
      </c>
      <c r="KN14" s="641">
        <v>0</v>
      </c>
      <c r="KO14" s="641">
        <v>0</v>
      </c>
      <c r="KP14" s="641">
        <v>0</v>
      </c>
      <c r="KQ14" s="642">
        <v>16.141187384044528</v>
      </c>
      <c r="KR14" s="625">
        <v>0</v>
      </c>
      <c r="KS14" s="626">
        <v>676</v>
      </c>
      <c r="KT14" s="626">
        <v>0</v>
      </c>
      <c r="KU14" s="626">
        <v>0</v>
      </c>
      <c r="KV14" s="626">
        <v>0</v>
      </c>
      <c r="KW14" s="626">
        <v>0</v>
      </c>
      <c r="KX14" s="626">
        <v>0</v>
      </c>
      <c r="KY14" s="626">
        <v>0</v>
      </c>
      <c r="KZ14" s="626">
        <v>0</v>
      </c>
      <c r="LA14" s="626">
        <v>0</v>
      </c>
      <c r="LB14" s="626">
        <v>0</v>
      </c>
      <c r="LC14" s="626">
        <v>0</v>
      </c>
      <c r="LD14" s="626">
        <v>0</v>
      </c>
      <c r="LE14" s="626">
        <v>0</v>
      </c>
      <c r="LF14" s="626">
        <v>0</v>
      </c>
      <c r="LG14" s="626">
        <v>0</v>
      </c>
      <c r="LH14" s="626">
        <v>0</v>
      </c>
      <c r="LI14" s="626">
        <v>0</v>
      </c>
      <c r="LJ14" s="626">
        <v>0</v>
      </c>
      <c r="LK14" s="626">
        <v>78927</v>
      </c>
      <c r="LL14" s="626">
        <v>2000</v>
      </c>
      <c r="LM14" s="626">
        <v>0</v>
      </c>
      <c r="LN14" s="626">
        <v>0</v>
      </c>
      <c r="LO14" s="626">
        <v>0</v>
      </c>
      <c r="LP14" s="626">
        <v>0</v>
      </c>
      <c r="LQ14" s="626">
        <v>0</v>
      </c>
      <c r="LR14" s="626">
        <v>0</v>
      </c>
      <c r="LS14" s="626">
        <v>0</v>
      </c>
      <c r="LT14" s="626">
        <f t="shared" si="23"/>
        <v>81603</v>
      </c>
      <c r="LU14" s="614">
        <f t="shared" si="8"/>
        <v>223.56986301369864</v>
      </c>
      <c r="LV14" s="625">
        <v>0</v>
      </c>
      <c r="LW14" s="626">
        <v>0</v>
      </c>
      <c r="LX14" s="626">
        <v>0</v>
      </c>
      <c r="LY14" s="626">
        <v>0</v>
      </c>
      <c r="LZ14" s="626">
        <v>0</v>
      </c>
      <c r="MA14" s="626">
        <v>0</v>
      </c>
      <c r="MB14" s="626">
        <v>0</v>
      </c>
      <c r="MC14" s="626">
        <v>0</v>
      </c>
      <c r="MD14" s="626">
        <v>0</v>
      </c>
      <c r="ME14" s="626">
        <v>0</v>
      </c>
      <c r="MF14" s="626">
        <v>0</v>
      </c>
      <c r="MG14" s="626">
        <v>0</v>
      </c>
      <c r="MH14" s="626">
        <v>0</v>
      </c>
      <c r="MI14" s="626">
        <v>0</v>
      </c>
      <c r="MJ14" s="626">
        <v>0</v>
      </c>
      <c r="MK14" s="626">
        <v>0</v>
      </c>
      <c r="ML14" s="626">
        <v>0</v>
      </c>
      <c r="MM14" s="626">
        <v>0</v>
      </c>
      <c r="MN14" s="626">
        <v>0</v>
      </c>
      <c r="MO14" s="626">
        <v>0</v>
      </c>
      <c r="MP14" s="626">
        <v>0</v>
      </c>
      <c r="MQ14" s="626">
        <v>0</v>
      </c>
      <c r="MR14" s="626">
        <v>0</v>
      </c>
      <c r="MS14" s="626">
        <v>0</v>
      </c>
      <c r="MT14" s="626">
        <v>0</v>
      </c>
      <c r="MU14" s="626">
        <v>0</v>
      </c>
      <c r="MV14" s="626">
        <v>0</v>
      </c>
      <c r="MW14" s="626">
        <v>0</v>
      </c>
      <c r="MX14" s="626">
        <f t="shared" si="24"/>
        <v>0</v>
      </c>
      <c r="MY14" s="614">
        <f t="shared" si="25"/>
        <v>0</v>
      </c>
      <c r="MZ14" s="612">
        <f t="shared" si="9"/>
        <v>81603</v>
      </c>
      <c r="NA14" s="613">
        <f t="shared" si="26"/>
        <v>0</v>
      </c>
      <c r="NB14" s="643">
        <f t="shared" si="27"/>
        <v>0</v>
      </c>
      <c r="NC14" s="644">
        <v>0</v>
      </c>
      <c r="ND14" s="645">
        <v>0</v>
      </c>
      <c r="NE14" s="645">
        <v>0</v>
      </c>
      <c r="NF14" s="646">
        <v>0</v>
      </c>
      <c r="NG14" s="647">
        <v>0</v>
      </c>
      <c r="NH14" s="647">
        <v>0</v>
      </c>
      <c r="NI14" s="645">
        <v>0</v>
      </c>
      <c r="NJ14" s="645">
        <v>0</v>
      </c>
      <c r="NK14" s="646">
        <v>0</v>
      </c>
      <c r="NL14" s="647">
        <v>0</v>
      </c>
      <c r="NM14" s="645">
        <v>0</v>
      </c>
      <c r="NN14" s="645">
        <v>0</v>
      </c>
      <c r="NO14" s="646">
        <v>0</v>
      </c>
      <c r="NP14" s="647">
        <v>0</v>
      </c>
      <c r="NQ14" s="648">
        <v>0</v>
      </c>
      <c r="NR14" s="648">
        <v>0</v>
      </c>
      <c r="NS14" s="648">
        <v>0</v>
      </c>
      <c r="NT14" s="649">
        <f t="shared" si="28"/>
        <v>0</v>
      </c>
      <c r="NU14" s="650"/>
      <c r="NV14" s="625"/>
      <c r="NW14" s="626"/>
      <c r="NX14" s="626"/>
      <c r="NY14" s="651"/>
      <c r="NZ14" s="626"/>
      <c r="OA14" s="626"/>
      <c r="OB14" s="626"/>
      <c r="OC14" s="651"/>
      <c r="OD14" s="652"/>
      <c r="OE14" s="653"/>
      <c r="OF14" s="654"/>
      <c r="OG14" s="654"/>
      <c r="OH14" s="654"/>
      <c r="OI14" s="654"/>
      <c r="OJ14" s="654"/>
      <c r="OK14" s="654"/>
      <c r="OL14" s="655"/>
      <c r="OM14" s="656"/>
      <c r="ON14" s="657"/>
      <c r="OO14" s="657"/>
      <c r="OP14" s="657"/>
      <c r="OQ14" s="657"/>
      <c r="OR14" s="657"/>
      <c r="OS14" s="657"/>
      <c r="OT14" s="658"/>
    </row>
    <row r="15" spans="1:410" s="587" customFormat="1" ht="8.25" x14ac:dyDescent="0.25">
      <c r="A15" s="588" t="s">
        <v>265</v>
      </c>
      <c r="B15" s="589" t="s">
        <v>266</v>
      </c>
      <c r="C15" s="590" t="s">
        <v>267</v>
      </c>
      <c r="D15" s="590" t="s">
        <v>268</v>
      </c>
      <c r="E15" s="590" t="s">
        <v>1207</v>
      </c>
      <c r="F15" s="590" t="s">
        <v>229</v>
      </c>
      <c r="G15" s="590" t="s">
        <v>269</v>
      </c>
      <c r="H15" s="590" t="s">
        <v>1209</v>
      </c>
      <c r="I15" s="590" t="s">
        <v>209</v>
      </c>
      <c r="J15" s="590" t="s">
        <v>210</v>
      </c>
      <c r="K15" s="591" t="s">
        <v>232</v>
      </c>
      <c r="L15" s="592">
        <v>1</v>
      </c>
      <c r="M15" s="593">
        <v>615357</v>
      </c>
      <c r="N15" s="594">
        <v>691</v>
      </c>
      <c r="O15" s="595">
        <v>603698</v>
      </c>
      <c r="P15" s="596">
        <v>459678</v>
      </c>
      <c r="Q15" s="597">
        <f t="shared" si="10"/>
        <v>0.76143700989567631</v>
      </c>
      <c r="R15" s="598">
        <f t="shared" si="0"/>
        <v>11659</v>
      </c>
      <c r="S15" s="599">
        <v>7862.9869000000008</v>
      </c>
      <c r="T15" s="600">
        <v>593062.14321999985</v>
      </c>
      <c r="U15" s="600">
        <v>0</v>
      </c>
      <c r="V15" s="600">
        <v>600925.13011999987</v>
      </c>
      <c r="W15" s="601">
        <f t="shared" si="11"/>
        <v>0.97654715899875988</v>
      </c>
      <c r="X15" s="602">
        <v>40.808500000000002</v>
      </c>
      <c r="Y15" s="603">
        <v>0</v>
      </c>
      <c r="Z15" s="603">
        <v>206.3672</v>
      </c>
      <c r="AA15" s="603">
        <v>47.236800000000002</v>
      </c>
      <c r="AB15" s="603">
        <v>18.896266666666666</v>
      </c>
      <c r="AC15" s="603">
        <v>52.942933333333336</v>
      </c>
      <c r="AD15" s="603">
        <v>19.0444</v>
      </c>
      <c r="AE15" s="603">
        <v>39.006500000000003</v>
      </c>
      <c r="AF15" s="603">
        <v>122.425</v>
      </c>
      <c r="AG15" s="603">
        <v>546.72760000000005</v>
      </c>
      <c r="AH15" s="604">
        <f t="shared" si="12"/>
        <v>0.10591464590479893</v>
      </c>
      <c r="AI15" s="605">
        <f t="shared" si="13"/>
        <v>0.53560677100027743</v>
      </c>
      <c r="AJ15" s="606"/>
      <c r="AK15" s="607"/>
      <c r="AL15" s="607"/>
      <c r="AM15" s="607"/>
      <c r="AN15" s="607"/>
      <c r="AO15" s="607"/>
      <c r="AP15" s="607">
        <v>285</v>
      </c>
      <c r="AQ15" s="608"/>
      <c r="AR15" s="609"/>
      <c r="AS15" s="610"/>
      <c r="AT15" s="610"/>
      <c r="AU15" s="610"/>
      <c r="AV15" s="610"/>
      <c r="AW15" s="610"/>
      <c r="AX15" s="610"/>
      <c r="AY15" s="610"/>
      <c r="AZ15" s="610"/>
      <c r="BA15" s="610"/>
      <c r="BB15" s="610"/>
      <c r="BC15" s="610"/>
      <c r="BD15" s="610"/>
      <c r="BE15" s="610"/>
      <c r="BF15" s="610"/>
      <c r="BG15" s="610"/>
      <c r="BH15" s="610"/>
      <c r="BI15" s="610"/>
      <c r="BJ15" s="610"/>
      <c r="BK15" s="610"/>
      <c r="BL15" s="611"/>
      <c r="BM15" s="612"/>
      <c r="BN15" s="613"/>
      <c r="BO15" s="613"/>
      <c r="BP15" s="613"/>
      <c r="BQ15" s="613"/>
      <c r="BR15" s="613"/>
      <c r="BS15" s="613">
        <v>40</v>
      </c>
      <c r="BT15" s="613"/>
      <c r="BU15" s="613"/>
      <c r="BV15" s="613"/>
      <c r="BW15" s="613"/>
      <c r="BX15" s="613"/>
      <c r="BY15" s="613"/>
      <c r="BZ15" s="613"/>
      <c r="CA15" s="613"/>
      <c r="CB15" s="613"/>
      <c r="CC15" s="613"/>
      <c r="CD15" s="613"/>
      <c r="CE15" s="613"/>
      <c r="CF15" s="613"/>
      <c r="CG15" s="613"/>
      <c r="CH15" s="613"/>
      <c r="CI15" s="613"/>
      <c r="CJ15" s="613"/>
      <c r="CK15" s="613"/>
      <c r="CL15" s="613"/>
      <c r="CM15" s="613"/>
      <c r="CN15" s="613"/>
      <c r="CO15" s="613"/>
      <c r="CP15" s="613"/>
      <c r="CQ15" s="613"/>
      <c r="CR15" s="613"/>
      <c r="CS15" s="613"/>
      <c r="CT15" s="613"/>
      <c r="CU15" s="613"/>
      <c r="CV15" s="613"/>
      <c r="CW15" s="613"/>
      <c r="CX15" s="613"/>
      <c r="CY15" s="613"/>
      <c r="CZ15" s="613"/>
      <c r="DA15" s="613">
        <f t="shared" si="15"/>
        <v>40</v>
      </c>
      <c r="DB15" s="614">
        <f t="shared" si="16"/>
        <v>1</v>
      </c>
      <c r="DC15" s="615"/>
      <c r="DD15" s="616"/>
      <c r="DE15" s="616"/>
      <c r="DF15" s="616"/>
      <c r="DG15" s="616"/>
      <c r="DH15" s="616"/>
      <c r="DI15" s="616">
        <v>0.74061643835616442</v>
      </c>
      <c r="DJ15" s="616"/>
      <c r="DK15" s="616"/>
      <c r="DL15" s="616"/>
      <c r="DM15" s="616"/>
      <c r="DN15" s="616"/>
      <c r="DO15" s="616"/>
      <c r="DP15" s="616"/>
      <c r="DQ15" s="616"/>
      <c r="DR15" s="616"/>
      <c r="DS15" s="616"/>
      <c r="DT15" s="616"/>
      <c r="DU15" s="616"/>
      <c r="DV15" s="616"/>
      <c r="DW15" s="616"/>
      <c r="DX15" s="616"/>
      <c r="DY15" s="616"/>
      <c r="DZ15" s="616"/>
      <c r="EA15" s="616"/>
      <c r="EB15" s="616"/>
      <c r="EC15" s="616"/>
      <c r="ED15" s="616"/>
      <c r="EE15" s="616"/>
      <c r="EF15" s="616"/>
      <c r="EG15" s="616"/>
      <c r="EH15" s="616"/>
      <c r="EI15" s="616"/>
      <c r="EJ15" s="616"/>
      <c r="EK15" s="616"/>
      <c r="EL15" s="616"/>
      <c r="EM15" s="616"/>
      <c r="EN15" s="616"/>
      <c r="EO15" s="616"/>
      <c r="EP15" s="616"/>
      <c r="EQ15" s="617">
        <v>0.74061643835616442</v>
      </c>
      <c r="ER15" s="618"/>
      <c r="ES15" s="619"/>
      <c r="ET15" s="619"/>
      <c r="EU15" s="619"/>
      <c r="EV15" s="619"/>
      <c r="EW15" s="619"/>
      <c r="EX15" s="619"/>
      <c r="EY15" s="619"/>
      <c r="EZ15" s="619"/>
      <c r="FA15" s="619"/>
      <c r="FB15" s="619"/>
      <c r="FC15" s="619"/>
      <c r="FD15" s="619"/>
      <c r="FE15" s="619"/>
      <c r="FF15" s="619"/>
      <c r="FG15" s="619"/>
      <c r="FH15" s="619"/>
      <c r="FI15" s="619"/>
      <c r="FJ15" s="619"/>
      <c r="FK15" s="619"/>
      <c r="FL15" s="619"/>
      <c r="FM15" s="619"/>
      <c r="FN15" s="619"/>
      <c r="FO15" s="619"/>
      <c r="FP15" s="619"/>
      <c r="FQ15" s="619"/>
      <c r="FR15" s="619"/>
      <c r="FS15" s="619"/>
      <c r="FT15" s="619"/>
      <c r="FU15" s="619"/>
      <c r="FV15" s="619"/>
      <c r="FW15" s="619"/>
      <c r="FX15" s="620"/>
      <c r="FY15" s="614"/>
      <c r="FZ15" s="615"/>
      <c r="GA15" s="616"/>
      <c r="GB15" s="616"/>
      <c r="GC15" s="616"/>
      <c r="GD15" s="616"/>
      <c r="GE15" s="616"/>
      <c r="GF15" s="616"/>
      <c r="GG15" s="616"/>
      <c r="GH15" s="616"/>
      <c r="GI15" s="616"/>
      <c r="GJ15" s="616"/>
      <c r="GK15" s="616"/>
      <c r="GL15" s="616"/>
      <c r="GM15" s="616"/>
      <c r="GN15" s="616"/>
      <c r="GO15" s="616"/>
      <c r="GP15" s="616"/>
      <c r="GQ15" s="616"/>
      <c r="GR15" s="616"/>
      <c r="GS15" s="616"/>
      <c r="GT15" s="616"/>
      <c r="GU15" s="616"/>
      <c r="GV15" s="616"/>
      <c r="GW15" s="616"/>
      <c r="GX15" s="616"/>
      <c r="GY15" s="616"/>
      <c r="GZ15" s="616"/>
      <c r="HA15" s="616"/>
      <c r="HB15" s="616"/>
      <c r="HC15" s="616"/>
      <c r="HD15" s="616"/>
      <c r="HE15" s="616"/>
      <c r="HF15" s="621"/>
      <c r="HG15" s="622"/>
      <c r="HH15" s="623"/>
      <c r="HI15" s="623">
        <v>514</v>
      </c>
      <c r="HJ15" s="623"/>
      <c r="HK15" s="623"/>
      <c r="HL15" s="623"/>
      <c r="HM15" s="623"/>
      <c r="HN15" s="624"/>
      <c r="HO15" s="625">
        <v>0</v>
      </c>
      <c r="HP15" s="626">
        <v>11</v>
      </c>
      <c r="HQ15" s="626">
        <v>0</v>
      </c>
      <c r="HR15" s="626">
        <v>0</v>
      </c>
      <c r="HS15" s="626">
        <v>0</v>
      </c>
      <c r="HT15" s="626">
        <v>0</v>
      </c>
      <c r="HU15" s="626">
        <v>0</v>
      </c>
      <c r="HV15" s="626">
        <v>0</v>
      </c>
      <c r="HW15" s="626">
        <v>0</v>
      </c>
      <c r="HX15" s="626">
        <v>0</v>
      </c>
      <c r="HY15" s="626">
        <v>0</v>
      </c>
      <c r="HZ15" s="626">
        <v>0</v>
      </c>
      <c r="IA15" s="626">
        <v>0</v>
      </c>
      <c r="IB15" s="626">
        <v>0</v>
      </c>
      <c r="IC15" s="626">
        <v>0</v>
      </c>
      <c r="ID15" s="626">
        <v>0</v>
      </c>
      <c r="IE15" s="626">
        <v>0</v>
      </c>
      <c r="IF15" s="626">
        <v>0</v>
      </c>
      <c r="IG15" s="626">
        <v>0</v>
      </c>
      <c r="IH15" s="626">
        <v>982</v>
      </c>
      <c r="II15" s="626">
        <v>270</v>
      </c>
      <c r="IJ15" s="626">
        <v>0</v>
      </c>
      <c r="IK15" s="626">
        <v>0</v>
      </c>
      <c r="IL15" s="626">
        <v>0</v>
      </c>
      <c r="IM15" s="626">
        <v>0</v>
      </c>
      <c r="IN15" s="626">
        <v>0</v>
      </c>
      <c r="IO15" s="626">
        <v>0</v>
      </c>
      <c r="IP15" s="626">
        <v>0</v>
      </c>
      <c r="IQ15" s="626">
        <f t="shared" si="18"/>
        <v>1263</v>
      </c>
      <c r="IR15" s="627">
        <f t="shared" si="19"/>
        <v>0</v>
      </c>
      <c r="IS15" s="614">
        <f t="shared" si="20"/>
        <v>3.4602739726027396</v>
      </c>
      <c r="IT15" s="628">
        <v>631</v>
      </c>
      <c r="IU15" s="629">
        <f t="shared" si="21"/>
        <v>0.49960411718131431</v>
      </c>
      <c r="IV15" s="630">
        <v>960</v>
      </c>
      <c r="IW15" s="631">
        <f t="shared" si="1"/>
        <v>0.76009501187648454</v>
      </c>
      <c r="IX15" s="632">
        <v>1469.9262999999996</v>
      </c>
      <c r="IY15" s="633">
        <v>5.8999999999999999E-3</v>
      </c>
      <c r="IZ15" s="633">
        <v>1469.9321999999997</v>
      </c>
      <c r="JA15" s="634">
        <f t="shared" si="22"/>
        <v>4.01379056802756E-6</v>
      </c>
      <c r="JB15" s="635">
        <v>1.1638418052256529</v>
      </c>
      <c r="JC15" s="636">
        <v>0</v>
      </c>
      <c r="JD15" s="637">
        <v>11</v>
      </c>
      <c r="JE15" s="637">
        <v>0</v>
      </c>
      <c r="JF15" s="637">
        <v>0</v>
      </c>
      <c r="JG15" s="637">
        <v>0</v>
      </c>
      <c r="JH15" s="637">
        <v>1252</v>
      </c>
      <c r="JI15" s="638">
        <f t="shared" si="2"/>
        <v>0</v>
      </c>
      <c r="JJ15" s="638">
        <f t="shared" si="3"/>
        <v>8.7094220110847196E-3</v>
      </c>
      <c r="JK15" s="638">
        <f t="shared" si="4"/>
        <v>0</v>
      </c>
      <c r="JL15" s="638">
        <f t="shared" si="5"/>
        <v>0</v>
      </c>
      <c r="JM15" s="638">
        <f t="shared" si="6"/>
        <v>0</v>
      </c>
      <c r="JN15" s="639">
        <f t="shared" si="7"/>
        <v>0.99129057798891529</v>
      </c>
      <c r="JO15" s="640">
        <v>0</v>
      </c>
      <c r="JP15" s="641">
        <v>16.818181818181817</v>
      </c>
      <c r="JQ15" s="641">
        <v>0</v>
      </c>
      <c r="JR15" s="641">
        <v>0</v>
      </c>
      <c r="JS15" s="641">
        <v>0</v>
      </c>
      <c r="JT15" s="641">
        <v>0</v>
      </c>
      <c r="JU15" s="641">
        <v>0</v>
      </c>
      <c r="JV15" s="641">
        <v>0</v>
      </c>
      <c r="JW15" s="641">
        <v>0</v>
      </c>
      <c r="JX15" s="641">
        <v>0</v>
      </c>
      <c r="JY15" s="641">
        <v>0</v>
      </c>
      <c r="JZ15" s="641">
        <v>0</v>
      </c>
      <c r="KA15" s="641">
        <v>0</v>
      </c>
      <c r="KB15" s="641">
        <v>0</v>
      </c>
      <c r="KC15" s="641">
        <v>0</v>
      </c>
      <c r="KD15" s="641">
        <v>0</v>
      </c>
      <c r="KE15" s="641">
        <v>0</v>
      </c>
      <c r="KF15" s="641">
        <v>0</v>
      </c>
      <c r="KG15" s="641">
        <v>0</v>
      </c>
      <c r="KH15" s="641">
        <v>15.740325865580449</v>
      </c>
      <c r="KI15" s="641">
        <v>12.681481481481482</v>
      </c>
      <c r="KJ15" s="641">
        <v>0</v>
      </c>
      <c r="KK15" s="641">
        <v>0</v>
      </c>
      <c r="KL15" s="641">
        <v>0</v>
      </c>
      <c r="KM15" s="641">
        <v>0</v>
      </c>
      <c r="KN15" s="641">
        <v>0</v>
      </c>
      <c r="KO15" s="641">
        <v>0</v>
      </c>
      <c r="KP15" s="641">
        <v>0</v>
      </c>
      <c r="KQ15" s="642">
        <v>15.095803642121933</v>
      </c>
      <c r="KR15" s="625">
        <v>0</v>
      </c>
      <c r="KS15" s="626">
        <v>174</v>
      </c>
      <c r="KT15" s="626">
        <v>0</v>
      </c>
      <c r="KU15" s="626">
        <v>0</v>
      </c>
      <c r="KV15" s="626">
        <v>0</v>
      </c>
      <c r="KW15" s="626">
        <v>0</v>
      </c>
      <c r="KX15" s="626">
        <v>0</v>
      </c>
      <c r="KY15" s="626">
        <v>0</v>
      </c>
      <c r="KZ15" s="626">
        <v>0</v>
      </c>
      <c r="LA15" s="626">
        <v>0</v>
      </c>
      <c r="LB15" s="626">
        <v>0</v>
      </c>
      <c r="LC15" s="626">
        <v>0</v>
      </c>
      <c r="LD15" s="626">
        <v>0</v>
      </c>
      <c r="LE15" s="626">
        <v>0</v>
      </c>
      <c r="LF15" s="626">
        <v>0</v>
      </c>
      <c r="LG15" s="626">
        <v>0</v>
      </c>
      <c r="LH15" s="626">
        <v>0</v>
      </c>
      <c r="LI15" s="626">
        <v>0</v>
      </c>
      <c r="LJ15" s="626">
        <v>0</v>
      </c>
      <c r="LK15" s="626">
        <v>14490</v>
      </c>
      <c r="LL15" s="626">
        <v>3152</v>
      </c>
      <c r="LM15" s="626">
        <v>0</v>
      </c>
      <c r="LN15" s="626">
        <v>0</v>
      </c>
      <c r="LO15" s="626">
        <v>0</v>
      </c>
      <c r="LP15" s="626">
        <v>0</v>
      </c>
      <c r="LQ15" s="626">
        <v>0</v>
      </c>
      <c r="LR15" s="626">
        <v>0</v>
      </c>
      <c r="LS15" s="626">
        <v>0</v>
      </c>
      <c r="LT15" s="626">
        <f t="shared" si="23"/>
        <v>17816</v>
      </c>
      <c r="LU15" s="614">
        <f t="shared" si="8"/>
        <v>48.81095890410959</v>
      </c>
      <c r="LV15" s="625">
        <v>0</v>
      </c>
      <c r="LW15" s="626">
        <v>0</v>
      </c>
      <c r="LX15" s="626">
        <v>0</v>
      </c>
      <c r="LY15" s="626">
        <v>0</v>
      </c>
      <c r="LZ15" s="626">
        <v>0</v>
      </c>
      <c r="MA15" s="626">
        <v>0</v>
      </c>
      <c r="MB15" s="626">
        <v>0</v>
      </c>
      <c r="MC15" s="626">
        <v>0</v>
      </c>
      <c r="MD15" s="626">
        <v>0</v>
      </c>
      <c r="ME15" s="626">
        <v>0</v>
      </c>
      <c r="MF15" s="626">
        <v>0</v>
      </c>
      <c r="MG15" s="626">
        <v>0</v>
      </c>
      <c r="MH15" s="626">
        <v>0</v>
      </c>
      <c r="MI15" s="626">
        <v>0</v>
      </c>
      <c r="MJ15" s="626">
        <v>0</v>
      </c>
      <c r="MK15" s="626">
        <v>0</v>
      </c>
      <c r="ML15" s="626">
        <v>0</v>
      </c>
      <c r="MM15" s="626">
        <v>0</v>
      </c>
      <c r="MN15" s="626">
        <v>0</v>
      </c>
      <c r="MO15" s="626">
        <v>0</v>
      </c>
      <c r="MP15" s="626">
        <v>0</v>
      </c>
      <c r="MQ15" s="626">
        <v>0</v>
      </c>
      <c r="MR15" s="626">
        <v>0</v>
      </c>
      <c r="MS15" s="626">
        <v>0</v>
      </c>
      <c r="MT15" s="626">
        <v>0</v>
      </c>
      <c r="MU15" s="626">
        <v>0</v>
      </c>
      <c r="MV15" s="626">
        <v>0</v>
      </c>
      <c r="MW15" s="626">
        <v>0</v>
      </c>
      <c r="MX15" s="626">
        <f t="shared" si="24"/>
        <v>0</v>
      </c>
      <c r="MY15" s="614">
        <f t="shared" si="25"/>
        <v>0</v>
      </c>
      <c r="MZ15" s="612">
        <f t="shared" si="9"/>
        <v>17816</v>
      </c>
      <c r="NA15" s="613">
        <f t="shared" si="26"/>
        <v>0</v>
      </c>
      <c r="NB15" s="643">
        <f t="shared" si="27"/>
        <v>0</v>
      </c>
      <c r="NC15" s="644">
        <v>0</v>
      </c>
      <c r="ND15" s="645">
        <v>0</v>
      </c>
      <c r="NE15" s="645">
        <v>0</v>
      </c>
      <c r="NF15" s="646">
        <v>0</v>
      </c>
      <c r="NG15" s="647">
        <v>0</v>
      </c>
      <c r="NH15" s="647">
        <v>0</v>
      </c>
      <c r="NI15" s="645">
        <v>0</v>
      </c>
      <c r="NJ15" s="645">
        <v>0</v>
      </c>
      <c r="NK15" s="646">
        <v>0</v>
      </c>
      <c r="NL15" s="647">
        <v>0</v>
      </c>
      <c r="NM15" s="645">
        <v>0</v>
      </c>
      <c r="NN15" s="645">
        <v>0</v>
      </c>
      <c r="NO15" s="646">
        <v>0</v>
      </c>
      <c r="NP15" s="647">
        <v>0</v>
      </c>
      <c r="NQ15" s="648">
        <v>0</v>
      </c>
      <c r="NR15" s="648">
        <v>0</v>
      </c>
      <c r="NS15" s="648">
        <v>0</v>
      </c>
      <c r="NT15" s="649">
        <f t="shared" si="28"/>
        <v>0</v>
      </c>
      <c r="NU15" s="650"/>
      <c r="NV15" s="625"/>
      <c r="NW15" s="626"/>
      <c r="NX15" s="626"/>
      <c r="NY15" s="651"/>
      <c r="NZ15" s="626"/>
      <c r="OA15" s="626"/>
      <c r="OB15" s="626"/>
      <c r="OC15" s="651"/>
      <c r="OD15" s="652"/>
      <c r="OE15" s="653"/>
      <c r="OF15" s="654"/>
      <c r="OG15" s="654"/>
      <c r="OH15" s="654"/>
      <c r="OI15" s="654"/>
      <c r="OJ15" s="654"/>
      <c r="OK15" s="654"/>
      <c r="OL15" s="655"/>
      <c r="OM15" s="656"/>
      <c r="ON15" s="657"/>
      <c r="OO15" s="657"/>
      <c r="OP15" s="657"/>
      <c r="OQ15" s="657"/>
      <c r="OR15" s="657"/>
      <c r="OS15" s="657"/>
      <c r="OT15" s="658"/>
    </row>
    <row r="16" spans="1:410" s="587" customFormat="1" ht="8.25" x14ac:dyDescent="0.25">
      <c r="A16" s="588" t="s">
        <v>270</v>
      </c>
      <c r="B16" s="589" t="s">
        <v>271</v>
      </c>
      <c r="C16" s="590" t="s">
        <v>272</v>
      </c>
      <c r="D16" s="590" t="s">
        <v>1210</v>
      </c>
      <c r="E16" s="590" t="s">
        <v>1211</v>
      </c>
      <c r="F16" s="590" t="s">
        <v>274</v>
      </c>
      <c r="G16" s="590" t="s">
        <v>275</v>
      </c>
      <c r="H16" s="590" t="s">
        <v>275</v>
      </c>
      <c r="I16" s="590" t="s">
        <v>186</v>
      </c>
      <c r="J16" s="590" t="s">
        <v>210</v>
      </c>
      <c r="K16" s="591" t="s">
        <v>238</v>
      </c>
      <c r="L16" s="592">
        <v>1</v>
      </c>
      <c r="M16" s="593">
        <v>3712926</v>
      </c>
      <c r="N16" s="594">
        <v>99544</v>
      </c>
      <c r="O16" s="595">
        <v>3680158</v>
      </c>
      <c r="P16" s="596">
        <v>1499958</v>
      </c>
      <c r="Q16" s="597">
        <f t="shared" si="10"/>
        <v>0.40757978325930572</v>
      </c>
      <c r="R16" s="598">
        <f t="shared" si="0"/>
        <v>32768</v>
      </c>
      <c r="S16" s="599">
        <v>40.629800000000003</v>
      </c>
      <c r="T16" s="600">
        <v>2687823.9312799997</v>
      </c>
      <c r="U16" s="600">
        <v>147556.82409000001</v>
      </c>
      <c r="V16" s="600">
        <v>2835421.3851700001</v>
      </c>
      <c r="W16" s="601">
        <f t="shared" si="11"/>
        <v>0.76366223974568848</v>
      </c>
      <c r="X16" s="602">
        <v>269.67950000000002</v>
      </c>
      <c r="Y16" s="603">
        <v>13.820500000000001</v>
      </c>
      <c r="Z16" s="603">
        <v>684.41053333333343</v>
      </c>
      <c r="AA16" s="603">
        <v>167.67933333333332</v>
      </c>
      <c r="AB16" s="603">
        <v>42.406399999999991</v>
      </c>
      <c r="AC16" s="603">
        <v>255.20013333333333</v>
      </c>
      <c r="AD16" s="603">
        <v>1</v>
      </c>
      <c r="AE16" s="603">
        <v>111.18199999999999</v>
      </c>
      <c r="AF16" s="603">
        <v>136.12849999999997</v>
      </c>
      <c r="AG16" s="603">
        <v>1681.5069000000001</v>
      </c>
      <c r="AH16" s="604">
        <f t="shared" si="12"/>
        <v>0.1880352649051413</v>
      </c>
      <c r="AI16" s="605">
        <f t="shared" si="13"/>
        <v>0.47720837490132689</v>
      </c>
      <c r="AJ16" s="606">
        <v>9449</v>
      </c>
      <c r="AK16" s="607">
        <v>9350</v>
      </c>
      <c r="AL16" s="607">
        <v>9334</v>
      </c>
      <c r="AM16" s="607">
        <v>60937</v>
      </c>
      <c r="AN16" s="607">
        <v>4605</v>
      </c>
      <c r="AO16" s="607">
        <v>19078</v>
      </c>
      <c r="AP16" s="607">
        <v>10193</v>
      </c>
      <c r="AQ16" s="608">
        <v>8991</v>
      </c>
      <c r="AR16" s="609">
        <v>1</v>
      </c>
      <c r="AS16" s="610"/>
      <c r="AT16" s="610"/>
      <c r="AU16" s="610"/>
      <c r="AV16" s="610"/>
      <c r="AW16" s="610">
        <v>1</v>
      </c>
      <c r="AX16" s="610"/>
      <c r="AY16" s="610">
        <v>1</v>
      </c>
      <c r="AZ16" s="610"/>
      <c r="BA16" s="610">
        <v>1</v>
      </c>
      <c r="BB16" s="610"/>
      <c r="BC16" s="610"/>
      <c r="BD16" s="610"/>
      <c r="BE16" s="610"/>
      <c r="BF16" s="610">
        <v>1</v>
      </c>
      <c r="BG16" s="610"/>
      <c r="BH16" s="610"/>
      <c r="BI16" s="610"/>
      <c r="BJ16" s="610">
        <v>1</v>
      </c>
      <c r="BK16" s="610">
        <v>1</v>
      </c>
      <c r="BL16" s="611">
        <f t="shared" si="14"/>
        <v>7</v>
      </c>
      <c r="BM16" s="612">
        <v>59</v>
      </c>
      <c r="BN16" s="613">
        <v>68</v>
      </c>
      <c r="BO16" s="613">
        <v>50</v>
      </c>
      <c r="BP16" s="613">
        <v>24</v>
      </c>
      <c r="BQ16" s="613">
        <v>43</v>
      </c>
      <c r="BR16" s="613">
        <v>35</v>
      </c>
      <c r="BS16" s="613"/>
      <c r="BT16" s="613">
        <v>20</v>
      </c>
      <c r="BU16" s="613">
        <v>15</v>
      </c>
      <c r="BV16" s="613">
        <v>20</v>
      </c>
      <c r="BW16" s="613">
        <v>20</v>
      </c>
      <c r="BX16" s="613">
        <v>40</v>
      </c>
      <c r="BY16" s="613">
        <v>20</v>
      </c>
      <c r="BZ16" s="613">
        <v>44</v>
      </c>
      <c r="CA16" s="613"/>
      <c r="CB16" s="613">
        <v>25</v>
      </c>
      <c r="CC16" s="613">
        <v>20</v>
      </c>
      <c r="CD16" s="613"/>
      <c r="CE16" s="613">
        <v>46</v>
      </c>
      <c r="CF16" s="613">
        <v>10</v>
      </c>
      <c r="CG16" s="613"/>
      <c r="CH16" s="613"/>
      <c r="CI16" s="613"/>
      <c r="CJ16" s="613"/>
      <c r="CK16" s="613"/>
      <c r="CL16" s="613"/>
      <c r="CM16" s="613"/>
      <c r="CN16" s="613"/>
      <c r="CO16" s="613"/>
      <c r="CP16" s="613"/>
      <c r="CQ16" s="613"/>
      <c r="CR16" s="613"/>
      <c r="CS16" s="613"/>
      <c r="CT16" s="613"/>
      <c r="CU16" s="613"/>
      <c r="CV16" s="613"/>
      <c r="CW16" s="613"/>
      <c r="CX16" s="613"/>
      <c r="CY16" s="613"/>
      <c r="CZ16" s="613"/>
      <c r="DA16" s="613">
        <f t="shared" si="15"/>
        <v>559</v>
      </c>
      <c r="DB16" s="614">
        <f t="shared" si="16"/>
        <v>17</v>
      </c>
      <c r="DC16" s="615">
        <v>0.62261434873461807</v>
      </c>
      <c r="DD16" s="616">
        <v>0.52203867848509267</v>
      </c>
      <c r="DE16" s="616">
        <v>0.43084931506849317</v>
      </c>
      <c r="DF16" s="616">
        <v>0.6670091324200913</v>
      </c>
      <c r="DG16" s="616">
        <v>0.40904746734628861</v>
      </c>
      <c r="DH16" s="616">
        <v>0.4490802348336595</v>
      </c>
      <c r="DI16" s="616"/>
      <c r="DJ16" s="616">
        <v>0.52575342465753427</v>
      </c>
      <c r="DK16" s="616">
        <v>0.77625570776255703</v>
      </c>
      <c r="DL16" s="616">
        <v>0.49904109589041096</v>
      </c>
      <c r="DM16" s="616">
        <v>0.59054794520547949</v>
      </c>
      <c r="DN16" s="616">
        <v>0.5029452054794521</v>
      </c>
      <c r="DO16" s="616">
        <v>0.54013698630136986</v>
      </c>
      <c r="DP16" s="616">
        <v>0.54464508094645081</v>
      </c>
      <c r="DQ16" s="616"/>
      <c r="DR16" s="616">
        <v>0.62564383561643833</v>
      </c>
      <c r="DS16" s="616">
        <v>0.38630136986301372</v>
      </c>
      <c r="DT16" s="616"/>
      <c r="DU16" s="616">
        <v>0.28767123287671231</v>
      </c>
      <c r="DV16" s="616">
        <v>0.55068493150684927</v>
      </c>
      <c r="DW16" s="616"/>
      <c r="DX16" s="616"/>
      <c r="DY16" s="616"/>
      <c r="DZ16" s="616"/>
      <c r="EA16" s="616"/>
      <c r="EB16" s="616"/>
      <c r="EC16" s="616"/>
      <c r="ED16" s="616"/>
      <c r="EE16" s="616"/>
      <c r="EF16" s="616"/>
      <c r="EG16" s="616"/>
      <c r="EH16" s="616"/>
      <c r="EI16" s="616"/>
      <c r="EJ16" s="616"/>
      <c r="EK16" s="616"/>
      <c r="EL16" s="616"/>
      <c r="EM16" s="616"/>
      <c r="EN16" s="616"/>
      <c r="EO16" s="616"/>
      <c r="EP16" s="616"/>
      <c r="EQ16" s="617">
        <v>0.5081089028843091</v>
      </c>
      <c r="ER16" s="618">
        <v>12</v>
      </c>
      <c r="ES16" s="619">
        <v>9</v>
      </c>
      <c r="ET16" s="619">
        <v>6</v>
      </c>
      <c r="EU16" s="619">
        <v>5</v>
      </c>
      <c r="EV16" s="619">
        <v>4</v>
      </c>
      <c r="EW16" s="619">
        <v>8</v>
      </c>
      <c r="EX16" s="619">
        <v>8</v>
      </c>
      <c r="EY16" s="619"/>
      <c r="EZ16" s="619"/>
      <c r="FA16" s="619"/>
      <c r="FB16" s="619"/>
      <c r="FC16" s="619"/>
      <c r="FD16" s="619">
        <v>4</v>
      </c>
      <c r="FE16" s="619"/>
      <c r="FF16" s="619"/>
      <c r="FG16" s="619">
        <v>10</v>
      </c>
      <c r="FH16" s="619"/>
      <c r="FI16" s="619"/>
      <c r="FJ16" s="619"/>
      <c r="FK16" s="619"/>
      <c r="FL16" s="619"/>
      <c r="FM16" s="619"/>
      <c r="FN16" s="619"/>
      <c r="FO16" s="619"/>
      <c r="FP16" s="619"/>
      <c r="FQ16" s="619"/>
      <c r="FR16" s="619"/>
      <c r="FS16" s="619"/>
      <c r="FT16" s="619"/>
      <c r="FU16" s="619"/>
      <c r="FV16" s="619"/>
      <c r="FW16" s="619"/>
      <c r="FX16" s="620">
        <f t="shared" si="17"/>
        <v>66</v>
      </c>
      <c r="FY16" s="614">
        <f>COUNT(ER16:FW16)</f>
        <v>9</v>
      </c>
      <c r="FZ16" s="615">
        <v>0.71232876712328763</v>
      </c>
      <c r="GA16" s="616">
        <v>0.45814307458143072</v>
      </c>
      <c r="GB16" s="616">
        <v>0.35570776255707764</v>
      </c>
      <c r="GC16" s="616">
        <v>0.48931506849315071</v>
      </c>
      <c r="GD16" s="616">
        <v>0.46780821917808219</v>
      </c>
      <c r="GE16" s="616">
        <v>0.55993150684931503</v>
      </c>
      <c r="GF16" s="616">
        <v>0.45958904109589044</v>
      </c>
      <c r="GG16" s="616"/>
      <c r="GH16" s="616"/>
      <c r="GI16" s="616"/>
      <c r="GJ16" s="616"/>
      <c r="GK16" s="616"/>
      <c r="GL16" s="616">
        <v>0.63219178082191785</v>
      </c>
      <c r="GM16" s="616"/>
      <c r="GN16" s="616"/>
      <c r="GO16" s="616">
        <v>0.54</v>
      </c>
      <c r="GP16" s="616"/>
      <c r="GQ16" s="616"/>
      <c r="GR16" s="616"/>
      <c r="GS16" s="616"/>
      <c r="GT16" s="616"/>
      <c r="GU16" s="616"/>
      <c r="GV16" s="616"/>
      <c r="GW16" s="616"/>
      <c r="GX16" s="616"/>
      <c r="GY16" s="616"/>
      <c r="GZ16" s="616"/>
      <c r="HA16" s="616"/>
      <c r="HB16" s="616"/>
      <c r="HC16" s="616"/>
      <c r="HD16" s="616"/>
      <c r="HE16" s="616"/>
      <c r="HF16" s="621">
        <v>0.5334578663345787</v>
      </c>
      <c r="HG16" s="622">
        <v>70</v>
      </c>
      <c r="HH16" s="623"/>
      <c r="HI16" s="623"/>
      <c r="HJ16" s="623">
        <v>15</v>
      </c>
      <c r="HK16" s="623"/>
      <c r="HL16" s="623"/>
      <c r="HM16" s="623"/>
      <c r="HN16" s="624"/>
      <c r="HO16" s="625">
        <v>53</v>
      </c>
      <c r="HP16" s="626">
        <v>1326</v>
      </c>
      <c r="HQ16" s="626">
        <v>522</v>
      </c>
      <c r="HR16" s="626">
        <v>1637</v>
      </c>
      <c r="HS16" s="626">
        <v>1630</v>
      </c>
      <c r="HT16" s="626">
        <v>3498</v>
      </c>
      <c r="HU16" s="626">
        <v>2181</v>
      </c>
      <c r="HV16" s="626">
        <v>898</v>
      </c>
      <c r="HW16" s="626">
        <v>3100</v>
      </c>
      <c r="HX16" s="626">
        <v>1151</v>
      </c>
      <c r="HY16" s="626">
        <v>299</v>
      </c>
      <c r="HZ16" s="626">
        <v>1279</v>
      </c>
      <c r="IA16" s="626">
        <v>428</v>
      </c>
      <c r="IB16" s="626">
        <v>781</v>
      </c>
      <c r="IC16" s="626">
        <v>1459</v>
      </c>
      <c r="ID16" s="626">
        <v>1269</v>
      </c>
      <c r="IE16" s="626">
        <v>236</v>
      </c>
      <c r="IF16" s="626">
        <v>206</v>
      </c>
      <c r="IG16" s="626">
        <v>378</v>
      </c>
      <c r="IH16" s="626">
        <v>64</v>
      </c>
      <c r="II16" s="626">
        <v>39</v>
      </c>
      <c r="IJ16" s="626">
        <v>151</v>
      </c>
      <c r="IK16" s="626">
        <v>11</v>
      </c>
      <c r="IL16" s="626">
        <v>152</v>
      </c>
      <c r="IM16" s="626">
        <v>475</v>
      </c>
      <c r="IN16" s="626">
        <v>9</v>
      </c>
      <c r="IO16" s="626">
        <v>44</v>
      </c>
      <c r="IP16" s="626">
        <v>2</v>
      </c>
      <c r="IQ16" s="626">
        <f t="shared" si="18"/>
        <v>23278</v>
      </c>
      <c r="IR16" s="627">
        <f t="shared" si="19"/>
        <v>2.6634590600567061E-3</v>
      </c>
      <c r="IS16" s="614">
        <f t="shared" si="20"/>
        <v>63.775342465753425</v>
      </c>
      <c r="IT16" s="628">
        <v>1564</v>
      </c>
      <c r="IU16" s="629">
        <f t="shared" si="21"/>
        <v>6.7187902740785288E-2</v>
      </c>
      <c r="IV16" s="630">
        <v>7475</v>
      </c>
      <c r="IW16" s="631">
        <f t="shared" si="1"/>
        <v>0.32111865280522384</v>
      </c>
      <c r="IX16" s="632">
        <v>18796.723500000018</v>
      </c>
      <c r="IY16" s="633">
        <v>3302.1202000000012</v>
      </c>
      <c r="IZ16" s="633">
        <v>22098.843700000019</v>
      </c>
      <c r="JA16" s="634">
        <f t="shared" si="22"/>
        <v>0.14942502172636291</v>
      </c>
      <c r="JB16" s="635">
        <v>0.94934460434745338</v>
      </c>
      <c r="JC16" s="636">
        <v>5779</v>
      </c>
      <c r="JD16" s="637">
        <v>3651</v>
      </c>
      <c r="JE16" s="637">
        <v>723</v>
      </c>
      <c r="JF16" s="637">
        <v>1149</v>
      </c>
      <c r="JG16" s="637">
        <v>155</v>
      </c>
      <c r="JH16" s="637">
        <v>11821</v>
      </c>
      <c r="JI16" s="638">
        <f t="shared" si="2"/>
        <v>0.2482601598075436</v>
      </c>
      <c r="JJ16" s="638">
        <f t="shared" si="3"/>
        <v>0.15684337142366184</v>
      </c>
      <c r="JK16" s="638">
        <f t="shared" si="4"/>
        <v>3.1059369361629004E-2</v>
      </c>
      <c r="JL16" s="638">
        <f t="shared" si="5"/>
        <v>4.9359910645244434E-2</v>
      </c>
      <c r="JM16" s="638">
        <f t="shared" si="6"/>
        <v>6.6586476501417644E-3</v>
      </c>
      <c r="JN16" s="639">
        <f t="shared" si="7"/>
        <v>0.50781854111177938</v>
      </c>
      <c r="JO16" s="640">
        <v>18.943396226415093</v>
      </c>
      <c r="JP16" s="641">
        <v>6.0904977375565608</v>
      </c>
      <c r="JQ16" s="641">
        <v>5.0363984674329503</v>
      </c>
      <c r="JR16" s="641">
        <v>5.1490531459987778</v>
      </c>
      <c r="JS16" s="641">
        <v>6.7809815950920242</v>
      </c>
      <c r="JT16" s="641">
        <v>4.806174957118353</v>
      </c>
      <c r="JU16" s="641">
        <v>6.1448876662081613</v>
      </c>
      <c r="JV16" s="641">
        <v>7.5434298440979957</v>
      </c>
      <c r="JW16" s="641">
        <v>6.7980645161290321</v>
      </c>
      <c r="JX16" s="641">
        <v>7.7089487402258907</v>
      </c>
      <c r="JY16" s="641">
        <v>7.8795986622073579</v>
      </c>
      <c r="JZ16" s="641">
        <v>6.3283815480844412</v>
      </c>
      <c r="KA16" s="641">
        <v>4.9299065420560746</v>
      </c>
      <c r="KB16" s="641">
        <v>4.4033290653008965</v>
      </c>
      <c r="KC16" s="641">
        <v>4.9876627827278961</v>
      </c>
      <c r="KD16" s="641">
        <v>5.112687155240347</v>
      </c>
      <c r="KE16" s="641">
        <v>5.4745762711864403</v>
      </c>
      <c r="KF16" s="641">
        <v>4.9611650485436893</v>
      </c>
      <c r="KG16" s="641">
        <v>8.3650793650793656</v>
      </c>
      <c r="KH16" s="641">
        <v>4.90625</v>
      </c>
      <c r="KI16" s="641">
        <v>3.4358974358974357</v>
      </c>
      <c r="KJ16" s="641">
        <v>4.3046357615894042</v>
      </c>
      <c r="KK16" s="641">
        <v>8.9090909090909083</v>
      </c>
      <c r="KL16" s="641">
        <v>4.0263157894736841</v>
      </c>
      <c r="KM16" s="641">
        <v>9.082105263157894</v>
      </c>
      <c r="KN16" s="641">
        <v>11.111111111111111</v>
      </c>
      <c r="KO16" s="641">
        <v>5.6136363636363633</v>
      </c>
      <c r="KP16" s="641">
        <v>3.5</v>
      </c>
      <c r="KQ16" s="642">
        <v>6.0074748689749979</v>
      </c>
      <c r="KR16" s="625">
        <v>193</v>
      </c>
      <c r="KS16" s="626">
        <v>4880</v>
      </c>
      <c r="KT16" s="626">
        <v>2100</v>
      </c>
      <c r="KU16" s="626">
        <v>6505</v>
      </c>
      <c r="KV16" s="626">
        <v>8562</v>
      </c>
      <c r="KW16" s="626">
        <v>11644</v>
      </c>
      <c r="KX16" s="626">
        <v>9248</v>
      </c>
      <c r="KY16" s="626">
        <v>5040</v>
      </c>
      <c r="KZ16" s="626">
        <v>15992</v>
      </c>
      <c r="LA16" s="626">
        <v>7513</v>
      </c>
      <c r="LB16" s="626">
        <v>1890</v>
      </c>
      <c r="LC16" s="626">
        <v>6386</v>
      </c>
      <c r="LD16" s="626">
        <v>1590</v>
      </c>
      <c r="LE16" s="626">
        <v>2571</v>
      </c>
      <c r="LF16" s="626">
        <v>5819</v>
      </c>
      <c r="LG16" s="626">
        <v>4319</v>
      </c>
      <c r="LH16" s="626">
        <v>1042</v>
      </c>
      <c r="LI16" s="626">
        <v>754</v>
      </c>
      <c r="LJ16" s="626">
        <v>2335</v>
      </c>
      <c r="LK16" s="626">
        <v>237</v>
      </c>
      <c r="LL16" s="626">
        <v>63</v>
      </c>
      <c r="LM16" s="626">
        <v>360</v>
      </c>
      <c r="LN16" s="626">
        <v>84</v>
      </c>
      <c r="LO16" s="626">
        <v>332</v>
      </c>
      <c r="LP16" s="626">
        <v>3838</v>
      </c>
      <c r="LQ16" s="626">
        <v>47</v>
      </c>
      <c r="LR16" s="626">
        <v>167</v>
      </c>
      <c r="LS16" s="626">
        <v>5</v>
      </c>
      <c r="LT16" s="626">
        <f t="shared" si="23"/>
        <v>103516</v>
      </c>
      <c r="LU16" s="614">
        <f t="shared" si="8"/>
        <v>283.60547945205479</v>
      </c>
      <c r="LV16" s="625">
        <v>770</v>
      </c>
      <c r="LW16" s="626">
        <v>1883</v>
      </c>
      <c r="LX16" s="626">
        <v>6</v>
      </c>
      <c r="LY16" s="626">
        <v>281</v>
      </c>
      <c r="LZ16" s="626">
        <v>857</v>
      </c>
      <c r="MA16" s="626">
        <v>1659</v>
      </c>
      <c r="MB16" s="626">
        <v>1872</v>
      </c>
      <c r="MC16" s="626">
        <v>771</v>
      </c>
      <c r="MD16" s="626">
        <v>1950</v>
      </c>
      <c r="ME16" s="626">
        <v>209</v>
      </c>
      <c r="MF16" s="626">
        <v>162</v>
      </c>
      <c r="MG16" s="626">
        <v>409</v>
      </c>
      <c r="MH16" s="626">
        <v>84</v>
      </c>
      <c r="MI16" s="626">
        <v>113</v>
      </c>
      <c r="MJ16" s="626">
        <v>19</v>
      </c>
      <c r="MK16" s="626">
        <v>909</v>
      </c>
      <c r="ML16" s="626">
        <v>16</v>
      </c>
      <c r="MM16" s="626">
        <v>60</v>
      </c>
      <c r="MN16" s="626">
        <v>452</v>
      </c>
      <c r="MO16" s="626">
        <v>14</v>
      </c>
      <c r="MP16" s="626">
        <v>36</v>
      </c>
      <c r="MQ16" s="626">
        <v>146</v>
      </c>
      <c r="MR16" s="626">
        <v>4</v>
      </c>
      <c r="MS16" s="626">
        <v>131</v>
      </c>
      <c r="MT16" s="626">
        <v>0</v>
      </c>
      <c r="MU16" s="626">
        <v>44</v>
      </c>
      <c r="MV16" s="626">
        <v>35</v>
      </c>
      <c r="MW16" s="626">
        <v>0</v>
      </c>
      <c r="MX16" s="626">
        <f t="shared" si="24"/>
        <v>12892</v>
      </c>
      <c r="MY16" s="614">
        <f t="shared" si="25"/>
        <v>35.320547945205476</v>
      </c>
      <c r="MZ16" s="612">
        <f t="shared" si="9"/>
        <v>103516</v>
      </c>
      <c r="NA16" s="613">
        <f t="shared" si="26"/>
        <v>12892</v>
      </c>
      <c r="NB16" s="643">
        <f t="shared" si="27"/>
        <v>0.11074840217167205</v>
      </c>
      <c r="NC16" s="644">
        <v>87</v>
      </c>
      <c r="ND16" s="645">
        <v>264</v>
      </c>
      <c r="NE16" s="645">
        <v>268</v>
      </c>
      <c r="NF16" s="646">
        <v>1159</v>
      </c>
      <c r="NG16" s="647">
        <v>4052</v>
      </c>
      <c r="NH16" s="647">
        <v>5393</v>
      </c>
      <c r="NI16" s="645">
        <v>0</v>
      </c>
      <c r="NJ16" s="645">
        <v>0</v>
      </c>
      <c r="NK16" s="646">
        <v>688</v>
      </c>
      <c r="NL16" s="647">
        <v>0</v>
      </c>
      <c r="NM16" s="645">
        <v>0</v>
      </c>
      <c r="NN16" s="645">
        <v>0</v>
      </c>
      <c r="NO16" s="646">
        <v>0</v>
      </c>
      <c r="NP16" s="647">
        <v>981</v>
      </c>
      <c r="NQ16" s="648">
        <v>0</v>
      </c>
      <c r="NR16" s="648">
        <v>0</v>
      </c>
      <c r="NS16" s="648">
        <v>0</v>
      </c>
      <c r="NT16" s="649">
        <f t="shared" si="28"/>
        <v>12892</v>
      </c>
      <c r="NU16" s="650">
        <f t="shared" si="29"/>
        <v>4.801427241700279E-2</v>
      </c>
      <c r="NV16" s="625">
        <v>466</v>
      </c>
      <c r="NW16" s="626">
        <v>25</v>
      </c>
      <c r="NX16" s="626">
        <v>19</v>
      </c>
      <c r="NY16" s="651">
        <v>510</v>
      </c>
      <c r="NZ16" s="626">
        <v>298</v>
      </c>
      <c r="OA16" s="626">
        <v>103</v>
      </c>
      <c r="OB16" s="626">
        <v>159</v>
      </c>
      <c r="OC16" s="651">
        <v>560</v>
      </c>
      <c r="OD16" s="652">
        <f t="shared" si="30"/>
        <v>1070</v>
      </c>
      <c r="OE16" s="653">
        <v>12.120000000000001</v>
      </c>
      <c r="OF16" s="654">
        <v>2.02</v>
      </c>
      <c r="OG16" s="654">
        <v>15.530000000000001</v>
      </c>
      <c r="OH16" s="654">
        <v>0.25883333333333336</v>
      </c>
      <c r="OI16" s="654">
        <v>24.2</v>
      </c>
      <c r="OJ16" s="654">
        <v>4.0333333333333332</v>
      </c>
      <c r="OK16" s="654">
        <v>123.86</v>
      </c>
      <c r="OL16" s="655">
        <v>2.0643333333333334</v>
      </c>
      <c r="OM16" s="656"/>
      <c r="ON16" s="657"/>
      <c r="OO16" s="657"/>
      <c r="OP16" s="657">
        <v>194</v>
      </c>
      <c r="OQ16" s="657"/>
      <c r="OR16" s="657"/>
      <c r="OS16" s="657"/>
      <c r="OT16" s="658">
        <f>SUBTOTAL(9,OM16:OS16)</f>
        <v>194</v>
      </c>
    </row>
    <row r="17" spans="1:410" s="587" customFormat="1" ht="8.25" x14ac:dyDescent="0.25">
      <c r="A17" s="588" t="s">
        <v>276</v>
      </c>
      <c r="B17" s="589" t="s">
        <v>277</v>
      </c>
      <c r="C17" s="590" t="s">
        <v>278</v>
      </c>
      <c r="D17" s="590" t="s">
        <v>1212</v>
      </c>
      <c r="E17" s="590" t="s">
        <v>1213</v>
      </c>
      <c r="F17" s="590" t="s">
        <v>280</v>
      </c>
      <c r="G17" s="590" t="s">
        <v>281</v>
      </c>
      <c r="H17" s="590" t="s">
        <v>281</v>
      </c>
      <c r="I17" s="590" t="s">
        <v>186</v>
      </c>
      <c r="J17" s="590" t="s">
        <v>210</v>
      </c>
      <c r="K17" s="591" t="s">
        <v>282</v>
      </c>
      <c r="L17" s="592">
        <v>1</v>
      </c>
      <c r="M17" s="593">
        <v>1903697</v>
      </c>
      <c r="N17" s="594">
        <v>47736</v>
      </c>
      <c r="O17" s="595">
        <v>1760384</v>
      </c>
      <c r="P17" s="596">
        <v>1015790</v>
      </c>
      <c r="Q17" s="597">
        <f t="shared" si="10"/>
        <v>0.57702751217916093</v>
      </c>
      <c r="R17" s="598">
        <f t="shared" si="0"/>
        <v>143313</v>
      </c>
      <c r="S17" s="599">
        <v>7326.2908800000005</v>
      </c>
      <c r="T17" s="600">
        <v>1552910.0229400001</v>
      </c>
      <c r="U17" s="600">
        <v>102976.16648</v>
      </c>
      <c r="V17" s="600">
        <v>1663212.4803000002</v>
      </c>
      <c r="W17" s="601">
        <f t="shared" si="11"/>
        <v>0.87367500200924841</v>
      </c>
      <c r="X17" s="602">
        <v>214.784875</v>
      </c>
      <c r="Y17" s="603">
        <v>9.7080000000000002</v>
      </c>
      <c r="Z17" s="603">
        <v>450.6216</v>
      </c>
      <c r="AA17" s="603">
        <v>106.74346666666666</v>
      </c>
      <c r="AB17" s="603">
        <v>23.977066666666666</v>
      </c>
      <c r="AC17" s="603">
        <v>134.48173333333332</v>
      </c>
      <c r="AD17" s="603">
        <v>3.31</v>
      </c>
      <c r="AE17" s="603">
        <v>82.330749999999995</v>
      </c>
      <c r="AF17" s="603">
        <v>82.559250000000006</v>
      </c>
      <c r="AG17" s="603">
        <v>1108.5167416666666</v>
      </c>
      <c r="AH17" s="604">
        <f t="shared" si="12"/>
        <v>0.22761635031732932</v>
      </c>
      <c r="AI17" s="605">
        <f t="shared" si="13"/>
        <v>0.47754221039146938</v>
      </c>
      <c r="AJ17" s="606">
        <v>14800</v>
      </c>
      <c r="AK17" s="607">
        <v>13986</v>
      </c>
      <c r="AL17" s="607">
        <v>2549</v>
      </c>
      <c r="AM17" s="607">
        <v>403</v>
      </c>
      <c r="AN17" s="607">
        <v>14510</v>
      </c>
      <c r="AO17" s="607">
        <v>14807</v>
      </c>
      <c r="AP17" s="607">
        <v>7453</v>
      </c>
      <c r="AQ17" s="608">
        <v>3778</v>
      </c>
      <c r="AR17" s="609"/>
      <c r="AS17" s="610"/>
      <c r="AT17" s="610"/>
      <c r="AU17" s="610"/>
      <c r="AV17" s="610"/>
      <c r="AW17" s="610"/>
      <c r="AX17" s="610"/>
      <c r="AY17" s="610"/>
      <c r="AZ17" s="610"/>
      <c r="BA17" s="610">
        <v>1</v>
      </c>
      <c r="BB17" s="610"/>
      <c r="BC17" s="610"/>
      <c r="BD17" s="610"/>
      <c r="BE17" s="610"/>
      <c r="BF17" s="610"/>
      <c r="BG17" s="610"/>
      <c r="BH17" s="610"/>
      <c r="BI17" s="610"/>
      <c r="BJ17" s="610"/>
      <c r="BK17" s="610"/>
      <c r="BL17" s="611">
        <f t="shared" si="14"/>
        <v>1</v>
      </c>
      <c r="BM17" s="612">
        <v>55</v>
      </c>
      <c r="BN17" s="613">
        <v>64</v>
      </c>
      <c r="BO17" s="613">
        <v>40</v>
      </c>
      <c r="BP17" s="613">
        <v>60</v>
      </c>
      <c r="BQ17" s="613">
        <v>30</v>
      </c>
      <c r="BR17" s="613">
        <v>26</v>
      </c>
      <c r="BS17" s="613">
        <v>25</v>
      </c>
      <c r="BT17" s="613">
        <v>30</v>
      </c>
      <c r="BU17" s="613">
        <v>15</v>
      </c>
      <c r="BV17" s="613">
        <v>15</v>
      </c>
      <c r="BW17" s="613">
        <v>12</v>
      </c>
      <c r="BX17" s="613">
        <v>15</v>
      </c>
      <c r="BY17" s="613">
        <v>10</v>
      </c>
      <c r="BZ17" s="613"/>
      <c r="CA17" s="613"/>
      <c r="CB17" s="613"/>
      <c r="CC17" s="613">
        <v>10</v>
      </c>
      <c r="CD17" s="613"/>
      <c r="CE17" s="613">
        <v>20</v>
      </c>
      <c r="CF17" s="613">
        <v>5</v>
      </c>
      <c r="CG17" s="613"/>
      <c r="CH17" s="613"/>
      <c r="CI17" s="613"/>
      <c r="CJ17" s="613"/>
      <c r="CK17" s="613"/>
      <c r="CL17" s="613"/>
      <c r="CM17" s="613"/>
      <c r="CN17" s="613"/>
      <c r="CO17" s="613"/>
      <c r="CP17" s="613"/>
      <c r="CQ17" s="613"/>
      <c r="CR17" s="613"/>
      <c r="CS17" s="613"/>
      <c r="CT17" s="613"/>
      <c r="CU17" s="613"/>
      <c r="CV17" s="613"/>
      <c r="CW17" s="613"/>
      <c r="CX17" s="613"/>
      <c r="CY17" s="613"/>
      <c r="CZ17" s="613"/>
      <c r="DA17" s="613">
        <f t="shared" si="15"/>
        <v>432</v>
      </c>
      <c r="DB17" s="614">
        <f t="shared" si="16"/>
        <v>16</v>
      </c>
      <c r="DC17" s="615">
        <v>0.71815691158156914</v>
      </c>
      <c r="DD17" s="616">
        <v>0.6367722602739726</v>
      </c>
      <c r="DE17" s="616">
        <v>0.42301369863013699</v>
      </c>
      <c r="DF17" s="616">
        <v>0.62036529680365293</v>
      </c>
      <c r="DG17" s="616">
        <v>0.6065753424657534</v>
      </c>
      <c r="DH17" s="616">
        <v>0.31264488935721813</v>
      </c>
      <c r="DI17" s="616">
        <v>0.55057534246575346</v>
      </c>
      <c r="DJ17" s="616">
        <v>0.6248401826484018</v>
      </c>
      <c r="DK17" s="616">
        <v>0.38210045662100456</v>
      </c>
      <c r="DL17" s="616">
        <v>0.62465753424657533</v>
      </c>
      <c r="DM17" s="616">
        <v>0.86073059360730597</v>
      </c>
      <c r="DN17" s="616">
        <v>0.65735159817351596</v>
      </c>
      <c r="DO17" s="616">
        <v>0.3389041095890411</v>
      </c>
      <c r="DP17" s="616"/>
      <c r="DQ17" s="616"/>
      <c r="DR17" s="616"/>
      <c r="DS17" s="616">
        <v>0.39452054794520547</v>
      </c>
      <c r="DT17" s="616"/>
      <c r="DU17" s="616">
        <v>0.52328767123287667</v>
      </c>
      <c r="DV17" s="616">
        <v>0.14082191780821918</v>
      </c>
      <c r="DW17" s="616"/>
      <c r="DX17" s="616"/>
      <c r="DY17" s="616"/>
      <c r="DZ17" s="616"/>
      <c r="EA17" s="616"/>
      <c r="EB17" s="616"/>
      <c r="EC17" s="616"/>
      <c r="ED17" s="616"/>
      <c r="EE17" s="616"/>
      <c r="EF17" s="616"/>
      <c r="EG17" s="616"/>
      <c r="EH17" s="616"/>
      <c r="EI17" s="616"/>
      <c r="EJ17" s="616"/>
      <c r="EK17" s="616"/>
      <c r="EL17" s="616"/>
      <c r="EM17" s="616"/>
      <c r="EN17" s="616"/>
      <c r="EO17" s="616"/>
      <c r="EP17" s="616"/>
      <c r="EQ17" s="617">
        <v>0.57181633688483002</v>
      </c>
      <c r="ER17" s="618">
        <v>16</v>
      </c>
      <c r="ES17" s="619">
        <v>9</v>
      </c>
      <c r="ET17" s="619">
        <v>8</v>
      </c>
      <c r="EU17" s="619">
        <v>4</v>
      </c>
      <c r="EV17" s="619">
        <v>4</v>
      </c>
      <c r="EW17" s="619"/>
      <c r="EX17" s="619"/>
      <c r="EY17" s="619"/>
      <c r="EZ17" s="619"/>
      <c r="FA17" s="619"/>
      <c r="FB17" s="619"/>
      <c r="FC17" s="619"/>
      <c r="FD17" s="619"/>
      <c r="FE17" s="619"/>
      <c r="FF17" s="619"/>
      <c r="FG17" s="619"/>
      <c r="FH17" s="619"/>
      <c r="FI17" s="619"/>
      <c r="FJ17" s="619"/>
      <c r="FK17" s="619"/>
      <c r="FL17" s="619"/>
      <c r="FM17" s="619"/>
      <c r="FN17" s="619"/>
      <c r="FO17" s="619"/>
      <c r="FP17" s="619"/>
      <c r="FQ17" s="619"/>
      <c r="FR17" s="619"/>
      <c r="FS17" s="619"/>
      <c r="FT17" s="619"/>
      <c r="FU17" s="619"/>
      <c r="FV17" s="619"/>
      <c r="FW17" s="619"/>
      <c r="FX17" s="620">
        <f t="shared" si="17"/>
        <v>41</v>
      </c>
      <c r="FY17" s="614">
        <f>COUNT(ER17:FW17)</f>
        <v>5</v>
      </c>
      <c r="FZ17" s="615">
        <v>0.65359589041095889</v>
      </c>
      <c r="GA17" s="616">
        <v>0.67732115677321159</v>
      </c>
      <c r="GB17" s="616">
        <v>0.6349315068493151</v>
      </c>
      <c r="GC17" s="616">
        <v>0.28493150684931506</v>
      </c>
      <c r="GD17" s="616">
        <v>0.49726027397260275</v>
      </c>
      <c r="GE17" s="616"/>
      <c r="GF17" s="616"/>
      <c r="GG17" s="616"/>
      <c r="GH17" s="616"/>
      <c r="GI17" s="616"/>
      <c r="GJ17" s="616"/>
      <c r="GK17" s="616"/>
      <c r="GL17" s="616"/>
      <c r="GM17" s="616"/>
      <c r="GN17" s="616"/>
      <c r="GO17" s="616"/>
      <c r="GP17" s="616"/>
      <c r="GQ17" s="616"/>
      <c r="GR17" s="616"/>
      <c r="GS17" s="616"/>
      <c r="GT17" s="616"/>
      <c r="GU17" s="616"/>
      <c r="GV17" s="616"/>
      <c r="GW17" s="616"/>
      <c r="GX17" s="616"/>
      <c r="GY17" s="616"/>
      <c r="GZ17" s="616"/>
      <c r="HA17" s="616"/>
      <c r="HB17" s="616"/>
      <c r="HC17" s="616"/>
      <c r="HD17" s="616"/>
      <c r="HE17" s="616"/>
      <c r="HF17" s="621">
        <v>0.60394253257601072</v>
      </c>
      <c r="HG17" s="622">
        <v>115</v>
      </c>
      <c r="HH17" s="623"/>
      <c r="HI17" s="623"/>
      <c r="HJ17" s="623"/>
      <c r="HK17" s="623"/>
      <c r="HL17" s="623"/>
      <c r="HM17" s="623"/>
      <c r="HN17" s="624"/>
      <c r="HO17" s="625">
        <v>60</v>
      </c>
      <c r="HP17" s="626">
        <v>1236</v>
      </c>
      <c r="HQ17" s="626">
        <v>204</v>
      </c>
      <c r="HR17" s="626">
        <v>556</v>
      </c>
      <c r="HS17" s="626">
        <v>1420</v>
      </c>
      <c r="HT17" s="626">
        <v>1471</v>
      </c>
      <c r="HU17" s="626">
        <v>2016</v>
      </c>
      <c r="HV17" s="626">
        <v>676</v>
      </c>
      <c r="HW17" s="626">
        <v>3067</v>
      </c>
      <c r="HX17" s="626">
        <v>1226</v>
      </c>
      <c r="HY17" s="626">
        <v>312</v>
      </c>
      <c r="HZ17" s="626">
        <v>1139</v>
      </c>
      <c r="IA17" s="626">
        <v>236</v>
      </c>
      <c r="IB17" s="626">
        <v>697</v>
      </c>
      <c r="IC17" s="626">
        <v>934</v>
      </c>
      <c r="ID17" s="626">
        <v>785</v>
      </c>
      <c r="IE17" s="626">
        <v>161</v>
      </c>
      <c r="IF17" s="626">
        <v>79</v>
      </c>
      <c r="IG17" s="626">
        <v>300</v>
      </c>
      <c r="IH17" s="626">
        <v>336</v>
      </c>
      <c r="II17" s="626">
        <v>216</v>
      </c>
      <c r="IJ17" s="626">
        <v>150</v>
      </c>
      <c r="IK17" s="626">
        <v>5</v>
      </c>
      <c r="IL17" s="626">
        <v>145</v>
      </c>
      <c r="IM17" s="626">
        <v>651</v>
      </c>
      <c r="IN17" s="626">
        <v>1</v>
      </c>
      <c r="IO17" s="626">
        <v>3</v>
      </c>
      <c r="IP17" s="626">
        <v>0</v>
      </c>
      <c r="IQ17" s="626">
        <f t="shared" si="18"/>
        <v>18082</v>
      </c>
      <c r="IR17" s="627">
        <f t="shared" si="19"/>
        <v>3.3735206282490874E-3</v>
      </c>
      <c r="IS17" s="614">
        <f t="shared" si="20"/>
        <v>49.539726027397258</v>
      </c>
      <c r="IT17" s="628">
        <v>947</v>
      </c>
      <c r="IU17" s="629">
        <f t="shared" si="21"/>
        <v>5.2372525163145667E-2</v>
      </c>
      <c r="IV17" s="630">
        <v>1671</v>
      </c>
      <c r="IW17" s="631">
        <f t="shared" si="1"/>
        <v>9.2412343767282384E-2</v>
      </c>
      <c r="IX17" s="632">
        <v>14842.697600000003</v>
      </c>
      <c r="IY17" s="633">
        <v>1299.9507000000006</v>
      </c>
      <c r="IZ17" s="633">
        <v>16142.648300000003</v>
      </c>
      <c r="JA17" s="634">
        <f t="shared" si="22"/>
        <v>8.0528961285738998E-2</v>
      </c>
      <c r="JB17" s="635">
        <v>0.89274683663311594</v>
      </c>
      <c r="JC17" s="636">
        <v>4903</v>
      </c>
      <c r="JD17" s="637">
        <v>2282</v>
      </c>
      <c r="JE17" s="637">
        <v>363</v>
      </c>
      <c r="JF17" s="637">
        <v>27</v>
      </c>
      <c r="JG17" s="637">
        <v>61</v>
      </c>
      <c r="JH17" s="637">
        <v>10446</v>
      </c>
      <c r="JI17" s="638">
        <f t="shared" si="2"/>
        <v>0.2711536334476275</v>
      </c>
      <c r="JJ17" s="638">
        <f t="shared" si="3"/>
        <v>0.12620285366662981</v>
      </c>
      <c r="JK17" s="638">
        <f t="shared" si="4"/>
        <v>2.0075212918924897E-2</v>
      </c>
      <c r="JL17" s="638">
        <f t="shared" si="5"/>
        <v>1.4931976551266454E-3</v>
      </c>
      <c r="JM17" s="638">
        <f t="shared" si="6"/>
        <v>3.3735206282490874E-3</v>
      </c>
      <c r="JN17" s="639">
        <f t="shared" si="7"/>
        <v>0.5777015816834421</v>
      </c>
      <c r="JO17" s="640">
        <v>32.9</v>
      </c>
      <c r="JP17" s="641">
        <v>5.8292880258899675</v>
      </c>
      <c r="JQ17" s="641">
        <v>3.7303921568627452</v>
      </c>
      <c r="JR17" s="641">
        <v>5.1654676258992804</v>
      </c>
      <c r="JS17" s="641">
        <v>7.4323943661971832</v>
      </c>
      <c r="JT17" s="641">
        <v>5.6295037389530931</v>
      </c>
      <c r="JU17" s="641">
        <v>6.0902777777777777</v>
      </c>
      <c r="JV17" s="641">
        <v>7.025147928994083</v>
      </c>
      <c r="JW17" s="641">
        <v>6.9546788392566024</v>
      </c>
      <c r="JX17" s="641">
        <v>5.6965742251223492</v>
      </c>
      <c r="JY17" s="641">
        <v>5.615384615384615</v>
      </c>
      <c r="JZ17" s="641">
        <v>5.7831431079894644</v>
      </c>
      <c r="KA17" s="641">
        <v>5.398305084745763</v>
      </c>
      <c r="KB17" s="641">
        <v>5.3472022955523677</v>
      </c>
      <c r="KC17" s="641">
        <v>4.3190578158458246</v>
      </c>
      <c r="KD17" s="641">
        <v>4.1885350318471337</v>
      </c>
      <c r="KE17" s="641">
        <v>5.2111801242236027</v>
      </c>
      <c r="KF17" s="641">
        <v>7.6835443037974684</v>
      </c>
      <c r="KG17" s="641">
        <v>7.4366666666666665</v>
      </c>
      <c r="KH17" s="641">
        <v>12.976190476190476</v>
      </c>
      <c r="KI17" s="641">
        <v>5.2222222222222223</v>
      </c>
      <c r="KJ17" s="641">
        <v>4.84</v>
      </c>
      <c r="KK17" s="641">
        <v>6.8</v>
      </c>
      <c r="KL17" s="641">
        <v>3.2758620689655173</v>
      </c>
      <c r="KM17" s="641">
        <v>11.281105990783409</v>
      </c>
      <c r="KN17" s="641">
        <v>8</v>
      </c>
      <c r="KO17" s="641">
        <v>5.333333333333333</v>
      </c>
      <c r="KP17" s="641">
        <v>0</v>
      </c>
      <c r="KQ17" s="642">
        <v>6.3830328503484131</v>
      </c>
      <c r="KR17" s="625">
        <v>461</v>
      </c>
      <c r="KS17" s="626">
        <v>5514</v>
      </c>
      <c r="KT17" s="626">
        <v>543</v>
      </c>
      <c r="KU17" s="626">
        <v>2285</v>
      </c>
      <c r="KV17" s="626">
        <v>8626</v>
      </c>
      <c r="KW17" s="626">
        <v>6255</v>
      </c>
      <c r="KX17" s="626">
        <v>8484</v>
      </c>
      <c r="KY17" s="626">
        <v>3165</v>
      </c>
      <c r="KZ17" s="626">
        <v>16921</v>
      </c>
      <c r="LA17" s="626">
        <v>5606</v>
      </c>
      <c r="LB17" s="626">
        <v>1301</v>
      </c>
      <c r="LC17" s="626">
        <v>5040</v>
      </c>
      <c r="LD17" s="626">
        <v>997</v>
      </c>
      <c r="LE17" s="626">
        <v>2925</v>
      </c>
      <c r="LF17" s="626">
        <v>3111</v>
      </c>
      <c r="LG17" s="626">
        <v>2068</v>
      </c>
      <c r="LH17" s="626">
        <v>617</v>
      </c>
      <c r="LI17" s="626">
        <v>496</v>
      </c>
      <c r="LJ17" s="626">
        <v>1725</v>
      </c>
      <c r="LK17" s="626">
        <v>3975</v>
      </c>
      <c r="LL17" s="626">
        <v>865</v>
      </c>
      <c r="LM17" s="626">
        <v>493</v>
      </c>
      <c r="LN17" s="626">
        <v>29</v>
      </c>
      <c r="LO17" s="626">
        <v>342</v>
      </c>
      <c r="LP17" s="626">
        <v>6684</v>
      </c>
      <c r="LQ17" s="626">
        <v>4</v>
      </c>
      <c r="LR17" s="626">
        <v>13</v>
      </c>
      <c r="LS17" s="626">
        <v>0</v>
      </c>
      <c r="LT17" s="626">
        <f t="shared" si="23"/>
        <v>88545</v>
      </c>
      <c r="LU17" s="614">
        <f t="shared" si="8"/>
        <v>242.58904109589042</v>
      </c>
      <c r="LV17" s="625">
        <v>1452</v>
      </c>
      <c r="LW17" s="626">
        <v>481</v>
      </c>
      <c r="LX17" s="626">
        <v>11</v>
      </c>
      <c r="LY17" s="626">
        <v>34</v>
      </c>
      <c r="LZ17" s="626">
        <v>584</v>
      </c>
      <c r="MA17" s="626">
        <v>588</v>
      </c>
      <c r="MB17" s="626">
        <v>1794</v>
      </c>
      <c r="MC17" s="626">
        <v>923</v>
      </c>
      <c r="MD17" s="626">
        <v>1320</v>
      </c>
      <c r="ME17" s="626">
        <v>156</v>
      </c>
      <c r="MF17" s="626">
        <v>143</v>
      </c>
      <c r="MG17" s="626">
        <v>401</v>
      </c>
      <c r="MH17" s="626">
        <v>38</v>
      </c>
      <c r="MI17" s="626">
        <v>119</v>
      </c>
      <c r="MJ17" s="626">
        <v>9</v>
      </c>
      <c r="MK17" s="626">
        <v>439</v>
      </c>
      <c r="ML17" s="626">
        <v>64</v>
      </c>
      <c r="MM17" s="626">
        <v>32</v>
      </c>
      <c r="MN17" s="626">
        <v>211</v>
      </c>
      <c r="MO17" s="626">
        <v>42</v>
      </c>
      <c r="MP17" s="626">
        <v>80</v>
      </c>
      <c r="MQ17" s="626">
        <v>94</v>
      </c>
      <c r="MR17" s="626">
        <v>1</v>
      </c>
      <c r="MS17" s="626">
        <v>1</v>
      </c>
      <c r="MT17" s="626">
        <v>0</v>
      </c>
      <c r="MU17" s="626">
        <v>3</v>
      </c>
      <c r="MV17" s="626">
        <v>0</v>
      </c>
      <c r="MW17" s="626">
        <v>0</v>
      </c>
      <c r="MX17" s="626">
        <f t="shared" si="24"/>
        <v>9020</v>
      </c>
      <c r="MY17" s="614">
        <f t="shared" si="25"/>
        <v>24.712328767123289</v>
      </c>
      <c r="MZ17" s="612">
        <f t="shared" si="9"/>
        <v>88545</v>
      </c>
      <c r="NA17" s="613">
        <f t="shared" si="26"/>
        <v>9020</v>
      </c>
      <c r="NB17" s="643">
        <f t="shared" si="27"/>
        <v>9.2451186388561465E-2</v>
      </c>
      <c r="NC17" s="644">
        <v>22</v>
      </c>
      <c r="ND17" s="645">
        <v>219</v>
      </c>
      <c r="NE17" s="645">
        <v>604</v>
      </c>
      <c r="NF17" s="646">
        <v>672</v>
      </c>
      <c r="NG17" s="647">
        <v>1806</v>
      </c>
      <c r="NH17" s="647">
        <v>4608</v>
      </c>
      <c r="NI17" s="645">
        <v>0</v>
      </c>
      <c r="NJ17" s="645">
        <v>0</v>
      </c>
      <c r="NK17" s="646">
        <v>0</v>
      </c>
      <c r="NL17" s="647">
        <v>681</v>
      </c>
      <c r="NM17" s="645">
        <v>0</v>
      </c>
      <c r="NN17" s="645">
        <v>0</v>
      </c>
      <c r="NO17" s="646">
        <v>0</v>
      </c>
      <c r="NP17" s="647">
        <v>408</v>
      </c>
      <c r="NQ17" s="648">
        <v>0</v>
      </c>
      <c r="NR17" s="648">
        <v>0</v>
      </c>
      <c r="NS17" s="648">
        <v>0</v>
      </c>
      <c r="NT17" s="649">
        <f t="shared" si="28"/>
        <v>9020</v>
      </c>
      <c r="NU17" s="650">
        <f t="shared" si="29"/>
        <v>9.3680709534368065E-2</v>
      </c>
      <c r="NV17" s="625">
        <v>1065</v>
      </c>
      <c r="NW17" s="626">
        <v>12</v>
      </c>
      <c r="NX17" s="626">
        <v>37</v>
      </c>
      <c r="NY17" s="651">
        <v>1114</v>
      </c>
      <c r="NZ17" s="626">
        <v>6</v>
      </c>
      <c r="OA17" s="626">
        <v>36</v>
      </c>
      <c r="OB17" s="626">
        <v>114</v>
      </c>
      <c r="OC17" s="651">
        <v>156</v>
      </c>
      <c r="OD17" s="652">
        <f t="shared" si="30"/>
        <v>1270</v>
      </c>
      <c r="OE17" s="653">
        <v>7.2799999999999994</v>
      </c>
      <c r="OF17" s="654">
        <v>0.90999999999999992</v>
      </c>
      <c r="OG17" s="654">
        <v>7.51</v>
      </c>
      <c r="OH17" s="654">
        <v>0.22757575757575757</v>
      </c>
      <c r="OI17" s="654">
        <v>41.82</v>
      </c>
      <c r="OJ17" s="654">
        <v>5.2275</v>
      </c>
      <c r="OK17" s="654">
        <v>75.31</v>
      </c>
      <c r="OL17" s="655">
        <v>2.2821212121212122</v>
      </c>
      <c r="OM17" s="656"/>
      <c r="ON17" s="657"/>
      <c r="OO17" s="657"/>
      <c r="OP17" s="657"/>
      <c r="OQ17" s="657"/>
      <c r="OR17" s="657"/>
      <c r="OS17" s="657"/>
      <c r="OT17" s="658"/>
    </row>
    <row r="18" spans="1:410" s="587" customFormat="1" ht="8.25" x14ac:dyDescent="0.25">
      <c r="A18" s="588" t="s">
        <v>283</v>
      </c>
      <c r="B18" s="589" t="s">
        <v>284</v>
      </c>
      <c r="C18" s="590" t="s">
        <v>285</v>
      </c>
      <c r="D18" s="590" t="s">
        <v>286</v>
      </c>
      <c r="E18" s="590" t="s">
        <v>1214</v>
      </c>
      <c r="F18" s="590" t="s">
        <v>287</v>
      </c>
      <c r="G18" s="590" t="s">
        <v>288</v>
      </c>
      <c r="H18" s="590" t="s">
        <v>288</v>
      </c>
      <c r="I18" s="590" t="s">
        <v>209</v>
      </c>
      <c r="J18" s="590" t="s">
        <v>210</v>
      </c>
      <c r="K18" s="591" t="s">
        <v>211</v>
      </c>
      <c r="L18" s="592">
        <v>1</v>
      </c>
      <c r="M18" s="593">
        <v>10975164</v>
      </c>
      <c r="N18" s="594">
        <v>40184</v>
      </c>
      <c r="O18" s="595">
        <v>10186537</v>
      </c>
      <c r="P18" s="596">
        <v>4341473</v>
      </c>
      <c r="Q18" s="597">
        <f t="shared" si="10"/>
        <v>0.42619714629220901</v>
      </c>
      <c r="R18" s="598">
        <f t="shared" si="0"/>
        <v>788627</v>
      </c>
      <c r="S18" s="599">
        <v>56819.979939999997</v>
      </c>
      <c r="T18" s="600">
        <v>9617918.3948199973</v>
      </c>
      <c r="U18" s="600">
        <v>481452.39143999986</v>
      </c>
      <c r="V18" s="600">
        <v>10156190.766199999</v>
      </c>
      <c r="W18" s="601">
        <f t="shared" si="11"/>
        <v>0.92537940810725006</v>
      </c>
      <c r="X18" s="602">
        <v>763.78967499999999</v>
      </c>
      <c r="Y18" s="603">
        <v>35.331249999999997</v>
      </c>
      <c r="Z18" s="603">
        <v>1528.5563999999999</v>
      </c>
      <c r="AA18" s="603">
        <v>535.87019733333341</v>
      </c>
      <c r="AB18" s="603">
        <v>182.08706666666669</v>
      </c>
      <c r="AC18" s="603">
        <v>527.23589333333325</v>
      </c>
      <c r="AD18" s="603">
        <v>5.7208000000000006</v>
      </c>
      <c r="AE18" s="603">
        <v>458.54789999999997</v>
      </c>
      <c r="AF18" s="603">
        <v>179.13724999999999</v>
      </c>
      <c r="AG18" s="603">
        <v>4216.2764323333331</v>
      </c>
      <c r="AH18" s="604">
        <f t="shared" si="12"/>
        <v>0.21343305640145349</v>
      </c>
      <c r="AI18" s="605">
        <f t="shared" si="13"/>
        <v>0.42713913923227975</v>
      </c>
      <c r="AJ18" s="606">
        <v>56502</v>
      </c>
      <c r="AK18" s="607">
        <v>23450</v>
      </c>
      <c r="AL18" s="607">
        <v>4786</v>
      </c>
      <c r="AM18" s="607">
        <v>14294</v>
      </c>
      <c r="AN18" s="607">
        <v>109912</v>
      </c>
      <c r="AO18" s="607">
        <v>29953</v>
      </c>
      <c r="AP18" s="607">
        <v>14944</v>
      </c>
      <c r="AQ18" s="608">
        <v>10270</v>
      </c>
      <c r="AR18" s="609"/>
      <c r="AS18" s="610">
        <v>1</v>
      </c>
      <c r="AT18" s="610">
        <v>1</v>
      </c>
      <c r="AU18" s="610">
        <v>1</v>
      </c>
      <c r="AV18" s="610">
        <v>1</v>
      </c>
      <c r="AW18" s="610"/>
      <c r="AX18" s="610">
        <v>1</v>
      </c>
      <c r="AY18" s="610">
        <v>1</v>
      </c>
      <c r="AZ18" s="610">
        <v>1</v>
      </c>
      <c r="BA18" s="610"/>
      <c r="BB18" s="610"/>
      <c r="BC18" s="610"/>
      <c r="BD18" s="610"/>
      <c r="BE18" s="610"/>
      <c r="BF18" s="610">
        <v>1</v>
      </c>
      <c r="BG18" s="610">
        <v>1</v>
      </c>
      <c r="BH18" s="610">
        <v>1</v>
      </c>
      <c r="BI18" s="610">
        <v>1</v>
      </c>
      <c r="BJ18" s="610"/>
      <c r="BK18" s="610">
        <v>1</v>
      </c>
      <c r="BL18" s="611">
        <f t="shared" si="14"/>
        <v>12</v>
      </c>
      <c r="BM18" s="612">
        <v>119</v>
      </c>
      <c r="BN18" s="613">
        <v>98</v>
      </c>
      <c r="BO18" s="613">
        <v>62</v>
      </c>
      <c r="BP18" s="613">
        <v>50</v>
      </c>
      <c r="BQ18" s="613">
        <v>60</v>
      </c>
      <c r="BR18" s="613">
        <v>87</v>
      </c>
      <c r="BS18" s="613">
        <v>64</v>
      </c>
      <c r="BT18" s="613">
        <v>42</v>
      </c>
      <c r="BU18" s="613">
        <v>35</v>
      </c>
      <c r="BV18" s="613">
        <v>31</v>
      </c>
      <c r="BW18" s="613">
        <v>56</v>
      </c>
      <c r="BX18" s="613">
        <v>18</v>
      </c>
      <c r="BY18" s="613">
        <v>22</v>
      </c>
      <c r="BZ18" s="613"/>
      <c r="CA18" s="613">
        <v>54</v>
      </c>
      <c r="CB18" s="613">
        <v>28</v>
      </c>
      <c r="CC18" s="613">
        <v>15</v>
      </c>
      <c r="CD18" s="613">
        <v>25</v>
      </c>
      <c r="CE18" s="613"/>
      <c r="CF18" s="613">
        <v>16</v>
      </c>
      <c r="CG18" s="613">
        <v>24</v>
      </c>
      <c r="CH18" s="613"/>
      <c r="CI18" s="613">
        <v>25</v>
      </c>
      <c r="CJ18" s="613">
        <v>8</v>
      </c>
      <c r="CK18" s="613">
        <v>30</v>
      </c>
      <c r="CL18" s="613">
        <v>24</v>
      </c>
      <c r="CM18" s="613">
        <v>13</v>
      </c>
      <c r="CN18" s="613"/>
      <c r="CO18" s="613"/>
      <c r="CP18" s="613"/>
      <c r="CQ18" s="613"/>
      <c r="CR18" s="613"/>
      <c r="CS18" s="613"/>
      <c r="CT18" s="613">
        <v>10</v>
      </c>
      <c r="CU18" s="613"/>
      <c r="CV18" s="613"/>
      <c r="CW18" s="613"/>
      <c r="CX18" s="613"/>
      <c r="CY18" s="613"/>
      <c r="CZ18" s="613"/>
      <c r="DA18" s="613">
        <f t="shared" si="15"/>
        <v>1016</v>
      </c>
      <c r="DB18" s="614">
        <f t="shared" si="16"/>
        <v>25</v>
      </c>
      <c r="DC18" s="615">
        <v>0.80278577184298372</v>
      </c>
      <c r="DD18" s="616">
        <v>0.57688006709533124</v>
      </c>
      <c r="DE18" s="616">
        <v>0.58064516129032262</v>
      </c>
      <c r="DF18" s="616">
        <v>0.66197260273972602</v>
      </c>
      <c r="DG18" s="616">
        <v>0.62232876712328766</v>
      </c>
      <c r="DH18" s="616">
        <v>0.42053219965359784</v>
      </c>
      <c r="DI18" s="616">
        <v>0.71613869863013702</v>
      </c>
      <c r="DJ18" s="616">
        <v>0.75799086757990863</v>
      </c>
      <c r="DK18" s="616">
        <v>0.48626223091976517</v>
      </c>
      <c r="DL18" s="616">
        <v>0.69094122845779937</v>
      </c>
      <c r="DM18" s="616">
        <v>0.71790606653620348</v>
      </c>
      <c r="DN18" s="616">
        <v>0.45144596651445967</v>
      </c>
      <c r="DO18" s="616">
        <v>0.46973848069738483</v>
      </c>
      <c r="DP18" s="616"/>
      <c r="DQ18" s="616">
        <v>0.66737696600710295</v>
      </c>
      <c r="DR18" s="616">
        <v>0.58170254403131116</v>
      </c>
      <c r="DS18" s="616">
        <v>0.84712328767123291</v>
      </c>
      <c r="DT18" s="616">
        <v>0.71824657534246572</v>
      </c>
      <c r="DU18" s="616"/>
      <c r="DV18" s="616">
        <v>0.50136986301369868</v>
      </c>
      <c r="DW18" s="616">
        <v>0.64292237442922373</v>
      </c>
      <c r="DX18" s="616"/>
      <c r="DY18" s="616">
        <v>0.89172602739726026</v>
      </c>
      <c r="DZ18" s="616">
        <v>0.59657534246575339</v>
      </c>
      <c r="EA18" s="616">
        <v>0.74365296803652969</v>
      </c>
      <c r="EB18" s="616">
        <v>0.82054794520547947</v>
      </c>
      <c r="EC18" s="616">
        <v>0.6969441517386723</v>
      </c>
      <c r="ED18" s="616"/>
      <c r="EE18" s="616"/>
      <c r="EF18" s="616"/>
      <c r="EG18" s="616"/>
      <c r="EH18" s="616"/>
      <c r="EI18" s="616"/>
      <c r="EJ18" s="616">
        <v>0.5736986301369863</v>
      </c>
      <c r="EK18" s="616"/>
      <c r="EL18" s="616"/>
      <c r="EM18" s="616"/>
      <c r="EN18" s="616"/>
      <c r="EO18" s="616"/>
      <c r="EP18" s="616"/>
      <c r="EQ18" s="617">
        <v>0.64977079063747167</v>
      </c>
      <c r="ER18" s="618">
        <v>27</v>
      </c>
      <c r="ES18" s="619">
        <v>21</v>
      </c>
      <c r="ET18" s="619">
        <v>10</v>
      </c>
      <c r="EU18" s="619">
        <v>11</v>
      </c>
      <c r="EV18" s="619">
        <v>12</v>
      </c>
      <c r="EW18" s="619">
        <v>13</v>
      </c>
      <c r="EX18" s="619"/>
      <c r="EY18" s="619">
        <v>8</v>
      </c>
      <c r="EZ18" s="619">
        <v>3</v>
      </c>
      <c r="FA18" s="619">
        <v>6</v>
      </c>
      <c r="FB18" s="619">
        <v>9</v>
      </c>
      <c r="FC18" s="619">
        <v>22</v>
      </c>
      <c r="FD18" s="619"/>
      <c r="FE18" s="619"/>
      <c r="FF18" s="619"/>
      <c r="FG18" s="619">
        <v>4</v>
      </c>
      <c r="FH18" s="619"/>
      <c r="FI18" s="619">
        <v>6</v>
      </c>
      <c r="FJ18" s="619"/>
      <c r="FK18" s="619"/>
      <c r="FL18" s="619"/>
      <c r="FM18" s="619"/>
      <c r="FN18" s="619"/>
      <c r="FO18" s="619"/>
      <c r="FP18" s="619"/>
      <c r="FQ18" s="619"/>
      <c r="FR18" s="619"/>
      <c r="FS18" s="619"/>
      <c r="FT18" s="619"/>
      <c r="FU18" s="619"/>
      <c r="FV18" s="619"/>
      <c r="FW18" s="619"/>
      <c r="FX18" s="620">
        <f t="shared" si="17"/>
        <v>152</v>
      </c>
      <c r="FY18" s="614">
        <f>COUNT(ER18:FW18)</f>
        <v>13</v>
      </c>
      <c r="FZ18" s="615">
        <v>0.60771182141045155</v>
      </c>
      <c r="GA18" s="616">
        <v>0.72759295499021526</v>
      </c>
      <c r="GB18" s="616">
        <v>0.9586301369863014</v>
      </c>
      <c r="GC18" s="616">
        <v>1.1653798256537982</v>
      </c>
      <c r="GD18" s="616">
        <v>0.63447488584474887</v>
      </c>
      <c r="GE18" s="616">
        <v>0.67945205479452053</v>
      </c>
      <c r="GF18" s="616"/>
      <c r="GG18" s="616">
        <v>0.7455479452054794</v>
      </c>
      <c r="GH18" s="616">
        <v>0.13424657534246576</v>
      </c>
      <c r="GI18" s="616">
        <v>0.80091324200913239</v>
      </c>
      <c r="GJ18" s="616">
        <v>0.69863013698630139</v>
      </c>
      <c r="GK18" s="616">
        <v>0.51706102117061026</v>
      </c>
      <c r="GL18" s="616"/>
      <c r="GM18" s="616"/>
      <c r="GN18" s="616"/>
      <c r="GO18" s="616">
        <v>0.86643835616438358</v>
      </c>
      <c r="GP18" s="616"/>
      <c r="GQ18" s="616">
        <v>0.61872146118721461</v>
      </c>
      <c r="GR18" s="616"/>
      <c r="GS18" s="616"/>
      <c r="GT18" s="616"/>
      <c r="GU18" s="616"/>
      <c r="GV18" s="616"/>
      <c r="GW18" s="616"/>
      <c r="GX18" s="616"/>
      <c r="GY18" s="616"/>
      <c r="GZ18" s="616"/>
      <c r="HA18" s="616"/>
      <c r="HB18" s="616"/>
      <c r="HC18" s="616"/>
      <c r="HD18" s="616"/>
      <c r="HE18" s="616"/>
      <c r="HF18" s="621">
        <v>0.70100937274693587</v>
      </c>
      <c r="HG18" s="622"/>
      <c r="HH18" s="623">
        <v>25</v>
      </c>
      <c r="HI18" s="623"/>
      <c r="HJ18" s="623"/>
      <c r="HK18" s="623">
        <v>10</v>
      </c>
      <c r="HL18" s="659">
        <v>0.80136986301369861</v>
      </c>
      <c r="HM18" s="623">
        <v>4</v>
      </c>
      <c r="HN18" s="660">
        <v>0.4315068493150685</v>
      </c>
      <c r="HO18" s="625">
        <v>380</v>
      </c>
      <c r="HP18" s="626">
        <v>4094</v>
      </c>
      <c r="HQ18" s="626">
        <v>1187</v>
      </c>
      <c r="HR18" s="626">
        <v>2907</v>
      </c>
      <c r="HS18" s="626">
        <v>2974</v>
      </c>
      <c r="HT18" s="626">
        <v>7890</v>
      </c>
      <c r="HU18" s="626">
        <v>4519</v>
      </c>
      <c r="HV18" s="626">
        <v>1938</v>
      </c>
      <c r="HW18" s="626">
        <v>6966</v>
      </c>
      <c r="HX18" s="626">
        <v>2195</v>
      </c>
      <c r="HY18" s="626">
        <v>1701</v>
      </c>
      <c r="HZ18" s="626">
        <v>2407</v>
      </c>
      <c r="IA18" s="626">
        <v>1026</v>
      </c>
      <c r="IB18" s="626">
        <v>1401</v>
      </c>
      <c r="IC18" s="626">
        <v>2288</v>
      </c>
      <c r="ID18" s="626">
        <v>2156</v>
      </c>
      <c r="IE18" s="626">
        <v>451</v>
      </c>
      <c r="IF18" s="626">
        <v>1157</v>
      </c>
      <c r="IG18" s="626">
        <v>434</v>
      </c>
      <c r="IH18" s="626">
        <v>799</v>
      </c>
      <c r="II18" s="626">
        <v>400</v>
      </c>
      <c r="IJ18" s="626">
        <v>170</v>
      </c>
      <c r="IK18" s="626">
        <v>13</v>
      </c>
      <c r="IL18" s="626">
        <v>385</v>
      </c>
      <c r="IM18" s="626">
        <v>962</v>
      </c>
      <c r="IN18" s="626">
        <v>151</v>
      </c>
      <c r="IO18" s="626">
        <v>20</v>
      </c>
      <c r="IP18" s="626">
        <v>6</v>
      </c>
      <c r="IQ18" s="626">
        <f t="shared" si="18"/>
        <v>50977</v>
      </c>
      <c r="IR18" s="627">
        <f t="shared" si="19"/>
        <v>1.0416462326147086E-2</v>
      </c>
      <c r="IS18" s="614">
        <f t="shared" si="20"/>
        <v>139.66301369863012</v>
      </c>
      <c r="IT18" s="628">
        <v>9889</v>
      </c>
      <c r="IU18" s="629">
        <f t="shared" si="21"/>
        <v>0.19398944622084469</v>
      </c>
      <c r="IV18" s="630">
        <v>25670</v>
      </c>
      <c r="IW18" s="631">
        <f t="shared" si="1"/>
        <v>0.50356042921317457</v>
      </c>
      <c r="IX18" s="632">
        <v>57698.298099999825</v>
      </c>
      <c r="IY18" s="633">
        <v>16819.26760000001</v>
      </c>
      <c r="IZ18" s="633">
        <v>74517.565699999643</v>
      </c>
      <c r="JA18" s="634">
        <f t="shared" si="22"/>
        <v>0.22570876332317028</v>
      </c>
      <c r="JB18" s="635">
        <v>1.4617879769307658</v>
      </c>
      <c r="JC18" s="636">
        <v>17782</v>
      </c>
      <c r="JD18" s="637">
        <v>8779</v>
      </c>
      <c r="JE18" s="637">
        <v>2346</v>
      </c>
      <c r="JF18" s="637">
        <v>2518</v>
      </c>
      <c r="JG18" s="637">
        <v>470</v>
      </c>
      <c r="JH18" s="637">
        <v>19082</v>
      </c>
      <c r="JI18" s="638">
        <f t="shared" si="2"/>
        <v>0.34882397944170901</v>
      </c>
      <c r="JJ18" s="638">
        <f t="shared" si="3"/>
        <v>0.17221492045432255</v>
      </c>
      <c r="JK18" s="638">
        <f t="shared" si="4"/>
        <v>4.6020754457892776E-2</v>
      </c>
      <c r="JL18" s="638">
        <f t="shared" si="5"/>
        <v>4.9394825117209724E-2</v>
      </c>
      <c r="JM18" s="638">
        <f t="shared" si="6"/>
        <v>9.2198442434823554E-3</v>
      </c>
      <c r="JN18" s="639">
        <f t="shared" si="7"/>
        <v>0.3743256762853836</v>
      </c>
      <c r="JO18" s="640">
        <v>21.471052631578946</v>
      </c>
      <c r="JP18" s="641">
        <v>6.0522716170004882</v>
      </c>
      <c r="JQ18" s="641">
        <v>3.9705139005897219</v>
      </c>
      <c r="JR18" s="641">
        <v>4.6405228758169939</v>
      </c>
      <c r="JS18" s="641">
        <v>8.4135843981170133</v>
      </c>
      <c r="JT18" s="641">
        <v>4.9011406844106462</v>
      </c>
      <c r="JU18" s="641">
        <v>6.1925204691303382</v>
      </c>
      <c r="JV18" s="641">
        <v>7.223426212590299</v>
      </c>
      <c r="JW18" s="641">
        <v>5.8217054263565888</v>
      </c>
      <c r="JX18" s="641">
        <v>5.6496583143507975</v>
      </c>
      <c r="JY18" s="641">
        <v>6.3932980599647262</v>
      </c>
      <c r="JZ18" s="641">
        <v>7.1080182800166183</v>
      </c>
      <c r="KA18" s="641">
        <v>5.0994152046783627</v>
      </c>
      <c r="KB18" s="641">
        <v>4.5960028551034977</v>
      </c>
      <c r="KC18" s="641">
        <v>5.0109265734265733</v>
      </c>
      <c r="KD18" s="641">
        <v>6.1985157699443416</v>
      </c>
      <c r="KE18" s="641">
        <v>7.7760532150776056</v>
      </c>
      <c r="KF18" s="641">
        <v>10.123595505617978</v>
      </c>
      <c r="KG18" s="641">
        <v>12.073732718894009</v>
      </c>
      <c r="KH18" s="641">
        <v>17.952440550688362</v>
      </c>
      <c r="KI18" s="641">
        <v>8.4175000000000004</v>
      </c>
      <c r="KJ18" s="641">
        <v>5.9058823529411768</v>
      </c>
      <c r="KK18" s="641">
        <v>3.3076923076923075</v>
      </c>
      <c r="KL18" s="641">
        <v>4.4285714285714288</v>
      </c>
      <c r="KM18" s="641">
        <v>13.062370062370062</v>
      </c>
      <c r="KN18" s="641">
        <v>9</v>
      </c>
      <c r="KO18" s="641">
        <v>6.95</v>
      </c>
      <c r="KP18" s="641">
        <v>3.6666666666666665</v>
      </c>
      <c r="KQ18" s="642">
        <v>6.4590501598760222</v>
      </c>
      <c r="KR18" s="625">
        <v>2020</v>
      </c>
      <c r="KS18" s="626">
        <v>16230</v>
      </c>
      <c r="KT18" s="626">
        <v>3489</v>
      </c>
      <c r="KU18" s="626">
        <v>10006</v>
      </c>
      <c r="KV18" s="626">
        <v>18849</v>
      </c>
      <c r="KW18" s="626">
        <v>26515</v>
      </c>
      <c r="KX18" s="626">
        <v>20530</v>
      </c>
      <c r="KY18" s="626">
        <v>10600</v>
      </c>
      <c r="KZ18" s="626">
        <v>30144</v>
      </c>
      <c r="LA18" s="626">
        <v>10079</v>
      </c>
      <c r="LB18" s="626">
        <v>8486</v>
      </c>
      <c r="LC18" s="626">
        <v>13714</v>
      </c>
      <c r="LD18" s="626">
        <v>4137</v>
      </c>
      <c r="LE18" s="626">
        <v>4944</v>
      </c>
      <c r="LF18" s="626">
        <v>9035</v>
      </c>
      <c r="LG18" s="626">
        <v>6361</v>
      </c>
      <c r="LH18" s="626">
        <v>2321</v>
      </c>
      <c r="LI18" s="626">
        <v>8370</v>
      </c>
      <c r="LJ18" s="626">
        <v>3793</v>
      </c>
      <c r="LK18" s="626">
        <v>13486</v>
      </c>
      <c r="LL18" s="626">
        <v>2904</v>
      </c>
      <c r="LM18" s="626">
        <v>684</v>
      </c>
      <c r="LN18" s="626">
        <v>31</v>
      </c>
      <c r="LO18" s="626">
        <v>1271</v>
      </c>
      <c r="LP18" s="626">
        <v>11568</v>
      </c>
      <c r="LQ18" s="626">
        <v>574</v>
      </c>
      <c r="LR18" s="626">
        <v>127</v>
      </c>
      <c r="LS18" s="626">
        <v>14</v>
      </c>
      <c r="LT18" s="626">
        <f t="shared" si="23"/>
        <v>240282</v>
      </c>
      <c r="LU18" s="614">
        <f t="shared" si="8"/>
        <v>658.30684931506846</v>
      </c>
      <c r="LV18" s="625">
        <v>5750</v>
      </c>
      <c r="LW18" s="626">
        <v>4456</v>
      </c>
      <c r="LX18" s="626">
        <v>29</v>
      </c>
      <c r="LY18" s="626">
        <v>572</v>
      </c>
      <c r="LZ18" s="626">
        <v>3185</v>
      </c>
      <c r="MA18" s="626">
        <v>5097</v>
      </c>
      <c r="MB18" s="626">
        <v>2914</v>
      </c>
      <c r="MC18" s="626">
        <v>1444</v>
      </c>
      <c r="MD18" s="626">
        <v>3448</v>
      </c>
      <c r="ME18" s="626">
        <v>119</v>
      </c>
      <c r="MF18" s="626">
        <v>667</v>
      </c>
      <c r="MG18" s="626">
        <v>979</v>
      </c>
      <c r="MH18" s="626">
        <v>76</v>
      </c>
      <c r="MI18" s="626">
        <v>112</v>
      </c>
      <c r="MJ18" s="626">
        <v>171</v>
      </c>
      <c r="MK18" s="626">
        <v>4786</v>
      </c>
      <c r="ML18" s="626">
        <v>721</v>
      </c>
      <c r="MM18" s="626">
        <v>2173</v>
      </c>
      <c r="MN18" s="626">
        <v>1009</v>
      </c>
      <c r="MO18" s="626">
        <v>65</v>
      </c>
      <c r="MP18" s="626">
        <v>65</v>
      </c>
      <c r="MQ18" s="626">
        <v>156</v>
      </c>
      <c r="MR18" s="626">
        <v>1</v>
      </c>
      <c r="MS18" s="626">
        <v>32</v>
      </c>
      <c r="MT18" s="626">
        <v>0</v>
      </c>
      <c r="MU18" s="626">
        <v>635</v>
      </c>
      <c r="MV18" s="626">
        <v>6</v>
      </c>
      <c r="MW18" s="626">
        <v>2</v>
      </c>
      <c r="MX18" s="626">
        <f t="shared" si="24"/>
        <v>38670</v>
      </c>
      <c r="MY18" s="614">
        <f t="shared" si="25"/>
        <v>105.94520547945206</v>
      </c>
      <c r="MZ18" s="612">
        <f t="shared" si="9"/>
        <v>240282</v>
      </c>
      <c r="NA18" s="613">
        <f t="shared" si="26"/>
        <v>38670</v>
      </c>
      <c r="NB18" s="643">
        <f t="shared" si="27"/>
        <v>0.13862600017207261</v>
      </c>
      <c r="NC18" s="644">
        <v>1642</v>
      </c>
      <c r="ND18" s="645">
        <v>1734</v>
      </c>
      <c r="NE18" s="645">
        <v>1964</v>
      </c>
      <c r="NF18" s="646">
        <v>6854</v>
      </c>
      <c r="NG18" s="647">
        <v>7487</v>
      </c>
      <c r="NH18" s="647">
        <v>10211</v>
      </c>
      <c r="NI18" s="645">
        <v>244</v>
      </c>
      <c r="NJ18" s="645">
        <v>0</v>
      </c>
      <c r="NK18" s="646">
        <v>377</v>
      </c>
      <c r="NL18" s="647">
        <v>3322</v>
      </c>
      <c r="NM18" s="645">
        <v>197</v>
      </c>
      <c r="NN18" s="645">
        <v>1212</v>
      </c>
      <c r="NO18" s="646">
        <v>570</v>
      </c>
      <c r="NP18" s="647">
        <v>2706</v>
      </c>
      <c r="NQ18" s="648">
        <v>134</v>
      </c>
      <c r="NR18" s="648">
        <v>16</v>
      </c>
      <c r="NS18" s="648">
        <v>0</v>
      </c>
      <c r="NT18" s="649">
        <f t="shared" si="28"/>
        <v>38670</v>
      </c>
      <c r="NU18" s="650">
        <f t="shared" si="29"/>
        <v>0.18083785880527542</v>
      </c>
      <c r="NV18" s="625">
        <v>2267</v>
      </c>
      <c r="NW18" s="626">
        <v>3</v>
      </c>
      <c r="NX18" s="626">
        <v>395</v>
      </c>
      <c r="NY18" s="651">
        <v>2665</v>
      </c>
      <c r="NZ18" s="626">
        <v>2936</v>
      </c>
      <c r="OA18" s="626">
        <v>723</v>
      </c>
      <c r="OB18" s="626">
        <v>1393</v>
      </c>
      <c r="OC18" s="651">
        <v>5052</v>
      </c>
      <c r="OD18" s="652">
        <f t="shared" si="30"/>
        <v>7717</v>
      </c>
      <c r="OE18" s="653">
        <v>8.8800000000000008</v>
      </c>
      <c r="OF18" s="654">
        <v>0.88800000000000012</v>
      </c>
      <c r="OG18" s="654">
        <v>73.260000000000005</v>
      </c>
      <c r="OH18" s="654">
        <v>0.51591549295774652</v>
      </c>
      <c r="OI18" s="654">
        <v>50.260000000000005</v>
      </c>
      <c r="OJ18" s="654">
        <v>5.0260000000000007</v>
      </c>
      <c r="OK18" s="654">
        <v>405.6</v>
      </c>
      <c r="OL18" s="655">
        <v>2.8563380281690143</v>
      </c>
      <c r="OM18" s="656"/>
      <c r="ON18" s="657"/>
      <c r="OO18" s="657"/>
      <c r="OP18" s="657"/>
      <c r="OQ18" s="657"/>
      <c r="OR18" s="657"/>
      <c r="OS18" s="657"/>
      <c r="OT18" s="658"/>
    </row>
    <row r="19" spans="1:410" s="587" customFormat="1" ht="8.25" x14ac:dyDescent="0.25">
      <c r="A19" s="588" t="s">
        <v>289</v>
      </c>
      <c r="B19" s="589" t="s">
        <v>290</v>
      </c>
      <c r="C19" s="590" t="s">
        <v>291</v>
      </c>
      <c r="D19" s="590" t="s">
        <v>1215</v>
      </c>
      <c r="E19" s="590" t="s">
        <v>1213</v>
      </c>
      <c r="F19" s="590" t="s">
        <v>280</v>
      </c>
      <c r="G19" s="590" t="s">
        <v>293</v>
      </c>
      <c r="H19" s="590" t="s">
        <v>294</v>
      </c>
      <c r="I19" s="590" t="s">
        <v>209</v>
      </c>
      <c r="J19" s="590" t="s">
        <v>210</v>
      </c>
      <c r="K19" s="591" t="s">
        <v>211</v>
      </c>
      <c r="L19" s="592">
        <v>1</v>
      </c>
      <c r="M19" s="593">
        <v>6310558</v>
      </c>
      <c r="N19" s="594">
        <v>159627</v>
      </c>
      <c r="O19" s="595">
        <v>6213946</v>
      </c>
      <c r="P19" s="596">
        <v>2854656</v>
      </c>
      <c r="Q19" s="597">
        <f t="shared" si="10"/>
        <v>0.45939504463025588</v>
      </c>
      <c r="R19" s="598">
        <f t="shared" si="0"/>
        <v>96612</v>
      </c>
      <c r="S19" s="599">
        <v>40348.874250000001</v>
      </c>
      <c r="T19" s="600">
        <v>4830046.7382400017</v>
      </c>
      <c r="U19" s="600">
        <v>389589.85556999996</v>
      </c>
      <c r="V19" s="600">
        <v>5259985.4680600017</v>
      </c>
      <c r="W19" s="601">
        <f t="shared" si="11"/>
        <v>0.83352145215367668</v>
      </c>
      <c r="X19" s="602">
        <v>488.006775</v>
      </c>
      <c r="Y19" s="603">
        <v>27.98</v>
      </c>
      <c r="Z19" s="603">
        <v>897.57840533333342</v>
      </c>
      <c r="AA19" s="603">
        <v>378.49274666666673</v>
      </c>
      <c r="AB19" s="603">
        <v>100.05266666666668</v>
      </c>
      <c r="AC19" s="603">
        <v>358.71813333333336</v>
      </c>
      <c r="AD19" s="603">
        <v>6.76</v>
      </c>
      <c r="AE19" s="603">
        <v>544.208305</v>
      </c>
      <c r="AF19" s="603">
        <v>164.26875000000001</v>
      </c>
      <c r="AG19" s="603">
        <v>2966.065782000001</v>
      </c>
      <c r="AH19" s="604">
        <f t="shared" si="12"/>
        <v>0.21616283301010647</v>
      </c>
      <c r="AI19" s="605">
        <f t="shared" si="13"/>
        <v>0.39758278139795705</v>
      </c>
      <c r="AJ19" s="606">
        <v>15820</v>
      </c>
      <c r="AK19" s="607">
        <v>16811</v>
      </c>
      <c r="AL19" s="607">
        <v>10445</v>
      </c>
      <c r="AM19" s="607">
        <v>12675</v>
      </c>
      <c r="AN19" s="607">
        <v>58398</v>
      </c>
      <c r="AO19" s="607">
        <v>10546</v>
      </c>
      <c r="AP19" s="607">
        <v>10038</v>
      </c>
      <c r="AQ19" s="608"/>
      <c r="AR19" s="609"/>
      <c r="AS19" s="610">
        <v>1</v>
      </c>
      <c r="AT19" s="610"/>
      <c r="AU19" s="610"/>
      <c r="AV19" s="610"/>
      <c r="AW19" s="610"/>
      <c r="AX19" s="610">
        <v>1</v>
      </c>
      <c r="AY19" s="610">
        <v>1</v>
      </c>
      <c r="AZ19" s="610"/>
      <c r="BA19" s="610"/>
      <c r="BB19" s="610"/>
      <c r="BC19" s="610">
        <v>1</v>
      </c>
      <c r="BD19" s="610"/>
      <c r="BE19" s="610"/>
      <c r="BF19" s="610">
        <v>1</v>
      </c>
      <c r="BG19" s="610"/>
      <c r="BH19" s="610"/>
      <c r="BI19" s="610"/>
      <c r="BJ19" s="610"/>
      <c r="BK19" s="610"/>
      <c r="BL19" s="611">
        <f t="shared" si="14"/>
        <v>5</v>
      </c>
      <c r="BM19" s="612">
        <v>96</v>
      </c>
      <c r="BN19" s="613">
        <v>81</v>
      </c>
      <c r="BO19" s="613"/>
      <c r="BP19" s="613">
        <v>66</v>
      </c>
      <c r="BQ19" s="613">
        <v>50</v>
      </c>
      <c r="BR19" s="613"/>
      <c r="BS19" s="613"/>
      <c r="BT19" s="613">
        <v>31</v>
      </c>
      <c r="BU19" s="613"/>
      <c r="BV19" s="613">
        <v>36</v>
      </c>
      <c r="BW19" s="613"/>
      <c r="BX19" s="613"/>
      <c r="BY19" s="613">
        <v>34</v>
      </c>
      <c r="BZ19" s="613">
        <v>67</v>
      </c>
      <c r="CA19" s="613">
        <v>18</v>
      </c>
      <c r="CB19" s="613"/>
      <c r="CC19" s="613">
        <v>43</v>
      </c>
      <c r="CD19" s="613">
        <v>24</v>
      </c>
      <c r="CE19" s="613"/>
      <c r="CF19" s="613"/>
      <c r="CG19" s="613"/>
      <c r="CH19" s="613"/>
      <c r="CI19" s="613"/>
      <c r="CJ19" s="613">
        <v>53</v>
      </c>
      <c r="CK19" s="613"/>
      <c r="CL19" s="613"/>
      <c r="CM19" s="613"/>
      <c r="CN19" s="613"/>
      <c r="CO19" s="613">
        <v>40</v>
      </c>
      <c r="CP19" s="613"/>
      <c r="CQ19" s="613"/>
      <c r="CR19" s="613"/>
      <c r="CS19" s="613"/>
      <c r="CT19" s="613"/>
      <c r="CU19" s="613"/>
      <c r="CV19" s="613"/>
      <c r="CW19" s="613"/>
      <c r="CX19" s="613"/>
      <c r="CY19" s="613"/>
      <c r="CZ19" s="613"/>
      <c r="DA19" s="613">
        <f t="shared" si="15"/>
        <v>639</v>
      </c>
      <c r="DB19" s="614">
        <f t="shared" si="16"/>
        <v>13</v>
      </c>
      <c r="DC19" s="615">
        <v>0.58113584474885849</v>
      </c>
      <c r="DD19" s="616">
        <v>0.46741078978521899</v>
      </c>
      <c r="DE19" s="616"/>
      <c r="DF19" s="616">
        <v>0.61278538812785388</v>
      </c>
      <c r="DG19" s="616">
        <v>0.78246575342465752</v>
      </c>
      <c r="DH19" s="616"/>
      <c r="DI19" s="616"/>
      <c r="DJ19" s="616">
        <v>0.69226690234202382</v>
      </c>
      <c r="DK19" s="616"/>
      <c r="DL19" s="616">
        <v>0.58417047184170467</v>
      </c>
      <c r="DM19" s="616"/>
      <c r="DN19" s="616"/>
      <c r="DO19" s="616">
        <v>0.54778404512489931</v>
      </c>
      <c r="DP19" s="616">
        <v>0.66464935595992636</v>
      </c>
      <c r="DQ19" s="616">
        <v>0.38828006088280059</v>
      </c>
      <c r="DR19" s="616"/>
      <c r="DS19" s="616">
        <v>0.53998088563236701</v>
      </c>
      <c r="DT19" s="616">
        <v>0.7317351598173516</v>
      </c>
      <c r="DU19" s="616"/>
      <c r="DV19" s="616"/>
      <c r="DW19" s="616"/>
      <c r="DX19" s="616"/>
      <c r="DY19" s="616"/>
      <c r="DZ19" s="616">
        <v>0.3768415611269062</v>
      </c>
      <c r="EA19" s="616"/>
      <c r="EB19" s="616"/>
      <c r="EC19" s="616"/>
      <c r="ED19" s="616"/>
      <c r="EE19" s="616">
        <v>0.7245890410958904</v>
      </c>
      <c r="EF19" s="616"/>
      <c r="EG19" s="616"/>
      <c r="EH19" s="616"/>
      <c r="EI19" s="616"/>
      <c r="EJ19" s="616"/>
      <c r="EK19" s="616"/>
      <c r="EL19" s="616"/>
      <c r="EM19" s="616"/>
      <c r="EN19" s="616"/>
      <c r="EO19" s="616"/>
      <c r="EP19" s="616"/>
      <c r="EQ19" s="617">
        <v>0.5877762771453684</v>
      </c>
      <c r="ER19" s="618">
        <v>13</v>
      </c>
      <c r="ES19" s="619">
        <v>17</v>
      </c>
      <c r="ET19" s="619">
        <v>15</v>
      </c>
      <c r="EU19" s="619"/>
      <c r="EV19" s="619"/>
      <c r="EW19" s="619">
        <v>13</v>
      </c>
      <c r="EX19" s="619">
        <v>19</v>
      </c>
      <c r="EY19" s="619"/>
      <c r="EZ19" s="619"/>
      <c r="FA19" s="619">
        <v>9</v>
      </c>
      <c r="FB19" s="619">
        <v>12</v>
      </c>
      <c r="FC19" s="619"/>
      <c r="FD19" s="619"/>
      <c r="FE19" s="619">
        <v>7</v>
      </c>
      <c r="FF19" s="619"/>
      <c r="FG19" s="619"/>
      <c r="FH19" s="619"/>
      <c r="FI19" s="619"/>
      <c r="FJ19" s="619"/>
      <c r="FK19" s="619">
        <v>15</v>
      </c>
      <c r="FL19" s="619">
        <v>8</v>
      </c>
      <c r="FM19" s="619"/>
      <c r="FN19" s="619"/>
      <c r="FO19" s="619">
        <v>4</v>
      </c>
      <c r="FP19" s="619"/>
      <c r="FQ19" s="619"/>
      <c r="FR19" s="619"/>
      <c r="FS19" s="619"/>
      <c r="FT19" s="619"/>
      <c r="FU19" s="619"/>
      <c r="FV19" s="619"/>
      <c r="FW19" s="619"/>
      <c r="FX19" s="620">
        <f t="shared" si="17"/>
        <v>132</v>
      </c>
      <c r="FY19" s="614">
        <f>COUNT(ER19:FW19)</f>
        <v>11</v>
      </c>
      <c r="FZ19" s="615">
        <v>0.72539515279241307</v>
      </c>
      <c r="GA19" s="616">
        <v>0.67864625302175663</v>
      </c>
      <c r="GB19" s="616">
        <v>0.63305936073059366</v>
      </c>
      <c r="GC19" s="616"/>
      <c r="GD19" s="616"/>
      <c r="GE19" s="616">
        <v>0.30958904109589042</v>
      </c>
      <c r="GF19" s="616">
        <v>0.44830569574621487</v>
      </c>
      <c r="GG19" s="616"/>
      <c r="GH19" s="616"/>
      <c r="GI19" s="616">
        <v>0.88584474885844744</v>
      </c>
      <c r="GJ19" s="616">
        <v>0.63584474885844744</v>
      </c>
      <c r="GK19" s="616"/>
      <c r="GL19" s="616"/>
      <c r="GM19" s="616">
        <v>0.72485322896281801</v>
      </c>
      <c r="GN19" s="616"/>
      <c r="GO19" s="616"/>
      <c r="GP19" s="616"/>
      <c r="GQ19" s="616"/>
      <c r="GR19" s="616"/>
      <c r="GS19" s="616">
        <v>0.45771689497716894</v>
      </c>
      <c r="GT19" s="616">
        <v>0.74828767123287676</v>
      </c>
      <c r="GU19" s="616"/>
      <c r="GV19" s="616"/>
      <c r="GW19" s="616">
        <v>0.82671232876712331</v>
      </c>
      <c r="GX19" s="616"/>
      <c r="GY19" s="616"/>
      <c r="GZ19" s="616"/>
      <c r="HA19" s="616"/>
      <c r="HB19" s="616"/>
      <c r="HC19" s="616"/>
      <c r="HD19" s="616"/>
      <c r="HE19" s="616"/>
      <c r="HF19" s="621">
        <v>0.60485678704856782</v>
      </c>
      <c r="HG19" s="622"/>
      <c r="HH19" s="623"/>
      <c r="HI19" s="623">
        <v>115</v>
      </c>
      <c r="HJ19" s="623"/>
      <c r="HK19" s="623">
        <v>4</v>
      </c>
      <c r="HL19" s="659">
        <v>0.56506849315068497</v>
      </c>
      <c r="HM19" s="623"/>
      <c r="HN19" s="624"/>
      <c r="HO19" s="625">
        <v>317</v>
      </c>
      <c r="HP19" s="626">
        <v>3048</v>
      </c>
      <c r="HQ19" s="626">
        <v>150</v>
      </c>
      <c r="HR19" s="626">
        <v>1409</v>
      </c>
      <c r="HS19" s="626">
        <v>1107</v>
      </c>
      <c r="HT19" s="626">
        <v>5914</v>
      </c>
      <c r="HU19" s="626">
        <v>1940</v>
      </c>
      <c r="HV19" s="626">
        <v>870</v>
      </c>
      <c r="HW19" s="626">
        <v>4672</v>
      </c>
      <c r="HX19" s="626">
        <v>2394</v>
      </c>
      <c r="HY19" s="626">
        <v>650</v>
      </c>
      <c r="HZ19" s="626">
        <v>2178</v>
      </c>
      <c r="IA19" s="626">
        <v>720</v>
      </c>
      <c r="IB19" s="626">
        <v>18</v>
      </c>
      <c r="IC19" s="626">
        <v>0</v>
      </c>
      <c r="ID19" s="626">
        <v>0</v>
      </c>
      <c r="IE19" s="626">
        <v>235</v>
      </c>
      <c r="IF19" s="626">
        <v>198</v>
      </c>
      <c r="IG19" s="626">
        <v>305</v>
      </c>
      <c r="IH19" s="626">
        <v>102</v>
      </c>
      <c r="II19" s="626">
        <v>92</v>
      </c>
      <c r="IJ19" s="626">
        <v>213</v>
      </c>
      <c r="IK19" s="626">
        <v>2</v>
      </c>
      <c r="IL19" s="626">
        <v>457</v>
      </c>
      <c r="IM19" s="626">
        <v>778</v>
      </c>
      <c r="IN19" s="626">
        <v>0</v>
      </c>
      <c r="IO19" s="626">
        <v>10</v>
      </c>
      <c r="IP19" s="626">
        <v>0</v>
      </c>
      <c r="IQ19" s="626">
        <f t="shared" si="18"/>
        <v>27779</v>
      </c>
      <c r="IR19" s="627">
        <f t="shared" si="19"/>
        <v>1.1411497894092661E-2</v>
      </c>
      <c r="IS19" s="614">
        <f t="shared" si="20"/>
        <v>76.106849315068487</v>
      </c>
      <c r="IT19" s="628">
        <v>4461</v>
      </c>
      <c r="IU19" s="629">
        <f t="shared" si="21"/>
        <v>0.16058893408690017</v>
      </c>
      <c r="IV19" s="630">
        <v>16942</v>
      </c>
      <c r="IW19" s="631">
        <f t="shared" si="1"/>
        <v>0.60988516505273771</v>
      </c>
      <c r="IX19" s="632">
        <v>29940.067099999978</v>
      </c>
      <c r="IY19" s="633">
        <v>9871.5117000000046</v>
      </c>
      <c r="IZ19" s="633">
        <v>39811.578799999988</v>
      </c>
      <c r="JA19" s="634">
        <f t="shared" si="22"/>
        <v>0.24795579571438667</v>
      </c>
      <c r="JB19" s="635">
        <v>1.4331537780337662</v>
      </c>
      <c r="JC19" s="636">
        <v>11393</v>
      </c>
      <c r="JD19" s="637">
        <v>4551</v>
      </c>
      <c r="JE19" s="637">
        <v>811</v>
      </c>
      <c r="JF19" s="637">
        <v>1822</v>
      </c>
      <c r="JG19" s="637">
        <v>2</v>
      </c>
      <c r="JH19" s="637">
        <v>9200</v>
      </c>
      <c r="JI19" s="638">
        <f t="shared" si="2"/>
        <v>0.4101299542820116</v>
      </c>
      <c r="JJ19" s="638">
        <f t="shared" si="3"/>
        <v>0.16382879153317254</v>
      </c>
      <c r="JK19" s="638">
        <f t="shared" si="4"/>
        <v>2.919471543252097E-2</v>
      </c>
      <c r="JL19" s="638">
        <f t="shared" si="5"/>
        <v>6.558911407898052E-2</v>
      </c>
      <c r="JM19" s="638">
        <f t="shared" si="6"/>
        <v>7.199683213938586E-5</v>
      </c>
      <c r="JN19" s="639">
        <f t="shared" si="7"/>
        <v>0.331185427841175</v>
      </c>
      <c r="JO19" s="640">
        <v>12.195583596214512</v>
      </c>
      <c r="JP19" s="641">
        <v>6.9222440944881889</v>
      </c>
      <c r="JQ19" s="641">
        <v>4.6066666666666665</v>
      </c>
      <c r="JR19" s="641">
        <v>5.808374733853797</v>
      </c>
      <c r="JS19" s="641">
        <v>9.5311653116531172</v>
      </c>
      <c r="JT19" s="641">
        <v>5.4540074399729459</v>
      </c>
      <c r="JU19" s="641">
        <v>6.7268041237113403</v>
      </c>
      <c r="JV19" s="641">
        <v>7.2793103448275858</v>
      </c>
      <c r="JW19" s="641">
        <v>7.814640410958904</v>
      </c>
      <c r="JX19" s="641">
        <v>6.4385964912280702</v>
      </c>
      <c r="JY19" s="641">
        <v>7.890769230769231</v>
      </c>
      <c r="JZ19" s="641">
        <v>6.6349862258953172</v>
      </c>
      <c r="KA19" s="641">
        <v>5.7527777777777782</v>
      </c>
      <c r="KB19" s="641">
        <v>7.7222222222222223</v>
      </c>
      <c r="KC19" s="641">
        <v>0</v>
      </c>
      <c r="KD19" s="641">
        <v>0</v>
      </c>
      <c r="KE19" s="641">
        <v>7.4978723404255323</v>
      </c>
      <c r="KF19" s="641">
        <v>7.2474747474747474</v>
      </c>
      <c r="KG19" s="641">
        <v>12.170491803278688</v>
      </c>
      <c r="KH19" s="641">
        <v>7.8039215686274508</v>
      </c>
      <c r="KI19" s="641">
        <v>2.7282608695652173</v>
      </c>
      <c r="KJ19" s="641">
        <v>5.408450704225352</v>
      </c>
      <c r="KK19" s="641">
        <v>10</v>
      </c>
      <c r="KL19" s="641">
        <v>3.3676148796498904</v>
      </c>
      <c r="KM19" s="641">
        <v>11.05655526992288</v>
      </c>
      <c r="KN19" s="641">
        <v>0</v>
      </c>
      <c r="KO19" s="641">
        <v>11.1</v>
      </c>
      <c r="KP19" s="641">
        <v>0</v>
      </c>
      <c r="KQ19" s="642">
        <v>6.882681162028871</v>
      </c>
      <c r="KR19" s="625">
        <v>900</v>
      </c>
      <c r="KS19" s="626">
        <v>14286</v>
      </c>
      <c r="KT19" s="626">
        <v>516</v>
      </c>
      <c r="KU19" s="626">
        <v>5410</v>
      </c>
      <c r="KV19" s="626">
        <v>7562</v>
      </c>
      <c r="KW19" s="626">
        <v>20987</v>
      </c>
      <c r="KX19" s="626">
        <v>8671</v>
      </c>
      <c r="KY19" s="626">
        <v>4430</v>
      </c>
      <c r="KZ19" s="626">
        <v>27399</v>
      </c>
      <c r="LA19" s="626">
        <v>12238</v>
      </c>
      <c r="LB19" s="626">
        <v>3884</v>
      </c>
      <c r="LC19" s="626">
        <v>10753</v>
      </c>
      <c r="LD19" s="626">
        <v>2621</v>
      </c>
      <c r="LE19" s="626">
        <v>120</v>
      </c>
      <c r="LF19" s="626">
        <v>0</v>
      </c>
      <c r="LG19" s="626">
        <v>0</v>
      </c>
      <c r="LH19" s="626">
        <v>1401</v>
      </c>
      <c r="LI19" s="626">
        <v>1037</v>
      </c>
      <c r="LJ19" s="626">
        <v>2925</v>
      </c>
      <c r="LK19" s="626">
        <v>603</v>
      </c>
      <c r="LL19" s="626">
        <v>57</v>
      </c>
      <c r="LM19" s="626">
        <v>797</v>
      </c>
      <c r="LN19" s="626">
        <v>18</v>
      </c>
      <c r="LO19" s="626">
        <v>991</v>
      </c>
      <c r="LP19" s="626">
        <v>7825</v>
      </c>
      <c r="LQ19" s="626">
        <v>0</v>
      </c>
      <c r="LR19" s="626">
        <v>73</v>
      </c>
      <c r="LS19" s="626">
        <v>0</v>
      </c>
      <c r="LT19" s="626">
        <f t="shared" si="23"/>
        <v>135504</v>
      </c>
      <c r="LU19" s="614">
        <f t="shared" si="8"/>
        <v>371.24383561643833</v>
      </c>
      <c r="LV19" s="625">
        <v>2649</v>
      </c>
      <c r="LW19" s="626">
        <v>3780</v>
      </c>
      <c r="LX19" s="626">
        <v>27</v>
      </c>
      <c r="LY19" s="626">
        <v>1372</v>
      </c>
      <c r="LZ19" s="626">
        <v>1912</v>
      </c>
      <c r="MA19" s="626">
        <v>5977</v>
      </c>
      <c r="MB19" s="626">
        <v>2440</v>
      </c>
      <c r="MC19" s="626">
        <v>1031</v>
      </c>
      <c r="MD19" s="626">
        <v>4435</v>
      </c>
      <c r="ME19" s="626">
        <v>792</v>
      </c>
      <c r="MF19" s="626">
        <v>588</v>
      </c>
      <c r="MG19" s="626">
        <v>1504</v>
      </c>
      <c r="MH19" s="626">
        <v>799</v>
      </c>
      <c r="MI19" s="626">
        <v>0</v>
      </c>
      <c r="MJ19" s="626">
        <v>0</v>
      </c>
      <c r="MK19" s="626">
        <v>0</v>
      </c>
      <c r="ML19" s="626">
        <v>127</v>
      </c>
      <c r="MM19" s="626">
        <v>200</v>
      </c>
      <c r="MN19" s="626">
        <v>484</v>
      </c>
      <c r="MO19" s="626">
        <v>92</v>
      </c>
      <c r="MP19" s="626">
        <v>117</v>
      </c>
      <c r="MQ19" s="626">
        <v>160</v>
      </c>
      <c r="MR19" s="626">
        <v>0</v>
      </c>
      <c r="MS19" s="626">
        <v>155</v>
      </c>
      <c r="MT19" s="626">
        <v>0</v>
      </c>
      <c r="MU19" s="626">
        <v>0</v>
      </c>
      <c r="MV19" s="626">
        <v>28</v>
      </c>
      <c r="MW19" s="626">
        <v>0</v>
      </c>
      <c r="MX19" s="626">
        <f t="shared" si="24"/>
        <v>28669</v>
      </c>
      <c r="MY19" s="614">
        <f t="shared" si="25"/>
        <v>78.545205479452051</v>
      </c>
      <c r="MZ19" s="612">
        <f t="shared" si="9"/>
        <v>135504</v>
      </c>
      <c r="NA19" s="613">
        <f t="shared" si="26"/>
        <v>28669</v>
      </c>
      <c r="NB19" s="643">
        <f t="shared" si="27"/>
        <v>0.17462676566792348</v>
      </c>
      <c r="NC19" s="644">
        <v>183</v>
      </c>
      <c r="ND19" s="645">
        <v>952</v>
      </c>
      <c r="NE19" s="645">
        <v>1351</v>
      </c>
      <c r="NF19" s="646">
        <v>4655</v>
      </c>
      <c r="NG19" s="647">
        <v>7861</v>
      </c>
      <c r="NH19" s="647">
        <v>13667</v>
      </c>
      <c r="NI19" s="645">
        <v>0</v>
      </c>
      <c r="NJ19" s="645">
        <v>0</v>
      </c>
      <c r="NK19" s="646">
        <v>0</v>
      </c>
      <c r="NL19" s="647">
        <v>0</v>
      </c>
      <c r="NM19" s="645">
        <v>0</v>
      </c>
      <c r="NN19" s="645">
        <v>0</v>
      </c>
      <c r="NO19" s="646">
        <v>0</v>
      </c>
      <c r="NP19" s="647">
        <v>0</v>
      </c>
      <c r="NQ19" s="648">
        <v>0</v>
      </c>
      <c r="NR19" s="648">
        <v>0</v>
      </c>
      <c r="NS19" s="648">
        <v>0</v>
      </c>
      <c r="NT19" s="649">
        <f t="shared" si="28"/>
        <v>28669</v>
      </c>
      <c r="NU19" s="650">
        <f t="shared" si="29"/>
        <v>8.6713872126687366E-2</v>
      </c>
      <c r="NV19" s="625">
        <v>2617</v>
      </c>
      <c r="NW19" s="626">
        <v>110</v>
      </c>
      <c r="NX19" s="626">
        <v>125</v>
      </c>
      <c r="NY19" s="651">
        <v>2852</v>
      </c>
      <c r="NZ19" s="626">
        <v>803</v>
      </c>
      <c r="OA19" s="626">
        <v>75</v>
      </c>
      <c r="OB19" s="626">
        <v>237</v>
      </c>
      <c r="OC19" s="651">
        <v>1115</v>
      </c>
      <c r="OD19" s="652">
        <f t="shared" si="30"/>
        <v>3967</v>
      </c>
      <c r="OE19" s="653">
        <v>9.85</v>
      </c>
      <c r="OF19" s="654">
        <v>0.65666666666666662</v>
      </c>
      <c r="OG19" s="654">
        <v>54.389999999999993</v>
      </c>
      <c r="OH19" s="654">
        <v>0.46487179487179481</v>
      </c>
      <c r="OI19" s="654">
        <v>80.39</v>
      </c>
      <c r="OJ19" s="654">
        <v>5.3593333333333337</v>
      </c>
      <c r="OK19" s="654">
        <v>282.50999999999993</v>
      </c>
      <c r="OL19" s="655">
        <v>2.4146153846153839</v>
      </c>
      <c r="OM19" s="656"/>
      <c r="ON19" s="657"/>
      <c r="OO19" s="657"/>
      <c r="OP19" s="657"/>
      <c r="OQ19" s="657"/>
      <c r="OR19" s="657"/>
      <c r="OS19" s="657"/>
      <c r="OT19" s="658"/>
    </row>
    <row r="20" spans="1:410" s="587" customFormat="1" ht="8.25" x14ac:dyDescent="0.25">
      <c r="A20" s="588" t="s">
        <v>295</v>
      </c>
      <c r="B20" s="589" t="s">
        <v>296</v>
      </c>
      <c r="C20" s="590" t="s">
        <v>297</v>
      </c>
      <c r="D20" s="590" t="s">
        <v>298</v>
      </c>
      <c r="E20" s="590" t="s">
        <v>1213</v>
      </c>
      <c r="F20" s="590" t="s">
        <v>280</v>
      </c>
      <c r="G20" s="590" t="s">
        <v>293</v>
      </c>
      <c r="H20" s="590" t="s">
        <v>294</v>
      </c>
      <c r="I20" s="590" t="s">
        <v>209</v>
      </c>
      <c r="J20" s="590" t="s">
        <v>210</v>
      </c>
      <c r="K20" s="591" t="s">
        <v>232</v>
      </c>
      <c r="L20" s="592">
        <v>1</v>
      </c>
      <c r="M20" s="593">
        <v>694348</v>
      </c>
      <c r="N20" s="594">
        <v>2812</v>
      </c>
      <c r="O20" s="595">
        <v>650494</v>
      </c>
      <c r="P20" s="596">
        <v>480294</v>
      </c>
      <c r="Q20" s="597">
        <f t="shared" si="10"/>
        <v>0.73835269810328763</v>
      </c>
      <c r="R20" s="598">
        <f t="shared" si="0"/>
        <v>43854</v>
      </c>
      <c r="S20" s="599">
        <v>10190.976500000001</v>
      </c>
      <c r="T20" s="600">
        <v>713411.97507999989</v>
      </c>
      <c r="U20" s="600">
        <v>4677.7269299999998</v>
      </c>
      <c r="V20" s="600">
        <v>728280.67850999988</v>
      </c>
      <c r="W20" s="601">
        <f t="shared" si="11"/>
        <v>1.0488698440983482</v>
      </c>
      <c r="X20" s="602">
        <v>53.274000000000001</v>
      </c>
      <c r="Y20" s="603">
        <v>4.2</v>
      </c>
      <c r="Z20" s="603">
        <v>201.17239999999998</v>
      </c>
      <c r="AA20" s="603">
        <v>27.058800000000002</v>
      </c>
      <c r="AB20" s="603">
        <v>31.412266666666667</v>
      </c>
      <c r="AC20" s="603">
        <v>169.97</v>
      </c>
      <c r="AD20" s="603">
        <v>0</v>
      </c>
      <c r="AE20" s="603">
        <v>4.6609999999999996</v>
      </c>
      <c r="AF20" s="603">
        <v>35.525500000000001</v>
      </c>
      <c r="AG20" s="603">
        <v>527.27396666666664</v>
      </c>
      <c r="AH20" s="604">
        <f t="shared" si="12"/>
        <v>0.10937255348526043</v>
      </c>
      <c r="AI20" s="605">
        <f t="shared" si="13"/>
        <v>0.41301083227762514</v>
      </c>
      <c r="AJ20" s="606"/>
      <c r="AK20" s="607"/>
      <c r="AL20" s="607"/>
      <c r="AM20" s="607"/>
      <c r="AN20" s="607"/>
      <c r="AO20" s="607"/>
      <c r="AP20" s="607">
        <v>261</v>
      </c>
      <c r="AQ20" s="608"/>
      <c r="AR20" s="609"/>
      <c r="AS20" s="610"/>
      <c r="AT20" s="610"/>
      <c r="AU20" s="610"/>
      <c r="AV20" s="610"/>
      <c r="AW20" s="610"/>
      <c r="AX20" s="610"/>
      <c r="AY20" s="610"/>
      <c r="AZ20" s="610"/>
      <c r="BA20" s="610"/>
      <c r="BB20" s="610"/>
      <c r="BC20" s="610"/>
      <c r="BD20" s="610"/>
      <c r="BE20" s="610"/>
      <c r="BF20" s="610"/>
      <c r="BG20" s="610"/>
      <c r="BH20" s="610"/>
      <c r="BI20" s="610"/>
      <c r="BJ20" s="610"/>
      <c r="BK20" s="610"/>
      <c r="BL20" s="611"/>
      <c r="BM20" s="612"/>
      <c r="BN20" s="613"/>
      <c r="BO20" s="613"/>
      <c r="BP20" s="613"/>
      <c r="BQ20" s="613"/>
      <c r="BR20" s="613"/>
      <c r="BS20" s="613">
        <v>50</v>
      </c>
      <c r="BT20" s="613"/>
      <c r="BU20" s="613"/>
      <c r="BV20" s="613"/>
      <c r="BW20" s="613"/>
      <c r="BX20" s="613"/>
      <c r="BY20" s="613"/>
      <c r="BZ20" s="613"/>
      <c r="CA20" s="613"/>
      <c r="CB20" s="613"/>
      <c r="CC20" s="613"/>
      <c r="CD20" s="613"/>
      <c r="CE20" s="613"/>
      <c r="CF20" s="613"/>
      <c r="CG20" s="613"/>
      <c r="CH20" s="613"/>
      <c r="CI20" s="613"/>
      <c r="CJ20" s="613"/>
      <c r="CK20" s="613"/>
      <c r="CL20" s="613"/>
      <c r="CM20" s="613"/>
      <c r="CN20" s="613"/>
      <c r="CO20" s="613"/>
      <c r="CP20" s="613"/>
      <c r="CQ20" s="613"/>
      <c r="CR20" s="613"/>
      <c r="CS20" s="613"/>
      <c r="CT20" s="613"/>
      <c r="CU20" s="613"/>
      <c r="CV20" s="613"/>
      <c r="CW20" s="613"/>
      <c r="CX20" s="613"/>
      <c r="CY20" s="613"/>
      <c r="CZ20" s="613"/>
      <c r="DA20" s="613">
        <f t="shared" si="15"/>
        <v>50</v>
      </c>
      <c r="DB20" s="614">
        <f t="shared" si="16"/>
        <v>1</v>
      </c>
      <c r="DC20" s="615"/>
      <c r="DD20" s="616"/>
      <c r="DE20" s="616"/>
      <c r="DF20" s="616"/>
      <c r="DG20" s="616"/>
      <c r="DH20" s="616"/>
      <c r="DI20" s="616">
        <v>0.51934246575342469</v>
      </c>
      <c r="DJ20" s="616"/>
      <c r="DK20" s="616"/>
      <c r="DL20" s="616"/>
      <c r="DM20" s="616"/>
      <c r="DN20" s="616"/>
      <c r="DO20" s="616"/>
      <c r="DP20" s="616"/>
      <c r="DQ20" s="616"/>
      <c r="DR20" s="616"/>
      <c r="DS20" s="616"/>
      <c r="DT20" s="616"/>
      <c r="DU20" s="616"/>
      <c r="DV20" s="616"/>
      <c r="DW20" s="616"/>
      <c r="DX20" s="616"/>
      <c r="DY20" s="616"/>
      <c r="DZ20" s="616"/>
      <c r="EA20" s="616"/>
      <c r="EB20" s="616"/>
      <c r="EC20" s="616"/>
      <c r="ED20" s="616"/>
      <c r="EE20" s="616"/>
      <c r="EF20" s="616"/>
      <c r="EG20" s="616"/>
      <c r="EH20" s="616"/>
      <c r="EI20" s="616"/>
      <c r="EJ20" s="616"/>
      <c r="EK20" s="616"/>
      <c r="EL20" s="616"/>
      <c r="EM20" s="616"/>
      <c r="EN20" s="616"/>
      <c r="EO20" s="616"/>
      <c r="EP20" s="616"/>
      <c r="EQ20" s="617">
        <v>0.51934246575342469</v>
      </c>
      <c r="ER20" s="618"/>
      <c r="ES20" s="619"/>
      <c r="ET20" s="619"/>
      <c r="EU20" s="619"/>
      <c r="EV20" s="619"/>
      <c r="EW20" s="619"/>
      <c r="EX20" s="619"/>
      <c r="EY20" s="619"/>
      <c r="EZ20" s="619"/>
      <c r="FA20" s="619"/>
      <c r="FB20" s="619"/>
      <c r="FC20" s="619"/>
      <c r="FD20" s="619"/>
      <c r="FE20" s="619"/>
      <c r="FF20" s="619"/>
      <c r="FG20" s="619"/>
      <c r="FH20" s="619"/>
      <c r="FI20" s="619"/>
      <c r="FJ20" s="619"/>
      <c r="FK20" s="619"/>
      <c r="FL20" s="619"/>
      <c r="FM20" s="619"/>
      <c r="FN20" s="619"/>
      <c r="FO20" s="619"/>
      <c r="FP20" s="619"/>
      <c r="FQ20" s="619"/>
      <c r="FR20" s="619"/>
      <c r="FS20" s="619"/>
      <c r="FT20" s="619"/>
      <c r="FU20" s="619"/>
      <c r="FV20" s="619"/>
      <c r="FW20" s="619"/>
      <c r="FX20" s="620"/>
      <c r="FY20" s="614"/>
      <c r="FZ20" s="615"/>
      <c r="GA20" s="616"/>
      <c r="GB20" s="616"/>
      <c r="GC20" s="616"/>
      <c r="GD20" s="616"/>
      <c r="GE20" s="616"/>
      <c r="GF20" s="616"/>
      <c r="GG20" s="616"/>
      <c r="GH20" s="616"/>
      <c r="GI20" s="616"/>
      <c r="GJ20" s="616"/>
      <c r="GK20" s="616"/>
      <c r="GL20" s="616"/>
      <c r="GM20" s="616"/>
      <c r="GN20" s="616"/>
      <c r="GO20" s="616"/>
      <c r="GP20" s="616"/>
      <c r="GQ20" s="616"/>
      <c r="GR20" s="616"/>
      <c r="GS20" s="616"/>
      <c r="GT20" s="616"/>
      <c r="GU20" s="616"/>
      <c r="GV20" s="616"/>
      <c r="GW20" s="616"/>
      <c r="GX20" s="616"/>
      <c r="GY20" s="616"/>
      <c r="GZ20" s="616"/>
      <c r="HA20" s="616"/>
      <c r="HB20" s="616"/>
      <c r="HC20" s="616"/>
      <c r="HD20" s="616"/>
      <c r="HE20" s="616"/>
      <c r="HF20" s="621"/>
      <c r="HG20" s="622"/>
      <c r="HH20" s="623"/>
      <c r="HI20" s="623">
        <v>676</v>
      </c>
      <c r="HJ20" s="623"/>
      <c r="HK20" s="623"/>
      <c r="HL20" s="623"/>
      <c r="HM20" s="623"/>
      <c r="HN20" s="624"/>
      <c r="HO20" s="625">
        <v>0</v>
      </c>
      <c r="HP20" s="626">
        <v>1</v>
      </c>
      <c r="HQ20" s="626">
        <v>0</v>
      </c>
      <c r="HR20" s="626">
        <v>0</v>
      </c>
      <c r="HS20" s="626">
        <v>0</v>
      </c>
      <c r="HT20" s="626">
        <v>0</v>
      </c>
      <c r="HU20" s="626">
        <v>0</v>
      </c>
      <c r="HV20" s="626">
        <v>0</v>
      </c>
      <c r="HW20" s="626">
        <v>0</v>
      </c>
      <c r="HX20" s="626">
        <v>0</v>
      </c>
      <c r="HY20" s="626">
        <v>0</v>
      </c>
      <c r="HZ20" s="626">
        <v>0</v>
      </c>
      <c r="IA20" s="626">
        <v>0</v>
      </c>
      <c r="IB20" s="626">
        <v>0</v>
      </c>
      <c r="IC20" s="626">
        <v>0</v>
      </c>
      <c r="ID20" s="626">
        <v>0</v>
      </c>
      <c r="IE20" s="626">
        <v>0</v>
      </c>
      <c r="IF20" s="626">
        <v>0</v>
      </c>
      <c r="IG20" s="626">
        <v>0</v>
      </c>
      <c r="IH20" s="626">
        <v>605</v>
      </c>
      <c r="II20" s="626">
        <v>81</v>
      </c>
      <c r="IJ20" s="626">
        <v>0</v>
      </c>
      <c r="IK20" s="626">
        <v>0</v>
      </c>
      <c r="IL20" s="626">
        <v>0</v>
      </c>
      <c r="IM20" s="626">
        <v>0</v>
      </c>
      <c r="IN20" s="626">
        <v>0</v>
      </c>
      <c r="IO20" s="626">
        <v>0</v>
      </c>
      <c r="IP20" s="626">
        <v>0</v>
      </c>
      <c r="IQ20" s="626">
        <f t="shared" si="18"/>
        <v>687</v>
      </c>
      <c r="IR20" s="627">
        <f t="shared" si="19"/>
        <v>0</v>
      </c>
      <c r="IS20" s="614">
        <f t="shared" si="20"/>
        <v>1.8821917808219177</v>
      </c>
      <c r="IT20" s="628">
        <v>64</v>
      </c>
      <c r="IU20" s="629">
        <f t="shared" si="21"/>
        <v>9.3158660844250368E-2</v>
      </c>
      <c r="IV20" s="630">
        <v>403</v>
      </c>
      <c r="IW20" s="631">
        <f t="shared" si="1"/>
        <v>0.58660844250363897</v>
      </c>
      <c r="IX20" s="632">
        <v>1076.0097000000003</v>
      </c>
      <c r="IY20" s="633">
        <v>2.6599999999999999E-2</v>
      </c>
      <c r="IZ20" s="633">
        <v>1076.0363000000004</v>
      </c>
      <c r="JA20" s="634">
        <f t="shared" si="22"/>
        <v>2.4720355623690378E-5</v>
      </c>
      <c r="JB20" s="635">
        <v>1.5662828238719075</v>
      </c>
      <c r="JC20" s="636">
        <v>0</v>
      </c>
      <c r="JD20" s="637">
        <v>0</v>
      </c>
      <c r="JE20" s="637">
        <v>0</v>
      </c>
      <c r="JF20" s="637">
        <v>0</v>
      </c>
      <c r="JG20" s="637">
        <v>0</v>
      </c>
      <c r="JH20" s="637">
        <v>687</v>
      </c>
      <c r="JI20" s="638">
        <f t="shared" si="2"/>
        <v>0</v>
      </c>
      <c r="JJ20" s="638">
        <f t="shared" si="3"/>
        <v>0</v>
      </c>
      <c r="JK20" s="638">
        <f t="shared" si="4"/>
        <v>0</v>
      </c>
      <c r="JL20" s="638">
        <f t="shared" si="5"/>
        <v>0</v>
      </c>
      <c r="JM20" s="638">
        <f t="shared" si="6"/>
        <v>0</v>
      </c>
      <c r="JN20" s="639">
        <f t="shared" si="7"/>
        <v>1</v>
      </c>
      <c r="JO20" s="640">
        <v>0</v>
      </c>
      <c r="JP20" s="641">
        <v>5</v>
      </c>
      <c r="JQ20" s="641">
        <v>0</v>
      </c>
      <c r="JR20" s="641">
        <v>0</v>
      </c>
      <c r="JS20" s="641">
        <v>0</v>
      </c>
      <c r="JT20" s="641">
        <v>0</v>
      </c>
      <c r="JU20" s="641">
        <v>0</v>
      </c>
      <c r="JV20" s="641">
        <v>0</v>
      </c>
      <c r="JW20" s="641">
        <v>0</v>
      </c>
      <c r="JX20" s="641">
        <v>0</v>
      </c>
      <c r="JY20" s="641">
        <v>0</v>
      </c>
      <c r="JZ20" s="641">
        <v>0</v>
      </c>
      <c r="KA20" s="641">
        <v>0</v>
      </c>
      <c r="KB20" s="641">
        <v>0</v>
      </c>
      <c r="KC20" s="641">
        <v>0</v>
      </c>
      <c r="KD20" s="641">
        <v>0</v>
      </c>
      <c r="KE20" s="641">
        <v>0</v>
      </c>
      <c r="KF20" s="641">
        <v>0</v>
      </c>
      <c r="KG20" s="641">
        <v>0</v>
      </c>
      <c r="KH20" s="641">
        <v>15.457851239669422</v>
      </c>
      <c r="KI20" s="641">
        <v>10.123456790123457</v>
      </c>
      <c r="KJ20" s="641">
        <v>0</v>
      </c>
      <c r="KK20" s="641">
        <v>0</v>
      </c>
      <c r="KL20" s="641">
        <v>0</v>
      </c>
      <c r="KM20" s="641">
        <v>0</v>
      </c>
      <c r="KN20" s="641">
        <v>0</v>
      </c>
      <c r="KO20" s="641">
        <v>0</v>
      </c>
      <c r="KP20" s="641">
        <v>0</v>
      </c>
      <c r="KQ20" s="642">
        <v>14.813682678311499</v>
      </c>
      <c r="KR20" s="625">
        <v>0</v>
      </c>
      <c r="KS20" s="626">
        <v>4</v>
      </c>
      <c r="KT20" s="626">
        <v>0</v>
      </c>
      <c r="KU20" s="626">
        <v>0</v>
      </c>
      <c r="KV20" s="626">
        <v>0</v>
      </c>
      <c r="KW20" s="626">
        <v>0</v>
      </c>
      <c r="KX20" s="626">
        <v>0</v>
      </c>
      <c r="KY20" s="626">
        <v>0</v>
      </c>
      <c r="KZ20" s="626">
        <v>0</v>
      </c>
      <c r="LA20" s="626">
        <v>0</v>
      </c>
      <c r="LB20" s="626">
        <v>0</v>
      </c>
      <c r="LC20" s="626">
        <v>0</v>
      </c>
      <c r="LD20" s="626">
        <v>0</v>
      </c>
      <c r="LE20" s="626">
        <v>0</v>
      </c>
      <c r="LF20" s="626">
        <v>0</v>
      </c>
      <c r="LG20" s="626">
        <v>0</v>
      </c>
      <c r="LH20" s="626">
        <v>0</v>
      </c>
      <c r="LI20" s="626">
        <v>0</v>
      </c>
      <c r="LJ20" s="626">
        <v>0</v>
      </c>
      <c r="LK20" s="626">
        <v>8745</v>
      </c>
      <c r="LL20" s="626">
        <v>740</v>
      </c>
      <c r="LM20" s="626">
        <v>0</v>
      </c>
      <c r="LN20" s="626">
        <v>0</v>
      </c>
      <c r="LO20" s="626">
        <v>0</v>
      </c>
      <c r="LP20" s="626">
        <v>0</v>
      </c>
      <c r="LQ20" s="626">
        <v>0</v>
      </c>
      <c r="LR20" s="626">
        <v>0</v>
      </c>
      <c r="LS20" s="626">
        <v>0</v>
      </c>
      <c r="LT20" s="626">
        <f t="shared" si="23"/>
        <v>9489</v>
      </c>
      <c r="LU20" s="614">
        <f t="shared" si="8"/>
        <v>25.997260273972604</v>
      </c>
      <c r="LV20" s="625">
        <v>0</v>
      </c>
      <c r="LW20" s="626">
        <v>0</v>
      </c>
      <c r="LX20" s="626">
        <v>0</v>
      </c>
      <c r="LY20" s="626">
        <v>0</v>
      </c>
      <c r="LZ20" s="626">
        <v>0</v>
      </c>
      <c r="MA20" s="626">
        <v>0</v>
      </c>
      <c r="MB20" s="626">
        <v>0</v>
      </c>
      <c r="MC20" s="626">
        <v>0</v>
      </c>
      <c r="MD20" s="626">
        <v>0</v>
      </c>
      <c r="ME20" s="626">
        <v>0</v>
      </c>
      <c r="MF20" s="626">
        <v>0</v>
      </c>
      <c r="MG20" s="626">
        <v>0</v>
      </c>
      <c r="MH20" s="626">
        <v>0</v>
      </c>
      <c r="MI20" s="626">
        <v>0</v>
      </c>
      <c r="MJ20" s="626">
        <v>0</v>
      </c>
      <c r="MK20" s="626">
        <v>0</v>
      </c>
      <c r="ML20" s="626">
        <v>0</v>
      </c>
      <c r="MM20" s="626">
        <v>0</v>
      </c>
      <c r="MN20" s="626">
        <v>0</v>
      </c>
      <c r="MO20" s="626">
        <v>0</v>
      </c>
      <c r="MP20" s="626">
        <v>0</v>
      </c>
      <c r="MQ20" s="626">
        <v>0</v>
      </c>
      <c r="MR20" s="626">
        <v>0</v>
      </c>
      <c r="MS20" s="626">
        <v>0</v>
      </c>
      <c r="MT20" s="626">
        <v>0</v>
      </c>
      <c r="MU20" s="626">
        <v>0</v>
      </c>
      <c r="MV20" s="626">
        <v>0</v>
      </c>
      <c r="MW20" s="626">
        <v>0</v>
      </c>
      <c r="MX20" s="626">
        <f t="shared" si="24"/>
        <v>0</v>
      </c>
      <c r="MY20" s="614">
        <f t="shared" si="25"/>
        <v>0</v>
      </c>
      <c r="MZ20" s="612">
        <f t="shared" si="9"/>
        <v>9489</v>
      </c>
      <c r="NA20" s="613">
        <f t="shared" si="26"/>
        <v>0</v>
      </c>
      <c r="NB20" s="643">
        <f t="shared" si="27"/>
        <v>0</v>
      </c>
      <c r="NC20" s="644">
        <v>0</v>
      </c>
      <c r="ND20" s="645">
        <v>0</v>
      </c>
      <c r="NE20" s="645">
        <v>0</v>
      </c>
      <c r="NF20" s="646">
        <v>0</v>
      </c>
      <c r="NG20" s="647">
        <v>0</v>
      </c>
      <c r="NH20" s="647">
        <v>0</v>
      </c>
      <c r="NI20" s="645">
        <v>0</v>
      </c>
      <c r="NJ20" s="645">
        <v>0</v>
      </c>
      <c r="NK20" s="646">
        <v>0</v>
      </c>
      <c r="NL20" s="647">
        <v>0</v>
      </c>
      <c r="NM20" s="645">
        <v>0</v>
      </c>
      <c r="NN20" s="645">
        <v>0</v>
      </c>
      <c r="NO20" s="646">
        <v>0</v>
      </c>
      <c r="NP20" s="647">
        <v>0</v>
      </c>
      <c r="NQ20" s="648">
        <v>0</v>
      </c>
      <c r="NR20" s="648">
        <v>0</v>
      </c>
      <c r="NS20" s="648">
        <v>0</v>
      </c>
      <c r="NT20" s="649">
        <f t="shared" si="28"/>
        <v>0</v>
      </c>
      <c r="NU20" s="650"/>
      <c r="NV20" s="625"/>
      <c r="NW20" s="626"/>
      <c r="NX20" s="626"/>
      <c r="NY20" s="651"/>
      <c r="NZ20" s="626"/>
      <c r="OA20" s="626"/>
      <c r="OB20" s="626"/>
      <c r="OC20" s="651"/>
      <c r="OD20" s="652"/>
      <c r="OE20" s="653"/>
      <c r="OF20" s="654"/>
      <c r="OG20" s="654"/>
      <c r="OH20" s="654"/>
      <c r="OI20" s="654"/>
      <c r="OJ20" s="654"/>
      <c r="OK20" s="654"/>
      <c r="OL20" s="655"/>
      <c r="OM20" s="656"/>
      <c r="ON20" s="657"/>
      <c r="OO20" s="657"/>
      <c r="OP20" s="657"/>
      <c r="OQ20" s="657"/>
      <c r="OR20" s="657"/>
      <c r="OS20" s="657"/>
      <c r="OT20" s="658"/>
    </row>
    <row r="21" spans="1:410" s="587" customFormat="1" ht="8.25" x14ac:dyDescent="0.25">
      <c r="A21" s="588" t="s">
        <v>299</v>
      </c>
      <c r="B21" s="589" t="s">
        <v>300</v>
      </c>
      <c r="C21" s="590" t="s">
        <v>301</v>
      </c>
      <c r="D21" s="590" t="s">
        <v>302</v>
      </c>
      <c r="E21" s="590" t="s">
        <v>1211</v>
      </c>
      <c r="F21" s="590" t="s">
        <v>274</v>
      </c>
      <c r="G21" s="590" t="s">
        <v>303</v>
      </c>
      <c r="H21" s="590" t="s">
        <v>303</v>
      </c>
      <c r="I21" s="590" t="s">
        <v>209</v>
      </c>
      <c r="J21" s="590" t="s">
        <v>210</v>
      </c>
      <c r="K21" s="591" t="s">
        <v>232</v>
      </c>
      <c r="L21" s="592">
        <v>1</v>
      </c>
      <c r="M21" s="593">
        <v>771952</v>
      </c>
      <c r="N21" s="594">
        <v>0</v>
      </c>
      <c r="O21" s="595">
        <v>714171</v>
      </c>
      <c r="P21" s="596">
        <v>541954</v>
      </c>
      <c r="Q21" s="597">
        <f t="shared" si="10"/>
        <v>0.75885747251008517</v>
      </c>
      <c r="R21" s="598">
        <f t="shared" si="0"/>
        <v>57781</v>
      </c>
      <c r="S21" s="599">
        <v>10325.761230000002</v>
      </c>
      <c r="T21" s="600">
        <v>736748.64045000018</v>
      </c>
      <c r="U21" s="600">
        <v>0</v>
      </c>
      <c r="V21" s="600">
        <v>747074.40168000024</v>
      </c>
      <c r="W21" s="601">
        <f t="shared" si="11"/>
        <v>0.96777312796650605</v>
      </c>
      <c r="X21" s="602">
        <v>51.042000000000002</v>
      </c>
      <c r="Y21" s="603">
        <v>0</v>
      </c>
      <c r="Z21" s="603">
        <v>263.1706666666667</v>
      </c>
      <c r="AA21" s="603">
        <v>41.967866666666673</v>
      </c>
      <c r="AB21" s="603">
        <v>18.073733333333333</v>
      </c>
      <c r="AC21" s="603">
        <v>175.64274666666665</v>
      </c>
      <c r="AD21" s="603">
        <v>8.8628</v>
      </c>
      <c r="AE21" s="603">
        <v>35.749000000000002</v>
      </c>
      <c r="AF21" s="603">
        <v>113.297725</v>
      </c>
      <c r="AG21" s="603">
        <v>707.80653833333338</v>
      </c>
      <c r="AH21" s="604">
        <f t="shared" si="12"/>
        <v>9.1348731211545492E-2</v>
      </c>
      <c r="AI21" s="605">
        <f t="shared" si="13"/>
        <v>0.47099068398762922</v>
      </c>
      <c r="AJ21" s="606"/>
      <c r="AK21" s="607"/>
      <c r="AL21" s="607"/>
      <c r="AM21" s="607"/>
      <c r="AN21" s="607"/>
      <c r="AO21" s="607"/>
      <c r="AP21" s="607">
        <v>222</v>
      </c>
      <c r="AQ21" s="608"/>
      <c r="AR21" s="609"/>
      <c r="AS21" s="610"/>
      <c r="AT21" s="610"/>
      <c r="AU21" s="610"/>
      <c r="AV21" s="610"/>
      <c r="AW21" s="610"/>
      <c r="AX21" s="610"/>
      <c r="AY21" s="610"/>
      <c r="AZ21" s="610"/>
      <c r="BA21" s="610"/>
      <c r="BB21" s="610"/>
      <c r="BC21" s="610"/>
      <c r="BD21" s="610"/>
      <c r="BE21" s="610"/>
      <c r="BF21" s="610"/>
      <c r="BG21" s="610"/>
      <c r="BH21" s="610"/>
      <c r="BI21" s="610"/>
      <c r="BJ21" s="610"/>
      <c r="BK21" s="610"/>
      <c r="BL21" s="611"/>
      <c r="BM21" s="612"/>
      <c r="BN21" s="613"/>
      <c r="BO21" s="613"/>
      <c r="BP21" s="613"/>
      <c r="BQ21" s="613"/>
      <c r="BR21" s="613"/>
      <c r="BS21" s="613">
        <v>52</v>
      </c>
      <c r="BT21" s="613"/>
      <c r="BU21" s="613"/>
      <c r="BV21" s="613"/>
      <c r="BW21" s="613"/>
      <c r="BX21" s="613"/>
      <c r="BY21" s="613"/>
      <c r="BZ21" s="613"/>
      <c r="CA21" s="613"/>
      <c r="CB21" s="613"/>
      <c r="CC21" s="613"/>
      <c r="CD21" s="613"/>
      <c r="CE21" s="613"/>
      <c r="CF21" s="613"/>
      <c r="CG21" s="613"/>
      <c r="CH21" s="613"/>
      <c r="CI21" s="613"/>
      <c r="CJ21" s="613"/>
      <c r="CK21" s="613"/>
      <c r="CL21" s="613"/>
      <c r="CM21" s="613"/>
      <c r="CN21" s="613"/>
      <c r="CO21" s="613"/>
      <c r="CP21" s="613"/>
      <c r="CQ21" s="613"/>
      <c r="CR21" s="613"/>
      <c r="CS21" s="613"/>
      <c r="CT21" s="613"/>
      <c r="CU21" s="613"/>
      <c r="CV21" s="613"/>
      <c r="CW21" s="613"/>
      <c r="CX21" s="613"/>
      <c r="CY21" s="613"/>
      <c r="CZ21" s="613"/>
      <c r="DA21" s="613">
        <f t="shared" si="15"/>
        <v>52</v>
      </c>
      <c r="DB21" s="614">
        <f t="shared" si="16"/>
        <v>1</v>
      </c>
      <c r="DC21" s="615"/>
      <c r="DD21" s="616"/>
      <c r="DE21" s="616"/>
      <c r="DF21" s="616"/>
      <c r="DG21" s="616"/>
      <c r="DH21" s="616"/>
      <c r="DI21" s="616">
        <v>0.69035827186512122</v>
      </c>
      <c r="DJ21" s="616"/>
      <c r="DK21" s="616"/>
      <c r="DL21" s="616"/>
      <c r="DM21" s="616"/>
      <c r="DN21" s="616"/>
      <c r="DO21" s="616"/>
      <c r="DP21" s="616"/>
      <c r="DQ21" s="616"/>
      <c r="DR21" s="616"/>
      <c r="DS21" s="616"/>
      <c r="DT21" s="616"/>
      <c r="DU21" s="616"/>
      <c r="DV21" s="616"/>
      <c r="DW21" s="616"/>
      <c r="DX21" s="616"/>
      <c r="DY21" s="616"/>
      <c r="DZ21" s="616"/>
      <c r="EA21" s="616"/>
      <c r="EB21" s="616"/>
      <c r="EC21" s="616"/>
      <c r="ED21" s="616"/>
      <c r="EE21" s="616"/>
      <c r="EF21" s="616"/>
      <c r="EG21" s="616"/>
      <c r="EH21" s="616"/>
      <c r="EI21" s="616"/>
      <c r="EJ21" s="616"/>
      <c r="EK21" s="616"/>
      <c r="EL21" s="616"/>
      <c r="EM21" s="616"/>
      <c r="EN21" s="616"/>
      <c r="EO21" s="616"/>
      <c r="EP21" s="616"/>
      <c r="EQ21" s="617">
        <v>0.69035827186512122</v>
      </c>
      <c r="ER21" s="618"/>
      <c r="ES21" s="619"/>
      <c r="ET21" s="619"/>
      <c r="EU21" s="619"/>
      <c r="EV21" s="619"/>
      <c r="EW21" s="619"/>
      <c r="EX21" s="619"/>
      <c r="EY21" s="619"/>
      <c r="EZ21" s="619"/>
      <c r="FA21" s="619"/>
      <c r="FB21" s="619"/>
      <c r="FC21" s="619"/>
      <c r="FD21" s="619"/>
      <c r="FE21" s="619"/>
      <c r="FF21" s="619"/>
      <c r="FG21" s="619"/>
      <c r="FH21" s="619"/>
      <c r="FI21" s="619"/>
      <c r="FJ21" s="619"/>
      <c r="FK21" s="619"/>
      <c r="FL21" s="619"/>
      <c r="FM21" s="619"/>
      <c r="FN21" s="619"/>
      <c r="FO21" s="619"/>
      <c r="FP21" s="619"/>
      <c r="FQ21" s="619"/>
      <c r="FR21" s="619"/>
      <c r="FS21" s="619"/>
      <c r="FT21" s="619"/>
      <c r="FU21" s="619"/>
      <c r="FV21" s="619"/>
      <c r="FW21" s="619"/>
      <c r="FX21" s="620"/>
      <c r="FY21" s="614"/>
      <c r="FZ21" s="615"/>
      <c r="GA21" s="616"/>
      <c r="GB21" s="616"/>
      <c r="GC21" s="616"/>
      <c r="GD21" s="616"/>
      <c r="GE21" s="616"/>
      <c r="GF21" s="616"/>
      <c r="GG21" s="616"/>
      <c r="GH21" s="616"/>
      <c r="GI21" s="616"/>
      <c r="GJ21" s="616"/>
      <c r="GK21" s="616"/>
      <c r="GL21" s="616"/>
      <c r="GM21" s="616"/>
      <c r="GN21" s="616"/>
      <c r="GO21" s="616"/>
      <c r="GP21" s="616"/>
      <c r="GQ21" s="616"/>
      <c r="GR21" s="616"/>
      <c r="GS21" s="616"/>
      <c r="GT21" s="616"/>
      <c r="GU21" s="616"/>
      <c r="GV21" s="616"/>
      <c r="GW21" s="616"/>
      <c r="GX21" s="616"/>
      <c r="GY21" s="616"/>
      <c r="GZ21" s="616"/>
      <c r="HA21" s="616"/>
      <c r="HB21" s="616"/>
      <c r="HC21" s="616"/>
      <c r="HD21" s="616"/>
      <c r="HE21" s="616"/>
      <c r="HF21" s="621"/>
      <c r="HG21" s="622"/>
      <c r="HH21" s="623"/>
      <c r="HI21" s="623">
        <v>603</v>
      </c>
      <c r="HJ21" s="623"/>
      <c r="HK21" s="623"/>
      <c r="HL21" s="623"/>
      <c r="HM21" s="623"/>
      <c r="HN21" s="624"/>
      <c r="HO21" s="625">
        <v>0</v>
      </c>
      <c r="HP21" s="626">
        <v>8</v>
      </c>
      <c r="HQ21" s="626">
        <v>0</v>
      </c>
      <c r="HR21" s="626">
        <v>0</v>
      </c>
      <c r="HS21" s="626">
        <v>0</v>
      </c>
      <c r="HT21" s="626">
        <v>0</v>
      </c>
      <c r="HU21" s="626">
        <v>0</v>
      </c>
      <c r="HV21" s="626">
        <v>0</v>
      </c>
      <c r="HW21" s="626">
        <v>0</v>
      </c>
      <c r="HX21" s="626">
        <v>0</v>
      </c>
      <c r="HY21" s="626">
        <v>0</v>
      </c>
      <c r="HZ21" s="626">
        <v>0</v>
      </c>
      <c r="IA21" s="626">
        <v>0</v>
      </c>
      <c r="IB21" s="626">
        <v>0</v>
      </c>
      <c r="IC21" s="626">
        <v>0</v>
      </c>
      <c r="ID21" s="626">
        <v>0</v>
      </c>
      <c r="IE21" s="626">
        <v>0</v>
      </c>
      <c r="IF21" s="626">
        <v>0</v>
      </c>
      <c r="IG21" s="626">
        <v>0</v>
      </c>
      <c r="IH21" s="626">
        <v>546</v>
      </c>
      <c r="II21" s="626">
        <v>138</v>
      </c>
      <c r="IJ21" s="626">
        <v>0</v>
      </c>
      <c r="IK21" s="626">
        <v>0</v>
      </c>
      <c r="IL21" s="626">
        <v>0</v>
      </c>
      <c r="IM21" s="626">
        <v>0</v>
      </c>
      <c r="IN21" s="626">
        <v>0</v>
      </c>
      <c r="IO21" s="626">
        <v>0</v>
      </c>
      <c r="IP21" s="626">
        <v>0</v>
      </c>
      <c r="IQ21" s="626">
        <f t="shared" si="18"/>
        <v>692</v>
      </c>
      <c r="IR21" s="627">
        <f t="shared" si="19"/>
        <v>0</v>
      </c>
      <c r="IS21" s="614">
        <f t="shared" si="20"/>
        <v>1.8958904109589041</v>
      </c>
      <c r="IT21" s="628">
        <v>520</v>
      </c>
      <c r="IU21" s="629">
        <f t="shared" si="21"/>
        <v>0.75144508670520227</v>
      </c>
      <c r="IV21" s="630">
        <v>544</v>
      </c>
      <c r="IW21" s="631">
        <f t="shared" si="1"/>
        <v>0.78612716763005785</v>
      </c>
      <c r="IX21" s="632">
        <v>1369.2245000000005</v>
      </c>
      <c r="IY21" s="633">
        <v>0.92429999999999979</v>
      </c>
      <c r="IZ21" s="633">
        <v>1370.1488000000002</v>
      </c>
      <c r="JA21" s="634">
        <f t="shared" si="22"/>
        <v>6.7459826261206056E-4</v>
      </c>
      <c r="JB21" s="635">
        <v>1.979983815028902</v>
      </c>
      <c r="JC21" s="636">
        <v>0</v>
      </c>
      <c r="JD21" s="637">
        <v>64</v>
      </c>
      <c r="JE21" s="637">
        <v>0</v>
      </c>
      <c r="JF21" s="637">
        <v>0</v>
      </c>
      <c r="JG21" s="637">
        <v>0</v>
      </c>
      <c r="JH21" s="637">
        <v>628</v>
      </c>
      <c r="JI21" s="638">
        <f t="shared" si="2"/>
        <v>0</v>
      </c>
      <c r="JJ21" s="638">
        <f t="shared" si="3"/>
        <v>9.2485549132947972E-2</v>
      </c>
      <c r="JK21" s="638">
        <f t="shared" si="4"/>
        <v>0</v>
      </c>
      <c r="JL21" s="638">
        <f t="shared" si="5"/>
        <v>0</v>
      </c>
      <c r="JM21" s="638">
        <f t="shared" si="6"/>
        <v>0</v>
      </c>
      <c r="JN21" s="639">
        <f t="shared" si="7"/>
        <v>0.90751445086705207</v>
      </c>
      <c r="JO21" s="640">
        <v>0</v>
      </c>
      <c r="JP21" s="641">
        <v>11.75</v>
      </c>
      <c r="JQ21" s="641">
        <v>0</v>
      </c>
      <c r="JR21" s="641">
        <v>0</v>
      </c>
      <c r="JS21" s="641">
        <v>0</v>
      </c>
      <c r="JT21" s="641">
        <v>0</v>
      </c>
      <c r="JU21" s="641">
        <v>0</v>
      </c>
      <c r="JV21" s="641">
        <v>0</v>
      </c>
      <c r="JW21" s="641">
        <v>0</v>
      </c>
      <c r="JX21" s="641">
        <v>0</v>
      </c>
      <c r="JY21" s="641">
        <v>0</v>
      </c>
      <c r="JZ21" s="641">
        <v>0</v>
      </c>
      <c r="KA21" s="641">
        <v>0</v>
      </c>
      <c r="KB21" s="641">
        <v>0</v>
      </c>
      <c r="KC21" s="641">
        <v>0</v>
      </c>
      <c r="KD21" s="641">
        <v>0</v>
      </c>
      <c r="KE21" s="641">
        <v>0</v>
      </c>
      <c r="KF21" s="641">
        <v>0</v>
      </c>
      <c r="KG21" s="641">
        <v>0</v>
      </c>
      <c r="KH21" s="641">
        <v>20.291208791208792</v>
      </c>
      <c r="KI21" s="641">
        <v>16.913043478260871</v>
      </c>
      <c r="KJ21" s="641">
        <v>0</v>
      </c>
      <c r="KK21" s="641">
        <v>0</v>
      </c>
      <c r="KL21" s="641">
        <v>0</v>
      </c>
      <c r="KM21" s="641">
        <v>0</v>
      </c>
      <c r="KN21" s="641">
        <v>0</v>
      </c>
      <c r="KO21" s="641">
        <v>0</v>
      </c>
      <c r="KP21" s="641">
        <v>0</v>
      </c>
      <c r="KQ21" s="642">
        <v>19.51878612716763</v>
      </c>
      <c r="KR21" s="625">
        <v>0</v>
      </c>
      <c r="KS21" s="626">
        <v>86</v>
      </c>
      <c r="KT21" s="626">
        <v>0</v>
      </c>
      <c r="KU21" s="626">
        <v>0</v>
      </c>
      <c r="KV21" s="626">
        <v>0</v>
      </c>
      <c r="KW21" s="626">
        <v>0</v>
      </c>
      <c r="KX21" s="626">
        <v>0</v>
      </c>
      <c r="KY21" s="626">
        <v>0</v>
      </c>
      <c r="KZ21" s="626">
        <v>0</v>
      </c>
      <c r="LA21" s="626">
        <v>0</v>
      </c>
      <c r="LB21" s="626">
        <v>0</v>
      </c>
      <c r="LC21" s="626">
        <v>0</v>
      </c>
      <c r="LD21" s="626">
        <v>0</v>
      </c>
      <c r="LE21" s="626">
        <v>0</v>
      </c>
      <c r="LF21" s="626">
        <v>0</v>
      </c>
      <c r="LG21" s="626">
        <v>0</v>
      </c>
      <c r="LH21" s="626">
        <v>0</v>
      </c>
      <c r="LI21" s="626">
        <v>0</v>
      </c>
      <c r="LJ21" s="626">
        <v>0</v>
      </c>
      <c r="LK21" s="626">
        <v>10530</v>
      </c>
      <c r="LL21" s="626">
        <v>2197</v>
      </c>
      <c r="LM21" s="626">
        <v>0</v>
      </c>
      <c r="LN21" s="626">
        <v>0</v>
      </c>
      <c r="LO21" s="626">
        <v>0</v>
      </c>
      <c r="LP21" s="626">
        <v>0</v>
      </c>
      <c r="LQ21" s="626">
        <v>0</v>
      </c>
      <c r="LR21" s="626">
        <v>0</v>
      </c>
      <c r="LS21" s="626">
        <v>0</v>
      </c>
      <c r="LT21" s="626">
        <f t="shared" si="23"/>
        <v>12813</v>
      </c>
      <c r="LU21" s="614">
        <f t="shared" si="8"/>
        <v>35.104109589041094</v>
      </c>
      <c r="LV21" s="625">
        <v>0</v>
      </c>
      <c r="LW21" s="626">
        <v>0</v>
      </c>
      <c r="LX21" s="626">
        <v>0</v>
      </c>
      <c r="LY21" s="626">
        <v>0</v>
      </c>
      <c r="LZ21" s="626">
        <v>0</v>
      </c>
      <c r="MA21" s="626">
        <v>0</v>
      </c>
      <c r="MB21" s="626">
        <v>0</v>
      </c>
      <c r="MC21" s="626">
        <v>0</v>
      </c>
      <c r="MD21" s="626">
        <v>0</v>
      </c>
      <c r="ME21" s="626">
        <v>0</v>
      </c>
      <c r="MF21" s="626">
        <v>0</v>
      </c>
      <c r="MG21" s="626">
        <v>0</v>
      </c>
      <c r="MH21" s="626">
        <v>0</v>
      </c>
      <c r="MI21" s="626">
        <v>0</v>
      </c>
      <c r="MJ21" s="626">
        <v>0</v>
      </c>
      <c r="MK21" s="626">
        <v>0</v>
      </c>
      <c r="ML21" s="626">
        <v>0</v>
      </c>
      <c r="MM21" s="626">
        <v>0</v>
      </c>
      <c r="MN21" s="626">
        <v>0</v>
      </c>
      <c r="MO21" s="626">
        <v>0</v>
      </c>
      <c r="MP21" s="626">
        <v>0</v>
      </c>
      <c r="MQ21" s="626">
        <v>0</v>
      </c>
      <c r="MR21" s="626">
        <v>0</v>
      </c>
      <c r="MS21" s="626">
        <v>0</v>
      </c>
      <c r="MT21" s="626">
        <v>0</v>
      </c>
      <c r="MU21" s="626">
        <v>0</v>
      </c>
      <c r="MV21" s="626">
        <v>0</v>
      </c>
      <c r="MW21" s="626">
        <v>0</v>
      </c>
      <c r="MX21" s="626">
        <f t="shared" si="24"/>
        <v>0</v>
      </c>
      <c r="MY21" s="614">
        <f t="shared" si="25"/>
        <v>0</v>
      </c>
      <c r="MZ21" s="612">
        <f t="shared" si="9"/>
        <v>12813</v>
      </c>
      <c r="NA21" s="613">
        <f t="shared" si="26"/>
        <v>0</v>
      </c>
      <c r="NB21" s="643">
        <f t="shared" si="27"/>
        <v>0</v>
      </c>
      <c r="NC21" s="644">
        <v>0</v>
      </c>
      <c r="ND21" s="645">
        <v>0</v>
      </c>
      <c r="NE21" s="645">
        <v>0</v>
      </c>
      <c r="NF21" s="646">
        <v>0</v>
      </c>
      <c r="NG21" s="647">
        <v>0</v>
      </c>
      <c r="NH21" s="647">
        <v>0</v>
      </c>
      <c r="NI21" s="645">
        <v>0</v>
      </c>
      <c r="NJ21" s="645">
        <v>0</v>
      </c>
      <c r="NK21" s="646">
        <v>0</v>
      </c>
      <c r="NL21" s="647">
        <v>0</v>
      </c>
      <c r="NM21" s="645">
        <v>0</v>
      </c>
      <c r="NN21" s="645">
        <v>0</v>
      </c>
      <c r="NO21" s="646">
        <v>0</v>
      </c>
      <c r="NP21" s="647">
        <v>0</v>
      </c>
      <c r="NQ21" s="648">
        <v>0</v>
      </c>
      <c r="NR21" s="648">
        <v>0</v>
      </c>
      <c r="NS21" s="648">
        <v>0</v>
      </c>
      <c r="NT21" s="649">
        <f t="shared" si="28"/>
        <v>0</v>
      </c>
      <c r="NU21" s="650"/>
      <c r="NV21" s="625"/>
      <c r="NW21" s="626"/>
      <c r="NX21" s="626"/>
      <c r="NY21" s="651"/>
      <c r="NZ21" s="626"/>
      <c r="OA21" s="626"/>
      <c r="OB21" s="626"/>
      <c r="OC21" s="651"/>
      <c r="OD21" s="652"/>
      <c r="OE21" s="653"/>
      <c r="OF21" s="654"/>
      <c r="OG21" s="654"/>
      <c r="OH21" s="654"/>
      <c r="OI21" s="654"/>
      <c r="OJ21" s="654"/>
      <c r="OK21" s="654"/>
      <c r="OL21" s="655"/>
      <c r="OM21" s="656"/>
      <c r="ON21" s="657"/>
      <c r="OO21" s="657"/>
      <c r="OP21" s="657"/>
      <c r="OQ21" s="657"/>
      <c r="OR21" s="657"/>
      <c r="OS21" s="657"/>
      <c r="OT21" s="658"/>
    </row>
    <row r="22" spans="1:410" s="587" customFormat="1" ht="8.25" x14ac:dyDescent="0.25">
      <c r="A22" s="588" t="s">
        <v>304</v>
      </c>
      <c r="B22" s="589" t="s">
        <v>305</v>
      </c>
      <c r="C22" s="590" t="s">
        <v>306</v>
      </c>
      <c r="D22" s="590" t="s">
        <v>1216</v>
      </c>
      <c r="E22" s="590" t="s">
        <v>1211</v>
      </c>
      <c r="F22" s="590" t="s">
        <v>274</v>
      </c>
      <c r="G22" s="590" t="s">
        <v>303</v>
      </c>
      <c r="H22" s="590" t="s">
        <v>303</v>
      </c>
      <c r="I22" s="590" t="s">
        <v>186</v>
      </c>
      <c r="J22" s="590" t="s">
        <v>210</v>
      </c>
      <c r="K22" s="591" t="s">
        <v>282</v>
      </c>
      <c r="L22" s="592">
        <v>1</v>
      </c>
      <c r="M22" s="593">
        <v>1590207</v>
      </c>
      <c r="N22" s="594">
        <v>64831</v>
      </c>
      <c r="O22" s="595">
        <v>1581494</v>
      </c>
      <c r="P22" s="596">
        <v>1014924</v>
      </c>
      <c r="Q22" s="597">
        <f t="shared" si="10"/>
        <v>0.64175014258669338</v>
      </c>
      <c r="R22" s="598">
        <f t="shared" si="0"/>
        <v>8713</v>
      </c>
      <c r="S22" s="599">
        <v>215.49937</v>
      </c>
      <c r="T22" s="600">
        <v>1336778.8382000001</v>
      </c>
      <c r="U22" s="600">
        <v>83925.20577</v>
      </c>
      <c r="V22" s="600">
        <v>1420919.5433399999</v>
      </c>
      <c r="W22" s="601">
        <f t="shared" si="11"/>
        <v>0.89354376086886789</v>
      </c>
      <c r="X22" s="602">
        <v>170.4255</v>
      </c>
      <c r="Y22" s="603">
        <v>8.0574999999999992</v>
      </c>
      <c r="Z22" s="603">
        <v>492.19200000000001</v>
      </c>
      <c r="AA22" s="603">
        <v>90.042933333333337</v>
      </c>
      <c r="AB22" s="603">
        <v>32.817733333333329</v>
      </c>
      <c r="AC22" s="603">
        <v>162.77880000000002</v>
      </c>
      <c r="AD22" s="603">
        <v>0</v>
      </c>
      <c r="AE22" s="603">
        <v>75.456500000000005</v>
      </c>
      <c r="AF22" s="603">
        <v>123.134</v>
      </c>
      <c r="AG22" s="603">
        <v>1154.9049666666667</v>
      </c>
      <c r="AH22" s="604">
        <f t="shared" si="12"/>
        <v>0.17821073082166766</v>
      </c>
      <c r="AI22" s="605">
        <f t="shared" si="13"/>
        <v>0.51467589078264842</v>
      </c>
      <c r="AJ22" s="606">
        <v>3299</v>
      </c>
      <c r="AK22" s="607">
        <v>3210</v>
      </c>
      <c r="AL22" s="607">
        <v>2</v>
      </c>
      <c r="AM22" s="607">
        <v>2146</v>
      </c>
      <c r="AN22" s="607">
        <v>47</v>
      </c>
      <c r="AO22" s="607">
        <v>2949</v>
      </c>
      <c r="AP22" s="607">
        <v>4090</v>
      </c>
      <c r="AQ22" s="608">
        <v>6325</v>
      </c>
      <c r="AR22" s="609">
        <v>1</v>
      </c>
      <c r="AS22" s="610"/>
      <c r="AT22" s="610"/>
      <c r="AU22" s="610"/>
      <c r="AV22" s="610"/>
      <c r="AW22" s="610"/>
      <c r="AX22" s="610"/>
      <c r="AY22" s="610"/>
      <c r="AZ22" s="610"/>
      <c r="BA22" s="610"/>
      <c r="BB22" s="610"/>
      <c r="BC22" s="610"/>
      <c r="BD22" s="610"/>
      <c r="BE22" s="610"/>
      <c r="BF22" s="610"/>
      <c r="BG22" s="610"/>
      <c r="BH22" s="610"/>
      <c r="BI22" s="610"/>
      <c r="BJ22" s="610"/>
      <c r="BK22" s="610"/>
      <c r="BL22" s="611">
        <f t="shared" si="14"/>
        <v>1</v>
      </c>
      <c r="BM22" s="612">
        <v>105</v>
      </c>
      <c r="BN22" s="613">
        <v>65</v>
      </c>
      <c r="BO22" s="613">
        <v>42</v>
      </c>
      <c r="BP22" s="613">
        <v>37</v>
      </c>
      <c r="BQ22" s="613">
        <v>24</v>
      </c>
      <c r="BR22" s="613">
        <v>25</v>
      </c>
      <c r="BS22" s="613"/>
      <c r="BT22" s="613">
        <v>25</v>
      </c>
      <c r="BU22" s="613">
        <v>20</v>
      </c>
      <c r="BV22" s="613">
        <v>10</v>
      </c>
      <c r="BW22" s="613">
        <v>22</v>
      </c>
      <c r="BX22" s="613">
        <v>20</v>
      </c>
      <c r="BY22" s="613">
        <v>10</v>
      </c>
      <c r="BZ22" s="613"/>
      <c r="CA22" s="613"/>
      <c r="CB22" s="613"/>
      <c r="CC22" s="613"/>
      <c r="CD22" s="613"/>
      <c r="CE22" s="613"/>
      <c r="CF22" s="613">
        <v>5</v>
      </c>
      <c r="CG22" s="613"/>
      <c r="CH22" s="613"/>
      <c r="CI22" s="613"/>
      <c r="CJ22" s="613"/>
      <c r="CK22" s="613"/>
      <c r="CL22" s="613"/>
      <c r="CM22" s="613"/>
      <c r="CN22" s="613"/>
      <c r="CO22" s="613"/>
      <c r="CP22" s="613"/>
      <c r="CQ22" s="613"/>
      <c r="CR22" s="613"/>
      <c r="CS22" s="613"/>
      <c r="CT22" s="613"/>
      <c r="CU22" s="613"/>
      <c r="CV22" s="613"/>
      <c r="CW22" s="613"/>
      <c r="CX22" s="613"/>
      <c r="CY22" s="613"/>
      <c r="CZ22" s="613"/>
      <c r="DA22" s="613">
        <f t="shared" si="15"/>
        <v>410</v>
      </c>
      <c r="DB22" s="614">
        <f t="shared" si="16"/>
        <v>13</v>
      </c>
      <c r="DC22" s="615">
        <v>0.50460534898891063</v>
      </c>
      <c r="DD22" s="616">
        <v>0.63616438356164384</v>
      </c>
      <c r="DE22" s="616">
        <v>0.53039791258969338</v>
      </c>
      <c r="DF22" s="616">
        <v>0.73461680858941136</v>
      </c>
      <c r="DG22" s="616">
        <v>0.5383561643835616</v>
      </c>
      <c r="DH22" s="616">
        <v>0.45304109589041097</v>
      </c>
      <c r="DI22" s="616"/>
      <c r="DJ22" s="616">
        <v>0.633972602739726</v>
      </c>
      <c r="DK22" s="616">
        <v>0.70054794520547947</v>
      </c>
      <c r="DL22" s="616">
        <v>0.92904109589041095</v>
      </c>
      <c r="DM22" s="616">
        <v>0.50535491905354923</v>
      </c>
      <c r="DN22" s="616">
        <v>0.63479452054794516</v>
      </c>
      <c r="DO22" s="616">
        <v>2.2465753424657533E-2</v>
      </c>
      <c r="DP22" s="616"/>
      <c r="DQ22" s="616"/>
      <c r="DR22" s="616"/>
      <c r="DS22" s="616"/>
      <c r="DT22" s="616"/>
      <c r="DU22" s="616"/>
      <c r="DV22" s="616">
        <v>0.15397260273972602</v>
      </c>
      <c r="DW22" s="616"/>
      <c r="DX22" s="616"/>
      <c r="DY22" s="616"/>
      <c r="DZ22" s="616"/>
      <c r="EA22" s="616"/>
      <c r="EB22" s="616"/>
      <c r="EC22" s="616"/>
      <c r="ED22" s="616"/>
      <c r="EE22" s="616"/>
      <c r="EF22" s="616"/>
      <c r="EG22" s="616"/>
      <c r="EH22" s="616"/>
      <c r="EI22" s="616"/>
      <c r="EJ22" s="616"/>
      <c r="EK22" s="616"/>
      <c r="EL22" s="616"/>
      <c r="EM22" s="616"/>
      <c r="EN22" s="616"/>
      <c r="EO22" s="616"/>
      <c r="EP22" s="616"/>
      <c r="EQ22" s="617">
        <v>0.56584697627798197</v>
      </c>
      <c r="ER22" s="618">
        <v>14</v>
      </c>
      <c r="ES22" s="619">
        <v>13</v>
      </c>
      <c r="ET22" s="619">
        <v>6</v>
      </c>
      <c r="EU22" s="619">
        <v>10</v>
      </c>
      <c r="EV22" s="619">
        <v>5</v>
      </c>
      <c r="EW22" s="619"/>
      <c r="EX22" s="619"/>
      <c r="EY22" s="619"/>
      <c r="EZ22" s="619">
        <v>3</v>
      </c>
      <c r="FA22" s="619"/>
      <c r="FB22" s="619"/>
      <c r="FC22" s="619"/>
      <c r="FD22" s="619"/>
      <c r="FE22" s="619"/>
      <c r="FF22" s="619"/>
      <c r="FG22" s="619"/>
      <c r="FH22" s="619"/>
      <c r="FI22" s="619"/>
      <c r="FJ22" s="619"/>
      <c r="FK22" s="619"/>
      <c r="FL22" s="619"/>
      <c r="FM22" s="619"/>
      <c r="FN22" s="619"/>
      <c r="FO22" s="619"/>
      <c r="FP22" s="619"/>
      <c r="FQ22" s="619"/>
      <c r="FR22" s="619"/>
      <c r="FS22" s="619"/>
      <c r="FT22" s="619"/>
      <c r="FU22" s="619"/>
      <c r="FV22" s="619"/>
      <c r="FW22" s="619"/>
      <c r="FX22" s="620">
        <f t="shared" si="17"/>
        <v>51</v>
      </c>
      <c r="FY22" s="614">
        <f>COUNT(ER22:FW22)</f>
        <v>6</v>
      </c>
      <c r="FZ22" s="615">
        <v>0.61487279843444231</v>
      </c>
      <c r="GA22" s="616">
        <v>0.51169652265542676</v>
      </c>
      <c r="GB22" s="616">
        <v>0.56210045662100461</v>
      </c>
      <c r="GC22" s="616">
        <v>0.19616438356164384</v>
      </c>
      <c r="GD22" s="616">
        <v>0.31835616438356162</v>
      </c>
      <c r="GE22" s="616"/>
      <c r="GF22" s="616"/>
      <c r="GG22" s="616"/>
      <c r="GH22" s="616">
        <v>9.680365296803653E-2</v>
      </c>
      <c r="GI22" s="616"/>
      <c r="GJ22" s="616"/>
      <c r="GK22" s="616"/>
      <c r="GL22" s="616"/>
      <c r="GM22" s="616"/>
      <c r="GN22" s="616"/>
      <c r="GO22" s="616"/>
      <c r="GP22" s="616"/>
      <c r="GQ22" s="616"/>
      <c r="GR22" s="616"/>
      <c r="GS22" s="616"/>
      <c r="GT22" s="616"/>
      <c r="GU22" s="616"/>
      <c r="GV22" s="616"/>
      <c r="GW22" s="616"/>
      <c r="GX22" s="616"/>
      <c r="GY22" s="616"/>
      <c r="GZ22" s="616"/>
      <c r="HA22" s="616"/>
      <c r="HB22" s="616"/>
      <c r="HC22" s="616"/>
      <c r="HD22" s="616"/>
      <c r="HE22" s="616"/>
      <c r="HF22" s="621">
        <v>0.44071984958366911</v>
      </c>
      <c r="HG22" s="622">
        <v>44</v>
      </c>
      <c r="HH22" s="623"/>
      <c r="HI22" s="623"/>
      <c r="HJ22" s="623"/>
      <c r="HK22" s="623"/>
      <c r="HL22" s="623"/>
      <c r="HM22" s="623"/>
      <c r="HN22" s="624"/>
      <c r="HO22" s="625">
        <v>40</v>
      </c>
      <c r="HP22" s="626">
        <v>1100</v>
      </c>
      <c r="HQ22" s="626">
        <v>144</v>
      </c>
      <c r="HR22" s="626">
        <v>473</v>
      </c>
      <c r="HS22" s="626">
        <v>1211</v>
      </c>
      <c r="HT22" s="626">
        <v>1188</v>
      </c>
      <c r="HU22" s="626">
        <v>1775</v>
      </c>
      <c r="HV22" s="626">
        <v>625</v>
      </c>
      <c r="HW22" s="626">
        <v>3200</v>
      </c>
      <c r="HX22" s="626">
        <v>580</v>
      </c>
      <c r="HY22" s="626">
        <v>373</v>
      </c>
      <c r="HZ22" s="626">
        <v>1045</v>
      </c>
      <c r="IA22" s="626">
        <v>299</v>
      </c>
      <c r="IB22" s="626">
        <v>599</v>
      </c>
      <c r="IC22" s="626">
        <v>1404</v>
      </c>
      <c r="ID22" s="626">
        <v>1229</v>
      </c>
      <c r="IE22" s="626">
        <v>145</v>
      </c>
      <c r="IF22" s="626">
        <v>42</v>
      </c>
      <c r="IG22" s="626">
        <v>424</v>
      </c>
      <c r="IH22" s="626">
        <v>66</v>
      </c>
      <c r="II22" s="626">
        <v>39</v>
      </c>
      <c r="IJ22" s="626">
        <v>91</v>
      </c>
      <c r="IK22" s="626">
        <v>5</v>
      </c>
      <c r="IL22" s="626">
        <v>139</v>
      </c>
      <c r="IM22" s="626">
        <v>548</v>
      </c>
      <c r="IN22" s="626">
        <v>4</v>
      </c>
      <c r="IO22" s="626">
        <v>0</v>
      </c>
      <c r="IP22" s="626">
        <v>0</v>
      </c>
      <c r="IQ22" s="626">
        <f t="shared" si="18"/>
        <v>16788</v>
      </c>
      <c r="IR22" s="627">
        <f t="shared" si="19"/>
        <v>2.6209197045508697E-3</v>
      </c>
      <c r="IS22" s="614">
        <f t="shared" si="20"/>
        <v>45.994520547945207</v>
      </c>
      <c r="IT22" s="628">
        <v>2384</v>
      </c>
      <c r="IU22" s="629">
        <f t="shared" si="21"/>
        <v>0.14200619490111985</v>
      </c>
      <c r="IV22" s="630">
        <v>4524</v>
      </c>
      <c r="IW22" s="631">
        <f t="shared" si="1"/>
        <v>0.2694781987133667</v>
      </c>
      <c r="IX22" s="632">
        <v>13249.945600000025</v>
      </c>
      <c r="IY22" s="633">
        <v>1347.5589000000004</v>
      </c>
      <c r="IZ22" s="633">
        <v>14597.50450000001</v>
      </c>
      <c r="JA22" s="634">
        <f t="shared" si="22"/>
        <v>9.2314333590374956E-2</v>
      </c>
      <c r="JB22" s="635">
        <v>0.86952016321181858</v>
      </c>
      <c r="JC22" s="636">
        <v>4883</v>
      </c>
      <c r="JD22" s="637">
        <v>2381</v>
      </c>
      <c r="JE22" s="637">
        <v>9</v>
      </c>
      <c r="JF22" s="637">
        <v>24</v>
      </c>
      <c r="JG22" s="637">
        <v>2</v>
      </c>
      <c r="JH22" s="637">
        <v>9489</v>
      </c>
      <c r="JI22" s="638">
        <f t="shared" si="2"/>
        <v>0.29086252084822495</v>
      </c>
      <c r="JJ22" s="638">
        <f t="shared" si="3"/>
        <v>0.141827495830355</v>
      </c>
      <c r="JK22" s="638">
        <f t="shared" si="4"/>
        <v>5.3609721229449603E-4</v>
      </c>
      <c r="JL22" s="638">
        <f t="shared" si="5"/>
        <v>1.4295925661186562E-3</v>
      </c>
      <c r="JM22" s="638">
        <f t="shared" si="6"/>
        <v>1.1913271384322135E-4</v>
      </c>
      <c r="JN22" s="639">
        <f t="shared" si="7"/>
        <v>0.56522516082916374</v>
      </c>
      <c r="JO22" s="640">
        <v>25.774999999999999</v>
      </c>
      <c r="JP22" s="641">
        <v>4.878181818181818</v>
      </c>
      <c r="JQ22" s="641">
        <v>3.7638888888888888</v>
      </c>
      <c r="JR22" s="641">
        <v>3.9534883720930232</v>
      </c>
      <c r="JS22" s="641">
        <v>9.616845582163501</v>
      </c>
      <c r="JT22" s="641">
        <v>7.198653198653199</v>
      </c>
      <c r="JU22" s="641">
        <v>6.4557746478873241</v>
      </c>
      <c r="JV22" s="641">
        <v>7.5712000000000002</v>
      </c>
      <c r="JW22" s="641">
        <v>5.7959375</v>
      </c>
      <c r="JX22" s="641">
        <v>7.0810344827586205</v>
      </c>
      <c r="JY22" s="641">
        <v>6.9061662198391423</v>
      </c>
      <c r="JZ22" s="641">
        <v>7.1990430622009569</v>
      </c>
      <c r="KA22" s="641">
        <v>5.1705685618729094</v>
      </c>
      <c r="KB22" s="641">
        <v>4.2654424040066781</v>
      </c>
      <c r="KC22" s="641">
        <v>5.3554131054131053</v>
      </c>
      <c r="KD22" s="641">
        <v>5.7762408462164361</v>
      </c>
      <c r="KE22" s="641">
        <v>6.227586206896552</v>
      </c>
      <c r="KF22" s="641">
        <v>9.3809523809523814</v>
      </c>
      <c r="KG22" s="641">
        <v>9.0094339622641506</v>
      </c>
      <c r="KH22" s="641">
        <v>6.5757575757575761</v>
      </c>
      <c r="KI22" s="641">
        <v>2.2820512820512819</v>
      </c>
      <c r="KJ22" s="641">
        <v>3.7472527472527473</v>
      </c>
      <c r="KK22" s="641">
        <v>6.8</v>
      </c>
      <c r="KL22" s="641">
        <v>3.4244604316546763</v>
      </c>
      <c r="KM22" s="641">
        <v>11.541970802919709</v>
      </c>
      <c r="KN22" s="641">
        <v>18.5</v>
      </c>
      <c r="KO22" s="641">
        <v>0</v>
      </c>
      <c r="KP22" s="641">
        <v>0</v>
      </c>
      <c r="KQ22" s="642">
        <v>6.5260900643316653</v>
      </c>
      <c r="KR22" s="625">
        <v>208</v>
      </c>
      <c r="KS22" s="626">
        <v>3838</v>
      </c>
      <c r="KT22" s="626">
        <v>394</v>
      </c>
      <c r="KU22" s="626">
        <v>1349</v>
      </c>
      <c r="KV22" s="626">
        <v>9202</v>
      </c>
      <c r="KW22" s="626">
        <v>6559</v>
      </c>
      <c r="KX22" s="626">
        <v>8338</v>
      </c>
      <c r="KY22" s="626">
        <v>3800</v>
      </c>
      <c r="KZ22" s="626">
        <v>14286</v>
      </c>
      <c r="LA22" s="626">
        <v>3392</v>
      </c>
      <c r="LB22" s="626">
        <v>1964</v>
      </c>
      <c r="LC22" s="626">
        <v>6134</v>
      </c>
      <c r="LD22" s="626">
        <v>1215</v>
      </c>
      <c r="LE22" s="626">
        <v>1981</v>
      </c>
      <c r="LF22" s="626">
        <v>5997</v>
      </c>
      <c r="LG22" s="626">
        <v>5192</v>
      </c>
      <c r="LH22" s="626">
        <v>748</v>
      </c>
      <c r="LI22" s="626">
        <v>301</v>
      </c>
      <c r="LJ22" s="626">
        <v>3053</v>
      </c>
      <c r="LK22" s="626">
        <v>256</v>
      </c>
      <c r="LL22" s="626">
        <v>28</v>
      </c>
      <c r="LM22" s="626">
        <v>184</v>
      </c>
      <c r="LN22" s="626">
        <v>29</v>
      </c>
      <c r="LO22" s="626">
        <v>336</v>
      </c>
      <c r="LP22" s="626">
        <v>5775</v>
      </c>
      <c r="LQ22" s="626">
        <v>29</v>
      </c>
      <c r="LR22" s="626">
        <v>0</v>
      </c>
      <c r="LS22" s="626">
        <v>0</v>
      </c>
      <c r="LT22" s="626">
        <f t="shared" si="23"/>
        <v>84588</v>
      </c>
      <c r="LU22" s="614">
        <f t="shared" si="8"/>
        <v>231.74794520547945</v>
      </c>
      <c r="LV22" s="625">
        <v>777</v>
      </c>
      <c r="LW22" s="626">
        <v>431</v>
      </c>
      <c r="LX22" s="626">
        <v>3</v>
      </c>
      <c r="LY22" s="626">
        <v>50</v>
      </c>
      <c r="LZ22" s="626">
        <v>1233</v>
      </c>
      <c r="MA22" s="626">
        <v>800</v>
      </c>
      <c r="MB22" s="626">
        <v>1326</v>
      </c>
      <c r="MC22" s="626">
        <v>304</v>
      </c>
      <c r="MD22" s="626">
        <v>1040</v>
      </c>
      <c r="ME22" s="626">
        <v>140</v>
      </c>
      <c r="MF22" s="626">
        <v>239</v>
      </c>
      <c r="MG22" s="626">
        <v>335</v>
      </c>
      <c r="MH22" s="626">
        <v>32</v>
      </c>
      <c r="MI22" s="626">
        <v>21</v>
      </c>
      <c r="MJ22" s="626">
        <v>123</v>
      </c>
      <c r="MK22" s="626">
        <v>671</v>
      </c>
      <c r="ML22" s="626">
        <v>10</v>
      </c>
      <c r="MM22" s="626">
        <v>49</v>
      </c>
      <c r="MN22" s="626">
        <v>354</v>
      </c>
      <c r="MO22" s="626">
        <v>115</v>
      </c>
      <c r="MP22" s="626">
        <v>29</v>
      </c>
      <c r="MQ22" s="626">
        <v>75</v>
      </c>
      <c r="MR22" s="626">
        <v>0</v>
      </c>
      <c r="MS22" s="626">
        <v>5</v>
      </c>
      <c r="MT22" s="626">
        <v>0</v>
      </c>
      <c r="MU22" s="626">
        <v>41</v>
      </c>
      <c r="MV22" s="626">
        <v>0</v>
      </c>
      <c r="MW22" s="626">
        <v>0</v>
      </c>
      <c r="MX22" s="626">
        <f t="shared" si="24"/>
        <v>8203</v>
      </c>
      <c r="MY22" s="614">
        <f t="shared" si="25"/>
        <v>22.473972602739725</v>
      </c>
      <c r="MZ22" s="612">
        <f t="shared" si="9"/>
        <v>84588</v>
      </c>
      <c r="NA22" s="613">
        <f t="shared" si="26"/>
        <v>8203</v>
      </c>
      <c r="NB22" s="643">
        <f t="shared" si="27"/>
        <v>8.840297011563622E-2</v>
      </c>
      <c r="NC22" s="644">
        <v>67</v>
      </c>
      <c r="ND22" s="645">
        <v>216</v>
      </c>
      <c r="NE22" s="645">
        <v>244</v>
      </c>
      <c r="NF22" s="646">
        <v>947</v>
      </c>
      <c r="NG22" s="647">
        <v>1256</v>
      </c>
      <c r="NH22" s="647">
        <v>4115</v>
      </c>
      <c r="NI22" s="645">
        <v>0</v>
      </c>
      <c r="NJ22" s="645">
        <v>0</v>
      </c>
      <c r="NK22" s="646">
        <v>0</v>
      </c>
      <c r="NL22" s="647">
        <v>580</v>
      </c>
      <c r="NM22" s="645">
        <v>0</v>
      </c>
      <c r="NN22" s="645">
        <v>0</v>
      </c>
      <c r="NO22" s="646">
        <v>0</v>
      </c>
      <c r="NP22" s="647">
        <v>663</v>
      </c>
      <c r="NQ22" s="648">
        <v>0</v>
      </c>
      <c r="NR22" s="648">
        <v>115</v>
      </c>
      <c r="NS22" s="648">
        <v>0</v>
      </c>
      <c r="NT22" s="649">
        <f t="shared" si="28"/>
        <v>8203</v>
      </c>
      <c r="NU22" s="650">
        <f t="shared" si="29"/>
        <v>6.424478849201512E-2</v>
      </c>
      <c r="NV22" s="625">
        <v>328</v>
      </c>
      <c r="NW22" s="626"/>
      <c r="NX22" s="626">
        <v>3</v>
      </c>
      <c r="NY22" s="651">
        <v>331</v>
      </c>
      <c r="NZ22" s="626">
        <v>436</v>
      </c>
      <c r="OA22" s="626">
        <v>34</v>
      </c>
      <c r="OB22" s="626">
        <v>23</v>
      </c>
      <c r="OC22" s="651">
        <v>493</v>
      </c>
      <c r="OD22" s="652">
        <f t="shared" si="30"/>
        <v>824</v>
      </c>
      <c r="OE22" s="653">
        <v>4.16</v>
      </c>
      <c r="OF22" s="654">
        <v>0.69333333333333336</v>
      </c>
      <c r="OG22" s="654">
        <v>8.1700000000000017</v>
      </c>
      <c r="OH22" s="654">
        <v>0.18155555555555558</v>
      </c>
      <c r="OI22" s="654">
        <v>32.11</v>
      </c>
      <c r="OJ22" s="654">
        <v>5.3516666666666666</v>
      </c>
      <c r="OK22" s="654">
        <v>75.8</v>
      </c>
      <c r="OL22" s="655">
        <v>1.6844444444444444</v>
      </c>
      <c r="OM22" s="656"/>
      <c r="ON22" s="657"/>
      <c r="OO22" s="657"/>
      <c r="OP22" s="657">
        <v>201</v>
      </c>
      <c r="OQ22" s="657"/>
      <c r="OR22" s="657"/>
      <c r="OS22" s="657"/>
      <c r="OT22" s="658">
        <f t="shared" ref="OT22:OT68" si="32">SUBTOTAL(9,OM22:OS22)</f>
        <v>201</v>
      </c>
    </row>
    <row r="23" spans="1:410" s="587" customFormat="1" ht="8.25" x14ac:dyDescent="0.25">
      <c r="A23" s="588" t="s">
        <v>308</v>
      </c>
      <c r="B23" s="589" t="s">
        <v>309</v>
      </c>
      <c r="C23" s="590" t="s">
        <v>310</v>
      </c>
      <c r="D23" s="590" t="s">
        <v>311</v>
      </c>
      <c r="E23" s="590" t="s">
        <v>1217</v>
      </c>
      <c r="F23" s="590" t="s">
        <v>312</v>
      </c>
      <c r="G23" s="590" t="s">
        <v>313</v>
      </c>
      <c r="H23" s="590" t="s">
        <v>313</v>
      </c>
      <c r="I23" s="590" t="s">
        <v>209</v>
      </c>
      <c r="J23" s="590" t="s">
        <v>210</v>
      </c>
      <c r="K23" s="591" t="s">
        <v>211</v>
      </c>
      <c r="L23" s="592">
        <v>1</v>
      </c>
      <c r="M23" s="593">
        <v>11054690</v>
      </c>
      <c r="N23" s="594">
        <v>52746</v>
      </c>
      <c r="O23" s="595">
        <v>10093207</v>
      </c>
      <c r="P23" s="596">
        <v>4699303</v>
      </c>
      <c r="Q23" s="597">
        <f t="shared" si="10"/>
        <v>0.46559066905097657</v>
      </c>
      <c r="R23" s="598">
        <f t="shared" si="0"/>
        <v>961483</v>
      </c>
      <c r="S23" s="599">
        <v>33471.727010000002</v>
      </c>
      <c r="T23" s="600">
        <v>9187916.6028899997</v>
      </c>
      <c r="U23" s="600">
        <v>373706.87992000004</v>
      </c>
      <c r="V23" s="600">
        <v>9595095.2098200005</v>
      </c>
      <c r="W23" s="601">
        <f t="shared" si="11"/>
        <v>0.86796601350377078</v>
      </c>
      <c r="X23" s="602">
        <v>705.33600000000001</v>
      </c>
      <c r="Y23" s="603">
        <v>43.962499999999999</v>
      </c>
      <c r="Z23" s="603">
        <v>1606.8565333333333</v>
      </c>
      <c r="AA23" s="603">
        <v>454.03986666666668</v>
      </c>
      <c r="AB23" s="603">
        <v>171.18826666666664</v>
      </c>
      <c r="AC23" s="603">
        <v>561.41173333333336</v>
      </c>
      <c r="AD23" s="603">
        <v>14.323600000000001</v>
      </c>
      <c r="AE23" s="603">
        <v>565.27800000000002</v>
      </c>
      <c r="AF23" s="603">
        <v>704.053</v>
      </c>
      <c r="AG23" s="603">
        <v>4826.4494999999997</v>
      </c>
      <c r="AH23" s="604">
        <f t="shared" si="12"/>
        <v>0.19828858667486057</v>
      </c>
      <c r="AI23" s="605">
        <f t="shared" si="13"/>
        <v>0.45172982944856443</v>
      </c>
      <c r="AJ23" s="606">
        <v>37817</v>
      </c>
      <c r="AK23" s="607">
        <v>34991</v>
      </c>
      <c r="AL23" s="607">
        <v>11681</v>
      </c>
      <c r="AM23" s="607">
        <v>2075</v>
      </c>
      <c r="AN23" s="607">
        <v>115488</v>
      </c>
      <c r="AO23" s="607">
        <v>23136</v>
      </c>
      <c r="AP23" s="607">
        <v>11015</v>
      </c>
      <c r="AQ23" s="608">
        <v>13037</v>
      </c>
      <c r="AR23" s="609"/>
      <c r="AS23" s="610">
        <v>1</v>
      </c>
      <c r="AT23" s="610"/>
      <c r="AU23" s="610">
        <v>1</v>
      </c>
      <c r="AV23" s="610">
        <v>1</v>
      </c>
      <c r="AW23" s="610"/>
      <c r="AX23" s="610">
        <v>1</v>
      </c>
      <c r="AY23" s="610">
        <v>1</v>
      </c>
      <c r="AZ23" s="610">
        <v>1</v>
      </c>
      <c r="BA23" s="610"/>
      <c r="BB23" s="610"/>
      <c r="BC23" s="610"/>
      <c r="BD23" s="610"/>
      <c r="BE23" s="610"/>
      <c r="BF23" s="610">
        <v>1</v>
      </c>
      <c r="BG23" s="610">
        <v>1</v>
      </c>
      <c r="BH23" s="610">
        <v>1</v>
      </c>
      <c r="BI23" s="610">
        <v>1</v>
      </c>
      <c r="BJ23" s="610"/>
      <c r="BK23" s="610">
        <v>1</v>
      </c>
      <c r="BL23" s="611">
        <f t="shared" si="14"/>
        <v>11</v>
      </c>
      <c r="BM23" s="612">
        <v>161</v>
      </c>
      <c r="BN23" s="613">
        <v>59</v>
      </c>
      <c r="BO23" s="613">
        <v>63</v>
      </c>
      <c r="BP23" s="613">
        <v>73</v>
      </c>
      <c r="BQ23" s="613">
        <v>37</v>
      </c>
      <c r="BR23" s="613">
        <v>12</v>
      </c>
      <c r="BS23" s="613">
        <v>40</v>
      </c>
      <c r="BT23" s="613">
        <v>33</v>
      </c>
      <c r="BU23" s="613">
        <v>58</v>
      </c>
      <c r="BV23" s="613">
        <v>43</v>
      </c>
      <c r="BW23" s="613">
        <v>23</v>
      </c>
      <c r="BX23" s="613">
        <v>27</v>
      </c>
      <c r="BY23" s="613">
        <v>21</v>
      </c>
      <c r="BZ23" s="613"/>
      <c r="CA23" s="613">
        <v>24</v>
      </c>
      <c r="CB23" s="613">
        <v>30</v>
      </c>
      <c r="CC23" s="613">
        <v>15</v>
      </c>
      <c r="CD23" s="613">
        <v>66</v>
      </c>
      <c r="CE23" s="613">
        <v>54</v>
      </c>
      <c r="CF23" s="613">
        <v>18</v>
      </c>
      <c r="CG23" s="613">
        <v>37</v>
      </c>
      <c r="CH23" s="613">
        <v>13</v>
      </c>
      <c r="CI23" s="613"/>
      <c r="CJ23" s="613">
        <v>15</v>
      </c>
      <c r="CK23" s="613">
        <v>38</v>
      </c>
      <c r="CL23" s="613"/>
      <c r="CM23" s="613"/>
      <c r="CN23" s="613">
        <v>13</v>
      </c>
      <c r="CO23" s="613"/>
      <c r="CP23" s="613"/>
      <c r="CQ23" s="613"/>
      <c r="CR23" s="613"/>
      <c r="CS23" s="613">
        <v>6</v>
      </c>
      <c r="CT23" s="613"/>
      <c r="CU23" s="613"/>
      <c r="CV23" s="613"/>
      <c r="CW23" s="613"/>
      <c r="CX23" s="613"/>
      <c r="CY23" s="613"/>
      <c r="CZ23" s="613"/>
      <c r="DA23" s="613">
        <f t="shared" si="15"/>
        <v>979</v>
      </c>
      <c r="DB23" s="614">
        <f t="shared" si="16"/>
        <v>25</v>
      </c>
      <c r="DC23" s="615">
        <v>0.84916191610652603</v>
      </c>
      <c r="DD23" s="616">
        <v>0.57571395402832604</v>
      </c>
      <c r="DE23" s="616">
        <v>0.59439008480104372</v>
      </c>
      <c r="DF23" s="616">
        <v>0.5622818540063802</v>
      </c>
      <c r="DG23" s="616">
        <v>0.6818955942243613</v>
      </c>
      <c r="DH23" s="616">
        <v>0.482648401826484</v>
      </c>
      <c r="DI23" s="616">
        <v>0.65287671232876709</v>
      </c>
      <c r="DJ23" s="616">
        <v>0.76189290161892897</v>
      </c>
      <c r="DK23" s="616">
        <v>0.51601322626358059</v>
      </c>
      <c r="DL23" s="616">
        <v>0.51717107359031533</v>
      </c>
      <c r="DM23" s="616">
        <v>0.77522334723049435</v>
      </c>
      <c r="DN23" s="616">
        <v>0.68127853881278544</v>
      </c>
      <c r="DO23" s="616">
        <v>0.94220482713633402</v>
      </c>
      <c r="DP23" s="616"/>
      <c r="DQ23" s="616">
        <v>0.65011415525114158</v>
      </c>
      <c r="DR23" s="616">
        <v>0.75908675799086756</v>
      </c>
      <c r="DS23" s="616">
        <v>0.62739726027397258</v>
      </c>
      <c r="DT23" s="616">
        <v>0.57716894977168953</v>
      </c>
      <c r="DU23" s="616">
        <v>0.85540334855403344</v>
      </c>
      <c r="DV23" s="616">
        <v>0.47488584474885842</v>
      </c>
      <c r="DW23" s="616">
        <v>0.77704553868937432</v>
      </c>
      <c r="DX23" s="616">
        <v>0.88303477344573233</v>
      </c>
      <c r="DY23" s="616"/>
      <c r="DZ23" s="616">
        <v>0.9616438356164384</v>
      </c>
      <c r="EA23" s="616">
        <v>0.65291997116077871</v>
      </c>
      <c r="EB23" s="616"/>
      <c r="EC23" s="616"/>
      <c r="ED23" s="616">
        <v>0.4107481559536354</v>
      </c>
      <c r="EE23" s="616"/>
      <c r="EF23" s="616"/>
      <c r="EG23" s="616"/>
      <c r="EH23" s="616"/>
      <c r="EI23" s="616">
        <v>0.92739726027397262</v>
      </c>
      <c r="EJ23" s="616"/>
      <c r="EK23" s="616"/>
      <c r="EL23" s="616"/>
      <c r="EM23" s="616"/>
      <c r="EN23" s="616"/>
      <c r="EO23" s="616"/>
      <c r="EP23" s="616"/>
      <c r="EQ23" s="617">
        <v>0.68500706619838525</v>
      </c>
      <c r="ER23" s="618">
        <v>18</v>
      </c>
      <c r="ES23" s="619">
        <v>47</v>
      </c>
      <c r="ET23" s="619">
        <v>12</v>
      </c>
      <c r="EU23" s="619">
        <v>33</v>
      </c>
      <c r="EV23" s="619">
        <v>7</v>
      </c>
      <c r="EW23" s="619">
        <v>7</v>
      </c>
      <c r="EX23" s="619"/>
      <c r="EY23" s="619">
        <v>16</v>
      </c>
      <c r="EZ23" s="619">
        <v>9</v>
      </c>
      <c r="FA23" s="619">
        <v>4</v>
      </c>
      <c r="FB23" s="619">
        <v>10</v>
      </c>
      <c r="FC23" s="619">
        <v>13</v>
      </c>
      <c r="FD23" s="619">
        <v>5</v>
      </c>
      <c r="FE23" s="619"/>
      <c r="FF23" s="619"/>
      <c r="FG23" s="619"/>
      <c r="FH23" s="619">
        <v>3</v>
      </c>
      <c r="FI23" s="619">
        <v>8</v>
      </c>
      <c r="FJ23" s="619"/>
      <c r="FK23" s="619"/>
      <c r="FL23" s="619"/>
      <c r="FM23" s="619"/>
      <c r="FN23" s="619"/>
      <c r="FO23" s="619"/>
      <c r="FP23" s="619"/>
      <c r="FQ23" s="619"/>
      <c r="FR23" s="619"/>
      <c r="FS23" s="619"/>
      <c r="FT23" s="619"/>
      <c r="FU23" s="619"/>
      <c r="FV23" s="619"/>
      <c r="FW23" s="619"/>
      <c r="FX23" s="620">
        <f t="shared" si="17"/>
        <v>192</v>
      </c>
      <c r="FY23" s="614">
        <f>COUNT(ER23:FW23)</f>
        <v>14</v>
      </c>
      <c r="FZ23" s="615">
        <v>0.82968036529680367</v>
      </c>
      <c r="GA23" s="616">
        <v>0.82838822500728648</v>
      </c>
      <c r="GB23" s="616">
        <v>0.78767123287671237</v>
      </c>
      <c r="GC23" s="616">
        <v>0.67870485678704862</v>
      </c>
      <c r="GD23" s="616">
        <v>0.55694716242661446</v>
      </c>
      <c r="GE23" s="616">
        <v>0.73894324853228965</v>
      </c>
      <c r="GF23" s="616"/>
      <c r="GG23" s="616">
        <v>0.7773972602739726</v>
      </c>
      <c r="GH23" s="616">
        <v>0.50045662100456623</v>
      </c>
      <c r="GI23" s="616">
        <v>0.75890410958904109</v>
      </c>
      <c r="GJ23" s="616">
        <v>0.80356164383561646</v>
      </c>
      <c r="GK23" s="616">
        <v>0.82802950474183346</v>
      </c>
      <c r="GL23" s="616">
        <v>0.64547945205479451</v>
      </c>
      <c r="GM23" s="616"/>
      <c r="GN23" s="616"/>
      <c r="GO23" s="616"/>
      <c r="GP23" s="616">
        <v>0.68036529680365299</v>
      </c>
      <c r="GQ23" s="616">
        <v>0.75034246575342467</v>
      </c>
      <c r="GR23" s="616"/>
      <c r="GS23" s="616"/>
      <c r="GT23" s="616"/>
      <c r="GU23" s="616"/>
      <c r="GV23" s="616"/>
      <c r="GW23" s="616"/>
      <c r="GX23" s="616"/>
      <c r="GY23" s="616"/>
      <c r="GZ23" s="616"/>
      <c r="HA23" s="616"/>
      <c r="HB23" s="616"/>
      <c r="HC23" s="616"/>
      <c r="HD23" s="616"/>
      <c r="HE23" s="616"/>
      <c r="HF23" s="621">
        <v>0.75436643835616435</v>
      </c>
      <c r="HG23" s="622"/>
      <c r="HH23" s="623"/>
      <c r="HI23" s="623">
        <v>56</v>
      </c>
      <c r="HJ23" s="623"/>
      <c r="HK23" s="623"/>
      <c r="HL23" s="623"/>
      <c r="HM23" s="623"/>
      <c r="HN23" s="624"/>
      <c r="HO23" s="625">
        <v>573</v>
      </c>
      <c r="HP23" s="626">
        <v>3017</v>
      </c>
      <c r="HQ23" s="626">
        <v>816</v>
      </c>
      <c r="HR23" s="626">
        <v>2117</v>
      </c>
      <c r="HS23" s="626">
        <v>2053</v>
      </c>
      <c r="HT23" s="626">
        <v>4650</v>
      </c>
      <c r="HU23" s="626">
        <v>2663</v>
      </c>
      <c r="HV23" s="626">
        <v>1234</v>
      </c>
      <c r="HW23" s="626">
        <v>4828</v>
      </c>
      <c r="HX23" s="626">
        <v>1431</v>
      </c>
      <c r="HY23" s="626">
        <v>1122</v>
      </c>
      <c r="HZ23" s="626">
        <v>1903</v>
      </c>
      <c r="IA23" s="626">
        <v>815</v>
      </c>
      <c r="IB23" s="626">
        <v>1370</v>
      </c>
      <c r="IC23" s="626">
        <v>2274</v>
      </c>
      <c r="ID23" s="626">
        <v>2270</v>
      </c>
      <c r="IE23" s="626">
        <v>365</v>
      </c>
      <c r="IF23" s="626">
        <v>1502</v>
      </c>
      <c r="IG23" s="626">
        <v>522</v>
      </c>
      <c r="IH23" s="626">
        <v>686</v>
      </c>
      <c r="II23" s="626">
        <v>137</v>
      </c>
      <c r="IJ23" s="626">
        <v>234</v>
      </c>
      <c r="IK23" s="626">
        <v>41</v>
      </c>
      <c r="IL23" s="626">
        <v>456</v>
      </c>
      <c r="IM23" s="626">
        <v>597</v>
      </c>
      <c r="IN23" s="626">
        <v>142</v>
      </c>
      <c r="IO23" s="626">
        <v>35</v>
      </c>
      <c r="IP23" s="626">
        <v>3</v>
      </c>
      <c r="IQ23" s="626">
        <f t="shared" si="18"/>
        <v>37856</v>
      </c>
      <c r="IR23" s="627">
        <f t="shared" si="19"/>
        <v>1.8887362637362636E-2</v>
      </c>
      <c r="IS23" s="614">
        <f t="shared" si="20"/>
        <v>103.71506849315068</v>
      </c>
      <c r="IT23" s="628">
        <v>8875</v>
      </c>
      <c r="IU23" s="629">
        <f t="shared" si="21"/>
        <v>0.23444103972950125</v>
      </c>
      <c r="IV23" s="630">
        <v>20112</v>
      </c>
      <c r="IW23" s="631">
        <f t="shared" si="1"/>
        <v>0.53127641589180052</v>
      </c>
      <c r="IX23" s="632">
        <v>56148.69749999998</v>
      </c>
      <c r="IY23" s="633">
        <v>12135.504200000029</v>
      </c>
      <c r="IZ23" s="633">
        <v>68284.201699999889</v>
      </c>
      <c r="JA23" s="634">
        <f t="shared" si="22"/>
        <v>0.17772052536128644</v>
      </c>
      <c r="JB23" s="635">
        <v>1.8037880837912059</v>
      </c>
      <c r="JC23" s="636">
        <v>13858</v>
      </c>
      <c r="JD23" s="637">
        <v>6294</v>
      </c>
      <c r="JE23" s="637">
        <v>1866</v>
      </c>
      <c r="JF23" s="637">
        <v>1049</v>
      </c>
      <c r="JG23" s="637">
        <v>576</v>
      </c>
      <c r="JH23" s="637">
        <v>14213</v>
      </c>
      <c r="JI23" s="638">
        <f t="shared" si="2"/>
        <v>0.36607142857142855</v>
      </c>
      <c r="JJ23" s="638">
        <f t="shared" si="3"/>
        <v>0.16626162299239222</v>
      </c>
      <c r="JK23" s="638">
        <f t="shared" si="4"/>
        <v>4.9292054099746407E-2</v>
      </c>
      <c r="JL23" s="638">
        <f t="shared" si="5"/>
        <v>2.7710270498732037E-2</v>
      </c>
      <c r="JM23" s="638">
        <f t="shared" si="6"/>
        <v>1.5215553677092139E-2</v>
      </c>
      <c r="JN23" s="639">
        <f t="shared" si="7"/>
        <v>0.37544907016060863</v>
      </c>
      <c r="JO23" s="640">
        <v>24.663176265270508</v>
      </c>
      <c r="JP23" s="641">
        <v>7.8866423599602253</v>
      </c>
      <c r="JQ23" s="641">
        <v>5.1825980392156863</v>
      </c>
      <c r="JR23" s="641">
        <v>7.2512990080302311</v>
      </c>
      <c r="JS23" s="641">
        <v>11.620068192888455</v>
      </c>
      <c r="JT23" s="641">
        <v>9.0124731182795692</v>
      </c>
      <c r="JU23" s="641">
        <v>8.4096883214419833</v>
      </c>
      <c r="JV23" s="641">
        <v>9.8508914100486216</v>
      </c>
      <c r="JW23" s="641">
        <v>9.3355426677713336</v>
      </c>
      <c r="JX23" s="641">
        <v>8.7099930118798046</v>
      </c>
      <c r="JY23" s="641">
        <v>9.1167557932263819</v>
      </c>
      <c r="JZ23" s="641">
        <v>8.827640567524961</v>
      </c>
      <c r="KA23" s="641">
        <v>5.1815950920245397</v>
      </c>
      <c r="KB23" s="641">
        <v>5.8430656934306571</v>
      </c>
      <c r="KC23" s="641">
        <v>5.4450307827616538</v>
      </c>
      <c r="KD23" s="641">
        <v>8.9079295154185019</v>
      </c>
      <c r="KE23" s="641">
        <v>8.375342465753425</v>
      </c>
      <c r="KF23" s="641">
        <v>8.6225033288948065</v>
      </c>
      <c r="KG23" s="641">
        <v>14.860153256704981</v>
      </c>
      <c r="KH23" s="641">
        <v>17.55393586005831</v>
      </c>
      <c r="KI23" s="641">
        <v>10.474452554744525</v>
      </c>
      <c r="KJ23" s="641">
        <v>10.226495726495726</v>
      </c>
      <c r="KK23" s="641">
        <v>8.9512195121951219</v>
      </c>
      <c r="KL23" s="641">
        <v>5.0942982456140351</v>
      </c>
      <c r="KM23" s="641">
        <v>16.398659966499164</v>
      </c>
      <c r="KN23" s="641">
        <v>15.901408450704226</v>
      </c>
      <c r="KO23" s="641">
        <v>9.4</v>
      </c>
      <c r="KP23" s="641">
        <v>2.6666666666666665</v>
      </c>
      <c r="KQ23" s="642">
        <v>9.032280219780219</v>
      </c>
      <c r="KR23" s="625">
        <v>2818</v>
      </c>
      <c r="KS23" s="626">
        <v>17200</v>
      </c>
      <c r="KT23" s="626">
        <v>3406</v>
      </c>
      <c r="KU23" s="626">
        <v>12975</v>
      </c>
      <c r="KV23" s="626">
        <v>16943</v>
      </c>
      <c r="KW23" s="626">
        <v>28711</v>
      </c>
      <c r="KX23" s="626">
        <v>17024</v>
      </c>
      <c r="KY23" s="626">
        <v>9544</v>
      </c>
      <c r="KZ23" s="626">
        <v>37902</v>
      </c>
      <c r="LA23" s="626">
        <v>10759</v>
      </c>
      <c r="LB23" s="626">
        <v>8439</v>
      </c>
      <c r="LC23" s="626">
        <v>13842</v>
      </c>
      <c r="LD23" s="626">
        <v>3261</v>
      </c>
      <c r="LE23" s="626">
        <v>6032</v>
      </c>
      <c r="LF23" s="626">
        <v>9010</v>
      </c>
      <c r="LG23" s="626">
        <v>9712</v>
      </c>
      <c r="LH23" s="626">
        <v>2489</v>
      </c>
      <c r="LI23" s="626">
        <v>10254</v>
      </c>
      <c r="LJ23" s="626">
        <v>5857</v>
      </c>
      <c r="LK23" s="626">
        <v>11384</v>
      </c>
      <c r="LL23" s="626">
        <v>1248</v>
      </c>
      <c r="LM23" s="626">
        <v>1970</v>
      </c>
      <c r="LN23" s="626">
        <v>276</v>
      </c>
      <c r="LO23" s="626">
        <v>1797</v>
      </c>
      <c r="LP23" s="626">
        <v>9177</v>
      </c>
      <c r="LQ23" s="626">
        <v>1404</v>
      </c>
      <c r="LR23" s="626">
        <v>257</v>
      </c>
      <c r="LS23" s="626">
        <v>5</v>
      </c>
      <c r="LT23" s="626">
        <f t="shared" si="23"/>
        <v>253696</v>
      </c>
      <c r="LU23" s="614">
        <f t="shared" si="8"/>
        <v>695.0575342465753</v>
      </c>
      <c r="LV23" s="625">
        <v>10813</v>
      </c>
      <c r="LW23" s="626">
        <v>3626</v>
      </c>
      <c r="LX23" s="626">
        <v>11</v>
      </c>
      <c r="LY23" s="626">
        <v>297</v>
      </c>
      <c r="LZ23" s="626">
        <v>4884</v>
      </c>
      <c r="MA23" s="626">
        <v>8687</v>
      </c>
      <c r="MB23" s="626">
        <v>2759</v>
      </c>
      <c r="MC23" s="626">
        <v>1416</v>
      </c>
      <c r="MD23" s="626">
        <v>2360</v>
      </c>
      <c r="ME23" s="626">
        <v>294</v>
      </c>
      <c r="MF23" s="626">
        <v>669</v>
      </c>
      <c r="MG23" s="626">
        <v>1053</v>
      </c>
      <c r="MH23" s="626">
        <v>149</v>
      </c>
      <c r="MI23" s="626">
        <v>636</v>
      </c>
      <c r="MJ23" s="626">
        <v>1140</v>
      </c>
      <c r="MK23" s="626">
        <v>8247</v>
      </c>
      <c r="ML23" s="626">
        <v>206</v>
      </c>
      <c r="MM23" s="626">
        <v>1260</v>
      </c>
      <c r="MN23" s="626">
        <v>1404</v>
      </c>
      <c r="MO23" s="626">
        <v>35</v>
      </c>
      <c r="MP23" s="626">
        <v>57</v>
      </c>
      <c r="MQ23" s="626">
        <v>258</v>
      </c>
      <c r="MR23" s="626">
        <v>50</v>
      </c>
      <c r="MS23" s="626">
        <v>84</v>
      </c>
      <c r="MT23" s="626">
        <v>0</v>
      </c>
      <c r="MU23" s="626">
        <v>720</v>
      </c>
      <c r="MV23" s="626">
        <v>37</v>
      </c>
      <c r="MW23" s="626">
        <v>0</v>
      </c>
      <c r="MX23" s="626">
        <f t="shared" si="24"/>
        <v>51152</v>
      </c>
      <c r="MY23" s="614">
        <f t="shared" si="25"/>
        <v>140.14246575342466</v>
      </c>
      <c r="MZ23" s="612">
        <f t="shared" si="9"/>
        <v>253696</v>
      </c>
      <c r="NA23" s="613">
        <f t="shared" si="26"/>
        <v>51152</v>
      </c>
      <c r="NB23" s="643">
        <f t="shared" si="27"/>
        <v>0.16779509788484753</v>
      </c>
      <c r="NC23" s="644">
        <v>975</v>
      </c>
      <c r="ND23" s="645">
        <v>3222</v>
      </c>
      <c r="NE23" s="645">
        <v>4909</v>
      </c>
      <c r="NF23" s="646">
        <v>9731</v>
      </c>
      <c r="NG23" s="647">
        <v>7155</v>
      </c>
      <c r="NH23" s="647">
        <v>14365</v>
      </c>
      <c r="NI23" s="645">
        <v>177</v>
      </c>
      <c r="NJ23" s="645">
        <v>0</v>
      </c>
      <c r="NK23" s="646">
        <v>1131</v>
      </c>
      <c r="NL23" s="647">
        <v>789</v>
      </c>
      <c r="NM23" s="645">
        <v>628</v>
      </c>
      <c r="NN23" s="645">
        <v>1635</v>
      </c>
      <c r="NO23" s="646">
        <v>1005</v>
      </c>
      <c r="NP23" s="647">
        <v>4943</v>
      </c>
      <c r="NQ23" s="648">
        <v>487</v>
      </c>
      <c r="NR23" s="648">
        <v>0</v>
      </c>
      <c r="NS23" s="648">
        <v>0</v>
      </c>
      <c r="NT23" s="649">
        <f t="shared" si="28"/>
        <v>51152</v>
      </c>
      <c r="NU23" s="650">
        <f t="shared" si="29"/>
        <v>0.22571942446043167</v>
      </c>
      <c r="NV23" s="625">
        <v>1242</v>
      </c>
      <c r="NW23" s="626">
        <v>30</v>
      </c>
      <c r="NX23" s="626">
        <v>180</v>
      </c>
      <c r="NY23" s="651">
        <v>1452</v>
      </c>
      <c r="NZ23" s="626">
        <v>7683</v>
      </c>
      <c r="OA23" s="626">
        <v>2966</v>
      </c>
      <c r="OB23" s="626">
        <v>2465</v>
      </c>
      <c r="OC23" s="651">
        <v>13114</v>
      </c>
      <c r="OD23" s="652">
        <f t="shared" si="30"/>
        <v>14566</v>
      </c>
      <c r="OE23" s="653">
        <v>7.6</v>
      </c>
      <c r="OF23" s="654">
        <v>0.6333333333333333</v>
      </c>
      <c r="OG23" s="654">
        <v>75.699999999999989</v>
      </c>
      <c r="OH23" s="654">
        <v>0.42055555555555552</v>
      </c>
      <c r="OI23" s="654">
        <v>56.42</v>
      </c>
      <c r="OJ23" s="654">
        <v>4.7016666666666671</v>
      </c>
      <c r="OK23" s="654">
        <v>465.58</v>
      </c>
      <c r="OL23" s="655">
        <v>2.5865555555555555</v>
      </c>
      <c r="OM23" s="656"/>
      <c r="ON23" s="657"/>
      <c r="OO23" s="657"/>
      <c r="OP23" s="657"/>
      <c r="OQ23" s="657"/>
      <c r="OR23" s="657"/>
      <c r="OS23" s="657"/>
      <c r="OT23" s="658"/>
    </row>
    <row r="24" spans="1:410" s="587" customFormat="1" ht="8.25" x14ac:dyDescent="0.25">
      <c r="A24" s="588" t="s">
        <v>314</v>
      </c>
      <c r="B24" s="589" t="s">
        <v>315</v>
      </c>
      <c r="C24" s="590" t="s">
        <v>316</v>
      </c>
      <c r="D24" s="590" t="s">
        <v>1218</v>
      </c>
      <c r="E24" s="590" t="s">
        <v>1219</v>
      </c>
      <c r="F24" s="590" t="s">
        <v>318</v>
      </c>
      <c r="G24" s="590" t="s">
        <v>319</v>
      </c>
      <c r="H24" s="590" t="s">
        <v>1220</v>
      </c>
      <c r="I24" s="590" t="s">
        <v>320</v>
      </c>
      <c r="J24" s="590" t="s">
        <v>210</v>
      </c>
      <c r="K24" s="591" t="s">
        <v>282</v>
      </c>
      <c r="L24" s="592">
        <v>1</v>
      </c>
      <c r="M24" s="593">
        <v>147674</v>
      </c>
      <c r="N24" s="594">
        <v>326</v>
      </c>
      <c r="O24" s="595">
        <v>130562</v>
      </c>
      <c r="P24" s="596">
        <v>87785</v>
      </c>
      <c r="Q24" s="597">
        <f t="shared" si="10"/>
        <v>0.67236255572065384</v>
      </c>
      <c r="R24" s="598">
        <f t="shared" si="0"/>
        <v>17112</v>
      </c>
      <c r="S24" s="599">
        <v>0</v>
      </c>
      <c r="T24" s="600">
        <v>133665.13477</v>
      </c>
      <c r="U24" s="600">
        <v>0</v>
      </c>
      <c r="V24" s="600">
        <v>133665.13477</v>
      </c>
      <c r="W24" s="601">
        <f t="shared" si="11"/>
        <v>0.90513654922328912</v>
      </c>
      <c r="X24" s="602">
        <v>14.1165</v>
      </c>
      <c r="Y24" s="603">
        <v>0</v>
      </c>
      <c r="Z24" s="603">
        <v>32.909999999999997</v>
      </c>
      <c r="AA24" s="603">
        <v>1.3386666666666667</v>
      </c>
      <c r="AB24" s="603">
        <v>4.2789333333333337</v>
      </c>
      <c r="AC24" s="603">
        <v>15.5</v>
      </c>
      <c r="AD24" s="603">
        <v>0</v>
      </c>
      <c r="AE24" s="603">
        <v>8.4435000000000002</v>
      </c>
      <c r="AF24" s="603">
        <v>10.6835</v>
      </c>
      <c r="AG24" s="603">
        <v>87.271100000000004</v>
      </c>
      <c r="AH24" s="604">
        <f t="shared" si="12"/>
        <v>0.2071565990305837</v>
      </c>
      <c r="AI24" s="605">
        <f t="shared" si="13"/>
        <v>0.48294716637243712</v>
      </c>
      <c r="AJ24" s="606"/>
      <c r="AK24" s="607"/>
      <c r="AL24" s="607"/>
      <c r="AM24" s="607"/>
      <c r="AN24" s="607"/>
      <c r="AO24" s="607">
        <v>335</v>
      </c>
      <c r="AP24" s="607"/>
      <c r="AQ24" s="608"/>
      <c r="AR24" s="609"/>
      <c r="AS24" s="610"/>
      <c r="AT24" s="610"/>
      <c r="AU24" s="610"/>
      <c r="AV24" s="610"/>
      <c r="AW24" s="610"/>
      <c r="AX24" s="610"/>
      <c r="AY24" s="610"/>
      <c r="AZ24" s="610"/>
      <c r="BA24" s="610"/>
      <c r="BB24" s="610"/>
      <c r="BC24" s="610"/>
      <c r="BD24" s="610"/>
      <c r="BE24" s="610"/>
      <c r="BF24" s="610"/>
      <c r="BG24" s="610"/>
      <c r="BH24" s="610"/>
      <c r="BI24" s="610"/>
      <c r="BJ24" s="610"/>
      <c r="BK24" s="610"/>
      <c r="BL24" s="611"/>
      <c r="BM24" s="612"/>
      <c r="BN24" s="613"/>
      <c r="BO24" s="613"/>
      <c r="BP24" s="613"/>
      <c r="BQ24" s="613"/>
      <c r="BR24" s="613"/>
      <c r="BS24" s="613"/>
      <c r="BT24" s="613"/>
      <c r="BU24" s="613"/>
      <c r="BV24" s="613"/>
      <c r="BW24" s="613"/>
      <c r="BX24" s="613"/>
      <c r="BY24" s="613"/>
      <c r="BZ24" s="613"/>
      <c r="CA24" s="613"/>
      <c r="CB24" s="613"/>
      <c r="CC24" s="613"/>
      <c r="CD24" s="613"/>
      <c r="CE24" s="613"/>
      <c r="CF24" s="613"/>
      <c r="CG24" s="613"/>
      <c r="CH24" s="613"/>
      <c r="CI24" s="613"/>
      <c r="CJ24" s="613">
        <v>52</v>
      </c>
      <c r="CK24" s="613"/>
      <c r="CL24" s="613"/>
      <c r="CM24" s="613"/>
      <c r="CN24" s="613"/>
      <c r="CO24" s="613"/>
      <c r="CP24" s="613"/>
      <c r="CQ24" s="613"/>
      <c r="CR24" s="613"/>
      <c r="CS24" s="613"/>
      <c r="CT24" s="613"/>
      <c r="CU24" s="613"/>
      <c r="CV24" s="613"/>
      <c r="CW24" s="613"/>
      <c r="CX24" s="613"/>
      <c r="CY24" s="613"/>
      <c r="CZ24" s="613"/>
      <c r="DA24" s="613">
        <f t="shared" si="15"/>
        <v>52</v>
      </c>
      <c r="DB24" s="614">
        <f t="shared" si="16"/>
        <v>1</v>
      </c>
      <c r="DC24" s="615"/>
      <c r="DD24" s="616"/>
      <c r="DE24" s="616"/>
      <c r="DF24" s="616"/>
      <c r="DG24" s="616"/>
      <c r="DH24" s="616"/>
      <c r="DI24" s="616"/>
      <c r="DJ24" s="616"/>
      <c r="DK24" s="616"/>
      <c r="DL24" s="616"/>
      <c r="DM24" s="616"/>
      <c r="DN24" s="616"/>
      <c r="DO24" s="616"/>
      <c r="DP24" s="616"/>
      <c r="DQ24" s="616"/>
      <c r="DR24" s="616"/>
      <c r="DS24" s="616"/>
      <c r="DT24" s="616"/>
      <c r="DU24" s="616"/>
      <c r="DV24" s="616"/>
      <c r="DW24" s="616"/>
      <c r="DX24" s="616"/>
      <c r="DY24" s="616"/>
      <c r="DZ24" s="616">
        <v>0.38856691253951525</v>
      </c>
      <c r="EA24" s="616"/>
      <c r="EB24" s="616"/>
      <c r="EC24" s="616"/>
      <c r="ED24" s="616"/>
      <c r="EE24" s="616"/>
      <c r="EF24" s="616"/>
      <c r="EG24" s="616"/>
      <c r="EH24" s="616"/>
      <c r="EI24" s="616"/>
      <c r="EJ24" s="616"/>
      <c r="EK24" s="616"/>
      <c r="EL24" s="616"/>
      <c r="EM24" s="616"/>
      <c r="EN24" s="616"/>
      <c r="EO24" s="616"/>
      <c r="EP24" s="616"/>
      <c r="EQ24" s="617">
        <v>0.38856691253951525</v>
      </c>
      <c r="ER24" s="618"/>
      <c r="ES24" s="619"/>
      <c r="ET24" s="619"/>
      <c r="EU24" s="619"/>
      <c r="EV24" s="619"/>
      <c r="EW24" s="619"/>
      <c r="EX24" s="619"/>
      <c r="EY24" s="619"/>
      <c r="EZ24" s="619"/>
      <c r="FA24" s="619"/>
      <c r="FB24" s="619"/>
      <c r="FC24" s="619"/>
      <c r="FD24" s="619"/>
      <c r="FE24" s="619"/>
      <c r="FF24" s="619"/>
      <c r="FG24" s="619"/>
      <c r="FH24" s="619"/>
      <c r="FI24" s="619"/>
      <c r="FJ24" s="619"/>
      <c r="FK24" s="619"/>
      <c r="FL24" s="619"/>
      <c r="FM24" s="619"/>
      <c r="FN24" s="619"/>
      <c r="FO24" s="619"/>
      <c r="FP24" s="619"/>
      <c r="FQ24" s="619"/>
      <c r="FR24" s="619"/>
      <c r="FS24" s="619"/>
      <c r="FT24" s="619"/>
      <c r="FU24" s="619"/>
      <c r="FV24" s="619"/>
      <c r="FW24" s="619"/>
      <c r="FX24" s="620"/>
      <c r="FY24" s="614"/>
      <c r="FZ24" s="615"/>
      <c r="GA24" s="616"/>
      <c r="GB24" s="616"/>
      <c r="GC24" s="616"/>
      <c r="GD24" s="616"/>
      <c r="GE24" s="616"/>
      <c r="GF24" s="616"/>
      <c r="GG24" s="616"/>
      <c r="GH24" s="616"/>
      <c r="GI24" s="616"/>
      <c r="GJ24" s="616"/>
      <c r="GK24" s="616"/>
      <c r="GL24" s="616"/>
      <c r="GM24" s="616"/>
      <c r="GN24" s="616"/>
      <c r="GO24" s="616"/>
      <c r="GP24" s="616"/>
      <c r="GQ24" s="616"/>
      <c r="GR24" s="616"/>
      <c r="GS24" s="616"/>
      <c r="GT24" s="616"/>
      <c r="GU24" s="616"/>
      <c r="GV24" s="616"/>
      <c r="GW24" s="616"/>
      <c r="GX24" s="616"/>
      <c r="GY24" s="616"/>
      <c r="GZ24" s="616"/>
      <c r="HA24" s="616"/>
      <c r="HB24" s="616"/>
      <c r="HC24" s="616"/>
      <c r="HD24" s="616"/>
      <c r="HE24" s="616"/>
      <c r="HF24" s="621"/>
      <c r="HG24" s="622"/>
      <c r="HH24" s="623"/>
      <c r="HI24" s="623"/>
      <c r="HJ24" s="623"/>
      <c r="HK24" s="623"/>
      <c r="HL24" s="623"/>
      <c r="HM24" s="623"/>
      <c r="HN24" s="624"/>
      <c r="HO24" s="625">
        <v>0</v>
      </c>
      <c r="HP24" s="626">
        <v>295</v>
      </c>
      <c r="HQ24" s="626">
        <v>5</v>
      </c>
      <c r="HR24" s="626">
        <v>34</v>
      </c>
      <c r="HS24" s="626">
        <v>0</v>
      </c>
      <c r="HT24" s="626">
        <v>6</v>
      </c>
      <c r="HU24" s="626">
        <v>5</v>
      </c>
      <c r="HV24" s="626">
        <v>0</v>
      </c>
      <c r="HW24" s="626">
        <v>1999</v>
      </c>
      <c r="HX24" s="626">
        <v>192</v>
      </c>
      <c r="HY24" s="626">
        <v>0</v>
      </c>
      <c r="HZ24" s="626">
        <v>0</v>
      </c>
      <c r="IA24" s="626">
        <v>0</v>
      </c>
      <c r="IB24" s="626">
        <v>0</v>
      </c>
      <c r="IC24" s="626">
        <v>0</v>
      </c>
      <c r="ID24" s="626">
        <v>0</v>
      </c>
      <c r="IE24" s="626">
        <v>1</v>
      </c>
      <c r="IF24" s="626">
        <v>5</v>
      </c>
      <c r="IG24" s="626">
        <v>10</v>
      </c>
      <c r="IH24" s="626">
        <v>5</v>
      </c>
      <c r="II24" s="626">
        <v>0</v>
      </c>
      <c r="IJ24" s="626">
        <v>39</v>
      </c>
      <c r="IK24" s="626">
        <v>1</v>
      </c>
      <c r="IL24" s="626">
        <v>326</v>
      </c>
      <c r="IM24" s="626">
        <v>0</v>
      </c>
      <c r="IN24" s="626">
        <v>0</v>
      </c>
      <c r="IO24" s="626">
        <v>1</v>
      </c>
      <c r="IP24" s="626">
        <v>6</v>
      </c>
      <c r="IQ24" s="626">
        <f t="shared" si="18"/>
        <v>2930</v>
      </c>
      <c r="IR24" s="627">
        <f t="shared" si="19"/>
        <v>0</v>
      </c>
      <c r="IS24" s="614">
        <f t="shared" si="20"/>
        <v>8.0273972602739718</v>
      </c>
      <c r="IT24" s="628">
        <v>2333</v>
      </c>
      <c r="IU24" s="629">
        <f t="shared" si="21"/>
        <v>0.79624573378839592</v>
      </c>
      <c r="IV24" s="630">
        <v>2741</v>
      </c>
      <c r="IW24" s="631">
        <f t="shared" si="1"/>
        <v>0.9354948805460751</v>
      </c>
      <c r="IX24" s="632">
        <v>1805.9995000000001</v>
      </c>
      <c r="IY24" s="633">
        <v>118.80199999999999</v>
      </c>
      <c r="IZ24" s="633">
        <v>1924.8015</v>
      </c>
      <c r="JA24" s="634">
        <f t="shared" si="22"/>
        <v>6.1721689223538108E-2</v>
      </c>
      <c r="JB24" s="635">
        <v>0.65692883959044368</v>
      </c>
      <c r="JC24" s="636">
        <v>2469</v>
      </c>
      <c r="JD24" s="637">
        <v>4</v>
      </c>
      <c r="JE24" s="637">
        <v>0</v>
      </c>
      <c r="JF24" s="637">
        <v>0</v>
      </c>
      <c r="JG24" s="637">
        <v>0</v>
      </c>
      <c r="JH24" s="637">
        <v>457</v>
      </c>
      <c r="JI24" s="638">
        <f t="shared" si="2"/>
        <v>0.84266211604095564</v>
      </c>
      <c r="JJ24" s="638">
        <f t="shared" si="3"/>
        <v>1.3651877133105802E-3</v>
      </c>
      <c r="JK24" s="638">
        <f t="shared" si="4"/>
        <v>0</v>
      </c>
      <c r="JL24" s="638">
        <f t="shared" si="5"/>
        <v>0</v>
      </c>
      <c r="JM24" s="638">
        <f t="shared" si="6"/>
        <v>0</v>
      </c>
      <c r="JN24" s="639">
        <f t="shared" si="7"/>
        <v>0.15597269624573379</v>
      </c>
      <c r="JO24" s="640">
        <v>0</v>
      </c>
      <c r="JP24" s="641">
        <v>3.1186440677966103</v>
      </c>
      <c r="JQ24" s="641">
        <v>2.2000000000000002</v>
      </c>
      <c r="JR24" s="641">
        <v>2.8529411764705883</v>
      </c>
      <c r="JS24" s="641">
        <v>0</v>
      </c>
      <c r="JT24" s="641">
        <v>4.333333333333333</v>
      </c>
      <c r="JU24" s="641">
        <v>5.8</v>
      </c>
      <c r="JV24" s="641">
        <v>0</v>
      </c>
      <c r="JW24" s="641">
        <v>3.2831415707853928</v>
      </c>
      <c r="JX24" s="641">
        <v>3.890625</v>
      </c>
      <c r="JY24" s="641">
        <v>0</v>
      </c>
      <c r="JZ24" s="641">
        <v>0</v>
      </c>
      <c r="KA24" s="641">
        <v>0</v>
      </c>
      <c r="KB24" s="641">
        <v>0</v>
      </c>
      <c r="KC24" s="641">
        <v>0</v>
      </c>
      <c r="KD24" s="641">
        <v>0</v>
      </c>
      <c r="KE24" s="641">
        <v>2</v>
      </c>
      <c r="KF24" s="641">
        <v>2.8</v>
      </c>
      <c r="KG24" s="641">
        <v>5.5</v>
      </c>
      <c r="KH24" s="641">
        <v>3.8</v>
      </c>
      <c r="KI24" s="641">
        <v>0</v>
      </c>
      <c r="KJ24" s="641">
        <v>4.0256410256410255</v>
      </c>
      <c r="KK24" s="641">
        <v>13</v>
      </c>
      <c r="KL24" s="641">
        <v>4.1441717791411046</v>
      </c>
      <c r="KM24" s="641">
        <v>0</v>
      </c>
      <c r="KN24" s="641">
        <v>0</v>
      </c>
      <c r="KO24" s="641">
        <v>3</v>
      </c>
      <c r="KP24" s="641">
        <v>2.5</v>
      </c>
      <c r="KQ24" s="642">
        <v>3.4204778156996589</v>
      </c>
      <c r="KR24" s="625">
        <v>0</v>
      </c>
      <c r="KS24" s="626">
        <v>630</v>
      </c>
      <c r="KT24" s="626">
        <v>6</v>
      </c>
      <c r="KU24" s="626">
        <v>65</v>
      </c>
      <c r="KV24" s="626">
        <v>0</v>
      </c>
      <c r="KW24" s="626">
        <v>20</v>
      </c>
      <c r="KX24" s="626">
        <v>24</v>
      </c>
      <c r="KY24" s="626">
        <v>0</v>
      </c>
      <c r="KZ24" s="626">
        <v>4669</v>
      </c>
      <c r="LA24" s="626">
        <v>575</v>
      </c>
      <c r="LB24" s="626">
        <v>0</v>
      </c>
      <c r="LC24" s="626">
        <v>0</v>
      </c>
      <c r="LD24" s="626">
        <v>0</v>
      </c>
      <c r="LE24" s="626">
        <v>0</v>
      </c>
      <c r="LF24" s="626">
        <v>0</v>
      </c>
      <c r="LG24" s="626">
        <v>0</v>
      </c>
      <c r="LH24" s="626">
        <v>1</v>
      </c>
      <c r="LI24" s="626">
        <v>9</v>
      </c>
      <c r="LJ24" s="626">
        <v>44</v>
      </c>
      <c r="LK24" s="626">
        <v>14</v>
      </c>
      <c r="LL24" s="626">
        <v>0</v>
      </c>
      <c r="LM24" s="626">
        <v>116</v>
      </c>
      <c r="LN24" s="626">
        <v>12</v>
      </c>
      <c r="LO24" s="626">
        <v>1092</v>
      </c>
      <c r="LP24" s="626">
        <v>0</v>
      </c>
      <c r="LQ24" s="626">
        <v>0</v>
      </c>
      <c r="LR24" s="626">
        <v>2</v>
      </c>
      <c r="LS24" s="626">
        <v>4</v>
      </c>
      <c r="LT24" s="626">
        <f t="shared" si="23"/>
        <v>7283</v>
      </c>
      <c r="LU24" s="614">
        <f t="shared" si="8"/>
        <v>19.953424657534246</v>
      </c>
      <c r="LV24" s="625">
        <v>0</v>
      </c>
      <c r="LW24" s="626">
        <v>0</v>
      </c>
      <c r="LX24" s="626">
        <v>0</v>
      </c>
      <c r="LY24" s="626">
        <v>0</v>
      </c>
      <c r="LZ24" s="626">
        <v>0</v>
      </c>
      <c r="MA24" s="626">
        <v>0</v>
      </c>
      <c r="MB24" s="626">
        <v>0</v>
      </c>
      <c r="MC24" s="626">
        <v>0</v>
      </c>
      <c r="MD24" s="626">
        <v>0</v>
      </c>
      <c r="ME24" s="626">
        <v>0</v>
      </c>
      <c r="MF24" s="626">
        <v>0</v>
      </c>
      <c r="MG24" s="626">
        <v>0</v>
      </c>
      <c r="MH24" s="626">
        <v>0</v>
      </c>
      <c r="MI24" s="626">
        <v>0</v>
      </c>
      <c r="MJ24" s="626">
        <v>0</v>
      </c>
      <c r="MK24" s="626">
        <v>0</v>
      </c>
      <c r="ML24" s="626">
        <v>0</v>
      </c>
      <c r="MM24" s="626">
        <v>0</v>
      </c>
      <c r="MN24" s="626">
        <v>0</v>
      </c>
      <c r="MO24" s="626">
        <v>0</v>
      </c>
      <c r="MP24" s="626">
        <v>0</v>
      </c>
      <c r="MQ24" s="626">
        <v>0</v>
      </c>
      <c r="MR24" s="626">
        <v>0</v>
      </c>
      <c r="MS24" s="626">
        <v>0</v>
      </c>
      <c r="MT24" s="626">
        <v>0</v>
      </c>
      <c r="MU24" s="626">
        <v>0</v>
      </c>
      <c r="MV24" s="626">
        <v>0</v>
      </c>
      <c r="MW24" s="626">
        <v>0</v>
      </c>
      <c r="MX24" s="626">
        <f t="shared" si="24"/>
        <v>0</v>
      </c>
      <c r="MY24" s="614">
        <f t="shared" si="25"/>
        <v>0</v>
      </c>
      <c r="MZ24" s="612">
        <f t="shared" si="9"/>
        <v>7283</v>
      </c>
      <c r="NA24" s="613">
        <f t="shared" si="26"/>
        <v>0</v>
      </c>
      <c r="NB24" s="643">
        <f t="shared" si="27"/>
        <v>0</v>
      </c>
      <c r="NC24" s="644">
        <v>0</v>
      </c>
      <c r="ND24" s="645">
        <v>0</v>
      </c>
      <c r="NE24" s="645">
        <v>0</v>
      </c>
      <c r="NF24" s="646">
        <v>0</v>
      </c>
      <c r="NG24" s="647">
        <v>0</v>
      </c>
      <c r="NH24" s="647">
        <v>0</v>
      </c>
      <c r="NI24" s="645">
        <v>0</v>
      </c>
      <c r="NJ24" s="645">
        <v>0</v>
      </c>
      <c r="NK24" s="646">
        <v>0</v>
      </c>
      <c r="NL24" s="647">
        <v>0</v>
      </c>
      <c r="NM24" s="645">
        <v>0</v>
      </c>
      <c r="NN24" s="645">
        <v>0</v>
      </c>
      <c r="NO24" s="646">
        <v>0</v>
      </c>
      <c r="NP24" s="647">
        <v>0</v>
      </c>
      <c r="NQ24" s="648">
        <v>0</v>
      </c>
      <c r="NR24" s="648">
        <v>0</v>
      </c>
      <c r="NS24" s="648">
        <v>0</v>
      </c>
      <c r="NT24" s="649">
        <f t="shared" si="28"/>
        <v>0</v>
      </c>
      <c r="NU24" s="650"/>
      <c r="NV24" s="625"/>
      <c r="NW24" s="626"/>
      <c r="NX24" s="626"/>
      <c r="NY24" s="651"/>
      <c r="NZ24" s="626"/>
      <c r="OA24" s="626"/>
      <c r="OB24" s="626"/>
      <c r="OC24" s="651"/>
      <c r="OD24" s="652"/>
      <c r="OE24" s="653"/>
      <c r="OF24" s="654"/>
      <c r="OG24" s="654"/>
      <c r="OH24" s="654"/>
      <c r="OI24" s="654"/>
      <c r="OJ24" s="654"/>
      <c r="OK24" s="654"/>
      <c r="OL24" s="655"/>
      <c r="OM24" s="656"/>
      <c r="ON24" s="657"/>
      <c r="OO24" s="657"/>
      <c r="OP24" s="657"/>
      <c r="OQ24" s="657"/>
      <c r="OR24" s="657"/>
      <c r="OS24" s="657"/>
      <c r="OT24" s="658"/>
    </row>
    <row r="25" spans="1:410" s="587" customFormat="1" ht="8.25" x14ac:dyDescent="0.25">
      <c r="A25" s="588" t="s">
        <v>321</v>
      </c>
      <c r="B25" s="589" t="s">
        <v>322</v>
      </c>
      <c r="C25" s="590" t="s">
        <v>323</v>
      </c>
      <c r="D25" s="590" t="s">
        <v>1221</v>
      </c>
      <c r="E25" s="590" t="s">
        <v>1213</v>
      </c>
      <c r="F25" s="590" t="s">
        <v>280</v>
      </c>
      <c r="G25" s="590" t="s">
        <v>293</v>
      </c>
      <c r="H25" s="590" t="s">
        <v>294</v>
      </c>
      <c r="I25" s="590" t="s">
        <v>209</v>
      </c>
      <c r="J25" s="590" t="s">
        <v>210</v>
      </c>
      <c r="K25" s="591" t="s">
        <v>211</v>
      </c>
      <c r="L25" s="592">
        <v>1</v>
      </c>
      <c r="M25" s="593">
        <v>1324707</v>
      </c>
      <c r="N25" s="594">
        <v>1251</v>
      </c>
      <c r="O25" s="595">
        <v>1203921</v>
      </c>
      <c r="P25" s="596">
        <v>442830</v>
      </c>
      <c r="Q25" s="597">
        <f t="shared" si="10"/>
        <v>0.36782313789692178</v>
      </c>
      <c r="R25" s="598">
        <f t="shared" si="0"/>
        <v>120786</v>
      </c>
      <c r="S25" s="599">
        <v>0</v>
      </c>
      <c r="T25" s="600">
        <v>1219362.6921900001</v>
      </c>
      <c r="U25" s="600">
        <v>0</v>
      </c>
      <c r="V25" s="600">
        <v>1219362.6921900001</v>
      </c>
      <c r="W25" s="601">
        <f t="shared" si="11"/>
        <v>0.92047727700540583</v>
      </c>
      <c r="X25" s="602">
        <v>55.484249999999996</v>
      </c>
      <c r="Y25" s="603">
        <v>0.1</v>
      </c>
      <c r="Z25" s="603">
        <v>203.42986666666667</v>
      </c>
      <c r="AA25" s="603">
        <v>7.0064000000000002</v>
      </c>
      <c r="AB25" s="603">
        <v>18.642666666666663</v>
      </c>
      <c r="AC25" s="603">
        <v>41.47</v>
      </c>
      <c r="AD25" s="603">
        <v>0</v>
      </c>
      <c r="AE25" s="603">
        <v>31.517749999999999</v>
      </c>
      <c r="AF25" s="603">
        <v>5.7940000000000005</v>
      </c>
      <c r="AG25" s="603">
        <v>363.44493333333332</v>
      </c>
      <c r="AH25" s="604">
        <f t="shared" si="12"/>
        <v>0.17012758233586675</v>
      </c>
      <c r="AI25" s="605">
        <f t="shared" si="13"/>
        <v>0.623763165058692</v>
      </c>
      <c r="AJ25" s="606"/>
      <c r="AK25" s="607"/>
      <c r="AL25" s="607"/>
      <c r="AM25" s="607"/>
      <c r="AN25" s="607"/>
      <c r="AO25" s="607"/>
      <c r="AP25" s="607"/>
      <c r="AQ25" s="608"/>
      <c r="AR25" s="609"/>
      <c r="AS25" s="610"/>
      <c r="AT25" s="610"/>
      <c r="AU25" s="610"/>
      <c r="AV25" s="610"/>
      <c r="AW25" s="610"/>
      <c r="AX25" s="610">
        <v>1</v>
      </c>
      <c r="AY25" s="610"/>
      <c r="AZ25" s="610"/>
      <c r="BA25" s="610"/>
      <c r="BB25" s="610"/>
      <c r="BC25" s="610"/>
      <c r="BD25" s="610"/>
      <c r="BE25" s="610"/>
      <c r="BF25" s="610"/>
      <c r="BG25" s="610">
        <v>1</v>
      </c>
      <c r="BH25" s="610"/>
      <c r="BI25" s="610"/>
      <c r="BJ25" s="610"/>
      <c r="BK25" s="610"/>
      <c r="BL25" s="611">
        <f t="shared" si="14"/>
        <v>2</v>
      </c>
      <c r="BM25" s="612"/>
      <c r="BN25" s="613"/>
      <c r="BO25" s="613"/>
      <c r="BP25" s="613"/>
      <c r="BQ25" s="613"/>
      <c r="BR25" s="613"/>
      <c r="BS25" s="613"/>
      <c r="BT25" s="613"/>
      <c r="BU25" s="613"/>
      <c r="BV25" s="613"/>
      <c r="BW25" s="613"/>
      <c r="BX25" s="613"/>
      <c r="BY25" s="613"/>
      <c r="BZ25" s="613"/>
      <c r="CA25" s="613"/>
      <c r="CB25" s="613"/>
      <c r="CC25" s="613"/>
      <c r="CD25" s="613"/>
      <c r="CE25" s="613"/>
      <c r="CF25" s="613"/>
      <c r="CG25" s="613">
        <v>55</v>
      </c>
      <c r="CH25" s="613"/>
      <c r="CI25" s="613"/>
      <c r="CJ25" s="613"/>
      <c r="CK25" s="613"/>
      <c r="CL25" s="613"/>
      <c r="CM25" s="613"/>
      <c r="CN25" s="613"/>
      <c r="CO25" s="613"/>
      <c r="CP25" s="613"/>
      <c r="CQ25" s="613"/>
      <c r="CR25" s="613"/>
      <c r="CS25" s="613"/>
      <c r="CT25" s="613"/>
      <c r="CU25" s="613"/>
      <c r="CV25" s="613"/>
      <c r="CW25" s="613"/>
      <c r="CX25" s="613"/>
      <c r="CY25" s="613"/>
      <c r="CZ25" s="613"/>
      <c r="DA25" s="613">
        <f t="shared" si="15"/>
        <v>55</v>
      </c>
      <c r="DB25" s="614">
        <f t="shared" si="16"/>
        <v>1</v>
      </c>
      <c r="DC25" s="615"/>
      <c r="DD25" s="616"/>
      <c r="DE25" s="616"/>
      <c r="DF25" s="616"/>
      <c r="DG25" s="616"/>
      <c r="DH25" s="616"/>
      <c r="DI25" s="616"/>
      <c r="DJ25" s="616"/>
      <c r="DK25" s="616"/>
      <c r="DL25" s="616"/>
      <c r="DM25" s="616"/>
      <c r="DN25" s="616"/>
      <c r="DO25" s="616"/>
      <c r="DP25" s="616"/>
      <c r="DQ25" s="616"/>
      <c r="DR25" s="616"/>
      <c r="DS25" s="616"/>
      <c r="DT25" s="616"/>
      <c r="DU25" s="616"/>
      <c r="DV25" s="616"/>
      <c r="DW25" s="616">
        <v>0.64891656288916566</v>
      </c>
      <c r="DX25" s="616"/>
      <c r="DY25" s="616"/>
      <c r="DZ25" s="616"/>
      <c r="EA25" s="616"/>
      <c r="EB25" s="616"/>
      <c r="EC25" s="616"/>
      <c r="ED25" s="616"/>
      <c r="EE25" s="616"/>
      <c r="EF25" s="616"/>
      <c r="EG25" s="616"/>
      <c r="EH25" s="616"/>
      <c r="EI25" s="616"/>
      <c r="EJ25" s="616"/>
      <c r="EK25" s="616"/>
      <c r="EL25" s="616"/>
      <c r="EM25" s="616"/>
      <c r="EN25" s="616"/>
      <c r="EO25" s="616"/>
      <c r="EP25" s="616"/>
      <c r="EQ25" s="617">
        <v>0.64891656288916566</v>
      </c>
      <c r="ER25" s="618">
        <v>4</v>
      </c>
      <c r="ES25" s="619"/>
      <c r="ET25" s="619"/>
      <c r="EU25" s="619"/>
      <c r="EV25" s="619"/>
      <c r="EW25" s="619"/>
      <c r="EX25" s="619"/>
      <c r="EY25" s="619">
        <v>31</v>
      </c>
      <c r="EZ25" s="619"/>
      <c r="FA25" s="619"/>
      <c r="FB25" s="619"/>
      <c r="FC25" s="619"/>
      <c r="FD25" s="619"/>
      <c r="FE25" s="619"/>
      <c r="FF25" s="619"/>
      <c r="FG25" s="619"/>
      <c r="FH25" s="619"/>
      <c r="FI25" s="619"/>
      <c r="FJ25" s="619"/>
      <c r="FK25" s="619"/>
      <c r="FL25" s="619"/>
      <c r="FM25" s="619"/>
      <c r="FN25" s="619"/>
      <c r="FO25" s="619"/>
      <c r="FP25" s="619"/>
      <c r="FQ25" s="619"/>
      <c r="FR25" s="619"/>
      <c r="FS25" s="619"/>
      <c r="FT25" s="619"/>
      <c r="FU25" s="619"/>
      <c r="FV25" s="619"/>
      <c r="FW25" s="619"/>
      <c r="FX25" s="620">
        <f t="shared" si="17"/>
        <v>35</v>
      </c>
      <c r="FY25" s="614">
        <f>COUNT(ER25:FW25)</f>
        <v>2</v>
      </c>
      <c r="FZ25" s="615">
        <v>0.91027397260273968</v>
      </c>
      <c r="GA25" s="616"/>
      <c r="GB25" s="616"/>
      <c r="GC25" s="616"/>
      <c r="GD25" s="616"/>
      <c r="GE25" s="616"/>
      <c r="GF25" s="616"/>
      <c r="GG25" s="616">
        <v>0.76526734423331866</v>
      </c>
      <c r="GH25" s="616"/>
      <c r="GI25" s="616"/>
      <c r="GJ25" s="616"/>
      <c r="GK25" s="616"/>
      <c r="GL25" s="616"/>
      <c r="GM25" s="616"/>
      <c r="GN25" s="616"/>
      <c r="GO25" s="616"/>
      <c r="GP25" s="616"/>
      <c r="GQ25" s="616"/>
      <c r="GR25" s="616"/>
      <c r="GS25" s="616"/>
      <c r="GT25" s="616"/>
      <c r="GU25" s="616"/>
      <c r="GV25" s="616"/>
      <c r="GW25" s="616"/>
      <c r="GX25" s="616"/>
      <c r="GY25" s="616"/>
      <c r="GZ25" s="616"/>
      <c r="HA25" s="616"/>
      <c r="HB25" s="616"/>
      <c r="HC25" s="616"/>
      <c r="HD25" s="616"/>
      <c r="HE25" s="616"/>
      <c r="HF25" s="621">
        <v>0.78183953033268105</v>
      </c>
      <c r="HG25" s="622"/>
      <c r="HH25" s="623"/>
      <c r="HI25" s="623"/>
      <c r="HJ25" s="623"/>
      <c r="HK25" s="623"/>
      <c r="HL25" s="623"/>
      <c r="HM25" s="623"/>
      <c r="HN25" s="624"/>
      <c r="HO25" s="625">
        <v>147</v>
      </c>
      <c r="HP25" s="626">
        <v>3</v>
      </c>
      <c r="HQ25" s="626">
        <v>0</v>
      </c>
      <c r="HR25" s="626">
        <v>0</v>
      </c>
      <c r="HS25" s="626">
        <v>11</v>
      </c>
      <c r="HT25" s="626">
        <v>1684</v>
      </c>
      <c r="HU25" s="626">
        <v>4</v>
      </c>
      <c r="HV25" s="626">
        <v>140</v>
      </c>
      <c r="HW25" s="626">
        <v>2</v>
      </c>
      <c r="HX25" s="626">
        <v>1</v>
      </c>
      <c r="HY25" s="626">
        <v>3</v>
      </c>
      <c r="HZ25" s="626">
        <v>50</v>
      </c>
      <c r="IA25" s="626">
        <v>0</v>
      </c>
      <c r="IB25" s="626">
        <v>0</v>
      </c>
      <c r="IC25" s="626">
        <v>0</v>
      </c>
      <c r="ID25" s="626">
        <v>0</v>
      </c>
      <c r="IE25" s="626">
        <v>4</v>
      </c>
      <c r="IF25" s="626">
        <v>2</v>
      </c>
      <c r="IG25" s="626">
        <v>26</v>
      </c>
      <c r="IH25" s="626">
        <v>0</v>
      </c>
      <c r="II25" s="626">
        <v>0</v>
      </c>
      <c r="IJ25" s="626">
        <v>2</v>
      </c>
      <c r="IK25" s="626">
        <v>0</v>
      </c>
      <c r="IL25" s="626">
        <v>2</v>
      </c>
      <c r="IM25" s="626">
        <v>0</v>
      </c>
      <c r="IN25" s="626">
        <v>0</v>
      </c>
      <c r="IO25" s="626">
        <v>4</v>
      </c>
      <c r="IP25" s="626">
        <v>0</v>
      </c>
      <c r="IQ25" s="626">
        <f t="shared" si="18"/>
        <v>2085</v>
      </c>
      <c r="IR25" s="627">
        <f t="shared" si="19"/>
        <v>7.0503597122302156E-2</v>
      </c>
      <c r="IS25" s="614">
        <f t="shared" si="20"/>
        <v>5.7123287671232879</v>
      </c>
      <c r="IT25" s="628">
        <v>862</v>
      </c>
      <c r="IU25" s="629">
        <f t="shared" si="21"/>
        <v>0.41342925659472424</v>
      </c>
      <c r="IV25" s="630">
        <v>1707</v>
      </c>
      <c r="IW25" s="631">
        <f t="shared" si="1"/>
        <v>0.81870503597122302</v>
      </c>
      <c r="IX25" s="632">
        <v>9716.8494999999966</v>
      </c>
      <c r="IY25" s="633">
        <v>4635.7433999999985</v>
      </c>
      <c r="IZ25" s="633">
        <v>14352.592899999994</v>
      </c>
      <c r="JA25" s="634">
        <f t="shared" si="22"/>
        <v>0.32298995953546489</v>
      </c>
      <c r="JB25" s="635">
        <v>6.8837376019184626</v>
      </c>
      <c r="JC25" s="636">
        <v>1096</v>
      </c>
      <c r="JD25" s="637">
        <v>303</v>
      </c>
      <c r="JE25" s="637">
        <v>0</v>
      </c>
      <c r="JF25" s="637">
        <v>301</v>
      </c>
      <c r="JG25" s="637">
        <v>0</v>
      </c>
      <c r="JH25" s="637">
        <v>385</v>
      </c>
      <c r="JI25" s="638">
        <f t="shared" si="2"/>
        <v>0.52565947242206235</v>
      </c>
      <c r="JJ25" s="638">
        <f t="shared" si="3"/>
        <v>0.14532374100719425</v>
      </c>
      <c r="JK25" s="638">
        <f t="shared" si="4"/>
        <v>0</v>
      </c>
      <c r="JL25" s="638">
        <f t="shared" si="5"/>
        <v>0.14436450839328538</v>
      </c>
      <c r="JM25" s="638">
        <f t="shared" si="6"/>
        <v>0</v>
      </c>
      <c r="JN25" s="639">
        <f t="shared" si="7"/>
        <v>0.18465227817745802</v>
      </c>
      <c r="JO25" s="640">
        <v>23.775510204081634</v>
      </c>
      <c r="JP25" s="641">
        <v>7</v>
      </c>
      <c r="JQ25" s="641">
        <v>0</v>
      </c>
      <c r="JR25" s="641">
        <v>0</v>
      </c>
      <c r="JS25" s="641">
        <v>7.1818181818181817</v>
      </c>
      <c r="JT25" s="641">
        <v>11.401425178147269</v>
      </c>
      <c r="JU25" s="641">
        <v>8.75</v>
      </c>
      <c r="JV25" s="641">
        <v>5.7142857142857144</v>
      </c>
      <c r="JW25" s="641">
        <v>5</v>
      </c>
      <c r="JX25" s="641">
        <v>8</v>
      </c>
      <c r="JY25" s="641">
        <v>7</v>
      </c>
      <c r="JZ25" s="641">
        <v>5.66</v>
      </c>
      <c r="KA25" s="641">
        <v>0</v>
      </c>
      <c r="KB25" s="641">
        <v>0</v>
      </c>
      <c r="KC25" s="641">
        <v>0</v>
      </c>
      <c r="KD25" s="641">
        <v>0</v>
      </c>
      <c r="KE25" s="641">
        <v>5</v>
      </c>
      <c r="KF25" s="641">
        <v>5.5</v>
      </c>
      <c r="KG25" s="641">
        <v>24.807692307692307</v>
      </c>
      <c r="KH25" s="641">
        <v>0</v>
      </c>
      <c r="KI25" s="641">
        <v>0</v>
      </c>
      <c r="KJ25" s="641">
        <v>7.5</v>
      </c>
      <c r="KK25" s="641">
        <v>0</v>
      </c>
      <c r="KL25" s="641">
        <v>4.5</v>
      </c>
      <c r="KM25" s="641">
        <v>0</v>
      </c>
      <c r="KN25" s="641">
        <v>0</v>
      </c>
      <c r="KO25" s="641">
        <v>8</v>
      </c>
      <c r="KP25" s="641">
        <v>0</v>
      </c>
      <c r="KQ25" s="642">
        <v>11.83884892086331</v>
      </c>
      <c r="KR25" s="625">
        <v>1034</v>
      </c>
      <c r="KS25" s="626">
        <v>14</v>
      </c>
      <c r="KT25" s="626">
        <v>0</v>
      </c>
      <c r="KU25" s="626">
        <v>0</v>
      </c>
      <c r="KV25" s="626">
        <v>35</v>
      </c>
      <c r="KW25" s="626">
        <v>10637</v>
      </c>
      <c r="KX25" s="626">
        <v>20</v>
      </c>
      <c r="KY25" s="626">
        <v>503</v>
      </c>
      <c r="KZ25" s="626">
        <v>6</v>
      </c>
      <c r="LA25" s="626">
        <v>7</v>
      </c>
      <c r="LB25" s="626">
        <v>18</v>
      </c>
      <c r="LC25" s="626">
        <v>214</v>
      </c>
      <c r="LD25" s="626">
        <v>0</v>
      </c>
      <c r="LE25" s="626">
        <v>0</v>
      </c>
      <c r="LF25" s="626">
        <v>0</v>
      </c>
      <c r="LG25" s="626">
        <v>0</v>
      </c>
      <c r="LH25" s="626">
        <v>7</v>
      </c>
      <c r="LI25" s="626">
        <v>9</v>
      </c>
      <c r="LJ25" s="626">
        <v>316</v>
      </c>
      <c r="LK25" s="626">
        <v>0</v>
      </c>
      <c r="LL25" s="626">
        <v>0</v>
      </c>
      <c r="LM25" s="626">
        <v>9</v>
      </c>
      <c r="LN25" s="626">
        <v>0</v>
      </c>
      <c r="LO25" s="626">
        <v>3</v>
      </c>
      <c r="LP25" s="626">
        <v>0</v>
      </c>
      <c r="LQ25" s="626">
        <v>0</v>
      </c>
      <c r="LR25" s="626">
        <v>17</v>
      </c>
      <c r="LS25" s="626">
        <v>0</v>
      </c>
      <c r="LT25" s="626">
        <f t="shared" si="23"/>
        <v>12849</v>
      </c>
      <c r="LU25" s="614">
        <f t="shared" si="8"/>
        <v>35.202739726027396</v>
      </c>
      <c r="LV25" s="625">
        <v>2295</v>
      </c>
      <c r="LW25" s="626">
        <v>4</v>
      </c>
      <c r="LX25" s="626">
        <v>0</v>
      </c>
      <c r="LY25" s="626">
        <v>0</v>
      </c>
      <c r="LZ25" s="626">
        <v>40</v>
      </c>
      <c r="MA25" s="626">
        <v>6913</v>
      </c>
      <c r="MB25" s="626">
        <v>11</v>
      </c>
      <c r="MC25" s="626">
        <v>158</v>
      </c>
      <c r="MD25" s="626">
        <v>2</v>
      </c>
      <c r="ME25" s="626">
        <v>0</v>
      </c>
      <c r="MF25" s="626">
        <v>0</v>
      </c>
      <c r="MG25" s="626">
        <v>20</v>
      </c>
      <c r="MH25" s="626">
        <v>0</v>
      </c>
      <c r="MI25" s="626">
        <v>0</v>
      </c>
      <c r="MJ25" s="626">
        <v>0</v>
      </c>
      <c r="MK25" s="626">
        <v>0</v>
      </c>
      <c r="ML25" s="626">
        <v>9</v>
      </c>
      <c r="MM25" s="626">
        <v>0</v>
      </c>
      <c r="MN25" s="626">
        <v>303</v>
      </c>
      <c r="MO25" s="626">
        <v>0</v>
      </c>
      <c r="MP25" s="626">
        <v>0</v>
      </c>
      <c r="MQ25" s="626">
        <v>4</v>
      </c>
      <c r="MR25" s="626">
        <v>0</v>
      </c>
      <c r="MS25" s="626">
        <v>5</v>
      </c>
      <c r="MT25" s="626">
        <v>0</v>
      </c>
      <c r="MU25" s="626">
        <v>0</v>
      </c>
      <c r="MV25" s="626">
        <v>11</v>
      </c>
      <c r="MW25" s="626">
        <v>0</v>
      </c>
      <c r="MX25" s="626">
        <f t="shared" si="24"/>
        <v>9775</v>
      </c>
      <c r="MY25" s="614">
        <f t="shared" si="25"/>
        <v>26.780821917808218</v>
      </c>
      <c r="MZ25" s="612">
        <f t="shared" si="9"/>
        <v>12849</v>
      </c>
      <c r="NA25" s="613">
        <f t="shared" si="26"/>
        <v>9775</v>
      </c>
      <c r="NB25" s="643">
        <f t="shared" si="27"/>
        <v>0.43206329561527579</v>
      </c>
      <c r="NC25" s="644">
        <v>494</v>
      </c>
      <c r="ND25" s="645">
        <v>1369</v>
      </c>
      <c r="NE25" s="645">
        <v>1417</v>
      </c>
      <c r="NF25" s="646">
        <v>2895</v>
      </c>
      <c r="NG25" s="647">
        <v>2092</v>
      </c>
      <c r="NH25" s="647">
        <v>1508</v>
      </c>
      <c r="NI25" s="645">
        <v>0</v>
      </c>
      <c r="NJ25" s="645">
        <v>0</v>
      </c>
      <c r="NK25" s="646">
        <v>0</v>
      </c>
      <c r="NL25" s="647">
        <v>0</v>
      </c>
      <c r="NM25" s="645">
        <v>0</v>
      </c>
      <c r="NN25" s="645">
        <v>0</v>
      </c>
      <c r="NO25" s="646">
        <v>0</v>
      </c>
      <c r="NP25" s="647">
        <v>0</v>
      </c>
      <c r="NQ25" s="648">
        <v>0</v>
      </c>
      <c r="NR25" s="648">
        <v>0</v>
      </c>
      <c r="NS25" s="648">
        <v>0</v>
      </c>
      <c r="NT25" s="649">
        <f t="shared" si="28"/>
        <v>9775</v>
      </c>
      <c r="NU25" s="650">
        <f t="shared" si="29"/>
        <v>0.33554987212276216</v>
      </c>
      <c r="NV25" s="625"/>
      <c r="NW25" s="626"/>
      <c r="NX25" s="626"/>
      <c r="NY25" s="651"/>
      <c r="NZ25" s="626">
        <v>1741</v>
      </c>
      <c r="OA25" s="626">
        <v>37</v>
      </c>
      <c r="OB25" s="626">
        <v>2076</v>
      </c>
      <c r="OC25" s="651">
        <v>3854</v>
      </c>
      <c r="OD25" s="652">
        <f t="shared" si="30"/>
        <v>3854</v>
      </c>
      <c r="OE25" s="653"/>
      <c r="OF25" s="654"/>
      <c r="OG25" s="654">
        <v>21.550000000000004</v>
      </c>
      <c r="OH25" s="654">
        <v>0.61571428571428588</v>
      </c>
      <c r="OI25" s="654"/>
      <c r="OJ25" s="654"/>
      <c r="OK25" s="654">
        <v>110.67</v>
      </c>
      <c r="OL25" s="655">
        <v>3.1619999999999999</v>
      </c>
      <c r="OM25" s="656"/>
      <c r="ON25" s="657"/>
      <c r="OO25" s="657"/>
      <c r="OP25" s="657"/>
      <c r="OQ25" s="657"/>
      <c r="OR25" s="657"/>
      <c r="OS25" s="657"/>
      <c r="OT25" s="658"/>
    </row>
    <row r="26" spans="1:410" s="587" customFormat="1" ht="8.25" x14ac:dyDescent="0.25">
      <c r="A26" s="588" t="s">
        <v>325</v>
      </c>
      <c r="B26" s="589" t="s">
        <v>326</v>
      </c>
      <c r="C26" s="590" t="s">
        <v>327</v>
      </c>
      <c r="D26" s="590" t="s">
        <v>328</v>
      </c>
      <c r="E26" s="590" t="s">
        <v>1213</v>
      </c>
      <c r="F26" s="590" t="s">
        <v>280</v>
      </c>
      <c r="G26" s="590" t="s">
        <v>293</v>
      </c>
      <c r="H26" s="590" t="s">
        <v>294</v>
      </c>
      <c r="I26" s="590" t="s">
        <v>209</v>
      </c>
      <c r="J26" s="590" t="s">
        <v>210</v>
      </c>
      <c r="K26" s="591" t="s">
        <v>211</v>
      </c>
      <c r="L26" s="592">
        <v>1</v>
      </c>
      <c r="M26" s="593">
        <v>3083305</v>
      </c>
      <c r="N26" s="594">
        <v>13907</v>
      </c>
      <c r="O26" s="595">
        <v>2983711</v>
      </c>
      <c r="P26" s="596">
        <v>1156657</v>
      </c>
      <c r="Q26" s="597">
        <f t="shared" si="10"/>
        <v>0.38765718261587667</v>
      </c>
      <c r="R26" s="598">
        <f t="shared" si="0"/>
        <v>99594</v>
      </c>
      <c r="S26" s="599">
        <v>1830.6786999999999</v>
      </c>
      <c r="T26" s="600">
        <v>2593249.4806500003</v>
      </c>
      <c r="U26" s="600">
        <v>91080.778690000006</v>
      </c>
      <c r="V26" s="600">
        <v>2686160.9380399999</v>
      </c>
      <c r="W26" s="601">
        <f t="shared" si="11"/>
        <v>0.87119533683498707</v>
      </c>
      <c r="X26" s="602">
        <v>203.97149999999999</v>
      </c>
      <c r="Y26" s="603">
        <v>14.64</v>
      </c>
      <c r="Z26" s="603">
        <v>247.58426666666668</v>
      </c>
      <c r="AA26" s="603">
        <v>182.51559999999998</v>
      </c>
      <c r="AB26" s="603">
        <v>33.949600000000004</v>
      </c>
      <c r="AC26" s="603">
        <v>79.133466666666664</v>
      </c>
      <c r="AD26" s="603">
        <v>2.2119999999999997</v>
      </c>
      <c r="AE26" s="603">
        <v>217.14765500000001</v>
      </c>
      <c r="AF26" s="603">
        <v>47.719750000000005</v>
      </c>
      <c r="AG26" s="603">
        <v>1028.8738383333334</v>
      </c>
      <c r="AH26" s="604">
        <f t="shared" si="12"/>
        <v>0.26697615504372058</v>
      </c>
      <c r="AI26" s="605">
        <f t="shared" si="13"/>
        <v>0.32406044748401552</v>
      </c>
      <c r="AJ26" s="606"/>
      <c r="AK26" s="607"/>
      <c r="AL26" s="607"/>
      <c r="AM26" s="607"/>
      <c r="AN26" s="607"/>
      <c r="AO26" s="607"/>
      <c r="AP26" s="607"/>
      <c r="AQ26" s="608"/>
      <c r="AR26" s="609"/>
      <c r="AS26" s="610"/>
      <c r="AT26" s="610"/>
      <c r="AU26" s="610"/>
      <c r="AV26" s="610"/>
      <c r="AW26" s="610"/>
      <c r="AX26" s="610"/>
      <c r="AY26" s="610">
        <v>1</v>
      </c>
      <c r="AZ26" s="610">
        <v>1</v>
      </c>
      <c r="BA26" s="610"/>
      <c r="BB26" s="610"/>
      <c r="BC26" s="610"/>
      <c r="BD26" s="610"/>
      <c r="BE26" s="610"/>
      <c r="BF26" s="610"/>
      <c r="BG26" s="610"/>
      <c r="BH26" s="610"/>
      <c r="BI26" s="610"/>
      <c r="BJ26" s="610"/>
      <c r="BK26" s="610">
        <v>1</v>
      </c>
      <c r="BL26" s="611">
        <f t="shared" si="14"/>
        <v>3</v>
      </c>
      <c r="BM26" s="612"/>
      <c r="BN26" s="613">
        <v>55</v>
      </c>
      <c r="BO26" s="613"/>
      <c r="BP26" s="613"/>
      <c r="BQ26" s="613"/>
      <c r="BR26" s="613"/>
      <c r="BS26" s="613"/>
      <c r="BT26" s="613"/>
      <c r="BU26" s="613"/>
      <c r="BV26" s="613">
        <v>17</v>
      </c>
      <c r="BW26" s="613"/>
      <c r="BX26" s="613"/>
      <c r="BY26" s="613"/>
      <c r="BZ26" s="613"/>
      <c r="CA26" s="613">
        <v>107</v>
      </c>
      <c r="CB26" s="613"/>
      <c r="CC26" s="613"/>
      <c r="CD26" s="613"/>
      <c r="CE26" s="613">
        <v>23</v>
      </c>
      <c r="CF26" s="613"/>
      <c r="CG26" s="613"/>
      <c r="CH26" s="613"/>
      <c r="CI26" s="613"/>
      <c r="CJ26" s="613"/>
      <c r="CK26" s="613"/>
      <c r="CL26" s="613"/>
      <c r="CM26" s="613"/>
      <c r="CN26" s="613"/>
      <c r="CO26" s="613"/>
      <c r="CP26" s="613"/>
      <c r="CQ26" s="613"/>
      <c r="CR26" s="613"/>
      <c r="CS26" s="613"/>
      <c r="CT26" s="613"/>
      <c r="CU26" s="613"/>
      <c r="CV26" s="613"/>
      <c r="CW26" s="613"/>
      <c r="CX26" s="613"/>
      <c r="CY26" s="613"/>
      <c r="CZ26" s="613"/>
      <c r="DA26" s="613">
        <f t="shared" si="15"/>
        <v>202</v>
      </c>
      <c r="DB26" s="614">
        <f t="shared" si="16"/>
        <v>4</v>
      </c>
      <c r="DC26" s="615"/>
      <c r="DD26" s="616">
        <v>0.53245330012453296</v>
      </c>
      <c r="DE26" s="616"/>
      <c r="DF26" s="616"/>
      <c r="DG26" s="616"/>
      <c r="DH26" s="616"/>
      <c r="DI26" s="616"/>
      <c r="DJ26" s="616"/>
      <c r="DK26" s="616"/>
      <c r="DL26" s="616">
        <v>0.67751813053988719</v>
      </c>
      <c r="DM26" s="616"/>
      <c r="DN26" s="616"/>
      <c r="DO26" s="616"/>
      <c r="DP26" s="616"/>
      <c r="DQ26" s="616">
        <v>0.53946997823582132</v>
      </c>
      <c r="DR26" s="616"/>
      <c r="DS26" s="616"/>
      <c r="DT26" s="616"/>
      <c r="DU26" s="616">
        <v>0.63847528290649191</v>
      </c>
      <c r="DV26" s="616"/>
      <c r="DW26" s="616"/>
      <c r="DX26" s="616"/>
      <c r="DY26" s="616"/>
      <c r="DZ26" s="616"/>
      <c r="EA26" s="616"/>
      <c r="EB26" s="616"/>
      <c r="EC26" s="616"/>
      <c r="ED26" s="616"/>
      <c r="EE26" s="616"/>
      <c r="EF26" s="616"/>
      <c r="EG26" s="616"/>
      <c r="EH26" s="616"/>
      <c r="EI26" s="616"/>
      <c r="EJ26" s="616"/>
      <c r="EK26" s="616"/>
      <c r="EL26" s="616"/>
      <c r="EM26" s="616"/>
      <c r="EN26" s="616"/>
      <c r="EO26" s="616"/>
      <c r="EP26" s="616"/>
      <c r="EQ26" s="617">
        <v>0.56045029160450288</v>
      </c>
      <c r="ER26" s="618"/>
      <c r="ES26" s="619"/>
      <c r="ET26" s="619">
        <v>20</v>
      </c>
      <c r="EU26" s="619"/>
      <c r="EV26" s="619"/>
      <c r="EW26" s="619"/>
      <c r="EX26" s="619"/>
      <c r="EY26" s="619"/>
      <c r="EZ26" s="619"/>
      <c r="FA26" s="619"/>
      <c r="FB26" s="619"/>
      <c r="FC26" s="619"/>
      <c r="FD26" s="619"/>
      <c r="FE26" s="619"/>
      <c r="FF26" s="619"/>
      <c r="FG26" s="619"/>
      <c r="FH26" s="619"/>
      <c r="FI26" s="619"/>
      <c r="FJ26" s="619"/>
      <c r="FK26" s="619"/>
      <c r="FL26" s="619"/>
      <c r="FM26" s="619"/>
      <c r="FN26" s="619"/>
      <c r="FO26" s="619"/>
      <c r="FP26" s="619"/>
      <c r="FQ26" s="619"/>
      <c r="FR26" s="619"/>
      <c r="FS26" s="619"/>
      <c r="FT26" s="619"/>
      <c r="FU26" s="619"/>
      <c r="FV26" s="619"/>
      <c r="FW26" s="619"/>
      <c r="FX26" s="620">
        <f t="shared" si="17"/>
        <v>20</v>
      </c>
      <c r="FY26" s="614">
        <f>COUNT(ER26:FW26)</f>
        <v>1</v>
      </c>
      <c r="FZ26" s="615"/>
      <c r="GA26" s="616"/>
      <c r="GB26" s="616">
        <v>0.56479452054794521</v>
      </c>
      <c r="GC26" s="616"/>
      <c r="GD26" s="616"/>
      <c r="GE26" s="616"/>
      <c r="GF26" s="616"/>
      <c r="GG26" s="616"/>
      <c r="GH26" s="616"/>
      <c r="GI26" s="616"/>
      <c r="GJ26" s="616"/>
      <c r="GK26" s="616"/>
      <c r="GL26" s="616"/>
      <c r="GM26" s="616"/>
      <c r="GN26" s="616"/>
      <c r="GO26" s="616"/>
      <c r="GP26" s="616"/>
      <c r="GQ26" s="616"/>
      <c r="GR26" s="616"/>
      <c r="GS26" s="616"/>
      <c r="GT26" s="616"/>
      <c r="GU26" s="616"/>
      <c r="GV26" s="616"/>
      <c r="GW26" s="616"/>
      <c r="GX26" s="616"/>
      <c r="GY26" s="616"/>
      <c r="GZ26" s="616"/>
      <c r="HA26" s="616"/>
      <c r="HB26" s="616"/>
      <c r="HC26" s="616"/>
      <c r="HD26" s="616"/>
      <c r="HE26" s="616"/>
      <c r="HF26" s="621">
        <v>0.56479452054794521</v>
      </c>
      <c r="HG26" s="622"/>
      <c r="HH26" s="623"/>
      <c r="HI26" s="623"/>
      <c r="HJ26" s="623"/>
      <c r="HK26" s="623"/>
      <c r="HL26" s="623"/>
      <c r="HM26" s="623"/>
      <c r="HN26" s="624"/>
      <c r="HO26" s="625">
        <v>21</v>
      </c>
      <c r="HP26" s="626">
        <v>149</v>
      </c>
      <c r="HQ26" s="626">
        <v>4</v>
      </c>
      <c r="HR26" s="626">
        <v>208</v>
      </c>
      <c r="HS26" s="626">
        <v>479</v>
      </c>
      <c r="HT26" s="626">
        <v>61</v>
      </c>
      <c r="HU26" s="626">
        <v>1275</v>
      </c>
      <c r="HV26" s="626">
        <v>603</v>
      </c>
      <c r="HW26" s="626">
        <v>242</v>
      </c>
      <c r="HX26" s="626">
        <v>1789</v>
      </c>
      <c r="HY26" s="626">
        <v>46</v>
      </c>
      <c r="HZ26" s="626">
        <v>780</v>
      </c>
      <c r="IA26" s="626">
        <v>459</v>
      </c>
      <c r="IB26" s="626">
        <v>1143</v>
      </c>
      <c r="IC26" s="626">
        <v>0</v>
      </c>
      <c r="ID26" s="626">
        <v>0</v>
      </c>
      <c r="IE26" s="626">
        <v>74</v>
      </c>
      <c r="IF26" s="626">
        <v>419</v>
      </c>
      <c r="IG26" s="626">
        <v>67</v>
      </c>
      <c r="IH26" s="626">
        <v>1</v>
      </c>
      <c r="II26" s="626">
        <v>1</v>
      </c>
      <c r="IJ26" s="626">
        <v>39</v>
      </c>
      <c r="IK26" s="626">
        <v>0</v>
      </c>
      <c r="IL26" s="626">
        <v>472</v>
      </c>
      <c r="IM26" s="626">
        <v>0</v>
      </c>
      <c r="IN26" s="626">
        <v>0</v>
      </c>
      <c r="IO26" s="626">
        <v>11</v>
      </c>
      <c r="IP26" s="626">
        <v>0</v>
      </c>
      <c r="IQ26" s="626">
        <f t="shared" si="18"/>
        <v>8343</v>
      </c>
      <c r="IR26" s="627">
        <f t="shared" si="19"/>
        <v>2.5170801869830997E-3</v>
      </c>
      <c r="IS26" s="614">
        <f t="shared" si="20"/>
        <v>22.857534246575341</v>
      </c>
      <c r="IT26" s="628">
        <v>2206</v>
      </c>
      <c r="IU26" s="629">
        <f t="shared" si="21"/>
        <v>0.26441328059451036</v>
      </c>
      <c r="IV26" s="630">
        <v>6183</v>
      </c>
      <c r="IW26" s="631">
        <f t="shared" si="1"/>
        <v>0.74110032362459544</v>
      </c>
      <c r="IX26" s="632">
        <v>9374.1595000000052</v>
      </c>
      <c r="IY26" s="633">
        <v>942.01909999999998</v>
      </c>
      <c r="IZ26" s="633">
        <v>10316.178600000012</v>
      </c>
      <c r="JA26" s="634">
        <f t="shared" si="22"/>
        <v>9.1314733539025666E-2</v>
      </c>
      <c r="JB26" s="635">
        <v>1.2365070837828134</v>
      </c>
      <c r="JC26" s="636">
        <v>3495</v>
      </c>
      <c r="JD26" s="637">
        <v>542</v>
      </c>
      <c r="JE26" s="637">
        <v>1709</v>
      </c>
      <c r="JF26" s="637">
        <v>4</v>
      </c>
      <c r="JG26" s="637">
        <v>558</v>
      </c>
      <c r="JH26" s="637">
        <v>2035</v>
      </c>
      <c r="JI26" s="638">
        <f t="shared" si="2"/>
        <v>0.41891405969075873</v>
      </c>
      <c r="JJ26" s="638">
        <f t="shared" si="3"/>
        <v>6.4964641016420951E-2</v>
      </c>
      <c r="JK26" s="638">
        <f t="shared" si="4"/>
        <v>0.20484238283591033</v>
      </c>
      <c r="JL26" s="638">
        <f t="shared" si="5"/>
        <v>4.7944384513963804E-4</v>
      </c>
      <c r="JM26" s="638">
        <f t="shared" si="6"/>
        <v>6.6882416396979505E-2</v>
      </c>
      <c r="JN26" s="639">
        <f t="shared" si="7"/>
        <v>0.24391705621479084</v>
      </c>
      <c r="JO26" s="640">
        <v>34.238095238095241</v>
      </c>
      <c r="JP26" s="641">
        <v>9.8322147651006713</v>
      </c>
      <c r="JQ26" s="641">
        <v>8</v>
      </c>
      <c r="JR26" s="641">
        <v>11.14423076923077</v>
      </c>
      <c r="JS26" s="641">
        <v>6.8183716075156573</v>
      </c>
      <c r="JT26" s="641">
        <v>6.3114754098360653</v>
      </c>
      <c r="JU26" s="641">
        <v>8.08</v>
      </c>
      <c r="JV26" s="641">
        <v>6.8606965174129355</v>
      </c>
      <c r="JW26" s="641">
        <v>8.061983471074381</v>
      </c>
      <c r="JX26" s="641">
        <v>4.5136948015651202</v>
      </c>
      <c r="JY26" s="641">
        <v>6.5217391304347823</v>
      </c>
      <c r="JZ26" s="641">
        <v>6.4128205128205131</v>
      </c>
      <c r="KA26" s="641">
        <v>6.7625272331154687</v>
      </c>
      <c r="KB26" s="641">
        <v>6.0892388451443571</v>
      </c>
      <c r="KC26" s="641">
        <v>0</v>
      </c>
      <c r="KD26" s="641">
        <v>0</v>
      </c>
      <c r="KE26" s="641">
        <v>5.9054054054054053</v>
      </c>
      <c r="KF26" s="641">
        <v>6.6921241050119331</v>
      </c>
      <c r="KG26" s="641">
        <v>10.746268656716419</v>
      </c>
      <c r="KH26" s="641">
        <v>5</v>
      </c>
      <c r="KI26" s="641">
        <v>2</v>
      </c>
      <c r="KJ26" s="641">
        <v>5.9230769230769234</v>
      </c>
      <c r="KK26" s="641">
        <v>0</v>
      </c>
      <c r="KL26" s="641">
        <v>4.656779661016949</v>
      </c>
      <c r="KM26" s="641">
        <v>0</v>
      </c>
      <c r="KN26" s="641">
        <v>0</v>
      </c>
      <c r="KO26" s="641">
        <v>8.7272727272727266</v>
      </c>
      <c r="KP26" s="641">
        <v>0</v>
      </c>
      <c r="KQ26" s="642">
        <v>6.5335011386791324</v>
      </c>
      <c r="KR26" s="625">
        <v>156</v>
      </c>
      <c r="KS26" s="626">
        <v>1307</v>
      </c>
      <c r="KT26" s="626">
        <v>28</v>
      </c>
      <c r="KU26" s="626">
        <v>2104</v>
      </c>
      <c r="KV26" s="626">
        <v>2717</v>
      </c>
      <c r="KW26" s="626">
        <v>292</v>
      </c>
      <c r="KX26" s="626">
        <v>7511</v>
      </c>
      <c r="KY26" s="626">
        <v>3116</v>
      </c>
      <c r="KZ26" s="626">
        <v>1670</v>
      </c>
      <c r="LA26" s="626">
        <v>6229</v>
      </c>
      <c r="LB26" s="626">
        <v>217</v>
      </c>
      <c r="LC26" s="626">
        <v>3534</v>
      </c>
      <c r="LD26" s="626">
        <v>2277</v>
      </c>
      <c r="LE26" s="626">
        <v>5174</v>
      </c>
      <c r="LF26" s="626">
        <v>0</v>
      </c>
      <c r="LG26" s="626">
        <v>0</v>
      </c>
      <c r="LH26" s="626">
        <v>361</v>
      </c>
      <c r="LI26" s="626">
        <v>2044</v>
      </c>
      <c r="LJ26" s="626">
        <v>592</v>
      </c>
      <c r="LK26" s="626">
        <v>4</v>
      </c>
      <c r="LL26" s="626">
        <v>1</v>
      </c>
      <c r="LM26" s="626">
        <v>170</v>
      </c>
      <c r="LN26" s="626">
        <v>0</v>
      </c>
      <c r="LO26" s="626">
        <v>1640</v>
      </c>
      <c r="LP26" s="626">
        <v>0</v>
      </c>
      <c r="LQ26" s="626">
        <v>0</v>
      </c>
      <c r="LR26" s="626">
        <v>78</v>
      </c>
      <c r="LS26" s="626">
        <v>0</v>
      </c>
      <c r="LT26" s="626">
        <f t="shared" si="23"/>
        <v>41222</v>
      </c>
      <c r="LU26" s="614">
        <f t="shared" si="8"/>
        <v>112.93698630136986</v>
      </c>
      <c r="LV26" s="625">
        <v>541</v>
      </c>
      <c r="LW26" s="626">
        <v>12</v>
      </c>
      <c r="LX26" s="626">
        <v>0</v>
      </c>
      <c r="LY26" s="626">
        <v>3</v>
      </c>
      <c r="LZ26" s="626">
        <v>71</v>
      </c>
      <c r="MA26" s="626">
        <v>32</v>
      </c>
      <c r="MB26" s="626">
        <v>1505</v>
      </c>
      <c r="MC26" s="626">
        <v>416</v>
      </c>
      <c r="MD26" s="626">
        <v>39</v>
      </c>
      <c r="ME26" s="626">
        <v>57</v>
      </c>
      <c r="MF26" s="626">
        <v>37</v>
      </c>
      <c r="MG26" s="626">
        <v>684</v>
      </c>
      <c r="MH26" s="626">
        <v>367</v>
      </c>
      <c r="MI26" s="626">
        <v>642</v>
      </c>
      <c r="MJ26" s="626">
        <v>0</v>
      </c>
      <c r="MK26" s="626">
        <v>0</v>
      </c>
      <c r="ML26" s="626">
        <v>2</v>
      </c>
      <c r="MM26" s="626">
        <v>341</v>
      </c>
      <c r="MN26" s="626">
        <v>58</v>
      </c>
      <c r="MO26" s="626">
        <v>0</v>
      </c>
      <c r="MP26" s="626">
        <v>0</v>
      </c>
      <c r="MQ26" s="626">
        <v>22</v>
      </c>
      <c r="MR26" s="626">
        <v>0</v>
      </c>
      <c r="MS26" s="626">
        <v>87</v>
      </c>
      <c r="MT26" s="626">
        <v>0</v>
      </c>
      <c r="MU26" s="626">
        <v>0</v>
      </c>
      <c r="MV26" s="626">
        <v>6</v>
      </c>
      <c r="MW26" s="626">
        <v>0</v>
      </c>
      <c r="MX26" s="626">
        <f t="shared" si="24"/>
        <v>4922</v>
      </c>
      <c r="MY26" s="614">
        <f t="shared" si="25"/>
        <v>13.484931506849316</v>
      </c>
      <c r="MZ26" s="612">
        <f t="shared" si="9"/>
        <v>41222</v>
      </c>
      <c r="NA26" s="613">
        <f t="shared" si="26"/>
        <v>4922</v>
      </c>
      <c r="NB26" s="643">
        <f t="shared" si="27"/>
        <v>0.10666608876560332</v>
      </c>
      <c r="NC26" s="644">
        <v>109</v>
      </c>
      <c r="ND26" s="645">
        <v>156</v>
      </c>
      <c r="NE26" s="645">
        <v>294</v>
      </c>
      <c r="NF26" s="646">
        <v>2421</v>
      </c>
      <c r="NG26" s="647">
        <v>1843</v>
      </c>
      <c r="NH26" s="647">
        <v>99</v>
      </c>
      <c r="NI26" s="645">
        <v>0</v>
      </c>
      <c r="NJ26" s="645">
        <v>0</v>
      </c>
      <c r="NK26" s="646">
        <v>0</v>
      </c>
      <c r="NL26" s="647">
        <v>0</v>
      </c>
      <c r="NM26" s="645">
        <v>0</v>
      </c>
      <c r="NN26" s="645">
        <v>0</v>
      </c>
      <c r="NO26" s="646">
        <v>0</v>
      </c>
      <c r="NP26" s="647">
        <v>0</v>
      </c>
      <c r="NQ26" s="648">
        <v>0</v>
      </c>
      <c r="NR26" s="648">
        <v>0</v>
      </c>
      <c r="NS26" s="648">
        <v>0</v>
      </c>
      <c r="NT26" s="649">
        <f t="shared" si="28"/>
        <v>4922</v>
      </c>
      <c r="NU26" s="650">
        <f t="shared" si="29"/>
        <v>0.11357171881349046</v>
      </c>
      <c r="NV26" s="625">
        <v>272</v>
      </c>
      <c r="NW26" s="626">
        <v>30</v>
      </c>
      <c r="NX26" s="626">
        <v>16</v>
      </c>
      <c r="NY26" s="651">
        <v>318</v>
      </c>
      <c r="NZ26" s="626"/>
      <c r="OA26" s="626"/>
      <c r="OB26" s="626"/>
      <c r="OC26" s="651"/>
      <c r="OD26" s="652">
        <f t="shared" si="30"/>
        <v>318</v>
      </c>
      <c r="OE26" s="653">
        <v>14.15</v>
      </c>
      <c r="OF26" s="654">
        <v>0.70750000000000002</v>
      </c>
      <c r="OG26" s="654"/>
      <c r="OH26" s="654"/>
      <c r="OI26" s="654">
        <v>59.53</v>
      </c>
      <c r="OJ26" s="654">
        <v>2.9765000000000001</v>
      </c>
      <c r="OK26" s="654"/>
      <c r="OL26" s="655"/>
      <c r="OM26" s="656"/>
      <c r="ON26" s="657"/>
      <c r="OO26" s="657"/>
      <c r="OP26" s="657"/>
      <c r="OQ26" s="657"/>
      <c r="OR26" s="657"/>
      <c r="OS26" s="657"/>
      <c r="OT26" s="658"/>
    </row>
    <row r="27" spans="1:410" s="587" customFormat="1" ht="8.25" x14ac:dyDescent="0.25">
      <c r="A27" s="588" t="s">
        <v>329</v>
      </c>
      <c r="B27" s="589" t="s">
        <v>330</v>
      </c>
      <c r="C27" s="590" t="s">
        <v>331</v>
      </c>
      <c r="D27" s="590" t="s">
        <v>332</v>
      </c>
      <c r="E27" s="590" t="s">
        <v>1213</v>
      </c>
      <c r="F27" s="590" t="s">
        <v>280</v>
      </c>
      <c r="G27" s="590" t="s">
        <v>293</v>
      </c>
      <c r="H27" s="590" t="s">
        <v>294</v>
      </c>
      <c r="I27" s="590" t="s">
        <v>320</v>
      </c>
      <c r="J27" s="590" t="s">
        <v>210</v>
      </c>
      <c r="K27" s="591" t="s">
        <v>282</v>
      </c>
      <c r="L27" s="592">
        <v>1</v>
      </c>
      <c r="M27" s="593">
        <v>886686</v>
      </c>
      <c r="N27" s="594">
        <v>72364</v>
      </c>
      <c r="O27" s="595">
        <v>857931</v>
      </c>
      <c r="P27" s="596">
        <v>546000</v>
      </c>
      <c r="Q27" s="597">
        <f t="shared" si="10"/>
        <v>0.63641481657615817</v>
      </c>
      <c r="R27" s="598">
        <f t="shared" si="0"/>
        <v>28755</v>
      </c>
      <c r="S27" s="599">
        <v>9355.7543000000005</v>
      </c>
      <c r="T27" s="600">
        <v>724760.33367999992</v>
      </c>
      <c r="U27" s="600">
        <v>0</v>
      </c>
      <c r="V27" s="600">
        <v>734116.08797999995</v>
      </c>
      <c r="W27" s="601">
        <f t="shared" si="11"/>
        <v>0.82793242250356947</v>
      </c>
      <c r="X27" s="602">
        <v>106.58825000000002</v>
      </c>
      <c r="Y27" s="603">
        <v>0.6</v>
      </c>
      <c r="Z27" s="603">
        <v>198.74106666666668</v>
      </c>
      <c r="AA27" s="603">
        <v>87.113199999999992</v>
      </c>
      <c r="AB27" s="603">
        <v>25.44</v>
      </c>
      <c r="AC27" s="603">
        <v>78.428000000000011</v>
      </c>
      <c r="AD27" s="603">
        <v>2</v>
      </c>
      <c r="AE27" s="603">
        <v>43.516554999999997</v>
      </c>
      <c r="AF27" s="603">
        <v>18.86</v>
      </c>
      <c r="AG27" s="603">
        <v>561.28707166666675</v>
      </c>
      <c r="AH27" s="604">
        <f t="shared" si="12"/>
        <v>0.21364201883764664</v>
      </c>
      <c r="AI27" s="605">
        <f t="shared" si="13"/>
        <v>0.39835012497732142</v>
      </c>
      <c r="AJ27" s="606">
        <v>3123</v>
      </c>
      <c r="AK27" s="607">
        <v>2870</v>
      </c>
      <c r="AL27" s="607">
        <v>590</v>
      </c>
      <c r="AM27" s="607">
        <v>3242</v>
      </c>
      <c r="AN27" s="607">
        <v>2794</v>
      </c>
      <c r="AO27" s="607">
        <v>16766</v>
      </c>
      <c r="AP27" s="607">
        <v>3190</v>
      </c>
      <c r="AQ27" s="608">
        <v>15673</v>
      </c>
      <c r="AR27" s="609"/>
      <c r="AS27" s="610"/>
      <c r="AT27" s="610"/>
      <c r="AU27" s="610"/>
      <c r="AV27" s="610"/>
      <c r="AW27" s="610"/>
      <c r="AX27" s="610"/>
      <c r="AY27" s="610"/>
      <c r="AZ27" s="610"/>
      <c r="BA27" s="610"/>
      <c r="BB27" s="610"/>
      <c r="BC27" s="610"/>
      <c r="BD27" s="610"/>
      <c r="BE27" s="610"/>
      <c r="BF27" s="610"/>
      <c r="BG27" s="610"/>
      <c r="BH27" s="610"/>
      <c r="BI27" s="610"/>
      <c r="BJ27" s="610">
        <v>1</v>
      </c>
      <c r="BK27" s="610"/>
      <c r="BL27" s="611">
        <f t="shared" si="14"/>
        <v>1</v>
      </c>
      <c r="BM27" s="612"/>
      <c r="BN27" s="613">
        <v>46</v>
      </c>
      <c r="BO27" s="613"/>
      <c r="BP27" s="613">
        <v>25</v>
      </c>
      <c r="BQ27" s="613"/>
      <c r="BR27" s="613"/>
      <c r="BS27" s="613"/>
      <c r="BT27" s="613"/>
      <c r="BU27" s="613"/>
      <c r="BV27" s="613">
        <v>25</v>
      </c>
      <c r="BW27" s="613"/>
      <c r="BX27" s="613"/>
      <c r="BY27" s="613"/>
      <c r="BZ27" s="613"/>
      <c r="CA27" s="613"/>
      <c r="CB27" s="613">
        <v>50</v>
      </c>
      <c r="CC27" s="613"/>
      <c r="CD27" s="613"/>
      <c r="CE27" s="613"/>
      <c r="CF27" s="613"/>
      <c r="CG27" s="613"/>
      <c r="CH27" s="613"/>
      <c r="CI27" s="613"/>
      <c r="CJ27" s="613"/>
      <c r="CK27" s="613"/>
      <c r="CL27" s="613"/>
      <c r="CM27" s="613"/>
      <c r="CN27" s="613"/>
      <c r="CO27" s="613"/>
      <c r="CP27" s="613"/>
      <c r="CQ27" s="613"/>
      <c r="CR27" s="613"/>
      <c r="CS27" s="613"/>
      <c r="CT27" s="613"/>
      <c r="CU27" s="613"/>
      <c r="CV27" s="613"/>
      <c r="CW27" s="613"/>
      <c r="CX27" s="613"/>
      <c r="CY27" s="613"/>
      <c r="CZ27" s="613"/>
      <c r="DA27" s="613">
        <f t="shared" si="15"/>
        <v>146</v>
      </c>
      <c r="DB27" s="614">
        <f t="shared" si="16"/>
        <v>4</v>
      </c>
      <c r="DC27" s="615"/>
      <c r="DD27" s="616">
        <v>0.64371649791542584</v>
      </c>
      <c r="DE27" s="616"/>
      <c r="DF27" s="616">
        <v>0.6942465753424657</v>
      </c>
      <c r="DG27" s="616"/>
      <c r="DH27" s="616"/>
      <c r="DI27" s="616"/>
      <c r="DJ27" s="616"/>
      <c r="DK27" s="616"/>
      <c r="DL27" s="616">
        <v>0.43934246575342467</v>
      </c>
      <c r="DM27" s="616"/>
      <c r="DN27" s="616"/>
      <c r="DO27" s="616"/>
      <c r="DP27" s="616"/>
      <c r="DQ27" s="616"/>
      <c r="DR27" s="616">
        <v>0.60723287671232873</v>
      </c>
      <c r="DS27" s="616"/>
      <c r="DT27" s="616"/>
      <c r="DU27" s="616"/>
      <c r="DV27" s="616"/>
      <c r="DW27" s="616"/>
      <c r="DX27" s="616"/>
      <c r="DY27" s="616"/>
      <c r="DZ27" s="616"/>
      <c r="EA27" s="616"/>
      <c r="EB27" s="616"/>
      <c r="EC27" s="616"/>
      <c r="ED27" s="616"/>
      <c r="EE27" s="616"/>
      <c r="EF27" s="616"/>
      <c r="EG27" s="616"/>
      <c r="EH27" s="616"/>
      <c r="EI27" s="616"/>
      <c r="EJ27" s="616"/>
      <c r="EK27" s="616"/>
      <c r="EL27" s="616"/>
      <c r="EM27" s="616"/>
      <c r="EN27" s="616"/>
      <c r="EO27" s="616"/>
      <c r="EP27" s="616"/>
      <c r="EQ27" s="617">
        <v>0.60487896415837872</v>
      </c>
      <c r="ER27" s="618">
        <v>10</v>
      </c>
      <c r="ES27" s="619"/>
      <c r="ET27" s="619">
        <v>8</v>
      </c>
      <c r="EU27" s="619"/>
      <c r="EV27" s="619"/>
      <c r="EW27" s="619"/>
      <c r="EX27" s="619"/>
      <c r="EY27" s="619"/>
      <c r="EZ27" s="619"/>
      <c r="FA27" s="619"/>
      <c r="FB27" s="619"/>
      <c r="FC27" s="619"/>
      <c r="FD27" s="619"/>
      <c r="FE27" s="619"/>
      <c r="FF27" s="619"/>
      <c r="FG27" s="619">
        <v>8</v>
      </c>
      <c r="FH27" s="619"/>
      <c r="FI27" s="619"/>
      <c r="FJ27" s="619"/>
      <c r="FK27" s="619"/>
      <c r="FL27" s="619"/>
      <c r="FM27" s="619"/>
      <c r="FN27" s="619"/>
      <c r="FO27" s="619"/>
      <c r="FP27" s="619"/>
      <c r="FQ27" s="619"/>
      <c r="FR27" s="619"/>
      <c r="FS27" s="619"/>
      <c r="FT27" s="619"/>
      <c r="FU27" s="619"/>
      <c r="FV27" s="619"/>
      <c r="FW27" s="619"/>
      <c r="FX27" s="620">
        <f t="shared" si="17"/>
        <v>26</v>
      </c>
      <c r="FY27" s="614">
        <f>COUNT(ER27:FW27)</f>
        <v>3</v>
      </c>
      <c r="FZ27" s="615">
        <v>0.76767123287671235</v>
      </c>
      <c r="GA27" s="616"/>
      <c r="GB27" s="616">
        <v>0.65102739726027392</v>
      </c>
      <c r="GC27" s="616"/>
      <c r="GD27" s="616"/>
      <c r="GE27" s="616"/>
      <c r="GF27" s="616"/>
      <c r="GG27" s="616"/>
      <c r="GH27" s="616"/>
      <c r="GI27" s="616"/>
      <c r="GJ27" s="616"/>
      <c r="GK27" s="616"/>
      <c r="GL27" s="616"/>
      <c r="GM27" s="616"/>
      <c r="GN27" s="616"/>
      <c r="GO27" s="616">
        <v>0.75068493150684934</v>
      </c>
      <c r="GP27" s="616"/>
      <c r="GQ27" s="616"/>
      <c r="GR27" s="616"/>
      <c r="GS27" s="616"/>
      <c r="GT27" s="616"/>
      <c r="GU27" s="616"/>
      <c r="GV27" s="616"/>
      <c r="GW27" s="616"/>
      <c r="GX27" s="616"/>
      <c r="GY27" s="616"/>
      <c r="GZ27" s="616"/>
      <c r="HA27" s="616"/>
      <c r="HB27" s="616"/>
      <c r="HC27" s="616"/>
      <c r="HD27" s="616"/>
      <c r="HE27" s="616"/>
      <c r="HF27" s="621">
        <v>0.72655426765015807</v>
      </c>
      <c r="HG27" s="622"/>
      <c r="HH27" s="623"/>
      <c r="HI27" s="623">
        <v>30</v>
      </c>
      <c r="HJ27" s="623"/>
      <c r="HK27" s="623"/>
      <c r="HL27" s="623"/>
      <c r="HM27" s="623"/>
      <c r="HN27" s="624"/>
      <c r="HO27" s="625">
        <v>28</v>
      </c>
      <c r="HP27" s="626">
        <v>247</v>
      </c>
      <c r="HQ27" s="626">
        <v>3</v>
      </c>
      <c r="HR27" s="626">
        <v>5</v>
      </c>
      <c r="HS27" s="626">
        <v>86</v>
      </c>
      <c r="HT27" s="626">
        <v>47</v>
      </c>
      <c r="HU27" s="626">
        <v>1222</v>
      </c>
      <c r="HV27" s="626">
        <v>418</v>
      </c>
      <c r="HW27" s="626">
        <v>3818</v>
      </c>
      <c r="HX27" s="626">
        <v>214</v>
      </c>
      <c r="HY27" s="626">
        <v>5</v>
      </c>
      <c r="HZ27" s="626">
        <v>653</v>
      </c>
      <c r="IA27" s="626">
        <v>404</v>
      </c>
      <c r="IB27" s="626">
        <v>7</v>
      </c>
      <c r="IC27" s="626">
        <v>1</v>
      </c>
      <c r="ID27" s="626">
        <v>0</v>
      </c>
      <c r="IE27" s="626">
        <v>18</v>
      </c>
      <c r="IF27" s="626">
        <v>8</v>
      </c>
      <c r="IG27" s="626">
        <v>26</v>
      </c>
      <c r="IH27" s="626">
        <v>0</v>
      </c>
      <c r="II27" s="626">
        <v>0</v>
      </c>
      <c r="IJ27" s="626">
        <v>12</v>
      </c>
      <c r="IK27" s="626">
        <v>0</v>
      </c>
      <c r="IL27" s="626">
        <v>48</v>
      </c>
      <c r="IM27" s="626">
        <v>0</v>
      </c>
      <c r="IN27" s="626">
        <v>0</v>
      </c>
      <c r="IO27" s="626">
        <v>0</v>
      </c>
      <c r="IP27" s="626">
        <v>0</v>
      </c>
      <c r="IQ27" s="626">
        <f t="shared" si="18"/>
        <v>7270</v>
      </c>
      <c r="IR27" s="627">
        <f t="shared" si="19"/>
        <v>3.8514442916093533E-3</v>
      </c>
      <c r="IS27" s="614">
        <f t="shared" si="20"/>
        <v>19.917808219178081</v>
      </c>
      <c r="IT27" s="628">
        <v>627</v>
      </c>
      <c r="IU27" s="629">
        <f t="shared" si="21"/>
        <v>8.6244841815680887E-2</v>
      </c>
      <c r="IV27" s="630">
        <v>3805</v>
      </c>
      <c r="IW27" s="631">
        <f t="shared" si="1"/>
        <v>0.52338376891334248</v>
      </c>
      <c r="IX27" s="632">
        <v>7215.4538999999977</v>
      </c>
      <c r="IY27" s="633">
        <v>1441.4074000000016</v>
      </c>
      <c r="IZ27" s="633">
        <v>8656.8613000000041</v>
      </c>
      <c r="JA27" s="634">
        <f t="shared" si="22"/>
        <v>0.16650461986724924</v>
      </c>
      <c r="JB27" s="635">
        <v>1.1907649656121051</v>
      </c>
      <c r="JC27" s="636">
        <v>4408</v>
      </c>
      <c r="JD27" s="637">
        <v>1262</v>
      </c>
      <c r="JE27" s="637">
        <v>4</v>
      </c>
      <c r="JF27" s="637">
        <v>26</v>
      </c>
      <c r="JG27" s="637">
        <v>0</v>
      </c>
      <c r="JH27" s="637">
        <v>1570</v>
      </c>
      <c r="JI27" s="638">
        <f t="shared" si="2"/>
        <v>0.60632737276478677</v>
      </c>
      <c r="JJ27" s="638">
        <f t="shared" si="3"/>
        <v>0.1735900962861073</v>
      </c>
      <c r="JK27" s="638">
        <f t="shared" si="4"/>
        <v>5.5020632737276477E-4</v>
      </c>
      <c r="JL27" s="638">
        <f t="shared" si="5"/>
        <v>3.5763411279229711E-3</v>
      </c>
      <c r="JM27" s="638">
        <f t="shared" si="6"/>
        <v>0</v>
      </c>
      <c r="JN27" s="639">
        <f t="shared" si="7"/>
        <v>0.21595598349381018</v>
      </c>
      <c r="JO27" s="640">
        <v>45.321428571428569</v>
      </c>
      <c r="JP27" s="641">
        <v>4.5465587044534415</v>
      </c>
      <c r="JQ27" s="641">
        <v>3.3333333333333335</v>
      </c>
      <c r="JR27" s="641">
        <v>2.8</v>
      </c>
      <c r="JS27" s="641">
        <v>7.0930232558139537</v>
      </c>
      <c r="JT27" s="641">
        <v>11.48936170212766</v>
      </c>
      <c r="JU27" s="641">
        <v>5.3363338788870704</v>
      </c>
      <c r="JV27" s="641">
        <v>6.6698564593301439</v>
      </c>
      <c r="JW27" s="641">
        <v>6.5172865374541642</v>
      </c>
      <c r="JX27" s="641">
        <v>7.9392523364485985</v>
      </c>
      <c r="JY27" s="641">
        <v>15.6</v>
      </c>
      <c r="JZ27" s="641">
        <v>5.3047473200612556</v>
      </c>
      <c r="KA27" s="641">
        <v>5.8737623762376234</v>
      </c>
      <c r="KB27" s="641">
        <v>5.7142857142857144</v>
      </c>
      <c r="KC27" s="641">
        <v>5</v>
      </c>
      <c r="KD27" s="641">
        <v>0</v>
      </c>
      <c r="KE27" s="641">
        <v>5.4444444444444446</v>
      </c>
      <c r="KF27" s="641">
        <v>7</v>
      </c>
      <c r="KG27" s="641">
        <v>15.26923076923077</v>
      </c>
      <c r="KH27" s="641">
        <v>0</v>
      </c>
      <c r="KI27" s="641">
        <v>0</v>
      </c>
      <c r="KJ27" s="641">
        <v>8</v>
      </c>
      <c r="KK27" s="641">
        <v>0</v>
      </c>
      <c r="KL27" s="641">
        <v>1.8333333333333333</v>
      </c>
      <c r="KM27" s="641">
        <v>0</v>
      </c>
      <c r="KN27" s="641">
        <v>0</v>
      </c>
      <c r="KO27" s="641">
        <v>0</v>
      </c>
      <c r="KP27" s="641">
        <v>0</v>
      </c>
      <c r="KQ27" s="642">
        <v>6.34828060522696</v>
      </c>
      <c r="KR27" s="625">
        <v>188</v>
      </c>
      <c r="KS27" s="626">
        <v>543</v>
      </c>
      <c r="KT27" s="626">
        <v>7</v>
      </c>
      <c r="KU27" s="626">
        <v>9</v>
      </c>
      <c r="KV27" s="626">
        <v>309</v>
      </c>
      <c r="KW27" s="626">
        <v>465</v>
      </c>
      <c r="KX27" s="626">
        <v>3891</v>
      </c>
      <c r="KY27" s="626">
        <v>1759</v>
      </c>
      <c r="KZ27" s="626">
        <v>18743</v>
      </c>
      <c r="LA27" s="626">
        <v>1431</v>
      </c>
      <c r="LB27" s="626">
        <v>41</v>
      </c>
      <c r="LC27" s="626">
        <v>2501</v>
      </c>
      <c r="LD27" s="626">
        <v>1780</v>
      </c>
      <c r="LE27" s="626">
        <v>16</v>
      </c>
      <c r="LF27" s="626">
        <v>3</v>
      </c>
      <c r="LG27" s="626">
        <v>0</v>
      </c>
      <c r="LH27" s="626">
        <v>53</v>
      </c>
      <c r="LI27" s="626">
        <v>28</v>
      </c>
      <c r="LJ27" s="626">
        <v>197</v>
      </c>
      <c r="LK27" s="626">
        <v>0</v>
      </c>
      <c r="LL27" s="626">
        <v>0</v>
      </c>
      <c r="LM27" s="626">
        <v>72</v>
      </c>
      <c r="LN27" s="626">
        <v>0</v>
      </c>
      <c r="LO27" s="626">
        <v>53</v>
      </c>
      <c r="LP27" s="626">
        <v>0</v>
      </c>
      <c r="LQ27" s="626">
        <v>0</v>
      </c>
      <c r="LR27" s="626">
        <v>0</v>
      </c>
      <c r="LS27" s="626">
        <v>0</v>
      </c>
      <c r="LT27" s="626">
        <f t="shared" si="23"/>
        <v>32089</v>
      </c>
      <c r="LU27" s="614">
        <f t="shared" si="8"/>
        <v>87.915068493150685</v>
      </c>
      <c r="LV27" s="625">
        <v>1052</v>
      </c>
      <c r="LW27" s="626">
        <v>345</v>
      </c>
      <c r="LX27" s="626">
        <v>0</v>
      </c>
      <c r="LY27" s="626">
        <v>1</v>
      </c>
      <c r="LZ27" s="626">
        <v>216</v>
      </c>
      <c r="MA27" s="626">
        <v>30</v>
      </c>
      <c r="MB27" s="626">
        <v>1420</v>
      </c>
      <c r="MC27" s="626">
        <v>612</v>
      </c>
      <c r="MD27" s="626">
        <v>2320</v>
      </c>
      <c r="ME27" s="626">
        <v>57</v>
      </c>
      <c r="MF27" s="626">
        <v>32</v>
      </c>
      <c r="MG27" s="626">
        <v>303</v>
      </c>
      <c r="MH27" s="626">
        <v>186</v>
      </c>
      <c r="MI27" s="626">
        <v>17</v>
      </c>
      <c r="MJ27" s="626">
        <v>1</v>
      </c>
      <c r="MK27" s="626">
        <v>0</v>
      </c>
      <c r="ML27" s="626">
        <v>27</v>
      </c>
      <c r="MM27" s="626">
        <v>20</v>
      </c>
      <c r="MN27" s="626">
        <v>175</v>
      </c>
      <c r="MO27" s="626">
        <v>0</v>
      </c>
      <c r="MP27" s="626">
        <v>0</v>
      </c>
      <c r="MQ27" s="626">
        <v>13</v>
      </c>
      <c r="MR27" s="626">
        <v>0</v>
      </c>
      <c r="MS27" s="626">
        <v>1</v>
      </c>
      <c r="MT27" s="626">
        <v>0</v>
      </c>
      <c r="MU27" s="626">
        <v>0</v>
      </c>
      <c r="MV27" s="626">
        <v>0</v>
      </c>
      <c r="MW27" s="626">
        <v>0</v>
      </c>
      <c r="MX27" s="626">
        <f t="shared" si="24"/>
        <v>6828</v>
      </c>
      <c r="MY27" s="614">
        <f t="shared" si="25"/>
        <v>18.706849315068492</v>
      </c>
      <c r="MZ27" s="612">
        <f t="shared" si="9"/>
        <v>32089</v>
      </c>
      <c r="NA27" s="613">
        <f t="shared" si="26"/>
        <v>6828</v>
      </c>
      <c r="NB27" s="643">
        <f t="shared" si="27"/>
        <v>0.17545031734203562</v>
      </c>
      <c r="NC27" s="644">
        <v>193</v>
      </c>
      <c r="ND27" s="645">
        <v>206</v>
      </c>
      <c r="NE27" s="645">
        <v>105</v>
      </c>
      <c r="NF27" s="646">
        <v>1396</v>
      </c>
      <c r="NG27" s="647">
        <v>1864</v>
      </c>
      <c r="NH27" s="647">
        <v>3064</v>
      </c>
      <c r="NI27" s="645">
        <v>0</v>
      </c>
      <c r="NJ27" s="645">
        <v>0</v>
      </c>
      <c r="NK27" s="646">
        <v>0</v>
      </c>
      <c r="NL27" s="647">
        <v>0</v>
      </c>
      <c r="NM27" s="645">
        <v>0</v>
      </c>
      <c r="NN27" s="645">
        <v>0</v>
      </c>
      <c r="NO27" s="646">
        <v>0</v>
      </c>
      <c r="NP27" s="647">
        <v>0</v>
      </c>
      <c r="NQ27" s="648">
        <v>0</v>
      </c>
      <c r="NR27" s="648">
        <v>0</v>
      </c>
      <c r="NS27" s="648">
        <v>0</v>
      </c>
      <c r="NT27" s="649">
        <f t="shared" si="28"/>
        <v>6828</v>
      </c>
      <c r="NU27" s="650">
        <f t="shared" si="29"/>
        <v>7.3813708260105443E-2</v>
      </c>
      <c r="NV27" s="625">
        <v>406</v>
      </c>
      <c r="NW27" s="626">
        <v>18</v>
      </c>
      <c r="NX27" s="626">
        <v>73</v>
      </c>
      <c r="NY27" s="651">
        <v>497</v>
      </c>
      <c r="NZ27" s="626"/>
      <c r="OA27" s="626"/>
      <c r="OB27" s="626"/>
      <c r="OC27" s="651"/>
      <c r="OD27" s="652">
        <f t="shared" si="30"/>
        <v>497</v>
      </c>
      <c r="OE27" s="653">
        <v>6</v>
      </c>
      <c r="OF27" s="654">
        <v>0.75</v>
      </c>
      <c r="OG27" s="654">
        <v>6.89</v>
      </c>
      <c r="OH27" s="654">
        <v>0.38277777777777777</v>
      </c>
      <c r="OI27" s="654">
        <v>32.96</v>
      </c>
      <c r="OJ27" s="654">
        <v>4.12</v>
      </c>
      <c r="OK27" s="654">
        <v>48.230000000000004</v>
      </c>
      <c r="OL27" s="655">
        <v>2.6794444444444445</v>
      </c>
      <c r="OM27" s="656"/>
      <c r="ON27" s="657"/>
      <c r="OO27" s="657"/>
      <c r="OP27" s="657"/>
      <c r="OQ27" s="657"/>
      <c r="OR27" s="657"/>
      <c r="OS27" s="657"/>
      <c r="OT27" s="658"/>
    </row>
    <row r="28" spans="1:410" s="587" customFormat="1" ht="8.25" x14ac:dyDescent="0.25">
      <c r="A28" s="588" t="s">
        <v>1222</v>
      </c>
      <c r="B28" s="589" t="s">
        <v>1223</v>
      </c>
      <c r="C28" s="590" t="s">
        <v>503</v>
      </c>
      <c r="D28" s="590" t="s">
        <v>1224</v>
      </c>
      <c r="E28" s="590" t="s">
        <v>1206</v>
      </c>
      <c r="F28" s="590" t="s">
        <v>207</v>
      </c>
      <c r="G28" s="590" t="s">
        <v>208</v>
      </c>
      <c r="H28" s="590" t="s">
        <v>208</v>
      </c>
      <c r="I28" s="590" t="s">
        <v>505</v>
      </c>
      <c r="J28" s="590" t="s">
        <v>210</v>
      </c>
      <c r="K28" s="591" t="s">
        <v>282</v>
      </c>
      <c r="L28" s="592">
        <v>1</v>
      </c>
      <c r="M28" s="593"/>
      <c r="N28" s="594"/>
      <c r="O28" s="595"/>
      <c r="P28" s="596"/>
      <c r="Q28" s="597"/>
      <c r="R28" s="598"/>
      <c r="S28" s="599">
        <v>46435.655810000011</v>
      </c>
      <c r="T28" s="600">
        <v>83322.77456999998</v>
      </c>
      <c r="U28" s="600">
        <v>0.32927999999999996</v>
      </c>
      <c r="V28" s="600">
        <v>129758.75966</v>
      </c>
      <c r="W28" s="601"/>
      <c r="X28" s="602">
        <v>27.804499999999997</v>
      </c>
      <c r="Y28" s="603">
        <v>0</v>
      </c>
      <c r="Z28" s="603">
        <v>59.197333333333333</v>
      </c>
      <c r="AA28" s="603">
        <v>7.1866666666666665</v>
      </c>
      <c r="AB28" s="603">
        <v>2</v>
      </c>
      <c r="AC28" s="603">
        <v>2.2640000000000002</v>
      </c>
      <c r="AD28" s="603">
        <v>0.30879999999999996</v>
      </c>
      <c r="AE28" s="603">
        <v>12.125</v>
      </c>
      <c r="AF28" s="603">
        <v>0</v>
      </c>
      <c r="AG28" s="603">
        <v>110.88630000000001</v>
      </c>
      <c r="AH28" s="604">
        <f t="shared" si="12"/>
        <v>0.28153234110932113</v>
      </c>
      <c r="AI28" s="605">
        <f t="shared" si="13"/>
        <v>0.59939807731705974</v>
      </c>
      <c r="AJ28" s="606"/>
      <c r="AK28" s="607"/>
      <c r="AL28" s="607"/>
      <c r="AM28" s="607"/>
      <c r="AN28" s="607"/>
      <c r="AO28" s="607">
        <v>224</v>
      </c>
      <c r="AP28" s="607"/>
      <c r="AQ28" s="608">
        <v>283</v>
      </c>
      <c r="AR28" s="609"/>
      <c r="AS28" s="610"/>
      <c r="AT28" s="610"/>
      <c r="AU28" s="610"/>
      <c r="AV28" s="610"/>
      <c r="AW28" s="610"/>
      <c r="AX28" s="610"/>
      <c r="AY28" s="610"/>
      <c r="AZ28" s="610"/>
      <c r="BA28" s="610"/>
      <c r="BB28" s="610"/>
      <c r="BC28" s="610"/>
      <c r="BD28" s="610"/>
      <c r="BE28" s="610"/>
      <c r="BF28" s="610"/>
      <c r="BG28" s="610"/>
      <c r="BH28" s="610"/>
      <c r="BI28" s="610"/>
      <c r="BJ28" s="610"/>
      <c r="BK28" s="610"/>
      <c r="BL28" s="611"/>
      <c r="BM28" s="612">
        <v>24</v>
      </c>
      <c r="BN28" s="613">
        <v>30</v>
      </c>
      <c r="BO28" s="613"/>
      <c r="BP28" s="613"/>
      <c r="BQ28" s="613"/>
      <c r="BR28" s="613"/>
      <c r="BS28" s="613"/>
      <c r="BT28" s="613"/>
      <c r="BU28" s="613"/>
      <c r="BV28" s="613"/>
      <c r="BW28" s="613"/>
      <c r="BX28" s="613"/>
      <c r="BY28" s="613"/>
      <c r="BZ28" s="613"/>
      <c r="CA28" s="613"/>
      <c r="CB28" s="613"/>
      <c r="CC28" s="613"/>
      <c r="CD28" s="613"/>
      <c r="CE28" s="613"/>
      <c r="CF28" s="613"/>
      <c r="CG28" s="613"/>
      <c r="CH28" s="613"/>
      <c r="CI28" s="613"/>
      <c r="CJ28" s="613"/>
      <c r="CK28" s="613"/>
      <c r="CL28" s="613"/>
      <c r="CM28" s="613"/>
      <c r="CN28" s="613"/>
      <c r="CO28" s="613"/>
      <c r="CP28" s="613"/>
      <c r="CQ28" s="613"/>
      <c r="CR28" s="613"/>
      <c r="CS28" s="613"/>
      <c r="CT28" s="613"/>
      <c r="CU28" s="613"/>
      <c r="CV28" s="613"/>
      <c r="CW28" s="613"/>
      <c r="CX28" s="613"/>
      <c r="CY28" s="613"/>
      <c r="CZ28" s="613"/>
      <c r="DA28" s="613">
        <f t="shared" si="15"/>
        <v>54</v>
      </c>
      <c r="DB28" s="614">
        <f t="shared" si="16"/>
        <v>2</v>
      </c>
      <c r="DC28" s="615">
        <v>0.43641552511415527</v>
      </c>
      <c r="DD28" s="616">
        <v>0.60063926940639267</v>
      </c>
      <c r="DE28" s="616"/>
      <c r="DF28" s="616"/>
      <c r="DG28" s="616"/>
      <c r="DH28" s="616"/>
      <c r="DI28" s="616"/>
      <c r="DJ28" s="616"/>
      <c r="DK28" s="616"/>
      <c r="DL28" s="616"/>
      <c r="DM28" s="616"/>
      <c r="DN28" s="616"/>
      <c r="DO28" s="616"/>
      <c r="DP28" s="616"/>
      <c r="DQ28" s="616"/>
      <c r="DR28" s="616"/>
      <c r="DS28" s="616"/>
      <c r="DT28" s="616"/>
      <c r="DU28" s="616"/>
      <c r="DV28" s="616"/>
      <c r="DW28" s="616"/>
      <c r="DX28" s="616"/>
      <c r="DY28" s="616"/>
      <c r="DZ28" s="616"/>
      <c r="EA28" s="616"/>
      <c r="EB28" s="616"/>
      <c r="EC28" s="616"/>
      <c r="ED28" s="616"/>
      <c r="EE28" s="616"/>
      <c r="EF28" s="616"/>
      <c r="EG28" s="616"/>
      <c r="EH28" s="616"/>
      <c r="EI28" s="616"/>
      <c r="EJ28" s="616"/>
      <c r="EK28" s="616"/>
      <c r="EL28" s="616"/>
      <c r="EM28" s="616"/>
      <c r="EN28" s="616"/>
      <c r="EO28" s="616"/>
      <c r="EP28" s="616"/>
      <c r="EQ28" s="617">
        <v>0.52765093860984269</v>
      </c>
      <c r="ER28" s="618"/>
      <c r="ES28" s="619"/>
      <c r="ET28" s="619"/>
      <c r="EU28" s="619"/>
      <c r="EV28" s="619"/>
      <c r="EW28" s="619"/>
      <c r="EX28" s="619"/>
      <c r="EY28" s="619"/>
      <c r="EZ28" s="619"/>
      <c r="FA28" s="619"/>
      <c r="FB28" s="619"/>
      <c r="FC28" s="619"/>
      <c r="FD28" s="619"/>
      <c r="FE28" s="619"/>
      <c r="FF28" s="619"/>
      <c r="FG28" s="619"/>
      <c r="FH28" s="619"/>
      <c r="FI28" s="619"/>
      <c r="FJ28" s="619"/>
      <c r="FK28" s="619"/>
      <c r="FL28" s="619"/>
      <c r="FM28" s="619"/>
      <c r="FN28" s="619"/>
      <c r="FO28" s="619"/>
      <c r="FP28" s="619"/>
      <c r="FQ28" s="619"/>
      <c r="FR28" s="619"/>
      <c r="FS28" s="619"/>
      <c r="FT28" s="619"/>
      <c r="FU28" s="619"/>
      <c r="FV28" s="619"/>
      <c r="FW28" s="619"/>
      <c r="FX28" s="620"/>
      <c r="FY28" s="614"/>
      <c r="FZ28" s="615"/>
      <c r="GA28" s="616"/>
      <c r="GB28" s="616"/>
      <c r="GC28" s="616"/>
      <c r="GD28" s="616"/>
      <c r="GE28" s="616"/>
      <c r="GF28" s="616"/>
      <c r="GG28" s="616"/>
      <c r="GH28" s="616"/>
      <c r="GI28" s="616"/>
      <c r="GJ28" s="616"/>
      <c r="GK28" s="616"/>
      <c r="GL28" s="616"/>
      <c r="GM28" s="616"/>
      <c r="GN28" s="616"/>
      <c r="GO28" s="616"/>
      <c r="GP28" s="616"/>
      <c r="GQ28" s="616"/>
      <c r="GR28" s="616"/>
      <c r="GS28" s="616"/>
      <c r="GT28" s="616"/>
      <c r="GU28" s="616"/>
      <c r="GV28" s="616"/>
      <c r="GW28" s="616"/>
      <c r="GX28" s="616"/>
      <c r="GY28" s="616"/>
      <c r="GZ28" s="616"/>
      <c r="HA28" s="616"/>
      <c r="HB28" s="616"/>
      <c r="HC28" s="616"/>
      <c r="HD28" s="616"/>
      <c r="HE28" s="616"/>
      <c r="HF28" s="621"/>
      <c r="HG28" s="622"/>
      <c r="HH28" s="623">
        <v>49</v>
      </c>
      <c r="HI28" s="623"/>
      <c r="HJ28" s="623"/>
      <c r="HK28" s="623"/>
      <c r="HL28" s="623"/>
      <c r="HM28" s="623"/>
      <c r="HN28" s="624"/>
      <c r="HO28" s="625">
        <v>0</v>
      </c>
      <c r="HP28" s="626">
        <v>66</v>
      </c>
      <c r="HQ28" s="626">
        <v>8</v>
      </c>
      <c r="HR28" s="626">
        <v>53</v>
      </c>
      <c r="HS28" s="626">
        <v>41</v>
      </c>
      <c r="HT28" s="626">
        <v>82</v>
      </c>
      <c r="HU28" s="626">
        <v>257</v>
      </c>
      <c r="HV28" s="626">
        <v>64</v>
      </c>
      <c r="HW28" s="626">
        <v>138</v>
      </c>
      <c r="HX28" s="626">
        <v>80</v>
      </c>
      <c r="HY28" s="626">
        <v>31</v>
      </c>
      <c r="HZ28" s="626">
        <v>57</v>
      </c>
      <c r="IA28" s="626">
        <v>50</v>
      </c>
      <c r="IB28" s="626">
        <v>4</v>
      </c>
      <c r="IC28" s="626">
        <v>2</v>
      </c>
      <c r="ID28" s="626">
        <v>0</v>
      </c>
      <c r="IE28" s="626">
        <v>8</v>
      </c>
      <c r="IF28" s="626">
        <v>5</v>
      </c>
      <c r="IG28" s="626">
        <v>10</v>
      </c>
      <c r="IH28" s="626">
        <v>7</v>
      </c>
      <c r="II28" s="626">
        <v>3</v>
      </c>
      <c r="IJ28" s="626">
        <v>5</v>
      </c>
      <c r="IK28" s="626">
        <v>4</v>
      </c>
      <c r="IL28" s="626">
        <v>24</v>
      </c>
      <c r="IM28" s="626">
        <v>0</v>
      </c>
      <c r="IN28" s="626">
        <v>0</v>
      </c>
      <c r="IO28" s="626">
        <v>8</v>
      </c>
      <c r="IP28" s="626">
        <v>9</v>
      </c>
      <c r="IQ28" s="626">
        <f t="shared" si="18"/>
        <v>1016</v>
      </c>
      <c r="IR28" s="627">
        <f t="shared" si="19"/>
        <v>0</v>
      </c>
      <c r="IS28" s="614">
        <f t="shared" si="20"/>
        <v>2.7835616438356166</v>
      </c>
      <c r="IT28" s="628">
        <v>810</v>
      </c>
      <c r="IU28" s="629">
        <f t="shared" si="21"/>
        <v>0.797244094488189</v>
      </c>
      <c r="IV28" s="630">
        <v>810</v>
      </c>
      <c r="IW28" s="631">
        <f t="shared" si="1"/>
        <v>0.797244094488189</v>
      </c>
      <c r="IX28" s="632">
        <v>832.84550000000047</v>
      </c>
      <c r="IY28" s="633">
        <v>20.130099999999999</v>
      </c>
      <c r="IZ28" s="633">
        <v>852.9756000000001</v>
      </c>
      <c r="JA28" s="634">
        <f t="shared" si="22"/>
        <v>2.3599854438978086E-2</v>
      </c>
      <c r="JB28" s="635">
        <v>0.83954291338582687</v>
      </c>
      <c r="JC28" s="636">
        <v>303</v>
      </c>
      <c r="JD28" s="637">
        <v>33</v>
      </c>
      <c r="JE28" s="637">
        <v>0</v>
      </c>
      <c r="JF28" s="637">
        <v>2</v>
      </c>
      <c r="JG28" s="637">
        <v>0</v>
      </c>
      <c r="JH28" s="637">
        <v>678</v>
      </c>
      <c r="JI28" s="638">
        <f t="shared" si="2"/>
        <v>0.29822834645669294</v>
      </c>
      <c r="JJ28" s="638">
        <f t="shared" si="3"/>
        <v>3.2480314960629919E-2</v>
      </c>
      <c r="JK28" s="638">
        <f t="shared" si="4"/>
        <v>0</v>
      </c>
      <c r="JL28" s="638">
        <f t="shared" si="5"/>
        <v>1.968503937007874E-3</v>
      </c>
      <c r="JM28" s="638">
        <f t="shared" si="6"/>
        <v>0</v>
      </c>
      <c r="JN28" s="639">
        <f t="shared" si="7"/>
        <v>0.66732283464566933</v>
      </c>
      <c r="JO28" s="640">
        <v>0</v>
      </c>
      <c r="JP28" s="641">
        <v>10.333333333333334</v>
      </c>
      <c r="JQ28" s="641">
        <v>5.625</v>
      </c>
      <c r="JR28" s="641">
        <v>12.377358490566039</v>
      </c>
      <c r="JS28" s="641">
        <v>13.804878048780488</v>
      </c>
      <c r="JT28" s="641">
        <v>11.890243902439025</v>
      </c>
      <c r="JU28" s="641">
        <v>9.3968871595330743</v>
      </c>
      <c r="JV28" s="641">
        <v>12.28125</v>
      </c>
      <c r="JW28" s="641">
        <v>11.268115942028986</v>
      </c>
      <c r="JX28" s="641">
        <v>12.4375</v>
      </c>
      <c r="JY28" s="641">
        <v>9.3548387096774199</v>
      </c>
      <c r="JZ28" s="641">
        <v>13.807017543859649</v>
      </c>
      <c r="KA28" s="641">
        <v>10.24</v>
      </c>
      <c r="KB28" s="641">
        <v>10</v>
      </c>
      <c r="KC28" s="641">
        <v>16</v>
      </c>
      <c r="KD28" s="641">
        <v>0</v>
      </c>
      <c r="KE28" s="641">
        <v>15.375</v>
      </c>
      <c r="KF28" s="641">
        <v>15.8</v>
      </c>
      <c r="KG28" s="641">
        <v>11.4</v>
      </c>
      <c r="KH28" s="641">
        <v>15.571428571428571</v>
      </c>
      <c r="KI28" s="641">
        <v>5.333333333333333</v>
      </c>
      <c r="KJ28" s="641">
        <v>7</v>
      </c>
      <c r="KK28" s="641">
        <v>9.5</v>
      </c>
      <c r="KL28" s="641">
        <v>8.125</v>
      </c>
      <c r="KM28" s="641">
        <v>0</v>
      </c>
      <c r="KN28" s="641">
        <v>0</v>
      </c>
      <c r="KO28" s="641">
        <v>27.375</v>
      </c>
      <c r="KP28" s="641">
        <v>18</v>
      </c>
      <c r="KQ28" s="642">
        <v>11.246062992125983</v>
      </c>
      <c r="KR28" s="625">
        <v>0</v>
      </c>
      <c r="KS28" s="626">
        <v>615</v>
      </c>
      <c r="KT28" s="626">
        <v>37</v>
      </c>
      <c r="KU28" s="626">
        <v>603</v>
      </c>
      <c r="KV28" s="626">
        <v>525</v>
      </c>
      <c r="KW28" s="626">
        <v>891</v>
      </c>
      <c r="KX28" s="626">
        <v>2162</v>
      </c>
      <c r="KY28" s="626">
        <v>722</v>
      </c>
      <c r="KZ28" s="626">
        <v>1415</v>
      </c>
      <c r="LA28" s="626">
        <v>913</v>
      </c>
      <c r="LB28" s="626">
        <v>259</v>
      </c>
      <c r="LC28" s="626">
        <v>729</v>
      </c>
      <c r="LD28" s="626">
        <v>460</v>
      </c>
      <c r="LE28" s="626">
        <v>36</v>
      </c>
      <c r="LF28" s="626">
        <v>29</v>
      </c>
      <c r="LG28" s="626">
        <v>0</v>
      </c>
      <c r="LH28" s="626">
        <v>115</v>
      </c>
      <c r="LI28" s="626">
        <v>74</v>
      </c>
      <c r="LJ28" s="626">
        <v>104</v>
      </c>
      <c r="LK28" s="626">
        <v>102</v>
      </c>
      <c r="LL28" s="626">
        <v>13</v>
      </c>
      <c r="LM28" s="626">
        <v>30</v>
      </c>
      <c r="LN28" s="626">
        <v>34</v>
      </c>
      <c r="LO28" s="626">
        <v>172</v>
      </c>
      <c r="LP28" s="626">
        <v>0</v>
      </c>
      <c r="LQ28" s="626">
        <v>0</v>
      </c>
      <c r="LR28" s="626">
        <v>211</v>
      </c>
      <c r="LS28" s="626">
        <v>154</v>
      </c>
      <c r="LT28" s="626">
        <f t="shared" si="23"/>
        <v>10405</v>
      </c>
      <c r="LU28" s="614">
        <f t="shared" si="8"/>
        <v>28.506849315068493</v>
      </c>
      <c r="LV28" s="625">
        <v>0</v>
      </c>
      <c r="LW28" s="626">
        <v>0</v>
      </c>
      <c r="LX28" s="626">
        <v>0</v>
      </c>
      <c r="LY28" s="626">
        <v>0</v>
      </c>
      <c r="LZ28" s="626">
        <v>0</v>
      </c>
      <c r="MA28" s="626">
        <v>0</v>
      </c>
      <c r="MB28" s="626">
        <v>0</v>
      </c>
      <c r="MC28" s="626">
        <v>0</v>
      </c>
      <c r="MD28" s="626">
        <v>0</v>
      </c>
      <c r="ME28" s="626">
        <v>0</v>
      </c>
      <c r="MF28" s="626">
        <v>0</v>
      </c>
      <c r="MG28" s="626">
        <v>0</v>
      </c>
      <c r="MH28" s="626">
        <v>0</v>
      </c>
      <c r="MI28" s="626">
        <v>0</v>
      </c>
      <c r="MJ28" s="626">
        <v>0</v>
      </c>
      <c r="MK28" s="626">
        <v>0</v>
      </c>
      <c r="ML28" s="626">
        <v>0</v>
      </c>
      <c r="MM28" s="626">
        <v>0</v>
      </c>
      <c r="MN28" s="626">
        <v>0</v>
      </c>
      <c r="MO28" s="626">
        <v>0</v>
      </c>
      <c r="MP28" s="626">
        <v>0</v>
      </c>
      <c r="MQ28" s="626">
        <v>0</v>
      </c>
      <c r="MR28" s="626">
        <v>0</v>
      </c>
      <c r="MS28" s="626">
        <v>0</v>
      </c>
      <c r="MT28" s="626">
        <v>0</v>
      </c>
      <c r="MU28" s="626">
        <v>0</v>
      </c>
      <c r="MV28" s="626">
        <v>0</v>
      </c>
      <c r="MW28" s="626">
        <v>0</v>
      </c>
      <c r="MX28" s="626">
        <f t="shared" si="24"/>
        <v>0</v>
      </c>
      <c r="MY28" s="614">
        <f t="shared" si="25"/>
        <v>0</v>
      </c>
      <c r="MZ28" s="612">
        <f t="shared" si="9"/>
        <v>10405</v>
      </c>
      <c r="NA28" s="613">
        <f t="shared" si="26"/>
        <v>0</v>
      </c>
      <c r="NB28" s="643">
        <f t="shared" si="27"/>
        <v>0</v>
      </c>
      <c r="NC28" s="644">
        <v>0</v>
      </c>
      <c r="ND28" s="645">
        <v>0</v>
      </c>
      <c r="NE28" s="645">
        <v>0</v>
      </c>
      <c r="NF28" s="646">
        <v>0</v>
      </c>
      <c r="NG28" s="647">
        <v>0</v>
      </c>
      <c r="NH28" s="647">
        <v>0</v>
      </c>
      <c r="NI28" s="645">
        <v>0</v>
      </c>
      <c r="NJ28" s="645">
        <v>0</v>
      </c>
      <c r="NK28" s="646">
        <v>0</v>
      </c>
      <c r="NL28" s="647">
        <v>0</v>
      </c>
      <c r="NM28" s="645">
        <v>0</v>
      </c>
      <c r="NN28" s="645">
        <v>0</v>
      </c>
      <c r="NO28" s="646">
        <v>0</v>
      </c>
      <c r="NP28" s="647">
        <v>0</v>
      </c>
      <c r="NQ28" s="648">
        <v>0</v>
      </c>
      <c r="NR28" s="648">
        <v>0</v>
      </c>
      <c r="NS28" s="648">
        <v>0</v>
      </c>
      <c r="NT28" s="649">
        <f t="shared" si="28"/>
        <v>0</v>
      </c>
      <c r="NU28" s="650"/>
      <c r="NV28" s="625"/>
      <c r="NW28" s="626"/>
      <c r="NX28" s="626"/>
      <c r="NY28" s="651"/>
      <c r="NZ28" s="626"/>
      <c r="OA28" s="626"/>
      <c r="OB28" s="626"/>
      <c r="OC28" s="651"/>
      <c r="OD28" s="652"/>
      <c r="OE28" s="653"/>
      <c r="OF28" s="654"/>
      <c r="OG28" s="654"/>
      <c r="OH28" s="654"/>
      <c r="OI28" s="654"/>
      <c r="OJ28" s="654"/>
      <c r="OK28" s="654"/>
      <c r="OL28" s="655"/>
      <c r="OM28" s="656"/>
      <c r="ON28" s="657"/>
      <c r="OO28" s="657"/>
      <c r="OP28" s="657"/>
      <c r="OQ28" s="657"/>
      <c r="OR28" s="657"/>
      <c r="OS28" s="657"/>
      <c r="OT28" s="658"/>
    </row>
    <row r="29" spans="1:410" s="587" customFormat="1" ht="8.25" x14ac:dyDescent="0.25">
      <c r="A29" s="588" t="s">
        <v>1222</v>
      </c>
      <c r="B29" s="589" t="s">
        <v>1225</v>
      </c>
      <c r="C29" s="590" t="s">
        <v>507</v>
      </c>
      <c r="D29" s="590" t="s">
        <v>1226</v>
      </c>
      <c r="E29" s="590" t="s">
        <v>1213</v>
      </c>
      <c r="F29" s="590" t="s">
        <v>280</v>
      </c>
      <c r="G29" s="590" t="s">
        <v>293</v>
      </c>
      <c r="H29" s="590" t="s">
        <v>294</v>
      </c>
      <c r="I29" s="590" t="s">
        <v>505</v>
      </c>
      <c r="J29" s="590" t="s">
        <v>210</v>
      </c>
      <c r="K29" s="591" t="s">
        <v>282</v>
      </c>
      <c r="L29" s="592">
        <v>1</v>
      </c>
      <c r="M29" s="593"/>
      <c r="N29" s="594"/>
      <c r="O29" s="595"/>
      <c r="P29" s="596"/>
      <c r="Q29" s="597"/>
      <c r="R29" s="598"/>
      <c r="S29" s="599"/>
      <c r="T29" s="600"/>
      <c r="U29" s="600"/>
      <c r="V29" s="600"/>
      <c r="W29" s="601"/>
      <c r="X29" s="602">
        <v>48</v>
      </c>
      <c r="Y29" s="603">
        <v>0</v>
      </c>
      <c r="Z29" s="603">
        <v>50</v>
      </c>
      <c r="AA29" s="603">
        <v>4</v>
      </c>
      <c r="AB29" s="603">
        <v>2</v>
      </c>
      <c r="AC29" s="603">
        <v>16</v>
      </c>
      <c r="AD29" s="603">
        <v>0</v>
      </c>
      <c r="AE29" s="603">
        <v>2</v>
      </c>
      <c r="AF29" s="603">
        <v>0</v>
      </c>
      <c r="AG29" s="603">
        <v>122</v>
      </c>
      <c r="AH29" s="604">
        <f t="shared" si="12"/>
        <v>0.4</v>
      </c>
      <c r="AI29" s="605">
        <f t="shared" si="13"/>
        <v>0.41666666666666669</v>
      </c>
      <c r="AJ29" s="606"/>
      <c r="AK29" s="607"/>
      <c r="AL29" s="607"/>
      <c r="AM29" s="607"/>
      <c r="AN29" s="607"/>
      <c r="AO29" s="607"/>
      <c r="AP29" s="607"/>
      <c r="AQ29" s="608"/>
      <c r="AR29" s="609"/>
      <c r="AS29" s="610"/>
      <c r="AT29" s="610"/>
      <c r="AU29" s="610"/>
      <c r="AV29" s="610"/>
      <c r="AW29" s="610"/>
      <c r="AX29" s="610"/>
      <c r="AY29" s="610"/>
      <c r="AZ29" s="610"/>
      <c r="BA29" s="610"/>
      <c r="BB29" s="610"/>
      <c r="BC29" s="610"/>
      <c r="BD29" s="610"/>
      <c r="BE29" s="610"/>
      <c r="BF29" s="610"/>
      <c r="BG29" s="610"/>
      <c r="BH29" s="610"/>
      <c r="BI29" s="610"/>
      <c r="BJ29" s="610"/>
      <c r="BK29" s="610"/>
      <c r="BL29" s="611"/>
      <c r="BM29" s="612">
        <v>28</v>
      </c>
      <c r="BN29" s="613"/>
      <c r="BO29" s="613"/>
      <c r="BP29" s="613"/>
      <c r="BQ29" s="613"/>
      <c r="BR29" s="613"/>
      <c r="BS29" s="613">
        <v>35</v>
      </c>
      <c r="BT29" s="613"/>
      <c r="BU29" s="613"/>
      <c r="BV29" s="613"/>
      <c r="BW29" s="613"/>
      <c r="BX29" s="613">
        <v>24</v>
      </c>
      <c r="BY29" s="613"/>
      <c r="BZ29" s="613"/>
      <c r="CA29" s="613"/>
      <c r="CB29" s="613"/>
      <c r="CC29" s="613"/>
      <c r="CD29" s="613"/>
      <c r="CE29" s="613"/>
      <c r="CF29" s="613"/>
      <c r="CG29" s="613"/>
      <c r="CH29" s="613"/>
      <c r="CI29" s="613"/>
      <c r="CJ29" s="613"/>
      <c r="CK29" s="613"/>
      <c r="CL29" s="613"/>
      <c r="CM29" s="613"/>
      <c r="CN29" s="613"/>
      <c r="CO29" s="613"/>
      <c r="CP29" s="613"/>
      <c r="CQ29" s="613"/>
      <c r="CR29" s="613"/>
      <c r="CS29" s="613"/>
      <c r="CT29" s="613"/>
      <c r="CU29" s="613"/>
      <c r="CV29" s="613"/>
      <c r="CW29" s="613"/>
      <c r="CX29" s="613"/>
      <c r="CY29" s="613"/>
      <c r="CZ29" s="613"/>
      <c r="DA29" s="613">
        <f t="shared" si="15"/>
        <v>87</v>
      </c>
      <c r="DB29" s="614">
        <f t="shared" si="16"/>
        <v>3</v>
      </c>
      <c r="DC29" s="615">
        <v>0.22191780821917809</v>
      </c>
      <c r="DD29" s="616"/>
      <c r="DE29" s="616"/>
      <c r="DF29" s="616"/>
      <c r="DG29" s="616"/>
      <c r="DH29" s="616"/>
      <c r="DI29" s="616">
        <v>0.43217221135029354</v>
      </c>
      <c r="DJ29" s="616"/>
      <c r="DK29" s="616"/>
      <c r="DL29" s="616"/>
      <c r="DM29" s="616"/>
      <c r="DN29" s="616">
        <v>0.25719178082191779</v>
      </c>
      <c r="DO29" s="616"/>
      <c r="DP29" s="616"/>
      <c r="DQ29" s="616"/>
      <c r="DR29" s="616"/>
      <c r="DS29" s="616"/>
      <c r="DT29" s="616"/>
      <c r="DU29" s="616"/>
      <c r="DV29" s="616"/>
      <c r="DW29" s="616"/>
      <c r="DX29" s="616"/>
      <c r="DY29" s="616"/>
      <c r="DZ29" s="616"/>
      <c r="EA29" s="616"/>
      <c r="EB29" s="616"/>
      <c r="EC29" s="616"/>
      <c r="ED29" s="616"/>
      <c r="EE29" s="616"/>
      <c r="EF29" s="616"/>
      <c r="EG29" s="616"/>
      <c r="EH29" s="616"/>
      <c r="EI29" s="616"/>
      <c r="EJ29" s="616"/>
      <c r="EK29" s="616"/>
      <c r="EL29" s="616"/>
      <c r="EM29" s="616"/>
      <c r="EN29" s="616"/>
      <c r="EO29" s="616"/>
      <c r="EP29" s="616"/>
      <c r="EQ29" s="617">
        <v>0.31623366398992286</v>
      </c>
      <c r="ER29" s="618"/>
      <c r="ES29" s="619"/>
      <c r="ET29" s="619"/>
      <c r="EU29" s="619"/>
      <c r="EV29" s="619"/>
      <c r="EW29" s="619"/>
      <c r="EX29" s="619"/>
      <c r="EY29" s="619"/>
      <c r="EZ29" s="619"/>
      <c r="FA29" s="619"/>
      <c r="FB29" s="619"/>
      <c r="FC29" s="619"/>
      <c r="FD29" s="619"/>
      <c r="FE29" s="619"/>
      <c r="FF29" s="619"/>
      <c r="FG29" s="619"/>
      <c r="FH29" s="619"/>
      <c r="FI29" s="619"/>
      <c r="FJ29" s="619"/>
      <c r="FK29" s="619"/>
      <c r="FL29" s="619"/>
      <c r="FM29" s="619"/>
      <c r="FN29" s="619"/>
      <c r="FO29" s="619"/>
      <c r="FP29" s="619"/>
      <c r="FQ29" s="619"/>
      <c r="FR29" s="619"/>
      <c r="FS29" s="619"/>
      <c r="FT29" s="619"/>
      <c r="FU29" s="619"/>
      <c r="FV29" s="619"/>
      <c r="FW29" s="619"/>
      <c r="FX29" s="620"/>
      <c r="FY29" s="614"/>
      <c r="FZ29" s="615"/>
      <c r="GA29" s="616"/>
      <c r="GB29" s="616"/>
      <c r="GC29" s="616"/>
      <c r="GD29" s="616"/>
      <c r="GE29" s="616"/>
      <c r="GF29" s="616"/>
      <c r="GG29" s="616"/>
      <c r="GH29" s="616"/>
      <c r="GI29" s="616"/>
      <c r="GJ29" s="616"/>
      <c r="GK29" s="616"/>
      <c r="GL29" s="616"/>
      <c r="GM29" s="616"/>
      <c r="GN29" s="616"/>
      <c r="GO29" s="616"/>
      <c r="GP29" s="616"/>
      <c r="GQ29" s="616"/>
      <c r="GR29" s="616"/>
      <c r="GS29" s="616"/>
      <c r="GT29" s="616"/>
      <c r="GU29" s="616"/>
      <c r="GV29" s="616"/>
      <c r="GW29" s="616"/>
      <c r="GX29" s="616"/>
      <c r="GY29" s="616"/>
      <c r="GZ29" s="616"/>
      <c r="HA29" s="616"/>
      <c r="HB29" s="616"/>
      <c r="HC29" s="616"/>
      <c r="HD29" s="616"/>
      <c r="HE29" s="616"/>
      <c r="HF29" s="621"/>
      <c r="HG29" s="622">
        <v>26</v>
      </c>
      <c r="HH29" s="623"/>
      <c r="HI29" s="623"/>
      <c r="HJ29" s="623"/>
      <c r="HK29" s="623"/>
      <c r="HL29" s="623"/>
      <c r="HM29" s="623"/>
      <c r="HN29" s="624"/>
      <c r="HO29" s="625">
        <v>0</v>
      </c>
      <c r="HP29" s="626">
        <v>16</v>
      </c>
      <c r="HQ29" s="626">
        <v>2</v>
      </c>
      <c r="HR29" s="626">
        <v>4</v>
      </c>
      <c r="HS29" s="626">
        <v>24</v>
      </c>
      <c r="HT29" s="626">
        <v>19</v>
      </c>
      <c r="HU29" s="626">
        <v>13</v>
      </c>
      <c r="HV29" s="626">
        <v>72</v>
      </c>
      <c r="HW29" s="626">
        <v>13</v>
      </c>
      <c r="HX29" s="626">
        <v>26</v>
      </c>
      <c r="HY29" s="626">
        <v>10</v>
      </c>
      <c r="HZ29" s="626">
        <v>6</v>
      </c>
      <c r="IA29" s="626">
        <v>10</v>
      </c>
      <c r="IB29" s="626">
        <v>1</v>
      </c>
      <c r="IC29" s="626">
        <v>0</v>
      </c>
      <c r="ID29" s="626">
        <v>0</v>
      </c>
      <c r="IE29" s="626">
        <v>2</v>
      </c>
      <c r="IF29" s="626">
        <v>2</v>
      </c>
      <c r="IG29" s="626">
        <v>27</v>
      </c>
      <c r="IH29" s="626">
        <v>335</v>
      </c>
      <c r="II29" s="626">
        <v>33</v>
      </c>
      <c r="IJ29" s="626">
        <v>1</v>
      </c>
      <c r="IK29" s="626">
        <v>0</v>
      </c>
      <c r="IL29" s="626">
        <v>3</v>
      </c>
      <c r="IM29" s="626">
        <v>0</v>
      </c>
      <c r="IN29" s="626">
        <v>0</v>
      </c>
      <c r="IO29" s="626">
        <v>0</v>
      </c>
      <c r="IP29" s="626">
        <v>0</v>
      </c>
      <c r="IQ29" s="626">
        <f t="shared" si="18"/>
        <v>619</v>
      </c>
      <c r="IR29" s="627">
        <f t="shared" si="19"/>
        <v>0</v>
      </c>
      <c r="IS29" s="614">
        <f t="shared" si="20"/>
        <v>1.6958904109589041</v>
      </c>
      <c r="IT29" s="628">
        <v>448</v>
      </c>
      <c r="IU29" s="629">
        <f t="shared" si="21"/>
        <v>0.72374798061389334</v>
      </c>
      <c r="IV29" s="630">
        <v>507</v>
      </c>
      <c r="IW29" s="631">
        <f t="shared" si="1"/>
        <v>0.81906300484652661</v>
      </c>
      <c r="IX29" s="632">
        <v>634.82430000000033</v>
      </c>
      <c r="IY29" s="633">
        <v>0.2359</v>
      </c>
      <c r="IZ29" s="633">
        <v>635.06020000000024</v>
      </c>
      <c r="JA29" s="634">
        <f t="shared" si="22"/>
        <v>3.7146084733384317E-4</v>
      </c>
      <c r="JB29" s="635">
        <v>1.0259453957996774</v>
      </c>
      <c r="JC29" s="636">
        <v>2</v>
      </c>
      <c r="JD29" s="637">
        <v>0</v>
      </c>
      <c r="JE29" s="637">
        <v>0</v>
      </c>
      <c r="JF29" s="637">
        <v>1</v>
      </c>
      <c r="JG29" s="637">
        <v>0</v>
      </c>
      <c r="JH29" s="637">
        <v>616</v>
      </c>
      <c r="JI29" s="638">
        <f t="shared" si="2"/>
        <v>3.2310177705977385E-3</v>
      </c>
      <c r="JJ29" s="638">
        <f t="shared" si="3"/>
        <v>0</v>
      </c>
      <c r="JK29" s="638">
        <f t="shared" si="4"/>
        <v>0</v>
      </c>
      <c r="JL29" s="638">
        <f t="shared" si="5"/>
        <v>1.6155088852988692E-3</v>
      </c>
      <c r="JM29" s="638">
        <f t="shared" si="6"/>
        <v>0</v>
      </c>
      <c r="JN29" s="639">
        <f t="shared" si="7"/>
        <v>0.99515347334410342</v>
      </c>
      <c r="JO29" s="640">
        <v>0</v>
      </c>
      <c r="JP29" s="641">
        <v>18.5</v>
      </c>
      <c r="JQ29" s="641">
        <v>10.5</v>
      </c>
      <c r="JR29" s="641">
        <v>14.75</v>
      </c>
      <c r="JS29" s="641">
        <v>48.541666666666664</v>
      </c>
      <c r="JT29" s="641">
        <v>21.263157894736842</v>
      </c>
      <c r="JU29" s="641">
        <v>17.923076923076923</v>
      </c>
      <c r="JV29" s="641">
        <v>17.305555555555557</v>
      </c>
      <c r="JW29" s="641">
        <v>21.384615384615383</v>
      </c>
      <c r="JX29" s="641">
        <v>16.576923076923077</v>
      </c>
      <c r="JY29" s="641">
        <v>21.1</v>
      </c>
      <c r="JZ29" s="641">
        <v>11.833333333333334</v>
      </c>
      <c r="KA29" s="641">
        <v>12.4</v>
      </c>
      <c r="KB29" s="641">
        <v>24</v>
      </c>
      <c r="KC29" s="641">
        <v>0</v>
      </c>
      <c r="KD29" s="641">
        <v>0</v>
      </c>
      <c r="KE29" s="641">
        <v>19</v>
      </c>
      <c r="KF29" s="641">
        <v>22.5</v>
      </c>
      <c r="KG29" s="641">
        <v>16.148148148148149</v>
      </c>
      <c r="KH29" s="641">
        <v>15.411940298507462</v>
      </c>
      <c r="KI29" s="641">
        <v>14.909090909090908</v>
      </c>
      <c r="KJ29" s="641">
        <v>2</v>
      </c>
      <c r="KK29" s="641">
        <v>0</v>
      </c>
      <c r="KL29" s="641">
        <v>36</v>
      </c>
      <c r="KM29" s="641">
        <v>0</v>
      </c>
      <c r="KN29" s="641">
        <v>0</v>
      </c>
      <c r="KO29" s="641">
        <v>0</v>
      </c>
      <c r="KP29" s="641">
        <v>0</v>
      </c>
      <c r="KQ29" s="642">
        <v>17.523424878836835</v>
      </c>
      <c r="KR29" s="625">
        <v>0</v>
      </c>
      <c r="KS29" s="626">
        <v>280</v>
      </c>
      <c r="KT29" s="626">
        <v>19</v>
      </c>
      <c r="KU29" s="626">
        <v>55</v>
      </c>
      <c r="KV29" s="626">
        <v>1139</v>
      </c>
      <c r="KW29" s="626">
        <v>385</v>
      </c>
      <c r="KX29" s="626">
        <v>220</v>
      </c>
      <c r="KY29" s="626">
        <v>1173</v>
      </c>
      <c r="KZ29" s="626">
        <v>265</v>
      </c>
      <c r="LA29" s="626">
        <v>405</v>
      </c>
      <c r="LB29" s="626">
        <v>201</v>
      </c>
      <c r="LC29" s="626">
        <v>66</v>
      </c>
      <c r="LD29" s="626">
        <v>114</v>
      </c>
      <c r="LE29" s="626">
        <v>23</v>
      </c>
      <c r="LF29" s="626">
        <v>0</v>
      </c>
      <c r="LG29" s="626">
        <v>0</v>
      </c>
      <c r="LH29" s="626">
        <v>36</v>
      </c>
      <c r="LI29" s="626">
        <v>43</v>
      </c>
      <c r="LJ29" s="626">
        <v>409</v>
      </c>
      <c r="LK29" s="626">
        <v>4827</v>
      </c>
      <c r="LL29" s="626">
        <v>460</v>
      </c>
      <c r="LM29" s="626">
        <v>1</v>
      </c>
      <c r="LN29" s="626">
        <v>0</v>
      </c>
      <c r="LO29" s="626">
        <v>105</v>
      </c>
      <c r="LP29" s="626">
        <v>0</v>
      </c>
      <c r="LQ29" s="626">
        <v>0</v>
      </c>
      <c r="LR29" s="626">
        <v>0</v>
      </c>
      <c r="LS29" s="626">
        <v>0</v>
      </c>
      <c r="LT29" s="626">
        <f t="shared" si="23"/>
        <v>10226</v>
      </c>
      <c r="LU29" s="614">
        <f t="shared" si="8"/>
        <v>28.016438356164382</v>
      </c>
      <c r="LV29" s="625">
        <v>0</v>
      </c>
      <c r="LW29" s="626">
        <v>0</v>
      </c>
      <c r="LX29" s="626">
        <v>0</v>
      </c>
      <c r="LY29" s="626">
        <v>0</v>
      </c>
      <c r="LZ29" s="626">
        <v>0</v>
      </c>
      <c r="MA29" s="626">
        <v>0</v>
      </c>
      <c r="MB29" s="626">
        <v>0</v>
      </c>
      <c r="MC29" s="626">
        <v>0</v>
      </c>
      <c r="MD29" s="626">
        <v>0</v>
      </c>
      <c r="ME29" s="626">
        <v>0</v>
      </c>
      <c r="MF29" s="626">
        <v>0</v>
      </c>
      <c r="MG29" s="626">
        <v>0</v>
      </c>
      <c r="MH29" s="626">
        <v>0</v>
      </c>
      <c r="MI29" s="626">
        <v>0</v>
      </c>
      <c r="MJ29" s="626">
        <v>0</v>
      </c>
      <c r="MK29" s="626">
        <v>0</v>
      </c>
      <c r="ML29" s="626">
        <v>0</v>
      </c>
      <c r="MM29" s="626">
        <v>0</v>
      </c>
      <c r="MN29" s="626">
        <v>0</v>
      </c>
      <c r="MO29" s="626">
        <v>0</v>
      </c>
      <c r="MP29" s="626">
        <v>0</v>
      </c>
      <c r="MQ29" s="626">
        <v>0</v>
      </c>
      <c r="MR29" s="626">
        <v>0</v>
      </c>
      <c r="MS29" s="626">
        <v>0</v>
      </c>
      <c r="MT29" s="626">
        <v>0</v>
      </c>
      <c r="MU29" s="626">
        <v>0</v>
      </c>
      <c r="MV29" s="626">
        <v>0</v>
      </c>
      <c r="MW29" s="626">
        <v>0</v>
      </c>
      <c r="MX29" s="626">
        <f t="shared" si="24"/>
        <v>0</v>
      </c>
      <c r="MY29" s="614">
        <f t="shared" si="25"/>
        <v>0</v>
      </c>
      <c r="MZ29" s="612">
        <f t="shared" si="9"/>
        <v>10226</v>
      </c>
      <c r="NA29" s="613">
        <f t="shared" si="26"/>
        <v>0</v>
      </c>
      <c r="NB29" s="643">
        <f t="shared" si="27"/>
        <v>0</v>
      </c>
      <c r="NC29" s="644">
        <v>0</v>
      </c>
      <c r="ND29" s="645">
        <v>0</v>
      </c>
      <c r="NE29" s="645">
        <v>0</v>
      </c>
      <c r="NF29" s="646">
        <v>0</v>
      </c>
      <c r="NG29" s="647">
        <v>0</v>
      </c>
      <c r="NH29" s="647">
        <v>0</v>
      </c>
      <c r="NI29" s="645">
        <v>0</v>
      </c>
      <c r="NJ29" s="645">
        <v>0</v>
      </c>
      <c r="NK29" s="646">
        <v>0</v>
      </c>
      <c r="NL29" s="647">
        <v>0</v>
      </c>
      <c r="NM29" s="645">
        <v>0</v>
      </c>
      <c r="NN29" s="645">
        <v>0</v>
      </c>
      <c r="NO29" s="646">
        <v>0</v>
      </c>
      <c r="NP29" s="647">
        <v>0</v>
      </c>
      <c r="NQ29" s="648">
        <v>0</v>
      </c>
      <c r="NR29" s="648">
        <v>0</v>
      </c>
      <c r="NS29" s="648">
        <v>0</v>
      </c>
      <c r="NT29" s="649">
        <f t="shared" si="28"/>
        <v>0</v>
      </c>
      <c r="NU29" s="650"/>
      <c r="NV29" s="625"/>
      <c r="NW29" s="626"/>
      <c r="NX29" s="626"/>
      <c r="NY29" s="651"/>
      <c r="NZ29" s="626"/>
      <c r="OA29" s="626"/>
      <c r="OB29" s="626"/>
      <c r="OC29" s="651"/>
      <c r="OD29" s="652"/>
      <c r="OE29" s="653"/>
      <c r="OF29" s="654"/>
      <c r="OG29" s="654"/>
      <c r="OH29" s="654"/>
      <c r="OI29" s="654"/>
      <c r="OJ29" s="654"/>
      <c r="OK29" s="654"/>
      <c r="OL29" s="655"/>
      <c r="OM29" s="656"/>
      <c r="ON29" s="657"/>
      <c r="OO29" s="657"/>
      <c r="OP29" s="657"/>
      <c r="OQ29" s="657"/>
      <c r="OR29" s="657"/>
      <c r="OS29" s="657"/>
      <c r="OT29" s="658"/>
    </row>
    <row r="30" spans="1:410" s="587" customFormat="1" ht="8.25" x14ac:dyDescent="0.25">
      <c r="A30" s="588" t="s">
        <v>333</v>
      </c>
      <c r="B30" s="589" t="s">
        <v>334</v>
      </c>
      <c r="C30" s="590" t="s">
        <v>335</v>
      </c>
      <c r="D30" s="590" t="s">
        <v>1227</v>
      </c>
      <c r="E30" s="590" t="s">
        <v>1213</v>
      </c>
      <c r="F30" s="590" t="s">
        <v>280</v>
      </c>
      <c r="G30" s="590" t="s">
        <v>337</v>
      </c>
      <c r="H30" s="590" t="s">
        <v>338</v>
      </c>
      <c r="I30" s="590" t="s">
        <v>186</v>
      </c>
      <c r="J30" s="590" t="s">
        <v>210</v>
      </c>
      <c r="K30" s="591" t="s">
        <v>282</v>
      </c>
      <c r="L30" s="592">
        <v>1</v>
      </c>
      <c r="M30" s="593">
        <v>503828</v>
      </c>
      <c r="N30" s="594">
        <v>15880</v>
      </c>
      <c r="O30" s="595">
        <v>486759</v>
      </c>
      <c r="P30" s="596">
        <v>323948</v>
      </c>
      <c r="Q30" s="597">
        <f t="shared" si="10"/>
        <v>0.66552030881812152</v>
      </c>
      <c r="R30" s="598">
        <f t="shared" ref="R30:R93" si="33">M30-O30</f>
        <v>17069</v>
      </c>
      <c r="S30" s="599">
        <v>0</v>
      </c>
      <c r="T30" s="600">
        <v>382491.52410999988</v>
      </c>
      <c r="U30" s="600">
        <v>36679.68103</v>
      </c>
      <c r="V30" s="600">
        <v>419171.20513999986</v>
      </c>
      <c r="W30" s="601">
        <f t="shared" si="11"/>
        <v>0.8319728263216809</v>
      </c>
      <c r="X30" s="602">
        <v>60.935000000000002</v>
      </c>
      <c r="Y30" s="603">
        <v>3.2770000000000001</v>
      </c>
      <c r="Z30" s="603">
        <v>136.74373333333332</v>
      </c>
      <c r="AA30" s="603">
        <v>40.172933333333333</v>
      </c>
      <c r="AB30" s="603">
        <v>10.06</v>
      </c>
      <c r="AC30" s="603">
        <v>45.351866666666659</v>
      </c>
      <c r="AD30" s="603">
        <v>1.35</v>
      </c>
      <c r="AE30" s="603">
        <v>39.647999999999996</v>
      </c>
      <c r="AF30" s="603">
        <v>62.075500000000005</v>
      </c>
      <c r="AG30" s="603">
        <v>399.6140333333334</v>
      </c>
      <c r="AH30" s="604">
        <f t="shared" si="12"/>
        <v>0.20455500655945652</v>
      </c>
      <c r="AI30" s="605">
        <f t="shared" si="13"/>
        <v>0.4590402111916726</v>
      </c>
      <c r="AJ30" s="606">
        <v>2894</v>
      </c>
      <c r="AK30" s="607">
        <v>2886</v>
      </c>
      <c r="AL30" s="607">
        <v>2405</v>
      </c>
      <c r="AM30" s="607">
        <v>175</v>
      </c>
      <c r="AN30" s="607">
        <v>16172</v>
      </c>
      <c r="AO30" s="607">
        <v>3589</v>
      </c>
      <c r="AP30" s="607">
        <v>2894</v>
      </c>
      <c r="AQ30" s="608">
        <v>2871</v>
      </c>
      <c r="AR30" s="609"/>
      <c r="AS30" s="610"/>
      <c r="AT30" s="610"/>
      <c r="AU30" s="610"/>
      <c r="AV30" s="610"/>
      <c r="AW30" s="610"/>
      <c r="AX30" s="610"/>
      <c r="AY30" s="610"/>
      <c r="AZ30" s="610"/>
      <c r="BA30" s="610"/>
      <c r="BB30" s="610"/>
      <c r="BC30" s="610"/>
      <c r="BD30" s="610"/>
      <c r="BE30" s="610"/>
      <c r="BF30" s="610"/>
      <c r="BG30" s="610"/>
      <c r="BH30" s="610"/>
      <c r="BI30" s="610"/>
      <c r="BJ30" s="610"/>
      <c r="BK30" s="610"/>
      <c r="BL30" s="611"/>
      <c r="BM30" s="612">
        <v>40</v>
      </c>
      <c r="BN30" s="613">
        <v>50</v>
      </c>
      <c r="BO30" s="613">
        <v>20</v>
      </c>
      <c r="BP30" s="613"/>
      <c r="BQ30" s="613"/>
      <c r="BR30" s="613"/>
      <c r="BS30" s="613"/>
      <c r="BT30" s="613">
        <v>28</v>
      </c>
      <c r="BU30" s="613">
        <v>6</v>
      </c>
      <c r="BV30" s="613"/>
      <c r="BW30" s="613"/>
      <c r="BX30" s="613"/>
      <c r="BY30" s="613"/>
      <c r="BZ30" s="613"/>
      <c r="CA30" s="613"/>
      <c r="CB30" s="613"/>
      <c r="CC30" s="613"/>
      <c r="CD30" s="613"/>
      <c r="CE30" s="613"/>
      <c r="CF30" s="613"/>
      <c r="CG30" s="613"/>
      <c r="CH30" s="613"/>
      <c r="CI30" s="613"/>
      <c r="CJ30" s="613"/>
      <c r="CK30" s="613"/>
      <c r="CL30" s="613"/>
      <c r="CM30" s="613"/>
      <c r="CN30" s="613"/>
      <c r="CO30" s="613"/>
      <c r="CP30" s="613"/>
      <c r="CQ30" s="613"/>
      <c r="CR30" s="613"/>
      <c r="CS30" s="613"/>
      <c r="CT30" s="613"/>
      <c r="CU30" s="613"/>
      <c r="CV30" s="613"/>
      <c r="CW30" s="613"/>
      <c r="CX30" s="613"/>
      <c r="CY30" s="613"/>
      <c r="CZ30" s="613"/>
      <c r="DA30" s="613">
        <f t="shared" si="15"/>
        <v>144</v>
      </c>
      <c r="DB30" s="614">
        <f t="shared" si="16"/>
        <v>5</v>
      </c>
      <c r="DC30" s="615">
        <v>0.73219178082191783</v>
      </c>
      <c r="DD30" s="616">
        <v>0.38575342465753426</v>
      </c>
      <c r="DE30" s="616">
        <v>0.37369863013698629</v>
      </c>
      <c r="DF30" s="616"/>
      <c r="DG30" s="616"/>
      <c r="DH30" s="616"/>
      <c r="DI30" s="616"/>
      <c r="DJ30" s="616"/>
      <c r="DK30" s="616">
        <v>0.68082191780821921</v>
      </c>
      <c r="DL30" s="616"/>
      <c r="DM30" s="616"/>
      <c r="DN30" s="616"/>
      <c r="DO30" s="616"/>
      <c r="DP30" s="616"/>
      <c r="DQ30" s="616"/>
      <c r="DR30" s="616"/>
      <c r="DS30" s="616"/>
      <c r="DT30" s="616"/>
      <c r="DU30" s="616"/>
      <c r="DV30" s="616"/>
      <c r="DW30" s="616"/>
      <c r="DX30" s="616"/>
      <c r="DY30" s="616"/>
      <c r="DZ30" s="616"/>
      <c r="EA30" s="616"/>
      <c r="EB30" s="616"/>
      <c r="EC30" s="616"/>
      <c r="ED30" s="616"/>
      <c r="EE30" s="616"/>
      <c r="EF30" s="616"/>
      <c r="EG30" s="616"/>
      <c r="EH30" s="616"/>
      <c r="EI30" s="616"/>
      <c r="EJ30" s="616"/>
      <c r="EK30" s="616"/>
      <c r="EL30" s="616"/>
      <c r="EM30" s="616"/>
      <c r="EN30" s="616"/>
      <c r="EO30" s="616"/>
      <c r="EP30" s="616"/>
      <c r="EQ30" s="617">
        <v>0.41759893455098934</v>
      </c>
      <c r="ER30" s="618"/>
      <c r="ES30" s="619"/>
      <c r="ET30" s="619">
        <v>10</v>
      </c>
      <c r="EU30" s="619"/>
      <c r="EV30" s="619"/>
      <c r="EW30" s="619"/>
      <c r="EX30" s="619"/>
      <c r="EY30" s="619"/>
      <c r="EZ30" s="619"/>
      <c r="FA30" s="619"/>
      <c r="FB30" s="619"/>
      <c r="FC30" s="619"/>
      <c r="FD30" s="619"/>
      <c r="FE30" s="619"/>
      <c r="FF30" s="619"/>
      <c r="FG30" s="619"/>
      <c r="FH30" s="619"/>
      <c r="FI30" s="619"/>
      <c r="FJ30" s="619"/>
      <c r="FK30" s="619"/>
      <c r="FL30" s="619"/>
      <c r="FM30" s="619"/>
      <c r="FN30" s="619"/>
      <c r="FO30" s="619"/>
      <c r="FP30" s="619"/>
      <c r="FQ30" s="619"/>
      <c r="FR30" s="619"/>
      <c r="FS30" s="619"/>
      <c r="FT30" s="619"/>
      <c r="FU30" s="619"/>
      <c r="FV30" s="619"/>
      <c r="FW30" s="619"/>
      <c r="FX30" s="620">
        <f t="shared" si="17"/>
        <v>10</v>
      </c>
      <c r="FY30" s="614">
        <f t="shared" ref="FY30:FY37" si="34">COUNT(ER30:FW30)</f>
        <v>1</v>
      </c>
      <c r="FZ30" s="615"/>
      <c r="GA30" s="616"/>
      <c r="GB30" s="616">
        <v>0.67342465753424663</v>
      </c>
      <c r="GC30" s="616"/>
      <c r="GD30" s="616"/>
      <c r="GE30" s="616"/>
      <c r="GF30" s="616"/>
      <c r="GG30" s="616"/>
      <c r="GH30" s="616"/>
      <c r="GI30" s="616"/>
      <c r="GJ30" s="616"/>
      <c r="GK30" s="616"/>
      <c r="GL30" s="616"/>
      <c r="GM30" s="616"/>
      <c r="GN30" s="616"/>
      <c r="GO30" s="616"/>
      <c r="GP30" s="616"/>
      <c r="GQ30" s="616"/>
      <c r="GR30" s="616"/>
      <c r="GS30" s="616"/>
      <c r="GT30" s="616"/>
      <c r="GU30" s="616"/>
      <c r="GV30" s="616"/>
      <c r="GW30" s="616"/>
      <c r="GX30" s="616"/>
      <c r="GY30" s="616"/>
      <c r="GZ30" s="616"/>
      <c r="HA30" s="616"/>
      <c r="HB30" s="616"/>
      <c r="HC30" s="616"/>
      <c r="HD30" s="616"/>
      <c r="HE30" s="616"/>
      <c r="HF30" s="621">
        <v>0.67342465753424663</v>
      </c>
      <c r="HG30" s="622">
        <v>60</v>
      </c>
      <c r="HH30" s="623"/>
      <c r="HI30" s="623"/>
      <c r="HJ30" s="623"/>
      <c r="HK30" s="623"/>
      <c r="HL30" s="623"/>
      <c r="HM30" s="623"/>
      <c r="HN30" s="624"/>
      <c r="HO30" s="625">
        <v>48</v>
      </c>
      <c r="HP30" s="626">
        <v>142</v>
      </c>
      <c r="HQ30" s="626">
        <v>2</v>
      </c>
      <c r="HR30" s="626">
        <v>27</v>
      </c>
      <c r="HS30" s="626">
        <v>427</v>
      </c>
      <c r="HT30" s="626">
        <v>551</v>
      </c>
      <c r="HU30" s="626">
        <v>536</v>
      </c>
      <c r="HV30" s="626">
        <v>330</v>
      </c>
      <c r="HW30" s="626">
        <v>881</v>
      </c>
      <c r="HX30" s="626">
        <v>125</v>
      </c>
      <c r="HY30" s="626">
        <v>143</v>
      </c>
      <c r="HZ30" s="626">
        <v>288</v>
      </c>
      <c r="IA30" s="626">
        <v>3</v>
      </c>
      <c r="IB30" s="626">
        <v>261</v>
      </c>
      <c r="IC30" s="626">
        <v>509</v>
      </c>
      <c r="ID30" s="626">
        <v>445</v>
      </c>
      <c r="IE30" s="626">
        <v>99</v>
      </c>
      <c r="IF30" s="626">
        <v>19</v>
      </c>
      <c r="IG30" s="626">
        <v>107</v>
      </c>
      <c r="IH30" s="626">
        <v>25</v>
      </c>
      <c r="II30" s="626">
        <v>26</v>
      </c>
      <c r="IJ30" s="626">
        <v>30</v>
      </c>
      <c r="IK30" s="626">
        <v>1</v>
      </c>
      <c r="IL30" s="626">
        <v>17</v>
      </c>
      <c r="IM30" s="626">
        <v>0</v>
      </c>
      <c r="IN30" s="626">
        <v>0</v>
      </c>
      <c r="IO30" s="626">
        <v>6</v>
      </c>
      <c r="IP30" s="626">
        <v>0</v>
      </c>
      <c r="IQ30" s="626">
        <f t="shared" si="18"/>
        <v>5048</v>
      </c>
      <c r="IR30" s="627">
        <f t="shared" si="19"/>
        <v>9.5087163232963554E-3</v>
      </c>
      <c r="IS30" s="614">
        <f t="shared" si="20"/>
        <v>13.830136986301369</v>
      </c>
      <c r="IT30" s="628">
        <v>374</v>
      </c>
      <c r="IU30" s="629">
        <f t="shared" si="21"/>
        <v>7.4088748019017436E-2</v>
      </c>
      <c r="IV30" s="630">
        <v>1502</v>
      </c>
      <c r="IW30" s="631">
        <f t="shared" si="1"/>
        <v>0.29754358161648176</v>
      </c>
      <c r="IX30" s="632">
        <v>4445.7096999999976</v>
      </c>
      <c r="IY30" s="633">
        <v>276.80610000000024</v>
      </c>
      <c r="IZ30" s="633">
        <v>4722.5158000000019</v>
      </c>
      <c r="JA30" s="634">
        <f t="shared" si="22"/>
        <v>5.8614118347682424E-2</v>
      </c>
      <c r="JB30" s="635">
        <v>0.93552214738510342</v>
      </c>
      <c r="JC30" s="636">
        <v>1096</v>
      </c>
      <c r="JD30" s="637">
        <v>974</v>
      </c>
      <c r="JE30" s="637">
        <v>10</v>
      </c>
      <c r="JF30" s="637">
        <v>14</v>
      </c>
      <c r="JG30" s="637">
        <v>0</v>
      </c>
      <c r="JH30" s="637">
        <v>2954</v>
      </c>
      <c r="JI30" s="638">
        <f t="shared" si="2"/>
        <v>0.21711568938193343</v>
      </c>
      <c r="JJ30" s="638">
        <f t="shared" si="3"/>
        <v>0.19294770206022188</v>
      </c>
      <c r="JK30" s="638">
        <f t="shared" si="4"/>
        <v>1.9809825673534074E-3</v>
      </c>
      <c r="JL30" s="638">
        <f t="shared" si="5"/>
        <v>2.7733755942947703E-3</v>
      </c>
      <c r="JM30" s="638">
        <f t="shared" si="6"/>
        <v>0</v>
      </c>
      <c r="JN30" s="639">
        <f t="shared" si="7"/>
        <v>0.58518225039619653</v>
      </c>
      <c r="JO30" s="640">
        <v>27.458333333333332</v>
      </c>
      <c r="JP30" s="641">
        <v>5.612676056338028</v>
      </c>
      <c r="JQ30" s="641">
        <v>3</v>
      </c>
      <c r="JR30" s="641">
        <v>4.2222222222222223</v>
      </c>
      <c r="JS30" s="641">
        <v>7.7540983606557381</v>
      </c>
      <c r="JT30" s="641">
        <v>6.5372050816696916</v>
      </c>
      <c r="JU30" s="641">
        <v>6.5988805970149258</v>
      </c>
      <c r="JV30" s="641">
        <v>6.9818181818181815</v>
      </c>
      <c r="JW30" s="641">
        <v>4.3200908059023835</v>
      </c>
      <c r="JX30" s="641">
        <v>6.8</v>
      </c>
      <c r="JY30" s="641">
        <v>6.0069930069930066</v>
      </c>
      <c r="JZ30" s="641">
        <v>7.5381944444444446</v>
      </c>
      <c r="KA30" s="641">
        <v>2.6666666666666665</v>
      </c>
      <c r="KB30" s="641">
        <v>4.421455938697318</v>
      </c>
      <c r="KC30" s="641">
        <v>4.5108055009823183</v>
      </c>
      <c r="KD30" s="641">
        <v>4.3146067415730336</v>
      </c>
      <c r="KE30" s="641">
        <v>4.7878787878787881</v>
      </c>
      <c r="KF30" s="641">
        <v>10.894736842105264</v>
      </c>
      <c r="KG30" s="641">
        <v>8.4205607476635507</v>
      </c>
      <c r="KH30" s="641">
        <v>6.88</v>
      </c>
      <c r="KI30" s="641">
        <v>3.0384615384615383</v>
      </c>
      <c r="KJ30" s="641">
        <v>3.5666666666666669</v>
      </c>
      <c r="KK30" s="641">
        <v>8</v>
      </c>
      <c r="KL30" s="641">
        <v>2.8235294117647061</v>
      </c>
      <c r="KM30" s="641">
        <v>0</v>
      </c>
      <c r="KN30" s="641">
        <v>0</v>
      </c>
      <c r="KO30" s="641">
        <v>7</v>
      </c>
      <c r="KP30" s="641">
        <v>0</v>
      </c>
      <c r="KQ30" s="642">
        <v>5.9609746434231381</v>
      </c>
      <c r="KR30" s="625">
        <v>152</v>
      </c>
      <c r="KS30" s="626">
        <v>480</v>
      </c>
      <c r="KT30" s="626">
        <v>4</v>
      </c>
      <c r="KU30" s="626">
        <v>87</v>
      </c>
      <c r="KV30" s="626">
        <v>2542</v>
      </c>
      <c r="KW30" s="626">
        <v>2590</v>
      </c>
      <c r="KX30" s="626">
        <v>2580</v>
      </c>
      <c r="KY30" s="626">
        <v>1792</v>
      </c>
      <c r="KZ30" s="626">
        <v>2894</v>
      </c>
      <c r="LA30" s="626">
        <v>716</v>
      </c>
      <c r="LB30" s="626">
        <v>633</v>
      </c>
      <c r="LC30" s="626">
        <v>1817</v>
      </c>
      <c r="LD30" s="626">
        <v>5</v>
      </c>
      <c r="LE30" s="626">
        <v>883</v>
      </c>
      <c r="LF30" s="626">
        <v>1795</v>
      </c>
      <c r="LG30" s="626">
        <v>1483</v>
      </c>
      <c r="LH30" s="626">
        <v>360</v>
      </c>
      <c r="LI30" s="626">
        <v>188</v>
      </c>
      <c r="LJ30" s="626">
        <v>631</v>
      </c>
      <c r="LK30" s="626">
        <v>85</v>
      </c>
      <c r="LL30" s="626">
        <v>32</v>
      </c>
      <c r="LM30" s="626">
        <v>38</v>
      </c>
      <c r="LN30" s="626">
        <v>7</v>
      </c>
      <c r="LO30" s="626">
        <v>32</v>
      </c>
      <c r="LP30" s="626">
        <v>0</v>
      </c>
      <c r="LQ30" s="626">
        <v>0</v>
      </c>
      <c r="LR30" s="626">
        <v>27</v>
      </c>
      <c r="LS30" s="626">
        <v>0</v>
      </c>
      <c r="LT30" s="626">
        <f t="shared" si="23"/>
        <v>21853</v>
      </c>
      <c r="LU30" s="614">
        <f t="shared" si="8"/>
        <v>59.871232876712327</v>
      </c>
      <c r="LV30" s="625">
        <v>1112</v>
      </c>
      <c r="LW30" s="626">
        <v>180</v>
      </c>
      <c r="LX30" s="626">
        <v>0</v>
      </c>
      <c r="LY30" s="626">
        <v>1</v>
      </c>
      <c r="LZ30" s="626">
        <v>342</v>
      </c>
      <c r="MA30" s="626">
        <v>459</v>
      </c>
      <c r="MB30" s="626">
        <v>423</v>
      </c>
      <c r="MC30" s="626">
        <v>180</v>
      </c>
      <c r="MD30" s="626">
        <v>35</v>
      </c>
      <c r="ME30" s="626">
        <v>9</v>
      </c>
      <c r="MF30" s="626">
        <v>83</v>
      </c>
      <c r="MG30" s="626">
        <v>64</v>
      </c>
      <c r="MH30" s="626">
        <v>0</v>
      </c>
      <c r="MI30" s="626">
        <v>17</v>
      </c>
      <c r="MJ30" s="626">
        <v>3</v>
      </c>
      <c r="MK30" s="626">
        <v>0</v>
      </c>
      <c r="ML30" s="626">
        <v>17</v>
      </c>
      <c r="MM30" s="626">
        <v>0</v>
      </c>
      <c r="MN30" s="626">
        <v>162</v>
      </c>
      <c r="MO30" s="626">
        <v>62</v>
      </c>
      <c r="MP30" s="626">
        <v>26</v>
      </c>
      <c r="MQ30" s="626">
        <v>45</v>
      </c>
      <c r="MR30" s="626">
        <v>0</v>
      </c>
      <c r="MS30" s="626">
        <v>0</v>
      </c>
      <c r="MT30" s="626">
        <v>0</v>
      </c>
      <c r="MU30" s="626">
        <v>0</v>
      </c>
      <c r="MV30" s="626">
        <v>9</v>
      </c>
      <c r="MW30" s="626">
        <v>0</v>
      </c>
      <c r="MX30" s="626">
        <f t="shared" si="24"/>
        <v>3229</v>
      </c>
      <c r="MY30" s="614">
        <f t="shared" si="25"/>
        <v>8.8465753424657532</v>
      </c>
      <c r="MZ30" s="612">
        <f t="shared" si="9"/>
        <v>21853</v>
      </c>
      <c r="NA30" s="613">
        <f t="shared" si="26"/>
        <v>3229</v>
      </c>
      <c r="NB30" s="643">
        <f t="shared" si="27"/>
        <v>0.1287377402121043</v>
      </c>
      <c r="NC30" s="644">
        <v>8</v>
      </c>
      <c r="ND30" s="645">
        <v>96</v>
      </c>
      <c r="NE30" s="645">
        <v>467</v>
      </c>
      <c r="NF30" s="646">
        <v>1038</v>
      </c>
      <c r="NG30" s="647">
        <v>610</v>
      </c>
      <c r="NH30" s="647">
        <v>1010</v>
      </c>
      <c r="NI30" s="645">
        <v>0</v>
      </c>
      <c r="NJ30" s="645">
        <v>0</v>
      </c>
      <c r="NK30" s="646">
        <v>0</v>
      </c>
      <c r="NL30" s="647">
        <v>0</v>
      </c>
      <c r="NM30" s="645">
        <v>0</v>
      </c>
      <c r="NN30" s="645">
        <v>0</v>
      </c>
      <c r="NO30" s="646">
        <v>0</v>
      </c>
      <c r="NP30" s="647">
        <v>0</v>
      </c>
      <c r="NQ30" s="648">
        <v>0</v>
      </c>
      <c r="NR30" s="648">
        <v>0</v>
      </c>
      <c r="NS30" s="648">
        <v>0</v>
      </c>
      <c r="NT30" s="649">
        <f t="shared" si="28"/>
        <v>3229</v>
      </c>
      <c r="NU30" s="650">
        <f t="shared" si="29"/>
        <v>0.17683493341591824</v>
      </c>
      <c r="NV30" s="625">
        <v>913</v>
      </c>
      <c r="NW30" s="626">
        <v>61</v>
      </c>
      <c r="NX30" s="626">
        <v>18</v>
      </c>
      <c r="NY30" s="651">
        <v>992</v>
      </c>
      <c r="NZ30" s="626"/>
      <c r="OA30" s="626"/>
      <c r="OB30" s="626">
        <v>1</v>
      </c>
      <c r="OC30" s="651">
        <v>1</v>
      </c>
      <c r="OD30" s="652">
        <f t="shared" si="30"/>
        <v>993</v>
      </c>
      <c r="OE30" s="653">
        <v>6.86</v>
      </c>
      <c r="OF30" s="654">
        <v>0.68600000000000005</v>
      </c>
      <c r="OG30" s="654"/>
      <c r="OH30" s="654"/>
      <c r="OI30" s="654">
        <v>32.58</v>
      </c>
      <c r="OJ30" s="654">
        <v>3.258</v>
      </c>
      <c r="OK30" s="654"/>
      <c r="OL30" s="655"/>
      <c r="OM30" s="656"/>
      <c r="ON30" s="657"/>
      <c r="OO30" s="657"/>
      <c r="OP30" s="657"/>
      <c r="OQ30" s="657"/>
      <c r="OR30" s="657"/>
      <c r="OS30" s="657"/>
      <c r="OT30" s="658"/>
    </row>
    <row r="31" spans="1:410" s="587" customFormat="1" ht="8.25" x14ac:dyDescent="0.25">
      <c r="A31" s="588" t="s">
        <v>339</v>
      </c>
      <c r="B31" s="589" t="s">
        <v>340</v>
      </c>
      <c r="C31" s="590" t="s">
        <v>341</v>
      </c>
      <c r="D31" s="590" t="s">
        <v>1228</v>
      </c>
      <c r="E31" s="590" t="s">
        <v>1213</v>
      </c>
      <c r="F31" s="590" t="s">
        <v>280</v>
      </c>
      <c r="G31" s="590" t="s">
        <v>343</v>
      </c>
      <c r="H31" s="590" t="s">
        <v>343</v>
      </c>
      <c r="I31" s="590" t="s">
        <v>186</v>
      </c>
      <c r="J31" s="590" t="s">
        <v>210</v>
      </c>
      <c r="K31" s="591" t="s">
        <v>282</v>
      </c>
      <c r="L31" s="592">
        <v>1</v>
      </c>
      <c r="M31" s="593">
        <v>858352</v>
      </c>
      <c r="N31" s="594">
        <v>10557</v>
      </c>
      <c r="O31" s="595">
        <v>849421</v>
      </c>
      <c r="P31" s="596">
        <v>480035</v>
      </c>
      <c r="Q31" s="597">
        <f t="shared" si="10"/>
        <v>0.56513201345387032</v>
      </c>
      <c r="R31" s="598">
        <f t="shared" si="33"/>
        <v>8931</v>
      </c>
      <c r="S31" s="599">
        <v>916.14599999999996</v>
      </c>
      <c r="T31" s="600">
        <v>701803.57247999997</v>
      </c>
      <c r="U31" s="600">
        <v>58841.629759999996</v>
      </c>
      <c r="V31" s="600">
        <v>761561.34823999996</v>
      </c>
      <c r="W31" s="601">
        <f t="shared" si="11"/>
        <v>0.88723664445355743</v>
      </c>
      <c r="X31" s="602">
        <v>87.495000000000005</v>
      </c>
      <c r="Y31" s="603">
        <v>5.53</v>
      </c>
      <c r="Z31" s="603">
        <v>217.06426666666667</v>
      </c>
      <c r="AA31" s="603">
        <v>69.182933333333338</v>
      </c>
      <c r="AB31" s="603">
        <v>21.482800000000001</v>
      </c>
      <c r="AC31" s="603">
        <v>74.836399999999998</v>
      </c>
      <c r="AD31" s="603">
        <v>0.53333333333333333</v>
      </c>
      <c r="AE31" s="603">
        <v>43.669499999999999</v>
      </c>
      <c r="AF31" s="603">
        <v>86.023499999999999</v>
      </c>
      <c r="AG31" s="603">
        <v>605.81773333333342</v>
      </c>
      <c r="AH31" s="604">
        <f t="shared" si="12"/>
        <v>0.18376487057803201</v>
      </c>
      <c r="AI31" s="605">
        <f t="shared" si="13"/>
        <v>0.45589790126424851</v>
      </c>
      <c r="AJ31" s="606">
        <v>3431</v>
      </c>
      <c r="AK31" s="607">
        <v>886</v>
      </c>
      <c r="AL31" s="607">
        <v>278</v>
      </c>
      <c r="AM31" s="607"/>
      <c r="AN31" s="607">
        <v>1181</v>
      </c>
      <c r="AO31" s="607">
        <v>7427</v>
      </c>
      <c r="AP31" s="607">
        <v>3803</v>
      </c>
      <c r="AQ31" s="608">
        <v>4631</v>
      </c>
      <c r="AR31" s="609"/>
      <c r="AS31" s="610"/>
      <c r="AT31" s="610"/>
      <c r="AU31" s="610"/>
      <c r="AV31" s="610"/>
      <c r="AW31" s="610"/>
      <c r="AX31" s="610"/>
      <c r="AY31" s="610"/>
      <c r="AZ31" s="610"/>
      <c r="BA31" s="610"/>
      <c r="BB31" s="610"/>
      <c r="BC31" s="610"/>
      <c r="BD31" s="610"/>
      <c r="BE31" s="610"/>
      <c r="BF31" s="610"/>
      <c r="BG31" s="610"/>
      <c r="BH31" s="610"/>
      <c r="BI31" s="610"/>
      <c r="BJ31" s="610"/>
      <c r="BK31" s="610"/>
      <c r="BL31" s="611"/>
      <c r="BM31" s="612">
        <v>46</v>
      </c>
      <c r="BN31" s="613">
        <v>47</v>
      </c>
      <c r="BO31" s="613">
        <v>20</v>
      </c>
      <c r="BP31" s="613"/>
      <c r="BQ31" s="613"/>
      <c r="BR31" s="613">
        <v>20</v>
      </c>
      <c r="BS31" s="613"/>
      <c r="BT31" s="613"/>
      <c r="BU31" s="613"/>
      <c r="BV31" s="613"/>
      <c r="BW31" s="613"/>
      <c r="BX31" s="613"/>
      <c r="BY31" s="613"/>
      <c r="BZ31" s="613"/>
      <c r="CA31" s="613"/>
      <c r="CB31" s="613"/>
      <c r="CC31" s="613"/>
      <c r="CD31" s="613"/>
      <c r="CE31" s="613"/>
      <c r="CF31" s="613"/>
      <c r="CG31" s="613"/>
      <c r="CH31" s="613"/>
      <c r="CI31" s="613"/>
      <c r="CJ31" s="613"/>
      <c r="CK31" s="613"/>
      <c r="CL31" s="613"/>
      <c r="CM31" s="613"/>
      <c r="CN31" s="613"/>
      <c r="CO31" s="613"/>
      <c r="CP31" s="613"/>
      <c r="CQ31" s="613"/>
      <c r="CR31" s="613"/>
      <c r="CS31" s="613"/>
      <c r="CT31" s="613"/>
      <c r="CU31" s="613"/>
      <c r="CV31" s="613"/>
      <c r="CW31" s="613"/>
      <c r="CX31" s="613"/>
      <c r="CY31" s="613"/>
      <c r="CZ31" s="613"/>
      <c r="DA31" s="613">
        <f t="shared" si="15"/>
        <v>133</v>
      </c>
      <c r="DB31" s="614">
        <f t="shared" si="16"/>
        <v>4</v>
      </c>
      <c r="DC31" s="615">
        <v>0.77313877307921386</v>
      </c>
      <c r="DD31" s="616">
        <v>0.59527834450597494</v>
      </c>
      <c r="DE31" s="616">
        <v>0.3565753424657534</v>
      </c>
      <c r="DF31" s="616"/>
      <c r="DG31" s="616"/>
      <c r="DH31" s="616">
        <v>0.28726027397260273</v>
      </c>
      <c r="DI31" s="616"/>
      <c r="DJ31" s="616"/>
      <c r="DK31" s="616"/>
      <c r="DL31" s="616"/>
      <c r="DM31" s="616"/>
      <c r="DN31" s="616"/>
      <c r="DO31" s="616"/>
      <c r="DP31" s="616"/>
      <c r="DQ31" s="616"/>
      <c r="DR31" s="616"/>
      <c r="DS31" s="616"/>
      <c r="DT31" s="616"/>
      <c r="DU31" s="616"/>
      <c r="DV31" s="616"/>
      <c r="DW31" s="616"/>
      <c r="DX31" s="616"/>
      <c r="DY31" s="616"/>
      <c r="DZ31" s="616"/>
      <c r="EA31" s="616"/>
      <c r="EB31" s="616"/>
      <c r="EC31" s="616"/>
      <c r="ED31" s="616"/>
      <c r="EE31" s="616"/>
      <c r="EF31" s="616"/>
      <c r="EG31" s="616"/>
      <c r="EH31" s="616"/>
      <c r="EI31" s="616"/>
      <c r="EJ31" s="616"/>
      <c r="EK31" s="616"/>
      <c r="EL31" s="616"/>
      <c r="EM31" s="616"/>
      <c r="EN31" s="616"/>
      <c r="EO31" s="616"/>
      <c r="EP31" s="616"/>
      <c r="EQ31" s="617">
        <v>0.57458028633226899</v>
      </c>
      <c r="ER31" s="618">
        <v>7</v>
      </c>
      <c r="ES31" s="619">
        <v>9</v>
      </c>
      <c r="ET31" s="619">
        <v>4</v>
      </c>
      <c r="EU31" s="619"/>
      <c r="EV31" s="619">
        <v>4</v>
      </c>
      <c r="EW31" s="619"/>
      <c r="EX31" s="619"/>
      <c r="EY31" s="619"/>
      <c r="EZ31" s="619"/>
      <c r="FA31" s="619"/>
      <c r="FB31" s="619"/>
      <c r="FC31" s="619"/>
      <c r="FD31" s="619"/>
      <c r="FE31" s="619"/>
      <c r="FF31" s="619"/>
      <c r="FG31" s="619"/>
      <c r="FH31" s="619"/>
      <c r="FI31" s="619"/>
      <c r="FJ31" s="619"/>
      <c r="FK31" s="619"/>
      <c r="FL31" s="619"/>
      <c r="FM31" s="619"/>
      <c r="FN31" s="619"/>
      <c r="FO31" s="619"/>
      <c r="FP31" s="619"/>
      <c r="FQ31" s="619"/>
      <c r="FR31" s="619"/>
      <c r="FS31" s="619"/>
      <c r="FT31" s="619"/>
      <c r="FU31" s="619"/>
      <c r="FV31" s="619"/>
      <c r="FW31" s="619"/>
      <c r="FX31" s="620">
        <f t="shared" si="17"/>
        <v>24</v>
      </c>
      <c r="FY31" s="614">
        <f t="shared" si="34"/>
        <v>4</v>
      </c>
      <c r="FZ31" s="615">
        <v>0.84657534246575339</v>
      </c>
      <c r="GA31" s="616">
        <v>0.83561643835616439</v>
      </c>
      <c r="GB31" s="616">
        <v>1.010958904109589</v>
      </c>
      <c r="GC31" s="616"/>
      <c r="GD31" s="616">
        <v>1.0849315068493151</v>
      </c>
      <c r="GE31" s="616"/>
      <c r="GF31" s="616"/>
      <c r="GG31" s="616"/>
      <c r="GH31" s="616"/>
      <c r="GI31" s="616"/>
      <c r="GJ31" s="616"/>
      <c r="GK31" s="616"/>
      <c r="GL31" s="616"/>
      <c r="GM31" s="616"/>
      <c r="GN31" s="616"/>
      <c r="GO31" s="616"/>
      <c r="GP31" s="616"/>
      <c r="GQ31" s="616"/>
      <c r="GR31" s="616"/>
      <c r="GS31" s="616"/>
      <c r="GT31" s="616"/>
      <c r="GU31" s="616"/>
      <c r="GV31" s="616"/>
      <c r="GW31" s="616"/>
      <c r="GX31" s="616"/>
      <c r="GY31" s="616"/>
      <c r="GZ31" s="616"/>
      <c r="HA31" s="616"/>
      <c r="HB31" s="616"/>
      <c r="HC31" s="616"/>
      <c r="HD31" s="616"/>
      <c r="HE31" s="616"/>
      <c r="HF31" s="621">
        <v>0.90958904109589045</v>
      </c>
      <c r="HG31" s="622"/>
      <c r="HH31" s="623">
        <v>43</v>
      </c>
      <c r="HI31" s="623"/>
      <c r="HJ31" s="623"/>
      <c r="HK31" s="623">
        <v>5</v>
      </c>
      <c r="HL31" s="659">
        <v>0.57041095890410964</v>
      </c>
      <c r="HM31" s="623"/>
      <c r="HN31" s="624"/>
      <c r="HO31" s="625">
        <v>50</v>
      </c>
      <c r="HP31" s="626">
        <v>303</v>
      </c>
      <c r="HQ31" s="626">
        <v>12</v>
      </c>
      <c r="HR31" s="626">
        <v>193</v>
      </c>
      <c r="HS31" s="626">
        <v>652</v>
      </c>
      <c r="HT31" s="626">
        <v>876</v>
      </c>
      <c r="HU31" s="626">
        <v>1501</v>
      </c>
      <c r="HV31" s="626">
        <v>446</v>
      </c>
      <c r="HW31" s="626">
        <v>914</v>
      </c>
      <c r="HX31" s="626">
        <v>268</v>
      </c>
      <c r="HY31" s="626">
        <v>214</v>
      </c>
      <c r="HZ31" s="626">
        <v>408</v>
      </c>
      <c r="IA31" s="626">
        <v>7</v>
      </c>
      <c r="IB31" s="626">
        <v>411</v>
      </c>
      <c r="IC31" s="626">
        <v>118</v>
      </c>
      <c r="ID31" s="626">
        <v>8</v>
      </c>
      <c r="IE31" s="626">
        <v>134</v>
      </c>
      <c r="IF31" s="626">
        <v>39</v>
      </c>
      <c r="IG31" s="626">
        <v>218</v>
      </c>
      <c r="IH31" s="626">
        <v>49</v>
      </c>
      <c r="II31" s="626">
        <v>79</v>
      </c>
      <c r="IJ31" s="626">
        <v>56</v>
      </c>
      <c r="IK31" s="626">
        <v>2</v>
      </c>
      <c r="IL31" s="626">
        <v>83</v>
      </c>
      <c r="IM31" s="626">
        <v>0</v>
      </c>
      <c r="IN31" s="626">
        <v>0</v>
      </c>
      <c r="IO31" s="626">
        <v>10</v>
      </c>
      <c r="IP31" s="626">
        <v>1</v>
      </c>
      <c r="IQ31" s="626">
        <f t="shared" si="18"/>
        <v>7052</v>
      </c>
      <c r="IR31" s="627">
        <f t="shared" si="19"/>
        <v>7.0901871809415772E-3</v>
      </c>
      <c r="IS31" s="614">
        <f t="shared" si="20"/>
        <v>19.32054794520548</v>
      </c>
      <c r="IT31" s="628">
        <v>186</v>
      </c>
      <c r="IU31" s="629">
        <f t="shared" si="21"/>
        <v>2.6375496313102667E-2</v>
      </c>
      <c r="IV31" s="630">
        <v>666</v>
      </c>
      <c r="IW31" s="631">
        <f t="shared" si="1"/>
        <v>9.4441293250141806E-2</v>
      </c>
      <c r="IX31" s="632">
        <v>6324.9873000000025</v>
      </c>
      <c r="IY31" s="633">
        <v>475.12439999999998</v>
      </c>
      <c r="IZ31" s="633">
        <v>6800.1116999999958</v>
      </c>
      <c r="JA31" s="634">
        <f t="shared" si="22"/>
        <v>6.9870087575179138E-2</v>
      </c>
      <c r="JB31" s="635">
        <v>0.96428129608621604</v>
      </c>
      <c r="JC31" s="636">
        <v>1630</v>
      </c>
      <c r="JD31" s="637">
        <v>409</v>
      </c>
      <c r="JE31" s="637">
        <v>8</v>
      </c>
      <c r="JF31" s="637">
        <v>9</v>
      </c>
      <c r="JG31" s="637">
        <v>0</v>
      </c>
      <c r="JH31" s="637">
        <v>4996</v>
      </c>
      <c r="JI31" s="638">
        <f t="shared" si="2"/>
        <v>0.2311401020986954</v>
      </c>
      <c r="JJ31" s="638">
        <f t="shared" si="3"/>
        <v>5.79977311401021E-2</v>
      </c>
      <c r="JK31" s="638">
        <f t="shared" si="4"/>
        <v>1.1344299489506524E-3</v>
      </c>
      <c r="JL31" s="638">
        <f t="shared" si="5"/>
        <v>1.2762336925694838E-3</v>
      </c>
      <c r="JM31" s="638">
        <f t="shared" si="6"/>
        <v>0</v>
      </c>
      <c r="JN31" s="639">
        <f t="shared" si="7"/>
        <v>0.70845150311968241</v>
      </c>
      <c r="JO31" s="640">
        <v>31.46</v>
      </c>
      <c r="JP31" s="641">
        <v>5.0627062706270625</v>
      </c>
      <c r="JQ31" s="641">
        <v>3.0833333333333335</v>
      </c>
      <c r="JR31" s="641">
        <v>4.5233160621761659</v>
      </c>
      <c r="JS31" s="641">
        <v>8.0245398773006134</v>
      </c>
      <c r="JT31" s="641">
        <v>5.5022831050228307</v>
      </c>
      <c r="JU31" s="641">
        <v>5.5869420386409061</v>
      </c>
      <c r="JV31" s="641">
        <v>6.4708520179372195</v>
      </c>
      <c r="JW31" s="641">
        <v>5.1017505470459517</v>
      </c>
      <c r="JX31" s="641">
        <v>5.41044776119403</v>
      </c>
      <c r="JY31" s="641">
        <v>5.7616822429906538</v>
      </c>
      <c r="JZ31" s="641">
        <v>7.632352941176471</v>
      </c>
      <c r="KA31" s="641">
        <v>6.8571428571428568</v>
      </c>
      <c r="KB31" s="641">
        <v>4.2433090024330902</v>
      </c>
      <c r="KC31" s="641">
        <v>4.7966101694915251</v>
      </c>
      <c r="KD31" s="641">
        <v>4.875</v>
      </c>
      <c r="KE31" s="641">
        <v>4.9626865671641793</v>
      </c>
      <c r="KF31" s="641">
        <v>6.4358974358974361</v>
      </c>
      <c r="KG31" s="641">
        <v>9.5825688073394488</v>
      </c>
      <c r="KH31" s="641">
        <v>5.4285714285714288</v>
      </c>
      <c r="KI31" s="641">
        <v>2.7341772151898733</v>
      </c>
      <c r="KJ31" s="641">
        <v>2.875</v>
      </c>
      <c r="KK31" s="641">
        <v>19.5</v>
      </c>
      <c r="KL31" s="641">
        <v>2.4698795180722892</v>
      </c>
      <c r="KM31" s="641">
        <v>0</v>
      </c>
      <c r="KN31" s="641">
        <v>0</v>
      </c>
      <c r="KO31" s="641">
        <v>4.9000000000000004</v>
      </c>
      <c r="KP31" s="641">
        <v>2</v>
      </c>
      <c r="KQ31" s="642">
        <v>5.9757515598411794</v>
      </c>
      <c r="KR31" s="625">
        <v>139</v>
      </c>
      <c r="KS31" s="626">
        <v>1001</v>
      </c>
      <c r="KT31" s="626">
        <v>17</v>
      </c>
      <c r="KU31" s="626">
        <v>479</v>
      </c>
      <c r="KV31" s="626">
        <v>3342</v>
      </c>
      <c r="KW31" s="626">
        <v>3174</v>
      </c>
      <c r="KX31" s="626">
        <v>5422</v>
      </c>
      <c r="KY31" s="626">
        <v>1908</v>
      </c>
      <c r="KZ31" s="626">
        <v>3467</v>
      </c>
      <c r="LA31" s="626">
        <v>1050</v>
      </c>
      <c r="LB31" s="626">
        <v>852</v>
      </c>
      <c r="LC31" s="626">
        <v>2050</v>
      </c>
      <c r="LD31" s="626">
        <v>41</v>
      </c>
      <c r="LE31" s="626">
        <v>1338</v>
      </c>
      <c r="LF31" s="626">
        <v>460</v>
      </c>
      <c r="LG31" s="626">
        <v>12</v>
      </c>
      <c r="LH31" s="626">
        <v>511</v>
      </c>
      <c r="LI31" s="626">
        <v>204</v>
      </c>
      <c r="LJ31" s="626">
        <v>1401</v>
      </c>
      <c r="LK31" s="626">
        <v>170</v>
      </c>
      <c r="LL31" s="626">
        <v>125</v>
      </c>
      <c r="LM31" s="626">
        <v>84</v>
      </c>
      <c r="LN31" s="626">
        <v>19</v>
      </c>
      <c r="LO31" s="626">
        <v>125</v>
      </c>
      <c r="LP31" s="626">
        <v>0</v>
      </c>
      <c r="LQ31" s="626">
        <v>0</v>
      </c>
      <c r="LR31" s="626">
        <v>39</v>
      </c>
      <c r="LS31" s="626">
        <v>1</v>
      </c>
      <c r="LT31" s="626">
        <f t="shared" si="23"/>
        <v>27431</v>
      </c>
      <c r="LU31" s="614">
        <f t="shared" si="8"/>
        <v>75.153424657534245</v>
      </c>
      <c r="LV31" s="625">
        <v>1384</v>
      </c>
      <c r="LW31" s="626">
        <v>245</v>
      </c>
      <c r="LX31" s="626">
        <v>8</v>
      </c>
      <c r="LY31" s="626">
        <v>205</v>
      </c>
      <c r="LZ31" s="626">
        <v>1243</v>
      </c>
      <c r="MA31" s="626">
        <v>778</v>
      </c>
      <c r="MB31" s="626">
        <v>1467</v>
      </c>
      <c r="MC31" s="626">
        <v>530</v>
      </c>
      <c r="MD31" s="626">
        <v>290</v>
      </c>
      <c r="ME31" s="626">
        <v>131</v>
      </c>
      <c r="MF31" s="626">
        <v>168</v>
      </c>
      <c r="MG31" s="626">
        <v>656</v>
      </c>
      <c r="MH31" s="626">
        <v>0</v>
      </c>
      <c r="MI31" s="626">
        <v>27</v>
      </c>
      <c r="MJ31" s="626">
        <v>0</v>
      </c>
      <c r="MK31" s="626">
        <v>19</v>
      </c>
      <c r="ML31" s="626">
        <v>22</v>
      </c>
      <c r="MM31" s="626">
        <v>8</v>
      </c>
      <c r="MN31" s="626">
        <v>473</v>
      </c>
      <c r="MO31" s="626">
        <v>52</v>
      </c>
      <c r="MP31" s="626">
        <v>23</v>
      </c>
      <c r="MQ31" s="626">
        <v>26</v>
      </c>
      <c r="MR31" s="626">
        <v>18</v>
      </c>
      <c r="MS31" s="626">
        <v>3</v>
      </c>
      <c r="MT31" s="626">
        <v>0</v>
      </c>
      <c r="MU31" s="626">
        <v>0</v>
      </c>
      <c r="MV31" s="626">
        <v>0</v>
      </c>
      <c r="MW31" s="626">
        <v>0</v>
      </c>
      <c r="MX31" s="626">
        <f t="shared" si="24"/>
        <v>7776</v>
      </c>
      <c r="MY31" s="614">
        <f t="shared" si="25"/>
        <v>21.304109589041097</v>
      </c>
      <c r="MZ31" s="612">
        <f t="shared" si="9"/>
        <v>27431</v>
      </c>
      <c r="NA31" s="613">
        <f t="shared" si="26"/>
        <v>7776</v>
      </c>
      <c r="NB31" s="643">
        <f t="shared" si="27"/>
        <v>0.22086516885846563</v>
      </c>
      <c r="NC31" s="644">
        <v>27</v>
      </c>
      <c r="ND31" s="645">
        <v>277</v>
      </c>
      <c r="NE31" s="645">
        <v>957</v>
      </c>
      <c r="NF31" s="646">
        <v>1787</v>
      </c>
      <c r="NG31" s="647">
        <v>1473</v>
      </c>
      <c r="NH31" s="647">
        <v>1714</v>
      </c>
      <c r="NI31" s="645">
        <v>0</v>
      </c>
      <c r="NJ31" s="645">
        <v>0</v>
      </c>
      <c r="NK31" s="646">
        <v>0</v>
      </c>
      <c r="NL31" s="647">
        <v>1541</v>
      </c>
      <c r="NM31" s="645">
        <v>0</v>
      </c>
      <c r="NN31" s="645">
        <v>0</v>
      </c>
      <c r="NO31" s="646">
        <v>0</v>
      </c>
      <c r="NP31" s="647">
        <v>0</v>
      </c>
      <c r="NQ31" s="648">
        <v>0</v>
      </c>
      <c r="NR31" s="648">
        <v>0</v>
      </c>
      <c r="NS31" s="648">
        <v>0</v>
      </c>
      <c r="NT31" s="649">
        <f t="shared" si="28"/>
        <v>7776</v>
      </c>
      <c r="NU31" s="650">
        <f t="shared" si="29"/>
        <v>0.16216563786008231</v>
      </c>
      <c r="NV31" s="625">
        <v>1512</v>
      </c>
      <c r="NW31" s="626"/>
      <c r="NX31" s="626"/>
      <c r="NY31" s="651">
        <v>1512</v>
      </c>
      <c r="NZ31" s="626">
        <v>27</v>
      </c>
      <c r="OA31" s="626">
        <v>9</v>
      </c>
      <c r="OB31" s="626">
        <v>1</v>
      </c>
      <c r="OC31" s="651">
        <v>37</v>
      </c>
      <c r="OD31" s="652">
        <f t="shared" si="30"/>
        <v>1549</v>
      </c>
      <c r="OE31" s="653">
        <v>5.2799999999999994</v>
      </c>
      <c r="OF31" s="654">
        <v>1.3199999999999998</v>
      </c>
      <c r="OG31" s="654">
        <v>5.2900000000000009</v>
      </c>
      <c r="OH31" s="654">
        <v>0.26450000000000007</v>
      </c>
      <c r="OI31" s="654">
        <v>18.5</v>
      </c>
      <c r="OJ31" s="654">
        <v>4.625</v>
      </c>
      <c r="OK31" s="654">
        <v>46.5</v>
      </c>
      <c r="OL31" s="655">
        <v>2.3250000000000002</v>
      </c>
      <c r="OM31" s="656"/>
      <c r="ON31" s="657"/>
      <c r="OO31" s="657"/>
      <c r="OP31" s="657"/>
      <c r="OQ31" s="657"/>
      <c r="OR31" s="657"/>
      <c r="OS31" s="657"/>
      <c r="OT31" s="658"/>
    </row>
    <row r="32" spans="1:410" s="587" customFormat="1" ht="8.25" x14ac:dyDescent="0.25">
      <c r="A32" s="588" t="s">
        <v>344</v>
      </c>
      <c r="B32" s="589" t="s">
        <v>345</v>
      </c>
      <c r="C32" s="590" t="s">
        <v>346</v>
      </c>
      <c r="D32" s="590" t="s">
        <v>347</v>
      </c>
      <c r="E32" s="590" t="s">
        <v>1213</v>
      </c>
      <c r="F32" s="590" t="s">
        <v>280</v>
      </c>
      <c r="G32" s="590" t="s">
        <v>343</v>
      </c>
      <c r="H32" s="590" t="s">
        <v>348</v>
      </c>
      <c r="I32" s="590" t="s">
        <v>186</v>
      </c>
      <c r="J32" s="590" t="s">
        <v>210</v>
      </c>
      <c r="K32" s="591" t="s">
        <v>282</v>
      </c>
      <c r="L32" s="592">
        <v>1</v>
      </c>
      <c r="M32" s="593">
        <v>1485296</v>
      </c>
      <c r="N32" s="594">
        <v>17048</v>
      </c>
      <c r="O32" s="595">
        <v>1479133</v>
      </c>
      <c r="P32" s="596">
        <v>912420</v>
      </c>
      <c r="Q32" s="597">
        <f t="shared" si="10"/>
        <v>0.61686136405583536</v>
      </c>
      <c r="R32" s="598">
        <f t="shared" si="33"/>
        <v>6163</v>
      </c>
      <c r="S32" s="599">
        <v>5486.9351999999999</v>
      </c>
      <c r="T32" s="600">
        <v>1299099.9447000001</v>
      </c>
      <c r="U32" s="600">
        <v>94038.107910000006</v>
      </c>
      <c r="V32" s="600">
        <v>1398624.9878100001</v>
      </c>
      <c r="W32" s="601">
        <f t="shared" si="11"/>
        <v>0.94164731326954365</v>
      </c>
      <c r="X32" s="602">
        <v>212.71599999999998</v>
      </c>
      <c r="Y32" s="603">
        <v>10.949</v>
      </c>
      <c r="Z32" s="603">
        <v>396.98586666666665</v>
      </c>
      <c r="AA32" s="603">
        <v>138.7364</v>
      </c>
      <c r="AB32" s="603">
        <v>38.214666666666659</v>
      </c>
      <c r="AC32" s="603">
        <v>175.88453333333334</v>
      </c>
      <c r="AD32" s="603">
        <v>1.28</v>
      </c>
      <c r="AE32" s="603">
        <v>94.194999999999993</v>
      </c>
      <c r="AF32" s="603">
        <v>157.18799999999999</v>
      </c>
      <c r="AG32" s="603">
        <v>1226.1494666666667</v>
      </c>
      <c r="AH32" s="604">
        <f t="shared" si="12"/>
        <v>0.2182225253679565</v>
      </c>
      <c r="AI32" s="605">
        <f t="shared" si="13"/>
        <v>0.40726253953340075</v>
      </c>
      <c r="AJ32" s="606">
        <v>264</v>
      </c>
      <c r="AK32" s="607">
        <v>262</v>
      </c>
      <c r="AL32" s="607"/>
      <c r="AM32" s="607">
        <v>2</v>
      </c>
      <c r="AN32" s="607">
        <v>10</v>
      </c>
      <c r="AO32" s="607">
        <v>17816</v>
      </c>
      <c r="AP32" s="607">
        <v>6154</v>
      </c>
      <c r="AQ32" s="608">
        <v>2606</v>
      </c>
      <c r="AR32" s="609"/>
      <c r="AS32" s="610"/>
      <c r="AT32" s="610"/>
      <c r="AU32" s="610"/>
      <c r="AV32" s="610"/>
      <c r="AW32" s="610"/>
      <c r="AX32" s="610"/>
      <c r="AY32" s="610"/>
      <c r="AZ32" s="610"/>
      <c r="BA32" s="610"/>
      <c r="BB32" s="610"/>
      <c r="BC32" s="610"/>
      <c r="BD32" s="610"/>
      <c r="BE32" s="610"/>
      <c r="BF32" s="610"/>
      <c r="BG32" s="610"/>
      <c r="BH32" s="610"/>
      <c r="BI32" s="610"/>
      <c r="BJ32" s="610"/>
      <c r="BK32" s="610"/>
      <c r="BL32" s="611"/>
      <c r="BM32" s="612">
        <v>71</v>
      </c>
      <c r="BN32" s="613">
        <v>60</v>
      </c>
      <c r="BO32" s="613">
        <v>41</v>
      </c>
      <c r="BP32" s="613">
        <v>30</v>
      </c>
      <c r="BQ32" s="613">
        <v>30</v>
      </c>
      <c r="BR32" s="613">
        <v>24</v>
      </c>
      <c r="BS32" s="613"/>
      <c r="BT32" s="613">
        <v>20</v>
      </c>
      <c r="BU32" s="613">
        <v>14</v>
      </c>
      <c r="BV32" s="613">
        <v>20</v>
      </c>
      <c r="BW32" s="613">
        <v>22</v>
      </c>
      <c r="BX32" s="613">
        <v>20</v>
      </c>
      <c r="BY32" s="613">
        <v>20</v>
      </c>
      <c r="BZ32" s="613"/>
      <c r="CA32" s="613"/>
      <c r="CB32" s="613"/>
      <c r="CC32" s="613">
        <v>15</v>
      </c>
      <c r="CD32" s="613"/>
      <c r="CE32" s="613"/>
      <c r="CF32" s="613">
        <v>8</v>
      </c>
      <c r="CG32" s="613"/>
      <c r="CH32" s="613"/>
      <c r="CI32" s="613"/>
      <c r="CJ32" s="613"/>
      <c r="CK32" s="613"/>
      <c r="CL32" s="613"/>
      <c r="CM32" s="613"/>
      <c r="CN32" s="613"/>
      <c r="CO32" s="613"/>
      <c r="CP32" s="613"/>
      <c r="CQ32" s="613"/>
      <c r="CR32" s="613"/>
      <c r="CS32" s="613"/>
      <c r="CT32" s="613"/>
      <c r="CU32" s="613"/>
      <c r="CV32" s="613"/>
      <c r="CW32" s="613"/>
      <c r="CX32" s="613"/>
      <c r="CY32" s="613"/>
      <c r="CZ32" s="613"/>
      <c r="DA32" s="613">
        <f t="shared" si="15"/>
        <v>395</v>
      </c>
      <c r="DB32" s="614">
        <f t="shared" si="16"/>
        <v>14</v>
      </c>
      <c r="DC32" s="615">
        <v>0.70789118271271467</v>
      </c>
      <c r="DD32" s="616">
        <v>0.65675799086757991</v>
      </c>
      <c r="DE32" s="616">
        <v>0.32128299365185431</v>
      </c>
      <c r="DF32" s="616">
        <v>0.60018264840182645</v>
      </c>
      <c r="DG32" s="616">
        <v>0.64273972602739726</v>
      </c>
      <c r="DH32" s="616">
        <v>0.3941780821917808</v>
      </c>
      <c r="DI32" s="616"/>
      <c r="DJ32" s="616">
        <v>0.74136986301369867</v>
      </c>
      <c r="DK32" s="616">
        <v>0.44677103718199607</v>
      </c>
      <c r="DL32" s="616">
        <v>0.72643835616438357</v>
      </c>
      <c r="DM32" s="616">
        <v>0.81095890410958904</v>
      </c>
      <c r="DN32" s="616">
        <v>0.68164383561643838</v>
      </c>
      <c r="DO32" s="616">
        <v>0.80410958904109586</v>
      </c>
      <c r="DP32" s="616"/>
      <c r="DQ32" s="616"/>
      <c r="DR32" s="616"/>
      <c r="DS32" s="616">
        <v>0.74648401826484023</v>
      </c>
      <c r="DT32" s="616"/>
      <c r="DU32" s="616"/>
      <c r="DV32" s="616">
        <v>0.86369863013698633</v>
      </c>
      <c r="DW32" s="616"/>
      <c r="DX32" s="616"/>
      <c r="DY32" s="616"/>
      <c r="DZ32" s="616"/>
      <c r="EA32" s="616"/>
      <c r="EB32" s="616"/>
      <c r="EC32" s="616"/>
      <c r="ED32" s="616"/>
      <c r="EE32" s="616"/>
      <c r="EF32" s="616"/>
      <c r="EG32" s="616"/>
      <c r="EH32" s="616"/>
      <c r="EI32" s="616"/>
      <c r="EJ32" s="616"/>
      <c r="EK32" s="616"/>
      <c r="EL32" s="616"/>
      <c r="EM32" s="616"/>
      <c r="EN32" s="616"/>
      <c r="EO32" s="616"/>
      <c r="EP32" s="616"/>
      <c r="EQ32" s="617">
        <v>0.63508930119646267</v>
      </c>
      <c r="ER32" s="618">
        <v>8</v>
      </c>
      <c r="ES32" s="619">
        <v>11</v>
      </c>
      <c r="ET32" s="619">
        <v>6</v>
      </c>
      <c r="EU32" s="619">
        <v>3</v>
      </c>
      <c r="EV32" s="619">
        <v>4</v>
      </c>
      <c r="EW32" s="619"/>
      <c r="EX32" s="619"/>
      <c r="EY32" s="619"/>
      <c r="EZ32" s="619">
        <v>3</v>
      </c>
      <c r="FA32" s="619"/>
      <c r="FB32" s="619"/>
      <c r="FC32" s="619"/>
      <c r="FD32" s="619"/>
      <c r="FE32" s="619"/>
      <c r="FF32" s="619"/>
      <c r="FG32" s="619"/>
      <c r="FH32" s="619"/>
      <c r="FI32" s="619"/>
      <c r="FJ32" s="619"/>
      <c r="FK32" s="619"/>
      <c r="FL32" s="619"/>
      <c r="FM32" s="619"/>
      <c r="FN32" s="619"/>
      <c r="FO32" s="619"/>
      <c r="FP32" s="619"/>
      <c r="FQ32" s="619"/>
      <c r="FR32" s="619"/>
      <c r="FS32" s="619"/>
      <c r="FT32" s="619"/>
      <c r="FU32" s="619"/>
      <c r="FV32" s="619"/>
      <c r="FW32" s="619"/>
      <c r="FX32" s="620">
        <f t="shared" si="17"/>
        <v>35</v>
      </c>
      <c r="FY32" s="614">
        <f t="shared" si="34"/>
        <v>6</v>
      </c>
      <c r="FZ32" s="615">
        <v>0.70993150684931505</v>
      </c>
      <c r="GA32" s="616">
        <v>0.84557907845579083</v>
      </c>
      <c r="GB32" s="616">
        <v>0.66438356164383561</v>
      </c>
      <c r="GC32" s="616">
        <v>0.14885844748858448</v>
      </c>
      <c r="GD32" s="616">
        <v>0.61780821917808215</v>
      </c>
      <c r="GE32" s="616"/>
      <c r="GF32" s="616"/>
      <c r="GG32" s="616"/>
      <c r="GH32" s="616">
        <v>0.37716894977168952</v>
      </c>
      <c r="GI32" s="616"/>
      <c r="GJ32" s="616"/>
      <c r="GK32" s="616"/>
      <c r="GL32" s="616"/>
      <c r="GM32" s="616"/>
      <c r="GN32" s="616"/>
      <c r="GO32" s="616"/>
      <c r="GP32" s="616"/>
      <c r="GQ32" s="616"/>
      <c r="GR32" s="616"/>
      <c r="GS32" s="616"/>
      <c r="GT32" s="616"/>
      <c r="GU32" s="616"/>
      <c r="GV32" s="616"/>
      <c r="GW32" s="616"/>
      <c r="GX32" s="616"/>
      <c r="GY32" s="616"/>
      <c r="GZ32" s="616"/>
      <c r="HA32" s="616"/>
      <c r="HB32" s="616"/>
      <c r="HC32" s="616"/>
      <c r="HD32" s="616"/>
      <c r="HE32" s="616"/>
      <c r="HF32" s="621">
        <v>0.65761252446183949</v>
      </c>
      <c r="HG32" s="622"/>
      <c r="HH32" s="623">
        <v>48</v>
      </c>
      <c r="HI32" s="623"/>
      <c r="HJ32" s="623"/>
      <c r="HK32" s="623"/>
      <c r="HL32" s="623"/>
      <c r="HM32" s="623"/>
      <c r="HN32" s="624"/>
      <c r="HO32" s="625">
        <v>66</v>
      </c>
      <c r="HP32" s="626">
        <v>1083</v>
      </c>
      <c r="HQ32" s="626">
        <v>657</v>
      </c>
      <c r="HR32" s="626">
        <v>1534</v>
      </c>
      <c r="HS32" s="626">
        <v>1242</v>
      </c>
      <c r="HT32" s="626">
        <v>1735</v>
      </c>
      <c r="HU32" s="626">
        <v>1583</v>
      </c>
      <c r="HV32" s="626">
        <v>623</v>
      </c>
      <c r="HW32" s="626">
        <v>2416</v>
      </c>
      <c r="HX32" s="626">
        <v>933</v>
      </c>
      <c r="HY32" s="626">
        <v>261</v>
      </c>
      <c r="HZ32" s="626">
        <v>1253</v>
      </c>
      <c r="IA32" s="626">
        <v>453</v>
      </c>
      <c r="IB32" s="626">
        <v>593</v>
      </c>
      <c r="IC32" s="626">
        <v>903</v>
      </c>
      <c r="ID32" s="626">
        <v>696</v>
      </c>
      <c r="IE32" s="626">
        <v>289</v>
      </c>
      <c r="IF32" s="626">
        <v>44</v>
      </c>
      <c r="IG32" s="626">
        <v>303</v>
      </c>
      <c r="IH32" s="626">
        <v>34</v>
      </c>
      <c r="II32" s="626">
        <v>96</v>
      </c>
      <c r="IJ32" s="626">
        <v>105</v>
      </c>
      <c r="IK32" s="626">
        <v>3</v>
      </c>
      <c r="IL32" s="626">
        <v>137</v>
      </c>
      <c r="IM32" s="626">
        <v>594</v>
      </c>
      <c r="IN32" s="626">
        <v>0</v>
      </c>
      <c r="IO32" s="626">
        <v>8</v>
      </c>
      <c r="IP32" s="626">
        <v>5</v>
      </c>
      <c r="IQ32" s="626">
        <f t="shared" si="18"/>
        <v>17649</v>
      </c>
      <c r="IR32" s="627">
        <f t="shared" si="19"/>
        <v>3.7395886452490225E-3</v>
      </c>
      <c r="IS32" s="614">
        <f t="shared" si="20"/>
        <v>48.353424657534248</v>
      </c>
      <c r="IT32" s="628">
        <v>1181</v>
      </c>
      <c r="IU32" s="629">
        <f t="shared" si="21"/>
        <v>6.691597257634993E-2</v>
      </c>
      <c r="IV32" s="630">
        <v>2184</v>
      </c>
      <c r="IW32" s="631">
        <f t="shared" si="1"/>
        <v>0.12374638789733129</v>
      </c>
      <c r="IX32" s="632">
        <v>13845.844900000016</v>
      </c>
      <c r="IY32" s="633">
        <v>1087.6799000000008</v>
      </c>
      <c r="IZ32" s="633">
        <v>14933.524799999983</v>
      </c>
      <c r="JA32" s="634">
        <f t="shared" si="22"/>
        <v>7.2834773743436776E-2</v>
      </c>
      <c r="JB32" s="635">
        <v>0.84613999660037298</v>
      </c>
      <c r="JC32" s="636">
        <v>4618</v>
      </c>
      <c r="JD32" s="637">
        <v>2283</v>
      </c>
      <c r="JE32" s="637">
        <v>24</v>
      </c>
      <c r="JF32" s="637">
        <v>99</v>
      </c>
      <c r="JG32" s="637">
        <v>0</v>
      </c>
      <c r="JH32" s="637">
        <v>10625</v>
      </c>
      <c r="JI32" s="638">
        <f t="shared" si="2"/>
        <v>0.26165788429939374</v>
      </c>
      <c r="JJ32" s="638">
        <f t="shared" si="3"/>
        <v>0.12935577086520483</v>
      </c>
      <c r="JK32" s="638">
        <f t="shared" si="4"/>
        <v>1.35985041645419E-3</v>
      </c>
      <c r="JL32" s="638">
        <f t="shared" si="5"/>
        <v>5.6093829678735335E-3</v>
      </c>
      <c r="JM32" s="638">
        <f t="shared" si="6"/>
        <v>0</v>
      </c>
      <c r="JN32" s="639">
        <f t="shared" si="7"/>
        <v>0.60201711145107373</v>
      </c>
      <c r="JO32" s="640">
        <v>24.272727272727273</v>
      </c>
      <c r="JP32" s="641">
        <v>6.685133887349954</v>
      </c>
      <c r="JQ32" s="641">
        <v>5.0243531202435312</v>
      </c>
      <c r="JR32" s="641">
        <v>5.5267275097783575</v>
      </c>
      <c r="JS32" s="641">
        <v>9.22463768115942</v>
      </c>
      <c r="JT32" s="641">
        <v>7.2357348703170032</v>
      </c>
      <c r="JU32" s="641">
        <v>6.2981680353758689</v>
      </c>
      <c r="JV32" s="641">
        <v>8.2552166934189408</v>
      </c>
      <c r="JW32" s="641">
        <v>6.6283112582781456</v>
      </c>
      <c r="JX32" s="641">
        <v>8.0235798499464099</v>
      </c>
      <c r="JY32" s="641">
        <v>6.2796934865900385</v>
      </c>
      <c r="JZ32" s="641">
        <v>6.5618515562649637</v>
      </c>
      <c r="KA32" s="641">
        <v>5.185430463576159</v>
      </c>
      <c r="KB32" s="641">
        <v>4.0708263069139967</v>
      </c>
      <c r="KC32" s="641">
        <v>4.6290143964562569</v>
      </c>
      <c r="KD32" s="641">
        <v>4.5330459770114944</v>
      </c>
      <c r="KE32" s="641">
        <v>5.5224913494809691</v>
      </c>
      <c r="KF32" s="641">
        <v>10.454545454545455</v>
      </c>
      <c r="KG32" s="641">
        <v>7.5445544554455441</v>
      </c>
      <c r="KH32" s="641">
        <v>3.7058823529411766</v>
      </c>
      <c r="KI32" s="641">
        <v>2.4479166666666665</v>
      </c>
      <c r="KJ32" s="641">
        <v>5.8857142857142861</v>
      </c>
      <c r="KK32" s="641">
        <v>4.333333333333333</v>
      </c>
      <c r="KL32" s="641">
        <v>3.7518248175182483</v>
      </c>
      <c r="KM32" s="641">
        <v>10.087542087542088</v>
      </c>
      <c r="KN32" s="641">
        <v>0</v>
      </c>
      <c r="KO32" s="641">
        <v>6.625</v>
      </c>
      <c r="KP32" s="641">
        <v>4</v>
      </c>
      <c r="KQ32" s="642">
        <v>6.6359000509943904</v>
      </c>
      <c r="KR32" s="625">
        <v>235</v>
      </c>
      <c r="KS32" s="626">
        <v>5676</v>
      </c>
      <c r="KT32" s="626">
        <v>2631</v>
      </c>
      <c r="KU32" s="626">
        <v>6834</v>
      </c>
      <c r="KV32" s="626">
        <v>9161</v>
      </c>
      <c r="KW32" s="626">
        <v>9700</v>
      </c>
      <c r="KX32" s="626">
        <v>7162</v>
      </c>
      <c r="KY32" s="626">
        <v>4163</v>
      </c>
      <c r="KZ32" s="626">
        <v>12851</v>
      </c>
      <c r="LA32" s="626">
        <v>6455</v>
      </c>
      <c r="LB32" s="626">
        <v>1294</v>
      </c>
      <c r="LC32" s="626">
        <v>6269</v>
      </c>
      <c r="LD32" s="626">
        <v>1837</v>
      </c>
      <c r="LE32" s="626">
        <v>1558</v>
      </c>
      <c r="LF32" s="626">
        <v>3140</v>
      </c>
      <c r="LG32" s="626">
        <v>2295</v>
      </c>
      <c r="LH32" s="626">
        <v>1246</v>
      </c>
      <c r="LI32" s="626">
        <v>384</v>
      </c>
      <c r="LJ32" s="626">
        <v>1791</v>
      </c>
      <c r="LK32" s="626">
        <v>71</v>
      </c>
      <c r="LL32" s="626">
        <v>128</v>
      </c>
      <c r="LM32" s="626">
        <v>419</v>
      </c>
      <c r="LN32" s="626">
        <v>10</v>
      </c>
      <c r="LO32" s="626">
        <v>359</v>
      </c>
      <c r="LP32" s="626">
        <v>5398</v>
      </c>
      <c r="LQ32" s="626">
        <v>0</v>
      </c>
      <c r="LR32" s="626">
        <v>44</v>
      </c>
      <c r="LS32" s="626">
        <v>15</v>
      </c>
      <c r="LT32" s="626">
        <f t="shared" si="23"/>
        <v>91126</v>
      </c>
      <c r="LU32" s="614">
        <f t="shared" si="8"/>
        <v>249.66027397260274</v>
      </c>
      <c r="LV32" s="625">
        <v>1289</v>
      </c>
      <c r="LW32" s="626">
        <v>484</v>
      </c>
      <c r="LX32" s="626">
        <v>12</v>
      </c>
      <c r="LY32" s="626">
        <v>111</v>
      </c>
      <c r="LZ32" s="626">
        <v>1046</v>
      </c>
      <c r="MA32" s="626">
        <v>1140</v>
      </c>
      <c r="MB32" s="626">
        <v>1158</v>
      </c>
      <c r="MC32" s="626">
        <v>357</v>
      </c>
      <c r="MD32" s="626">
        <v>758</v>
      </c>
      <c r="ME32" s="626">
        <v>90</v>
      </c>
      <c r="MF32" s="626">
        <v>85</v>
      </c>
      <c r="MG32" s="626">
        <v>696</v>
      </c>
      <c r="MH32" s="626">
        <v>53</v>
      </c>
      <c r="MI32" s="626">
        <v>264</v>
      </c>
      <c r="MJ32" s="626">
        <v>146</v>
      </c>
      <c r="MK32" s="626">
        <v>164</v>
      </c>
      <c r="ML32" s="626">
        <v>64</v>
      </c>
      <c r="MM32" s="626">
        <v>31</v>
      </c>
      <c r="MN32" s="626">
        <v>203</v>
      </c>
      <c r="MO32" s="626">
        <v>24</v>
      </c>
      <c r="MP32" s="626">
        <v>22</v>
      </c>
      <c r="MQ32" s="626">
        <v>93</v>
      </c>
      <c r="MR32" s="626">
        <v>0</v>
      </c>
      <c r="MS32" s="626">
        <v>20</v>
      </c>
      <c r="MT32" s="626">
        <v>0</v>
      </c>
      <c r="MU32" s="626">
        <v>0</v>
      </c>
      <c r="MV32" s="626">
        <v>1</v>
      </c>
      <c r="MW32" s="626">
        <v>2</v>
      </c>
      <c r="MX32" s="626">
        <f t="shared" si="24"/>
        <v>8313</v>
      </c>
      <c r="MY32" s="614">
        <f t="shared" si="25"/>
        <v>22.775342465753425</v>
      </c>
      <c r="MZ32" s="612">
        <f t="shared" si="9"/>
        <v>91126</v>
      </c>
      <c r="NA32" s="613">
        <f t="shared" si="26"/>
        <v>8313</v>
      </c>
      <c r="NB32" s="643">
        <f t="shared" si="27"/>
        <v>8.3598990335783746E-2</v>
      </c>
      <c r="NC32" s="644">
        <v>27</v>
      </c>
      <c r="ND32" s="645">
        <v>244</v>
      </c>
      <c r="NE32" s="645">
        <v>673</v>
      </c>
      <c r="NF32" s="646">
        <v>1249</v>
      </c>
      <c r="NG32" s="647">
        <v>1793</v>
      </c>
      <c r="NH32" s="647">
        <v>3266</v>
      </c>
      <c r="NI32" s="645">
        <v>0</v>
      </c>
      <c r="NJ32" s="645">
        <v>0</v>
      </c>
      <c r="NK32" s="646">
        <v>0</v>
      </c>
      <c r="NL32" s="647">
        <v>902</v>
      </c>
      <c r="NM32" s="645">
        <v>0</v>
      </c>
      <c r="NN32" s="645">
        <v>0</v>
      </c>
      <c r="NO32" s="646">
        <v>0</v>
      </c>
      <c r="NP32" s="647">
        <v>159</v>
      </c>
      <c r="NQ32" s="648">
        <v>0</v>
      </c>
      <c r="NR32" s="648">
        <v>0</v>
      </c>
      <c r="NS32" s="648">
        <v>0</v>
      </c>
      <c r="NT32" s="649">
        <f t="shared" si="28"/>
        <v>8313</v>
      </c>
      <c r="NU32" s="650">
        <f t="shared" si="29"/>
        <v>0.11355707927342716</v>
      </c>
      <c r="NV32" s="625">
        <v>1279</v>
      </c>
      <c r="NW32" s="626">
        <v>36</v>
      </c>
      <c r="NX32" s="626">
        <v>35</v>
      </c>
      <c r="NY32" s="651">
        <v>1350</v>
      </c>
      <c r="NZ32" s="626">
        <v>31</v>
      </c>
      <c r="OA32" s="626">
        <v>3</v>
      </c>
      <c r="OB32" s="626">
        <v>182</v>
      </c>
      <c r="OC32" s="651">
        <v>216</v>
      </c>
      <c r="OD32" s="652">
        <f t="shared" si="30"/>
        <v>1566</v>
      </c>
      <c r="OE32" s="653">
        <v>14.25</v>
      </c>
      <c r="OF32" s="654">
        <v>2.375</v>
      </c>
      <c r="OG32" s="654">
        <v>9.39</v>
      </c>
      <c r="OH32" s="654">
        <v>0.32379310344827589</v>
      </c>
      <c r="OI32" s="654">
        <v>25.4</v>
      </c>
      <c r="OJ32" s="654">
        <v>4.2333333333333334</v>
      </c>
      <c r="OK32" s="654">
        <v>71.960000000000008</v>
      </c>
      <c r="OL32" s="655">
        <v>2.4813793103448281</v>
      </c>
      <c r="OM32" s="656"/>
      <c r="ON32" s="657"/>
      <c r="OO32" s="657"/>
      <c r="OP32" s="657"/>
      <c r="OQ32" s="657"/>
      <c r="OR32" s="657"/>
      <c r="OS32" s="657"/>
      <c r="OT32" s="658"/>
    </row>
    <row r="33" spans="1:410" s="587" customFormat="1" ht="8.25" x14ac:dyDescent="0.25">
      <c r="A33" s="588" t="s">
        <v>349</v>
      </c>
      <c r="B33" s="589" t="s">
        <v>350</v>
      </c>
      <c r="C33" s="590" t="s">
        <v>351</v>
      </c>
      <c r="D33" s="590" t="s">
        <v>352</v>
      </c>
      <c r="E33" s="590" t="s">
        <v>1213</v>
      </c>
      <c r="F33" s="590" t="s">
        <v>280</v>
      </c>
      <c r="G33" s="590" t="s">
        <v>353</v>
      </c>
      <c r="H33" s="590" t="s">
        <v>353</v>
      </c>
      <c r="I33" s="590" t="s">
        <v>320</v>
      </c>
      <c r="J33" s="590" t="s">
        <v>210</v>
      </c>
      <c r="K33" s="591" t="s">
        <v>282</v>
      </c>
      <c r="L33" s="592">
        <v>1</v>
      </c>
      <c r="M33" s="593">
        <v>752654</v>
      </c>
      <c r="N33" s="594">
        <v>4955</v>
      </c>
      <c r="O33" s="595">
        <v>708180</v>
      </c>
      <c r="P33" s="596">
        <v>416971</v>
      </c>
      <c r="Q33" s="597">
        <f t="shared" si="10"/>
        <v>0.58879239741308709</v>
      </c>
      <c r="R33" s="598">
        <f t="shared" si="33"/>
        <v>44474</v>
      </c>
      <c r="S33" s="599">
        <v>0</v>
      </c>
      <c r="T33" s="600">
        <v>563147.0610499999</v>
      </c>
      <c r="U33" s="600">
        <v>103068.82872000002</v>
      </c>
      <c r="V33" s="600">
        <v>666215.88977000001</v>
      </c>
      <c r="W33" s="601">
        <f t="shared" si="11"/>
        <v>0.88515558247215853</v>
      </c>
      <c r="X33" s="602">
        <v>91.483019999999996</v>
      </c>
      <c r="Y33" s="603">
        <v>8.8800000000000008</v>
      </c>
      <c r="Z33" s="603">
        <v>150.32319999999999</v>
      </c>
      <c r="AA33" s="603">
        <v>44.181866666666664</v>
      </c>
      <c r="AB33" s="603">
        <v>31.284933333333335</v>
      </c>
      <c r="AC33" s="603">
        <v>56.547466666666665</v>
      </c>
      <c r="AD33" s="603">
        <v>0</v>
      </c>
      <c r="AE33" s="603">
        <v>51.887034999999997</v>
      </c>
      <c r="AF33" s="603">
        <v>37.65025</v>
      </c>
      <c r="AG33" s="603">
        <v>472.23777166666673</v>
      </c>
      <c r="AH33" s="604">
        <f t="shared" si="12"/>
        <v>0.23904599860015854</v>
      </c>
      <c r="AI33" s="605">
        <f t="shared" si="13"/>
        <v>0.39279594679724555</v>
      </c>
      <c r="AJ33" s="606">
        <v>6</v>
      </c>
      <c r="AK33" s="607">
        <v>2501</v>
      </c>
      <c r="AL33" s="607">
        <v>5</v>
      </c>
      <c r="AM33" s="607">
        <v>645</v>
      </c>
      <c r="AN33" s="607">
        <v>5166</v>
      </c>
      <c r="AO33" s="607">
        <v>3723</v>
      </c>
      <c r="AP33" s="607">
        <v>2809</v>
      </c>
      <c r="AQ33" s="608">
        <v>2360</v>
      </c>
      <c r="AR33" s="609"/>
      <c r="AS33" s="610"/>
      <c r="AT33" s="610"/>
      <c r="AU33" s="610"/>
      <c r="AV33" s="610"/>
      <c r="AW33" s="610"/>
      <c r="AX33" s="610"/>
      <c r="AY33" s="610"/>
      <c r="AZ33" s="610"/>
      <c r="BA33" s="610">
        <v>1</v>
      </c>
      <c r="BB33" s="610"/>
      <c r="BC33" s="610"/>
      <c r="BD33" s="610"/>
      <c r="BE33" s="610"/>
      <c r="BF33" s="610"/>
      <c r="BG33" s="610"/>
      <c r="BH33" s="610"/>
      <c r="BI33" s="610"/>
      <c r="BJ33" s="610"/>
      <c r="BK33" s="610"/>
      <c r="BL33" s="611">
        <f t="shared" si="14"/>
        <v>1</v>
      </c>
      <c r="BM33" s="612">
        <v>65</v>
      </c>
      <c r="BN33" s="613"/>
      <c r="BO33" s="613"/>
      <c r="BP33" s="613"/>
      <c r="BQ33" s="613">
        <v>30</v>
      </c>
      <c r="BR33" s="613"/>
      <c r="BS33" s="613"/>
      <c r="BT33" s="613">
        <v>50</v>
      </c>
      <c r="BU33" s="613"/>
      <c r="BV33" s="613"/>
      <c r="BW33" s="613"/>
      <c r="BX33" s="613"/>
      <c r="BY33" s="613"/>
      <c r="BZ33" s="613"/>
      <c r="CA33" s="613"/>
      <c r="CB33" s="613"/>
      <c r="CC33" s="613"/>
      <c r="CD33" s="613"/>
      <c r="CE33" s="613"/>
      <c r="CF33" s="613"/>
      <c r="CG33" s="613"/>
      <c r="CH33" s="613"/>
      <c r="CI33" s="613"/>
      <c r="CJ33" s="613"/>
      <c r="CK33" s="613"/>
      <c r="CL33" s="613"/>
      <c r="CM33" s="613"/>
      <c r="CN33" s="613"/>
      <c r="CO33" s="613"/>
      <c r="CP33" s="613"/>
      <c r="CQ33" s="613"/>
      <c r="CR33" s="613"/>
      <c r="CS33" s="613"/>
      <c r="CT33" s="613"/>
      <c r="CU33" s="613"/>
      <c r="CV33" s="613"/>
      <c r="CW33" s="613"/>
      <c r="CX33" s="613"/>
      <c r="CY33" s="613"/>
      <c r="CZ33" s="613"/>
      <c r="DA33" s="613">
        <f t="shared" si="15"/>
        <v>145</v>
      </c>
      <c r="DB33" s="614">
        <f t="shared" si="16"/>
        <v>3</v>
      </c>
      <c r="DC33" s="615">
        <v>0.85660695468914649</v>
      </c>
      <c r="DD33" s="616"/>
      <c r="DE33" s="616"/>
      <c r="DF33" s="616"/>
      <c r="DG33" s="616">
        <v>0.74958904109589042</v>
      </c>
      <c r="DH33" s="616"/>
      <c r="DI33" s="616"/>
      <c r="DJ33" s="616">
        <v>0.65183561643835619</v>
      </c>
      <c r="DK33" s="616"/>
      <c r="DL33" s="616"/>
      <c r="DM33" s="616"/>
      <c r="DN33" s="616"/>
      <c r="DO33" s="616"/>
      <c r="DP33" s="616"/>
      <c r="DQ33" s="616"/>
      <c r="DR33" s="616"/>
      <c r="DS33" s="616"/>
      <c r="DT33" s="616"/>
      <c r="DU33" s="616"/>
      <c r="DV33" s="616"/>
      <c r="DW33" s="616"/>
      <c r="DX33" s="616"/>
      <c r="DY33" s="616"/>
      <c r="DZ33" s="616"/>
      <c r="EA33" s="616"/>
      <c r="EB33" s="616"/>
      <c r="EC33" s="616"/>
      <c r="ED33" s="616"/>
      <c r="EE33" s="616"/>
      <c r="EF33" s="616"/>
      <c r="EG33" s="616"/>
      <c r="EH33" s="616"/>
      <c r="EI33" s="616"/>
      <c r="EJ33" s="616"/>
      <c r="EK33" s="616"/>
      <c r="EL33" s="616"/>
      <c r="EM33" s="616"/>
      <c r="EN33" s="616"/>
      <c r="EO33" s="616"/>
      <c r="EP33" s="616"/>
      <c r="EQ33" s="617">
        <v>0.76385451110061409</v>
      </c>
      <c r="ER33" s="618"/>
      <c r="ES33" s="619">
        <v>7</v>
      </c>
      <c r="ET33" s="619"/>
      <c r="EU33" s="619"/>
      <c r="EV33" s="619"/>
      <c r="EW33" s="619">
        <v>8</v>
      </c>
      <c r="EX33" s="619"/>
      <c r="EY33" s="619"/>
      <c r="EZ33" s="619"/>
      <c r="FA33" s="619"/>
      <c r="FB33" s="619"/>
      <c r="FC33" s="619"/>
      <c r="FD33" s="619"/>
      <c r="FE33" s="619"/>
      <c r="FF33" s="619"/>
      <c r="FG33" s="619"/>
      <c r="FH33" s="619"/>
      <c r="FI33" s="619"/>
      <c r="FJ33" s="619"/>
      <c r="FK33" s="619"/>
      <c r="FL33" s="619"/>
      <c r="FM33" s="619"/>
      <c r="FN33" s="619"/>
      <c r="FO33" s="619"/>
      <c r="FP33" s="619"/>
      <c r="FQ33" s="619"/>
      <c r="FR33" s="619"/>
      <c r="FS33" s="619"/>
      <c r="FT33" s="619"/>
      <c r="FU33" s="619"/>
      <c r="FV33" s="619"/>
      <c r="FW33" s="619"/>
      <c r="FX33" s="620">
        <f t="shared" si="17"/>
        <v>15</v>
      </c>
      <c r="FY33" s="614">
        <f t="shared" si="34"/>
        <v>2</v>
      </c>
      <c r="FZ33" s="615"/>
      <c r="GA33" s="616">
        <v>0.71506849315068488</v>
      </c>
      <c r="GB33" s="616"/>
      <c r="GC33" s="616"/>
      <c r="GD33" s="616"/>
      <c r="GE33" s="616">
        <v>0.76130136986301367</v>
      </c>
      <c r="GF33" s="616"/>
      <c r="GG33" s="616"/>
      <c r="GH33" s="616"/>
      <c r="GI33" s="616"/>
      <c r="GJ33" s="616"/>
      <c r="GK33" s="616"/>
      <c r="GL33" s="616"/>
      <c r="GM33" s="616"/>
      <c r="GN33" s="616"/>
      <c r="GO33" s="616"/>
      <c r="GP33" s="616"/>
      <c r="GQ33" s="616"/>
      <c r="GR33" s="616"/>
      <c r="GS33" s="616"/>
      <c r="GT33" s="616"/>
      <c r="GU33" s="616"/>
      <c r="GV33" s="616"/>
      <c r="GW33" s="616"/>
      <c r="GX33" s="616"/>
      <c r="GY33" s="616"/>
      <c r="GZ33" s="616"/>
      <c r="HA33" s="616"/>
      <c r="HB33" s="616"/>
      <c r="HC33" s="616"/>
      <c r="HD33" s="616"/>
      <c r="HE33" s="616"/>
      <c r="HF33" s="621">
        <v>0.73972602739726023</v>
      </c>
      <c r="HG33" s="622">
        <v>30</v>
      </c>
      <c r="HH33" s="623"/>
      <c r="HI33" s="623"/>
      <c r="HJ33" s="623"/>
      <c r="HK33" s="623"/>
      <c r="HL33" s="623"/>
      <c r="HM33" s="623"/>
      <c r="HN33" s="624"/>
      <c r="HO33" s="625">
        <v>2</v>
      </c>
      <c r="HP33" s="626">
        <v>742</v>
      </c>
      <c r="HQ33" s="626">
        <v>22</v>
      </c>
      <c r="HR33" s="626">
        <v>150</v>
      </c>
      <c r="HS33" s="626">
        <v>584</v>
      </c>
      <c r="HT33" s="626">
        <v>721</v>
      </c>
      <c r="HU33" s="626">
        <v>182</v>
      </c>
      <c r="HV33" s="626">
        <v>149</v>
      </c>
      <c r="HW33" s="626">
        <v>370</v>
      </c>
      <c r="HX33" s="626">
        <v>70</v>
      </c>
      <c r="HY33" s="626">
        <v>162</v>
      </c>
      <c r="HZ33" s="626">
        <v>203</v>
      </c>
      <c r="IA33" s="626">
        <v>1</v>
      </c>
      <c r="IB33" s="626">
        <v>3</v>
      </c>
      <c r="IC33" s="626">
        <v>0</v>
      </c>
      <c r="ID33" s="626">
        <v>0</v>
      </c>
      <c r="IE33" s="626">
        <v>128</v>
      </c>
      <c r="IF33" s="626">
        <v>13</v>
      </c>
      <c r="IG33" s="626">
        <v>87</v>
      </c>
      <c r="IH33" s="626">
        <v>32</v>
      </c>
      <c r="II33" s="626">
        <v>44</v>
      </c>
      <c r="IJ33" s="626">
        <v>52</v>
      </c>
      <c r="IK33" s="626">
        <v>0</v>
      </c>
      <c r="IL33" s="626">
        <v>27</v>
      </c>
      <c r="IM33" s="626">
        <v>752</v>
      </c>
      <c r="IN33" s="626">
        <v>0</v>
      </c>
      <c r="IO33" s="626">
        <v>1</v>
      </c>
      <c r="IP33" s="626">
        <v>1</v>
      </c>
      <c r="IQ33" s="626">
        <f t="shared" si="18"/>
        <v>4498</v>
      </c>
      <c r="IR33" s="627">
        <f t="shared" si="19"/>
        <v>4.4464206313917296E-4</v>
      </c>
      <c r="IS33" s="614">
        <f t="shared" si="20"/>
        <v>12.323287671232876</v>
      </c>
      <c r="IT33" s="628">
        <v>113</v>
      </c>
      <c r="IU33" s="629">
        <f t="shared" si="21"/>
        <v>2.5122276567363273E-2</v>
      </c>
      <c r="IV33" s="630">
        <v>566</v>
      </c>
      <c r="IW33" s="631">
        <f t="shared" si="1"/>
        <v>0.12583370386838594</v>
      </c>
      <c r="IX33" s="632">
        <v>4093.4952999999991</v>
      </c>
      <c r="IY33" s="633">
        <v>99.562700000000049</v>
      </c>
      <c r="IZ33" s="633">
        <v>4193.0579999999991</v>
      </c>
      <c r="JA33" s="634">
        <f t="shared" si="22"/>
        <v>2.3744651278374891E-2</v>
      </c>
      <c r="JB33" s="635">
        <v>0.93220497999110696</v>
      </c>
      <c r="JC33" s="636">
        <v>26</v>
      </c>
      <c r="JD33" s="637">
        <v>808</v>
      </c>
      <c r="JE33" s="637">
        <v>53</v>
      </c>
      <c r="JF33" s="637">
        <v>9</v>
      </c>
      <c r="JG33" s="637">
        <v>0</v>
      </c>
      <c r="JH33" s="637">
        <v>3602</v>
      </c>
      <c r="JI33" s="638">
        <f t="shared" si="2"/>
        <v>5.7803468208092483E-3</v>
      </c>
      <c r="JJ33" s="638">
        <f t="shared" si="3"/>
        <v>0.17963539350822588</v>
      </c>
      <c r="JK33" s="638">
        <f t="shared" si="4"/>
        <v>1.1783014673188083E-2</v>
      </c>
      <c r="JL33" s="638">
        <f t="shared" si="5"/>
        <v>2.0008892841262785E-3</v>
      </c>
      <c r="JM33" s="638">
        <f t="shared" si="6"/>
        <v>0</v>
      </c>
      <c r="JN33" s="639">
        <f t="shared" si="7"/>
        <v>0.80080035571365049</v>
      </c>
      <c r="JO33" s="640">
        <v>7</v>
      </c>
      <c r="JP33" s="641">
        <v>9.9582210242587603</v>
      </c>
      <c r="JQ33" s="641">
        <v>7.3181818181818183</v>
      </c>
      <c r="JR33" s="641">
        <v>9.1199999999999992</v>
      </c>
      <c r="JS33" s="641">
        <v>10.775684931506849</v>
      </c>
      <c r="JT33" s="641">
        <v>8.9070735090152571</v>
      </c>
      <c r="JU33" s="641">
        <v>6.7747252747252746</v>
      </c>
      <c r="JV33" s="641">
        <v>12.557046979865772</v>
      </c>
      <c r="JW33" s="641">
        <v>10.54054054054054</v>
      </c>
      <c r="JX33" s="641">
        <v>10.814285714285715</v>
      </c>
      <c r="JY33" s="641">
        <v>8.0432098765432105</v>
      </c>
      <c r="JZ33" s="641">
        <v>10.625615763546797</v>
      </c>
      <c r="KA33" s="641">
        <v>6</v>
      </c>
      <c r="KB33" s="641">
        <v>11</v>
      </c>
      <c r="KC33" s="641">
        <v>0</v>
      </c>
      <c r="KD33" s="641">
        <v>0</v>
      </c>
      <c r="KE33" s="641">
        <v>8.296875</v>
      </c>
      <c r="KF33" s="641">
        <v>12.461538461538462</v>
      </c>
      <c r="KG33" s="641">
        <v>11.908045977011493</v>
      </c>
      <c r="KH33" s="641">
        <v>10.75</v>
      </c>
      <c r="KI33" s="641">
        <v>4.6363636363636367</v>
      </c>
      <c r="KJ33" s="641">
        <v>3.4807692307692308</v>
      </c>
      <c r="KK33" s="641">
        <v>0</v>
      </c>
      <c r="KL33" s="641">
        <v>5.7407407407407405</v>
      </c>
      <c r="KM33" s="641">
        <v>16.797872340425531</v>
      </c>
      <c r="KN33" s="641">
        <v>0</v>
      </c>
      <c r="KO33" s="641">
        <v>38</v>
      </c>
      <c r="KP33" s="641">
        <v>3</v>
      </c>
      <c r="KQ33" s="642">
        <v>10.832369942196532</v>
      </c>
      <c r="KR33" s="625">
        <v>2</v>
      </c>
      <c r="KS33" s="626">
        <v>4735</v>
      </c>
      <c r="KT33" s="626">
        <v>126</v>
      </c>
      <c r="KU33" s="626">
        <v>1132</v>
      </c>
      <c r="KV33" s="626">
        <v>5308</v>
      </c>
      <c r="KW33" s="626">
        <v>5039</v>
      </c>
      <c r="KX33" s="626">
        <v>1037</v>
      </c>
      <c r="KY33" s="626">
        <v>1626</v>
      </c>
      <c r="KZ33" s="626">
        <v>3455</v>
      </c>
      <c r="LA33" s="626">
        <v>675</v>
      </c>
      <c r="LB33" s="626">
        <v>1073</v>
      </c>
      <c r="LC33" s="626">
        <v>1806</v>
      </c>
      <c r="LD33" s="626">
        <v>5</v>
      </c>
      <c r="LE33" s="626">
        <v>30</v>
      </c>
      <c r="LF33" s="626">
        <v>0</v>
      </c>
      <c r="LG33" s="626">
        <v>0</v>
      </c>
      <c r="LH33" s="626">
        <v>895</v>
      </c>
      <c r="LI33" s="626">
        <v>144</v>
      </c>
      <c r="LJ33" s="626">
        <v>731</v>
      </c>
      <c r="LK33" s="626">
        <v>234</v>
      </c>
      <c r="LL33" s="626">
        <v>122</v>
      </c>
      <c r="LM33" s="626">
        <v>85</v>
      </c>
      <c r="LN33" s="626">
        <v>0</v>
      </c>
      <c r="LO33" s="626">
        <v>73</v>
      </c>
      <c r="LP33" s="626">
        <v>11880</v>
      </c>
      <c r="LQ33" s="626">
        <v>0</v>
      </c>
      <c r="LR33" s="626">
        <v>37</v>
      </c>
      <c r="LS33" s="626">
        <v>0</v>
      </c>
      <c r="LT33" s="626">
        <f t="shared" si="23"/>
        <v>40250</v>
      </c>
      <c r="LU33" s="614">
        <f t="shared" si="8"/>
        <v>110.27397260273973</v>
      </c>
      <c r="LV33" s="625">
        <v>10</v>
      </c>
      <c r="LW33" s="626">
        <v>1912</v>
      </c>
      <c r="LX33" s="626">
        <v>13</v>
      </c>
      <c r="LY33" s="626">
        <v>84</v>
      </c>
      <c r="LZ33" s="626">
        <v>398</v>
      </c>
      <c r="MA33" s="626">
        <v>664</v>
      </c>
      <c r="MB33" s="626">
        <v>16</v>
      </c>
      <c r="MC33" s="626">
        <v>94</v>
      </c>
      <c r="MD33" s="626">
        <v>77</v>
      </c>
      <c r="ME33" s="626">
        <v>12</v>
      </c>
      <c r="MF33" s="626">
        <v>71</v>
      </c>
      <c r="MG33" s="626">
        <v>149</v>
      </c>
      <c r="MH33" s="626">
        <v>0</v>
      </c>
      <c r="MI33" s="626">
        <v>0</v>
      </c>
      <c r="MJ33" s="626">
        <v>0</v>
      </c>
      <c r="MK33" s="626">
        <v>0</v>
      </c>
      <c r="ML33" s="626">
        <v>41</v>
      </c>
      <c r="MM33" s="626">
        <v>4</v>
      </c>
      <c r="MN33" s="626">
        <v>217</v>
      </c>
      <c r="MO33" s="626">
        <v>78</v>
      </c>
      <c r="MP33" s="626">
        <v>45</v>
      </c>
      <c r="MQ33" s="626">
        <v>46</v>
      </c>
      <c r="MR33" s="626">
        <v>0</v>
      </c>
      <c r="MS33" s="626">
        <v>55</v>
      </c>
      <c r="MT33" s="626">
        <v>0</v>
      </c>
      <c r="MU33" s="626">
        <v>0</v>
      </c>
      <c r="MV33" s="626">
        <v>0</v>
      </c>
      <c r="MW33" s="626">
        <v>2</v>
      </c>
      <c r="MX33" s="626">
        <f t="shared" si="24"/>
        <v>3988</v>
      </c>
      <c r="MY33" s="614">
        <f t="shared" si="25"/>
        <v>10.926027397260274</v>
      </c>
      <c r="MZ33" s="612">
        <f t="shared" si="9"/>
        <v>40250</v>
      </c>
      <c r="NA33" s="613">
        <f t="shared" si="26"/>
        <v>3988</v>
      </c>
      <c r="NB33" s="643">
        <f t="shared" si="27"/>
        <v>9.0148740901487404E-2</v>
      </c>
      <c r="NC33" s="644">
        <v>0</v>
      </c>
      <c r="ND33" s="645">
        <v>0</v>
      </c>
      <c r="NE33" s="645">
        <v>0</v>
      </c>
      <c r="NF33" s="646">
        <v>384</v>
      </c>
      <c r="NG33" s="647">
        <v>926</v>
      </c>
      <c r="NH33" s="647">
        <v>2678</v>
      </c>
      <c r="NI33" s="645">
        <v>0</v>
      </c>
      <c r="NJ33" s="645">
        <v>0</v>
      </c>
      <c r="NK33" s="646">
        <v>0</v>
      </c>
      <c r="NL33" s="647">
        <v>0</v>
      </c>
      <c r="NM33" s="645">
        <v>0</v>
      </c>
      <c r="NN33" s="645">
        <v>0</v>
      </c>
      <c r="NO33" s="646">
        <v>0</v>
      </c>
      <c r="NP33" s="647">
        <v>0</v>
      </c>
      <c r="NQ33" s="648">
        <v>0</v>
      </c>
      <c r="NR33" s="648">
        <v>0</v>
      </c>
      <c r="NS33" s="648">
        <v>0</v>
      </c>
      <c r="NT33" s="649">
        <f t="shared" si="28"/>
        <v>3988</v>
      </c>
      <c r="NU33" s="650">
        <f t="shared" si="29"/>
        <v>0</v>
      </c>
      <c r="NV33" s="625"/>
      <c r="NW33" s="626"/>
      <c r="NX33" s="626"/>
      <c r="NY33" s="651"/>
      <c r="NZ33" s="626">
        <v>35</v>
      </c>
      <c r="OA33" s="626">
        <v>31</v>
      </c>
      <c r="OB33" s="626">
        <v>23</v>
      </c>
      <c r="OC33" s="651">
        <v>89</v>
      </c>
      <c r="OD33" s="652">
        <f t="shared" si="30"/>
        <v>89</v>
      </c>
      <c r="OE33" s="653"/>
      <c r="OF33" s="654"/>
      <c r="OG33" s="654">
        <v>6.5600000000000005</v>
      </c>
      <c r="OH33" s="654">
        <v>0.43733333333333335</v>
      </c>
      <c r="OI33" s="654"/>
      <c r="OJ33" s="654"/>
      <c r="OK33" s="654">
        <v>34.71</v>
      </c>
      <c r="OL33" s="655">
        <v>2.3140000000000001</v>
      </c>
      <c r="OM33" s="656"/>
      <c r="ON33" s="657">
        <v>987</v>
      </c>
      <c r="OO33" s="657"/>
      <c r="OP33" s="657">
        <v>15</v>
      </c>
      <c r="OQ33" s="657">
        <v>113</v>
      </c>
      <c r="OR33" s="657"/>
      <c r="OS33" s="657">
        <v>37</v>
      </c>
      <c r="OT33" s="658">
        <f t="shared" si="32"/>
        <v>1152</v>
      </c>
    </row>
    <row r="34" spans="1:410" s="587" customFormat="1" ht="8.25" x14ac:dyDescent="0.25">
      <c r="A34" s="588" t="s">
        <v>354</v>
      </c>
      <c r="B34" s="589" t="s">
        <v>355</v>
      </c>
      <c r="C34" s="590" t="s">
        <v>356</v>
      </c>
      <c r="D34" s="590" t="s">
        <v>1229</v>
      </c>
      <c r="E34" s="590" t="s">
        <v>1213</v>
      </c>
      <c r="F34" s="590" t="s">
        <v>280</v>
      </c>
      <c r="G34" s="590" t="s">
        <v>358</v>
      </c>
      <c r="H34" s="590" t="s">
        <v>358</v>
      </c>
      <c r="I34" s="590" t="s">
        <v>186</v>
      </c>
      <c r="J34" s="590" t="s">
        <v>210</v>
      </c>
      <c r="K34" s="591" t="s">
        <v>282</v>
      </c>
      <c r="L34" s="592">
        <v>1</v>
      </c>
      <c r="M34" s="593">
        <v>1228212</v>
      </c>
      <c r="N34" s="594">
        <v>24364</v>
      </c>
      <c r="O34" s="595">
        <v>1241139</v>
      </c>
      <c r="P34" s="596">
        <v>791654</v>
      </c>
      <c r="Q34" s="597">
        <f t="shared" si="10"/>
        <v>0.63784475389138529</v>
      </c>
      <c r="R34" s="598">
        <f t="shared" si="33"/>
        <v>-12927</v>
      </c>
      <c r="S34" s="599">
        <v>3135.8579300000001</v>
      </c>
      <c r="T34" s="600">
        <v>999592.59026000008</v>
      </c>
      <c r="U34" s="600">
        <v>66754.565230000007</v>
      </c>
      <c r="V34" s="600">
        <v>1069483.01342</v>
      </c>
      <c r="W34" s="601">
        <f t="shared" si="11"/>
        <v>0.87076417867599398</v>
      </c>
      <c r="X34" s="602">
        <v>179.42574999999999</v>
      </c>
      <c r="Y34" s="603">
        <v>6.42</v>
      </c>
      <c r="Z34" s="603">
        <v>365.70119999999997</v>
      </c>
      <c r="AA34" s="603">
        <v>121.92719999999998</v>
      </c>
      <c r="AB34" s="603">
        <v>30.412400000000002</v>
      </c>
      <c r="AC34" s="603">
        <v>120.98866666666667</v>
      </c>
      <c r="AD34" s="603">
        <v>2</v>
      </c>
      <c r="AE34" s="603">
        <v>75.683499999999995</v>
      </c>
      <c r="AF34" s="603">
        <v>73.912500000000009</v>
      </c>
      <c r="AG34" s="603">
        <v>976.47121666666658</v>
      </c>
      <c r="AH34" s="604">
        <f t="shared" si="12"/>
        <v>0.21699253573387828</v>
      </c>
      <c r="AI34" s="605">
        <f t="shared" si="13"/>
        <v>0.44226890905526195</v>
      </c>
      <c r="AJ34" s="606"/>
      <c r="AK34" s="607">
        <v>773</v>
      </c>
      <c r="AL34" s="607">
        <v>766</v>
      </c>
      <c r="AM34" s="607">
        <v>5801</v>
      </c>
      <c r="AN34" s="607">
        <v>1</v>
      </c>
      <c r="AO34" s="607">
        <v>11152</v>
      </c>
      <c r="AP34" s="607">
        <v>5317</v>
      </c>
      <c r="AQ34" s="608">
        <v>8241</v>
      </c>
      <c r="AR34" s="609"/>
      <c r="AS34" s="610"/>
      <c r="AT34" s="610"/>
      <c r="AU34" s="610"/>
      <c r="AV34" s="610"/>
      <c r="AW34" s="610"/>
      <c r="AX34" s="610"/>
      <c r="AY34" s="610"/>
      <c r="AZ34" s="610"/>
      <c r="BA34" s="610">
        <v>1</v>
      </c>
      <c r="BB34" s="610"/>
      <c r="BC34" s="610"/>
      <c r="BD34" s="610"/>
      <c r="BE34" s="610"/>
      <c r="BF34" s="610"/>
      <c r="BG34" s="610"/>
      <c r="BH34" s="610"/>
      <c r="BI34" s="610"/>
      <c r="BJ34" s="610"/>
      <c r="BK34" s="610"/>
      <c r="BL34" s="611">
        <f t="shared" si="14"/>
        <v>1</v>
      </c>
      <c r="BM34" s="612">
        <v>66</v>
      </c>
      <c r="BN34" s="613">
        <v>63</v>
      </c>
      <c r="BO34" s="613">
        <v>40</v>
      </c>
      <c r="BP34" s="613">
        <v>25</v>
      </c>
      <c r="BQ34" s="613">
        <v>30</v>
      </c>
      <c r="BR34" s="613">
        <v>30</v>
      </c>
      <c r="BS34" s="613"/>
      <c r="BT34" s="613">
        <v>20</v>
      </c>
      <c r="BU34" s="613">
        <v>14</v>
      </c>
      <c r="BV34" s="613">
        <v>20</v>
      </c>
      <c r="BW34" s="613">
        <v>20</v>
      </c>
      <c r="BX34" s="613">
        <v>30</v>
      </c>
      <c r="BY34" s="613">
        <v>20</v>
      </c>
      <c r="BZ34" s="613"/>
      <c r="CA34" s="613"/>
      <c r="CB34" s="613"/>
      <c r="CC34" s="613"/>
      <c r="CD34" s="613"/>
      <c r="CE34" s="613"/>
      <c r="CF34" s="613"/>
      <c r="CG34" s="613"/>
      <c r="CH34" s="613"/>
      <c r="CI34" s="613"/>
      <c r="CJ34" s="613"/>
      <c r="CK34" s="613"/>
      <c r="CL34" s="613"/>
      <c r="CM34" s="613"/>
      <c r="CN34" s="613"/>
      <c r="CO34" s="613"/>
      <c r="CP34" s="613"/>
      <c r="CQ34" s="613"/>
      <c r="CR34" s="613"/>
      <c r="CS34" s="613"/>
      <c r="CT34" s="613"/>
      <c r="CU34" s="613"/>
      <c r="CV34" s="613"/>
      <c r="CW34" s="613"/>
      <c r="CX34" s="613"/>
      <c r="CY34" s="613"/>
      <c r="CZ34" s="613"/>
      <c r="DA34" s="613">
        <f t="shared" si="15"/>
        <v>378</v>
      </c>
      <c r="DB34" s="614">
        <f t="shared" si="16"/>
        <v>12</v>
      </c>
      <c r="DC34" s="615">
        <v>0.51116645911166458</v>
      </c>
      <c r="DD34" s="616">
        <v>0.70310937160252229</v>
      </c>
      <c r="DE34" s="616">
        <v>0.38219178082191779</v>
      </c>
      <c r="DF34" s="616">
        <v>0.76241095890410959</v>
      </c>
      <c r="DG34" s="616">
        <v>0.47726027397260273</v>
      </c>
      <c r="DH34" s="616">
        <v>0.25716894977168947</v>
      </c>
      <c r="DI34" s="616"/>
      <c r="DJ34" s="616">
        <v>0.74506849315068491</v>
      </c>
      <c r="DK34" s="616">
        <v>0.47162426614481406</v>
      </c>
      <c r="DL34" s="616">
        <v>0.64671232876712326</v>
      </c>
      <c r="DM34" s="616">
        <v>0.5393150684931507</v>
      </c>
      <c r="DN34" s="616">
        <v>0.31360730593607306</v>
      </c>
      <c r="DO34" s="616">
        <v>0.41246575342465752</v>
      </c>
      <c r="DP34" s="616"/>
      <c r="DQ34" s="616"/>
      <c r="DR34" s="616"/>
      <c r="DS34" s="616"/>
      <c r="DT34" s="616"/>
      <c r="DU34" s="616"/>
      <c r="DV34" s="616"/>
      <c r="DW34" s="616"/>
      <c r="DX34" s="616"/>
      <c r="DY34" s="616"/>
      <c r="DZ34" s="616"/>
      <c r="EA34" s="616"/>
      <c r="EB34" s="616"/>
      <c r="EC34" s="616"/>
      <c r="ED34" s="616"/>
      <c r="EE34" s="616"/>
      <c r="EF34" s="616"/>
      <c r="EG34" s="616"/>
      <c r="EH34" s="616"/>
      <c r="EI34" s="616"/>
      <c r="EJ34" s="616"/>
      <c r="EK34" s="616"/>
      <c r="EL34" s="616"/>
      <c r="EM34" s="616"/>
      <c r="EN34" s="616"/>
      <c r="EO34" s="616"/>
      <c r="EP34" s="616"/>
      <c r="EQ34" s="617">
        <v>0.52194680002899185</v>
      </c>
      <c r="ER34" s="618">
        <v>10</v>
      </c>
      <c r="ES34" s="619">
        <v>16</v>
      </c>
      <c r="ET34" s="619">
        <v>6</v>
      </c>
      <c r="EU34" s="619"/>
      <c r="EV34" s="619">
        <v>3</v>
      </c>
      <c r="EW34" s="619">
        <v>6</v>
      </c>
      <c r="EX34" s="619"/>
      <c r="EY34" s="619"/>
      <c r="EZ34" s="619"/>
      <c r="FA34" s="619"/>
      <c r="FB34" s="619"/>
      <c r="FC34" s="619"/>
      <c r="FD34" s="619"/>
      <c r="FE34" s="619"/>
      <c r="FF34" s="619"/>
      <c r="FG34" s="619"/>
      <c r="FH34" s="619"/>
      <c r="FI34" s="619"/>
      <c r="FJ34" s="619"/>
      <c r="FK34" s="619"/>
      <c r="FL34" s="619"/>
      <c r="FM34" s="619"/>
      <c r="FN34" s="619"/>
      <c r="FO34" s="619"/>
      <c r="FP34" s="619"/>
      <c r="FQ34" s="619"/>
      <c r="FR34" s="619"/>
      <c r="FS34" s="619"/>
      <c r="FT34" s="619"/>
      <c r="FU34" s="619"/>
      <c r="FV34" s="619"/>
      <c r="FW34" s="619"/>
      <c r="FX34" s="620">
        <f t="shared" si="17"/>
        <v>41</v>
      </c>
      <c r="FY34" s="614">
        <f t="shared" si="34"/>
        <v>5</v>
      </c>
      <c r="FZ34" s="615">
        <v>0.83945205479452056</v>
      </c>
      <c r="GA34" s="616">
        <v>0.47585616438356165</v>
      </c>
      <c r="GB34" s="616">
        <v>0.9068493150684932</v>
      </c>
      <c r="GC34" s="616"/>
      <c r="GD34" s="616">
        <v>0.44292237442922372</v>
      </c>
      <c r="GE34" s="616">
        <v>6.9863013698630141E-2</v>
      </c>
      <c r="GF34" s="616"/>
      <c r="GG34" s="616"/>
      <c r="GH34" s="616"/>
      <c r="GI34" s="616"/>
      <c r="GJ34" s="616"/>
      <c r="GK34" s="616"/>
      <c r="GL34" s="616"/>
      <c r="GM34" s="616"/>
      <c r="GN34" s="616"/>
      <c r="GO34" s="616"/>
      <c r="GP34" s="616"/>
      <c r="GQ34" s="616"/>
      <c r="GR34" s="616"/>
      <c r="GS34" s="616"/>
      <c r="GT34" s="616"/>
      <c r="GU34" s="616"/>
      <c r="GV34" s="616"/>
      <c r="GW34" s="616"/>
      <c r="GX34" s="616"/>
      <c r="GY34" s="616"/>
      <c r="GZ34" s="616"/>
      <c r="HA34" s="616"/>
      <c r="HB34" s="616"/>
      <c r="HC34" s="616"/>
      <c r="HD34" s="616"/>
      <c r="HE34" s="616"/>
      <c r="HF34" s="621">
        <v>0.56578683595055124</v>
      </c>
      <c r="HG34" s="622"/>
      <c r="HH34" s="623"/>
      <c r="HI34" s="623"/>
      <c r="HJ34" s="623"/>
      <c r="HK34" s="623"/>
      <c r="HL34" s="623"/>
      <c r="HM34" s="623"/>
      <c r="HN34" s="624"/>
      <c r="HO34" s="625">
        <v>53</v>
      </c>
      <c r="HP34" s="626">
        <v>1186</v>
      </c>
      <c r="HQ34" s="626">
        <v>13</v>
      </c>
      <c r="HR34" s="626">
        <v>1056</v>
      </c>
      <c r="HS34" s="626">
        <v>979</v>
      </c>
      <c r="HT34" s="626">
        <v>1067</v>
      </c>
      <c r="HU34" s="626">
        <v>2270</v>
      </c>
      <c r="HV34" s="626">
        <v>700</v>
      </c>
      <c r="HW34" s="626">
        <v>2105</v>
      </c>
      <c r="HX34" s="626">
        <v>445</v>
      </c>
      <c r="HY34" s="626">
        <v>273</v>
      </c>
      <c r="HZ34" s="626">
        <v>1009</v>
      </c>
      <c r="IA34" s="626">
        <v>244</v>
      </c>
      <c r="IB34" s="626">
        <v>776</v>
      </c>
      <c r="IC34" s="626">
        <v>875</v>
      </c>
      <c r="ID34" s="626">
        <v>598</v>
      </c>
      <c r="IE34" s="626">
        <v>151</v>
      </c>
      <c r="IF34" s="626">
        <v>70</v>
      </c>
      <c r="IG34" s="626">
        <v>257</v>
      </c>
      <c r="IH34" s="626">
        <v>35</v>
      </c>
      <c r="II34" s="626">
        <v>89</v>
      </c>
      <c r="IJ34" s="626">
        <v>124</v>
      </c>
      <c r="IK34" s="626">
        <v>5</v>
      </c>
      <c r="IL34" s="626">
        <v>122</v>
      </c>
      <c r="IM34" s="626">
        <v>588</v>
      </c>
      <c r="IN34" s="626">
        <v>0</v>
      </c>
      <c r="IO34" s="626">
        <v>18</v>
      </c>
      <c r="IP34" s="626">
        <v>1</v>
      </c>
      <c r="IQ34" s="626">
        <f t="shared" si="18"/>
        <v>15109</v>
      </c>
      <c r="IR34" s="627">
        <f t="shared" si="19"/>
        <v>3.5078430074789858E-3</v>
      </c>
      <c r="IS34" s="614">
        <f t="shared" si="20"/>
        <v>41.394520547945206</v>
      </c>
      <c r="IT34" s="628">
        <v>551</v>
      </c>
      <c r="IU34" s="629">
        <f t="shared" si="21"/>
        <v>3.6468330134357005E-2</v>
      </c>
      <c r="IV34" s="630">
        <v>2426</v>
      </c>
      <c r="IW34" s="631">
        <f t="shared" si="1"/>
        <v>0.16056654973856641</v>
      </c>
      <c r="IX34" s="632">
        <v>11702.354400000015</v>
      </c>
      <c r="IY34" s="633">
        <v>938.60379999999918</v>
      </c>
      <c r="IZ34" s="633">
        <v>12640.958199999997</v>
      </c>
      <c r="JA34" s="634">
        <f t="shared" si="22"/>
        <v>7.4251001004021946E-2</v>
      </c>
      <c r="JB34" s="635">
        <v>0.83665088357932338</v>
      </c>
      <c r="JC34" s="636">
        <v>4218</v>
      </c>
      <c r="JD34" s="637">
        <v>2123</v>
      </c>
      <c r="JE34" s="637">
        <v>29</v>
      </c>
      <c r="JF34" s="637">
        <v>99</v>
      </c>
      <c r="JG34" s="637">
        <v>2</v>
      </c>
      <c r="JH34" s="637">
        <v>8638</v>
      </c>
      <c r="JI34" s="638">
        <f t="shared" si="2"/>
        <v>0.27917135482162947</v>
      </c>
      <c r="JJ34" s="638">
        <f t="shared" si="3"/>
        <v>0.14051227745052616</v>
      </c>
      <c r="JK34" s="638">
        <f t="shared" si="4"/>
        <v>1.9193857965451055E-3</v>
      </c>
      <c r="JL34" s="638">
        <f t="shared" si="5"/>
        <v>6.5523859951022567E-3</v>
      </c>
      <c r="JM34" s="638">
        <f t="shared" si="6"/>
        <v>1.3237143424449003E-4</v>
      </c>
      <c r="JN34" s="639">
        <f t="shared" si="7"/>
        <v>0.57171222450195247</v>
      </c>
      <c r="JO34" s="640">
        <v>25.509433962264151</v>
      </c>
      <c r="JP34" s="641">
        <v>5.3558178752107928</v>
      </c>
      <c r="JQ34" s="641">
        <v>4.4615384615384617</v>
      </c>
      <c r="JR34" s="641">
        <v>4.302083333333333</v>
      </c>
      <c r="JS34" s="641">
        <v>8.2951991828396316</v>
      </c>
      <c r="JT34" s="641">
        <v>7.3111527647610126</v>
      </c>
      <c r="JU34" s="641">
        <v>5.1929515418502206</v>
      </c>
      <c r="JV34" s="641">
        <v>7.5671428571428567</v>
      </c>
      <c r="JW34" s="641">
        <v>6.6</v>
      </c>
      <c r="JX34" s="641">
        <v>7.3752808988764045</v>
      </c>
      <c r="JY34" s="641">
        <v>6.7216117216117217</v>
      </c>
      <c r="JZ34" s="641">
        <v>6.5550049554013876</v>
      </c>
      <c r="KA34" s="641">
        <v>6.331967213114754</v>
      </c>
      <c r="KB34" s="641">
        <v>3.4626288659793816</v>
      </c>
      <c r="KC34" s="641">
        <v>4.9394285714285715</v>
      </c>
      <c r="KD34" s="641">
        <v>5.028428093645485</v>
      </c>
      <c r="KE34" s="641">
        <v>5.7682119205298017</v>
      </c>
      <c r="KF34" s="641">
        <v>8.7285714285714278</v>
      </c>
      <c r="KG34" s="641">
        <v>11</v>
      </c>
      <c r="KH34" s="641">
        <v>6.1142857142857139</v>
      </c>
      <c r="KI34" s="641">
        <v>2.7415730337078652</v>
      </c>
      <c r="KJ34" s="641">
        <v>4.82258064516129</v>
      </c>
      <c r="KK34" s="641">
        <v>6</v>
      </c>
      <c r="KL34" s="641">
        <v>4.1475409836065573</v>
      </c>
      <c r="KM34" s="641">
        <v>10.185374149659864</v>
      </c>
      <c r="KN34" s="641">
        <v>0</v>
      </c>
      <c r="KO34" s="641">
        <v>8.9444444444444446</v>
      </c>
      <c r="KP34" s="641">
        <v>18</v>
      </c>
      <c r="KQ34" s="642">
        <v>6.2589185253822226</v>
      </c>
      <c r="KR34" s="625">
        <v>153</v>
      </c>
      <c r="KS34" s="626">
        <v>4740</v>
      </c>
      <c r="KT34" s="626">
        <v>40</v>
      </c>
      <c r="KU34" s="626">
        <v>3359</v>
      </c>
      <c r="KV34" s="626">
        <v>6097</v>
      </c>
      <c r="KW34" s="626">
        <v>5684</v>
      </c>
      <c r="KX34" s="626">
        <v>8296</v>
      </c>
      <c r="KY34" s="626">
        <v>3916</v>
      </c>
      <c r="KZ34" s="626">
        <v>10857</v>
      </c>
      <c r="LA34" s="626">
        <v>2703</v>
      </c>
      <c r="LB34" s="626">
        <v>1308</v>
      </c>
      <c r="LC34" s="626">
        <v>4906</v>
      </c>
      <c r="LD34" s="626">
        <v>1251</v>
      </c>
      <c r="LE34" s="626">
        <v>1915</v>
      </c>
      <c r="LF34" s="626">
        <v>3449</v>
      </c>
      <c r="LG34" s="626">
        <v>2410</v>
      </c>
      <c r="LH34" s="626">
        <v>688</v>
      </c>
      <c r="LI34" s="626">
        <v>530</v>
      </c>
      <c r="LJ34" s="626">
        <v>2241</v>
      </c>
      <c r="LK34" s="626">
        <v>159</v>
      </c>
      <c r="LL34" s="626">
        <v>137</v>
      </c>
      <c r="LM34" s="626">
        <v>376</v>
      </c>
      <c r="LN34" s="626">
        <v>24</v>
      </c>
      <c r="LO34" s="626">
        <v>380</v>
      </c>
      <c r="LP34" s="626">
        <v>5399</v>
      </c>
      <c r="LQ34" s="626">
        <v>0</v>
      </c>
      <c r="LR34" s="626">
        <v>125</v>
      </c>
      <c r="LS34" s="626">
        <v>17</v>
      </c>
      <c r="LT34" s="626">
        <f t="shared" si="23"/>
        <v>71160</v>
      </c>
      <c r="LU34" s="614">
        <f t="shared" si="8"/>
        <v>194.95890410958904</v>
      </c>
      <c r="LV34" s="625">
        <v>1136</v>
      </c>
      <c r="LW34" s="626">
        <v>426</v>
      </c>
      <c r="LX34" s="626">
        <v>5</v>
      </c>
      <c r="LY34" s="626">
        <v>122</v>
      </c>
      <c r="LZ34" s="626">
        <v>1038</v>
      </c>
      <c r="MA34" s="626">
        <v>1056</v>
      </c>
      <c r="MB34" s="626">
        <v>1229</v>
      </c>
      <c r="MC34" s="626">
        <v>679</v>
      </c>
      <c r="MD34" s="626">
        <v>936</v>
      </c>
      <c r="ME34" s="626">
        <v>136</v>
      </c>
      <c r="MF34" s="626">
        <v>255</v>
      </c>
      <c r="MG34" s="626">
        <v>721</v>
      </c>
      <c r="MH34" s="626">
        <v>48</v>
      </c>
      <c r="MI34" s="626">
        <v>24</v>
      </c>
      <c r="MJ34" s="626">
        <v>4</v>
      </c>
      <c r="MK34" s="626">
        <v>1</v>
      </c>
      <c r="ML34" s="626">
        <v>32</v>
      </c>
      <c r="MM34" s="626">
        <v>9</v>
      </c>
      <c r="MN34" s="626">
        <v>328</v>
      </c>
      <c r="MO34" s="626">
        <v>20</v>
      </c>
      <c r="MP34" s="626">
        <v>32</v>
      </c>
      <c r="MQ34" s="626">
        <v>102</v>
      </c>
      <c r="MR34" s="626">
        <v>1</v>
      </c>
      <c r="MS34" s="626">
        <v>4</v>
      </c>
      <c r="MT34" s="626">
        <v>0</v>
      </c>
      <c r="MU34" s="626">
        <v>0</v>
      </c>
      <c r="MV34" s="626">
        <v>18</v>
      </c>
      <c r="MW34" s="626">
        <v>0</v>
      </c>
      <c r="MX34" s="626">
        <f t="shared" si="24"/>
        <v>8362</v>
      </c>
      <c r="MY34" s="614">
        <f t="shared" si="25"/>
        <v>22.909589041095892</v>
      </c>
      <c r="MZ34" s="612">
        <f t="shared" si="9"/>
        <v>71160</v>
      </c>
      <c r="NA34" s="613">
        <f t="shared" si="26"/>
        <v>8362</v>
      </c>
      <c r="NB34" s="643">
        <f t="shared" si="27"/>
        <v>0.10515329091320641</v>
      </c>
      <c r="NC34" s="644">
        <v>17</v>
      </c>
      <c r="ND34" s="645">
        <v>111</v>
      </c>
      <c r="NE34" s="645">
        <v>549</v>
      </c>
      <c r="NF34" s="646">
        <v>1321</v>
      </c>
      <c r="NG34" s="647">
        <v>1785</v>
      </c>
      <c r="NH34" s="647">
        <v>4097</v>
      </c>
      <c r="NI34" s="645">
        <v>0</v>
      </c>
      <c r="NJ34" s="645">
        <v>0</v>
      </c>
      <c r="NK34" s="646">
        <v>0</v>
      </c>
      <c r="NL34" s="647">
        <v>482</v>
      </c>
      <c r="NM34" s="645">
        <v>0</v>
      </c>
      <c r="NN34" s="645">
        <v>0</v>
      </c>
      <c r="NO34" s="646">
        <v>0</v>
      </c>
      <c r="NP34" s="647">
        <v>0</v>
      </c>
      <c r="NQ34" s="648">
        <v>0</v>
      </c>
      <c r="NR34" s="648">
        <v>0</v>
      </c>
      <c r="NS34" s="648">
        <v>0</v>
      </c>
      <c r="NT34" s="649">
        <f t="shared" si="28"/>
        <v>8362</v>
      </c>
      <c r="NU34" s="650">
        <f t="shared" si="29"/>
        <v>8.0961492465917245E-2</v>
      </c>
      <c r="NV34" s="625">
        <v>953</v>
      </c>
      <c r="NW34" s="626">
        <v>95</v>
      </c>
      <c r="NX34" s="626">
        <v>103</v>
      </c>
      <c r="NY34" s="651">
        <v>1151</v>
      </c>
      <c r="NZ34" s="626">
        <v>1</v>
      </c>
      <c r="OA34" s="626">
        <v>3</v>
      </c>
      <c r="OB34" s="626">
        <v>30</v>
      </c>
      <c r="OC34" s="651">
        <v>34</v>
      </c>
      <c r="OD34" s="652">
        <f t="shared" si="30"/>
        <v>1185</v>
      </c>
      <c r="OE34" s="653">
        <v>4.21</v>
      </c>
      <c r="OF34" s="654">
        <v>0.70166666666666666</v>
      </c>
      <c r="OG34" s="654">
        <v>9.41</v>
      </c>
      <c r="OH34" s="654">
        <v>0.26885714285714285</v>
      </c>
      <c r="OI34" s="654">
        <v>25.43</v>
      </c>
      <c r="OJ34" s="654">
        <v>4.2383333333333333</v>
      </c>
      <c r="OK34" s="654">
        <v>79.259999999999991</v>
      </c>
      <c r="OL34" s="655">
        <v>2.2645714285714282</v>
      </c>
      <c r="OM34" s="656"/>
      <c r="ON34" s="657"/>
      <c r="OO34" s="657"/>
      <c r="OP34" s="657"/>
      <c r="OQ34" s="657"/>
      <c r="OR34" s="657"/>
      <c r="OS34" s="657"/>
      <c r="OT34" s="658"/>
    </row>
    <row r="35" spans="1:410" s="587" customFormat="1" ht="8.25" x14ac:dyDescent="0.25">
      <c r="A35" s="588" t="s">
        <v>359</v>
      </c>
      <c r="B35" s="589" t="s">
        <v>360</v>
      </c>
      <c r="C35" s="590" t="s">
        <v>361</v>
      </c>
      <c r="D35" s="590" t="s">
        <v>1230</v>
      </c>
      <c r="E35" s="590" t="s">
        <v>1211</v>
      </c>
      <c r="F35" s="590" t="s">
        <v>274</v>
      </c>
      <c r="G35" s="590" t="s">
        <v>363</v>
      </c>
      <c r="H35" s="590" t="s">
        <v>363</v>
      </c>
      <c r="I35" s="590" t="s">
        <v>186</v>
      </c>
      <c r="J35" s="590" t="s">
        <v>210</v>
      </c>
      <c r="K35" s="591" t="s">
        <v>282</v>
      </c>
      <c r="L35" s="592">
        <v>1</v>
      </c>
      <c r="M35" s="593">
        <v>982548</v>
      </c>
      <c r="N35" s="594">
        <v>67762</v>
      </c>
      <c r="O35" s="595">
        <v>974141</v>
      </c>
      <c r="P35" s="596">
        <v>600528</v>
      </c>
      <c r="Q35" s="597">
        <f t="shared" si="10"/>
        <v>0.61646927908793492</v>
      </c>
      <c r="R35" s="598">
        <f t="shared" si="33"/>
        <v>8407</v>
      </c>
      <c r="S35" s="599">
        <v>94.878489999999985</v>
      </c>
      <c r="T35" s="600">
        <v>840113.14407999977</v>
      </c>
      <c r="U35" s="600">
        <v>28893.486270000001</v>
      </c>
      <c r="V35" s="600">
        <v>869101.50883999979</v>
      </c>
      <c r="W35" s="601">
        <f t="shared" si="11"/>
        <v>0.88453847429336763</v>
      </c>
      <c r="X35" s="602">
        <v>104.30301999999999</v>
      </c>
      <c r="Y35" s="603">
        <v>5.27</v>
      </c>
      <c r="Z35" s="603">
        <v>287.94668799999999</v>
      </c>
      <c r="AA35" s="603">
        <v>65.944266666666664</v>
      </c>
      <c r="AB35" s="603">
        <v>25.97666666666667</v>
      </c>
      <c r="AC35" s="603">
        <v>106.44586666666666</v>
      </c>
      <c r="AD35" s="603">
        <v>3.4918666666666667</v>
      </c>
      <c r="AE35" s="603">
        <v>69.46674999999999</v>
      </c>
      <c r="AF35" s="603">
        <v>73.001000000000005</v>
      </c>
      <c r="AG35" s="603">
        <v>741.84612466666658</v>
      </c>
      <c r="AH35" s="604">
        <f t="shared" si="12"/>
        <v>0.17401865734312855</v>
      </c>
      <c r="AI35" s="605">
        <f t="shared" si="13"/>
        <v>0.48040887054047665</v>
      </c>
      <c r="AJ35" s="606">
        <v>5747</v>
      </c>
      <c r="AK35" s="607">
        <v>5001</v>
      </c>
      <c r="AL35" s="607">
        <v>2349</v>
      </c>
      <c r="AM35" s="607">
        <v>1175</v>
      </c>
      <c r="AN35" s="607">
        <v>23519</v>
      </c>
      <c r="AO35" s="607">
        <v>7321</v>
      </c>
      <c r="AP35" s="607">
        <v>4770</v>
      </c>
      <c r="AQ35" s="608">
        <v>7097</v>
      </c>
      <c r="AR35" s="609"/>
      <c r="AS35" s="610"/>
      <c r="AT35" s="610"/>
      <c r="AU35" s="610"/>
      <c r="AV35" s="610"/>
      <c r="AW35" s="610"/>
      <c r="AX35" s="610"/>
      <c r="AY35" s="610"/>
      <c r="AZ35" s="610"/>
      <c r="BA35" s="610"/>
      <c r="BB35" s="610"/>
      <c r="BC35" s="610"/>
      <c r="BD35" s="610"/>
      <c r="BE35" s="610"/>
      <c r="BF35" s="610"/>
      <c r="BG35" s="610"/>
      <c r="BH35" s="610"/>
      <c r="BI35" s="610"/>
      <c r="BJ35" s="610"/>
      <c r="BK35" s="610"/>
      <c r="BL35" s="611"/>
      <c r="BM35" s="612">
        <v>78</v>
      </c>
      <c r="BN35" s="613">
        <v>57</v>
      </c>
      <c r="BO35" s="613">
        <v>28</v>
      </c>
      <c r="BP35" s="613">
        <v>24</v>
      </c>
      <c r="BQ35" s="613">
        <v>20</v>
      </c>
      <c r="BR35" s="613">
        <v>22</v>
      </c>
      <c r="BS35" s="613"/>
      <c r="BT35" s="613">
        <v>15</v>
      </c>
      <c r="BU35" s="613">
        <v>10</v>
      </c>
      <c r="BV35" s="613">
        <v>13</v>
      </c>
      <c r="BW35" s="613"/>
      <c r="BX35" s="613"/>
      <c r="BY35" s="613"/>
      <c r="BZ35" s="613"/>
      <c r="CA35" s="613"/>
      <c r="CB35" s="613"/>
      <c r="CC35" s="613"/>
      <c r="CD35" s="613"/>
      <c r="CE35" s="613"/>
      <c r="CF35" s="613"/>
      <c r="CG35" s="613"/>
      <c r="CH35" s="613"/>
      <c r="CI35" s="613"/>
      <c r="CJ35" s="613"/>
      <c r="CK35" s="613"/>
      <c r="CL35" s="613"/>
      <c r="CM35" s="613"/>
      <c r="CN35" s="613"/>
      <c r="CO35" s="613"/>
      <c r="CP35" s="613"/>
      <c r="CQ35" s="613"/>
      <c r="CR35" s="613"/>
      <c r="CS35" s="613"/>
      <c r="CT35" s="613"/>
      <c r="CU35" s="613"/>
      <c r="CV35" s="613"/>
      <c r="CW35" s="613"/>
      <c r="CX35" s="613"/>
      <c r="CY35" s="613"/>
      <c r="CZ35" s="613"/>
      <c r="DA35" s="613">
        <f t="shared" si="15"/>
        <v>267</v>
      </c>
      <c r="DB35" s="614">
        <f t="shared" si="16"/>
        <v>9</v>
      </c>
      <c r="DC35" s="615">
        <v>0.64042852125043903</v>
      </c>
      <c r="DD35" s="616">
        <v>0.53001682287911556</v>
      </c>
      <c r="DE35" s="616">
        <v>0.34823874755381606</v>
      </c>
      <c r="DF35" s="616">
        <v>0.66461187214611872</v>
      </c>
      <c r="DG35" s="616">
        <v>0.47465753424657536</v>
      </c>
      <c r="DH35" s="616">
        <v>0.30933997509339978</v>
      </c>
      <c r="DI35" s="616"/>
      <c r="DJ35" s="616">
        <v>0.76949771689497715</v>
      </c>
      <c r="DK35" s="616">
        <v>0.51780821917808217</v>
      </c>
      <c r="DL35" s="616">
        <v>0.54520547945205478</v>
      </c>
      <c r="DM35" s="616"/>
      <c r="DN35" s="616"/>
      <c r="DO35" s="616"/>
      <c r="DP35" s="616"/>
      <c r="DQ35" s="616"/>
      <c r="DR35" s="616"/>
      <c r="DS35" s="616"/>
      <c r="DT35" s="616"/>
      <c r="DU35" s="616"/>
      <c r="DV35" s="616"/>
      <c r="DW35" s="616"/>
      <c r="DX35" s="616"/>
      <c r="DY35" s="616"/>
      <c r="DZ35" s="616"/>
      <c r="EA35" s="616"/>
      <c r="EB35" s="616"/>
      <c r="EC35" s="616"/>
      <c r="ED35" s="616"/>
      <c r="EE35" s="616"/>
      <c r="EF35" s="616"/>
      <c r="EG35" s="616"/>
      <c r="EH35" s="616"/>
      <c r="EI35" s="616"/>
      <c r="EJ35" s="616"/>
      <c r="EK35" s="616"/>
      <c r="EL35" s="616"/>
      <c r="EM35" s="616"/>
      <c r="EN35" s="616"/>
      <c r="EO35" s="616"/>
      <c r="EP35" s="616"/>
      <c r="EQ35" s="617">
        <v>0.54671386793904875</v>
      </c>
      <c r="ER35" s="618">
        <v>9</v>
      </c>
      <c r="ES35" s="619">
        <v>6</v>
      </c>
      <c r="ET35" s="619">
        <v>5</v>
      </c>
      <c r="EU35" s="619"/>
      <c r="EV35" s="619">
        <v>7</v>
      </c>
      <c r="EW35" s="619"/>
      <c r="EX35" s="619"/>
      <c r="EY35" s="619"/>
      <c r="EZ35" s="619"/>
      <c r="FA35" s="619"/>
      <c r="FB35" s="619"/>
      <c r="FC35" s="619"/>
      <c r="FD35" s="619"/>
      <c r="FE35" s="619"/>
      <c r="FF35" s="619"/>
      <c r="FG35" s="619"/>
      <c r="FH35" s="619"/>
      <c r="FI35" s="619"/>
      <c r="FJ35" s="619"/>
      <c r="FK35" s="619"/>
      <c r="FL35" s="619"/>
      <c r="FM35" s="619"/>
      <c r="FN35" s="619"/>
      <c r="FO35" s="619"/>
      <c r="FP35" s="619"/>
      <c r="FQ35" s="619"/>
      <c r="FR35" s="619"/>
      <c r="FS35" s="619"/>
      <c r="FT35" s="619"/>
      <c r="FU35" s="619"/>
      <c r="FV35" s="619"/>
      <c r="FW35" s="619"/>
      <c r="FX35" s="620">
        <f t="shared" si="17"/>
        <v>27</v>
      </c>
      <c r="FY35" s="614">
        <f t="shared" si="34"/>
        <v>4</v>
      </c>
      <c r="FZ35" s="615">
        <v>0.70684931506849313</v>
      </c>
      <c r="GA35" s="616">
        <v>0.71187214611872152</v>
      </c>
      <c r="GB35" s="616">
        <v>0.67287671232876711</v>
      </c>
      <c r="GC35" s="616"/>
      <c r="GD35" s="616">
        <v>0.33228962818003915</v>
      </c>
      <c r="GE35" s="616"/>
      <c r="GF35" s="616"/>
      <c r="GG35" s="616"/>
      <c r="GH35" s="616"/>
      <c r="GI35" s="616"/>
      <c r="GJ35" s="616"/>
      <c r="GK35" s="616"/>
      <c r="GL35" s="616"/>
      <c r="GM35" s="616"/>
      <c r="GN35" s="616"/>
      <c r="GO35" s="616"/>
      <c r="GP35" s="616"/>
      <c r="GQ35" s="616"/>
      <c r="GR35" s="616"/>
      <c r="GS35" s="616"/>
      <c r="GT35" s="616"/>
      <c r="GU35" s="616"/>
      <c r="GV35" s="616"/>
      <c r="GW35" s="616"/>
      <c r="GX35" s="616"/>
      <c r="GY35" s="616"/>
      <c r="GZ35" s="616"/>
      <c r="HA35" s="616"/>
      <c r="HB35" s="616"/>
      <c r="HC35" s="616"/>
      <c r="HD35" s="616"/>
      <c r="HE35" s="616"/>
      <c r="HF35" s="621">
        <v>0.60456621004566213</v>
      </c>
      <c r="HG35" s="622">
        <v>46</v>
      </c>
      <c r="HH35" s="623"/>
      <c r="HI35" s="623"/>
      <c r="HJ35" s="623"/>
      <c r="HK35" s="623"/>
      <c r="HL35" s="623"/>
      <c r="HM35" s="623"/>
      <c r="HN35" s="624"/>
      <c r="HO35" s="625">
        <v>18</v>
      </c>
      <c r="HP35" s="626">
        <v>465</v>
      </c>
      <c r="HQ35" s="626">
        <v>7</v>
      </c>
      <c r="HR35" s="626">
        <v>333</v>
      </c>
      <c r="HS35" s="626">
        <v>755</v>
      </c>
      <c r="HT35" s="626">
        <v>1115</v>
      </c>
      <c r="HU35" s="626">
        <v>1117</v>
      </c>
      <c r="HV35" s="626">
        <v>406</v>
      </c>
      <c r="HW35" s="626">
        <v>1507</v>
      </c>
      <c r="HX35" s="626">
        <v>329</v>
      </c>
      <c r="HY35" s="626">
        <v>237</v>
      </c>
      <c r="HZ35" s="626">
        <v>605</v>
      </c>
      <c r="IA35" s="626">
        <v>244</v>
      </c>
      <c r="IB35" s="626">
        <v>317</v>
      </c>
      <c r="IC35" s="626">
        <v>595</v>
      </c>
      <c r="ID35" s="626">
        <v>500</v>
      </c>
      <c r="IE35" s="626">
        <v>60</v>
      </c>
      <c r="IF35" s="626">
        <v>62</v>
      </c>
      <c r="IG35" s="626">
        <v>167</v>
      </c>
      <c r="IH35" s="626">
        <v>33</v>
      </c>
      <c r="II35" s="626">
        <v>39</v>
      </c>
      <c r="IJ35" s="626">
        <v>78</v>
      </c>
      <c r="IK35" s="626">
        <v>4</v>
      </c>
      <c r="IL35" s="626">
        <v>151</v>
      </c>
      <c r="IM35" s="626">
        <v>381</v>
      </c>
      <c r="IN35" s="626">
        <v>0</v>
      </c>
      <c r="IO35" s="626">
        <v>24</v>
      </c>
      <c r="IP35" s="626">
        <v>4</v>
      </c>
      <c r="IQ35" s="626">
        <f t="shared" si="18"/>
        <v>9553</v>
      </c>
      <c r="IR35" s="627">
        <f t="shared" si="19"/>
        <v>1.8842248508321993E-3</v>
      </c>
      <c r="IS35" s="614">
        <f t="shared" si="20"/>
        <v>26.172602739726027</v>
      </c>
      <c r="IT35" s="628">
        <v>1572</v>
      </c>
      <c r="IU35" s="629">
        <f t="shared" si="21"/>
        <v>0.16455563697267875</v>
      </c>
      <c r="IV35" s="630">
        <v>2040</v>
      </c>
      <c r="IW35" s="631">
        <f t="shared" si="1"/>
        <v>0.21354548309431592</v>
      </c>
      <c r="IX35" s="632">
        <v>7695.0555999999979</v>
      </c>
      <c r="IY35" s="633">
        <v>702.40290000000005</v>
      </c>
      <c r="IZ35" s="633">
        <v>8397.4585000000025</v>
      </c>
      <c r="JA35" s="634">
        <f t="shared" si="22"/>
        <v>8.3644700357852306E-2</v>
      </c>
      <c r="JB35" s="635">
        <v>0.87903888830733823</v>
      </c>
      <c r="JC35" s="636">
        <v>2461</v>
      </c>
      <c r="JD35" s="637">
        <v>1348</v>
      </c>
      <c r="JE35" s="637">
        <v>26</v>
      </c>
      <c r="JF35" s="637">
        <v>59</v>
      </c>
      <c r="JG35" s="637">
        <v>0</v>
      </c>
      <c r="JH35" s="637">
        <v>5659</v>
      </c>
      <c r="JI35" s="638">
        <f t="shared" si="2"/>
        <v>0.25761540877211347</v>
      </c>
      <c r="JJ35" s="638">
        <f t="shared" si="3"/>
        <v>0.14110750549565582</v>
      </c>
      <c r="JK35" s="638">
        <f t="shared" si="4"/>
        <v>2.7216581178687322E-3</v>
      </c>
      <c r="JL35" s="638">
        <f t="shared" si="5"/>
        <v>6.176070344394431E-3</v>
      </c>
      <c r="JM35" s="638">
        <f t="shared" si="6"/>
        <v>0</v>
      </c>
      <c r="JN35" s="639">
        <f t="shared" si="7"/>
        <v>0.5923793572699676</v>
      </c>
      <c r="JO35" s="640">
        <v>31.944444444444443</v>
      </c>
      <c r="JP35" s="641">
        <v>6.6193548387096772</v>
      </c>
      <c r="JQ35" s="641">
        <v>4</v>
      </c>
      <c r="JR35" s="641">
        <v>5.9339339339339343</v>
      </c>
      <c r="JS35" s="641">
        <v>8.8807947019867548</v>
      </c>
      <c r="JT35" s="641">
        <v>6.6645739910313901</v>
      </c>
      <c r="JU35" s="641">
        <v>6.8111011638316921</v>
      </c>
      <c r="JV35" s="641">
        <v>8.9433497536945818</v>
      </c>
      <c r="JW35" s="641">
        <v>7.5315195753151958</v>
      </c>
      <c r="JX35" s="641">
        <v>8.4498480243161094</v>
      </c>
      <c r="JY35" s="641">
        <v>7.5611814345991561</v>
      </c>
      <c r="JZ35" s="641">
        <v>7.5272727272727273</v>
      </c>
      <c r="KA35" s="641">
        <v>5.2622950819672134</v>
      </c>
      <c r="KB35" s="641">
        <v>4.0599369085173498</v>
      </c>
      <c r="KC35" s="641">
        <v>5.072268907563025</v>
      </c>
      <c r="KD35" s="641">
        <v>4.806</v>
      </c>
      <c r="KE35" s="641">
        <v>8.5500000000000007</v>
      </c>
      <c r="KF35" s="641">
        <v>7.774193548387097</v>
      </c>
      <c r="KG35" s="641">
        <v>10.664670658682635</v>
      </c>
      <c r="KH35" s="641">
        <v>4.1212121212121211</v>
      </c>
      <c r="KI35" s="641">
        <v>2.8974358974358974</v>
      </c>
      <c r="KJ35" s="641">
        <v>3.8846153846153846</v>
      </c>
      <c r="KK35" s="641">
        <v>4.75</v>
      </c>
      <c r="KL35" s="641">
        <v>3.5231788079470197</v>
      </c>
      <c r="KM35" s="641">
        <v>12.065616797900262</v>
      </c>
      <c r="KN35" s="641">
        <v>0</v>
      </c>
      <c r="KO35" s="641">
        <v>9.4166666666666661</v>
      </c>
      <c r="KP35" s="641">
        <v>4.25</v>
      </c>
      <c r="KQ35" s="642">
        <v>7.1411075054956559</v>
      </c>
      <c r="KR35" s="625">
        <v>202</v>
      </c>
      <c r="KS35" s="626">
        <v>2262</v>
      </c>
      <c r="KT35" s="626">
        <v>18</v>
      </c>
      <c r="KU35" s="626">
        <v>1554</v>
      </c>
      <c r="KV35" s="626">
        <v>5177</v>
      </c>
      <c r="KW35" s="626">
        <v>5816</v>
      </c>
      <c r="KX35" s="626">
        <v>5251</v>
      </c>
      <c r="KY35" s="626">
        <v>2737</v>
      </c>
      <c r="KZ35" s="626">
        <v>8889</v>
      </c>
      <c r="LA35" s="626">
        <v>2372</v>
      </c>
      <c r="LB35" s="626">
        <v>1415</v>
      </c>
      <c r="LC35" s="626">
        <v>3669</v>
      </c>
      <c r="LD35" s="626">
        <v>1020</v>
      </c>
      <c r="LE35" s="626">
        <v>973</v>
      </c>
      <c r="LF35" s="626">
        <v>2426</v>
      </c>
      <c r="LG35" s="626">
        <v>1904</v>
      </c>
      <c r="LH35" s="626">
        <v>418</v>
      </c>
      <c r="LI35" s="626">
        <v>375</v>
      </c>
      <c r="LJ35" s="626">
        <v>1331</v>
      </c>
      <c r="LK35" s="626">
        <v>77</v>
      </c>
      <c r="LL35" s="626">
        <v>53</v>
      </c>
      <c r="LM35" s="626">
        <v>166</v>
      </c>
      <c r="LN35" s="626">
        <v>11</v>
      </c>
      <c r="LO35" s="626">
        <v>380</v>
      </c>
      <c r="LP35" s="626">
        <v>4213</v>
      </c>
      <c r="LQ35" s="626">
        <v>0</v>
      </c>
      <c r="LR35" s="626">
        <v>200</v>
      </c>
      <c r="LS35" s="626">
        <v>13</v>
      </c>
      <c r="LT35" s="626">
        <f t="shared" si="23"/>
        <v>52922</v>
      </c>
      <c r="LU35" s="614">
        <f t="shared" si="8"/>
        <v>144.99178082191781</v>
      </c>
      <c r="LV35" s="625">
        <v>355</v>
      </c>
      <c r="LW35" s="626">
        <v>360</v>
      </c>
      <c r="LX35" s="626">
        <v>3</v>
      </c>
      <c r="LY35" s="626">
        <v>86</v>
      </c>
      <c r="LZ35" s="626">
        <v>773</v>
      </c>
      <c r="MA35" s="626">
        <v>516</v>
      </c>
      <c r="MB35" s="626">
        <v>1250</v>
      </c>
      <c r="MC35" s="626">
        <v>492</v>
      </c>
      <c r="MD35" s="626">
        <v>962</v>
      </c>
      <c r="ME35" s="626">
        <v>85</v>
      </c>
      <c r="MF35" s="626">
        <v>142</v>
      </c>
      <c r="MG35" s="626">
        <v>281</v>
      </c>
      <c r="MH35" s="626">
        <v>20</v>
      </c>
      <c r="MI35" s="626">
        <v>6</v>
      </c>
      <c r="MJ35" s="626">
        <v>5</v>
      </c>
      <c r="MK35" s="626">
        <v>9</v>
      </c>
      <c r="ML35" s="626">
        <v>37</v>
      </c>
      <c r="MM35" s="626">
        <v>46</v>
      </c>
      <c r="MN35" s="626">
        <v>284</v>
      </c>
      <c r="MO35" s="626">
        <v>28</v>
      </c>
      <c r="MP35" s="626">
        <v>30</v>
      </c>
      <c r="MQ35" s="626">
        <v>62</v>
      </c>
      <c r="MR35" s="626">
        <v>4</v>
      </c>
      <c r="MS35" s="626">
        <v>7</v>
      </c>
      <c r="MT35" s="626">
        <v>0</v>
      </c>
      <c r="MU35" s="626">
        <v>0</v>
      </c>
      <c r="MV35" s="626">
        <v>1</v>
      </c>
      <c r="MW35" s="626">
        <v>0</v>
      </c>
      <c r="MX35" s="626">
        <f t="shared" si="24"/>
        <v>5844</v>
      </c>
      <c r="MY35" s="614">
        <f t="shared" si="25"/>
        <v>16.010958904109589</v>
      </c>
      <c r="MZ35" s="612">
        <f t="shared" si="9"/>
        <v>52922</v>
      </c>
      <c r="NA35" s="613">
        <f t="shared" si="26"/>
        <v>5844</v>
      </c>
      <c r="NB35" s="643">
        <f t="shared" si="27"/>
        <v>9.9445257461797637E-2</v>
      </c>
      <c r="NC35" s="644">
        <v>40</v>
      </c>
      <c r="ND35" s="645">
        <v>105</v>
      </c>
      <c r="NE35" s="645">
        <v>237</v>
      </c>
      <c r="NF35" s="646">
        <v>500</v>
      </c>
      <c r="NG35" s="647">
        <v>1684</v>
      </c>
      <c r="NH35" s="647">
        <v>2425</v>
      </c>
      <c r="NI35" s="645">
        <v>0</v>
      </c>
      <c r="NJ35" s="645">
        <v>0</v>
      </c>
      <c r="NK35" s="646">
        <v>0</v>
      </c>
      <c r="NL35" s="647">
        <v>853</v>
      </c>
      <c r="NM35" s="645">
        <v>0</v>
      </c>
      <c r="NN35" s="645">
        <v>0</v>
      </c>
      <c r="NO35" s="646">
        <v>0</v>
      </c>
      <c r="NP35" s="647">
        <v>0</v>
      </c>
      <c r="NQ35" s="648">
        <v>0</v>
      </c>
      <c r="NR35" s="648">
        <v>0</v>
      </c>
      <c r="NS35" s="648">
        <v>0</v>
      </c>
      <c r="NT35" s="649">
        <f t="shared" si="28"/>
        <v>5844</v>
      </c>
      <c r="NU35" s="650">
        <f t="shared" si="29"/>
        <v>6.5366187542778925E-2</v>
      </c>
      <c r="NV35" s="625">
        <v>335</v>
      </c>
      <c r="NW35" s="626">
        <v>7</v>
      </c>
      <c r="NX35" s="626">
        <v>256</v>
      </c>
      <c r="NY35" s="651">
        <v>598</v>
      </c>
      <c r="NZ35" s="626"/>
      <c r="OA35" s="626"/>
      <c r="OB35" s="626"/>
      <c r="OC35" s="651"/>
      <c r="OD35" s="652">
        <f t="shared" si="30"/>
        <v>598</v>
      </c>
      <c r="OE35" s="653">
        <v>5.17</v>
      </c>
      <c r="OF35" s="654">
        <v>1.034</v>
      </c>
      <c r="OG35" s="654">
        <v>4</v>
      </c>
      <c r="OH35" s="654">
        <v>0.18181818181818182</v>
      </c>
      <c r="OI35" s="654">
        <v>19.75</v>
      </c>
      <c r="OJ35" s="654">
        <v>3.95</v>
      </c>
      <c r="OK35" s="654">
        <v>37.270000000000003</v>
      </c>
      <c r="OL35" s="655">
        <v>1.6940909090909093</v>
      </c>
      <c r="OM35" s="656"/>
      <c r="ON35" s="657"/>
      <c r="OO35" s="657"/>
      <c r="OP35" s="657">
        <v>132</v>
      </c>
      <c r="OQ35" s="657"/>
      <c r="OR35" s="657">
        <v>68</v>
      </c>
      <c r="OS35" s="657"/>
      <c r="OT35" s="658">
        <f t="shared" si="32"/>
        <v>200</v>
      </c>
    </row>
    <row r="36" spans="1:410" s="587" customFormat="1" ht="8.25" x14ac:dyDescent="0.25">
      <c r="A36" s="588" t="s">
        <v>364</v>
      </c>
      <c r="B36" s="589" t="s">
        <v>365</v>
      </c>
      <c r="C36" s="590" t="s">
        <v>366</v>
      </c>
      <c r="D36" s="590" t="s">
        <v>1231</v>
      </c>
      <c r="E36" s="590" t="s">
        <v>1232</v>
      </c>
      <c r="F36" s="590" t="s">
        <v>368</v>
      </c>
      <c r="G36" s="590" t="s">
        <v>369</v>
      </c>
      <c r="H36" s="590" t="s">
        <v>369</v>
      </c>
      <c r="I36" s="590" t="s">
        <v>186</v>
      </c>
      <c r="J36" s="590" t="s">
        <v>210</v>
      </c>
      <c r="K36" s="591" t="s">
        <v>282</v>
      </c>
      <c r="L36" s="592">
        <v>1</v>
      </c>
      <c r="M36" s="593">
        <v>1823340</v>
      </c>
      <c r="N36" s="594">
        <v>54471</v>
      </c>
      <c r="O36" s="595">
        <v>1791129</v>
      </c>
      <c r="P36" s="596">
        <v>1046249</v>
      </c>
      <c r="Q36" s="597">
        <f t="shared" si="10"/>
        <v>0.58412822303697831</v>
      </c>
      <c r="R36" s="598">
        <f t="shared" si="33"/>
        <v>32211</v>
      </c>
      <c r="S36" s="599">
        <v>21511.414530000002</v>
      </c>
      <c r="T36" s="600">
        <v>1543553.0234999999</v>
      </c>
      <c r="U36" s="600">
        <v>67071.3609</v>
      </c>
      <c r="V36" s="600">
        <v>1632135.79893</v>
      </c>
      <c r="W36" s="601">
        <f t="shared" si="11"/>
        <v>0.89513519087498772</v>
      </c>
      <c r="X36" s="602">
        <v>200.71880500000003</v>
      </c>
      <c r="Y36" s="603">
        <v>7.1680000000000001</v>
      </c>
      <c r="Z36" s="603">
        <v>398.07213333333334</v>
      </c>
      <c r="AA36" s="603">
        <v>167.49039999999999</v>
      </c>
      <c r="AB36" s="603">
        <v>27.45</v>
      </c>
      <c r="AC36" s="603">
        <v>198.01013333333333</v>
      </c>
      <c r="AD36" s="603">
        <v>3.863866666666667</v>
      </c>
      <c r="AE36" s="603">
        <v>86.399250000000009</v>
      </c>
      <c r="AF36" s="603">
        <v>89.710544999999996</v>
      </c>
      <c r="AG36" s="603">
        <v>1178.8831333333335</v>
      </c>
      <c r="AH36" s="604">
        <f t="shared" si="12"/>
        <v>0.20016368338393015</v>
      </c>
      <c r="AI36" s="605">
        <f t="shared" si="13"/>
        <v>0.3969711978929874</v>
      </c>
      <c r="AJ36" s="606">
        <v>10532</v>
      </c>
      <c r="AK36" s="607">
        <v>10545</v>
      </c>
      <c r="AL36" s="607">
        <v>10346</v>
      </c>
      <c r="AM36" s="607">
        <v>6176</v>
      </c>
      <c r="AN36" s="607">
        <v>45138</v>
      </c>
      <c r="AO36" s="607">
        <v>24030</v>
      </c>
      <c r="AP36" s="607">
        <v>9894</v>
      </c>
      <c r="AQ36" s="608">
        <v>3581</v>
      </c>
      <c r="AR36" s="609"/>
      <c r="AS36" s="610"/>
      <c r="AT36" s="610"/>
      <c r="AU36" s="610"/>
      <c r="AV36" s="610"/>
      <c r="AW36" s="610"/>
      <c r="AX36" s="610"/>
      <c r="AY36" s="610"/>
      <c r="AZ36" s="610"/>
      <c r="BA36" s="610"/>
      <c r="BB36" s="610"/>
      <c r="BC36" s="610"/>
      <c r="BD36" s="610"/>
      <c r="BE36" s="610"/>
      <c r="BF36" s="610"/>
      <c r="BG36" s="610"/>
      <c r="BH36" s="610"/>
      <c r="BI36" s="610"/>
      <c r="BJ36" s="610"/>
      <c r="BK36" s="610"/>
      <c r="BL36" s="611"/>
      <c r="BM36" s="612">
        <v>79</v>
      </c>
      <c r="BN36" s="613">
        <v>33</v>
      </c>
      <c r="BO36" s="613">
        <v>40</v>
      </c>
      <c r="BP36" s="613">
        <v>45</v>
      </c>
      <c r="BQ36" s="613">
        <v>24</v>
      </c>
      <c r="BR36" s="613">
        <v>20</v>
      </c>
      <c r="BS36" s="613"/>
      <c r="BT36" s="613"/>
      <c r="BU36" s="613">
        <v>21</v>
      </c>
      <c r="BV36" s="613">
        <v>20</v>
      </c>
      <c r="BW36" s="613">
        <v>25</v>
      </c>
      <c r="BX36" s="613"/>
      <c r="BY36" s="613">
        <v>12</v>
      </c>
      <c r="BZ36" s="613"/>
      <c r="CA36" s="613"/>
      <c r="CB36" s="613"/>
      <c r="CC36" s="613"/>
      <c r="CD36" s="613"/>
      <c r="CE36" s="613"/>
      <c r="CF36" s="613">
        <v>6</v>
      </c>
      <c r="CG36" s="613"/>
      <c r="CH36" s="613"/>
      <c r="CI36" s="613"/>
      <c r="CJ36" s="613"/>
      <c r="CK36" s="613"/>
      <c r="CL36" s="613"/>
      <c r="CM36" s="613"/>
      <c r="CN36" s="613"/>
      <c r="CO36" s="613"/>
      <c r="CP36" s="613"/>
      <c r="CQ36" s="613"/>
      <c r="CR36" s="613"/>
      <c r="CS36" s="613"/>
      <c r="CT36" s="613"/>
      <c r="CU36" s="613"/>
      <c r="CV36" s="613"/>
      <c r="CW36" s="613"/>
      <c r="CX36" s="613"/>
      <c r="CY36" s="613"/>
      <c r="CZ36" s="613"/>
      <c r="DA36" s="613">
        <f t="shared" si="15"/>
        <v>325</v>
      </c>
      <c r="DB36" s="614">
        <f t="shared" si="16"/>
        <v>11</v>
      </c>
      <c r="DC36" s="615">
        <v>0.88524362753598063</v>
      </c>
      <c r="DD36" s="616">
        <v>0.64059775840597755</v>
      </c>
      <c r="DE36" s="616">
        <v>0.42417808219178083</v>
      </c>
      <c r="DF36" s="616">
        <v>0.79062404870624048</v>
      </c>
      <c r="DG36" s="616">
        <v>0.81084474885844748</v>
      </c>
      <c r="DH36" s="616">
        <v>0.35191780821917806</v>
      </c>
      <c r="DI36" s="616"/>
      <c r="DJ36" s="616"/>
      <c r="DK36" s="616">
        <v>0.41435094585779519</v>
      </c>
      <c r="DL36" s="616">
        <v>0.520958904109589</v>
      </c>
      <c r="DM36" s="616">
        <v>0.93808219178082197</v>
      </c>
      <c r="DN36" s="616"/>
      <c r="DO36" s="616">
        <v>0.38378995433789953</v>
      </c>
      <c r="DP36" s="616"/>
      <c r="DQ36" s="616"/>
      <c r="DR36" s="616"/>
      <c r="DS36" s="616"/>
      <c r="DT36" s="616"/>
      <c r="DU36" s="616"/>
      <c r="DV36" s="616">
        <v>0.471689497716895</v>
      </c>
      <c r="DW36" s="616"/>
      <c r="DX36" s="616"/>
      <c r="DY36" s="616"/>
      <c r="DZ36" s="616"/>
      <c r="EA36" s="616"/>
      <c r="EB36" s="616"/>
      <c r="EC36" s="616"/>
      <c r="ED36" s="616"/>
      <c r="EE36" s="616"/>
      <c r="EF36" s="616"/>
      <c r="EG36" s="616"/>
      <c r="EH36" s="616"/>
      <c r="EI36" s="616"/>
      <c r="EJ36" s="616"/>
      <c r="EK36" s="616"/>
      <c r="EL36" s="616"/>
      <c r="EM36" s="616"/>
      <c r="EN36" s="616"/>
      <c r="EO36" s="616"/>
      <c r="EP36" s="616"/>
      <c r="EQ36" s="617">
        <v>0.67731085353003162</v>
      </c>
      <c r="ER36" s="618">
        <v>9</v>
      </c>
      <c r="ES36" s="619">
        <v>10</v>
      </c>
      <c r="ET36" s="619">
        <v>7</v>
      </c>
      <c r="EU36" s="619"/>
      <c r="EV36" s="619">
        <v>3</v>
      </c>
      <c r="EW36" s="619"/>
      <c r="EX36" s="619"/>
      <c r="EY36" s="619"/>
      <c r="EZ36" s="619"/>
      <c r="FA36" s="619"/>
      <c r="FB36" s="619"/>
      <c r="FC36" s="619"/>
      <c r="FD36" s="619"/>
      <c r="FE36" s="619"/>
      <c r="FF36" s="619"/>
      <c r="FG36" s="619"/>
      <c r="FH36" s="619"/>
      <c r="FI36" s="619"/>
      <c r="FJ36" s="619"/>
      <c r="FK36" s="619"/>
      <c r="FL36" s="619"/>
      <c r="FM36" s="619"/>
      <c r="FN36" s="619"/>
      <c r="FO36" s="619"/>
      <c r="FP36" s="619"/>
      <c r="FQ36" s="619"/>
      <c r="FR36" s="619"/>
      <c r="FS36" s="619"/>
      <c r="FT36" s="619"/>
      <c r="FU36" s="619"/>
      <c r="FV36" s="619"/>
      <c r="FW36" s="619"/>
      <c r="FX36" s="620">
        <f t="shared" si="17"/>
        <v>29</v>
      </c>
      <c r="FY36" s="614">
        <f t="shared" si="34"/>
        <v>4</v>
      </c>
      <c r="FZ36" s="615">
        <v>0.87184170471841704</v>
      </c>
      <c r="GA36" s="616">
        <v>0.80383561643835622</v>
      </c>
      <c r="GB36" s="616">
        <v>0.73502935420743643</v>
      </c>
      <c r="GC36" s="616"/>
      <c r="GD36" s="616">
        <v>0.34794520547945207</v>
      </c>
      <c r="GE36" s="616"/>
      <c r="GF36" s="616"/>
      <c r="GG36" s="616"/>
      <c r="GH36" s="616"/>
      <c r="GI36" s="616"/>
      <c r="GJ36" s="616"/>
      <c r="GK36" s="616"/>
      <c r="GL36" s="616"/>
      <c r="GM36" s="616"/>
      <c r="GN36" s="616"/>
      <c r="GO36" s="616"/>
      <c r="GP36" s="616"/>
      <c r="GQ36" s="616"/>
      <c r="GR36" s="616"/>
      <c r="GS36" s="616"/>
      <c r="GT36" s="616"/>
      <c r="GU36" s="616"/>
      <c r="GV36" s="616"/>
      <c r="GW36" s="616"/>
      <c r="GX36" s="616"/>
      <c r="GY36" s="616"/>
      <c r="GZ36" s="616"/>
      <c r="HA36" s="616"/>
      <c r="HB36" s="616"/>
      <c r="HC36" s="616"/>
      <c r="HD36" s="616"/>
      <c r="HE36" s="616"/>
      <c r="HF36" s="621">
        <v>0.76117146905999056</v>
      </c>
      <c r="HG36" s="622">
        <v>95</v>
      </c>
      <c r="HH36" s="623">
        <v>32</v>
      </c>
      <c r="HI36" s="623"/>
      <c r="HJ36" s="623"/>
      <c r="HK36" s="623">
        <v>10</v>
      </c>
      <c r="HL36" s="659">
        <v>0.8879452054794521</v>
      </c>
      <c r="HM36" s="623">
        <v>8</v>
      </c>
      <c r="HN36" s="660">
        <v>0.7325342465753425</v>
      </c>
      <c r="HO36" s="625">
        <v>52</v>
      </c>
      <c r="HP36" s="626">
        <v>990</v>
      </c>
      <c r="HQ36" s="626">
        <v>335</v>
      </c>
      <c r="HR36" s="626">
        <v>680</v>
      </c>
      <c r="HS36" s="626">
        <v>1552</v>
      </c>
      <c r="HT36" s="626">
        <v>1701</v>
      </c>
      <c r="HU36" s="626">
        <v>1665</v>
      </c>
      <c r="HV36" s="626">
        <v>926</v>
      </c>
      <c r="HW36" s="626">
        <v>2405</v>
      </c>
      <c r="HX36" s="626">
        <v>409</v>
      </c>
      <c r="HY36" s="626">
        <v>449</v>
      </c>
      <c r="HZ36" s="626">
        <v>1166</v>
      </c>
      <c r="IA36" s="626">
        <v>241</v>
      </c>
      <c r="IB36" s="626">
        <v>583</v>
      </c>
      <c r="IC36" s="626">
        <v>1248</v>
      </c>
      <c r="ID36" s="626">
        <v>1013</v>
      </c>
      <c r="IE36" s="626">
        <v>228</v>
      </c>
      <c r="IF36" s="626">
        <v>64</v>
      </c>
      <c r="IG36" s="626">
        <v>104</v>
      </c>
      <c r="IH36" s="626">
        <v>70</v>
      </c>
      <c r="II36" s="626">
        <v>68</v>
      </c>
      <c r="IJ36" s="626">
        <v>97</v>
      </c>
      <c r="IK36" s="626">
        <v>0</v>
      </c>
      <c r="IL36" s="626">
        <v>69</v>
      </c>
      <c r="IM36" s="626">
        <v>0</v>
      </c>
      <c r="IN36" s="626">
        <v>0</v>
      </c>
      <c r="IO36" s="626">
        <v>23</v>
      </c>
      <c r="IP36" s="626">
        <v>16</v>
      </c>
      <c r="IQ36" s="626">
        <f t="shared" si="18"/>
        <v>16154</v>
      </c>
      <c r="IR36" s="627">
        <f t="shared" si="19"/>
        <v>3.2190169617432214E-3</v>
      </c>
      <c r="IS36" s="614">
        <f t="shared" si="20"/>
        <v>44.257534246575339</v>
      </c>
      <c r="IT36" s="628">
        <v>434</v>
      </c>
      <c r="IU36" s="629">
        <f t="shared" si="21"/>
        <v>2.6866410796087658E-2</v>
      </c>
      <c r="IV36" s="630">
        <v>2776</v>
      </c>
      <c r="IW36" s="631">
        <f t="shared" si="1"/>
        <v>0.17184598241921506</v>
      </c>
      <c r="IX36" s="632">
        <v>13026.985300000017</v>
      </c>
      <c r="IY36" s="633">
        <v>1294.9059000000007</v>
      </c>
      <c r="IZ36" s="633">
        <v>14321.891200000024</v>
      </c>
      <c r="JA36" s="634">
        <f t="shared" si="22"/>
        <v>9.0414448896246224E-2</v>
      </c>
      <c r="JB36" s="635">
        <v>0.88658482109694337</v>
      </c>
      <c r="JC36" s="636">
        <v>4761</v>
      </c>
      <c r="JD36" s="637">
        <v>2154</v>
      </c>
      <c r="JE36" s="637">
        <v>8</v>
      </c>
      <c r="JF36" s="637">
        <v>25</v>
      </c>
      <c r="JG36" s="637">
        <v>0</v>
      </c>
      <c r="JH36" s="637">
        <v>9206</v>
      </c>
      <c r="JI36" s="638">
        <f t="shared" si="2"/>
        <v>0.29472576451652843</v>
      </c>
      <c r="JJ36" s="638">
        <f t="shared" si="3"/>
        <v>0.13334158722297884</v>
      </c>
      <c r="JK36" s="638">
        <f t="shared" si="4"/>
        <v>4.9523337872972638E-4</v>
      </c>
      <c r="JL36" s="638">
        <f t="shared" si="5"/>
        <v>1.547604308530395E-3</v>
      </c>
      <c r="JM36" s="638">
        <f t="shared" si="6"/>
        <v>0</v>
      </c>
      <c r="JN36" s="639">
        <f t="shared" si="7"/>
        <v>0.56988981057323262</v>
      </c>
      <c r="JO36" s="640">
        <v>35.42307692307692</v>
      </c>
      <c r="JP36" s="641">
        <v>6.7777777777777777</v>
      </c>
      <c r="JQ36" s="641">
        <v>4.2895522388059701</v>
      </c>
      <c r="JR36" s="641">
        <v>4.6264705882352946</v>
      </c>
      <c r="JS36" s="641">
        <v>9.1353092783505154</v>
      </c>
      <c r="JT36" s="641">
        <v>6.4526748971193415</v>
      </c>
      <c r="JU36" s="641">
        <v>5.8138138138138142</v>
      </c>
      <c r="JV36" s="641">
        <v>6.3185745140388772</v>
      </c>
      <c r="JW36" s="641">
        <v>8.1359667359667363</v>
      </c>
      <c r="JX36" s="641">
        <v>6.2420537897310515</v>
      </c>
      <c r="JY36" s="641">
        <v>7.3674832962138082</v>
      </c>
      <c r="JZ36" s="641">
        <v>6.347341337907376</v>
      </c>
      <c r="KA36" s="641">
        <v>5.5726141078838172</v>
      </c>
      <c r="KB36" s="641">
        <v>4.259005145797599</v>
      </c>
      <c r="KC36" s="641">
        <v>4.1217948717948714</v>
      </c>
      <c r="KD36" s="641">
        <v>4.1046396841066137</v>
      </c>
      <c r="KE36" s="641">
        <v>5.4473684210526319</v>
      </c>
      <c r="KF36" s="641">
        <v>6.734375</v>
      </c>
      <c r="KG36" s="641">
        <v>8.5192307692307701</v>
      </c>
      <c r="KH36" s="641">
        <v>5.9428571428571431</v>
      </c>
      <c r="KI36" s="641">
        <v>4.2205882352941178</v>
      </c>
      <c r="KJ36" s="641">
        <v>3.3814432989690721</v>
      </c>
      <c r="KK36" s="641">
        <v>0</v>
      </c>
      <c r="KL36" s="641">
        <v>3.0434782608695654</v>
      </c>
      <c r="KM36" s="641">
        <v>0</v>
      </c>
      <c r="KN36" s="641">
        <v>0</v>
      </c>
      <c r="KO36" s="641">
        <v>5.6086956521739131</v>
      </c>
      <c r="KP36" s="641">
        <v>8.5625</v>
      </c>
      <c r="KQ36" s="642">
        <v>6.4283149684288725</v>
      </c>
      <c r="KR36" s="625">
        <v>166</v>
      </c>
      <c r="KS36" s="626">
        <v>5259</v>
      </c>
      <c r="KT36" s="626">
        <v>1098</v>
      </c>
      <c r="KU36" s="626">
        <v>2399</v>
      </c>
      <c r="KV36" s="626">
        <v>11366</v>
      </c>
      <c r="KW36" s="626">
        <v>8747</v>
      </c>
      <c r="KX36" s="626">
        <v>6681</v>
      </c>
      <c r="KY36" s="626">
        <v>4478</v>
      </c>
      <c r="KZ36" s="626">
        <v>16214</v>
      </c>
      <c r="LA36" s="626">
        <v>1997</v>
      </c>
      <c r="LB36" s="626">
        <v>2661</v>
      </c>
      <c r="LC36" s="626">
        <v>5806</v>
      </c>
      <c r="LD36" s="626">
        <v>1083</v>
      </c>
      <c r="LE36" s="626">
        <v>1844</v>
      </c>
      <c r="LF36" s="626">
        <v>3925</v>
      </c>
      <c r="LG36" s="626">
        <v>3158</v>
      </c>
      <c r="LH36" s="626">
        <v>953</v>
      </c>
      <c r="LI36" s="626">
        <v>364</v>
      </c>
      <c r="LJ36" s="626">
        <v>586</v>
      </c>
      <c r="LK36" s="626">
        <v>326</v>
      </c>
      <c r="LL36" s="626">
        <v>131</v>
      </c>
      <c r="LM36" s="626">
        <v>122</v>
      </c>
      <c r="LN36" s="626">
        <v>0</v>
      </c>
      <c r="LO36" s="626">
        <v>144</v>
      </c>
      <c r="LP36" s="626">
        <v>0</v>
      </c>
      <c r="LQ36" s="626">
        <v>0</v>
      </c>
      <c r="LR36" s="626">
        <v>105</v>
      </c>
      <c r="LS36" s="626">
        <v>109</v>
      </c>
      <c r="LT36" s="626">
        <f t="shared" si="23"/>
        <v>79722</v>
      </c>
      <c r="LU36" s="614">
        <f t="shared" si="8"/>
        <v>218.41643835616438</v>
      </c>
      <c r="LV36" s="625">
        <v>1634</v>
      </c>
      <c r="LW36" s="626">
        <v>467</v>
      </c>
      <c r="LX36" s="626">
        <v>4</v>
      </c>
      <c r="LY36" s="626">
        <v>75</v>
      </c>
      <c r="LZ36" s="626">
        <v>1255</v>
      </c>
      <c r="MA36" s="626">
        <v>538</v>
      </c>
      <c r="MB36" s="626">
        <v>1340</v>
      </c>
      <c r="MC36" s="626">
        <v>435</v>
      </c>
      <c r="MD36" s="626">
        <v>898</v>
      </c>
      <c r="ME36" s="626">
        <v>137</v>
      </c>
      <c r="MF36" s="626">
        <v>198</v>
      </c>
      <c r="MG36" s="626">
        <v>429</v>
      </c>
      <c r="MH36" s="626">
        <v>17</v>
      </c>
      <c r="MI36" s="626">
        <v>56</v>
      </c>
      <c r="MJ36" s="626">
        <v>4</v>
      </c>
      <c r="MK36" s="626">
        <v>0</v>
      </c>
      <c r="ML36" s="626">
        <v>65</v>
      </c>
      <c r="MM36" s="626">
        <v>4</v>
      </c>
      <c r="MN36" s="626">
        <v>198</v>
      </c>
      <c r="MO36" s="626">
        <v>24</v>
      </c>
      <c r="MP36" s="626">
        <v>97</v>
      </c>
      <c r="MQ36" s="626">
        <v>117</v>
      </c>
      <c r="MR36" s="626">
        <v>0</v>
      </c>
      <c r="MS36" s="626">
        <v>3</v>
      </c>
      <c r="MT36" s="626">
        <v>0</v>
      </c>
      <c r="MU36" s="626">
        <v>0</v>
      </c>
      <c r="MV36" s="626">
        <v>1</v>
      </c>
      <c r="MW36" s="626">
        <v>6</v>
      </c>
      <c r="MX36" s="626">
        <f t="shared" si="24"/>
        <v>8002</v>
      </c>
      <c r="MY36" s="614">
        <f t="shared" si="25"/>
        <v>21.923287671232877</v>
      </c>
      <c r="MZ36" s="612">
        <f t="shared" si="9"/>
        <v>79722</v>
      </c>
      <c r="NA36" s="613">
        <f t="shared" si="26"/>
        <v>8002</v>
      </c>
      <c r="NB36" s="643">
        <f t="shared" si="27"/>
        <v>9.1217910719985404E-2</v>
      </c>
      <c r="NC36" s="644">
        <v>26</v>
      </c>
      <c r="ND36" s="645">
        <v>325</v>
      </c>
      <c r="NE36" s="645">
        <v>854</v>
      </c>
      <c r="NF36" s="646">
        <v>3391</v>
      </c>
      <c r="NG36" s="647">
        <v>2129</v>
      </c>
      <c r="NH36" s="647">
        <v>893</v>
      </c>
      <c r="NI36" s="645">
        <v>0</v>
      </c>
      <c r="NJ36" s="645">
        <v>0</v>
      </c>
      <c r="NK36" s="646">
        <v>0</v>
      </c>
      <c r="NL36" s="647">
        <v>384</v>
      </c>
      <c r="NM36" s="645">
        <v>0</v>
      </c>
      <c r="NN36" s="645">
        <v>0</v>
      </c>
      <c r="NO36" s="646">
        <v>0</v>
      </c>
      <c r="NP36" s="647">
        <v>0</v>
      </c>
      <c r="NQ36" s="648">
        <v>0</v>
      </c>
      <c r="NR36" s="648">
        <v>0</v>
      </c>
      <c r="NS36" s="648">
        <v>0</v>
      </c>
      <c r="NT36" s="649">
        <f t="shared" si="28"/>
        <v>8002</v>
      </c>
      <c r="NU36" s="650">
        <f t="shared" si="29"/>
        <v>0.15058735316170957</v>
      </c>
      <c r="NV36" s="625">
        <v>1363</v>
      </c>
      <c r="NW36" s="626">
        <v>20</v>
      </c>
      <c r="NX36" s="626">
        <v>127</v>
      </c>
      <c r="NY36" s="651">
        <v>1510</v>
      </c>
      <c r="NZ36" s="626">
        <v>306</v>
      </c>
      <c r="OA36" s="626">
        <v>26</v>
      </c>
      <c r="OB36" s="626">
        <v>367</v>
      </c>
      <c r="OC36" s="651">
        <v>699</v>
      </c>
      <c r="OD36" s="652">
        <f t="shared" si="30"/>
        <v>2209</v>
      </c>
      <c r="OE36" s="653">
        <v>21.03</v>
      </c>
      <c r="OF36" s="654">
        <v>3.0042857142857144</v>
      </c>
      <c r="OG36" s="654">
        <v>6.38</v>
      </c>
      <c r="OH36" s="654">
        <v>0.28999999999999998</v>
      </c>
      <c r="OI36" s="654">
        <v>45.04</v>
      </c>
      <c r="OJ36" s="654">
        <v>6.4342857142857142</v>
      </c>
      <c r="OK36" s="654">
        <v>58.9</v>
      </c>
      <c r="OL36" s="655">
        <v>2.6772727272727272</v>
      </c>
      <c r="OM36" s="656"/>
      <c r="ON36" s="657"/>
      <c r="OO36" s="657"/>
      <c r="OP36" s="657"/>
      <c r="OQ36" s="657">
        <v>2</v>
      </c>
      <c r="OR36" s="657"/>
      <c r="OS36" s="657"/>
      <c r="OT36" s="658">
        <f t="shared" si="32"/>
        <v>2</v>
      </c>
    </row>
    <row r="37" spans="1:410" s="587" customFormat="1" ht="8.25" x14ac:dyDescent="0.25">
      <c r="A37" s="588" t="s">
        <v>370</v>
      </c>
      <c r="B37" s="589" t="s">
        <v>371</v>
      </c>
      <c r="C37" s="590" t="s">
        <v>372</v>
      </c>
      <c r="D37" s="590" t="s">
        <v>373</v>
      </c>
      <c r="E37" s="590" t="s">
        <v>1232</v>
      </c>
      <c r="F37" s="590" t="s">
        <v>368</v>
      </c>
      <c r="G37" s="590" t="s">
        <v>369</v>
      </c>
      <c r="H37" s="590" t="s">
        <v>374</v>
      </c>
      <c r="I37" s="590" t="s">
        <v>186</v>
      </c>
      <c r="J37" s="590" t="s">
        <v>210</v>
      </c>
      <c r="K37" s="591" t="s">
        <v>282</v>
      </c>
      <c r="L37" s="592">
        <v>1</v>
      </c>
      <c r="M37" s="593">
        <v>1159061</v>
      </c>
      <c r="N37" s="594">
        <v>61565</v>
      </c>
      <c r="O37" s="595">
        <v>1157650</v>
      </c>
      <c r="P37" s="596">
        <v>752731</v>
      </c>
      <c r="Q37" s="597">
        <f t="shared" si="10"/>
        <v>0.65022329719690752</v>
      </c>
      <c r="R37" s="598">
        <f t="shared" si="33"/>
        <v>1411</v>
      </c>
      <c r="S37" s="599">
        <v>674.95388000000003</v>
      </c>
      <c r="T37" s="600">
        <v>937407.24213000003</v>
      </c>
      <c r="U37" s="600">
        <v>62655.326320000007</v>
      </c>
      <c r="V37" s="600">
        <v>1000737.5223300001</v>
      </c>
      <c r="W37" s="601">
        <f t="shared" si="11"/>
        <v>0.86340367101472659</v>
      </c>
      <c r="X37" s="602">
        <v>120.34974999999999</v>
      </c>
      <c r="Y37" s="603">
        <v>5.57</v>
      </c>
      <c r="Z37" s="603">
        <v>297.83586666666662</v>
      </c>
      <c r="AA37" s="603">
        <v>112.35120000000001</v>
      </c>
      <c r="AB37" s="603">
        <v>26.969333333333331</v>
      </c>
      <c r="AC37" s="603">
        <v>173.59946666666667</v>
      </c>
      <c r="AD37" s="603">
        <v>1</v>
      </c>
      <c r="AE37" s="603">
        <v>61.835250000000002</v>
      </c>
      <c r="AF37" s="603">
        <v>62.838500000000003</v>
      </c>
      <c r="AG37" s="603">
        <v>862.34936666666658</v>
      </c>
      <c r="AH37" s="604">
        <f t="shared" si="12"/>
        <v>0.16314725237066147</v>
      </c>
      <c r="AI37" s="605">
        <f t="shared" si="13"/>
        <v>0.40374910046843754</v>
      </c>
      <c r="AJ37" s="606">
        <v>8119</v>
      </c>
      <c r="AK37" s="607">
        <v>8225</v>
      </c>
      <c r="AL37" s="607">
        <v>158</v>
      </c>
      <c r="AM37" s="607">
        <v>513</v>
      </c>
      <c r="AN37" s="607">
        <v>16719</v>
      </c>
      <c r="AO37" s="607">
        <v>7007</v>
      </c>
      <c r="AP37" s="607">
        <v>6900</v>
      </c>
      <c r="AQ37" s="608">
        <v>4981</v>
      </c>
      <c r="AR37" s="609"/>
      <c r="AS37" s="610"/>
      <c r="AT37" s="610"/>
      <c r="AU37" s="610"/>
      <c r="AV37" s="610"/>
      <c r="AW37" s="610"/>
      <c r="AX37" s="610"/>
      <c r="AY37" s="610"/>
      <c r="AZ37" s="610"/>
      <c r="BA37" s="610">
        <v>1</v>
      </c>
      <c r="BB37" s="610"/>
      <c r="BC37" s="610"/>
      <c r="BD37" s="610"/>
      <c r="BE37" s="610"/>
      <c r="BF37" s="610"/>
      <c r="BG37" s="610"/>
      <c r="BH37" s="610"/>
      <c r="BI37" s="610"/>
      <c r="BJ37" s="610"/>
      <c r="BK37" s="610"/>
      <c r="BL37" s="611">
        <f t="shared" si="14"/>
        <v>1</v>
      </c>
      <c r="BM37" s="612">
        <v>62</v>
      </c>
      <c r="BN37" s="613">
        <v>55</v>
      </c>
      <c r="BO37" s="613">
        <v>27</v>
      </c>
      <c r="BP37" s="613">
        <v>24</v>
      </c>
      <c r="BQ37" s="613">
        <v>41</v>
      </c>
      <c r="BR37" s="613">
        <v>28</v>
      </c>
      <c r="BS37" s="613"/>
      <c r="BT37" s="613">
        <v>30</v>
      </c>
      <c r="BU37" s="613">
        <v>13</v>
      </c>
      <c r="BV37" s="613"/>
      <c r="BW37" s="613"/>
      <c r="BX37" s="613"/>
      <c r="BY37" s="613">
        <v>4</v>
      </c>
      <c r="BZ37" s="613"/>
      <c r="CA37" s="613"/>
      <c r="CB37" s="613"/>
      <c r="CC37" s="613"/>
      <c r="CD37" s="613"/>
      <c r="CE37" s="613"/>
      <c r="CF37" s="613"/>
      <c r="CG37" s="613"/>
      <c r="CH37" s="613"/>
      <c r="CI37" s="613"/>
      <c r="CJ37" s="613"/>
      <c r="CK37" s="613"/>
      <c r="CL37" s="613"/>
      <c r="CM37" s="613"/>
      <c r="CN37" s="613"/>
      <c r="CO37" s="613"/>
      <c r="CP37" s="613"/>
      <c r="CQ37" s="613"/>
      <c r="CR37" s="613"/>
      <c r="CS37" s="613"/>
      <c r="CT37" s="613"/>
      <c r="CU37" s="613"/>
      <c r="CV37" s="613"/>
      <c r="CW37" s="613"/>
      <c r="CX37" s="613"/>
      <c r="CY37" s="613"/>
      <c r="CZ37" s="613"/>
      <c r="DA37" s="613">
        <f t="shared" si="15"/>
        <v>284</v>
      </c>
      <c r="DB37" s="614">
        <f t="shared" si="16"/>
        <v>9</v>
      </c>
      <c r="DC37" s="615">
        <v>0.85744586831639413</v>
      </c>
      <c r="DD37" s="616">
        <v>0.72293897882938973</v>
      </c>
      <c r="DE37" s="616">
        <v>0.41156773211567732</v>
      </c>
      <c r="DF37" s="616">
        <v>0.57682648401826486</v>
      </c>
      <c r="DG37" s="616">
        <v>0.44523889074507184</v>
      </c>
      <c r="DH37" s="616">
        <v>0.31829745596868886</v>
      </c>
      <c r="DI37" s="616"/>
      <c r="DJ37" s="616">
        <v>0.45479452054794522</v>
      </c>
      <c r="DK37" s="616">
        <v>0.43203371970495258</v>
      </c>
      <c r="DL37" s="616"/>
      <c r="DM37" s="616"/>
      <c r="DN37" s="616"/>
      <c r="DO37" s="616">
        <v>0.68767123287671228</v>
      </c>
      <c r="DP37" s="616"/>
      <c r="DQ37" s="616"/>
      <c r="DR37" s="616"/>
      <c r="DS37" s="616"/>
      <c r="DT37" s="616"/>
      <c r="DU37" s="616"/>
      <c r="DV37" s="616"/>
      <c r="DW37" s="616"/>
      <c r="DX37" s="616"/>
      <c r="DY37" s="616"/>
      <c r="DZ37" s="616"/>
      <c r="EA37" s="616"/>
      <c r="EB37" s="616"/>
      <c r="EC37" s="616"/>
      <c r="ED37" s="616"/>
      <c r="EE37" s="616"/>
      <c r="EF37" s="616"/>
      <c r="EG37" s="616"/>
      <c r="EH37" s="616"/>
      <c r="EI37" s="616"/>
      <c r="EJ37" s="616"/>
      <c r="EK37" s="616"/>
      <c r="EL37" s="616"/>
      <c r="EM37" s="616"/>
      <c r="EN37" s="616"/>
      <c r="EO37" s="616"/>
      <c r="EP37" s="616"/>
      <c r="EQ37" s="617">
        <v>0.5882307543893498</v>
      </c>
      <c r="ER37" s="618">
        <v>11</v>
      </c>
      <c r="ES37" s="619">
        <v>6</v>
      </c>
      <c r="ET37" s="619">
        <v>5</v>
      </c>
      <c r="EU37" s="619"/>
      <c r="EV37" s="619">
        <v>5</v>
      </c>
      <c r="EW37" s="619">
        <v>4</v>
      </c>
      <c r="EX37" s="619"/>
      <c r="EY37" s="619"/>
      <c r="EZ37" s="619"/>
      <c r="FA37" s="619"/>
      <c r="FB37" s="619"/>
      <c r="FC37" s="619"/>
      <c r="FD37" s="619"/>
      <c r="FE37" s="619"/>
      <c r="FF37" s="619"/>
      <c r="FG37" s="619"/>
      <c r="FH37" s="619"/>
      <c r="FI37" s="619"/>
      <c r="FJ37" s="619"/>
      <c r="FK37" s="619"/>
      <c r="FL37" s="619"/>
      <c r="FM37" s="619"/>
      <c r="FN37" s="619"/>
      <c r="FO37" s="619"/>
      <c r="FP37" s="619"/>
      <c r="FQ37" s="619"/>
      <c r="FR37" s="619"/>
      <c r="FS37" s="619"/>
      <c r="FT37" s="619"/>
      <c r="FU37" s="619"/>
      <c r="FV37" s="619"/>
      <c r="FW37" s="619"/>
      <c r="FX37" s="620">
        <f t="shared" si="17"/>
        <v>31</v>
      </c>
      <c r="FY37" s="614">
        <f t="shared" si="34"/>
        <v>5</v>
      </c>
      <c r="FZ37" s="615">
        <v>0.63735990037359902</v>
      </c>
      <c r="GA37" s="616">
        <v>0.76118721461187211</v>
      </c>
      <c r="GB37" s="616">
        <v>0.69150684931506845</v>
      </c>
      <c r="GC37" s="616"/>
      <c r="GD37" s="616">
        <v>0.66410958904109585</v>
      </c>
      <c r="GE37" s="616">
        <v>0.80205479452054795</v>
      </c>
      <c r="GF37" s="616"/>
      <c r="GG37" s="616"/>
      <c r="GH37" s="616"/>
      <c r="GI37" s="616"/>
      <c r="GJ37" s="616"/>
      <c r="GK37" s="616"/>
      <c r="GL37" s="616"/>
      <c r="GM37" s="616"/>
      <c r="GN37" s="616"/>
      <c r="GO37" s="616"/>
      <c r="GP37" s="616"/>
      <c r="GQ37" s="616"/>
      <c r="GR37" s="616"/>
      <c r="GS37" s="616"/>
      <c r="GT37" s="616"/>
      <c r="GU37" s="616"/>
      <c r="GV37" s="616"/>
      <c r="GW37" s="616"/>
      <c r="GX37" s="616"/>
      <c r="GY37" s="616"/>
      <c r="GZ37" s="616"/>
      <c r="HA37" s="616"/>
      <c r="HB37" s="616"/>
      <c r="HC37" s="616"/>
      <c r="HD37" s="616"/>
      <c r="HE37" s="616"/>
      <c r="HF37" s="621">
        <v>0.69562527618205916</v>
      </c>
      <c r="HG37" s="622">
        <v>30</v>
      </c>
      <c r="HH37" s="623">
        <v>20</v>
      </c>
      <c r="HI37" s="623"/>
      <c r="HJ37" s="623"/>
      <c r="HK37" s="623"/>
      <c r="HL37" s="623"/>
      <c r="HM37" s="623"/>
      <c r="HN37" s="624"/>
      <c r="HO37" s="625">
        <v>40</v>
      </c>
      <c r="HP37" s="626">
        <v>1388</v>
      </c>
      <c r="HQ37" s="626">
        <v>19</v>
      </c>
      <c r="HR37" s="626">
        <v>948</v>
      </c>
      <c r="HS37" s="626">
        <v>1021</v>
      </c>
      <c r="HT37" s="626">
        <v>905</v>
      </c>
      <c r="HU37" s="626">
        <v>1638</v>
      </c>
      <c r="HV37" s="626">
        <v>499</v>
      </c>
      <c r="HW37" s="626">
        <v>2469</v>
      </c>
      <c r="HX37" s="626">
        <v>748</v>
      </c>
      <c r="HY37" s="626">
        <v>451</v>
      </c>
      <c r="HZ37" s="626">
        <v>334</v>
      </c>
      <c r="IA37" s="626">
        <v>9</v>
      </c>
      <c r="IB37" s="626">
        <v>595</v>
      </c>
      <c r="IC37" s="626">
        <v>738</v>
      </c>
      <c r="ID37" s="626">
        <v>570</v>
      </c>
      <c r="IE37" s="626">
        <v>270</v>
      </c>
      <c r="IF37" s="626">
        <v>53</v>
      </c>
      <c r="IG37" s="626">
        <v>290</v>
      </c>
      <c r="IH37" s="626">
        <v>86</v>
      </c>
      <c r="II37" s="626">
        <v>227</v>
      </c>
      <c r="IJ37" s="626">
        <v>108</v>
      </c>
      <c r="IK37" s="626">
        <v>12</v>
      </c>
      <c r="IL37" s="626">
        <v>164</v>
      </c>
      <c r="IM37" s="626">
        <v>291</v>
      </c>
      <c r="IN37" s="626">
        <v>0</v>
      </c>
      <c r="IO37" s="626">
        <v>12</v>
      </c>
      <c r="IP37" s="626">
        <v>1</v>
      </c>
      <c r="IQ37" s="626">
        <f t="shared" si="18"/>
        <v>13886</v>
      </c>
      <c r="IR37" s="627">
        <f t="shared" si="19"/>
        <v>2.8805991646262421E-3</v>
      </c>
      <c r="IS37" s="614">
        <f t="shared" si="20"/>
        <v>38.043835616438358</v>
      </c>
      <c r="IT37" s="628">
        <v>233</v>
      </c>
      <c r="IU37" s="629">
        <f t="shared" si="21"/>
        <v>1.6779490133947861E-2</v>
      </c>
      <c r="IV37" s="630">
        <v>3364</v>
      </c>
      <c r="IW37" s="631">
        <f t="shared" si="1"/>
        <v>0.24225838974506697</v>
      </c>
      <c r="IX37" s="632">
        <v>11193.009600000012</v>
      </c>
      <c r="IY37" s="633">
        <v>776.01090000000056</v>
      </c>
      <c r="IZ37" s="633">
        <v>11969.020500000008</v>
      </c>
      <c r="JA37" s="634">
        <f t="shared" si="22"/>
        <v>6.4834954539513073E-2</v>
      </c>
      <c r="JB37" s="635">
        <v>0.86194876134235976</v>
      </c>
      <c r="JC37" s="636">
        <v>4160</v>
      </c>
      <c r="JD37" s="637">
        <v>1372</v>
      </c>
      <c r="JE37" s="637">
        <v>60</v>
      </c>
      <c r="JF37" s="637">
        <v>128</v>
      </c>
      <c r="JG37" s="637">
        <v>0</v>
      </c>
      <c r="JH37" s="637">
        <v>8166</v>
      </c>
      <c r="JI37" s="638">
        <f t="shared" si="2"/>
        <v>0.29958231312112921</v>
      </c>
      <c r="JJ37" s="638">
        <f t="shared" si="3"/>
        <v>9.8804551346680106E-2</v>
      </c>
      <c r="JK37" s="638">
        <f t="shared" si="4"/>
        <v>4.3208987469393638E-3</v>
      </c>
      <c r="JL37" s="638">
        <f t="shared" si="5"/>
        <v>9.2179173268039753E-3</v>
      </c>
      <c r="JM37" s="638">
        <f t="shared" si="6"/>
        <v>0</v>
      </c>
      <c r="JN37" s="639">
        <f t="shared" si="7"/>
        <v>0.58807431945844735</v>
      </c>
      <c r="JO37" s="640">
        <v>29.3</v>
      </c>
      <c r="JP37" s="641">
        <v>5.7687319884726227</v>
      </c>
      <c r="JQ37" s="641">
        <v>3.736842105263158</v>
      </c>
      <c r="JR37" s="641">
        <v>3.0274261603375527</v>
      </c>
      <c r="JS37" s="641">
        <v>7.5827619980411365</v>
      </c>
      <c r="JT37" s="641">
        <v>5.5281767955801104</v>
      </c>
      <c r="JU37" s="641">
        <v>5.7869352869352868</v>
      </c>
      <c r="JV37" s="641">
        <v>7.0761523046092183</v>
      </c>
      <c r="JW37" s="641">
        <v>6.439854191980559</v>
      </c>
      <c r="JX37" s="641">
        <v>5.0775401069518713</v>
      </c>
      <c r="JY37" s="641">
        <v>5.3436807095343681</v>
      </c>
      <c r="JZ37" s="641">
        <v>6.6856287425149699</v>
      </c>
      <c r="KA37" s="641">
        <v>3.1111111111111112</v>
      </c>
      <c r="KB37" s="641">
        <v>3.2554621848739496</v>
      </c>
      <c r="KC37" s="641">
        <v>4.2235772357723578</v>
      </c>
      <c r="KD37" s="641">
        <v>4.4403508771929827</v>
      </c>
      <c r="KE37" s="641">
        <v>4.5370370370370372</v>
      </c>
      <c r="KF37" s="641">
        <v>7.3773584905660377</v>
      </c>
      <c r="KG37" s="641">
        <v>10.444827586206896</v>
      </c>
      <c r="KH37" s="641">
        <v>3.9186046511627906</v>
      </c>
      <c r="KI37" s="641">
        <v>3.1541850220264318</v>
      </c>
      <c r="KJ37" s="641">
        <v>3.5092592592592591</v>
      </c>
      <c r="KK37" s="641">
        <v>5.083333333333333</v>
      </c>
      <c r="KL37" s="641">
        <v>1.9817073170731707</v>
      </c>
      <c r="KM37" s="641">
        <v>17.996563573883162</v>
      </c>
      <c r="KN37" s="641">
        <v>0</v>
      </c>
      <c r="KO37" s="641">
        <v>5.416666666666667</v>
      </c>
      <c r="KP37" s="641">
        <v>3</v>
      </c>
      <c r="KQ37" s="642">
        <v>5.8762062509001876</v>
      </c>
      <c r="KR37" s="625">
        <v>272</v>
      </c>
      <c r="KS37" s="626">
        <v>5093</v>
      </c>
      <c r="KT37" s="626">
        <v>51</v>
      </c>
      <c r="KU37" s="626">
        <v>1967</v>
      </c>
      <c r="KV37" s="626">
        <v>5378</v>
      </c>
      <c r="KW37" s="626">
        <v>3987</v>
      </c>
      <c r="KX37" s="626">
        <v>6687</v>
      </c>
      <c r="KY37" s="626">
        <v>2883</v>
      </c>
      <c r="KZ37" s="626">
        <v>12696</v>
      </c>
      <c r="LA37" s="626">
        <v>2951</v>
      </c>
      <c r="LB37" s="626">
        <v>1799</v>
      </c>
      <c r="LC37" s="626">
        <v>1686</v>
      </c>
      <c r="LD37" s="626">
        <v>22</v>
      </c>
      <c r="LE37" s="626">
        <v>1472</v>
      </c>
      <c r="LF37" s="626">
        <v>2424</v>
      </c>
      <c r="LG37" s="626">
        <v>1938</v>
      </c>
      <c r="LH37" s="626">
        <v>913</v>
      </c>
      <c r="LI37" s="626">
        <v>287</v>
      </c>
      <c r="LJ37" s="626">
        <v>2092</v>
      </c>
      <c r="LK37" s="626">
        <v>198</v>
      </c>
      <c r="LL37" s="626">
        <v>425</v>
      </c>
      <c r="LM37" s="626">
        <v>210</v>
      </c>
      <c r="LN37" s="626">
        <v>45</v>
      </c>
      <c r="LO37" s="626">
        <v>227</v>
      </c>
      <c r="LP37" s="626">
        <v>4945</v>
      </c>
      <c r="LQ37" s="626">
        <v>0</v>
      </c>
      <c r="LR37" s="626">
        <v>43</v>
      </c>
      <c r="LS37" s="626">
        <v>2</v>
      </c>
      <c r="LT37" s="626">
        <f t="shared" si="23"/>
        <v>60693</v>
      </c>
      <c r="LU37" s="614">
        <f t="shared" si="8"/>
        <v>166.2821917808219</v>
      </c>
      <c r="LV37" s="625">
        <v>860</v>
      </c>
      <c r="LW37" s="626">
        <v>1576</v>
      </c>
      <c r="LX37" s="626">
        <v>2</v>
      </c>
      <c r="LY37" s="626">
        <v>154</v>
      </c>
      <c r="LZ37" s="626">
        <v>1360</v>
      </c>
      <c r="MA37" s="626">
        <v>131</v>
      </c>
      <c r="MB37" s="626">
        <v>1181</v>
      </c>
      <c r="MC37" s="626">
        <v>156</v>
      </c>
      <c r="MD37" s="626">
        <v>793</v>
      </c>
      <c r="ME37" s="626">
        <v>131</v>
      </c>
      <c r="MF37" s="626">
        <v>165</v>
      </c>
      <c r="MG37" s="626">
        <v>215</v>
      </c>
      <c r="MH37" s="626">
        <v>1</v>
      </c>
      <c r="MI37" s="626">
        <v>12</v>
      </c>
      <c r="MJ37" s="626">
        <v>8</v>
      </c>
      <c r="MK37" s="626">
        <v>28</v>
      </c>
      <c r="ML37" s="626">
        <v>42</v>
      </c>
      <c r="MM37" s="626">
        <v>49</v>
      </c>
      <c r="MN37" s="626">
        <v>652</v>
      </c>
      <c r="MO37" s="626">
        <v>59</v>
      </c>
      <c r="MP37" s="626">
        <v>98</v>
      </c>
      <c r="MQ37" s="626">
        <v>71</v>
      </c>
      <c r="MR37" s="626">
        <v>4</v>
      </c>
      <c r="MS37" s="626">
        <v>12</v>
      </c>
      <c r="MT37" s="626">
        <v>0</v>
      </c>
      <c r="MU37" s="626">
        <v>0</v>
      </c>
      <c r="MV37" s="626">
        <v>10</v>
      </c>
      <c r="MW37" s="626">
        <v>0</v>
      </c>
      <c r="MX37" s="626">
        <f t="shared" si="24"/>
        <v>7770</v>
      </c>
      <c r="MY37" s="614">
        <f t="shared" si="25"/>
        <v>21.287671232876711</v>
      </c>
      <c r="MZ37" s="612">
        <f t="shared" si="9"/>
        <v>60693</v>
      </c>
      <c r="NA37" s="613">
        <f t="shared" si="26"/>
        <v>7770</v>
      </c>
      <c r="NB37" s="643">
        <f t="shared" si="27"/>
        <v>0.11349195916042241</v>
      </c>
      <c r="NC37" s="644">
        <v>82</v>
      </c>
      <c r="ND37" s="645">
        <v>313</v>
      </c>
      <c r="NE37" s="645">
        <v>350</v>
      </c>
      <c r="NF37" s="646">
        <v>3662</v>
      </c>
      <c r="NG37" s="647">
        <v>1235</v>
      </c>
      <c r="NH37" s="647">
        <v>927</v>
      </c>
      <c r="NI37" s="645">
        <v>0</v>
      </c>
      <c r="NJ37" s="645">
        <v>0</v>
      </c>
      <c r="NK37" s="646">
        <v>31</v>
      </c>
      <c r="NL37" s="647">
        <v>1170</v>
      </c>
      <c r="NM37" s="645">
        <v>0</v>
      </c>
      <c r="NN37" s="645">
        <v>0</v>
      </c>
      <c r="NO37" s="646">
        <v>0</v>
      </c>
      <c r="NP37" s="647">
        <v>0</v>
      </c>
      <c r="NQ37" s="648">
        <v>0</v>
      </c>
      <c r="NR37" s="648">
        <v>0</v>
      </c>
      <c r="NS37" s="648">
        <v>0</v>
      </c>
      <c r="NT37" s="649">
        <f t="shared" si="28"/>
        <v>7770</v>
      </c>
      <c r="NU37" s="650">
        <f t="shared" si="29"/>
        <v>9.588159588159588E-2</v>
      </c>
      <c r="NV37" s="625">
        <v>659</v>
      </c>
      <c r="NW37" s="626">
        <v>15</v>
      </c>
      <c r="NX37" s="626">
        <v>18</v>
      </c>
      <c r="NY37" s="651">
        <v>692</v>
      </c>
      <c r="NZ37" s="626">
        <v>172</v>
      </c>
      <c r="OA37" s="626">
        <v>88</v>
      </c>
      <c r="OB37" s="626">
        <v>28</v>
      </c>
      <c r="OC37" s="651">
        <v>288</v>
      </c>
      <c r="OD37" s="652">
        <f t="shared" si="30"/>
        <v>980</v>
      </c>
      <c r="OE37" s="653">
        <v>8.85</v>
      </c>
      <c r="OF37" s="654">
        <v>1.77</v>
      </c>
      <c r="OG37" s="654">
        <v>11.07</v>
      </c>
      <c r="OH37" s="654">
        <v>0.42576923076923079</v>
      </c>
      <c r="OI37" s="654">
        <v>30.84</v>
      </c>
      <c r="OJ37" s="654">
        <v>6.1680000000000001</v>
      </c>
      <c r="OK37" s="654">
        <v>67.44</v>
      </c>
      <c r="OL37" s="655">
        <v>2.5938461538461537</v>
      </c>
      <c r="OM37" s="656"/>
      <c r="ON37" s="657"/>
      <c r="OO37" s="657"/>
      <c r="OP37" s="657"/>
      <c r="OQ37" s="657"/>
      <c r="OR37" s="657"/>
      <c r="OS37" s="657"/>
      <c r="OT37" s="658"/>
    </row>
    <row r="38" spans="1:410" s="587" customFormat="1" ht="8.25" x14ac:dyDescent="0.25">
      <c r="A38" s="588" t="s">
        <v>375</v>
      </c>
      <c r="B38" s="589" t="s">
        <v>376</v>
      </c>
      <c r="C38" s="590" t="s">
        <v>377</v>
      </c>
      <c r="D38" s="590" t="s">
        <v>378</v>
      </c>
      <c r="E38" s="590" t="s">
        <v>1233</v>
      </c>
      <c r="F38" s="590" t="s">
        <v>379</v>
      </c>
      <c r="G38" s="590" t="s">
        <v>380</v>
      </c>
      <c r="H38" s="590" t="s">
        <v>380</v>
      </c>
      <c r="I38" s="590" t="s">
        <v>209</v>
      </c>
      <c r="J38" s="590" t="s">
        <v>210</v>
      </c>
      <c r="K38" s="591" t="s">
        <v>232</v>
      </c>
      <c r="L38" s="592">
        <v>1</v>
      </c>
      <c r="M38" s="593">
        <v>922367</v>
      </c>
      <c r="N38" s="594">
        <v>1514</v>
      </c>
      <c r="O38" s="595">
        <v>855293</v>
      </c>
      <c r="P38" s="596">
        <v>664052</v>
      </c>
      <c r="Q38" s="597">
        <f t="shared" si="10"/>
        <v>0.7764029402789453</v>
      </c>
      <c r="R38" s="598">
        <f t="shared" si="33"/>
        <v>67074</v>
      </c>
      <c r="S38" s="599">
        <v>9961.91842</v>
      </c>
      <c r="T38" s="600">
        <v>864629.39030999993</v>
      </c>
      <c r="U38" s="600">
        <v>585.89866000000006</v>
      </c>
      <c r="V38" s="600">
        <v>875177.20738999988</v>
      </c>
      <c r="W38" s="601">
        <f t="shared" si="11"/>
        <v>0.94883837712103736</v>
      </c>
      <c r="X38" s="602">
        <v>46.722500000000004</v>
      </c>
      <c r="Y38" s="603">
        <v>2.4424999999999999</v>
      </c>
      <c r="Z38" s="603">
        <v>317.50906666666668</v>
      </c>
      <c r="AA38" s="603">
        <v>72.114800000000002</v>
      </c>
      <c r="AB38" s="603">
        <v>26.57</v>
      </c>
      <c r="AC38" s="603">
        <v>121.142</v>
      </c>
      <c r="AD38" s="603">
        <v>1.39</v>
      </c>
      <c r="AE38" s="603">
        <v>49.402500000000003</v>
      </c>
      <c r="AF38" s="603">
        <v>210.76750000000001</v>
      </c>
      <c r="AG38" s="603">
        <v>848.06086666666681</v>
      </c>
      <c r="AH38" s="604">
        <f t="shared" si="12"/>
        <v>7.9474784605714235E-2</v>
      </c>
      <c r="AI38" s="605">
        <f t="shared" si="13"/>
        <v>0.54008164553897353</v>
      </c>
      <c r="AJ38" s="606"/>
      <c r="AK38" s="607"/>
      <c r="AL38" s="607"/>
      <c r="AM38" s="607"/>
      <c r="AN38" s="607"/>
      <c r="AO38" s="607">
        <v>1</v>
      </c>
      <c r="AP38" s="607">
        <v>256</v>
      </c>
      <c r="AQ38" s="608"/>
      <c r="AR38" s="609"/>
      <c r="AS38" s="610"/>
      <c r="AT38" s="610"/>
      <c r="AU38" s="610"/>
      <c r="AV38" s="610"/>
      <c r="AW38" s="610"/>
      <c r="AX38" s="610"/>
      <c r="AY38" s="610"/>
      <c r="AZ38" s="610"/>
      <c r="BA38" s="610"/>
      <c r="BB38" s="610"/>
      <c r="BC38" s="610"/>
      <c r="BD38" s="610"/>
      <c r="BE38" s="610"/>
      <c r="BF38" s="610"/>
      <c r="BG38" s="610"/>
      <c r="BH38" s="610"/>
      <c r="BI38" s="610"/>
      <c r="BJ38" s="610"/>
      <c r="BK38" s="610"/>
      <c r="BL38" s="611"/>
      <c r="BM38" s="612"/>
      <c r="BN38" s="613"/>
      <c r="BO38" s="613"/>
      <c r="BP38" s="613"/>
      <c r="BQ38" s="613"/>
      <c r="BR38" s="613"/>
      <c r="BS38" s="613">
        <v>50</v>
      </c>
      <c r="BT38" s="613"/>
      <c r="BU38" s="613"/>
      <c r="BV38" s="613"/>
      <c r="BW38" s="613"/>
      <c r="BX38" s="613"/>
      <c r="BY38" s="613"/>
      <c r="BZ38" s="613"/>
      <c r="CA38" s="613"/>
      <c r="CB38" s="613"/>
      <c r="CC38" s="613"/>
      <c r="CD38" s="613"/>
      <c r="CE38" s="613"/>
      <c r="CF38" s="613"/>
      <c r="CG38" s="613"/>
      <c r="CH38" s="613"/>
      <c r="CI38" s="613"/>
      <c r="CJ38" s="613"/>
      <c r="CK38" s="613"/>
      <c r="CL38" s="613"/>
      <c r="CM38" s="613"/>
      <c r="CN38" s="613"/>
      <c r="CO38" s="613"/>
      <c r="CP38" s="613"/>
      <c r="CQ38" s="613"/>
      <c r="CR38" s="613"/>
      <c r="CS38" s="613"/>
      <c r="CT38" s="613"/>
      <c r="CU38" s="613"/>
      <c r="CV38" s="613"/>
      <c r="CW38" s="613"/>
      <c r="CX38" s="613"/>
      <c r="CY38" s="613"/>
      <c r="CZ38" s="613"/>
      <c r="DA38" s="613">
        <f t="shared" si="15"/>
        <v>50</v>
      </c>
      <c r="DB38" s="614">
        <f t="shared" si="16"/>
        <v>1</v>
      </c>
      <c r="DC38" s="615"/>
      <c r="DD38" s="616"/>
      <c r="DE38" s="616"/>
      <c r="DF38" s="616"/>
      <c r="DG38" s="616"/>
      <c r="DH38" s="616"/>
      <c r="DI38" s="616">
        <v>0.40734246575342464</v>
      </c>
      <c r="DJ38" s="616"/>
      <c r="DK38" s="616"/>
      <c r="DL38" s="616"/>
      <c r="DM38" s="616"/>
      <c r="DN38" s="616"/>
      <c r="DO38" s="616"/>
      <c r="DP38" s="616"/>
      <c r="DQ38" s="616"/>
      <c r="DR38" s="616"/>
      <c r="DS38" s="616"/>
      <c r="DT38" s="616"/>
      <c r="DU38" s="616"/>
      <c r="DV38" s="616"/>
      <c r="DW38" s="616"/>
      <c r="DX38" s="616"/>
      <c r="DY38" s="616"/>
      <c r="DZ38" s="616"/>
      <c r="EA38" s="616"/>
      <c r="EB38" s="616"/>
      <c r="EC38" s="616"/>
      <c r="ED38" s="616"/>
      <c r="EE38" s="616"/>
      <c r="EF38" s="616"/>
      <c r="EG38" s="616"/>
      <c r="EH38" s="616"/>
      <c r="EI38" s="616"/>
      <c r="EJ38" s="616"/>
      <c r="EK38" s="616"/>
      <c r="EL38" s="616"/>
      <c r="EM38" s="616"/>
      <c r="EN38" s="616"/>
      <c r="EO38" s="616"/>
      <c r="EP38" s="616"/>
      <c r="EQ38" s="617">
        <v>0.40734246575342464</v>
      </c>
      <c r="ER38" s="618"/>
      <c r="ES38" s="619"/>
      <c r="ET38" s="619"/>
      <c r="EU38" s="619"/>
      <c r="EV38" s="619"/>
      <c r="EW38" s="619"/>
      <c r="EX38" s="619"/>
      <c r="EY38" s="619"/>
      <c r="EZ38" s="619"/>
      <c r="FA38" s="619"/>
      <c r="FB38" s="619"/>
      <c r="FC38" s="619"/>
      <c r="FD38" s="619"/>
      <c r="FE38" s="619"/>
      <c r="FF38" s="619"/>
      <c r="FG38" s="619"/>
      <c r="FH38" s="619"/>
      <c r="FI38" s="619"/>
      <c r="FJ38" s="619"/>
      <c r="FK38" s="619"/>
      <c r="FL38" s="619"/>
      <c r="FM38" s="619"/>
      <c r="FN38" s="619"/>
      <c r="FO38" s="619"/>
      <c r="FP38" s="619"/>
      <c r="FQ38" s="619"/>
      <c r="FR38" s="619"/>
      <c r="FS38" s="619"/>
      <c r="FT38" s="619"/>
      <c r="FU38" s="619"/>
      <c r="FV38" s="619"/>
      <c r="FW38" s="619"/>
      <c r="FX38" s="620"/>
      <c r="FY38" s="614"/>
      <c r="FZ38" s="615"/>
      <c r="GA38" s="616"/>
      <c r="GB38" s="616"/>
      <c r="GC38" s="616"/>
      <c r="GD38" s="616"/>
      <c r="GE38" s="616"/>
      <c r="GF38" s="616"/>
      <c r="GG38" s="616"/>
      <c r="GH38" s="616"/>
      <c r="GI38" s="616"/>
      <c r="GJ38" s="616"/>
      <c r="GK38" s="616"/>
      <c r="GL38" s="616"/>
      <c r="GM38" s="616"/>
      <c r="GN38" s="616"/>
      <c r="GO38" s="616"/>
      <c r="GP38" s="616"/>
      <c r="GQ38" s="616"/>
      <c r="GR38" s="616"/>
      <c r="GS38" s="616"/>
      <c r="GT38" s="616"/>
      <c r="GU38" s="616"/>
      <c r="GV38" s="616"/>
      <c r="GW38" s="616"/>
      <c r="GX38" s="616"/>
      <c r="GY38" s="616"/>
      <c r="GZ38" s="616"/>
      <c r="HA38" s="616"/>
      <c r="HB38" s="616"/>
      <c r="HC38" s="616"/>
      <c r="HD38" s="616"/>
      <c r="HE38" s="616"/>
      <c r="HF38" s="621"/>
      <c r="HG38" s="622"/>
      <c r="HH38" s="623"/>
      <c r="HI38" s="623">
        <v>787</v>
      </c>
      <c r="HJ38" s="623"/>
      <c r="HK38" s="623"/>
      <c r="HL38" s="623"/>
      <c r="HM38" s="623"/>
      <c r="HN38" s="624"/>
      <c r="HO38" s="625">
        <v>0</v>
      </c>
      <c r="HP38" s="626">
        <v>2</v>
      </c>
      <c r="HQ38" s="626">
        <v>0</v>
      </c>
      <c r="HR38" s="626">
        <v>0</v>
      </c>
      <c r="HS38" s="626">
        <v>0</v>
      </c>
      <c r="HT38" s="626">
        <v>0</v>
      </c>
      <c r="HU38" s="626">
        <v>0</v>
      </c>
      <c r="HV38" s="626">
        <v>0</v>
      </c>
      <c r="HW38" s="626">
        <v>0</v>
      </c>
      <c r="HX38" s="626">
        <v>0</v>
      </c>
      <c r="HY38" s="626">
        <v>0</v>
      </c>
      <c r="HZ38" s="626">
        <v>0</v>
      </c>
      <c r="IA38" s="626">
        <v>0</v>
      </c>
      <c r="IB38" s="626">
        <v>0</v>
      </c>
      <c r="IC38" s="626">
        <v>0</v>
      </c>
      <c r="ID38" s="626">
        <v>0</v>
      </c>
      <c r="IE38" s="626">
        <v>0</v>
      </c>
      <c r="IF38" s="626">
        <v>0</v>
      </c>
      <c r="IG38" s="626">
        <v>0</v>
      </c>
      <c r="IH38" s="626">
        <v>265</v>
      </c>
      <c r="II38" s="626">
        <v>153</v>
      </c>
      <c r="IJ38" s="626">
        <v>0</v>
      </c>
      <c r="IK38" s="626">
        <v>0</v>
      </c>
      <c r="IL38" s="626">
        <v>0</v>
      </c>
      <c r="IM38" s="626">
        <v>0</v>
      </c>
      <c r="IN38" s="626">
        <v>0</v>
      </c>
      <c r="IO38" s="626">
        <v>0</v>
      </c>
      <c r="IP38" s="626">
        <v>0</v>
      </c>
      <c r="IQ38" s="626">
        <f t="shared" si="18"/>
        <v>420</v>
      </c>
      <c r="IR38" s="627">
        <f t="shared" si="19"/>
        <v>0</v>
      </c>
      <c r="IS38" s="614">
        <f t="shared" si="20"/>
        <v>1.1506849315068493</v>
      </c>
      <c r="IT38" s="628">
        <v>137</v>
      </c>
      <c r="IU38" s="629">
        <f t="shared" si="21"/>
        <v>0.3261904761904762</v>
      </c>
      <c r="IV38" s="630">
        <v>334</v>
      </c>
      <c r="IW38" s="631">
        <f t="shared" si="1"/>
        <v>0.79523809523809519</v>
      </c>
      <c r="IX38" s="632">
        <v>779.8031000000002</v>
      </c>
      <c r="IY38" s="633">
        <v>2.9999999999999997E-4</v>
      </c>
      <c r="IZ38" s="633">
        <v>779.80340000000012</v>
      </c>
      <c r="JA38" s="634">
        <f t="shared" si="22"/>
        <v>3.8471235185689099E-7</v>
      </c>
      <c r="JB38" s="635">
        <v>1.8566747619047621</v>
      </c>
      <c r="JC38" s="636">
        <v>0</v>
      </c>
      <c r="JD38" s="637">
        <v>0</v>
      </c>
      <c r="JE38" s="637">
        <v>0</v>
      </c>
      <c r="JF38" s="637">
        <v>0</v>
      </c>
      <c r="JG38" s="637">
        <v>0</v>
      </c>
      <c r="JH38" s="637">
        <v>420</v>
      </c>
      <c r="JI38" s="638">
        <f t="shared" si="2"/>
        <v>0</v>
      </c>
      <c r="JJ38" s="638">
        <f t="shared" si="3"/>
        <v>0</v>
      </c>
      <c r="JK38" s="638">
        <f t="shared" si="4"/>
        <v>0</v>
      </c>
      <c r="JL38" s="638">
        <f t="shared" si="5"/>
        <v>0</v>
      </c>
      <c r="JM38" s="638">
        <f t="shared" si="6"/>
        <v>0</v>
      </c>
      <c r="JN38" s="639">
        <f t="shared" si="7"/>
        <v>1</v>
      </c>
      <c r="JO38" s="640">
        <v>0</v>
      </c>
      <c r="JP38" s="641">
        <v>10</v>
      </c>
      <c r="JQ38" s="641">
        <v>0</v>
      </c>
      <c r="JR38" s="641">
        <v>0</v>
      </c>
      <c r="JS38" s="641">
        <v>0</v>
      </c>
      <c r="JT38" s="641">
        <v>0</v>
      </c>
      <c r="JU38" s="641">
        <v>0</v>
      </c>
      <c r="JV38" s="641">
        <v>0</v>
      </c>
      <c r="JW38" s="641">
        <v>0</v>
      </c>
      <c r="JX38" s="641">
        <v>0</v>
      </c>
      <c r="JY38" s="641">
        <v>0</v>
      </c>
      <c r="JZ38" s="641">
        <v>0</v>
      </c>
      <c r="KA38" s="641">
        <v>0</v>
      </c>
      <c r="KB38" s="641">
        <v>0</v>
      </c>
      <c r="KC38" s="641">
        <v>0</v>
      </c>
      <c r="KD38" s="641">
        <v>0</v>
      </c>
      <c r="KE38" s="641">
        <v>0</v>
      </c>
      <c r="KF38" s="641">
        <v>0</v>
      </c>
      <c r="KG38" s="641">
        <v>0</v>
      </c>
      <c r="KH38" s="641">
        <v>18.426415094339621</v>
      </c>
      <c r="KI38" s="641">
        <v>17.287581699346404</v>
      </c>
      <c r="KJ38" s="641">
        <v>0</v>
      </c>
      <c r="KK38" s="641">
        <v>0</v>
      </c>
      <c r="KL38" s="641">
        <v>0</v>
      </c>
      <c r="KM38" s="641">
        <v>0</v>
      </c>
      <c r="KN38" s="641">
        <v>0</v>
      </c>
      <c r="KO38" s="641">
        <v>0</v>
      </c>
      <c r="KP38" s="641">
        <v>0</v>
      </c>
      <c r="KQ38" s="642">
        <v>17.971428571428572</v>
      </c>
      <c r="KR38" s="625">
        <v>0</v>
      </c>
      <c r="KS38" s="626">
        <v>18</v>
      </c>
      <c r="KT38" s="626">
        <v>0</v>
      </c>
      <c r="KU38" s="626">
        <v>0</v>
      </c>
      <c r="KV38" s="626">
        <v>0</v>
      </c>
      <c r="KW38" s="626">
        <v>0</v>
      </c>
      <c r="KX38" s="626">
        <v>0</v>
      </c>
      <c r="KY38" s="626">
        <v>0</v>
      </c>
      <c r="KZ38" s="626">
        <v>0</v>
      </c>
      <c r="LA38" s="626">
        <v>0</v>
      </c>
      <c r="LB38" s="626">
        <v>0</v>
      </c>
      <c r="LC38" s="626">
        <v>0</v>
      </c>
      <c r="LD38" s="626">
        <v>0</v>
      </c>
      <c r="LE38" s="626">
        <v>0</v>
      </c>
      <c r="LF38" s="626">
        <v>0</v>
      </c>
      <c r="LG38" s="626">
        <v>0</v>
      </c>
      <c r="LH38" s="626">
        <v>0</v>
      </c>
      <c r="LI38" s="626">
        <v>0</v>
      </c>
      <c r="LJ38" s="626">
        <v>0</v>
      </c>
      <c r="LK38" s="626">
        <v>4622</v>
      </c>
      <c r="LL38" s="626">
        <v>2505</v>
      </c>
      <c r="LM38" s="626">
        <v>0</v>
      </c>
      <c r="LN38" s="626">
        <v>0</v>
      </c>
      <c r="LO38" s="626">
        <v>0</v>
      </c>
      <c r="LP38" s="626">
        <v>0</v>
      </c>
      <c r="LQ38" s="626">
        <v>0</v>
      </c>
      <c r="LR38" s="626">
        <v>0</v>
      </c>
      <c r="LS38" s="626">
        <v>0</v>
      </c>
      <c r="LT38" s="626">
        <f t="shared" si="23"/>
        <v>7145</v>
      </c>
      <c r="LU38" s="614">
        <f t="shared" si="8"/>
        <v>19.575342465753426</v>
      </c>
      <c r="LV38" s="625">
        <v>0</v>
      </c>
      <c r="LW38" s="626">
        <v>0</v>
      </c>
      <c r="LX38" s="626">
        <v>0</v>
      </c>
      <c r="LY38" s="626">
        <v>0</v>
      </c>
      <c r="LZ38" s="626">
        <v>0</v>
      </c>
      <c r="MA38" s="626">
        <v>0</v>
      </c>
      <c r="MB38" s="626">
        <v>0</v>
      </c>
      <c r="MC38" s="626">
        <v>0</v>
      </c>
      <c r="MD38" s="626">
        <v>0</v>
      </c>
      <c r="ME38" s="626">
        <v>0</v>
      </c>
      <c r="MF38" s="626">
        <v>0</v>
      </c>
      <c r="MG38" s="626">
        <v>0</v>
      </c>
      <c r="MH38" s="626">
        <v>0</v>
      </c>
      <c r="MI38" s="626">
        <v>0</v>
      </c>
      <c r="MJ38" s="626">
        <v>0</v>
      </c>
      <c r="MK38" s="626">
        <v>0</v>
      </c>
      <c r="ML38" s="626">
        <v>0</v>
      </c>
      <c r="MM38" s="626">
        <v>0</v>
      </c>
      <c r="MN38" s="626">
        <v>0</v>
      </c>
      <c r="MO38" s="626">
        <v>0</v>
      </c>
      <c r="MP38" s="626">
        <v>0</v>
      </c>
      <c r="MQ38" s="626">
        <v>0</v>
      </c>
      <c r="MR38" s="626">
        <v>0</v>
      </c>
      <c r="MS38" s="626">
        <v>0</v>
      </c>
      <c r="MT38" s="626">
        <v>0</v>
      </c>
      <c r="MU38" s="626">
        <v>0</v>
      </c>
      <c r="MV38" s="626">
        <v>0</v>
      </c>
      <c r="MW38" s="626">
        <v>0</v>
      </c>
      <c r="MX38" s="626">
        <f t="shared" si="24"/>
        <v>0</v>
      </c>
      <c r="MY38" s="614">
        <f t="shared" si="25"/>
        <v>0</v>
      </c>
      <c r="MZ38" s="612">
        <f t="shared" si="9"/>
        <v>7145</v>
      </c>
      <c r="NA38" s="613">
        <f t="shared" si="26"/>
        <v>0</v>
      </c>
      <c r="NB38" s="643">
        <f t="shared" si="27"/>
        <v>0</v>
      </c>
      <c r="NC38" s="644">
        <v>0</v>
      </c>
      <c r="ND38" s="645">
        <v>0</v>
      </c>
      <c r="NE38" s="645">
        <v>0</v>
      </c>
      <c r="NF38" s="646">
        <v>0</v>
      </c>
      <c r="NG38" s="647">
        <v>0</v>
      </c>
      <c r="NH38" s="647">
        <v>0</v>
      </c>
      <c r="NI38" s="645">
        <v>0</v>
      </c>
      <c r="NJ38" s="645">
        <v>0</v>
      </c>
      <c r="NK38" s="646">
        <v>0</v>
      </c>
      <c r="NL38" s="647">
        <v>0</v>
      </c>
      <c r="NM38" s="645">
        <v>0</v>
      </c>
      <c r="NN38" s="645">
        <v>0</v>
      </c>
      <c r="NO38" s="646">
        <v>0</v>
      </c>
      <c r="NP38" s="647">
        <v>0</v>
      </c>
      <c r="NQ38" s="648">
        <v>0</v>
      </c>
      <c r="NR38" s="648">
        <v>0</v>
      </c>
      <c r="NS38" s="648">
        <v>0</v>
      </c>
      <c r="NT38" s="649">
        <f t="shared" si="28"/>
        <v>0</v>
      </c>
      <c r="NU38" s="650"/>
      <c r="NV38" s="625"/>
      <c r="NW38" s="626"/>
      <c r="NX38" s="626"/>
      <c r="NY38" s="651"/>
      <c r="NZ38" s="626"/>
      <c r="OA38" s="626"/>
      <c r="OB38" s="626"/>
      <c r="OC38" s="651"/>
      <c r="OD38" s="652"/>
      <c r="OE38" s="653"/>
      <c r="OF38" s="654"/>
      <c r="OG38" s="654"/>
      <c r="OH38" s="654"/>
      <c r="OI38" s="654"/>
      <c r="OJ38" s="654"/>
      <c r="OK38" s="654"/>
      <c r="OL38" s="655"/>
      <c r="OM38" s="656"/>
      <c r="ON38" s="657"/>
      <c r="OO38" s="657"/>
      <c r="OP38" s="657"/>
      <c r="OQ38" s="657"/>
      <c r="OR38" s="657"/>
      <c r="OS38" s="657"/>
      <c r="OT38" s="658"/>
    </row>
    <row r="39" spans="1:410" s="587" customFormat="1" ht="8.25" x14ac:dyDescent="0.25">
      <c r="A39" s="588" t="s">
        <v>381</v>
      </c>
      <c r="B39" s="589" t="s">
        <v>382</v>
      </c>
      <c r="C39" s="590" t="s">
        <v>383</v>
      </c>
      <c r="D39" s="590" t="s">
        <v>384</v>
      </c>
      <c r="E39" s="590" t="s">
        <v>1211</v>
      </c>
      <c r="F39" s="590" t="s">
        <v>274</v>
      </c>
      <c r="G39" s="590" t="s">
        <v>275</v>
      </c>
      <c r="H39" s="590" t="s">
        <v>275</v>
      </c>
      <c r="I39" s="590" t="s">
        <v>209</v>
      </c>
      <c r="J39" s="590" t="s">
        <v>210</v>
      </c>
      <c r="K39" s="591" t="s">
        <v>232</v>
      </c>
      <c r="L39" s="592">
        <v>1</v>
      </c>
      <c r="M39" s="593">
        <v>628597</v>
      </c>
      <c r="N39" s="594">
        <v>6410</v>
      </c>
      <c r="O39" s="595">
        <v>558189</v>
      </c>
      <c r="P39" s="596">
        <v>419136</v>
      </c>
      <c r="Q39" s="597">
        <f t="shared" si="10"/>
        <v>0.75088545277674767</v>
      </c>
      <c r="R39" s="598">
        <f t="shared" si="33"/>
        <v>70408</v>
      </c>
      <c r="S39" s="599">
        <v>9161.3117500000008</v>
      </c>
      <c r="T39" s="600">
        <v>567185.52396999998</v>
      </c>
      <c r="U39" s="600">
        <v>2365.58448</v>
      </c>
      <c r="V39" s="600">
        <v>578712.42020000005</v>
      </c>
      <c r="W39" s="601">
        <f t="shared" si="11"/>
        <v>0.92064139695226044</v>
      </c>
      <c r="X39" s="602">
        <v>27.381</v>
      </c>
      <c r="Y39" s="603">
        <v>1.62</v>
      </c>
      <c r="Z39" s="603">
        <v>184.0984</v>
      </c>
      <c r="AA39" s="603">
        <v>42.522000000000006</v>
      </c>
      <c r="AB39" s="603">
        <v>12.462133333333334</v>
      </c>
      <c r="AC39" s="603">
        <v>104.92026666666666</v>
      </c>
      <c r="AD39" s="603">
        <v>2.6845333333333334</v>
      </c>
      <c r="AE39" s="603">
        <v>43.333500000000001</v>
      </c>
      <c r="AF39" s="603">
        <v>113.28</v>
      </c>
      <c r="AG39" s="603">
        <v>532.30183333333332</v>
      </c>
      <c r="AH39" s="604">
        <f t="shared" si="12"/>
        <v>7.2882220635012193E-2</v>
      </c>
      <c r="AI39" s="605">
        <f t="shared" si="13"/>
        <v>0.49002959013011677</v>
      </c>
      <c r="AJ39" s="606"/>
      <c r="AK39" s="607"/>
      <c r="AL39" s="607"/>
      <c r="AM39" s="607"/>
      <c r="AN39" s="607"/>
      <c r="AO39" s="607"/>
      <c r="AP39" s="607">
        <v>223</v>
      </c>
      <c r="AQ39" s="608"/>
      <c r="AR39" s="609"/>
      <c r="AS39" s="610"/>
      <c r="AT39" s="610"/>
      <c r="AU39" s="610"/>
      <c r="AV39" s="610"/>
      <c r="AW39" s="610"/>
      <c r="AX39" s="610"/>
      <c r="AY39" s="610"/>
      <c r="AZ39" s="610"/>
      <c r="BA39" s="610"/>
      <c r="BB39" s="610"/>
      <c r="BC39" s="610"/>
      <c r="BD39" s="610"/>
      <c r="BE39" s="610"/>
      <c r="BF39" s="610"/>
      <c r="BG39" s="610"/>
      <c r="BH39" s="610"/>
      <c r="BI39" s="610"/>
      <c r="BJ39" s="610"/>
      <c r="BK39" s="610"/>
      <c r="BL39" s="611"/>
      <c r="BM39" s="612"/>
      <c r="BN39" s="613"/>
      <c r="BO39" s="613"/>
      <c r="BP39" s="613"/>
      <c r="BQ39" s="613"/>
      <c r="BR39" s="613"/>
      <c r="BS39" s="613">
        <v>40</v>
      </c>
      <c r="BT39" s="613"/>
      <c r="BU39" s="613"/>
      <c r="BV39" s="613"/>
      <c r="BW39" s="613"/>
      <c r="BX39" s="613"/>
      <c r="BY39" s="613"/>
      <c r="BZ39" s="613"/>
      <c r="CA39" s="613"/>
      <c r="CB39" s="613"/>
      <c r="CC39" s="613"/>
      <c r="CD39" s="613"/>
      <c r="CE39" s="613"/>
      <c r="CF39" s="613"/>
      <c r="CG39" s="613"/>
      <c r="CH39" s="613"/>
      <c r="CI39" s="613"/>
      <c r="CJ39" s="613"/>
      <c r="CK39" s="613"/>
      <c r="CL39" s="613"/>
      <c r="CM39" s="613"/>
      <c r="CN39" s="613"/>
      <c r="CO39" s="613"/>
      <c r="CP39" s="613"/>
      <c r="CQ39" s="613"/>
      <c r="CR39" s="613"/>
      <c r="CS39" s="613"/>
      <c r="CT39" s="613"/>
      <c r="CU39" s="613"/>
      <c r="CV39" s="613"/>
      <c r="CW39" s="613"/>
      <c r="CX39" s="613"/>
      <c r="CY39" s="613"/>
      <c r="CZ39" s="613"/>
      <c r="DA39" s="613">
        <f t="shared" si="15"/>
        <v>40</v>
      </c>
      <c r="DB39" s="614">
        <f t="shared" si="16"/>
        <v>1</v>
      </c>
      <c r="DC39" s="615"/>
      <c r="DD39" s="616"/>
      <c r="DE39" s="616"/>
      <c r="DF39" s="616"/>
      <c r="DG39" s="616"/>
      <c r="DH39" s="616"/>
      <c r="DI39" s="616">
        <v>0.97945205479452058</v>
      </c>
      <c r="DJ39" s="616"/>
      <c r="DK39" s="616"/>
      <c r="DL39" s="616"/>
      <c r="DM39" s="616"/>
      <c r="DN39" s="616"/>
      <c r="DO39" s="616"/>
      <c r="DP39" s="616"/>
      <c r="DQ39" s="616"/>
      <c r="DR39" s="616"/>
      <c r="DS39" s="616"/>
      <c r="DT39" s="616"/>
      <c r="DU39" s="616"/>
      <c r="DV39" s="616"/>
      <c r="DW39" s="616"/>
      <c r="DX39" s="616"/>
      <c r="DY39" s="616"/>
      <c r="DZ39" s="616"/>
      <c r="EA39" s="616"/>
      <c r="EB39" s="616"/>
      <c r="EC39" s="616"/>
      <c r="ED39" s="616"/>
      <c r="EE39" s="616"/>
      <c r="EF39" s="616"/>
      <c r="EG39" s="616"/>
      <c r="EH39" s="616"/>
      <c r="EI39" s="616"/>
      <c r="EJ39" s="616"/>
      <c r="EK39" s="616"/>
      <c r="EL39" s="616"/>
      <c r="EM39" s="616"/>
      <c r="EN39" s="616"/>
      <c r="EO39" s="616"/>
      <c r="EP39" s="616"/>
      <c r="EQ39" s="617">
        <v>0.97945205479452058</v>
      </c>
      <c r="ER39" s="618"/>
      <c r="ES39" s="619"/>
      <c r="ET39" s="619"/>
      <c r="EU39" s="619"/>
      <c r="EV39" s="619"/>
      <c r="EW39" s="619"/>
      <c r="EX39" s="619"/>
      <c r="EY39" s="619"/>
      <c r="EZ39" s="619"/>
      <c r="FA39" s="619"/>
      <c r="FB39" s="619"/>
      <c r="FC39" s="619"/>
      <c r="FD39" s="619"/>
      <c r="FE39" s="619"/>
      <c r="FF39" s="619"/>
      <c r="FG39" s="619"/>
      <c r="FH39" s="619"/>
      <c r="FI39" s="619"/>
      <c r="FJ39" s="619"/>
      <c r="FK39" s="619"/>
      <c r="FL39" s="619"/>
      <c r="FM39" s="619"/>
      <c r="FN39" s="619"/>
      <c r="FO39" s="619"/>
      <c r="FP39" s="619"/>
      <c r="FQ39" s="619"/>
      <c r="FR39" s="619"/>
      <c r="FS39" s="619"/>
      <c r="FT39" s="619"/>
      <c r="FU39" s="619"/>
      <c r="FV39" s="619"/>
      <c r="FW39" s="619"/>
      <c r="FX39" s="620"/>
      <c r="FY39" s="614"/>
      <c r="FZ39" s="615"/>
      <c r="GA39" s="616"/>
      <c r="GB39" s="616"/>
      <c r="GC39" s="616"/>
      <c r="GD39" s="616"/>
      <c r="GE39" s="616"/>
      <c r="GF39" s="616"/>
      <c r="GG39" s="616"/>
      <c r="GH39" s="616"/>
      <c r="GI39" s="616"/>
      <c r="GJ39" s="616"/>
      <c r="GK39" s="616"/>
      <c r="GL39" s="616"/>
      <c r="GM39" s="616"/>
      <c r="GN39" s="616"/>
      <c r="GO39" s="616"/>
      <c r="GP39" s="616"/>
      <c r="GQ39" s="616"/>
      <c r="GR39" s="616"/>
      <c r="GS39" s="616"/>
      <c r="GT39" s="616"/>
      <c r="GU39" s="616"/>
      <c r="GV39" s="616"/>
      <c r="GW39" s="616"/>
      <c r="GX39" s="616"/>
      <c r="GY39" s="616"/>
      <c r="GZ39" s="616"/>
      <c r="HA39" s="616"/>
      <c r="HB39" s="616"/>
      <c r="HC39" s="616"/>
      <c r="HD39" s="616"/>
      <c r="HE39" s="616"/>
      <c r="HF39" s="621"/>
      <c r="HG39" s="622"/>
      <c r="HH39" s="623"/>
      <c r="HI39" s="623">
        <v>430</v>
      </c>
      <c r="HJ39" s="623"/>
      <c r="HK39" s="623"/>
      <c r="HL39" s="623"/>
      <c r="HM39" s="623"/>
      <c r="HN39" s="624"/>
      <c r="HO39" s="625">
        <v>0</v>
      </c>
      <c r="HP39" s="626">
        <v>10</v>
      </c>
      <c r="HQ39" s="626">
        <v>0</v>
      </c>
      <c r="HR39" s="626">
        <v>0</v>
      </c>
      <c r="HS39" s="626">
        <v>0</v>
      </c>
      <c r="HT39" s="626">
        <v>0</v>
      </c>
      <c r="HU39" s="626">
        <v>0</v>
      </c>
      <c r="HV39" s="626">
        <v>0</v>
      </c>
      <c r="HW39" s="626">
        <v>0</v>
      </c>
      <c r="HX39" s="626">
        <v>0</v>
      </c>
      <c r="HY39" s="626">
        <v>0</v>
      </c>
      <c r="HZ39" s="626">
        <v>0</v>
      </c>
      <c r="IA39" s="626">
        <v>0</v>
      </c>
      <c r="IB39" s="626">
        <v>0</v>
      </c>
      <c r="IC39" s="626">
        <v>0</v>
      </c>
      <c r="ID39" s="626">
        <v>0</v>
      </c>
      <c r="IE39" s="626">
        <v>0</v>
      </c>
      <c r="IF39" s="626">
        <v>0</v>
      </c>
      <c r="IG39" s="626">
        <v>0</v>
      </c>
      <c r="IH39" s="626">
        <v>799</v>
      </c>
      <c r="II39" s="626">
        <v>121</v>
      </c>
      <c r="IJ39" s="626">
        <v>0</v>
      </c>
      <c r="IK39" s="626">
        <v>0</v>
      </c>
      <c r="IL39" s="626">
        <v>0</v>
      </c>
      <c r="IM39" s="626">
        <v>0</v>
      </c>
      <c r="IN39" s="626">
        <v>0</v>
      </c>
      <c r="IO39" s="626">
        <v>0</v>
      </c>
      <c r="IP39" s="626">
        <v>0</v>
      </c>
      <c r="IQ39" s="626">
        <f t="shared" si="18"/>
        <v>930</v>
      </c>
      <c r="IR39" s="627">
        <f t="shared" si="19"/>
        <v>0</v>
      </c>
      <c r="IS39" s="614">
        <f t="shared" si="20"/>
        <v>2.547945205479452</v>
      </c>
      <c r="IT39" s="628">
        <v>197</v>
      </c>
      <c r="IU39" s="629">
        <f t="shared" si="21"/>
        <v>0.21182795698924731</v>
      </c>
      <c r="IV39" s="630">
        <v>656</v>
      </c>
      <c r="IW39" s="631">
        <f t="shared" si="1"/>
        <v>0.70537634408602146</v>
      </c>
      <c r="IX39" s="632">
        <v>1581.0117999999993</v>
      </c>
      <c r="IY39" s="633">
        <v>4.6200000000000005E-2</v>
      </c>
      <c r="IZ39" s="633">
        <v>1581.0579999999995</v>
      </c>
      <c r="JA39" s="634">
        <f t="shared" si="22"/>
        <v>2.9220939396277693E-5</v>
      </c>
      <c r="JB39" s="635">
        <v>1.7000623655913973</v>
      </c>
      <c r="JC39" s="636">
        <v>0</v>
      </c>
      <c r="JD39" s="637">
        <v>26</v>
      </c>
      <c r="JE39" s="637">
        <v>0</v>
      </c>
      <c r="JF39" s="637">
        <v>0</v>
      </c>
      <c r="JG39" s="637">
        <v>0</v>
      </c>
      <c r="JH39" s="637">
        <v>904</v>
      </c>
      <c r="JI39" s="638">
        <f t="shared" si="2"/>
        <v>0</v>
      </c>
      <c r="JJ39" s="638">
        <f t="shared" si="3"/>
        <v>2.7956989247311829E-2</v>
      </c>
      <c r="JK39" s="638">
        <f t="shared" si="4"/>
        <v>0</v>
      </c>
      <c r="JL39" s="638">
        <f t="shared" si="5"/>
        <v>0</v>
      </c>
      <c r="JM39" s="638">
        <f t="shared" si="6"/>
        <v>0</v>
      </c>
      <c r="JN39" s="639">
        <f t="shared" si="7"/>
        <v>0.97204301075268817</v>
      </c>
      <c r="JO39" s="640">
        <v>0</v>
      </c>
      <c r="JP39" s="641">
        <v>22.4</v>
      </c>
      <c r="JQ39" s="641">
        <v>0</v>
      </c>
      <c r="JR39" s="641">
        <v>0</v>
      </c>
      <c r="JS39" s="641">
        <v>0</v>
      </c>
      <c r="JT39" s="641">
        <v>0</v>
      </c>
      <c r="JU39" s="641">
        <v>0</v>
      </c>
      <c r="JV39" s="641">
        <v>0</v>
      </c>
      <c r="JW39" s="641">
        <v>0</v>
      </c>
      <c r="JX39" s="641">
        <v>0</v>
      </c>
      <c r="JY39" s="641">
        <v>0</v>
      </c>
      <c r="JZ39" s="641">
        <v>0</v>
      </c>
      <c r="KA39" s="641">
        <v>0</v>
      </c>
      <c r="KB39" s="641">
        <v>0</v>
      </c>
      <c r="KC39" s="641">
        <v>0</v>
      </c>
      <c r="KD39" s="641">
        <v>0</v>
      </c>
      <c r="KE39" s="641">
        <v>0</v>
      </c>
      <c r="KF39" s="641">
        <v>0</v>
      </c>
      <c r="KG39" s="641">
        <v>0</v>
      </c>
      <c r="KH39" s="641">
        <v>17.028785982478098</v>
      </c>
      <c r="KI39" s="641">
        <v>11.338842975206612</v>
      </c>
      <c r="KJ39" s="641">
        <v>0</v>
      </c>
      <c r="KK39" s="641">
        <v>0</v>
      </c>
      <c r="KL39" s="641">
        <v>0</v>
      </c>
      <c r="KM39" s="641">
        <v>0</v>
      </c>
      <c r="KN39" s="641">
        <v>0</v>
      </c>
      <c r="KO39" s="641">
        <v>0</v>
      </c>
      <c r="KP39" s="641">
        <v>0</v>
      </c>
      <c r="KQ39" s="642">
        <v>16.346236559139786</v>
      </c>
      <c r="KR39" s="625">
        <v>0</v>
      </c>
      <c r="KS39" s="626">
        <v>214</v>
      </c>
      <c r="KT39" s="626">
        <v>0</v>
      </c>
      <c r="KU39" s="626">
        <v>0</v>
      </c>
      <c r="KV39" s="626">
        <v>0</v>
      </c>
      <c r="KW39" s="626">
        <v>0</v>
      </c>
      <c r="KX39" s="626">
        <v>0</v>
      </c>
      <c r="KY39" s="626">
        <v>0</v>
      </c>
      <c r="KZ39" s="626">
        <v>0</v>
      </c>
      <c r="LA39" s="626">
        <v>0</v>
      </c>
      <c r="LB39" s="626">
        <v>0</v>
      </c>
      <c r="LC39" s="626">
        <v>0</v>
      </c>
      <c r="LD39" s="626">
        <v>0</v>
      </c>
      <c r="LE39" s="626">
        <v>0</v>
      </c>
      <c r="LF39" s="626">
        <v>0</v>
      </c>
      <c r="LG39" s="626">
        <v>0</v>
      </c>
      <c r="LH39" s="626">
        <v>0</v>
      </c>
      <c r="LI39" s="626">
        <v>0</v>
      </c>
      <c r="LJ39" s="626">
        <v>0</v>
      </c>
      <c r="LK39" s="626">
        <v>12809</v>
      </c>
      <c r="LL39" s="626">
        <v>1251</v>
      </c>
      <c r="LM39" s="626">
        <v>0</v>
      </c>
      <c r="LN39" s="626">
        <v>0</v>
      </c>
      <c r="LO39" s="626">
        <v>0</v>
      </c>
      <c r="LP39" s="626">
        <v>0</v>
      </c>
      <c r="LQ39" s="626">
        <v>0</v>
      </c>
      <c r="LR39" s="626">
        <v>0</v>
      </c>
      <c r="LS39" s="626">
        <v>0</v>
      </c>
      <c r="LT39" s="626">
        <f t="shared" si="23"/>
        <v>14274</v>
      </c>
      <c r="LU39" s="614">
        <f t="shared" si="8"/>
        <v>39.106849315068494</v>
      </c>
      <c r="LV39" s="625">
        <v>0</v>
      </c>
      <c r="LW39" s="626">
        <v>0</v>
      </c>
      <c r="LX39" s="626">
        <v>0</v>
      </c>
      <c r="LY39" s="626">
        <v>0</v>
      </c>
      <c r="LZ39" s="626">
        <v>0</v>
      </c>
      <c r="MA39" s="626">
        <v>0</v>
      </c>
      <c r="MB39" s="626">
        <v>0</v>
      </c>
      <c r="MC39" s="626">
        <v>0</v>
      </c>
      <c r="MD39" s="626">
        <v>0</v>
      </c>
      <c r="ME39" s="626">
        <v>0</v>
      </c>
      <c r="MF39" s="626">
        <v>0</v>
      </c>
      <c r="MG39" s="626">
        <v>0</v>
      </c>
      <c r="MH39" s="626">
        <v>0</v>
      </c>
      <c r="MI39" s="626">
        <v>0</v>
      </c>
      <c r="MJ39" s="626">
        <v>0</v>
      </c>
      <c r="MK39" s="626">
        <v>0</v>
      </c>
      <c r="ML39" s="626">
        <v>0</v>
      </c>
      <c r="MM39" s="626">
        <v>0</v>
      </c>
      <c r="MN39" s="626">
        <v>0</v>
      </c>
      <c r="MO39" s="626">
        <v>0</v>
      </c>
      <c r="MP39" s="626">
        <v>0</v>
      </c>
      <c r="MQ39" s="626">
        <v>0</v>
      </c>
      <c r="MR39" s="626">
        <v>0</v>
      </c>
      <c r="MS39" s="626">
        <v>0</v>
      </c>
      <c r="MT39" s="626">
        <v>0</v>
      </c>
      <c r="MU39" s="626">
        <v>0</v>
      </c>
      <c r="MV39" s="626">
        <v>0</v>
      </c>
      <c r="MW39" s="626">
        <v>0</v>
      </c>
      <c r="MX39" s="626">
        <f t="shared" si="24"/>
        <v>0</v>
      </c>
      <c r="MY39" s="614">
        <f t="shared" si="25"/>
        <v>0</v>
      </c>
      <c r="MZ39" s="612">
        <f t="shared" si="9"/>
        <v>14274</v>
      </c>
      <c r="NA39" s="613">
        <f t="shared" si="26"/>
        <v>0</v>
      </c>
      <c r="NB39" s="643">
        <f t="shared" si="27"/>
        <v>0</v>
      </c>
      <c r="NC39" s="644">
        <v>0</v>
      </c>
      <c r="ND39" s="645">
        <v>0</v>
      </c>
      <c r="NE39" s="645">
        <v>0</v>
      </c>
      <c r="NF39" s="646">
        <v>0</v>
      </c>
      <c r="NG39" s="647">
        <v>0</v>
      </c>
      <c r="NH39" s="647">
        <v>0</v>
      </c>
      <c r="NI39" s="645">
        <v>0</v>
      </c>
      <c r="NJ39" s="645">
        <v>0</v>
      </c>
      <c r="NK39" s="646">
        <v>0</v>
      </c>
      <c r="NL39" s="647">
        <v>0</v>
      </c>
      <c r="NM39" s="645">
        <v>0</v>
      </c>
      <c r="NN39" s="645">
        <v>0</v>
      </c>
      <c r="NO39" s="646">
        <v>0</v>
      </c>
      <c r="NP39" s="647">
        <v>0</v>
      </c>
      <c r="NQ39" s="648">
        <v>0</v>
      </c>
      <c r="NR39" s="648">
        <v>0</v>
      </c>
      <c r="NS39" s="648">
        <v>0</v>
      </c>
      <c r="NT39" s="649">
        <f t="shared" si="28"/>
        <v>0</v>
      </c>
      <c r="NU39" s="650"/>
      <c r="NV39" s="625"/>
      <c r="NW39" s="626"/>
      <c r="NX39" s="626"/>
      <c r="NY39" s="651"/>
      <c r="NZ39" s="626"/>
      <c r="OA39" s="626"/>
      <c r="OB39" s="626"/>
      <c r="OC39" s="651"/>
      <c r="OD39" s="652"/>
      <c r="OE39" s="653"/>
      <c r="OF39" s="654"/>
      <c r="OG39" s="654"/>
      <c r="OH39" s="654"/>
      <c r="OI39" s="654"/>
      <c r="OJ39" s="654"/>
      <c r="OK39" s="654"/>
      <c r="OL39" s="655"/>
      <c r="OM39" s="656"/>
      <c r="ON39" s="657"/>
      <c r="OO39" s="657"/>
      <c r="OP39" s="657"/>
      <c r="OQ39" s="657"/>
      <c r="OR39" s="657"/>
      <c r="OS39" s="657"/>
      <c r="OT39" s="658"/>
    </row>
    <row r="40" spans="1:410" s="587" customFormat="1" ht="8.25" x14ac:dyDescent="0.25">
      <c r="A40" s="588" t="s">
        <v>385</v>
      </c>
      <c r="B40" s="589" t="s">
        <v>386</v>
      </c>
      <c r="C40" s="590" t="s">
        <v>387</v>
      </c>
      <c r="D40" s="590" t="s">
        <v>1234</v>
      </c>
      <c r="E40" s="590" t="s">
        <v>1232</v>
      </c>
      <c r="F40" s="590" t="s">
        <v>368</v>
      </c>
      <c r="G40" s="590" t="s">
        <v>389</v>
      </c>
      <c r="H40" s="590" t="s">
        <v>390</v>
      </c>
      <c r="I40" s="590" t="s">
        <v>320</v>
      </c>
      <c r="J40" s="590" t="s">
        <v>210</v>
      </c>
      <c r="K40" s="591" t="s">
        <v>282</v>
      </c>
      <c r="L40" s="592">
        <v>1</v>
      </c>
      <c r="M40" s="593">
        <v>2699281</v>
      </c>
      <c r="N40" s="594">
        <v>151419</v>
      </c>
      <c r="O40" s="595">
        <v>2694270</v>
      </c>
      <c r="P40" s="596">
        <v>1693964</v>
      </c>
      <c r="Q40" s="597">
        <f t="shared" si="10"/>
        <v>0.62872837540409832</v>
      </c>
      <c r="R40" s="598">
        <f t="shared" si="33"/>
        <v>5011</v>
      </c>
      <c r="S40" s="599">
        <v>19689.847260000002</v>
      </c>
      <c r="T40" s="600">
        <v>2365881.9109700001</v>
      </c>
      <c r="U40" s="600">
        <v>108400.99303999999</v>
      </c>
      <c r="V40" s="600">
        <v>2493972.7512700004</v>
      </c>
      <c r="W40" s="601">
        <f t="shared" si="11"/>
        <v>0.92393965328915384</v>
      </c>
      <c r="X40" s="602">
        <v>243.5805</v>
      </c>
      <c r="Y40" s="603">
        <v>17.162500000000001</v>
      </c>
      <c r="Z40" s="603">
        <v>654.70874666666657</v>
      </c>
      <c r="AA40" s="603">
        <v>188.77493333333334</v>
      </c>
      <c r="AB40" s="603">
        <v>43.625599999999991</v>
      </c>
      <c r="AC40" s="603">
        <v>378.95724799999994</v>
      </c>
      <c r="AD40" s="603">
        <v>9.0968</v>
      </c>
      <c r="AE40" s="603">
        <v>164.26845</v>
      </c>
      <c r="AF40" s="603">
        <v>210.382825</v>
      </c>
      <c r="AG40" s="603">
        <v>1910.557603</v>
      </c>
      <c r="AH40" s="604">
        <f t="shared" si="12"/>
        <v>0.15859072624382078</v>
      </c>
      <c r="AI40" s="605">
        <f t="shared" si="13"/>
        <v>0.42626866933949281</v>
      </c>
      <c r="AJ40" s="606">
        <v>12803</v>
      </c>
      <c r="AK40" s="607">
        <v>12707</v>
      </c>
      <c r="AL40" s="607">
        <v>13783</v>
      </c>
      <c r="AM40" s="607">
        <v>17196</v>
      </c>
      <c r="AN40" s="607">
        <v>87045</v>
      </c>
      <c r="AO40" s="607">
        <v>30762</v>
      </c>
      <c r="AP40" s="607">
        <v>13065</v>
      </c>
      <c r="AQ40" s="608">
        <v>7090</v>
      </c>
      <c r="AR40" s="609">
        <v>1</v>
      </c>
      <c r="AS40" s="610"/>
      <c r="AT40" s="610"/>
      <c r="AU40" s="610"/>
      <c r="AV40" s="610"/>
      <c r="AW40" s="610"/>
      <c r="AX40" s="610">
        <v>1</v>
      </c>
      <c r="AY40" s="610"/>
      <c r="AZ40" s="610"/>
      <c r="BA40" s="610">
        <v>1</v>
      </c>
      <c r="BB40" s="610"/>
      <c r="BC40" s="610"/>
      <c r="BD40" s="610"/>
      <c r="BE40" s="610"/>
      <c r="BF40" s="610"/>
      <c r="BG40" s="610"/>
      <c r="BH40" s="610"/>
      <c r="BI40" s="610"/>
      <c r="BJ40" s="610"/>
      <c r="BK40" s="610"/>
      <c r="BL40" s="611">
        <f t="shared" si="14"/>
        <v>3</v>
      </c>
      <c r="BM40" s="612">
        <v>85</v>
      </c>
      <c r="BN40" s="613">
        <v>81</v>
      </c>
      <c r="BO40" s="613">
        <v>53</v>
      </c>
      <c r="BP40" s="613">
        <v>48</v>
      </c>
      <c r="BQ40" s="613">
        <v>38</v>
      </c>
      <c r="BR40" s="613">
        <v>27</v>
      </c>
      <c r="BS40" s="613"/>
      <c r="BT40" s="613">
        <v>23</v>
      </c>
      <c r="BU40" s="613">
        <v>25</v>
      </c>
      <c r="BV40" s="613">
        <v>21</v>
      </c>
      <c r="BW40" s="613"/>
      <c r="BX40" s="613"/>
      <c r="BY40" s="613">
        <v>27</v>
      </c>
      <c r="BZ40" s="613">
        <v>78</v>
      </c>
      <c r="CA40" s="613"/>
      <c r="CB40" s="613"/>
      <c r="CC40" s="613">
        <v>15</v>
      </c>
      <c r="CD40" s="613">
        <v>19</v>
      </c>
      <c r="CE40" s="613"/>
      <c r="CF40" s="613">
        <v>5</v>
      </c>
      <c r="CG40" s="613"/>
      <c r="CH40" s="613"/>
      <c r="CI40" s="613">
        <v>31</v>
      </c>
      <c r="CJ40" s="613"/>
      <c r="CK40" s="613"/>
      <c r="CL40" s="613">
        <v>30</v>
      </c>
      <c r="CM40" s="613"/>
      <c r="CN40" s="613"/>
      <c r="CO40" s="613"/>
      <c r="CP40" s="613"/>
      <c r="CQ40" s="613"/>
      <c r="CR40" s="613"/>
      <c r="CS40" s="613"/>
      <c r="CT40" s="613"/>
      <c r="CU40" s="613"/>
      <c r="CV40" s="613"/>
      <c r="CW40" s="613"/>
      <c r="CX40" s="613"/>
      <c r="CY40" s="613"/>
      <c r="CZ40" s="613"/>
      <c r="DA40" s="613">
        <f t="shared" si="15"/>
        <v>606</v>
      </c>
      <c r="DB40" s="614">
        <f t="shared" si="16"/>
        <v>16</v>
      </c>
      <c r="DC40" s="615">
        <v>0.69385979049153912</v>
      </c>
      <c r="DD40" s="616">
        <v>0.45604600033823778</v>
      </c>
      <c r="DE40" s="616">
        <v>0.34747996898423367</v>
      </c>
      <c r="DF40" s="616">
        <v>0.73344748858447484</v>
      </c>
      <c r="DG40" s="616">
        <v>0.67217015140591208</v>
      </c>
      <c r="DH40" s="616">
        <v>0.44099441907661086</v>
      </c>
      <c r="DI40" s="616"/>
      <c r="DJ40" s="616">
        <v>0.78522930315664086</v>
      </c>
      <c r="DK40" s="616">
        <v>0.47857534246575345</v>
      </c>
      <c r="DL40" s="616">
        <v>0.68388780169602092</v>
      </c>
      <c r="DM40" s="616"/>
      <c r="DN40" s="616"/>
      <c r="DO40" s="616">
        <v>0.48391679350583461</v>
      </c>
      <c r="DP40" s="616">
        <v>0.47095187917105724</v>
      </c>
      <c r="DQ40" s="616"/>
      <c r="DR40" s="616"/>
      <c r="DS40" s="616"/>
      <c r="DT40" s="616">
        <v>0.64426820475847157</v>
      </c>
      <c r="DU40" s="616"/>
      <c r="DV40" s="616">
        <v>2.1369863013698632E-2</v>
      </c>
      <c r="DW40" s="616"/>
      <c r="DX40" s="616"/>
      <c r="DY40" s="616">
        <v>0.65214317277949629</v>
      </c>
      <c r="DZ40" s="616"/>
      <c r="EA40" s="616"/>
      <c r="EB40" s="616">
        <v>0.66712328767123286</v>
      </c>
      <c r="EC40" s="616"/>
      <c r="ED40" s="616"/>
      <c r="EE40" s="616"/>
      <c r="EF40" s="616"/>
      <c r="EG40" s="616"/>
      <c r="EH40" s="616"/>
      <c r="EI40" s="616"/>
      <c r="EJ40" s="616"/>
      <c r="EK40" s="616"/>
      <c r="EL40" s="616"/>
      <c r="EM40" s="616"/>
      <c r="EN40" s="616"/>
      <c r="EO40" s="616"/>
      <c r="EP40" s="616"/>
      <c r="EQ40" s="617">
        <v>0.55074822550748226</v>
      </c>
      <c r="ER40" s="618">
        <v>11</v>
      </c>
      <c r="ES40" s="619">
        <v>11</v>
      </c>
      <c r="ET40" s="619">
        <v>9</v>
      </c>
      <c r="EU40" s="619">
        <v>6</v>
      </c>
      <c r="EV40" s="619">
        <v>6</v>
      </c>
      <c r="EW40" s="619">
        <v>8</v>
      </c>
      <c r="EX40" s="619">
        <v>7</v>
      </c>
      <c r="EY40" s="619"/>
      <c r="EZ40" s="619">
        <v>4</v>
      </c>
      <c r="FA40" s="619">
        <v>6</v>
      </c>
      <c r="FB40" s="619">
        <v>5</v>
      </c>
      <c r="FC40" s="619"/>
      <c r="FD40" s="619"/>
      <c r="FE40" s="619">
        <v>6</v>
      </c>
      <c r="FF40" s="619"/>
      <c r="FG40" s="619"/>
      <c r="FH40" s="619"/>
      <c r="FI40" s="619"/>
      <c r="FJ40" s="619"/>
      <c r="FK40" s="619"/>
      <c r="FL40" s="619"/>
      <c r="FM40" s="619"/>
      <c r="FN40" s="619"/>
      <c r="FO40" s="619"/>
      <c r="FP40" s="619"/>
      <c r="FQ40" s="619"/>
      <c r="FR40" s="619"/>
      <c r="FS40" s="619"/>
      <c r="FT40" s="619"/>
      <c r="FU40" s="619"/>
      <c r="FV40" s="619"/>
      <c r="FW40" s="619"/>
      <c r="FX40" s="620">
        <f t="shared" si="17"/>
        <v>79</v>
      </c>
      <c r="FY40" s="614">
        <f>COUNT(ER40:FW40)</f>
        <v>11</v>
      </c>
      <c r="FZ40" s="615">
        <v>0.60074719800747201</v>
      </c>
      <c r="GA40" s="616">
        <v>0.50062266500622665</v>
      </c>
      <c r="GB40" s="616">
        <v>0.75251141552511414</v>
      </c>
      <c r="GC40" s="616">
        <v>0.37442922374429222</v>
      </c>
      <c r="GD40" s="616">
        <v>0.46940639269406392</v>
      </c>
      <c r="GE40" s="616">
        <v>0.5921232876712329</v>
      </c>
      <c r="GF40" s="616">
        <v>0.73659491193737769</v>
      </c>
      <c r="GG40" s="616"/>
      <c r="GH40" s="616">
        <v>0.46301369863013697</v>
      </c>
      <c r="GI40" s="616">
        <v>0.6844748858447488</v>
      </c>
      <c r="GJ40" s="616">
        <v>0.6827397260273973</v>
      </c>
      <c r="GK40" s="616"/>
      <c r="GL40" s="616"/>
      <c r="GM40" s="616">
        <v>0.65844748858447488</v>
      </c>
      <c r="GN40" s="616"/>
      <c r="GO40" s="616"/>
      <c r="GP40" s="616"/>
      <c r="GQ40" s="616"/>
      <c r="GR40" s="616"/>
      <c r="GS40" s="616"/>
      <c r="GT40" s="616"/>
      <c r="GU40" s="616"/>
      <c r="GV40" s="616"/>
      <c r="GW40" s="616"/>
      <c r="GX40" s="616"/>
      <c r="GY40" s="616"/>
      <c r="GZ40" s="616"/>
      <c r="HA40" s="616"/>
      <c r="HB40" s="616"/>
      <c r="HC40" s="616"/>
      <c r="HD40" s="616"/>
      <c r="HE40" s="616"/>
      <c r="HF40" s="621">
        <v>0.59705219351482575</v>
      </c>
      <c r="HG40" s="622">
        <v>94</v>
      </c>
      <c r="HH40" s="623">
        <v>56</v>
      </c>
      <c r="HI40" s="623"/>
      <c r="HJ40" s="623"/>
      <c r="HK40" s="623">
        <v>5</v>
      </c>
      <c r="HL40" s="659">
        <v>0</v>
      </c>
      <c r="HM40" s="623"/>
      <c r="HN40" s="624"/>
      <c r="HO40" s="625">
        <v>173</v>
      </c>
      <c r="HP40" s="626">
        <v>1669</v>
      </c>
      <c r="HQ40" s="626">
        <v>62</v>
      </c>
      <c r="HR40" s="626">
        <v>1549</v>
      </c>
      <c r="HS40" s="626">
        <v>1329</v>
      </c>
      <c r="HT40" s="626">
        <v>3298</v>
      </c>
      <c r="HU40" s="626">
        <v>1764</v>
      </c>
      <c r="HV40" s="626">
        <v>759</v>
      </c>
      <c r="HW40" s="626">
        <v>3801</v>
      </c>
      <c r="HX40" s="626">
        <v>621</v>
      </c>
      <c r="HY40" s="626">
        <v>701</v>
      </c>
      <c r="HZ40" s="626">
        <v>1526</v>
      </c>
      <c r="IA40" s="626">
        <v>424</v>
      </c>
      <c r="IB40" s="626">
        <v>731</v>
      </c>
      <c r="IC40" s="626">
        <v>1532</v>
      </c>
      <c r="ID40" s="626">
        <v>1107</v>
      </c>
      <c r="IE40" s="626">
        <v>360</v>
      </c>
      <c r="IF40" s="626">
        <v>86</v>
      </c>
      <c r="IG40" s="626">
        <v>294</v>
      </c>
      <c r="IH40" s="626">
        <v>83</v>
      </c>
      <c r="II40" s="626">
        <v>120</v>
      </c>
      <c r="IJ40" s="626">
        <v>130</v>
      </c>
      <c r="IK40" s="626">
        <v>0</v>
      </c>
      <c r="IL40" s="626">
        <v>176</v>
      </c>
      <c r="IM40" s="626">
        <v>520</v>
      </c>
      <c r="IN40" s="626">
        <v>0</v>
      </c>
      <c r="IO40" s="626">
        <v>16</v>
      </c>
      <c r="IP40" s="626">
        <v>4</v>
      </c>
      <c r="IQ40" s="626">
        <f t="shared" si="18"/>
        <v>22835</v>
      </c>
      <c r="IR40" s="627">
        <f t="shared" si="19"/>
        <v>7.5760893365447775E-3</v>
      </c>
      <c r="IS40" s="614">
        <f t="shared" si="20"/>
        <v>62.561643835616437</v>
      </c>
      <c r="IT40" s="628">
        <v>438</v>
      </c>
      <c r="IU40" s="629">
        <f t="shared" si="21"/>
        <v>1.9181081672870592E-2</v>
      </c>
      <c r="IV40" s="630">
        <v>7017</v>
      </c>
      <c r="IW40" s="631">
        <f t="shared" si="1"/>
        <v>0.30729143858112545</v>
      </c>
      <c r="IX40" s="632">
        <v>23393.460000000021</v>
      </c>
      <c r="IY40" s="633">
        <v>3912.9787000000028</v>
      </c>
      <c r="IZ40" s="633">
        <v>27306.438699999962</v>
      </c>
      <c r="JA40" s="634">
        <f t="shared" si="22"/>
        <v>0.14329875612816578</v>
      </c>
      <c r="JB40" s="635">
        <v>1.1958151390409442</v>
      </c>
      <c r="JC40" s="636">
        <v>7781</v>
      </c>
      <c r="JD40" s="637">
        <v>3855</v>
      </c>
      <c r="JE40" s="637">
        <v>73</v>
      </c>
      <c r="JF40" s="637">
        <v>901</v>
      </c>
      <c r="JG40" s="637">
        <v>0</v>
      </c>
      <c r="JH40" s="637">
        <v>10225</v>
      </c>
      <c r="JI40" s="638">
        <f t="shared" si="2"/>
        <v>0.34074885044887232</v>
      </c>
      <c r="JJ40" s="638">
        <f t="shared" si="3"/>
        <v>0.16881979417560761</v>
      </c>
      <c r="JK40" s="638">
        <f t="shared" si="4"/>
        <v>3.1968469454784322E-3</v>
      </c>
      <c r="JL40" s="638">
        <f t="shared" si="5"/>
        <v>3.9456973943507771E-2</v>
      </c>
      <c r="JM40" s="638">
        <f t="shared" si="6"/>
        <v>0</v>
      </c>
      <c r="JN40" s="639">
        <f t="shared" si="7"/>
        <v>0.44777753448653385</v>
      </c>
      <c r="JO40" s="640">
        <v>30.872832369942195</v>
      </c>
      <c r="JP40" s="641">
        <v>7.0647094068304375</v>
      </c>
      <c r="JQ40" s="641">
        <v>2.903225806451613</v>
      </c>
      <c r="JR40" s="641">
        <v>4.0916720464816008</v>
      </c>
      <c r="JS40" s="641">
        <v>10.841986455981941</v>
      </c>
      <c r="JT40" s="641">
        <v>5.7307459066100668</v>
      </c>
      <c r="JU40" s="641">
        <v>6.85827664399093</v>
      </c>
      <c r="JV40" s="641">
        <v>8.5928853754940704</v>
      </c>
      <c r="JW40" s="641">
        <v>7.805577479610629</v>
      </c>
      <c r="JX40" s="641">
        <v>6.5684380032206118</v>
      </c>
      <c r="JY40" s="641">
        <v>8.3837375178316691</v>
      </c>
      <c r="JZ40" s="641">
        <v>7.6074705111402361</v>
      </c>
      <c r="KA40" s="641">
        <v>5.257075471698113</v>
      </c>
      <c r="KB40" s="641">
        <v>3.3269493844049247</v>
      </c>
      <c r="KC40" s="641">
        <v>3.975195822454308</v>
      </c>
      <c r="KD40" s="641">
        <v>5.6793134598012651</v>
      </c>
      <c r="KE40" s="641">
        <v>8.3888888888888893</v>
      </c>
      <c r="KF40" s="641">
        <v>8.9418604651162799</v>
      </c>
      <c r="KG40" s="641">
        <v>11.319727891156463</v>
      </c>
      <c r="KH40" s="641">
        <v>5.6746987951807233</v>
      </c>
      <c r="KI40" s="641">
        <v>3.2083333333333335</v>
      </c>
      <c r="KJ40" s="641">
        <v>5.2923076923076922</v>
      </c>
      <c r="KK40" s="641">
        <v>0</v>
      </c>
      <c r="KL40" s="641">
        <v>2.8181818181818183</v>
      </c>
      <c r="KM40" s="641">
        <v>13.651923076923078</v>
      </c>
      <c r="KN40" s="641">
        <v>0</v>
      </c>
      <c r="KO40" s="641">
        <v>11.0625</v>
      </c>
      <c r="KP40" s="641">
        <v>4.25</v>
      </c>
      <c r="KQ40" s="642">
        <v>7.0199693453032621</v>
      </c>
      <c r="KR40" s="625">
        <v>1249</v>
      </c>
      <c r="KS40" s="626">
        <v>8216</v>
      </c>
      <c r="KT40" s="626">
        <v>119</v>
      </c>
      <c r="KU40" s="626">
        <v>4684</v>
      </c>
      <c r="KV40" s="626">
        <v>11729</v>
      </c>
      <c r="KW40" s="626">
        <v>14472</v>
      </c>
      <c r="KX40" s="626">
        <v>8740</v>
      </c>
      <c r="KY40" s="626">
        <v>5230</v>
      </c>
      <c r="KZ40" s="626">
        <v>23803</v>
      </c>
      <c r="LA40" s="626">
        <v>3424</v>
      </c>
      <c r="LB40" s="626">
        <v>4969</v>
      </c>
      <c r="LC40" s="626">
        <v>8964</v>
      </c>
      <c r="LD40" s="626">
        <v>1459</v>
      </c>
      <c r="LE40" s="626">
        <v>1622</v>
      </c>
      <c r="LF40" s="626">
        <v>4285</v>
      </c>
      <c r="LG40" s="626">
        <v>4366</v>
      </c>
      <c r="LH40" s="626">
        <v>2590</v>
      </c>
      <c r="LI40" s="626">
        <v>640</v>
      </c>
      <c r="LJ40" s="626">
        <v>2579</v>
      </c>
      <c r="LK40" s="626">
        <v>364</v>
      </c>
      <c r="LL40" s="626">
        <v>200</v>
      </c>
      <c r="LM40" s="626">
        <v>471</v>
      </c>
      <c r="LN40" s="626">
        <v>0</v>
      </c>
      <c r="LO40" s="626">
        <v>357</v>
      </c>
      <c r="LP40" s="626">
        <v>6579</v>
      </c>
      <c r="LQ40" s="626">
        <v>0</v>
      </c>
      <c r="LR40" s="626">
        <v>114</v>
      </c>
      <c r="LS40" s="626">
        <v>7</v>
      </c>
      <c r="LT40" s="626">
        <f t="shared" si="23"/>
        <v>121232</v>
      </c>
      <c r="LU40" s="614">
        <f t="shared" si="8"/>
        <v>332.14246575342463</v>
      </c>
      <c r="LV40" s="625">
        <v>3911</v>
      </c>
      <c r="LW40" s="626">
        <v>1930</v>
      </c>
      <c r="LX40" s="626">
        <v>1</v>
      </c>
      <c r="LY40" s="626">
        <v>108</v>
      </c>
      <c r="LZ40" s="626">
        <v>1356</v>
      </c>
      <c r="MA40" s="626">
        <v>1793</v>
      </c>
      <c r="MB40" s="626">
        <v>1601</v>
      </c>
      <c r="MC40" s="626">
        <v>531</v>
      </c>
      <c r="MD40" s="626">
        <v>2059</v>
      </c>
      <c r="ME40" s="626">
        <v>43</v>
      </c>
      <c r="MF40" s="626">
        <v>210</v>
      </c>
      <c r="MG40" s="626">
        <v>1160</v>
      </c>
      <c r="MH40" s="626">
        <v>374</v>
      </c>
      <c r="MI40" s="626">
        <v>323</v>
      </c>
      <c r="MJ40" s="626">
        <v>429</v>
      </c>
      <c r="MK40" s="626">
        <v>825</v>
      </c>
      <c r="ML40" s="626">
        <v>69</v>
      </c>
      <c r="MM40" s="626">
        <v>44</v>
      </c>
      <c r="MN40" s="626">
        <v>459</v>
      </c>
      <c r="MO40" s="626">
        <v>26</v>
      </c>
      <c r="MP40" s="626">
        <v>77</v>
      </c>
      <c r="MQ40" s="626">
        <v>88</v>
      </c>
      <c r="MR40" s="626">
        <v>0</v>
      </c>
      <c r="MS40" s="626">
        <v>12</v>
      </c>
      <c r="MT40" s="626">
        <v>0</v>
      </c>
      <c r="MU40" s="626">
        <v>0</v>
      </c>
      <c r="MV40" s="626">
        <v>45</v>
      </c>
      <c r="MW40" s="626">
        <v>6</v>
      </c>
      <c r="MX40" s="626">
        <f t="shared" si="24"/>
        <v>17480</v>
      </c>
      <c r="MY40" s="614">
        <f t="shared" si="25"/>
        <v>47.890410958904113</v>
      </c>
      <c r="MZ40" s="612">
        <f t="shared" si="9"/>
        <v>121232</v>
      </c>
      <c r="NA40" s="613">
        <f t="shared" si="26"/>
        <v>17480</v>
      </c>
      <c r="NB40" s="643">
        <f t="shared" si="27"/>
        <v>0.12601649460753214</v>
      </c>
      <c r="NC40" s="644">
        <v>663</v>
      </c>
      <c r="ND40" s="645">
        <v>1078</v>
      </c>
      <c r="NE40" s="645">
        <v>655</v>
      </c>
      <c r="NF40" s="646">
        <v>3927</v>
      </c>
      <c r="NG40" s="647">
        <v>3502</v>
      </c>
      <c r="NH40" s="647">
        <v>5655</v>
      </c>
      <c r="NI40" s="645">
        <v>0</v>
      </c>
      <c r="NJ40" s="645">
        <v>0</v>
      </c>
      <c r="NK40" s="646">
        <v>879</v>
      </c>
      <c r="NL40" s="647">
        <v>148</v>
      </c>
      <c r="NM40" s="645">
        <v>0</v>
      </c>
      <c r="NN40" s="645">
        <v>4</v>
      </c>
      <c r="NO40" s="646">
        <v>113</v>
      </c>
      <c r="NP40" s="647">
        <v>706</v>
      </c>
      <c r="NQ40" s="648">
        <v>0</v>
      </c>
      <c r="NR40" s="648">
        <v>150</v>
      </c>
      <c r="NS40" s="648">
        <v>0</v>
      </c>
      <c r="NT40" s="649">
        <f t="shared" si="28"/>
        <v>17480</v>
      </c>
      <c r="NU40" s="650">
        <f t="shared" si="29"/>
        <v>0.13729977116704806</v>
      </c>
      <c r="NV40" s="625">
        <v>1981</v>
      </c>
      <c r="NW40" s="626">
        <v>20</v>
      </c>
      <c r="NX40" s="626">
        <v>106</v>
      </c>
      <c r="NY40" s="651">
        <v>2107</v>
      </c>
      <c r="NZ40" s="626">
        <v>1476</v>
      </c>
      <c r="OA40" s="626">
        <v>102</v>
      </c>
      <c r="OB40" s="626">
        <v>246</v>
      </c>
      <c r="OC40" s="651">
        <v>1824</v>
      </c>
      <c r="OD40" s="652">
        <f t="shared" si="30"/>
        <v>3931</v>
      </c>
      <c r="OE40" s="653">
        <v>4.42</v>
      </c>
      <c r="OF40" s="654">
        <v>0.49111111111111111</v>
      </c>
      <c r="OG40" s="654">
        <v>15.87</v>
      </c>
      <c r="OH40" s="654">
        <v>0.2267142857142857</v>
      </c>
      <c r="OI40" s="654">
        <v>25.009999999999998</v>
      </c>
      <c r="OJ40" s="654">
        <v>2.7788888888888885</v>
      </c>
      <c r="OK40" s="654">
        <v>169.07999999999998</v>
      </c>
      <c r="OL40" s="655">
        <v>2.415428571428571</v>
      </c>
      <c r="OM40" s="656"/>
      <c r="ON40" s="657"/>
      <c r="OO40" s="657"/>
      <c r="OP40" s="657"/>
      <c r="OQ40" s="657"/>
      <c r="OR40" s="657"/>
      <c r="OS40" s="657"/>
      <c r="OT40" s="658"/>
    </row>
    <row r="41" spans="1:410" s="587" customFormat="1" ht="8.25" x14ac:dyDescent="0.25">
      <c r="A41" s="588" t="s">
        <v>391</v>
      </c>
      <c r="B41" s="589" t="s">
        <v>392</v>
      </c>
      <c r="C41" s="590" t="s">
        <v>393</v>
      </c>
      <c r="D41" s="590" t="s">
        <v>394</v>
      </c>
      <c r="E41" s="590" t="s">
        <v>1235</v>
      </c>
      <c r="F41" s="590" t="s">
        <v>395</v>
      </c>
      <c r="G41" s="590" t="s">
        <v>396</v>
      </c>
      <c r="H41" s="590" t="s">
        <v>1236</v>
      </c>
      <c r="I41" s="590" t="s">
        <v>209</v>
      </c>
      <c r="J41" s="590" t="s">
        <v>210</v>
      </c>
      <c r="K41" s="591" t="s">
        <v>232</v>
      </c>
      <c r="L41" s="592">
        <v>1</v>
      </c>
      <c r="M41" s="593">
        <v>1376697</v>
      </c>
      <c r="N41" s="594">
        <v>954</v>
      </c>
      <c r="O41" s="595">
        <v>1262351</v>
      </c>
      <c r="P41" s="596">
        <v>983249</v>
      </c>
      <c r="Q41" s="597">
        <f t="shared" si="10"/>
        <v>0.77890301508851345</v>
      </c>
      <c r="R41" s="598">
        <f t="shared" si="33"/>
        <v>114346</v>
      </c>
      <c r="S41" s="599">
        <v>8674.8951799999995</v>
      </c>
      <c r="T41" s="600">
        <v>1320226.5697399997</v>
      </c>
      <c r="U41" s="600">
        <v>388.08365999999995</v>
      </c>
      <c r="V41" s="600">
        <v>1329289.5485799999</v>
      </c>
      <c r="W41" s="601">
        <f t="shared" si="11"/>
        <v>0.96556435336170554</v>
      </c>
      <c r="X41" s="602">
        <v>64.106499999999997</v>
      </c>
      <c r="Y41" s="603">
        <v>2.0754999999999999</v>
      </c>
      <c r="Z41" s="603">
        <v>346.34973333333329</v>
      </c>
      <c r="AA41" s="603">
        <v>93.91</v>
      </c>
      <c r="AB41" s="603">
        <v>29.99</v>
      </c>
      <c r="AC41" s="603">
        <v>310.52</v>
      </c>
      <c r="AD41" s="603">
        <v>7.5029333333333339</v>
      </c>
      <c r="AE41" s="603">
        <v>75.634</v>
      </c>
      <c r="AF41" s="603">
        <v>233.1165</v>
      </c>
      <c r="AG41" s="603">
        <v>1163.2051666666666</v>
      </c>
      <c r="AH41" s="604">
        <f t="shared" si="12"/>
        <v>7.5026215551127345E-2</v>
      </c>
      <c r="AI41" s="605">
        <f t="shared" si="13"/>
        <v>0.40534594384566525</v>
      </c>
      <c r="AJ41" s="606"/>
      <c r="AK41" s="607"/>
      <c r="AL41" s="607"/>
      <c r="AM41" s="607"/>
      <c r="AN41" s="607"/>
      <c r="AO41" s="607"/>
      <c r="AP41" s="607">
        <v>28</v>
      </c>
      <c r="AQ41" s="608"/>
      <c r="AR41" s="609"/>
      <c r="AS41" s="610"/>
      <c r="AT41" s="610"/>
      <c r="AU41" s="610"/>
      <c r="AV41" s="610"/>
      <c r="AW41" s="610"/>
      <c r="AX41" s="610"/>
      <c r="AY41" s="610"/>
      <c r="AZ41" s="610"/>
      <c r="BA41" s="610"/>
      <c r="BB41" s="610"/>
      <c r="BC41" s="610"/>
      <c r="BD41" s="610"/>
      <c r="BE41" s="610"/>
      <c r="BF41" s="610"/>
      <c r="BG41" s="610"/>
      <c r="BH41" s="610"/>
      <c r="BI41" s="610"/>
      <c r="BJ41" s="610"/>
      <c r="BK41" s="610"/>
      <c r="BL41" s="611"/>
      <c r="BM41" s="612"/>
      <c r="BN41" s="613"/>
      <c r="BO41" s="613"/>
      <c r="BP41" s="613"/>
      <c r="BQ41" s="613"/>
      <c r="BR41" s="613"/>
      <c r="BS41" s="613">
        <v>55</v>
      </c>
      <c r="BT41" s="613"/>
      <c r="BU41" s="613"/>
      <c r="BV41" s="613"/>
      <c r="BW41" s="613"/>
      <c r="BX41" s="613"/>
      <c r="BY41" s="613"/>
      <c r="BZ41" s="613"/>
      <c r="CA41" s="613"/>
      <c r="CB41" s="613"/>
      <c r="CC41" s="613"/>
      <c r="CD41" s="613"/>
      <c r="CE41" s="613"/>
      <c r="CF41" s="613"/>
      <c r="CG41" s="613"/>
      <c r="CH41" s="613"/>
      <c r="CI41" s="613"/>
      <c r="CJ41" s="613"/>
      <c r="CK41" s="613"/>
      <c r="CL41" s="613"/>
      <c r="CM41" s="613"/>
      <c r="CN41" s="613"/>
      <c r="CO41" s="613"/>
      <c r="CP41" s="613"/>
      <c r="CQ41" s="613"/>
      <c r="CR41" s="613"/>
      <c r="CS41" s="613"/>
      <c r="CT41" s="613"/>
      <c r="CU41" s="613"/>
      <c r="CV41" s="613"/>
      <c r="CW41" s="613"/>
      <c r="CX41" s="613"/>
      <c r="CY41" s="613"/>
      <c r="CZ41" s="613"/>
      <c r="DA41" s="613">
        <f t="shared" si="15"/>
        <v>55</v>
      </c>
      <c r="DB41" s="614">
        <f t="shared" si="16"/>
        <v>1</v>
      </c>
      <c r="DC41" s="615"/>
      <c r="DD41" s="616"/>
      <c r="DE41" s="616"/>
      <c r="DF41" s="616"/>
      <c r="DG41" s="616"/>
      <c r="DH41" s="616"/>
      <c r="DI41" s="616">
        <v>0.81917808219178079</v>
      </c>
      <c r="DJ41" s="616"/>
      <c r="DK41" s="616"/>
      <c r="DL41" s="616"/>
      <c r="DM41" s="616"/>
      <c r="DN41" s="616"/>
      <c r="DO41" s="616"/>
      <c r="DP41" s="616"/>
      <c r="DQ41" s="616"/>
      <c r="DR41" s="616"/>
      <c r="DS41" s="616"/>
      <c r="DT41" s="616"/>
      <c r="DU41" s="616"/>
      <c r="DV41" s="616"/>
      <c r="DW41" s="616"/>
      <c r="DX41" s="616"/>
      <c r="DY41" s="616"/>
      <c r="DZ41" s="616"/>
      <c r="EA41" s="616"/>
      <c r="EB41" s="616"/>
      <c r="EC41" s="616"/>
      <c r="ED41" s="616"/>
      <c r="EE41" s="616"/>
      <c r="EF41" s="616"/>
      <c r="EG41" s="616"/>
      <c r="EH41" s="616"/>
      <c r="EI41" s="616"/>
      <c r="EJ41" s="616"/>
      <c r="EK41" s="616"/>
      <c r="EL41" s="616"/>
      <c r="EM41" s="616"/>
      <c r="EN41" s="616"/>
      <c r="EO41" s="616"/>
      <c r="EP41" s="616"/>
      <c r="EQ41" s="617">
        <v>0.81917808219178079</v>
      </c>
      <c r="ER41" s="618"/>
      <c r="ES41" s="619"/>
      <c r="ET41" s="619"/>
      <c r="EU41" s="619"/>
      <c r="EV41" s="619"/>
      <c r="EW41" s="619"/>
      <c r="EX41" s="619"/>
      <c r="EY41" s="619"/>
      <c r="EZ41" s="619"/>
      <c r="FA41" s="619"/>
      <c r="FB41" s="619"/>
      <c r="FC41" s="619"/>
      <c r="FD41" s="619"/>
      <c r="FE41" s="619"/>
      <c r="FF41" s="619"/>
      <c r="FG41" s="619"/>
      <c r="FH41" s="619"/>
      <c r="FI41" s="619"/>
      <c r="FJ41" s="619"/>
      <c r="FK41" s="619"/>
      <c r="FL41" s="619"/>
      <c r="FM41" s="619"/>
      <c r="FN41" s="619"/>
      <c r="FO41" s="619"/>
      <c r="FP41" s="619"/>
      <c r="FQ41" s="619"/>
      <c r="FR41" s="619"/>
      <c r="FS41" s="619"/>
      <c r="FT41" s="619"/>
      <c r="FU41" s="619"/>
      <c r="FV41" s="619"/>
      <c r="FW41" s="619"/>
      <c r="FX41" s="620"/>
      <c r="FY41" s="614"/>
      <c r="FZ41" s="615"/>
      <c r="GA41" s="616"/>
      <c r="GB41" s="616"/>
      <c r="GC41" s="616"/>
      <c r="GD41" s="616"/>
      <c r="GE41" s="616"/>
      <c r="GF41" s="616"/>
      <c r="GG41" s="616"/>
      <c r="GH41" s="616"/>
      <c r="GI41" s="616"/>
      <c r="GJ41" s="616"/>
      <c r="GK41" s="616"/>
      <c r="GL41" s="616"/>
      <c r="GM41" s="616"/>
      <c r="GN41" s="616"/>
      <c r="GO41" s="616"/>
      <c r="GP41" s="616"/>
      <c r="GQ41" s="616"/>
      <c r="GR41" s="616"/>
      <c r="GS41" s="616"/>
      <c r="GT41" s="616"/>
      <c r="GU41" s="616"/>
      <c r="GV41" s="616"/>
      <c r="GW41" s="616"/>
      <c r="GX41" s="616"/>
      <c r="GY41" s="616"/>
      <c r="GZ41" s="616"/>
      <c r="HA41" s="616"/>
      <c r="HB41" s="616"/>
      <c r="HC41" s="616"/>
      <c r="HD41" s="616"/>
      <c r="HE41" s="616"/>
      <c r="HF41" s="621"/>
      <c r="HG41" s="622"/>
      <c r="HH41" s="623"/>
      <c r="HI41" s="623">
        <v>1040</v>
      </c>
      <c r="HJ41" s="623"/>
      <c r="HK41" s="623"/>
      <c r="HL41" s="623"/>
      <c r="HM41" s="623"/>
      <c r="HN41" s="624"/>
      <c r="HO41" s="625">
        <v>0</v>
      </c>
      <c r="HP41" s="626">
        <v>0</v>
      </c>
      <c r="HQ41" s="626">
        <v>0</v>
      </c>
      <c r="HR41" s="626">
        <v>0</v>
      </c>
      <c r="HS41" s="626">
        <v>0</v>
      </c>
      <c r="HT41" s="626">
        <v>0</v>
      </c>
      <c r="HU41" s="626">
        <v>0</v>
      </c>
      <c r="HV41" s="626">
        <v>0</v>
      </c>
      <c r="HW41" s="626">
        <v>0</v>
      </c>
      <c r="HX41" s="626">
        <v>0</v>
      </c>
      <c r="HY41" s="626">
        <v>0</v>
      </c>
      <c r="HZ41" s="626">
        <v>0</v>
      </c>
      <c r="IA41" s="626">
        <v>0</v>
      </c>
      <c r="IB41" s="626">
        <v>0</v>
      </c>
      <c r="IC41" s="626">
        <v>0</v>
      </c>
      <c r="ID41" s="626">
        <v>0</v>
      </c>
      <c r="IE41" s="626">
        <v>0</v>
      </c>
      <c r="IF41" s="626">
        <v>0</v>
      </c>
      <c r="IG41" s="626">
        <v>0</v>
      </c>
      <c r="IH41" s="626">
        <v>870</v>
      </c>
      <c r="II41" s="626">
        <v>152</v>
      </c>
      <c r="IJ41" s="626">
        <v>0</v>
      </c>
      <c r="IK41" s="626">
        <v>0</v>
      </c>
      <c r="IL41" s="626">
        <v>0</v>
      </c>
      <c r="IM41" s="626">
        <v>0</v>
      </c>
      <c r="IN41" s="626">
        <v>0</v>
      </c>
      <c r="IO41" s="626">
        <v>0</v>
      </c>
      <c r="IP41" s="626">
        <v>0</v>
      </c>
      <c r="IQ41" s="626">
        <f t="shared" si="18"/>
        <v>1022</v>
      </c>
      <c r="IR41" s="627">
        <f t="shared" si="19"/>
        <v>0</v>
      </c>
      <c r="IS41" s="614">
        <f t="shared" si="20"/>
        <v>2.8</v>
      </c>
      <c r="IT41" s="628">
        <v>498</v>
      </c>
      <c r="IU41" s="629">
        <f t="shared" si="21"/>
        <v>0.48727984344422698</v>
      </c>
      <c r="IV41" s="630">
        <v>931</v>
      </c>
      <c r="IW41" s="631">
        <f t="shared" si="1"/>
        <v>0.91095890410958902</v>
      </c>
      <c r="IX41" s="632">
        <v>1792.769</v>
      </c>
      <c r="IY41" s="633">
        <v>0</v>
      </c>
      <c r="IZ41" s="633">
        <v>1792.769</v>
      </c>
      <c r="JA41" s="634">
        <f t="shared" si="22"/>
        <v>0</v>
      </c>
      <c r="JB41" s="635">
        <v>1.7541771037181997</v>
      </c>
      <c r="JC41" s="636">
        <v>0</v>
      </c>
      <c r="JD41" s="637">
        <v>4</v>
      </c>
      <c r="JE41" s="637">
        <v>0</v>
      </c>
      <c r="JF41" s="637">
        <v>0</v>
      </c>
      <c r="JG41" s="637">
        <v>0</v>
      </c>
      <c r="JH41" s="637">
        <v>1018</v>
      </c>
      <c r="JI41" s="638">
        <f t="shared" si="2"/>
        <v>0</v>
      </c>
      <c r="JJ41" s="638">
        <f t="shared" si="3"/>
        <v>3.9138943248532287E-3</v>
      </c>
      <c r="JK41" s="638">
        <f t="shared" si="4"/>
        <v>0</v>
      </c>
      <c r="JL41" s="638">
        <f t="shared" si="5"/>
        <v>0</v>
      </c>
      <c r="JM41" s="638">
        <f t="shared" si="6"/>
        <v>0</v>
      </c>
      <c r="JN41" s="639">
        <f t="shared" si="7"/>
        <v>0.99608610567514677</v>
      </c>
      <c r="JO41" s="640">
        <v>0</v>
      </c>
      <c r="JP41" s="641">
        <v>0</v>
      </c>
      <c r="JQ41" s="641">
        <v>0</v>
      </c>
      <c r="JR41" s="641">
        <v>0</v>
      </c>
      <c r="JS41" s="641">
        <v>0</v>
      </c>
      <c r="JT41" s="641">
        <v>0</v>
      </c>
      <c r="JU41" s="641">
        <v>0</v>
      </c>
      <c r="JV41" s="641">
        <v>0</v>
      </c>
      <c r="JW41" s="641">
        <v>0</v>
      </c>
      <c r="JX41" s="641">
        <v>0</v>
      </c>
      <c r="JY41" s="641">
        <v>0</v>
      </c>
      <c r="JZ41" s="641">
        <v>0</v>
      </c>
      <c r="KA41" s="641">
        <v>0</v>
      </c>
      <c r="KB41" s="641">
        <v>0</v>
      </c>
      <c r="KC41" s="641">
        <v>0</v>
      </c>
      <c r="KD41" s="641">
        <v>0</v>
      </c>
      <c r="KE41" s="641">
        <v>0</v>
      </c>
      <c r="KF41" s="641">
        <v>0</v>
      </c>
      <c r="KG41" s="641">
        <v>0</v>
      </c>
      <c r="KH41" s="641">
        <v>17.222988505747125</v>
      </c>
      <c r="KI41" s="641">
        <v>17.276315789473685</v>
      </c>
      <c r="KJ41" s="641">
        <v>0</v>
      </c>
      <c r="KK41" s="641">
        <v>0</v>
      </c>
      <c r="KL41" s="641">
        <v>0</v>
      </c>
      <c r="KM41" s="641">
        <v>0</v>
      </c>
      <c r="KN41" s="641">
        <v>0</v>
      </c>
      <c r="KO41" s="641">
        <v>0</v>
      </c>
      <c r="KP41" s="641">
        <v>0</v>
      </c>
      <c r="KQ41" s="642">
        <v>17.230919765166341</v>
      </c>
      <c r="KR41" s="625">
        <v>0</v>
      </c>
      <c r="KS41" s="626">
        <v>0</v>
      </c>
      <c r="KT41" s="626">
        <v>0</v>
      </c>
      <c r="KU41" s="626">
        <v>0</v>
      </c>
      <c r="KV41" s="626">
        <v>0</v>
      </c>
      <c r="KW41" s="626">
        <v>0</v>
      </c>
      <c r="KX41" s="626">
        <v>0</v>
      </c>
      <c r="KY41" s="626">
        <v>0</v>
      </c>
      <c r="KZ41" s="626">
        <v>0</v>
      </c>
      <c r="LA41" s="626">
        <v>0</v>
      </c>
      <c r="LB41" s="626">
        <v>0</v>
      </c>
      <c r="LC41" s="626">
        <v>0</v>
      </c>
      <c r="LD41" s="626">
        <v>0</v>
      </c>
      <c r="LE41" s="626">
        <v>0</v>
      </c>
      <c r="LF41" s="626">
        <v>0</v>
      </c>
      <c r="LG41" s="626">
        <v>0</v>
      </c>
      <c r="LH41" s="626">
        <v>0</v>
      </c>
      <c r="LI41" s="626">
        <v>0</v>
      </c>
      <c r="LJ41" s="626">
        <v>0</v>
      </c>
      <c r="LK41" s="626">
        <v>14121</v>
      </c>
      <c r="LL41" s="626">
        <v>2474</v>
      </c>
      <c r="LM41" s="626">
        <v>0</v>
      </c>
      <c r="LN41" s="626">
        <v>0</v>
      </c>
      <c r="LO41" s="626">
        <v>0</v>
      </c>
      <c r="LP41" s="626">
        <v>0</v>
      </c>
      <c r="LQ41" s="626">
        <v>0</v>
      </c>
      <c r="LR41" s="626">
        <v>0</v>
      </c>
      <c r="LS41" s="626">
        <v>0</v>
      </c>
      <c r="LT41" s="626">
        <f t="shared" si="23"/>
        <v>16595</v>
      </c>
      <c r="LU41" s="614">
        <f t="shared" si="8"/>
        <v>45.465753424657535</v>
      </c>
      <c r="LV41" s="625">
        <v>0</v>
      </c>
      <c r="LW41" s="626">
        <v>0</v>
      </c>
      <c r="LX41" s="626">
        <v>0</v>
      </c>
      <c r="LY41" s="626">
        <v>0</v>
      </c>
      <c r="LZ41" s="626">
        <v>0</v>
      </c>
      <c r="MA41" s="626">
        <v>0</v>
      </c>
      <c r="MB41" s="626">
        <v>0</v>
      </c>
      <c r="MC41" s="626">
        <v>0</v>
      </c>
      <c r="MD41" s="626">
        <v>0</v>
      </c>
      <c r="ME41" s="626">
        <v>0</v>
      </c>
      <c r="MF41" s="626">
        <v>0</v>
      </c>
      <c r="MG41" s="626">
        <v>0</v>
      </c>
      <c r="MH41" s="626">
        <v>0</v>
      </c>
      <c r="MI41" s="626">
        <v>0</v>
      </c>
      <c r="MJ41" s="626">
        <v>0</v>
      </c>
      <c r="MK41" s="626">
        <v>0</v>
      </c>
      <c r="ML41" s="626">
        <v>0</v>
      </c>
      <c r="MM41" s="626">
        <v>0</v>
      </c>
      <c r="MN41" s="626">
        <v>0</v>
      </c>
      <c r="MO41" s="626">
        <v>0</v>
      </c>
      <c r="MP41" s="626">
        <v>0</v>
      </c>
      <c r="MQ41" s="626">
        <v>0</v>
      </c>
      <c r="MR41" s="626">
        <v>0</v>
      </c>
      <c r="MS41" s="626">
        <v>0</v>
      </c>
      <c r="MT41" s="626">
        <v>0</v>
      </c>
      <c r="MU41" s="626">
        <v>0</v>
      </c>
      <c r="MV41" s="626">
        <v>0</v>
      </c>
      <c r="MW41" s="626">
        <v>0</v>
      </c>
      <c r="MX41" s="626">
        <f t="shared" si="24"/>
        <v>0</v>
      </c>
      <c r="MY41" s="614">
        <f t="shared" si="25"/>
        <v>0</v>
      </c>
      <c r="MZ41" s="612">
        <f t="shared" si="9"/>
        <v>16595</v>
      </c>
      <c r="NA41" s="613">
        <f t="shared" si="26"/>
        <v>0</v>
      </c>
      <c r="NB41" s="643">
        <f t="shared" si="27"/>
        <v>0</v>
      </c>
      <c r="NC41" s="644">
        <v>0</v>
      </c>
      <c r="ND41" s="645">
        <v>0</v>
      </c>
      <c r="NE41" s="645">
        <v>0</v>
      </c>
      <c r="NF41" s="646">
        <v>0</v>
      </c>
      <c r="NG41" s="647">
        <v>0</v>
      </c>
      <c r="NH41" s="647">
        <v>0</v>
      </c>
      <c r="NI41" s="645">
        <v>0</v>
      </c>
      <c r="NJ41" s="645">
        <v>0</v>
      </c>
      <c r="NK41" s="646">
        <v>0</v>
      </c>
      <c r="NL41" s="647">
        <v>0</v>
      </c>
      <c r="NM41" s="645">
        <v>0</v>
      </c>
      <c r="NN41" s="645">
        <v>0</v>
      </c>
      <c r="NO41" s="646">
        <v>0</v>
      </c>
      <c r="NP41" s="647">
        <v>0</v>
      </c>
      <c r="NQ41" s="648">
        <v>0</v>
      </c>
      <c r="NR41" s="648">
        <v>0</v>
      </c>
      <c r="NS41" s="648">
        <v>0</v>
      </c>
      <c r="NT41" s="649">
        <f t="shared" si="28"/>
        <v>0</v>
      </c>
      <c r="NU41" s="650"/>
      <c r="NV41" s="625"/>
      <c r="NW41" s="626"/>
      <c r="NX41" s="626"/>
      <c r="NY41" s="651"/>
      <c r="NZ41" s="626"/>
      <c r="OA41" s="626"/>
      <c r="OB41" s="626"/>
      <c r="OC41" s="651"/>
      <c r="OD41" s="652"/>
      <c r="OE41" s="653"/>
      <c r="OF41" s="654"/>
      <c r="OG41" s="654"/>
      <c r="OH41" s="654"/>
      <c r="OI41" s="654"/>
      <c r="OJ41" s="654"/>
      <c r="OK41" s="654"/>
      <c r="OL41" s="655"/>
      <c r="OM41" s="656"/>
      <c r="ON41" s="657"/>
      <c r="OO41" s="657"/>
      <c r="OP41" s="657"/>
      <c r="OQ41" s="657"/>
      <c r="OR41" s="657"/>
      <c r="OS41" s="657"/>
      <c r="OT41" s="658"/>
    </row>
    <row r="42" spans="1:410" s="587" customFormat="1" ht="8.25" x14ac:dyDescent="0.25">
      <c r="A42" s="588" t="s">
        <v>398</v>
      </c>
      <c r="B42" s="589" t="s">
        <v>399</v>
      </c>
      <c r="C42" s="590" t="s">
        <v>400</v>
      </c>
      <c r="D42" s="590" t="s">
        <v>401</v>
      </c>
      <c r="E42" s="590" t="s">
        <v>1235</v>
      </c>
      <c r="F42" s="590" t="s">
        <v>395</v>
      </c>
      <c r="G42" s="590" t="s">
        <v>402</v>
      </c>
      <c r="H42" s="590" t="s">
        <v>403</v>
      </c>
      <c r="I42" s="590" t="s">
        <v>209</v>
      </c>
      <c r="J42" s="590" t="s">
        <v>210</v>
      </c>
      <c r="K42" s="591" t="s">
        <v>211</v>
      </c>
      <c r="L42" s="592">
        <v>1</v>
      </c>
      <c r="M42" s="593">
        <v>11151851</v>
      </c>
      <c r="N42" s="594">
        <v>17836</v>
      </c>
      <c r="O42" s="595">
        <v>10376041</v>
      </c>
      <c r="P42" s="596">
        <v>4999062</v>
      </c>
      <c r="Q42" s="597">
        <f t="shared" si="10"/>
        <v>0.48178895977762615</v>
      </c>
      <c r="R42" s="598">
        <f t="shared" si="33"/>
        <v>775810</v>
      </c>
      <c r="S42" s="599">
        <v>60199.053249999997</v>
      </c>
      <c r="T42" s="600">
        <v>9773053.4387599975</v>
      </c>
      <c r="U42" s="600">
        <v>471161.51238999999</v>
      </c>
      <c r="V42" s="600">
        <v>10304414.004399998</v>
      </c>
      <c r="W42" s="601">
        <f t="shared" si="11"/>
        <v>0.92400929714717295</v>
      </c>
      <c r="X42" s="602">
        <v>822.5575</v>
      </c>
      <c r="Y42" s="603">
        <v>33.42</v>
      </c>
      <c r="Z42" s="603">
        <v>1533.2626666666667</v>
      </c>
      <c r="AA42" s="603">
        <v>570.30413333333331</v>
      </c>
      <c r="AB42" s="603">
        <v>122.67</v>
      </c>
      <c r="AC42" s="603">
        <v>572.07066666666674</v>
      </c>
      <c r="AD42" s="603">
        <v>8.9856000000000016</v>
      </c>
      <c r="AE42" s="603">
        <v>524.21291500000007</v>
      </c>
      <c r="AF42" s="603">
        <v>425.43549999999999</v>
      </c>
      <c r="AG42" s="603">
        <v>4612.9189816666658</v>
      </c>
      <c r="AH42" s="604">
        <f t="shared" si="12"/>
        <v>0.22454183632645866</v>
      </c>
      <c r="AI42" s="605">
        <f t="shared" si="13"/>
        <v>0.41855021046447966</v>
      </c>
      <c r="AJ42" s="606">
        <v>53753</v>
      </c>
      <c r="AK42" s="607">
        <v>52558</v>
      </c>
      <c r="AL42" s="607">
        <v>10831</v>
      </c>
      <c r="AM42" s="607">
        <v>6486</v>
      </c>
      <c r="AN42" s="607">
        <v>109245</v>
      </c>
      <c r="AO42" s="607">
        <v>43914</v>
      </c>
      <c r="AP42" s="607">
        <v>25816</v>
      </c>
      <c r="AQ42" s="608"/>
      <c r="AR42" s="609"/>
      <c r="AS42" s="610">
        <v>1</v>
      </c>
      <c r="AT42" s="610"/>
      <c r="AU42" s="610">
        <v>1</v>
      </c>
      <c r="AV42" s="610">
        <v>1</v>
      </c>
      <c r="AW42" s="610"/>
      <c r="AX42" s="610">
        <v>1</v>
      </c>
      <c r="AY42" s="610">
        <v>1</v>
      </c>
      <c r="AZ42" s="610">
        <v>1</v>
      </c>
      <c r="BA42" s="610"/>
      <c r="BB42" s="610"/>
      <c r="BC42" s="610"/>
      <c r="BD42" s="610"/>
      <c r="BE42" s="610"/>
      <c r="BF42" s="610">
        <v>1</v>
      </c>
      <c r="BG42" s="610">
        <v>1</v>
      </c>
      <c r="BH42" s="610">
        <v>1</v>
      </c>
      <c r="BI42" s="610">
        <v>1</v>
      </c>
      <c r="BJ42" s="610"/>
      <c r="BK42" s="610">
        <v>1</v>
      </c>
      <c r="BL42" s="611">
        <f t="shared" si="14"/>
        <v>11</v>
      </c>
      <c r="BM42" s="612">
        <v>224</v>
      </c>
      <c r="BN42" s="613">
        <v>209</v>
      </c>
      <c r="BO42" s="613">
        <v>129</v>
      </c>
      <c r="BP42" s="613">
        <v>108</v>
      </c>
      <c r="BQ42" s="613">
        <v>44</v>
      </c>
      <c r="BR42" s="613">
        <v>43</v>
      </c>
      <c r="BS42" s="613">
        <v>90</v>
      </c>
      <c r="BT42" s="613">
        <v>54</v>
      </c>
      <c r="BU42" s="613">
        <v>40</v>
      </c>
      <c r="BV42" s="613">
        <v>69</v>
      </c>
      <c r="BW42" s="613">
        <v>41</v>
      </c>
      <c r="BX42" s="613">
        <v>50</v>
      </c>
      <c r="BY42" s="613">
        <v>50</v>
      </c>
      <c r="BZ42" s="613">
        <v>30</v>
      </c>
      <c r="CA42" s="613">
        <v>90</v>
      </c>
      <c r="CB42" s="613"/>
      <c r="CC42" s="613">
        <v>24</v>
      </c>
      <c r="CD42" s="613">
        <v>42</v>
      </c>
      <c r="CE42" s="613"/>
      <c r="CF42" s="613">
        <v>20</v>
      </c>
      <c r="CG42" s="613">
        <v>13</v>
      </c>
      <c r="CH42" s="613"/>
      <c r="CI42" s="613">
        <v>46</v>
      </c>
      <c r="CJ42" s="613">
        <v>12</v>
      </c>
      <c r="CK42" s="613">
        <v>18</v>
      </c>
      <c r="CL42" s="613"/>
      <c r="CM42" s="613">
        <v>13</v>
      </c>
      <c r="CN42" s="613"/>
      <c r="CO42" s="613"/>
      <c r="CP42" s="613"/>
      <c r="CQ42" s="613"/>
      <c r="CR42" s="613"/>
      <c r="CS42" s="613"/>
      <c r="CT42" s="613"/>
      <c r="CU42" s="613"/>
      <c r="CV42" s="613"/>
      <c r="CW42" s="613"/>
      <c r="CX42" s="613"/>
      <c r="CY42" s="613"/>
      <c r="CZ42" s="613"/>
      <c r="DA42" s="613">
        <f t="shared" si="15"/>
        <v>1459</v>
      </c>
      <c r="DB42" s="614">
        <f t="shared" si="16"/>
        <v>23</v>
      </c>
      <c r="DC42" s="615">
        <v>0.79988992172211348</v>
      </c>
      <c r="DD42" s="616">
        <v>0.64063708461689717</v>
      </c>
      <c r="DE42" s="616">
        <v>0.47095678029096316</v>
      </c>
      <c r="DF42" s="616">
        <v>0.57615423642820907</v>
      </c>
      <c r="DG42" s="616">
        <v>0.49315068493150682</v>
      </c>
      <c r="DH42" s="616">
        <v>0.47104173303599872</v>
      </c>
      <c r="DI42" s="616">
        <v>0.6144596651445966</v>
      </c>
      <c r="DJ42" s="616">
        <v>0.8097919837645865</v>
      </c>
      <c r="DK42" s="616">
        <v>0.70513698630136989</v>
      </c>
      <c r="DL42" s="616">
        <v>0.51276553504069888</v>
      </c>
      <c r="DM42" s="616">
        <v>0.60374206481790849</v>
      </c>
      <c r="DN42" s="616">
        <v>0.40158904109589039</v>
      </c>
      <c r="DO42" s="616">
        <v>0.49545205479452054</v>
      </c>
      <c r="DP42" s="616">
        <v>0.88100456621004564</v>
      </c>
      <c r="DQ42" s="616">
        <v>0.51634703196347032</v>
      </c>
      <c r="DR42" s="616"/>
      <c r="DS42" s="616">
        <v>0.58858447488584476</v>
      </c>
      <c r="DT42" s="616">
        <v>0.50998043052837572</v>
      </c>
      <c r="DU42" s="616"/>
      <c r="DV42" s="616">
        <v>0.44657534246575342</v>
      </c>
      <c r="DW42" s="616">
        <v>0.74204425711275024</v>
      </c>
      <c r="DX42" s="616"/>
      <c r="DY42" s="616">
        <v>0.75092316855270991</v>
      </c>
      <c r="DZ42" s="616">
        <v>0.77671232876712326</v>
      </c>
      <c r="EA42" s="616">
        <v>0.64870624048706238</v>
      </c>
      <c r="EB42" s="616"/>
      <c r="EC42" s="616">
        <v>0.47102212855637515</v>
      </c>
      <c r="ED42" s="616"/>
      <c r="EE42" s="616"/>
      <c r="EF42" s="616"/>
      <c r="EG42" s="616"/>
      <c r="EH42" s="616"/>
      <c r="EI42" s="616"/>
      <c r="EJ42" s="616"/>
      <c r="EK42" s="616"/>
      <c r="EL42" s="616"/>
      <c r="EM42" s="616"/>
      <c r="EN42" s="616"/>
      <c r="EO42" s="616"/>
      <c r="EP42" s="616"/>
      <c r="EQ42" s="617">
        <v>0.61611349488765998</v>
      </c>
      <c r="ER42" s="618">
        <v>22</v>
      </c>
      <c r="ES42" s="619">
        <v>18</v>
      </c>
      <c r="ET42" s="619">
        <v>16</v>
      </c>
      <c r="EU42" s="619">
        <v>38</v>
      </c>
      <c r="EV42" s="619">
        <v>8</v>
      </c>
      <c r="EW42" s="619">
        <v>7</v>
      </c>
      <c r="EX42" s="619">
        <v>10</v>
      </c>
      <c r="EY42" s="619">
        <v>16</v>
      </c>
      <c r="EZ42" s="619">
        <v>4</v>
      </c>
      <c r="FA42" s="619">
        <v>8</v>
      </c>
      <c r="FB42" s="619">
        <v>11</v>
      </c>
      <c r="FC42" s="619">
        <v>15</v>
      </c>
      <c r="FD42" s="619">
        <v>4</v>
      </c>
      <c r="FE42" s="619"/>
      <c r="FF42" s="619"/>
      <c r="FG42" s="619"/>
      <c r="FH42" s="619"/>
      <c r="FI42" s="619">
        <v>6</v>
      </c>
      <c r="FJ42" s="619"/>
      <c r="FK42" s="619"/>
      <c r="FL42" s="619"/>
      <c r="FM42" s="619"/>
      <c r="FN42" s="619"/>
      <c r="FO42" s="619"/>
      <c r="FP42" s="619"/>
      <c r="FQ42" s="619"/>
      <c r="FR42" s="619"/>
      <c r="FS42" s="619"/>
      <c r="FT42" s="619"/>
      <c r="FU42" s="619"/>
      <c r="FV42" s="619"/>
      <c r="FW42" s="619"/>
      <c r="FX42" s="620">
        <f t="shared" si="17"/>
        <v>183</v>
      </c>
      <c r="FY42" s="614">
        <f>COUNT(ER42:FW42)</f>
        <v>14</v>
      </c>
      <c r="FZ42" s="615">
        <v>0.80298879202988793</v>
      </c>
      <c r="GA42" s="616">
        <v>0.79634703196347034</v>
      </c>
      <c r="GB42" s="616">
        <v>0.73339041095890412</v>
      </c>
      <c r="GC42" s="616">
        <v>0.55695746214852204</v>
      </c>
      <c r="GD42" s="616">
        <v>0.40479452054794518</v>
      </c>
      <c r="GE42" s="616">
        <v>0.83639921722113508</v>
      </c>
      <c r="GF42" s="616">
        <v>0.97397260273972608</v>
      </c>
      <c r="GG42" s="616">
        <v>0.6842465753424658</v>
      </c>
      <c r="GH42" s="616">
        <v>6.6438356164383566E-2</v>
      </c>
      <c r="GI42" s="616">
        <v>0.71541095890410955</v>
      </c>
      <c r="GJ42" s="616">
        <v>0.75815691158156917</v>
      </c>
      <c r="GK42" s="616">
        <v>0.92310502283105023</v>
      </c>
      <c r="GL42" s="616">
        <v>0</v>
      </c>
      <c r="GM42" s="616"/>
      <c r="GN42" s="616"/>
      <c r="GO42" s="616"/>
      <c r="GP42" s="616"/>
      <c r="GQ42" s="616">
        <v>0.88310502283105019</v>
      </c>
      <c r="GR42" s="616"/>
      <c r="GS42" s="616"/>
      <c r="GT42" s="616"/>
      <c r="GU42" s="616"/>
      <c r="GV42" s="616"/>
      <c r="GW42" s="616"/>
      <c r="GX42" s="616"/>
      <c r="GY42" s="616"/>
      <c r="GZ42" s="616"/>
      <c r="HA42" s="616"/>
      <c r="HB42" s="616"/>
      <c r="HC42" s="616"/>
      <c r="HD42" s="616"/>
      <c r="HE42" s="616"/>
      <c r="HF42" s="621">
        <v>0.70029193801931278</v>
      </c>
      <c r="HG42" s="622">
        <v>75</v>
      </c>
      <c r="HH42" s="623"/>
      <c r="HI42" s="623"/>
      <c r="HJ42" s="623"/>
      <c r="HK42" s="623">
        <v>10</v>
      </c>
      <c r="HL42" s="659">
        <v>1.0241095890410958</v>
      </c>
      <c r="HM42" s="623">
        <v>10</v>
      </c>
      <c r="HN42" s="660">
        <v>0.40602739726027398</v>
      </c>
      <c r="HO42" s="625">
        <v>710</v>
      </c>
      <c r="HP42" s="626">
        <v>4614</v>
      </c>
      <c r="HQ42" s="626">
        <v>884</v>
      </c>
      <c r="HR42" s="626">
        <v>2893</v>
      </c>
      <c r="HS42" s="626">
        <v>2996</v>
      </c>
      <c r="HT42" s="626">
        <v>6411</v>
      </c>
      <c r="HU42" s="626">
        <v>5807</v>
      </c>
      <c r="HV42" s="626">
        <v>2256</v>
      </c>
      <c r="HW42" s="626">
        <v>5858</v>
      </c>
      <c r="HX42" s="626">
        <v>2587</v>
      </c>
      <c r="HY42" s="626">
        <v>1330</v>
      </c>
      <c r="HZ42" s="626">
        <v>3378</v>
      </c>
      <c r="IA42" s="626">
        <v>1075</v>
      </c>
      <c r="IB42" s="626">
        <v>1996</v>
      </c>
      <c r="IC42" s="626">
        <v>3490</v>
      </c>
      <c r="ID42" s="626">
        <v>2937</v>
      </c>
      <c r="IE42" s="626">
        <v>488</v>
      </c>
      <c r="IF42" s="626">
        <v>946</v>
      </c>
      <c r="IG42" s="626">
        <v>665</v>
      </c>
      <c r="IH42" s="626">
        <v>800</v>
      </c>
      <c r="II42" s="626">
        <v>255</v>
      </c>
      <c r="IJ42" s="626">
        <v>283</v>
      </c>
      <c r="IK42" s="626">
        <v>26</v>
      </c>
      <c r="IL42" s="626">
        <v>870</v>
      </c>
      <c r="IM42" s="626">
        <v>997</v>
      </c>
      <c r="IN42" s="626">
        <v>34</v>
      </c>
      <c r="IO42" s="626">
        <v>169</v>
      </c>
      <c r="IP42" s="626">
        <v>10</v>
      </c>
      <c r="IQ42" s="626">
        <f t="shared" si="18"/>
        <v>54765</v>
      </c>
      <c r="IR42" s="627">
        <f t="shared" si="19"/>
        <v>1.3585319090660092E-2</v>
      </c>
      <c r="IS42" s="614">
        <f t="shared" si="20"/>
        <v>150.04109589041096</v>
      </c>
      <c r="IT42" s="628">
        <v>7144</v>
      </c>
      <c r="IU42" s="629">
        <f t="shared" si="21"/>
        <v>0.1304482790103168</v>
      </c>
      <c r="IV42" s="630">
        <v>34086</v>
      </c>
      <c r="IW42" s="631">
        <f t="shared" si="1"/>
        <v>0.62240482059709668</v>
      </c>
      <c r="IX42" s="632">
        <v>64033.427400000022</v>
      </c>
      <c r="IY42" s="633">
        <v>11545.453199999991</v>
      </c>
      <c r="IZ42" s="633">
        <v>75578.880599999975</v>
      </c>
      <c r="JA42" s="634">
        <f t="shared" si="22"/>
        <v>0.15276030960426787</v>
      </c>
      <c r="JB42" s="635">
        <v>1.3800580772391122</v>
      </c>
      <c r="JC42" s="636">
        <v>18974</v>
      </c>
      <c r="JD42" s="637">
        <v>8719</v>
      </c>
      <c r="JE42" s="637">
        <v>3575</v>
      </c>
      <c r="JF42" s="637">
        <v>2363</v>
      </c>
      <c r="JG42" s="637">
        <v>671</v>
      </c>
      <c r="JH42" s="637">
        <v>20463</v>
      </c>
      <c r="JI42" s="638">
        <f t="shared" si="2"/>
        <v>0.34646215648680728</v>
      </c>
      <c r="JJ42" s="638">
        <f t="shared" si="3"/>
        <v>0.15920752305304484</v>
      </c>
      <c r="JK42" s="638">
        <f t="shared" si="4"/>
        <v>6.5278919017620743E-2</v>
      </c>
      <c r="JL42" s="638">
        <f t="shared" si="5"/>
        <v>4.3147995982835752E-2</v>
      </c>
      <c r="JM42" s="638">
        <f t="shared" si="6"/>
        <v>1.2252350954076509E-2</v>
      </c>
      <c r="JN42" s="639">
        <f t="shared" si="7"/>
        <v>0.37365105450561492</v>
      </c>
      <c r="JO42" s="640">
        <v>23.06338028169014</v>
      </c>
      <c r="JP42" s="641">
        <v>5.4796272214997837</v>
      </c>
      <c r="JQ42" s="641">
        <v>4.876696832579186</v>
      </c>
      <c r="JR42" s="641">
        <v>5.6011061182163839</v>
      </c>
      <c r="JS42" s="641">
        <v>10.036048064085447</v>
      </c>
      <c r="JT42" s="641">
        <v>7.7140851661207304</v>
      </c>
      <c r="JU42" s="641">
        <v>6.3998622352333392</v>
      </c>
      <c r="JV42" s="641">
        <v>7.9667553191489358</v>
      </c>
      <c r="JW42" s="641">
        <v>9.0602594742232849</v>
      </c>
      <c r="JX42" s="641">
        <v>7.7089292616930809</v>
      </c>
      <c r="JY42" s="641">
        <v>7.6195488721804514</v>
      </c>
      <c r="JZ42" s="641">
        <v>6.9437537004144465</v>
      </c>
      <c r="KA42" s="641">
        <v>5.6595348837209301</v>
      </c>
      <c r="KB42" s="641">
        <v>4.9008016032064132</v>
      </c>
      <c r="KC42" s="641">
        <v>5.3759312320916903</v>
      </c>
      <c r="KD42" s="641">
        <v>7.1062308478038814</v>
      </c>
      <c r="KE42" s="641">
        <v>8.2069672131147549</v>
      </c>
      <c r="KF42" s="641">
        <v>8.0063424947145876</v>
      </c>
      <c r="KG42" s="641">
        <v>12.897744360902255</v>
      </c>
      <c r="KH42" s="641">
        <v>18.33625</v>
      </c>
      <c r="KI42" s="641">
        <v>21.305882352941175</v>
      </c>
      <c r="KJ42" s="641">
        <v>6.6713780918727918</v>
      </c>
      <c r="KK42" s="641">
        <v>10.538461538461538</v>
      </c>
      <c r="KL42" s="641">
        <v>3.1620689655172414</v>
      </c>
      <c r="KM42" s="641">
        <v>16.897693079237712</v>
      </c>
      <c r="KN42" s="641">
        <v>16.352941176470587</v>
      </c>
      <c r="KO42" s="641">
        <v>9.9644970414201186</v>
      </c>
      <c r="KP42" s="641">
        <v>19.100000000000001</v>
      </c>
      <c r="KQ42" s="642">
        <v>7.7310143339724275</v>
      </c>
      <c r="KR42" s="625">
        <v>4043</v>
      </c>
      <c r="KS42" s="626">
        <v>17090</v>
      </c>
      <c r="KT42" s="626">
        <v>3418</v>
      </c>
      <c r="KU42" s="626">
        <v>13106</v>
      </c>
      <c r="KV42" s="626">
        <v>23366</v>
      </c>
      <c r="KW42" s="626">
        <v>36507</v>
      </c>
      <c r="KX42" s="626">
        <v>28098</v>
      </c>
      <c r="KY42" s="626">
        <v>14731</v>
      </c>
      <c r="KZ42" s="626">
        <v>44883</v>
      </c>
      <c r="LA42" s="626">
        <v>17081</v>
      </c>
      <c r="LB42" s="626">
        <v>8448</v>
      </c>
      <c r="LC42" s="626">
        <v>19570</v>
      </c>
      <c r="LD42" s="626">
        <v>4984</v>
      </c>
      <c r="LE42" s="626">
        <v>7724</v>
      </c>
      <c r="LF42" s="626">
        <v>15232</v>
      </c>
      <c r="LG42" s="626">
        <v>10407</v>
      </c>
      <c r="LH42" s="626">
        <v>3278</v>
      </c>
      <c r="LI42" s="626">
        <v>5394</v>
      </c>
      <c r="LJ42" s="626">
        <v>6364</v>
      </c>
      <c r="LK42" s="626">
        <v>13856</v>
      </c>
      <c r="LL42" s="626">
        <v>5160</v>
      </c>
      <c r="LM42" s="626">
        <v>1458</v>
      </c>
      <c r="LN42" s="626">
        <v>240</v>
      </c>
      <c r="LO42" s="626">
        <v>1930</v>
      </c>
      <c r="LP42" s="626">
        <v>15848</v>
      </c>
      <c r="LQ42" s="626">
        <v>300</v>
      </c>
      <c r="LR42" s="626">
        <v>1405</v>
      </c>
      <c r="LS42" s="626">
        <v>30</v>
      </c>
      <c r="LT42" s="626">
        <f t="shared" si="23"/>
        <v>323951</v>
      </c>
      <c r="LU42" s="614">
        <f t="shared" si="8"/>
        <v>887.53698630136989</v>
      </c>
      <c r="LV42" s="625">
        <v>11697</v>
      </c>
      <c r="LW42" s="626">
        <v>3576</v>
      </c>
      <c r="LX42" s="626">
        <v>12</v>
      </c>
      <c r="LY42" s="626">
        <v>187</v>
      </c>
      <c r="LZ42" s="626">
        <v>3754</v>
      </c>
      <c r="MA42" s="626">
        <v>7560</v>
      </c>
      <c r="MB42" s="626">
        <v>3308</v>
      </c>
      <c r="MC42" s="626">
        <v>984</v>
      </c>
      <c r="MD42" s="626">
        <v>2358</v>
      </c>
      <c r="ME42" s="626">
        <v>279</v>
      </c>
      <c r="MF42" s="626">
        <v>355</v>
      </c>
      <c r="MG42" s="626">
        <v>513</v>
      </c>
      <c r="MH42" s="626">
        <v>23</v>
      </c>
      <c r="MI42" s="626">
        <v>86</v>
      </c>
      <c r="MJ42" s="626">
        <v>95</v>
      </c>
      <c r="MK42" s="626">
        <v>7520</v>
      </c>
      <c r="ML42" s="626">
        <v>241</v>
      </c>
      <c r="MM42" s="626">
        <v>1233</v>
      </c>
      <c r="MN42" s="626">
        <v>1550</v>
      </c>
      <c r="MO42" s="626">
        <v>34</v>
      </c>
      <c r="MP42" s="626">
        <v>18</v>
      </c>
      <c r="MQ42" s="626">
        <v>155</v>
      </c>
      <c r="MR42" s="626">
        <v>9</v>
      </c>
      <c r="MS42" s="626">
        <v>14</v>
      </c>
      <c r="MT42" s="626">
        <v>0</v>
      </c>
      <c r="MU42" s="626">
        <v>222</v>
      </c>
      <c r="MV42" s="626">
        <v>109</v>
      </c>
      <c r="MW42" s="626">
        <v>152</v>
      </c>
      <c r="MX42" s="626">
        <f t="shared" si="24"/>
        <v>46044</v>
      </c>
      <c r="MY42" s="614">
        <f t="shared" si="25"/>
        <v>126.14794520547945</v>
      </c>
      <c r="MZ42" s="612">
        <f t="shared" si="9"/>
        <v>323951</v>
      </c>
      <c r="NA42" s="613">
        <f t="shared" si="26"/>
        <v>46044</v>
      </c>
      <c r="NB42" s="643">
        <f t="shared" si="27"/>
        <v>0.124444924931418</v>
      </c>
      <c r="NC42" s="644">
        <v>597</v>
      </c>
      <c r="ND42" s="645">
        <v>2587</v>
      </c>
      <c r="NE42" s="645">
        <v>4945</v>
      </c>
      <c r="NF42" s="646">
        <v>7416</v>
      </c>
      <c r="NG42" s="647">
        <v>9535</v>
      </c>
      <c r="NH42" s="647">
        <v>12042</v>
      </c>
      <c r="NI42" s="645">
        <v>143</v>
      </c>
      <c r="NJ42" s="645">
        <v>0</v>
      </c>
      <c r="NK42" s="646">
        <v>607</v>
      </c>
      <c r="NL42" s="647">
        <v>390</v>
      </c>
      <c r="NM42" s="645">
        <v>93</v>
      </c>
      <c r="NN42" s="645">
        <v>1717</v>
      </c>
      <c r="NO42" s="646">
        <v>4397</v>
      </c>
      <c r="NP42" s="647">
        <v>1481</v>
      </c>
      <c r="NQ42" s="648">
        <v>94</v>
      </c>
      <c r="NR42" s="648">
        <v>0</v>
      </c>
      <c r="NS42" s="648">
        <v>0</v>
      </c>
      <c r="NT42" s="649">
        <f t="shared" si="28"/>
        <v>46044</v>
      </c>
      <c r="NU42" s="650">
        <f t="shared" si="29"/>
        <v>0.21896446876900355</v>
      </c>
      <c r="NV42" s="625">
        <v>2742</v>
      </c>
      <c r="NW42" s="626">
        <v>101</v>
      </c>
      <c r="NX42" s="626">
        <v>44</v>
      </c>
      <c r="NY42" s="651">
        <v>2887</v>
      </c>
      <c r="NZ42" s="626">
        <v>6083</v>
      </c>
      <c r="OA42" s="626">
        <v>1805</v>
      </c>
      <c r="OB42" s="626">
        <v>1353</v>
      </c>
      <c r="OC42" s="651">
        <v>9241</v>
      </c>
      <c r="OD42" s="652">
        <f t="shared" si="30"/>
        <v>12128</v>
      </c>
      <c r="OE42" s="653">
        <v>20.59</v>
      </c>
      <c r="OF42" s="654">
        <v>1.286875</v>
      </c>
      <c r="OG42" s="654">
        <v>99.200000000000017</v>
      </c>
      <c r="OH42" s="654">
        <v>0.59401197604790434</v>
      </c>
      <c r="OI42" s="654">
        <v>58.959999999999994</v>
      </c>
      <c r="OJ42" s="654">
        <v>3.6849999999999996</v>
      </c>
      <c r="OK42" s="654">
        <v>392.08000000000004</v>
      </c>
      <c r="OL42" s="655">
        <v>2.3477844311377249</v>
      </c>
      <c r="OM42" s="656"/>
      <c r="ON42" s="657"/>
      <c r="OO42" s="657"/>
      <c r="OP42" s="657"/>
      <c r="OQ42" s="657"/>
      <c r="OR42" s="657"/>
      <c r="OS42" s="657"/>
      <c r="OT42" s="658"/>
    </row>
    <row r="43" spans="1:410" s="587" customFormat="1" ht="8.25" x14ac:dyDescent="0.25">
      <c r="A43" s="588" t="s">
        <v>404</v>
      </c>
      <c r="B43" s="589" t="s">
        <v>405</v>
      </c>
      <c r="C43" s="590" t="s">
        <v>406</v>
      </c>
      <c r="D43" s="590" t="s">
        <v>407</v>
      </c>
      <c r="E43" s="590" t="s">
        <v>1237</v>
      </c>
      <c r="F43" s="590" t="s">
        <v>408</v>
      </c>
      <c r="G43" s="590" t="s">
        <v>409</v>
      </c>
      <c r="H43" s="590" t="s">
        <v>1238</v>
      </c>
      <c r="I43" s="590" t="s">
        <v>209</v>
      </c>
      <c r="J43" s="590" t="s">
        <v>210</v>
      </c>
      <c r="K43" s="591" t="s">
        <v>232</v>
      </c>
      <c r="L43" s="592">
        <v>1</v>
      </c>
      <c r="M43" s="593">
        <v>540825</v>
      </c>
      <c r="N43" s="594">
        <v>171</v>
      </c>
      <c r="O43" s="595">
        <v>507858</v>
      </c>
      <c r="P43" s="596">
        <v>371167</v>
      </c>
      <c r="Q43" s="597">
        <f t="shared" si="10"/>
        <v>0.73084799294290925</v>
      </c>
      <c r="R43" s="598">
        <f t="shared" si="33"/>
        <v>32967</v>
      </c>
      <c r="S43" s="599">
        <v>182.01698000000005</v>
      </c>
      <c r="T43" s="600">
        <v>495130.98454999994</v>
      </c>
      <c r="U43" s="600">
        <v>1417.91821</v>
      </c>
      <c r="V43" s="600">
        <v>496730.91973999992</v>
      </c>
      <c r="W43" s="601">
        <f t="shared" si="11"/>
        <v>0.91846885728285477</v>
      </c>
      <c r="X43" s="602">
        <v>24.599499999999999</v>
      </c>
      <c r="Y43" s="603">
        <v>1</v>
      </c>
      <c r="Z43" s="603">
        <v>103.61319999999999</v>
      </c>
      <c r="AA43" s="603">
        <v>45.348399999999998</v>
      </c>
      <c r="AB43" s="603">
        <v>1.4</v>
      </c>
      <c r="AC43" s="603">
        <v>131.67426666666665</v>
      </c>
      <c r="AD43" s="603">
        <v>7.806</v>
      </c>
      <c r="AE43" s="603">
        <v>38.177500000000002</v>
      </c>
      <c r="AF43" s="603">
        <v>94.150999999999996</v>
      </c>
      <c r="AG43" s="603">
        <v>447.76986666666664</v>
      </c>
      <c r="AH43" s="604">
        <f t="shared" si="12"/>
        <v>7.7984381883542869E-2</v>
      </c>
      <c r="AI43" s="605">
        <f t="shared" si="13"/>
        <v>0.32847055253057594</v>
      </c>
      <c r="AJ43" s="606"/>
      <c r="AK43" s="607"/>
      <c r="AL43" s="607"/>
      <c r="AM43" s="607"/>
      <c r="AN43" s="607"/>
      <c r="AO43" s="607"/>
      <c r="AP43" s="607">
        <v>307</v>
      </c>
      <c r="AQ43" s="608"/>
      <c r="AR43" s="609"/>
      <c r="AS43" s="610"/>
      <c r="AT43" s="610"/>
      <c r="AU43" s="610"/>
      <c r="AV43" s="610"/>
      <c r="AW43" s="610"/>
      <c r="AX43" s="610"/>
      <c r="AY43" s="610"/>
      <c r="AZ43" s="610"/>
      <c r="BA43" s="610"/>
      <c r="BB43" s="610"/>
      <c r="BC43" s="610"/>
      <c r="BD43" s="610"/>
      <c r="BE43" s="610"/>
      <c r="BF43" s="610"/>
      <c r="BG43" s="610"/>
      <c r="BH43" s="610"/>
      <c r="BI43" s="610"/>
      <c r="BJ43" s="610"/>
      <c r="BK43" s="610"/>
      <c r="BL43" s="611"/>
      <c r="BM43" s="612"/>
      <c r="BN43" s="613"/>
      <c r="BO43" s="613"/>
      <c r="BP43" s="613"/>
      <c r="BQ43" s="613"/>
      <c r="BR43" s="613"/>
      <c r="BS43" s="613">
        <v>40</v>
      </c>
      <c r="BT43" s="613"/>
      <c r="BU43" s="613"/>
      <c r="BV43" s="613"/>
      <c r="BW43" s="613"/>
      <c r="BX43" s="613"/>
      <c r="BY43" s="613"/>
      <c r="BZ43" s="613"/>
      <c r="CA43" s="613"/>
      <c r="CB43" s="613"/>
      <c r="CC43" s="613"/>
      <c r="CD43" s="613"/>
      <c r="CE43" s="613"/>
      <c r="CF43" s="613"/>
      <c r="CG43" s="613"/>
      <c r="CH43" s="613"/>
      <c r="CI43" s="613"/>
      <c r="CJ43" s="613"/>
      <c r="CK43" s="613"/>
      <c r="CL43" s="613"/>
      <c r="CM43" s="613"/>
      <c r="CN43" s="613"/>
      <c r="CO43" s="613"/>
      <c r="CP43" s="613"/>
      <c r="CQ43" s="613"/>
      <c r="CR43" s="613"/>
      <c r="CS43" s="613"/>
      <c r="CT43" s="613"/>
      <c r="CU43" s="613"/>
      <c r="CV43" s="613"/>
      <c r="CW43" s="613"/>
      <c r="CX43" s="613"/>
      <c r="CY43" s="613"/>
      <c r="CZ43" s="613"/>
      <c r="DA43" s="613">
        <f t="shared" si="15"/>
        <v>40</v>
      </c>
      <c r="DB43" s="614">
        <f t="shared" si="16"/>
        <v>1</v>
      </c>
      <c r="DC43" s="615"/>
      <c r="DD43" s="616"/>
      <c r="DE43" s="616"/>
      <c r="DF43" s="616"/>
      <c r="DG43" s="616"/>
      <c r="DH43" s="616"/>
      <c r="DI43" s="616">
        <v>0.90753424657534243</v>
      </c>
      <c r="DJ43" s="616"/>
      <c r="DK43" s="616"/>
      <c r="DL43" s="616"/>
      <c r="DM43" s="616"/>
      <c r="DN43" s="616"/>
      <c r="DO43" s="616"/>
      <c r="DP43" s="616"/>
      <c r="DQ43" s="616"/>
      <c r="DR43" s="616"/>
      <c r="DS43" s="616"/>
      <c r="DT43" s="616"/>
      <c r="DU43" s="616"/>
      <c r="DV43" s="616"/>
      <c r="DW43" s="616"/>
      <c r="DX43" s="616"/>
      <c r="DY43" s="616"/>
      <c r="DZ43" s="616"/>
      <c r="EA43" s="616"/>
      <c r="EB43" s="616"/>
      <c r="EC43" s="616"/>
      <c r="ED43" s="616"/>
      <c r="EE43" s="616"/>
      <c r="EF43" s="616"/>
      <c r="EG43" s="616"/>
      <c r="EH43" s="616"/>
      <c r="EI43" s="616"/>
      <c r="EJ43" s="616"/>
      <c r="EK43" s="616"/>
      <c r="EL43" s="616"/>
      <c r="EM43" s="616"/>
      <c r="EN43" s="616"/>
      <c r="EO43" s="616"/>
      <c r="EP43" s="616"/>
      <c r="EQ43" s="617">
        <v>0.90753424657534243</v>
      </c>
      <c r="ER43" s="618"/>
      <c r="ES43" s="619"/>
      <c r="ET43" s="619"/>
      <c r="EU43" s="619"/>
      <c r="EV43" s="619"/>
      <c r="EW43" s="619"/>
      <c r="EX43" s="619"/>
      <c r="EY43" s="619"/>
      <c r="EZ43" s="619"/>
      <c r="FA43" s="619"/>
      <c r="FB43" s="619"/>
      <c r="FC43" s="619"/>
      <c r="FD43" s="619"/>
      <c r="FE43" s="619"/>
      <c r="FF43" s="619"/>
      <c r="FG43" s="619"/>
      <c r="FH43" s="619"/>
      <c r="FI43" s="619"/>
      <c r="FJ43" s="619"/>
      <c r="FK43" s="619"/>
      <c r="FL43" s="619"/>
      <c r="FM43" s="619"/>
      <c r="FN43" s="619"/>
      <c r="FO43" s="619"/>
      <c r="FP43" s="619"/>
      <c r="FQ43" s="619"/>
      <c r="FR43" s="619"/>
      <c r="FS43" s="619"/>
      <c r="FT43" s="619"/>
      <c r="FU43" s="619"/>
      <c r="FV43" s="619"/>
      <c r="FW43" s="619"/>
      <c r="FX43" s="620"/>
      <c r="FY43" s="614"/>
      <c r="FZ43" s="615"/>
      <c r="GA43" s="616"/>
      <c r="GB43" s="616"/>
      <c r="GC43" s="616"/>
      <c r="GD43" s="616"/>
      <c r="GE43" s="616"/>
      <c r="GF43" s="616"/>
      <c r="GG43" s="616"/>
      <c r="GH43" s="616"/>
      <c r="GI43" s="616"/>
      <c r="GJ43" s="616"/>
      <c r="GK43" s="616"/>
      <c r="GL43" s="616"/>
      <c r="GM43" s="616"/>
      <c r="GN43" s="616"/>
      <c r="GO43" s="616"/>
      <c r="GP43" s="616"/>
      <c r="GQ43" s="616"/>
      <c r="GR43" s="616"/>
      <c r="GS43" s="616"/>
      <c r="GT43" s="616"/>
      <c r="GU43" s="616"/>
      <c r="GV43" s="616"/>
      <c r="GW43" s="616"/>
      <c r="GX43" s="616"/>
      <c r="GY43" s="616"/>
      <c r="GZ43" s="616"/>
      <c r="HA43" s="616"/>
      <c r="HB43" s="616"/>
      <c r="HC43" s="616"/>
      <c r="HD43" s="616"/>
      <c r="HE43" s="616"/>
      <c r="HF43" s="621"/>
      <c r="HG43" s="622"/>
      <c r="HH43" s="623"/>
      <c r="HI43" s="623">
        <v>371</v>
      </c>
      <c r="HJ43" s="623"/>
      <c r="HK43" s="623"/>
      <c r="HL43" s="623"/>
      <c r="HM43" s="623"/>
      <c r="HN43" s="624"/>
      <c r="HO43" s="625">
        <v>0</v>
      </c>
      <c r="HP43" s="626">
        <v>0</v>
      </c>
      <c r="HQ43" s="626">
        <v>0</v>
      </c>
      <c r="HR43" s="626">
        <v>0</v>
      </c>
      <c r="HS43" s="626">
        <v>0</v>
      </c>
      <c r="HT43" s="626">
        <v>0</v>
      </c>
      <c r="HU43" s="626">
        <v>0</v>
      </c>
      <c r="HV43" s="626">
        <v>0</v>
      </c>
      <c r="HW43" s="626">
        <v>0</v>
      </c>
      <c r="HX43" s="626">
        <v>0</v>
      </c>
      <c r="HY43" s="626">
        <v>0</v>
      </c>
      <c r="HZ43" s="626">
        <v>0</v>
      </c>
      <c r="IA43" s="626">
        <v>0</v>
      </c>
      <c r="IB43" s="626">
        <v>0</v>
      </c>
      <c r="IC43" s="626">
        <v>0</v>
      </c>
      <c r="ID43" s="626">
        <v>0</v>
      </c>
      <c r="IE43" s="626">
        <v>0</v>
      </c>
      <c r="IF43" s="626">
        <v>0</v>
      </c>
      <c r="IG43" s="626">
        <v>0</v>
      </c>
      <c r="IH43" s="626">
        <v>1046</v>
      </c>
      <c r="II43" s="626">
        <v>40</v>
      </c>
      <c r="IJ43" s="626">
        <v>0</v>
      </c>
      <c r="IK43" s="626">
        <v>0</v>
      </c>
      <c r="IL43" s="626">
        <v>0</v>
      </c>
      <c r="IM43" s="626">
        <v>0</v>
      </c>
      <c r="IN43" s="626">
        <v>0</v>
      </c>
      <c r="IO43" s="626">
        <v>0</v>
      </c>
      <c r="IP43" s="626">
        <v>0</v>
      </c>
      <c r="IQ43" s="626">
        <f t="shared" si="18"/>
        <v>1086</v>
      </c>
      <c r="IR43" s="627">
        <f t="shared" si="19"/>
        <v>0</v>
      </c>
      <c r="IS43" s="614">
        <f t="shared" si="20"/>
        <v>2.9753424657534246</v>
      </c>
      <c r="IT43" s="628">
        <v>485</v>
      </c>
      <c r="IU43" s="629">
        <f t="shared" si="21"/>
        <v>0.44659300184162065</v>
      </c>
      <c r="IV43" s="630">
        <v>895</v>
      </c>
      <c r="IW43" s="631">
        <f t="shared" si="1"/>
        <v>0.82412523020257822</v>
      </c>
      <c r="IX43" s="632">
        <v>1575.7779</v>
      </c>
      <c r="IY43" s="633">
        <v>2.0000000000000001E-4</v>
      </c>
      <c r="IZ43" s="633">
        <v>1575.7781</v>
      </c>
      <c r="JA43" s="634">
        <f t="shared" si="22"/>
        <v>1.269214237715323E-7</v>
      </c>
      <c r="JB43" s="635">
        <v>1.4509927255985267</v>
      </c>
      <c r="JC43" s="636">
        <v>0</v>
      </c>
      <c r="JD43" s="637">
        <v>43</v>
      </c>
      <c r="JE43" s="637">
        <v>0</v>
      </c>
      <c r="JF43" s="637">
        <v>0</v>
      </c>
      <c r="JG43" s="637">
        <v>0</v>
      </c>
      <c r="JH43" s="637">
        <v>1043</v>
      </c>
      <c r="JI43" s="638">
        <f t="shared" si="2"/>
        <v>0</v>
      </c>
      <c r="JJ43" s="638">
        <f t="shared" si="3"/>
        <v>3.959484346224678E-2</v>
      </c>
      <c r="JK43" s="638">
        <f t="shared" si="4"/>
        <v>0</v>
      </c>
      <c r="JL43" s="638">
        <f t="shared" si="5"/>
        <v>0</v>
      </c>
      <c r="JM43" s="638">
        <f t="shared" si="6"/>
        <v>0</v>
      </c>
      <c r="JN43" s="639">
        <f t="shared" si="7"/>
        <v>0.96040515653775327</v>
      </c>
      <c r="JO43" s="640">
        <v>0</v>
      </c>
      <c r="JP43" s="641">
        <v>0</v>
      </c>
      <c r="JQ43" s="641">
        <v>0</v>
      </c>
      <c r="JR43" s="641">
        <v>0</v>
      </c>
      <c r="JS43" s="641">
        <v>0</v>
      </c>
      <c r="JT43" s="641">
        <v>0</v>
      </c>
      <c r="JU43" s="641">
        <v>0</v>
      </c>
      <c r="JV43" s="641">
        <v>0</v>
      </c>
      <c r="JW43" s="641">
        <v>0</v>
      </c>
      <c r="JX43" s="641">
        <v>0</v>
      </c>
      <c r="JY43" s="641">
        <v>0</v>
      </c>
      <c r="JZ43" s="641">
        <v>0</v>
      </c>
      <c r="KA43" s="641">
        <v>0</v>
      </c>
      <c r="KB43" s="641">
        <v>0</v>
      </c>
      <c r="KC43" s="641">
        <v>0</v>
      </c>
      <c r="KD43" s="641">
        <v>0</v>
      </c>
      <c r="KE43" s="641">
        <v>0</v>
      </c>
      <c r="KF43" s="641">
        <v>0</v>
      </c>
      <c r="KG43" s="641">
        <v>0</v>
      </c>
      <c r="KH43" s="641">
        <v>13.348948374760994</v>
      </c>
      <c r="KI43" s="641">
        <v>12.8</v>
      </c>
      <c r="KJ43" s="641">
        <v>0</v>
      </c>
      <c r="KK43" s="641">
        <v>0</v>
      </c>
      <c r="KL43" s="641">
        <v>0</v>
      </c>
      <c r="KM43" s="641">
        <v>0</v>
      </c>
      <c r="KN43" s="641">
        <v>0</v>
      </c>
      <c r="KO43" s="641">
        <v>0</v>
      </c>
      <c r="KP43" s="641">
        <v>0</v>
      </c>
      <c r="KQ43" s="642">
        <v>13.328729281767956</v>
      </c>
      <c r="KR43" s="625">
        <v>0</v>
      </c>
      <c r="KS43" s="626">
        <v>0</v>
      </c>
      <c r="KT43" s="626">
        <v>0</v>
      </c>
      <c r="KU43" s="626">
        <v>0</v>
      </c>
      <c r="KV43" s="626">
        <v>0</v>
      </c>
      <c r="KW43" s="626">
        <v>0</v>
      </c>
      <c r="KX43" s="626">
        <v>0</v>
      </c>
      <c r="KY43" s="626">
        <v>0</v>
      </c>
      <c r="KZ43" s="626">
        <v>0</v>
      </c>
      <c r="LA43" s="626">
        <v>0</v>
      </c>
      <c r="LB43" s="626">
        <v>0</v>
      </c>
      <c r="LC43" s="626">
        <v>0</v>
      </c>
      <c r="LD43" s="626">
        <v>0</v>
      </c>
      <c r="LE43" s="626">
        <v>0</v>
      </c>
      <c r="LF43" s="626">
        <v>0</v>
      </c>
      <c r="LG43" s="626">
        <v>0</v>
      </c>
      <c r="LH43" s="626">
        <v>0</v>
      </c>
      <c r="LI43" s="626">
        <v>0</v>
      </c>
      <c r="LJ43" s="626">
        <v>0</v>
      </c>
      <c r="LK43" s="626">
        <v>12911</v>
      </c>
      <c r="LL43" s="626">
        <v>473</v>
      </c>
      <c r="LM43" s="626">
        <v>0</v>
      </c>
      <c r="LN43" s="626">
        <v>0</v>
      </c>
      <c r="LO43" s="626">
        <v>0</v>
      </c>
      <c r="LP43" s="626">
        <v>0</v>
      </c>
      <c r="LQ43" s="626">
        <v>0</v>
      </c>
      <c r="LR43" s="626">
        <v>0</v>
      </c>
      <c r="LS43" s="626">
        <v>0</v>
      </c>
      <c r="LT43" s="626">
        <f t="shared" si="23"/>
        <v>13384</v>
      </c>
      <c r="LU43" s="614">
        <f t="shared" si="8"/>
        <v>36.668493150684931</v>
      </c>
      <c r="LV43" s="625">
        <v>0</v>
      </c>
      <c r="LW43" s="626">
        <v>0</v>
      </c>
      <c r="LX43" s="626">
        <v>0</v>
      </c>
      <c r="LY43" s="626">
        <v>0</v>
      </c>
      <c r="LZ43" s="626">
        <v>0</v>
      </c>
      <c r="MA43" s="626">
        <v>0</v>
      </c>
      <c r="MB43" s="626">
        <v>0</v>
      </c>
      <c r="MC43" s="626">
        <v>0</v>
      </c>
      <c r="MD43" s="626">
        <v>0</v>
      </c>
      <c r="ME43" s="626">
        <v>0</v>
      </c>
      <c r="MF43" s="626">
        <v>0</v>
      </c>
      <c r="MG43" s="626">
        <v>0</v>
      </c>
      <c r="MH43" s="626">
        <v>0</v>
      </c>
      <c r="MI43" s="626">
        <v>0</v>
      </c>
      <c r="MJ43" s="626">
        <v>0</v>
      </c>
      <c r="MK43" s="626">
        <v>0</v>
      </c>
      <c r="ML43" s="626">
        <v>0</v>
      </c>
      <c r="MM43" s="626">
        <v>0</v>
      </c>
      <c r="MN43" s="626">
        <v>0</v>
      </c>
      <c r="MO43" s="626">
        <v>0</v>
      </c>
      <c r="MP43" s="626">
        <v>0</v>
      </c>
      <c r="MQ43" s="626">
        <v>0</v>
      </c>
      <c r="MR43" s="626">
        <v>0</v>
      </c>
      <c r="MS43" s="626">
        <v>0</v>
      </c>
      <c r="MT43" s="626">
        <v>0</v>
      </c>
      <c r="MU43" s="626">
        <v>0</v>
      </c>
      <c r="MV43" s="626">
        <v>0</v>
      </c>
      <c r="MW43" s="626">
        <v>0</v>
      </c>
      <c r="MX43" s="626">
        <f t="shared" si="24"/>
        <v>0</v>
      </c>
      <c r="MY43" s="614">
        <f t="shared" si="25"/>
        <v>0</v>
      </c>
      <c r="MZ43" s="612">
        <f t="shared" si="9"/>
        <v>13384</v>
      </c>
      <c r="NA43" s="613">
        <f t="shared" si="26"/>
        <v>0</v>
      </c>
      <c r="NB43" s="643">
        <f t="shared" si="27"/>
        <v>0</v>
      </c>
      <c r="NC43" s="644">
        <v>0</v>
      </c>
      <c r="ND43" s="645">
        <v>0</v>
      </c>
      <c r="NE43" s="645">
        <v>0</v>
      </c>
      <c r="NF43" s="646">
        <v>0</v>
      </c>
      <c r="NG43" s="647">
        <v>0</v>
      </c>
      <c r="NH43" s="647">
        <v>0</v>
      </c>
      <c r="NI43" s="645">
        <v>0</v>
      </c>
      <c r="NJ43" s="645">
        <v>0</v>
      </c>
      <c r="NK43" s="646">
        <v>0</v>
      </c>
      <c r="NL43" s="647">
        <v>0</v>
      </c>
      <c r="NM43" s="645">
        <v>0</v>
      </c>
      <c r="NN43" s="645">
        <v>0</v>
      </c>
      <c r="NO43" s="646">
        <v>0</v>
      </c>
      <c r="NP43" s="647">
        <v>0</v>
      </c>
      <c r="NQ43" s="648">
        <v>0</v>
      </c>
      <c r="NR43" s="648">
        <v>0</v>
      </c>
      <c r="NS43" s="648">
        <v>0</v>
      </c>
      <c r="NT43" s="649">
        <f t="shared" si="28"/>
        <v>0</v>
      </c>
      <c r="NU43" s="650"/>
      <c r="NV43" s="625"/>
      <c r="NW43" s="626"/>
      <c r="NX43" s="626"/>
      <c r="NY43" s="651"/>
      <c r="NZ43" s="626"/>
      <c r="OA43" s="626"/>
      <c r="OB43" s="626"/>
      <c r="OC43" s="651"/>
      <c r="OD43" s="652"/>
      <c r="OE43" s="653"/>
      <c r="OF43" s="654"/>
      <c r="OG43" s="654"/>
      <c r="OH43" s="654"/>
      <c r="OI43" s="654"/>
      <c r="OJ43" s="654"/>
      <c r="OK43" s="654"/>
      <c r="OL43" s="655"/>
      <c r="OM43" s="656"/>
      <c r="ON43" s="657"/>
      <c r="OO43" s="657"/>
      <c r="OP43" s="657"/>
      <c r="OQ43" s="657"/>
      <c r="OR43" s="657"/>
      <c r="OS43" s="657"/>
      <c r="OT43" s="658"/>
    </row>
    <row r="44" spans="1:410" s="587" customFormat="1" ht="8.25" x14ac:dyDescent="0.25">
      <c r="A44" s="588" t="s">
        <v>411</v>
      </c>
      <c r="B44" s="589" t="s">
        <v>412</v>
      </c>
      <c r="C44" s="590" t="s">
        <v>413</v>
      </c>
      <c r="D44" s="590" t="s">
        <v>1239</v>
      </c>
      <c r="E44" s="590" t="s">
        <v>1219</v>
      </c>
      <c r="F44" s="590" t="s">
        <v>318</v>
      </c>
      <c r="G44" s="590" t="s">
        <v>415</v>
      </c>
      <c r="H44" s="590" t="s">
        <v>415</v>
      </c>
      <c r="I44" s="590" t="s">
        <v>320</v>
      </c>
      <c r="J44" s="590" t="s">
        <v>210</v>
      </c>
      <c r="K44" s="591" t="s">
        <v>282</v>
      </c>
      <c r="L44" s="592">
        <v>1</v>
      </c>
      <c r="M44" s="593">
        <v>1255978</v>
      </c>
      <c r="N44" s="594">
        <v>13497</v>
      </c>
      <c r="O44" s="595">
        <v>1260632</v>
      </c>
      <c r="P44" s="596">
        <v>774405</v>
      </c>
      <c r="Q44" s="597">
        <f t="shared" si="10"/>
        <v>0.61429901827020095</v>
      </c>
      <c r="R44" s="598">
        <f t="shared" si="33"/>
        <v>-4654</v>
      </c>
      <c r="S44" s="599">
        <v>30.452500000000001</v>
      </c>
      <c r="T44" s="600">
        <v>1142448.6899900003</v>
      </c>
      <c r="U44" s="600">
        <v>44270.700159999986</v>
      </c>
      <c r="V44" s="600">
        <v>1186749.8426500002</v>
      </c>
      <c r="W44" s="601">
        <f t="shared" si="11"/>
        <v>0.94488107486755357</v>
      </c>
      <c r="X44" s="602">
        <v>132.95250000000001</v>
      </c>
      <c r="Y44" s="603">
        <v>4</v>
      </c>
      <c r="Z44" s="603">
        <v>322.80666666666662</v>
      </c>
      <c r="AA44" s="603">
        <v>94.957333333333324</v>
      </c>
      <c r="AB44" s="603">
        <v>28.541466666666672</v>
      </c>
      <c r="AC44" s="603">
        <v>155.57786666666667</v>
      </c>
      <c r="AD44" s="603">
        <v>2</v>
      </c>
      <c r="AE44" s="603">
        <v>59.386499999999998</v>
      </c>
      <c r="AF44" s="603">
        <v>86.253500000000003</v>
      </c>
      <c r="AG44" s="603">
        <v>886.47583333333318</v>
      </c>
      <c r="AH44" s="604">
        <f t="shared" si="12"/>
        <v>0.17946283645836972</v>
      </c>
      <c r="AI44" s="605">
        <f t="shared" si="13"/>
        <v>0.43573306276806717</v>
      </c>
      <c r="AJ44" s="606">
        <v>21270</v>
      </c>
      <c r="AK44" s="607">
        <v>21272</v>
      </c>
      <c r="AL44" s="607">
        <v>1994</v>
      </c>
      <c r="AM44" s="607"/>
      <c r="AN44" s="607">
        <v>10143</v>
      </c>
      <c r="AO44" s="607">
        <v>13774</v>
      </c>
      <c r="AP44" s="607">
        <v>5008</v>
      </c>
      <c r="AQ44" s="608">
        <v>8762</v>
      </c>
      <c r="AR44" s="609"/>
      <c r="AS44" s="610"/>
      <c r="AT44" s="610"/>
      <c r="AU44" s="610"/>
      <c r="AV44" s="610"/>
      <c r="AW44" s="610"/>
      <c r="AX44" s="610"/>
      <c r="AY44" s="610"/>
      <c r="AZ44" s="610"/>
      <c r="BA44" s="610"/>
      <c r="BB44" s="610"/>
      <c r="BC44" s="610"/>
      <c r="BD44" s="610"/>
      <c r="BE44" s="610"/>
      <c r="BF44" s="610"/>
      <c r="BG44" s="610"/>
      <c r="BH44" s="610"/>
      <c r="BI44" s="610"/>
      <c r="BJ44" s="610"/>
      <c r="BK44" s="610"/>
      <c r="BL44" s="611"/>
      <c r="BM44" s="612">
        <v>70</v>
      </c>
      <c r="BN44" s="613">
        <v>60</v>
      </c>
      <c r="BO44" s="613">
        <v>37</v>
      </c>
      <c r="BP44" s="613">
        <v>19</v>
      </c>
      <c r="BQ44" s="613"/>
      <c r="BR44" s="613">
        <v>21</v>
      </c>
      <c r="BS44" s="613"/>
      <c r="BT44" s="613">
        <v>19</v>
      </c>
      <c r="BU44" s="613">
        <v>13</v>
      </c>
      <c r="BV44" s="613">
        <v>24</v>
      </c>
      <c r="BW44" s="613"/>
      <c r="BX44" s="613"/>
      <c r="BY44" s="613">
        <v>13</v>
      </c>
      <c r="BZ44" s="613"/>
      <c r="CA44" s="613"/>
      <c r="CB44" s="613"/>
      <c r="CC44" s="613"/>
      <c r="CD44" s="613"/>
      <c r="CE44" s="613"/>
      <c r="CF44" s="613"/>
      <c r="CG44" s="613"/>
      <c r="CH44" s="613"/>
      <c r="CI44" s="613"/>
      <c r="CJ44" s="613"/>
      <c r="CK44" s="613"/>
      <c r="CL44" s="613"/>
      <c r="CM44" s="613"/>
      <c r="CN44" s="613"/>
      <c r="CO44" s="613"/>
      <c r="CP44" s="613"/>
      <c r="CQ44" s="613"/>
      <c r="CR44" s="613"/>
      <c r="CS44" s="613"/>
      <c r="CT44" s="613"/>
      <c r="CU44" s="613"/>
      <c r="CV44" s="613"/>
      <c r="CW44" s="613"/>
      <c r="CX44" s="613"/>
      <c r="CY44" s="613"/>
      <c r="CZ44" s="613"/>
      <c r="DA44" s="613">
        <f t="shared" si="15"/>
        <v>276</v>
      </c>
      <c r="DB44" s="614">
        <f t="shared" si="16"/>
        <v>9</v>
      </c>
      <c r="DC44" s="615">
        <v>0.64904109589041092</v>
      </c>
      <c r="DD44" s="616">
        <v>0.6537442922374429</v>
      </c>
      <c r="DE44" s="616">
        <v>0.54920399851906698</v>
      </c>
      <c r="DF44" s="616">
        <v>0.62927180966113916</v>
      </c>
      <c r="DG44" s="616"/>
      <c r="DH44" s="616">
        <v>0.44474885844748857</v>
      </c>
      <c r="DI44" s="616"/>
      <c r="DJ44" s="616">
        <v>0.89863013698630134</v>
      </c>
      <c r="DK44" s="616">
        <v>0.8246575342465754</v>
      </c>
      <c r="DL44" s="616">
        <v>0.33664383561643835</v>
      </c>
      <c r="DM44" s="616"/>
      <c r="DN44" s="616"/>
      <c r="DO44" s="616">
        <v>0.24362486828240254</v>
      </c>
      <c r="DP44" s="616"/>
      <c r="DQ44" s="616"/>
      <c r="DR44" s="616"/>
      <c r="DS44" s="616"/>
      <c r="DT44" s="616"/>
      <c r="DU44" s="616"/>
      <c r="DV44" s="616"/>
      <c r="DW44" s="616"/>
      <c r="DX44" s="616"/>
      <c r="DY44" s="616"/>
      <c r="DZ44" s="616"/>
      <c r="EA44" s="616"/>
      <c r="EB44" s="616"/>
      <c r="EC44" s="616"/>
      <c r="ED44" s="616"/>
      <c r="EE44" s="616"/>
      <c r="EF44" s="616"/>
      <c r="EG44" s="616"/>
      <c r="EH44" s="616"/>
      <c r="EI44" s="616"/>
      <c r="EJ44" s="616"/>
      <c r="EK44" s="616"/>
      <c r="EL44" s="616"/>
      <c r="EM44" s="616"/>
      <c r="EN44" s="616"/>
      <c r="EO44" s="616"/>
      <c r="EP44" s="616"/>
      <c r="EQ44" s="617">
        <v>0.5989676394679373</v>
      </c>
      <c r="ER44" s="618">
        <v>12</v>
      </c>
      <c r="ES44" s="619">
        <v>9</v>
      </c>
      <c r="ET44" s="619">
        <v>6</v>
      </c>
      <c r="EU44" s="619"/>
      <c r="EV44" s="619">
        <v>3</v>
      </c>
      <c r="EW44" s="619"/>
      <c r="EX44" s="619"/>
      <c r="EY44" s="619"/>
      <c r="EZ44" s="619"/>
      <c r="FA44" s="619">
        <v>3</v>
      </c>
      <c r="FB44" s="619"/>
      <c r="FC44" s="619"/>
      <c r="FD44" s="619"/>
      <c r="FE44" s="619"/>
      <c r="FF44" s="619"/>
      <c r="FG44" s="619"/>
      <c r="FH44" s="619"/>
      <c r="FI44" s="619"/>
      <c r="FJ44" s="619"/>
      <c r="FK44" s="619"/>
      <c r="FL44" s="619"/>
      <c r="FM44" s="619"/>
      <c r="FN44" s="619"/>
      <c r="FO44" s="619"/>
      <c r="FP44" s="619"/>
      <c r="FQ44" s="619"/>
      <c r="FR44" s="619"/>
      <c r="FS44" s="619"/>
      <c r="FT44" s="619"/>
      <c r="FU44" s="619"/>
      <c r="FV44" s="619"/>
      <c r="FW44" s="619"/>
      <c r="FX44" s="620">
        <f t="shared" si="17"/>
        <v>33</v>
      </c>
      <c r="FY44" s="614">
        <f>COUNT(ER44:FW44)</f>
        <v>5</v>
      </c>
      <c r="FZ44" s="615">
        <v>0.5493150684931507</v>
      </c>
      <c r="GA44" s="616">
        <v>0.70350076103500758</v>
      </c>
      <c r="GB44" s="616">
        <v>0.5018264840182648</v>
      </c>
      <c r="GC44" s="616"/>
      <c r="GD44" s="616">
        <v>0.59817351598173518</v>
      </c>
      <c r="GE44" s="616"/>
      <c r="GF44" s="616"/>
      <c r="GG44" s="616"/>
      <c r="GH44" s="616"/>
      <c r="GI44" s="616">
        <v>0.61461187214611868</v>
      </c>
      <c r="GJ44" s="616"/>
      <c r="GK44" s="616"/>
      <c r="GL44" s="616"/>
      <c r="GM44" s="616"/>
      <c r="GN44" s="616"/>
      <c r="GO44" s="616"/>
      <c r="GP44" s="616"/>
      <c r="GQ44" s="616"/>
      <c r="GR44" s="616"/>
      <c r="GS44" s="616"/>
      <c r="GT44" s="616"/>
      <c r="GU44" s="616"/>
      <c r="GV44" s="616"/>
      <c r="GW44" s="616"/>
      <c r="GX44" s="616"/>
      <c r="GY44" s="616"/>
      <c r="GZ44" s="616"/>
      <c r="HA44" s="616"/>
      <c r="HB44" s="616"/>
      <c r="HC44" s="616"/>
      <c r="HD44" s="616"/>
      <c r="HE44" s="616"/>
      <c r="HF44" s="621">
        <v>0.59310917393109175</v>
      </c>
      <c r="HG44" s="622">
        <v>67</v>
      </c>
      <c r="HH44" s="623"/>
      <c r="HI44" s="623"/>
      <c r="HJ44" s="623"/>
      <c r="HK44" s="623"/>
      <c r="HL44" s="623"/>
      <c r="HM44" s="623"/>
      <c r="HN44" s="624"/>
      <c r="HO44" s="625">
        <v>47</v>
      </c>
      <c r="HP44" s="626">
        <v>630</v>
      </c>
      <c r="HQ44" s="626">
        <v>20</v>
      </c>
      <c r="HR44" s="626">
        <v>638</v>
      </c>
      <c r="HS44" s="626">
        <v>724</v>
      </c>
      <c r="HT44" s="626">
        <v>1206</v>
      </c>
      <c r="HU44" s="626">
        <v>1586</v>
      </c>
      <c r="HV44" s="626">
        <v>676</v>
      </c>
      <c r="HW44" s="626">
        <v>2290</v>
      </c>
      <c r="HX44" s="626">
        <v>490</v>
      </c>
      <c r="HY44" s="626">
        <v>221</v>
      </c>
      <c r="HZ44" s="626">
        <v>895</v>
      </c>
      <c r="IA44" s="626">
        <v>285</v>
      </c>
      <c r="IB44" s="626">
        <v>947</v>
      </c>
      <c r="IC44" s="626">
        <v>1440</v>
      </c>
      <c r="ID44" s="626">
        <v>1129</v>
      </c>
      <c r="IE44" s="626">
        <v>162</v>
      </c>
      <c r="IF44" s="626">
        <v>64</v>
      </c>
      <c r="IG44" s="626">
        <v>119</v>
      </c>
      <c r="IH44" s="626">
        <v>35</v>
      </c>
      <c r="II44" s="626">
        <v>47</v>
      </c>
      <c r="IJ44" s="626">
        <v>112</v>
      </c>
      <c r="IK44" s="626">
        <v>10</v>
      </c>
      <c r="IL44" s="626">
        <v>133</v>
      </c>
      <c r="IM44" s="626">
        <v>577</v>
      </c>
      <c r="IN44" s="626">
        <v>0</v>
      </c>
      <c r="IO44" s="626">
        <v>20</v>
      </c>
      <c r="IP44" s="626">
        <v>0</v>
      </c>
      <c r="IQ44" s="626">
        <f t="shared" si="18"/>
        <v>14503</v>
      </c>
      <c r="IR44" s="627">
        <f t="shared" si="19"/>
        <v>3.2407088188650623E-3</v>
      </c>
      <c r="IS44" s="614">
        <f t="shared" si="20"/>
        <v>39.734246575342468</v>
      </c>
      <c r="IT44" s="628">
        <v>1094</v>
      </c>
      <c r="IU44" s="629">
        <f t="shared" si="21"/>
        <v>7.5432669102944216E-2</v>
      </c>
      <c r="IV44" s="630">
        <v>3949</v>
      </c>
      <c r="IW44" s="631">
        <f t="shared" si="1"/>
        <v>0.27228849203613048</v>
      </c>
      <c r="IX44" s="632">
        <v>10719.253499999984</v>
      </c>
      <c r="IY44" s="633">
        <v>1129.9342999999999</v>
      </c>
      <c r="IZ44" s="633">
        <v>11849.187799999989</v>
      </c>
      <c r="JA44" s="634">
        <f t="shared" si="22"/>
        <v>9.5359641443103882E-2</v>
      </c>
      <c r="JB44" s="635">
        <v>0.81701632765634624</v>
      </c>
      <c r="JC44" s="636">
        <v>4806</v>
      </c>
      <c r="JD44" s="637">
        <v>2631</v>
      </c>
      <c r="JE44" s="637">
        <v>9</v>
      </c>
      <c r="JF44" s="637">
        <v>13</v>
      </c>
      <c r="JG44" s="637">
        <v>0</v>
      </c>
      <c r="JH44" s="637">
        <v>7044</v>
      </c>
      <c r="JI44" s="638">
        <f t="shared" si="2"/>
        <v>0.33137971454181891</v>
      </c>
      <c r="JJ44" s="638">
        <f t="shared" si="3"/>
        <v>0.18141074260497828</v>
      </c>
      <c r="JK44" s="638">
        <f t="shared" si="4"/>
        <v>6.2056126318692684E-4</v>
      </c>
      <c r="JL44" s="638">
        <f t="shared" si="5"/>
        <v>8.9636626904778319E-4</v>
      </c>
      <c r="JM44" s="638">
        <f t="shared" si="6"/>
        <v>0</v>
      </c>
      <c r="JN44" s="639">
        <f t="shared" si="7"/>
        <v>0.48569261532096808</v>
      </c>
      <c r="JO44" s="640">
        <v>22.404255319148938</v>
      </c>
      <c r="JP44" s="641">
        <v>5.5412698412698411</v>
      </c>
      <c r="JQ44" s="641">
        <v>3.9</v>
      </c>
      <c r="JR44" s="641">
        <v>4.1708463949843262</v>
      </c>
      <c r="JS44" s="641">
        <v>7.5110497237569058</v>
      </c>
      <c r="JT44" s="641">
        <v>6.0746268656716422</v>
      </c>
      <c r="JU44" s="641">
        <v>5.360655737704918</v>
      </c>
      <c r="JV44" s="641">
        <v>6.115384615384615</v>
      </c>
      <c r="JW44" s="641">
        <v>5.8567685589519654</v>
      </c>
      <c r="JX44" s="641">
        <v>5.518367346938776</v>
      </c>
      <c r="JY44" s="641">
        <v>6.0678733031674206</v>
      </c>
      <c r="JZ44" s="641">
        <v>5.8737430167597768</v>
      </c>
      <c r="KA44" s="641">
        <v>3.7964912280701753</v>
      </c>
      <c r="KB44" s="641">
        <v>2.7740232312565998</v>
      </c>
      <c r="KC44" s="641">
        <v>4.4000000000000004</v>
      </c>
      <c r="KD44" s="641">
        <v>4.517271922054916</v>
      </c>
      <c r="KE44" s="641">
        <v>5.5493827160493829</v>
      </c>
      <c r="KF44" s="641">
        <v>5.890625</v>
      </c>
      <c r="KG44" s="641">
        <v>8.8235294117647065</v>
      </c>
      <c r="KH44" s="641">
        <v>3.5428571428571427</v>
      </c>
      <c r="KI44" s="641">
        <v>2.2978723404255321</v>
      </c>
      <c r="KJ44" s="641">
        <v>4.4821428571428568</v>
      </c>
      <c r="KK44" s="641">
        <v>10.1</v>
      </c>
      <c r="KL44" s="641">
        <v>3.8646616541353382</v>
      </c>
      <c r="KM44" s="641">
        <v>11.771230502599654</v>
      </c>
      <c r="KN44" s="641">
        <v>0</v>
      </c>
      <c r="KO44" s="641">
        <v>12.95</v>
      </c>
      <c r="KP44" s="641">
        <v>0</v>
      </c>
      <c r="KQ44" s="642">
        <v>5.6035303040750186</v>
      </c>
      <c r="KR44" s="625">
        <v>147</v>
      </c>
      <c r="KS44" s="626">
        <v>2469</v>
      </c>
      <c r="KT44" s="626">
        <v>59</v>
      </c>
      <c r="KU44" s="626">
        <v>1789</v>
      </c>
      <c r="KV44" s="626">
        <v>3992</v>
      </c>
      <c r="KW44" s="626">
        <v>5465</v>
      </c>
      <c r="KX44" s="626">
        <v>5423</v>
      </c>
      <c r="KY44" s="626">
        <v>3022</v>
      </c>
      <c r="KZ44" s="626">
        <v>9912</v>
      </c>
      <c r="LA44" s="626">
        <v>2164</v>
      </c>
      <c r="LB44" s="626">
        <v>1028</v>
      </c>
      <c r="LC44" s="626">
        <v>4054</v>
      </c>
      <c r="LD44" s="626">
        <v>750</v>
      </c>
      <c r="LE44" s="626">
        <v>2148</v>
      </c>
      <c r="LF44" s="626">
        <v>5103</v>
      </c>
      <c r="LG44" s="626">
        <v>3973</v>
      </c>
      <c r="LH44" s="626">
        <v>698</v>
      </c>
      <c r="LI44" s="626">
        <v>295</v>
      </c>
      <c r="LJ44" s="626">
        <v>715</v>
      </c>
      <c r="LK44" s="626">
        <v>80</v>
      </c>
      <c r="LL44" s="626">
        <v>32</v>
      </c>
      <c r="LM44" s="626">
        <v>239</v>
      </c>
      <c r="LN44" s="626">
        <v>87</v>
      </c>
      <c r="LO44" s="626">
        <v>376</v>
      </c>
      <c r="LP44" s="626">
        <v>6215</v>
      </c>
      <c r="LQ44" s="626">
        <v>0</v>
      </c>
      <c r="LR44" s="626">
        <v>201</v>
      </c>
      <c r="LS44" s="626">
        <v>0</v>
      </c>
      <c r="LT44" s="626">
        <f t="shared" si="23"/>
        <v>60436</v>
      </c>
      <c r="LU44" s="614">
        <f t="shared" si="8"/>
        <v>165.57808219178082</v>
      </c>
      <c r="LV44" s="625">
        <v>858</v>
      </c>
      <c r="LW44" s="626">
        <v>405</v>
      </c>
      <c r="LX44" s="626">
        <v>0</v>
      </c>
      <c r="LY44" s="626">
        <v>243</v>
      </c>
      <c r="LZ44" s="626">
        <v>729</v>
      </c>
      <c r="MA44" s="626">
        <v>661</v>
      </c>
      <c r="MB44" s="626">
        <v>1537</v>
      </c>
      <c r="MC44" s="626">
        <v>437</v>
      </c>
      <c r="MD44" s="626">
        <v>1205</v>
      </c>
      <c r="ME44" s="626">
        <v>91</v>
      </c>
      <c r="MF44" s="626">
        <v>104</v>
      </c>
      <c r="MG44" s="626">
        <v>321</v>
      </c>
      <c r="MH44" s="626">
        <v>72</v>
      </c>
      <c r="MI44" s="626">
        <v>11</v>
      </c>
      <c r="MJ44" s="626">
        <v>2</v>
      </c>
      <c r="MK44" s="626">
        <v>0</v>
      </c>
      <c r="ML44" s="626">
        <v>42</v>
      </c>
      <c r="MM44" s="626">
        <v>19</v>
      </c>
      <c r="MN44" s="626">
        <v>216</v>
      </c>
      <c r="MO44" s="626">
        <v>10</v>
      </c>
      <c r="MP44" s="626">
        <v>48</v>
      </c>
      <c r="MQ44" s="626">
        <v>155</v>
      </c>
      <c r="MR44" s="626">
        <v>4</v>
      </c>
      <c r="MS44" s="626">
        <v>6</v>
      </c>
      <c r="MT44" s="626">
        <v>0</v>
      </c>
      <c r="MU44" s="626">
        <v>0</v>
      </c>
      <c r="MV44" s="626">
        <v>37</v>
      </c>
      <c r="MW44" s="626">
        <v>0</v>
      </c>
      <c r="MX44" s="626">
        <f t="shared" si="24"/>
        <v>7213</v>
      </c>
      <c r="MY44" s="614">
        <f t="shared" si="25"/>
        <v>19.761643835616439</v>
      </c>
      <c r="MZ44" s="612">
        <f t="shared" si="9"/>
        <v>60436</v>
      </c>
      <c r="NA44" s="613">
        <f t="shared" si="26"/>
        <v>7213</v>
      </c>
      <c r="NB44" s="643">
        <f t="shared" si="27"/>
        <v>0.10662389687948085</v>
      </c>
      <c r="NC44" s="644">
        <v>2</v>
      </c>
      <c r="ND44" s="645">
        <v>70</v>
      </c>
      <c r="NE44" s="645">
        <v>367</v>
      </c>
      <c r="NF44" s="646">
        <v>1168</v>
      </c>
      <c r="NG44" s="647">
        <v>1651</v>
      </c>
      <c r="NH44" s="647">
        <v>3295</v>
      </c>
      <c r="NI44" s="645">
        <v>0</v>
      </c>
      <c r="NJ44" s="645">
        <v>0</v>
      </c>
      <c r="NK44" s="646">
        <v>0</v>
      </c>
      <c r="NL44" s="647">
        <v>660</v>
      </c>
      <c r="NM44" s="645">
        <v>0</v>
      </c>
      <c r="NN44" s="645">
        <v>0</v>
      </c>
      <c r="NO44" s="646">
        <v>0</v>
      </c>
      <c r="NP44" s="647">
        <v>0</v>
      </c>
      <c r="NQ44" s="648">
        <v>0</v>
      </c>
      <c r="NR44" s="648">
        <v>0</v>
      </c>
      <c r="NS44" s="648">
        <v>0</v>
      </c>
      <c r="NT44" s="649">
        <f t="shared" si="28"/>
        <v>7213</v>
      </c>
      <c r="NU44" s="650">
        <f t="shared" si="29"/>
        <v>6.0862331900734784E-2</v>
      </c>
      <c r="NV44" s="625">
        <v>754</v>
      </c>
      <c r="NW44" s="626">
        <v>33</v>
      </c>
      <c r="NX44" s="626">
        <v>40</v>
      </c>
      <c r="NY44" s="651">
        <v>827</v>
      </c>
      <c r="NZ44" s="626">
        <v>566</v>
      </c>
      <c r="OA44" s="626">
        <v>52</v>
      </c>
      <c r="OB44" s="626">
        <v>97</v>
      </c>
      <c r="OC44" s="651">
        <v>715</v>
      </c>
      <c r="OD44" s="652">
        <f t="shared" si="30"/>
        <v>1542</v>
      </c>
      <c r="OE44" s="653">
        <v>9.52</v>
      </c>
      <c r="OF44" s="654">
        <v>1.5866666666666667</v>
      </c>
      <c r="OG44" s="654">
        <v>11.26</v>
      </c>
      <c r="OH44" s="654">
        <v>0.41703703703703704</v>
      </c>
      <c r="OI44" s="654">
        <v>26.62</v>
      </c>
      <c r="OJ44" s="654">
        <v>4.4366666666666665</v>
      </c>
      <c r="OK44" s="654">
        <v>68.42</v>
      </c>
      <c r="OL44" s="655">
        <v>2.5340740740740739</v>
      </c>
      <c r="OM44" s="656"/>
      <c r="ON44" s="657"/>
      <c r="OO44" s="657"/>
      <c r="OP44" s="657"/>
      <c r="OQ44" s="657"/>
      <c r="OR44" s="657"/>
      <c r="OS44" s="657"/>
      <c r="OT44" s="658"/>
    </row>
    <row r="45" spans="1:410" s="587" customFormat="1" ht="8.25" x14ac:dyDescent="0.25">
      <c r="A45" s="588" t="s">
        <v>416</v>
      </c>
      <c r="B45" s="589" t="s">
        <v>417</v>
      </c>
      <c r="C45" s="590" t="s">
        <v>418</v>
      </c>
      <c r="D45" s="590" t="s">
        <v>419</v>
      </c>
      <c r="E45" s="590" t="s">
        <v>1213</v>
      </c>
      <c r="F45" s="590" t="s">
        <v>280</v>
      </c>
      <c r="G45" s="590" t="s">
        <v>420</v>
      </c>
      <c r="H45" s="590" t="s">
        <v>420</v>
      </c>
      <c r="I45" s="590" t="s">
        <v>186</v>
      </c>
      <c r="J45" s="590" t="s">
        <v>210</v>
      </c>
      <c r="K45" s="591" t="s">
        <v>282</v>
      </c>
      <c r="L45" s="592">
        <v>1</v>
      </c>
      <c r="M45" s="593">
        <v>1024859</v>
      </c>
      <c r="N45" s="594">
        <v>20952</v>
      </c>
      <c r="O45" s="595">
        <v>1007189</v>
      </c>
      <c r="P45" s="596">
        <v>668022</v>
      </c>
      <c r="Q45" s="597">
        <f t="shared" si="10"/>
        <v>0.66325386794335517</v>
      </c>
      <c r="R45" s="598">
        <f t="shared" si="33"/>
        <v>17670</v>
      </c>
      <c r="S45" s="599">
        <v>1863.6549</v>
      </c>
      <c r="T45" s="600">
        <v>834049.87988999987</v>
      </c>
      <c r="U45" s="600">
        <v>61385.069600000003</v>
      </c>
      <c r="V45" s="600">
        <v>897298.60438999988</v>
      </c>
      <c r="W45" s="601">
        <f t="shared" si="11"/>
        <v>0.87553371184719053</v>
      </c>
      <c r="X45" s="602">
        <v>128.87099999999998</v>
      </c>
      <c r="Y45" s="603">
        <v>8.0959999999999983</v>
      </c>
      <c r="Z45" s="603">
        <v>283.45559999999995</v>
      </c>
      <c r="AA45" s="603">
        <v>83.016666666666666</v>
      </c>
      <c r="AB45" s="603">
        <v>18.589200000000002</v>
      </c>
      <c r="AC45" s="603">
        <v>92.849199999999996</v>
      </c>
      <c r="AD45" s="603">
        <v>0</v>
      </c>
      <c r="AE45" s="603">
        <v>63.852499999999999</v>
      </c>
      <c r="AF45" s="603">
        <v>163.792</v>
      </c>
      <c r="AG45" s="603">
        <v>842.52216666666652</v>
      </c>
      <c r="AH45" s="604">
        <f t="shared" si="12"/>
        <v>0.20958803187409095</v>
      </c>
      <c r="AI45" s="605">
        <f t="shared" si="13"/>
        <v>0.46099511393323228</v>
      </c>
      <c r="AJ45" s="606"/>
      <c r="AK45" s="607">
        <v>11</v>
      </c>
      <c r="AL45" s="607"/>
      <c r="AM45" s="607">
        <v>17</v>
      </c>
      <c r="AN45" s="607"/>
      <c r="AO45" s="607">
        <v>10956</v>
      </c>
      <c r="AP45" s="607">
        <v>4853</v>
      </c>
      <c r="AQ45" s="608">
        <v>2696</v>
      </c>
      <c r="AR45" s="609"/>
      <c r="AS45" s="610"/>
      <c r="AT45" s="610"/>
      <c r="AU45" s="610"/>
      <c r="AV45" s="610"/>
      <c r="AW45" s="610"/>
      <c r="AX45" s="610"/>
      <c r="AY45" s="610"/>
      <c r="AZ45" s="610"/>
      <c r="BA45" s="610">
        <v>1</v>
      </c>
      <c r="BB45" s="610"/>
      <c r="BC45" s="610"/>
      <c r="BD45" s="610"/>
      <c r="BE45" s="610"/>
      <c r="BF45" s="610"/>
      <c r="BG45" s="610"/>
      <c r="BH45" s="610"/>
      <c r="BI45" s="610"/>
      <c r="BJ45" s="610"/>
      <c r="BK45" s="610"/>
      <c r="BL45" s="611">
        <f t="shared" si="14"/>
        <v>1</v>
      </c>
      <c r="BM45" s="612">
        <v>64</v>
      </c>
      <c r="BN45" s="613">
        <v>70</v>
      </c>
      <c r="BO45" s="613">
        <v>30</v>
      </c>
      <c r="BP45" s="613"/>
      <c r="BQ45" s="613">
        <v>36</v>
      </c>
      <c r="BR45" s="613">
        <v>25</v>
      </c>
      <c r="BS45" s="613"/>
      <c r="BT45" s="613">
        <v>20</v>
      </c>
      <c r="BU45" s="613">
        <v>10</v>
      </c>
      <c r="BV45" s="613"/>
      <c r="BW45" s="613">
        <v>15</v>
      </c>
      <c r="BX45" s="613"/>
      <c r="BY45" s="613">
        <v>15</v>
      </c>
      <c r="BZ45" s="613"/>
      <c r="CA45" s="613"/>
      <c r="CB45" s="613"/>
      <c r="CC45" s="613"/>
      <c r="CD45" s="613"/>
      <c r="CE45" s="613"/>
      <c r="CF45" s="613"/>
      <c r="CG45" s="613"/>
      <c r="CH45" s="613"/>
      <c r="CI45" s="613"/>
      <c r="CJ45" s="613"/>
      <c r="CK45" s="613"/>
      <c r="CL45" s="613"/>
      <c r="CM45" s="613"/>
      <c r="CN45" s="613"/>
      <c r="CO45" s="613"/>
      <c r="CP45" s="613"/>
      <c r="CQ45" s="613"/>
      <c r="CR45" s="613"/>
      <c r="CS45" s="613"/>
      <c r="CT45" s="613"/>
      <c r="CU45" s="613"/>
      <c r="CV45" s="613"/>
      <c r="CW45" s="613"/>
      <c r="CX45" s="613"/>
      <c r="CY45" s="613"/>
      <c r="CZ45" s="613"/>
      <c r="DA45" s="613">
        <f t="shared" si="15"/>
        <v>285</v>
      </c>
      <c r="DB45" s="614">
        <f t="shared" si="16"/>
        <v>9</v>
      </c>
      <c r="DC45" s="615">
        <v>0.80753424657534245</v>
      </c>
      <c r="DD45" s="616">
        <v>0.55596868884540118</v>
      </c>
      <c r="DE45" s="616">
        <v>0.58118721461187217</v>
      </c>
      <c r="DF45" s="616"/>
      <c r="DG45" s="616">
        <v>0.64619482496194824</v>
      </c>
      <c r="DH45" s="616">
        <v>0.23375342465753424</v>
      </c>
      <c r="DI45" s="616"/>
      <c r="DJ45" s="616">
        <v>0.79739726027397262</v>
      </c>
      <c r="DK45" s="616">
        <v>0.81479452054794521</v>
      </c>
      <c r="DL45" s="616"/>
      <c r="DM45" s="616">
        <v>1.0116894977168949</v>
      </c>
      <c r="DN45" s="616"/>
      <c r="DO45" s="616">
        <v>0.25844748858447486</v>
      </c>
      <c r="DP45" s="616"/>
      <c r="DQ45" s="616"/>
      <c r="DR45" s="616"/>
      <c r="DS45" s="616"/>
      <c r="DT45" s="616"/>
      <c r="DU45" s="616"/>
      <c r="DV45" s="616"/>
      <c r="DW45" s="616"/>
      <c r="DX45" s="616"/>
      <c r="DY45" s="616"/>
      <c r="DZ45" s="616"/>
      <c r="EA45" s="616"/>
      <c r="EB45" s="616"/>
      <c r="EC45" s="616"/>
      <c r="ED45" s="616"/>
      <c r="EE45" s="616"/>
      <c r="EF45" s="616"/>
      <c r="EG45" s="616"/>
      <c r="EH45" s="616"/>
      <c r="EI45" s="616"/>
      <c r="EJ45" s="616"/>
      <c r="EK45" s="616"/>
      <c r="EL45" s="616"/>
      <c r="EM45" s="616"/>
      <c r="EN45" s="616"/>
      <c r="EO45" s="616"/>
      <c r="EP45" s="616"/>
      <c r="EQ45" s="617">
        <v>0.63259793318913726</v>
      </c>
      <c r="ER45" s="618">
        <v>6</v>
      </c>
      <c r="ES45" s="619">
        <v>6</v>
      </c>
      <c r="ET45" s="619">
        <v>4</v>
      </c>
      <c r="EU45" s="619"/>
      <c r="EV45" s="619">
        <v>4</v>
      </c>
      <c r="EW45" s="619">
        <v>5</v>
      </c>
      <c r="EX45" s="619"/>
      <c r="EY45" s="619"/>
      <c r="EZ45" s="619"/>
      <c r="FA45" s="619"/>
      <c r="FB45" s="619"/>
      <c r="FC45" s="619"/>
      <c r="FD45" s="619"/>
      <c r="FE45" s="619"/>
      <c r="FF45" s="619"/>
      <c r="FG45" s="619"/>
      <c r="FH45" s="619"/>
      <c r="FI45" s="619"/>
      <c r="FJ45" s="619"/>
      <c r="FK45" s="619"/>
      <c r="FL45" s="619"/>
      <c r="FM45" s="619"/>
      <c r="FN45" s="619"/>
      <c r="FO45" s="619"/>
      <c r="FP45" s="619"/>
      <c r="FQ45" s="619"/>
      <c r="FR45" s="619"/>
      <c r="FS45" s="619"/>
      <c r="FT45" s="619"/>
      <c r="FU45" s="619"/>
      <c r="FV45" s="619"/>
      <c r="FW45" s="619"/>
      <c r="FX45" s="620">
        <f t="shared" si="17"/>
        <v>25</v>
      </c>
      <c r="FY45" s="614">
        <f>COUNT(ER45:FW45)</f>
        <v>5</v>
      </c>
      <c r="FZ45" s="615">
        <v>0.96255707762557075</v>
      </c>
      <c r="GA45" s="616">
        <v>0.87260273972602742</v>
      </c>
      <c r="GB45" s="616">
        <v>0.8047945205479452</v>
      </c>
      <c r="GC45" s="616"/>
      <c r="GD45" s="616">
        <v>0.6897260273972603</v>
      </c>
      <c r="GE45" s="616">
        <v>0.91342465753424662</v>
      </c>
      <c r="GF45" s="616"/>
      <c r="GG45" s="616"/>
      <c r="GH45" s="616"/>
      <c r="GI45" s="616"/>
      <c r="GJ45" s="616"/>
      <c r="GK45" s="616"/>
      <c r="GL45" s="616"/>
      <c r="GM45" s="616"/>
      <c r="GN45" s="616"/>
      <c r="GO45" s="616"/>
      <c r="GP45" s="616"/>
      <c r="GQ45" s="616"/>
      <c r="GR45" s="616"/>
      <c r="GS45" s="616"/>
      <c r="GT45" s="616"/>
      <c r="GU45" s="616"/>
      <c r="GV45" s="616"/>
      <c r="GW45" s="616"/>
      <c r="GX45" s="616"/>
      <c r="GY45" s="616"/>
      <c r="GZ45" s="616"/>
      <c r="HA45" s="616"/>
      <c r="HB45" s="616"/>
      <c r="HC45" s="616"/>
      <c r="HD45" s="616"/>
      <c r="HE45" s="616"/>
      <c r="HF45" s="621">
        <v>0.86224657534246574</v>
      </c>
      <c r="HG45" s="622">
        <v>90</v>
      </c>
      <c r="HH45" s="623"/>
      <c r="HI45" s="623"/>
      <c r="HJ45" s="623"/>
      <c r="HK45" s="623"/>
      <c r="HL45" s="623"/>
      <c r="HM45" s="623"/>
      <c r="HN45" s="624"/>
      <c r="HO45" s="625">
        <v>44</v>
      </c>
      <c r="HP45" s="626">
        <v>827</v>
      </c>
      <c r="HQ45" s="626">
        <v>24</v>
      </c>
      <c r="HR45" s="626">
        <v>549</v>
      </c>
      <c r="HS45" s="626">
        <v>982</v>
      </c>
      <c r="HT45" s="626">
        <v>961</v>
      </c>
      <c r="HU45" s="626">
        <v>1294</v>
      </c>
      <c r="HV45" s="626">
        <v>474</v>
      </c>
      <c r="HW45" s="626">
        <v>1131</v>
      </c>
      <c r="HX45" s="626">
        <v>395</v>
      </c>
      <c r="HY45" s="626">
        <v>179</v>
      </c>
      <c r="HZ45" s="626">
        <v>636</v>
      </c>
      <c r="IA45" s="626">
        <v>139</v>
      </c>
      <c r="IB45" s="626">
        <v>479</v>
      </c>
      <c r="IC45" s="626">
        <v>1022</v>
      </c>
      <c r="ID45" s="626">
        <v>835</v>
      </c>
      <c r="IE45" s="626">
        <v>135</v>
      </c>
      <c r="IF45" s="626">
        <v>44</v>
      </c>
      <c r="IG45" s="626">
        <v>246</v>
      </c>
      <c r="IH45" s="626">
        <v>18</v>
      </c>
      <c r="II45" s="626">
        <v>75</v>
      </c>
      <c r="IJ45" s="626">
        <v>106</v>
      </c>
      <c r="IK45" s="626">
        <v>4</v>
      </c>
      <c r="IL45" s="626">
        <v>294</v>
      </c>
      <c r="IM45" s="626">
        <v>349</v>
      </c>
      <c r="IN45" s="626">
        <v>0</v>
      </c>
      <c r="IO45" s="626">
        <v>33</v>
      </c>
      <c r="IP45" s="626">
        <v>4</v>
      </c>
      <c r="IQ45" s="626">
        <f t="shared" si="18"/>
        <v>11279</v>
      </c>
      <c r="IR45" s="627">
        <f t="shared" si="19"/>
        <v>3.9010550580725243E-3</v>
      </c>
      <c r="IS45" s="614">
        <f t="shared" si="20"/>
        <v>30.901369863013699</v>
      </c>
      <c r="IT45" s="628">
        <v>742</v>
      </c>
      <c r="IU45" s="629">
        <f t="shared" si="21"/>
        <v>6.578597393385939E-2</v>
      </c>
      <c r="IV45" s="630">
        <v>2112</v>
      </c>
      <c r="IW45" s="631">
        <f t="shared" si="1"/>
        <v>0.18725064278748116</v>
      </c>
      <c r="IX45" s="632">
        <v>9277.7798000000021</v>
      </c>
      <c r="IY45" s="633">
        <v>506.39880000000039</v>
      </c>
      <c r="IZ45" s="633">
        <v>9784.1786000000102</v>
      </c>
      <c r="JA45" s="634">
        <f t="shared" si="22"/>
        <v>5.1756904764596171E-2</v>
      </c>
      <c r="JB45" s="635">
        <v>0.86746862310488604</v>
      </c>
      <c r="JC45" s="636">
        <v>2668</v>
      </c>
      <c r="JD45" s="637">
        <v>1529</v>
      </c>
      <c r="JE45" s="637">
        <v>54</v>
      </c>
      <c r="JF45" s="637">
        <v>26</v>
      </c>
      <c r="JG45" s="637">
        <v>1</v>
      </c>
      <c r="JH45" s="637">
        <v>7001</v>
      </c>
      <c r="JI45" s="638">
        <f t="shared" si="2"/>
        <v>0.23654579306676124</v>
      </c>
      <c r="JJ45" s="638">
        <f t="shared" si="3"/>
        <v>0.13556166326802022</v>
      </c>
      <c r="JK45" s="638">
        <f t="shared" si="4"/>
        <v>4.7876584803617341E-3</v>
      </c>
      <c r="JL45" s="638">
        <f t="shared" si="5"/>
        <v>2.3051688979519461E-3</v>
      </c>
      <c r="JM45" s="638">
        <f t="shared" si="6"/>
        <v>8.8660342228921005E-5</v>
      </c>
      <c r="JN45" s="639">
        <f t="shared" si="7"/>
        <v>0.6207110559446759</v>
      </c>
      <c r="JO45" s="640">
        <v>29.886363636363637</v>
      </c>
      <c r="JP45" s="641">
        <v>9.372430471584039</v>
      </c>
      <c r="JQ45" s="641">
        <v>5.875</v>
      </c>
      <c r="JR45" s="641">
        <v>4.5883424408014575</v>
      </c>
      <c r="JS45" s="641">
        <v>10.125254582484725</v>
      </c>
      <c r="JT45" s="641">
        <v>8.337148803329864</v>
      </c>
      <c r="JU45" s="641">
        <v>6.1816074188562595</v>
      </c>
      <c r="JV45" s="641">
        <v>7.371308016877637</v>
      </c>
      <c r="JW45" s="641">
        <v>7.8717948717948714</v>
      </c>
      <c r="JX45" s="641">
        <v>6.9189873417721515</v>
      </c>
      <c r="JY45" s="641">
        <v>7.5977653631284916</v>
      </c>
      <c r="JZ45" s="641">
        <v>7.5015723270440251</v>
      </c>
      <c r="KA45" s="641">
        <v>4.8417266187050361</v>
      </c>
      <c r="KB45" s="641">
        <v>5.2588726513569934</v>
      </c>
      <c r="KC45" s="641">
        <v>5.0362035225048922</v>
      </c>
      <c r="KD45" s="641">
        <v>4.5580838323353294</v>
      </c>
      <c r="KE45" s="641">
        <v>7.2148148148148152</v>
      </c>
      <c r="KF45" s="641">
        <v>9.75</v>
      </c>
      <c r="KG45" s="641">
        <v>11.25609756097561</v>
      </c>
      <c r="KH45" s="641">
        <v>9.9444444444444446</v>
      </c>
      <c r="KI45" s="641">
        <v>3.9733333333333332</v>
      </c>
      <c r="KJ45" s="641">
        <v>3.5283018867924527</v>
      </c>
      <c r="KK45" s="641">
        <v>2</v>
      </c>
      <c r="KL45" s="641">
        <v>4.9421768707482991</v>
      </c>
      <c r="KM45" s="641">
        <v>17.627507163323781</v>
      </c>
      <c r="KN45" s="641">
        <v>0</v>
      </c>
      <c r="KO45" s="641">
        <v>13</v>
      </c>
      <c r="KP45" s="641">
        <v>5</v>
      </c>
      <c r="KQ45" s="642">
        <v>7.4626296657505096</v>
      </c>
      <c r="KR45" s="625">
        <v>390</v>
      </c>
      <c r="KS45" s="626">
        <v>5260</v>
      </c>
      <c r="KT45" s="626">
        <v>116</v>
      </c>
      <c r="KU45" s="626">
        <v>1823</v>
      </c>
      <c r="KV45" s="626">
        <v>8056</v>
      </c>
      <c r="KW45" s="626">
        <v>6304</v>
      </c>
      <c r="KX45" s="626">
        <v>5336</v>
      </c>
      <c r="KY45" s="626">
        <v>2783</v>
      </c>
      <c r="KZ45" s="626">
        <v>7241</v>
      </c>
      <c r="LA45" s="626">
        <v>2162</v>
      </c>
      <c r="LB45" s="626">
        <v>1100</v>
      </c>
      <c r="LC45" s="626">
        <v>3845</v>
      </c>
      <c r="LD45" s="626">
        <v>511</v>
      </c>
      <c r="LE45" s="626">
        <v>2117</v>
      </c>
      <c r="LF45" s="626">
        <v>4180</v>
      </c>
      <c r="LG45" s="626">
        <v>3004</v>
      </c>
      <c r="LH45" s="626">
        <v>766</v>
      </c>
      <c r="LI45" s="626">
        <v>369</v>
      </c>
      <c r="LJ45" s="626">
        <v>2205</v>
      </c>
      <c r="LK45" s="626">
        <v>126</v>
      </c>
      <c r="LL45" s="626">
        <v>131</v>
      </c>
      <c r="LM45" s="626">
        <v>209</v>
      </c>
      <c r="LN45" s="626">
        <v>5</v>
      </c>
      <c r="LO45" s="626">
        <v>1113</v>
      </c>
      <c r="LP45" s="626">
        <v>5803</v>
      </c>
      <c r="LQ45" s="626">
        <v>0</v>
      </c>
      <c r="LR45" s="626">
        <v>369</v>
      </c>
      <c r="LS45" s="626">
        <v>15</v>
      </c>
      <c r="LT45" s="626">
        <f t="shared" si="23"/>
        <v>65339</v>
      </c>
      <c r="LU45" s="614">
        <f t="shared" si="8"/>
        <v>179.0109589041096</v>
      </c>
      <c r="LV45" s="625">
        <v>878</v>
      </c>
      <c r="LW45" s="626">
        <v>1673</v>
      </c>
      <c r="LX45" s="626">
        <v>1</v>
      </c>
      <c r="LY45" s="626">
        <v>155</v>
      </c>
      <c r="LZ45" s="626">
        <v>915</v>
      </c>
      <c r="MA45" s="626">
        <v>746</v>
      </c>
      <c r="MB45" s="626">
        <v>1369</v>
      </c>
      <c r="MC45" s="626">
        <v>237</v>
      </c>
      <c r="MD45" s="626">
        <v>534</v>
      </c>
      <c r="ME45" s="626">
        <v>178</v>
      </c>
      <c r="MF45" s="626">
        <v>82</v>
      </c>
      <c r="MG45" s="626">
        <v>287</v>
      </c>
      <c r="MH45" s="626">
        <v>24</v>
      </c>
      <c r="MI45" s="626">
        <v>30</v>
      </c>
      <c r="MJ45" s="626">
        <v>6</v>
      </c>
      <c r="MK45" s="626">
        <v>22</v>
      </c>
      <c r="ML45" s="626">
        <v>75</v>
      </c>
      <c r="MM45" s="626">
        <v>17</v>
      </c>
      <c r="MN45" s="626">
        <v>325</v>
      </c>
      <c r="MO45" s="626">
        <v>35</v>
      </c>
      <c r="MP45" s="626">
        <v>108</v>
      </c>
      <c r="MQ45" s="626">
        <v>66</v>
      </c>
      <c r="MR45" s="626">
        <v>0</v>
      </c>
      <c r="MS45" s="626">
        <v>58</v>
      </c>
      <c r="MT45" s="626">
        <v>0</v>
      </c>
      <c r="MU45" s="626">
        <v>0</v>
      </c>
      <c r="MV45" s="626">
        <v>28</v>
      </c>
      <c r="MW45" s="626">
        <v>0</v>
      </c>
      <c r="MX45" s="626">
        <f t="shared" si="24"/>
        <v>7849</v>
      </c>
      <c r="MY45" s="614">
        <f t="shared" si="25"/>
        <v>21.504109589041096</v>
      </c>
      <c r="MZ45" s="612">
        <f t="shared" si="9"/>
        <v>65339</v>
      </c>
      <c r="NA45" s="613">
        <f t="shared" si="26"/>
        <v>7849</v>
      </c>
      <c r="NB45" s="643">
        <f t="shared" si="27"/>
        <v>0.10724435699841504</v>
      </c>
      <c r="NC45" s="644">
        <v>51</v>
      </c>
      <c r="ND45" s="645">
        <v>255</v>
      </c>
      <c r="NE45" s="645">
        <v>481</v>
      </c>
      <c r="NF45" s="646">
        <v>478</v>
      </c>
      <c r="NG45" s="647">
        <v>3259</v>
      </c>
      <c r="NH45" s="647">
        <v>2325</v>
      </c>
      <c r="NI45" s="645">
        <v>0</v>
      </c>
      <c r="NJ45" s="645">
        <v>0</v>
      </c>
      <c r="NK45" s="646">
        <v>0</v>
      </c>
      <c r="NL45" s="647">
        <v>1000</v>
      </c>
      <c r="NM45" s="645">
        <v>0</v>
      </c>
      <c r="NN45" s="645">
        <v>0</v>
      </c>
      <c r="NO45" s="646">
        <v>0</v>
      </c>
      <c r="NP45" s="647">
        <v>0</v>
      </c>
      <c r="NQ45" s="648">
        <v>0</v>
      </c>
      <c r="NR45" s="648">
        <v>0</v>
      </c>
      <c r="NS45" s="648">
        <v>0</v>
      </c>
      <c r="NT45" s="649">
        <f t="shared" si="28"/>
        <v>7849</v>
      </c>
      <c r="NU45" s="650">
        <f t="shared" si="29"/>
        <v>0.10026755000637023</v>
      </c>
      <c r="NV45" s="625">
        <v>866</v>
      </c>
      <c r="NW45" s="626">
        <v>15</v>
      </c>
      <c r="NX45" s="626">
        <v>300</v>
      </c>
      <c r="NY45" s="651">
        <v>1181</v>
      </c>
      <c r="NZ45" s="626"/>
      <c r="OA45" s="626"/>
      <c r="OB45" s="626">
        <v>57</v>
      </c>
      <c r="OC45" s="651">
        <v>57</v>
      </c>
      <c r="OD45" s="652">
        <f t="shared" si="30"/>
        <v>1238</v>
      </c>
      <c r="OE45" s="653">
        <v>3.75</v>
      </c>
      <c r="OF45" s="654">
        <v>0.9375</v>
      </c>
      <c r="OG45" s="654">
        <v>5.8100000000000005</v>
      </c>
      <c r="OH45" s="654">
        <v>0.27666666666666667</v>
      </c>
      <c r="OI45" s="654">
        <v>23.81</v>
      </c>
      <c r="OJ45" s="654">
        <v>5.9524999999999997</v>
      </c>
      <c r="OK45" s="654">
        <v>49.790000000000006</v>
      </c>
      <c r="OL45" s="655">
        <v>2.3709523809523811</v>
      </c>
      <c r="OM45" s="656"/>
      <c r="ON45" s="657"/>
      <c r="OO45" s="657"/>
      <c r="OP45" s="657">
        <v>228</v>
      </c>
      <c r="OQ45" s="657"/>
      <c r="OR45" s="657"/>
      <c r="OS45" s="657"/>
      <c r="OT45" s="658">
        <f t="shared" si="32"/>
        <v>228</v>
      </c>
    </row>
    <row r="46" spans="1:410" s="587" customFormat="1" ht="8.25" x14ac:dyDescent="0.25">
      <c r="A46" s="588" t="s">
        <v>421</v>
      </c>
      <c r="B46" s="589" t="s">
        <v>422</v>
      </c>
      <c r="C46" s="590" t="s">
        <v>423</v>
      </c>
      <c r="D46" s="590" t="s">
        <v>424</v>
      </c>
      <c r="E46" s="590" t="s">
        <v>1211</v>
      </c>
      <c r="F46" s="590" t="s">
        <v>274</v>
      </c>
      <c r="G46" s="590" t="s">
        <v>425</v>
      </c>
      <c r="H46" s="590" t="s">
        <v>425</v>
      </c>
      <c r="I46" s="590" t="s">
        <v>186</v>
      </c>
      <c r="J46" s="590" t="s">
        <v>210</v>
      </c>
      <c r="K46" s="591" t="s">
        <v>282</v>
      </c>
      <c r="L46" s="592">
        <v>1</v>
      </c>
      <c r="M46" s="593">
        <v>1408569</v>
      </c>
      <c r="N46" s="594">
        <v>49545</v>
      </c>
      <c r="O46" s="595">
        <v>1408165</v>
      </c>
      <c r="P46" s="596">
        <v>887937</v>
      </c>
      <c r="Q46" s="597">
        <f t="shared" si="10"/>
        <v>0.6305631797410105</v>
      </c>
      <c r="R46" s="598">
        <f t="shared" si="33"/>
        <v>404</v>
      </c>
      <c r="S46" s="599">
        <v>2960.2809999999999</v>
      </c>
      <c r="T46" s="600">
        <v>1227515.0985000001</v>
      </c>
      <c r="U46" s="600">
        <v>54348.487779999996</v>
      </c>
      <c r="V46" s="600">
        <v>1284823.8672799999</v>
      </c>
      <c r="W46" s="601">
        <f t="shared" si="11"/>
        <v>0.91214833443019117</v>
      </c>
      <c r="X46" s="602">
        <v>195.90807999999998</v>
      </c>
      <c r="Y46" s="603">
        <v>9.65</v>
      </c>
      <c r="Z46" s="603">
        <v>430.40519999999998</v>
      </c>
      <c r="AA46" s="603">
        <v>162.79599999999999</v>
      </c>
      <c r="AB46" s="603">
        <v>24.280133333333335</v>
      </c>
      <c r="AC46" s="603">
        <v>160.44706666666667</v>
      </c>
      <c r="AD46" s="603">
        <v>0</v>
      </c>
      <c r="AE46" s="603">
        <v>92.440995000000001</v>
      </c>
      <c r="AF46" s="603">
        <v>33.253</v>
      </c>
      <c r="AG46" s="603">
        <v>1109.1804749999999</v>
      </c>
      <c r="AH46" s="604">
        <f t="shared" si="12"/>
        <v>0.19919753243582969</v>
      </c>
      <c r="AI46" s="605">
        <f t="shared" si="13"/>
        <v>0.43763204553660967</v>
      </c>
      <c r="AJ46" s="606">
        <v>6646</v>
      </c>
      <c r="AK46" s="607">
        <v>6623</v>
      </c>
      <c r="AL46" s="607">
        <v>4731</v>
      </c>
      <c r="AM46" s="607">
        <v>5356</v>
      </c>
      <c r="AN46" s="607">
        <v>26789</v>
      </c>
      <c r="AO46" s="607">
        <v>18228</v>
      </c>
      <c r="AP46" s="607">
        <v>7703</v>
      </c>
      <c r="AQ46" s="608">
        <v>6858</v>
      </c>
      <c r="AR46" s="609"/>
      <c r="AS46" s="610"/>
      <c r="AT46" s="610"/>
      <c r="AU46" s="610"/>
      <c r="AV46" s="610"/>
      <c r="AW46" s="610"/>
      <c r="AX46" s="610"/>
      <c r="AY46" s="610"/>
      <c r="AZ46" s="610"/>
      <c r="BA46" s="610"/>
      <c r="BB46" s="610"/>
      <c r="BC46" s="610"/>
      <c r="BD46" s="610"/>
      <c r="BE46" s="610"/>
      <c r="BF46" s="610"/>
      <c r="BG46" s="610"/>
      <c r="BH46" s="610"/>
      <c r="BI46" s="610"/>
      <c r="BJ46" s="610"/>
      <c r="BK46" s="610"/>
      <c r="BL46" s="611"/>
      <c r="BM46" s="612">
        <v>60</v>
      </c>
      <c r="BN46" s="613">
        <v>60</v>
      </c>
      <c r="BO46" s="613">
        <v>50</v>
      </c>
      <c r="BP46" s="613">
        <v>30</v>
      </c>
      <c r="BQ46" s="613">
        <v>20</v>
      </c>
      <c r="BR46" s="613">
        <v>23</v>
      </c>
      <c r="BS46" s="613"/>
      <c r="BT46" s="613">
        <v>26</v>
      </c>
      <c r="BU46" s="613">
        <v>20</v>
      </c>
      <c r="BV46" s="613">
        <v>20</v>
      </c>
      <c r="BW46" s="613">
        <v>24</v>
      </c>
      <c r="BX46" s="613">
        <v>20</v>
      </c>
      <c r="BY46" s="613">
        <v>5</v>
      </c>
      <c r="BZ46" s="613"/>
      <c r="CA46" s="613"/>
      <c r="CB46" s="613"/>
      <c r="CC46" s="613">
        <v>20</v>
      </c>
      <c r="CD46" s="613"/>
      <c r="CE46" s="613"/>
      <c r="CF46" s="613">
        <v>8</v>
      </c>
      <c r="CG46" s="613"/>
      <c r="CH46" s="613"/>
      <c r="CI46" s="613"/>
      <c r="CJ46" s="613"/>
      <c r="CK46" s="613"/>
      <c r="CL46" s="613"/>
      <c r="CM46" s="613"/>
      <c r="CN46" s="613"/>
      <c r="CO46" s="613"/>
      <c r="CP46" s="613"/>
      <c r="CQ46" s="613"/>
      <c r="CR46" s="613"/>
      <c r="CS46" s="613"/>
      <c r="CT46" s="613"/>
      <c r="CU46" s="613"/>
      <c r="CV46" s="613"/>
      <c r="CW46" s="613"/>
      <c r="CX46" s="613"/>
      <c r="CY46" s="613"/>
      <c r="CZ46" s="613"/>
      <c r="DA46" s="613">
        <f t="shared" si="15"/>
        <v>386</v>
      </c>
      <c r="DB46" s="614">
        <f t="shared" si="16"/>
        <v>14</v>
      </c>
      <c r="DC46" s="615">
        <v>0.73301369863013699</v>
      </c>
      <c r="DD46" s="616">
        <v>0.47155251141552512</v>
      </c>
      <c r="DE46" s="616">
        <v>0.33397260273972601</v>
      </c>
      <c r="DF46" s="616">
        <v>0.56484018264840186</v>
      </c>
      <c r="DG46" s="616">
        <v>0.61219178082191783</v>
      </c>
      <c r="DH46" s="616">
        <v>0.40214413341274569</v>
      </c>
      <c r="DI46" s="616"/>
      <c r="DJ46" s="616">
        <v>0.5798735511064278</v>
      </c>
      <c r="DK46" s="616">
        <v>0.40479452054794518</v>
      </c>
      <c r="DL46" s="616">
        <v>0.38452054794520546</v>
      </c>
      <c r="DM46" s="616">
        <v>0.54509132420091322</v>
      </c>
      <c r="DN46" s="616">
        <v>0.68383561643835622</v>
      </c>
      <c r="DO46" s="616">
        <v>0.15452054794520548</v>
      </c>
      <c r="DP46" s="616"/>
      <c r="DQ46" s="616"/>
      <c r="DR46" s="616"/>
      <c r="DS46" s="616">
        <v>0.66178082191780818</v>
      </c>
      <c r="DT46" s="616"/>
      <c r="DU46" s="616"/>
      <c r="DV46" s="616">
        <v>6.8493150684931503E-3</v>
      </c>
      <c r="DW46" s="616"/>
      <c r="DX46" s="616"/>
      <c r="DY46" s="616"/>
      <c r="DZ46" s="616"/>
      <c r="EA46" s="616"/>
      <c r="EB46" s="616"/>
      <c r="EC46" s="616"/>
      <c r="ED46" s="616"/>
      <c r="EE46" s="616"/>
      <c r="EF46" s="616"/>
      <c r="EG46" s="616"/>
      <c r="EH46" s="616"/>
      <c r="EI46" s="616"/>
      <c r="EJ46" s="616"/>
      <c r="EK46" s="616"/>
      <c r="EL46" s="616"/>
      <c r="EM46" s="616"/>
      <c r="EN46" s="616"/>
      <c r="EO46" s="616"/>
      <c r="EP46" s="616"/>
      <c r="EQ46" s="617">
        <v>0.51579246220455677</v>
      </c>
      <c r="ER46" s="618">
        <v>10</v>
      </c>
      <c r="ES46" s="619">
        <v>12</v>
      </c>
      <c r="ET46" s="619">
        <v>5</v>
      </c>
      <c r="EU46" s="619">
        <v>4</v>
      </c>
      <c r="EV46" s="619">
        <v>5</v>
      </c>
      <c r="EW46" s="619"/>
      <c r="EX46" s="619"/>
      <c r="EY46" s="619"/>
      <c r="EZ46" s="619"/>
      <c r="FA46" s="619"/>
      <c r="FB46" s="619"/>
      <c r="FC46" s="619"/>
      <c r="FD46" s="619"/>
      <c r="FE46" s="619"/>
      <c r="FF46" s="619"/>
      <c r="FG46" s="619"/>
      <c r="FH46" s="619"/>
      <c r="FI46" s="619"/>
      <c r="FJ46" s="619"/>
      <c r="FK46" s="619"/>
      <c r="FL46" s="619"/>
      <c r="FM46" s="619"/>
      <c r="FN46" s="619"/>
      <c r="FO46" s="619"/>
      <c r="FP46" s="619"/>
      <c r="FQ46" s="619"/>
      <c r="FR46" s="619"/>
      <c r="FS46" s="619"/>
      <c r="FT46" s="619"/>
      <c r="FU46" s="619"/>
      <c r="FV46" s="619"/>
      <c r="FW46" s="619"/>
      <c r="FX46" s="620">
        <f t="shared" si="17"/>
        <v>36</v>
      </c>
      <c r="FY46" s="614">
        <f>COUNT(ER46:FW46)</f>
        <v>5</v>
      </c>
      <c r="FZ46" s="615">
        <v>0.53589041095890411</v>
      </c>
      <c r="GA46" s="616">
        <v>0.63515981735159821</v>
      </c>
      <c r="GB46" s="616">
        <v>0.59178082191780823</v>
      </c>
      <c r="GC46" s="616">
        <v>0.50410958904109593</v>
      </c>
      <c r="GD46" s="616">
        <v>0.31287671232876713</v>
      </c>
      <c r="GE46" s="616"/>
      <c r="GF46" s="616"/>
      <c r="GG46" s="616"/>
      <c r="GH46" s="616"/>
      <c r="GI46" s="616"/>
      <c r="GJ46" s="616"/>
      <c r="GK46" s="616"/>
      <c r="GL46" s="616"/>
      <c r="GM46" s="616"/>
      <c r="GN46" s="616"/>
      <c r="GO46" s="616"/>
      <c r="GP46" s="616"/>
      <c r="GQ46" s="616"/>
      <c r="GR46" s="616"/>
      <c r="GS46" s="616"/>
      <c r="GT46" s="616"/>
      <c r="GU46" s="616"/>
      <c r="GV46" s="616"/>
      <c r="GW46" s="616"/>
      <c r="GX46" s="616"/>
      <c r="GY46" s="616"/>
      <c r="GZ46" s="616"/>
      <c r="HA46" s="616"/>
      <c r="HB46" s="616"/>
      <c r="HC46" s="616"/>
      <c r="HD46" s="616"/>
      <c r="HE46" s="616"/>
      <c r="HF46" s="621">
        <v>0.54223744292237441</v>
      </c>
      <c r="HG46" s="622">
        <v>104</v>
      </c>
      <c r="HH46" s="623"/>
      <c r="HI46" s="623"/>
      <c r="HJ46" s="623"/>
      <c r="HK46" s="623"/>
      <c r="HL46" s="623"/>
      <c r="HM46" s="623">
        <v>10</v>
      </c>
      <c r="HN46" s="660">
        <v>0.61424657534246574</v>
      </c>
      <c r="HO46" s="625">
        <v>63</v>
      </c>
      <c r="HP46" s="626">
        <v>1314</v>
      </c>
      <c r="HQ46" s="626">
        <v>40</v>
      </c>
      <c r="HR46" s="626">
        <v>689</v>
      </c>
      <c r="HS46" s="626">
        <v>1053</v>
      </c>
      <c r="HT46" s="626">
        <v>1571</v>
      </c>
      <c r="HU46" s="626">
        <v>1549</v>
      </c>
      <c r="HV46" s="626">
        <v>652</v>
      </c>
      <c r="HW46" s="626">
        <v>2381</v>
      </c>
      <c r="HX46" s="626">
        <v>772</v>
      </c>
      <c r="HY46" s="626">
        <v>468</v>
      </c>
      <c r="HZ46" s="626">
        <v>1080</v>
      </c>
      <c r="IA46" s="626">
        <v>209</v>
      </c>
      <c r="IB46" s="626">
        <v>792</v>
      </c>
      <c r="IC46" s="626">
        <v>1143</v>
      </c>
      <c r="ID46" s="626">
        <v>945</v>
      </c>
      <c r="IE46" s="626">
        <v>167</v>
      </c>
      <c r="IF46" s="626">
        <v>78</v>
      </c>
      <c r="IG46" s="626">
        <v>313</v>
      </c>
      <c r="IH46" s="626">
        <v>40</v>
      </c>
      <c r="II46" s="626">
        <v>66</v>
      </c>
      <c r="IJ46" s="626">
        <v>159</v>
      </c>
      <c r="IK46" s="626">
        <v>2</v>
      </c>
      <c r="IL46" s="626">
        <v>103</v>
      </c>
      <c r="IM46" s="626">
        <v>450</v>
      </c>
      <c r="IN46" s="626">
        <v>0</v>
      </c>
      <c r="IO46" s="626">
        <v>1</v>
      </c>
      <c r="IP46" s="626">
        <v>0</v>
      </c>
      <c r="IQ46" s="626">
        <f t="shared" si="18"/>
        <v>16100</v>
      </c>
      <c r="IR46" s="627">
        <f t="shared" si="19"/>
        <v>3.9130434782608699E-3</v>
      </c>
      <c r="IS46" s="614">
        <f t="shared" si="20"/>
        <v>44.109589041095887</v>
      </c>
      <c r="IT46" s="628">
        <v>1019</v>
      </c>
      <c r="IU46" s="629">
        <f t="shared" si="21"/>
        <v>6.3291925465838506E-2</v>
      </c>
      <c r="IV46" s="630">
        <v>3008</v>
      </c>
      <c r="IW46" s="631">
        <f t="shared" si="1"/>
        <v>0.18683229813664595</v>
      </c>
      <c r="IX46" s="632">
        <v>12684.665999999992</v>
      </c>
      <c r="IY46" s="633">
        <v>1150.1574999999982</v>
      </c>
      <c r="IZ46" s="633">
        <v>13834.823499999995</v>
      </c>
      <c r="JA46" s="634">
        <f t="shared" si="22"/>
        <v>8.3134960124355659E-2</v>
      </c>
      <c r="JB46" s="635">
        <v>0.85930580745341578</v>
      </c>
      <c r="JC46" s="636">
        <v>4649</v>
      </c>
      <c r="JD46" s="637">
        <v>2069</v>
      </c>
      <c r="JE46" s="637">
        <v>17</v>
      </c>
      <c r="JF46" s="637">
        <v>189</v>
      </c>
      <c r="JG46" s="637">
        <v>0</v>
      </c>
      <c r="JH46" s="637">
        <v>9176</v>
      </c>
      <c r="JI46" s="638">
        <f t="shared" si="2"/>
        <v>0.28875776397515529</v>
      </c>
      <c r="JJ46" s="638">
        <f t="shared" si="3"/>
        <v>0.12850931677018634</v>
      </c>
      <c r="JK46" s="638">
        <f t="shared" si="4"/>
        <v>1.0559006211180125E-3</v>
      </c>
      <c r="JL46" s="638">
        <f t="shared" si="5"/>
        <v>1.1739130434782608E-2</v>
      </c>
      <c r="JM46" s="638">
        <f t="shared" si="6"/>
        <v>0</v>
      </c>
      <c r="JN46" s="639">
        <f t="shared" si="7"/>
        <v>0.56993788819875779</v>
      </c>
      <c r="JO46" s="640">
        <v>20.666666666666668</v>
      </c>
      <c r="JP46" s="641">
        <v>5.4824961948249618</v>
      </c>
      <c r="JQ46" s="641">
        <v>4.3499999999999996</v>
      </c>
      <c r="JR46" s="641">
        <v>3.857764876632801</v>
      </c>
      <c r="JS46" s="641">
        <v>7.232668566001899</v>
      </c>
      <c r="JT46" s="641">
        <v>6.7326543602800761</v>
      </c>
      <c r="JU46" s="641">
        <v>5.179470626210458</v>
      </c>
      <c r="JV46" s="641">
        <v>6.5276073619631898</v>
      </c>
      <c r="JW46" s="641">
        <v>5.7190256194876099</v>
      </c>
      <c r="JX46" s="641">
        <v>7.5841968911917101</v>
      </c>
      <c r="JY46" s="641">
        <v>6.1901709401709404</v>
      </c>
      <c r="JZ46" s="641">
        <v>6.2148148148148152</v>
      </c>
      <c r="KA46" s="641">
        <v>5.6076555023923449</v>
      </c>
      <c r="KB46" s="641">
        <v>3.2525252525252526</v>
      </c>
      <c r="KC46" s="641">
        <v>4.3193350831146109</v>
      </c>
      <c r="KD46" s="641">
        <v>4.9322751322751319</v>
      </c>
      <c r="KE46" s="641">
        <v>6.2814371257485027</v>
      </c>
      <c r="KF46" s="641">
        <v>6.2564102564102564</v>
      </c>
      <c r="KG46" s="641">
        <v>7.5814696485623001</v>
      </c>
      <c r="KH46" s="641">
        <v>4.0750000000000002</v>
      </c>
      <c r="KI46" s="641">
        <v>3.8636363636363638</v>
      </c>
      <c r="KJ46" s="641">
        <v>3.4842767295597485</v>
      </c>
      <c r="KK46" s="641">
        <v>1.5</v>
      </c>
      <c r="KL46" s="641">
        <v>2.7864077669902914</v>
      </c>
      <c r="KM46" s="641">
        <v>13.226666666666667</v>
      </c>
      <c r="KN46" s="641">
        <v>0</v>
      </c>
      <c r="KO46" s="641">
        <v>7</v>
      </c>
      <c r="KP46" s="641">
        <v>0</v>
      </c>
      <c r="KQ46" s="642">
        <v>5.9234782608695653</v>
      </c>
      <c r="KR46" s="625">
        <v>184</v>
      </c>
      <c r="KS46" s="626">
        <v>4914</v>
      </c>
      <c r="KT46" s="626">
        <v>129</v>
      </c>
      <c r="KU46" s="626">
        <v>1895</v>
      </c>
      <c r="KV46" s="626">
        <v>5970</v>
      </c>
      <c r="KW46" s="626">
        <v>8369</v>
      </c>
      <c r="KX46" s="626">
        <v>5563</v>
      </c>
      <c r="KY46" s="626">
        <v>3274</v>
      </c>
      <c r="KZ46" s="626">
        <v>10625</v>
      </c>
      <c r="LA46" s="626">
        <v>5036</v>
      </c>
      <c r="LB46" s="626">
        <v>2174</v>
      </c>
      <c r="LC46" s="626">
        <v>5306</v>
      </c>
      <c r="LD46" s="626">
        <v>957</v>
      </c>
      <c r="LE46" s="626">
        <v>2067</v>
      </c>
      <c r="LF46" s="626">
        <v>3851</v>
      </c>
      <c r="LG46" s="626">
        <v>2955</v>
      </c>
      <c r="LH46" s="626">
        <v>840</v>
      </c>
      <c r="LI46" s="626">
        <v>399</v>
      </c>
      <c r="LJ46" s="626">
        <v>1872</v>
      </c>
      <c r="LK46" s="626">
        <v>119</v>
      </c>
      <c r="LL46" s="626">
        <v>139</v>
      </c>
      <c r="LM46" s="626">
        <v>321</v>
      </c>
      <c r="LN46" s="626">
        <v>2</v>
      </c>
      <c r="LO46" s="626">
        <v>183</v>
      </c>
      <c r="LP46" s="626">
        <v>5503</v>
      </c>
      <c r="LQ46" s="626">
        <v>0</v>
      </c>
      <c r="LR46" s="626">
        <v>6</v>
      </c>
      <c r="LS46" s="626">
        <v>0</v>
      </c>
      <c r="LT46" s="626">
        <f t="shared" si="23"/>
        <v>72653</v>
      </c>
      <c r="LU46" s="614">
        <f t="shared" si="8"/>
        <v>199.04931506849314</v>
      </c>
      <c r="LV46" s="625">
        <v>1055</v>
      </c>
      <c r="LW46" s="626">
        <v>991</v>
      </c>
      <c r="LX46" s="626">
        <v>6</v>
      </c>
      <c r="LY46" s="626">
        <v>86</v>
      </c>
      <c r="LZ46" s="626">
        <v>605</v>
      </c>
      <c r="MA46" s="626">
        <v>618</v>
      </c>
      <c r="MB46" s="626">
        <v>913</v>
      </c>
      <c r="MC46" s="626">
        <v>331</v>
      </c>
      <c r="MD46" s="626">
        <v>605</v>
      </c>
      <c r="ME46" s="626">
        <v>93</v>
      </c>
      <c r="MF46" s="626">
        <v>254</v>
      </c>
      <c r="MG46" s="626">
        <v>321</v>
      </c>
      <c r="MH46" s="626">
        <v>4</v>
      </c>
      <c r="MI46" s="626">
        <v>7</v>
      </c>
      <c r="MJ46" s="626">
        <v>12</v>
      </c>
      <c r="MK46" s="626">
        <v>767</v>
      </c>
      <c r="ML46" s="626">
        <v>42</v>
      </c>
      <c r="MM46" s="626">
        <v>11</v>
      </c>
      <c r="MN46" s="626">
        <v>198</v>
      </c>
      <c r="MO46" s="626">
        <v>5</v>
      </c>
      <c r="MP46" s="626">
        <v>58</v>
      </c>
      <c r="MQ46" s="626">
        <v>82</v>
      </c>
      <c r="MR46" s="626">
        <v>0</v>
      </c>
      <c r="MS46" s="626">
        <v>10</v>
      </c>
      <c r="MT46" s="626">
        <v>0</v>
      </c>
      <c r="MU46" s="626">
        <v>0</v>
      </c>
      <c r="MV46" s="626">
        <v>0</v>
      </c>
      <c r="MW46" s="626">
        <v>0</v>
      </c>
      <c r="MX46" s="626">
        <f t="shared" si="24"/>
        <v>7074</v>
      </c>
      <c r="MY46" s="614">
        <f t="shared" si="25"/>
        <v>19.38082191780822</v>
      </c>
      <c r="MZ46" s="612">
        <f t="shared" si="9"/>
        <v>72653</v>
      </c>
      <c r="NA46" s="613">
        <f t="shared" si="26"/>
        <v>7074</v>
      </c>
      <c r="NB46" s="643">
        <f t="shared" si="27"/>
        <v>8.8727783561403289E-2</v>
      </c>
      <c r="NC46" s="644">
        <v>18</v>
      </c>
      <c r="ND46" s="645">
        <v>171</v>
      </c>
      <c r="NE46" s="645">
        <v>413</v>
      </c>
      <c r="NF46" s="646">
        <v>1506</v>
      </c>
      <c r="NG46" s="647">
        <v>1054</v>
      </c>
      <c r="NH46" s="647">
        <v>2574</v>
      </c>
      <c r="NI46" s="645">
        <v>0</v>
      </c>
      <c r="NJ46" s="645">
        <v>0</v>
      </c>
      <c r="NK46" s="646">
        <v>26</v>
      </c>
      <c r="NL46" s="647">
        <v>543</v>
      </c>
      <c r="NM46" s="645">
        <v>0</v>
      </c>
      <c r="NN46" s="645">
        <v>0</v>
      </c>
      <c r="NO46" s="646">
        <v>145</v>
      </c>
      <c r="NP46" s="647">
        <v>624</v>
      </c>
      <c r="NQ46" s="648">
        <v>0</v>
      </c>
      <c r="NR46" s="648">
        <v>0</v>
      </c>
      <c r="NS46" s="648">
        <v>0</v>
      </c>
      <c r="NT46" s="649">
        <f t="shared" si="28"/>
        <v>7074</v>
      </c>
      <c r="NU46" s="650">
        <f t="shared" si="29"/>
        <v>8.5100367543115632E-2</v>
      </c>
      <c r="NV46" s="625">
        <v>614</v>
      </c>
      <c r="NW46" s="626">
        <v>7</v>
      </c>
      <c r="NX46" s="626">
        <v>8</v>
      </c>
      <c r="NY46" s="651">
        <v>629</v>
      </c>
      <c r="NZ46" s="626">
        <v>245</v>
      </c>
      <c r="OA46" s="626">
        <v>47</v>
      </c>
      <c r="OB46" s="626">
        <v>196</v>
      </c>
      <c r="OC46" s="651">
        <v>488</v>
      </c>
      <c r="OD46" s="652">
        <f t="shared" si="30"/>
        <v>1117</v>
      </c>
      <c r="OE46" s="653">
        <v>10.89</v>
      </c>
      <c r="OF46" s="654">
        <v>2.1779999999999999</v>
      </c>
      <c r="OG46" s="654">
        <v>9.67</v>
      </c>
      <c r="OH46" s="654">
        <v>0.31193548387096776</v>
      </c>
      <c r="OI46" s="654">
        <v>29.18</v>
      </c>
      <c r="OJ46" s="654">
        <v>5.8360000000000003</v>
      </c>
      <c r="OK46" s="654">
        <v>62.45</v>
      </c>
      <c r="OL46" s="655">
        <v>2.0145161290322582</v>
      </c>
      <c r="OM46" s="656"/>
      <c r="ON46" s="657"/>
      <c r="OO46" s="657"/>
      <c r="OP46" s="657"/>
      <c r="OQ46" s="657"/>
      <c r="OR46" s="657"/>
      <c r="OS46" s="657"/>
      <c r="OT46" s="658"/>
    </row>
    <row r="47" spans="1:410" s="587" customFormat="1" ht="8.25" x14ac:dyDescent="0.25">
      <c r="A47" s="588" t="s">
        <v>426</v>
      </c>
      <c r="B47" s="589" t="s">
        <v>427</v>
      </c>
      <c r="C47" s="590" t="s">
        <v>428</v>
      </c>
      <c r="D47" s="590" t="s">
        <v>1240</v>
      </c>
      <c r="E47" s="590" t="s">
        <v>1211</v>
      </c>
      <c r="F47" s="590" t="s">
        <v>274</v>
      </c>
      <c r="G47" s="590" t="s">
        <v>430</v>
      </c>
      <c r="H47" s="590" t="s">
        <v>431</v>
      </c>
      <c r="I47" s="590" t="s">
        <v>186</v>
      </c>
      <c r="J47" s="590" t="s">
        <v>210</v>
      </c>
      <c r="K47" s="591" t="s">
        <v>282</v>
      </c>
      <c r="L47" s="592">
        <v>1</v>
      </c>
      <c r="M47" s="593">
        <v>1351071</v>
      </c>
      <c r="N47" s="594">
        <v>46233</v>
      </c>
      <c r="O47" s="595">
        <v>1350787</v>
      </c>
      <c r="P47" s="596">
        <v>886557</v>
      </c>
      <c r="Q47" s="597">
        <f t="shared" si="10"/>
        <v>0.65632627497895668</v>
      </c>
      <c r="R47" s="598">
        <f t="shared" si="33"/>
        <v>284</v>
      </c>
      <c r="S47" s="599">
        <v>1289.3657499999999</v>
      </c>
      <c r="T47" s="600">
        <v>1220195.1224999996</v>
      </c>
      <c r="U47" s="600">
        <v>76603.483220000009</v>
      </c>
      <c r="V47" s="600">
        <v>1298087.9714699995</v>
      </c>
      <c r="W47" s="601">
        <f t="shared" si="11"/>
        <v>0.96078442322424173</v>
      </c>
      <c r="X47" s="602">
        <v>184.94200000000001</v>
      </c>
      <c r="Y47" s="603">
        <v>8.2460000000000004</v>
      </c>
      <c r="Z47" s="603">
        <v>455.5856</v>
      </c>
      <c r="AA47" s="603">
        <v>90.681333333333328</v>
      </c>
      <c r="AB47" s="603">
        <v>26.535200000000003</v>
      </c>
      <c r="AC47" s="603">
        <v>170.77919999999997</v>
      </c>
      <c r="AD47" s="603">
        <v>0</v>
      </c>
      <c r="AE47" s="603">
        <v>79.234500000000011</v>
      </c>
      <c r="AF47" s="603">
        <v>57.680500000000002</v>
      </c>
      <c r="AG47" s="603">
        <v>1073.6843333333334</v>
      </c>
      <c r="AH47" s="604">
        <f t="shared" si="12"/>
        <v>0.19742533558599273</v>
      </c>
      <c r="AI47" s="605">
        <f t="shared" si="13"/>
        <v>0.48633701359423953</v>
      </c>
      <c r="AJ47" s="606">
        <v>6010</v>
      </c>
      <c r="AK47" s="607">
        <v>5980</v>
      </c>
      <c r="AL47" s="607">
        <v>5941</v>
      </c>
      <c r="AM47" s="607">
        <v>34542</v>
      </c>
      <c r="AN47" s="607">
        <v>819</v>
      </c>
      <c r="AO47" s="607">
        <v>16411</v>
      </c>
      <c r="AP47" s="607">
        <v>5627</v>
      </c>
      <c r="AQ47" s="608">
        <v>6164</v>
      </c>
      <c r="AR47" s="609"/>
      <c r="AS47" s="610"/>
      <c r="AT47" s="610"/>
      <c r="AU47" s="610"/>
      <c r="AV47" s="610"/>
      <c r="AW47" s="610"/>
      <c r="AX47" s="610"/>
      <c r="AY47" s="610"/>
      <c r="AZ47" s="610"/>
      <c r="BA47" s="610">
        <v>1</v>
      </c>
      <c r="BB47" s="610"/>
      <c r="BC47" s="610"/>
      <c r="BD47" s="610"/>
      <c r="BE47" s="610"/>
      <c r="BF47" s="610"/>
      <c r="BG47" s="610"/>
      <c r="BH47" s="610"/>
      <c r="BI47" s="610"/>
      <c r="BJ47" s="610"/>
      <c r="BK47" s="610"/>
      <c r="BL47" s="611">
        <f t="shared" si="14"/>
        <v>1</v>
      </c>
      <c r="BM47" s="612">
        <v>88</v>
      </c>
      <c r="BN47" s="613">
        <v>66</v>
      </c>
      <c r="BO47" s="613">
        <v>39</v>
      </c>
      <c r="BP47" s="613">
        <v>24</v>
      </c>
      <c r="BQ47" s="613">
        <v>30</v>
      </c>
      <c r="BR47" s="613">
        <v>25</v>
      </c>
      <c r="BS47" s="613"/>
      <c r="BT47" s="613">
        <v>20</v>
      </c>
      <c r="BU47" s="613">
        <v>15</v>
      </c>
      <c r="BV47" s="613">
        <v>21</v>
      </c>
      <c r="BW47" s="613"/>
      <c r="BX47" s="613">
        <v>22</v>
      </c>
      <c r="BY47" s="613"/>
      <c r="BZ47" s="613"/>
      <c r="CA47" s="613"/>
      <c r="CB47" s="613"/>
      <c r="CC47" s="613"/>
      <c r="CD47" s="613"/>
      <c r="CE47" s="613"/>
      <c r="CF47" s="613">
        <v>5</v>
      </c>
      <c r="CG47" s="613"/>
      <c r="CH47" s="613"/>
      <c r="CI47" s="613"/>
      <c r="CJ47" s="613"/>
      <c r="CK47" s="613"/>
      <c r="CL47" s="613"/>
      <c r="CM47" s="613"/>
      <c r="CN47" s="613"/>
      <c r="CO47" s="613"/>
      <c r="CP47" s="613"/>
      <c r="CQ47" s="613"/>
      <c r="CR47" s="613"/>
      <c r="CS47" s="613"/>
      <c r="CT47" s="613"/>
      <c r="CU47" s="613"/>
      <c r="CV47" s="613"/>
      <c r="CW47" s="613"/>
      <c r="CX47" s="613"/>
      <c r="CY47" s="613"/>
      <c r="CZ47" s="613"/>
      <c r="DA47" s="613">
        <f t="shared" si="15"/>
        <v>355</v>
      </c>
      <c r="DB47" s="614">
        <f t="shared" si="16"/>
        <v>11</v>
      </c>
      <c r="DC47" s="615">
        <v>0.74125155666251552</v>
      </c>
      <c r="DD47" s="616">
        <v>0.59381486093814861</v>
      </c>
      <c r="DE47" s="616">
        <v>0.3523709167544784</v>
      </c>
      <c r="DF47" s="616">
        <v>0.57876712328767121</v>
      </c>
      <c r="DG47" s="616">
        <v>0.57844748858447492</v>
      </c>
      <c r="DH47" s="616">
        <v>0.35386301369863016</v>
      </c>
      <c r="DI47" s="616"/>
      <c r="DJ47" s="616">
        <v>0.26972602739726026</v>
      </c>
      <c r="DK47" s="616">
        <v>0.41881278538812783</v>
      </c>
      <c r="DL47" s="616">
        <v>0.61800391389432485</v>
      </c>
      <c r="DM47" s="616"/>
      <c r="DN47" s="616">
        <v>0.64919053549190531</v>
      </c>
      <c r="DO47" s="616"/>
      <c r="DP47" s="616"/>
      <c r="DQ47" s="616"/>
      <c r="DR47" s="616"/>
      <c r="DS47" s="616"/>
      <c r="DT47" s="616"/>
      <c r="DU47" s="616"/>
      <c r="DV47" s="616">
        <v>7.4520547945205476E-2</v>
      </c>
      <c r="DW47" s="616"/>
      <c r="DX47" s="616"/>
      <c r="DY47" s="616"/>
      <c r="DZ47" s="616"/>
      <c r="EA47" s="616"/>
      <c r="EB47" s="616"/>
      <c r="EC47" s="616"/>
      <c r="ED47" s="616"/>
      <c r="EE47" s="616"/>
      <c r="EF47" s="616"/>
      <c r="EG47" s="616"/>
      <c r="EH47" s="616"/>
      <c r="EI47" s="616"/>
      <c r="EJ47" s="616"/>
      <c r="EK47" s="616"/>
      <c r="EL47" s="616"/>
      <c r="EM47" s="616"/>
      <c r="EN47" s="616"/>
      <c r="EO47" s="616"/>
      <c r="EP47" s="616"/>
      <c r="EQ47" s="617">
        <v>0.55651939031448971</v>
      </c>
      <c r="ER47" s="618">
        <v>11</v>
      </c>
      <c r="ES47" s="619">
        <v>11</v>
      </c>
      <c r="ET47" s="619">
        <v>6</v>
      </c>
      <c r="EU47" s="619"/>
      <c r="EV47" s="619">
        <v>3</v>
      </c>
      <c r="EW47" s="619"/>
      <c r="EX47" s="619"/>
      <c r="EY47" s="619"/>
      <c r="EZ47" s="619"/>
      <c r="FA47" s="619"/>
      <c r="FB47" s="619"/>
      <c r="FC47" s="619"/>
      <c r="FD47" s="619"/>
      <c r="FE47" s="619"/>
      <c r="FF47" s="619"/>
      <c r="FG47" s="619"/>
      <c r="FH47" s="619"/>
      <c r="FI47" s="619"/>
      <c r="FJ47" s="619"/>
      <c r="FK47" s="619"/>
      <c r="FL47" s="619"/>
      <c r="FM47" s="619"/>
      <c r="FN47" s="619"/>
      <c r="FO47" s="619"/>
      <c r="FP47" s="619"/>
      <c r="FQ47" s="619"/>
      <c r="FR47" s="619"/>
      <c r="FS47" s="619"/>
      <c r="FT47" s="619"/>
      <c r="FU47" s="619"/>
      <c r="FV47" s="619"/>
      <c r="FW47" s="619"/>
      <c r="FX47" s="620">
        <f t="shared" si="17"/>
        <v>31</v>
      </c>
      <c r="FY47" s="614">
        <f>COUNT(ER47:FW47)</f>
        <v>4</v>
      </c>
      <c r="FZ47" s="615">
        <v>0.66326276463262768</v>
      </c>
      <c r="GA47" s="616">
        <v>0.63511830635118305</v>
      </c>
      <c r="GB47" s="616">
        <v>0.55890410958904113</v>
      </c>
      <c r="GC47" s="616"/>
      <c r="GD47" s="616">
        <v>0.17808219178082191</v>
      </c>
      <c r="GE47" s="616"/>
      <c r="GF47" s="616"/>
      <c r="GG47" s="616"/>
      <c r="GH47" s="616"/>
      <c r="GI47" s="616"/>
      <c r="GJ47" s="616"/>
      <c r="GK47" s="616"/>
      <c r="GL47" s="616"/>
      <c r="GM47" s="616"/>
      <c r="GN47" s="616"/>
      <c r="GO47" s="616"/>
      <c r="GP47" s="616"/>
      <c r="GQ47" s="616"/>
      <c r="GR47" s="616"/>
      <c r="GS47" s="616"/>
      <c r="GT47" s="616"/>
      <c r="GU47" s="616"/>
      <c r="GV47" s="616"/>
      <c r="GW47" s="616"/>
      <c r="GX47" s="616"/>
      <c r="GY47" s="616"/>
      <c r="GZ47" s="616"/>
      <c r="HA47" s="616"/>
      <c r="HB47" s="616"/>
      <c r="HC47" s="616"/>
      <c r="HD47" s="616"/>
      <c r="HE47" s="616"/>
      <c r="HF47" s="621">
        <v>0.58612461334511712</v>
      </c>
      <c r="HG47" s="622">
        <v>70</v>
      </c>
      <c r="HH47" s="623"/>
      <c r="HI47" s="623"/>
      <c r="HJ47" s="623"/>
      <c r="HK47" s="623">
        <v>10</v>
      </c>
      <c r="HL47" s="659">
        <v>0.61890410958904107</v>
      </c>
      <c r="HM47" s="623">
        <v>8</v>
      </c>
      <c r="HN47" s="660">
        <v>0.78253424657534243</v>
      </c>
      <c r="HO47" s="625">
        <v>28</v>
      </c>
      <c r="HP47" s="626">
        <v>1007</v>
      </c>
      <c r="HQ47" s="626">
        <v>206</v>
      </c>
      <c r="HR47" s="626">
        <v>497</v>
      </c>
      <c r="HS47" s="626">
        <v>1201</v>
      </c>
      <c r="HT47" s="626">
        <v>1406</v>
      </c>
      <c r="HU47" s="626">
        <v>1735</v>
      </c>
      <c r="HV47" s="626">
        <v>599</v>
      </c>
      <c r="HW47" s="626">
        <v>2545</v>
      </c>
      <c r="HX47" s="626">
        <v>702</v>
      </c>
      <c r="HY47" s="626">
        <v>403</v>
      </c>
      <c r="HZ47" s="626">
        <v>1127</v>
      </c>
      <c r="IA47" s="626">
        <v>525</v>
      </c>
      <c r="IB47" s="626">
        <v>577</v>
      </c>
      <c r="IC47" s="626">
        <v>857</v>
      </c>
      <c r="ID47" s="626">
        <v>627</v>
      </c>
      <c r="IE47" s="626">
        <v>256</v>
      </c>
      <c r="IF47" s="626">
        <v>79</v>
      </c>
      <c r="IG47" s="626">
        <v>350</v>
      </c>
      <c r="IH47" s="626">
        <v>34</v>
      </c>
      <c r="II47" s="626">
        <v>40</v>
      </c>
      <c r="IJ47" s="626">
        <v>94</v>
      </c>
      <c r="IK47" s="626">
        <v>10</v>
      </c>
      <c r="IL47" s="626">
        <v>115</v>
      </c>
      <c r="IM47" s="626">
        <v>136</v>
      </c>
      <c r="IN47" s="626">
        <v>1</v>
      </c>
      <c r="IO47" s="626">
        <v>4</v>
      </c>
      <c r="IP47" s="626">
        <v>1</v>
      </c>
      <c r="IQ47" s="626">
        <f t="shared" si="18"/>
        <v>15162</v>
      </c>
      <c r="IR47" s="627">
        <f t="shared" si="19"/>
        <v>1.9126764279118851E-3</v>
      </c>
      <c r="IS47" s="614">
        <f t="shared" si="20"/>
        <v>41.539726027397258</v>
      </c>
      <c r="IT47" s="628">
        <v>1978</v>
      </c>
      <c r="IU47" s="629">
        <f t="shared" si="21"/>
        <v>0.1304577232555072</v>
      </c>
      <c r="IV47" s="630">
        <v>2256</v>
      </c>
      <c r="IW47" s="631">
        <f t="shared" si="1"/>
        <v>0.14879303521962803</v>
      </c>
      <c r="IX47" s="632">
        <v>11608.24160000001</v>
      </c>
      <c r="IY47" s="633">
        <v>937.09549999999922</v>
      </c>
      <c r="IZ47" s="633">
        <v>12545.337100000001</v>
      </c>
      <c r="JA47" s="634">
        <f t="shared" si="22"/>
        <v>7.4696717396298518E-2</v>
      </c>
      <c r="JB47" s="635">
        <v>0.82741967418546369</v>
      </c>
      <c r="JC47" s="636">
        <v>3967</v>
      </c>
      <c r="JD47" s="637">
        <v>1533</v>
      </c>
      <c r="JE47" s="637">
        <v>106</v>
      </c>
      <c r="JF47" s="637">
        <v>235</v>
      </c>
      <c r="JG47" s="637">
        <v>0</v>
      </c>
      <c r="JH47" s="637">
        <v>9321</v>
      </c>
      <c r="JI47" s="638">
        <f t="shared" si="2"/>
        <v>0.26164094446642921</v>
      </c>
      <c r="JJ47" s="638">
        <f t="shared" si="3"/>
        <v>0.10110803324099724</v>
      </c>
      <c r="JK47" s="638">
        <f t="shared" si="4"/>
        <v>6.9911621158158556E-3</v>
      </c>
      <c r="JL47" s="638">
        <f t="shared" si="5"/>
        <v>1.5499274502044585E-2</v>
      </c>
      <c r="JM47" s="638">
        <f t="shared" si="6"/>
        <v>0</v>
      </c>
      <c r="JN47" s="639">
        <f t="shared" si="7"/>
        <v>0.61476058567471314</v>
      </c>
      <c r="JO47" s="640">
        <v>28.964285714285715</v>
      </c>
      <c r="JP47" s="641">
        <v>6.1360476663356502</v>
      </c>
      <c r="JQ47" s="641">
        <v>2.1407766990291264</v>
      </c>
      <c r="JR47" s="641">
        <v>4.3843058350100605</v>
      </c>
      <c r="JS47" s="641">
        <v>8.3272273105745214</v>
      </c>
      <c r="JT47" s="641">
        <v>6.6337126600284497</v>
      </c>
      <c r="JU47" s="641">
        <v>5.5112391930835738</v>
      </c>
      <c r="JV47" s="641">
        <v>7.3939899833055094</v>
      </c>
      <c r="JW47" s="641">
        <v>6.1760314341846758</v>
      </c>
      <c r="JX47" s="641">
        <v>5.5113960113960117</v>
      </c>
      <c r="JY47" s="641">
        <v>6.3101736972704714</v>
      </c>
      <c r="JZ47" s="641">
        <v>6.7524401064773736</v>
      </c>
      <c r="KA47" s="641">
        <v>4.5904761904761902</v>
      </c>
      <c r="KB47" s="641">
        <v>3.5597920277296362</v>
      </c>
      <c r="KC47" s="641">
        <v>4.6196032672112022</v>
      </c>
      <c r="KD47" s="641">
        <v>4.8676236044657095</v>
      </c>
      <c r="KE47" s="641">
        <v>5.828125</v>
      </c>
      <c r="KF47" s="641">
        <v>7.962025316455696</v>
      </c>
      <c r="KG47" s="641">
        <v>10.174285714285714</v>
      </c>
      <c r="KH47" s="641">
        <v>4.7058823529411766</v>
      </c>
      <c r="KI47" s="641">
        <v>3.2250000000000001</v>
      </c>
      <c r="KJ47" s="641">
        <v>4.1382978723404253</v>
      </c>
      <c r="KK47" s="641">
        <v>12.6</v>
      </c>
      <c r="KL47" s="641">
        <v>2.8347826086956522</v>
      </c>
      <c r="KM47" s="641">
        <v>15.477941176470589</v>
      </c>
      <c r="KN47" s="641">
        <v>53</v>
      </c>
      <c r="KO47" s="641">
        <v>5.75</v>
      </c>
      <c r="KP47" s="641">
        <v>2</v>
      </c>
      <c r="KQ47" s="642">
        <v>6.1429230972167259</v>
      </c>
      <c r="KR47" s="625">
        <v>177</v>
      </c>
      <c r="KS47" s="626">
        <v>4367</v>
      </c>
      <c r="KT47" s="626">
        <v>369</v>
      </c>
      <c r="KU47" s="626">
        <v>1665</v>
      </c>
      <c r="KV47" s="626">
        <v>7908</v>
      </c>
      <c r="KW47" s="626">
        <v>7352</v>
      </c>
      <c r="KX47" s="626">
        <v>7029</v>
      </c>
      <c r="KY47" s="626">
        <v>3493</v>
      </c>
      <c r="KZ47" s="626">
        <v>12184</v>
      </c>
      <c r="LA47" s="626">
        <v>3110</v>
      </c>
      <c r="LB47" s="626">
        <v>1953</v>
      </c>
      <c r="LC47" s="626">
        <v>6142</v>
      </c>
      <c r="LD47" s="626">
        <v>1785</v>
      </c>
      <c r="LE47" s="626">
        <v>1642</v>
      </c>
      <c r="LF47" s="626">
        <v>3136</v>
      </c>
      <c r="LG47" s="626">
        <v>2385</v>
      </c>
      <c r="LH47" s="626">
        <v>1225</v>
      </c>
      <c r="LI47" s="626">
        <v>523</v>
      </c>
      <c r="LJ47" s="626">
        <v>2615</v>
      </c>
      <c r="LK47" s="626">
        <v>124</v>
      </c>
      <c r="LL47" s="626">
        <v>80</v>
      </c>
      <c r="LM47" s="626">
        <v>234</v>
      </c>
      <c r="LN47" s="626">
        <v>114</v>
      </c>
      <c r="LO47" s="626">
        <v>221</v>
      </c>
      <c r="LP47" s="626">
        <v>1969</v>
      </c>
      <c r="LQ47" s="626">
        <v>20</v>
      </c>
      <c r="LR47" s="626">
        <v>19</v>
      </c>
      <c r="LS47" s="626">
        <v>1</v>
      </c>
      <c r="LT47" s="626">
        <f t="shared" si="23"/>
        <v>71842</v>
      </c>
      <c r="LU47" s="614">
        <f t="shared" si="8"/>
        <v>196.82739726027398</v>
      </c>
      <c r="LV47" s="625">
        <v>606</v>
      </c>
      <c r="LW47" s="626">
        <v>823</v>
      </c>
      <c r="LX47" s="626">
        <v>3</v>
      </c>
      <c r="LY47" s="626">
        <v>23</v>
      </c>
      <c r="LZ47" s="626">
        <v>893</v>
      </c>
      <c r="MA47" s="626">
        <v>562</v>
      </c>
      <c r="MB47" s="626">
        <v>791</v>
      </c>
      <c r="MC47" s="626">
        <v>337</v>
      </c>
      <c r="MD47" s="626">
        <v>984</v>
      </c>
      <c r="ME47" s="626">
        <v>72</v>
      </c>
      <c r="MF47" s="626">
        <v>189</v>
      </c>
      <c r="MG47" s="626">
        <v>340</v>
      </c>
      <c r="MH47" s="626">
        <v>98</v>
      </c>
      <c r="MI47" s="626">
        <v>8</v>
      </c>
      <c r="MJ47" s="626">
        <v>1</v>
      </c>
      <c r="MK47" s="626">
        <v>35</v>
      </c>
      <c r="ML47" s="626">
        <v>15</v>
      </c>
      <c r="MM47" s="626">
        <v>26</v>
      </c>
      <c r="MN47" s="626">
        <v>602</v>
      </c>
      <c r="MO47" s="626">
        <v>4</v>
      </c>
      <c r="MP47" s="626">
        <v>14</v>
      </c>
      <c r="MQ47" s="626">
        <v>64</v>
      </c>
      <c r="MR47" s="626">
        <v>3</v>
      </c>
      <c r="MS47" s="626">
        <v>1</v>
      </c>
      <c r="MT47" s="626">
        <v>0</v>
      </c>
      <c r="MU47" s="626">
        <v>32</v>
      </c>
      <c r="MV47" s="626">
        <v>0</v>
      </c>
      <c r="MW47" s="626">
        <v>0</v>
      </c>
      <c r="MX47" s="626">
        <f t="shared" si="24"/>
        <v>6526</v>
      </c>
      <c r="MY47" s="614">
        <f t="shared" si="25"/>
        <v>17.87945205479452</v>
      </c>
      <c r="MZ47" s="612">
        <f t="shared" si="9"/>
        <v>71842</v>
      </c>
      <c r="NA47" s="613">
        <f t="shared" si="26"/>
        <v>6526</v>
      </c>
      <c r="NB47" s="643">
        <f t="shared" si="27"/>
        <v>8.327378521845652E-2</v>
      </c>
      <c r="NC47" s="644">
        <v>97</v>
      </c>
      <c r="ND47" s="645">
        <v>389</v>
      </c>
      <c r="NE47" s="645">
        <v>372</v>
      </c>
      <c r="NF47" s="646">
        <v>1105</v>
      </c>
      <c r="NG47" s="647">
        <v>1779</v>
      </c>
      <c r="NH47" s="647">
        <v>2592</v>
      </c>
      <c r="NI47" s="645">
        <v>0</v>
      </c>
      <c r="NJ47" s="645">
        <v>0</v>
      </c>
      <c r="NK47" s="646">
        <v>0</v>
      </c>
      <c r="NL47" s="647">
        <v>192</v>
      </c>
      <c r="NM47" s="645">
        <v>0</v>
      </c>
      <c r="NN47" s="645">
        <v>0</v>
      </c>
      <c r="NO47" s="646">
        <v>0</v>
      </c>
      <c r="NP47" s="647">
        <v>0</v>
      </c>
      <c r="NQ47" s="648">
        <v>0</v>
      </c>
      <c r="NR47" s="648">
        <v>0</v>
      </c>
      <c r="NS47" s="648">
        <v>0</v>
      </c>
      <c r="NT47" s="649">
        <f t="shared" si="28"/>
        <v>6526</v>
      </c>
      <c r="NU47" s="650">
        <f t="shared" si="29"/>
        <v>0.13147410358565736</v>
      </c>
      <c r="NV47" s="625">
        <v>615</v>
      </c>
      <c r="NW47" s="626">
        <v>43</v>
      </c>
      <c r="NX47" s="626">
        <v>5</v>
      </c>
      <c r="NY47" s="651">
        <v>663</v>
      </c>
      <c r="NZ47" s="626">
        <v>34</v>
      </c>
      <c r="OA47" s="626">
        <v>3</v>
      </c>
      <c r="OB47" s="626">
        <v>20</v>
      </c>
      <c r="OC47" s="651">
        <v>57</v>
      </c>
      <c r="OD47" s="652">
        <f t="shared" si="30"/>
        <v>720</v>
      </c>
      <c r="OE47" s="653">
        <v>7.3800000000000008</v>
      </c>
      <c r="OF47" s="654">
        <v>1.2300000000000002</v>
      </c>
      <c r="OG47" s="654">
        <v>5.08</v>
      </c>
      <c r="OH47" s="654">
        <v>0.20319999999999999</v>
      </c>
      <c r="OI47" s="654">
        <v>25.6</v>
      </c>
      <c r="OJ47" s="654">
        <v>4.2666666666666666</v>
      </c>
      <c r="OK47" s="654">
        <v>59.55</v>
      </c>
      <c r="OL47" s="655">
        <v>2.3819999999999997</v>
      </c>
      <c r="OM47" s="656"/>
      <c r="ON47" s="657">
        <v>53</v>
      </c>
      <c r="OO47" s="657"/>
      <c r="OP47" s="657">
        <v>236</v>
      </c>
      <c r="OQ47" s="657"/>
      <c r="OR47" s="657"/>
      <c r="OS47" s="657"/>
      <c r="OT47" s="658">
        <f t="shared" si="32"/>
        <v>289</v>
      </c>
    </row>
    <row r="48" spans="1:410" s="587" customFormat="1" ht="8.25" x14ac:dyDescent="0.25">
      <c r="A48" s="588" t="s">
        <v>432</v>
      </c>
      <c r="B48" s="589" t="s">
        <v>433</v>
      </c>
      <c r="C48" s="590" t="s">
        <v>434</v>
      </c>
      <c r="D48" s="590" t="s">
        <v>435</v>
      </c>
      <c r="E48" s="590" t="s">
        <v>1214</v>
      </c>
      <c r="F48" s="590" t="s">
        <v>287</v>
      </c>
      <c r="G48" s="590" t="s">
        <v>288</v>
      </c>
      <c r="H48" s="590" t="s">
        <v>436</v>
      </c>
      <c r="I48" s="590" t="s">
        <v>209</v>
      </c>
      <c r="J48" s="590" t="s">
        <v>210</v>
      </c>
      <c r="K48" s="591" t="s">
        <v>232</v>
      </c>
      <c r="L48" s="592">
        <v>1</v>
      </c>
      <c r="M48" s="593">
        <v>525052</v>
      </c>
      <c r="N48" s="594">
        <v>0</v>
      </c>
      <c r="O48" s="595">
        <v>506042</v>
      </c>
      <c r="P48" s="596">
        <v>399999</v>
      </c>
      <c r="Q48" s="597">
        <f t="shared" si="10"/>
        <v>0.79044624754467019</v>
      </c>
      <c r="R48" s="598">
        <f t="shared" si="33"/>
        <v>19010</v>
      </c>
      <c r="S48" s="599">
        <v>16603.458390000003</v>
      </c>
      <c r="T48" s="600">
        <v>495881.34277999995</v>
      </c>
      <c r="U48" s="600">
        <v>237.96385000000001</v>
      </c>
      <c r="V48" s="600">
        <v>512722.76501999999</v>
      </c>
      <c r="W48" s="601">
        <f t="shared" si="11"/>
        <v>0.97651806872462155</v>
      </c>
      <c r="X48" s="602">
        <v>31.880500000000001</v>
      </c>
      <c r="Y48" s="603">
        <v>0</v>
      </c>
      <c r="Z48" s="603">
        <v>157.01426666666666</v>
      </c>
      <c r="AA48" s="603">
        <v>33.107466666666667</v>
      </c>
      <c r="AB48" s="603">
        <v>24.063066666666664</v>
      </c>
      <c r="AC48" s="603">
        <v>122.212</v>
      </c>
      <c r="AD48" s="603">
        <v>11.437866666666668</v>
      </c>
      <c r="AE48" s="603">
        <v>32.350749999999998</v>
      </c>
      <c r="AF48" s="603">
        <v>97.715999999999994</v>
      </c>
      <c r="AG48" s="603">
        <v>509.78191666666663</v>
      </c>
      <c r="AH48" s="604">
        <f t="shared" si="12"/>
        <v>8.3958985046247395E-2</v>
      </c>
      <c r="AI48" s="605">
        <f t="shared" si="13"/>
        <v>0.41350538627418537</v>
      </c>
      <c r="AJ48" s="606"/>
      <c r="AK48" s="607"/>
      <c r="AL48" s="607"/>
      <c r="AM48" s="607"/>
      <c r="AN48" s="607"/>
      <c r="AO48" s="607"/>
      <c r="AP48" s="607"/>
      <c r="AQ48" s="608"/>
      <c r="AR48" s="609"/>
      <c r="AS48" s="610"/>
      <c r="AT48" s="610"/>
      <c r="AU48" s="610"/>
      <c r="AV48" s="610"/>
      <c r="AW48" s="610"/>
      <c r="AX48" s="610"/>
      <c r="AY48" s="610"/>
      <c r="AZ48" s="610"/>
      <c r="BA48" s="610"/>
      <c r="BB48" s="610"/>
      <c r="BC48" s="610"/>
      <c r="BD48" s="610"/>
      <c r="BE48" s="610"/>
      <c r="BF48" s="610"/>
      <c r="BG48" s="610"/>
      <c r="BH48" s="610"/>
      <c r="BI48" s="610"/>
      <c r="BJ48" s="610"/>
      <c r="BK48" s="610"/>
      <c r="BL48" s="611"/>
      <c r="BM48" s="612"/>
      <c r="BN48" s="613"/>
      <c r="BO48" s="613"/>
      <c r="BP48" s="613"/>
      <c r="BQ48" s="613"/>
      <c r="BR48" s="613"/>
      <c r="BS48" s="613">
        <v>28</v>
      </c>
      <c r="BT48" s="613"/>
      <c r="BU48" s="613"/>
      <c r="BV48" s="613"/>
      <c r="BW48" s="613"/>
      <c r="BX48" s="613"/>
      <c r="BY48" s="613"/>
      <c r="BZ48" s="613"/>
      <c r="CA48" s="613"/>
      <c r="CB48" s="613"/>
      <c r="CC48" s="613"/>
      <c r="CD48" s="613"/>
      <c r="CE48" s="613"/>
      <c r="CF48" s="613"/>
      <c r="CG48" s="613"/>
      <c r="CH48" s="613"/>
      <c r="CI48" s="613"/>
      <c r="CJ48" s="613"/>
      <c r="CK48" s="613"/>
      <c r="CL48" s="613"/>
      <c r="CM48" s="613"/>
      <c r="CN48" s="613"/>
      <c r="CO48" s="613"/>
      <c r="CP48" s="613"/>
      <c r="CQ48" s="613"/>
      <c r="CR48" s="613"/>
      <c r="CS48" s="613"/>
      <c r="CT48" s="613"/>
      <c r="CU48" s="613"/>
      <c r="CV48" s="613"/>
      <c r="CW48" s="613"/>
      <c r="CX48" s="613"/>
      <c r="CY48" s="613"/>
      <c r="CZ48" s="613"/>
      <c r="DA48" s="613">
        <f t="shared" si="15"/>
        <v>28</v>
      </c>
      <c r="DB48" s="614">
        <f t="shared" si="16"/>
        <v>1</v>
      </c>
      <c r="DC48" s="615"/>
      <c r="DD48" s="616"/>
      <c r="DE48" s="616"/>
      <c r="DF48" s="616"/>
      <c r="DG48" s="616"/>
      <c r="DH48" s="616"/>
      <c r="DI48" s="616">
        <v>0.62035225048923681</v>
      </c>
      <c r="DJ48" s="616"/>
      <c r="DK48" s="616"/>
      <c r="DL48" s="616"/>
      <c r="DM48" s="616"/>
      <c r="DN48" s="616"/>
      <c r="DO48" s="616"/>
      <c r="DP48" s="616"/>
      <c r="DQ48" s="616"/>
      <c r="DR48" s="616"/>
      <c r="DS48" s="616"/>
      <c r="DT48" s="616"/>
      <c r="DU48" s="616"/>
      <c r="DV48" s="616"/>
      <c r="DW48" s="616"/>
      <c r="DX48" s="616"/>
      <c r="DY48" s="616"/>
      <c r="DZ48" s="616"/>
      <c r="EA48" s="616"/>
      <c r="EB48" s="616"/>
      <c r="EC48" s="616"/>
      <c r="ED48" s="616"/>
      <c r="EE48" s="616"/>
      <c r="EF48" s="616"/>
      <c r="EG48" s="616"/>
      <c r="EH48" s="616"/>
      <c r="EI48" s="616"/>
      <c r="EJ48" s="616"/>
      <c r="EK48" s="616"/>
      <c r="EL48" s="616"/>
      <c r="EM48" s="616"/>
      <c r="EN48" s="616"/>
      <c r="EO48" s="616"/>
      <c r="EP48" s="616"/>
      <c r="EQ48" s="617">
        <v>0.62035225048923681</v>
      </c>
      <c r="ER48" s="618"/>
      <c r="ES48" s="619"/>
      <c r="ET48" s="619"/>
      <c r="EU48" s="619"/>
      <c r="EV48" s="619"/>
      <c r="EW48" s="619"/>
      <c r="EX48" s="619"/>
      <c r="EY48" s="619"/>
      <c r="EZ48" s="619"/>
      <c r="FA48" s="619"/>
      <c r="FB48" s="619"/>
      <c r="FC48" s="619"/>
      <c r="FD48" s="619"/>
      <c r="FE48" s="619"/>
      <c r="FF48" s="619"/>
      <c r="FG48" s="619"/>
      <c r="FH48" s="619"/>
      <c r="FI48" s="619"/>
      <c r="FJ48" s="619"/>
      <c r="FK48" s="619"/>
      <c r="FL48" s="619"/>
      <c r="FM48" s="619"/>
      <c r="FN48" s="619"/>
      <c r="FO48" s="619"/>
      <c r="FP48" s="619"/>
      <c r="FQ48" s="619"/>
      <c r="FR48" s="619"/>
      <c r="FS48" s="619"/>
      <c r="FT48" s="619"/>
      <c r="FU48" s="619"/>
      <c r="FV48" s="619"/>
      <c r="FW48" s="619"/>
      <c r="FX48" s="620"/>
      <c r="FY48" s="614"/>
      <c r="FZ48" s="615"/>
      <c r="GA48" s="616"/>
      <c r="GB48" s="616"/>
      <c r="GC48" s="616"/>
      <c r="GD48" s="616"/>
      <c r="GE48" s="616"/>
      <c r="GF48" s="616"/>
      <c r="GG48" s="616"/>
      <c r="GH48" s="616"/>
      <c r="GI48" s="616"/>
      <c r="GJ48" s="616"/>
      <c r="GK48" s="616"/>
      <c r="GL48" s="616"/>
      <c r="GM48" s="616"/>
      <c r="GN48" s="616"/>
      <c r="GO48" s="616"/>
      <c r="GP48" s="616"/>
      <c r="GQ48" s="616"/>
      <c r="GR48" s="616"/>
      <c r="GS48" s="616"/>
      <c r="GT48" s="616"/>
      <c r="GU48" s="616"/>
      <c r="GV48" s="616"/>
      <c r="GW48" s="616"/>
      <c r="GX48" s="616"/>
      <c r="GY48" s="616"/>
      <c r="GZ48" s="616"/>
      <c r="HA48" s="616"/>
      <c r="HB48" s="616"/>
      <c r="HC48" s="616"/>
      <c r="HD48" s="616"/>
      <c r="HE48" s="616"/>
      <c r="HF48" s="621"/>
      <c r="HG48" s="622"/>
      <c r="HH48" s="623"/>
      <c r="HI48" s="623">
        <v>446</v>
      </c>
      <c r="HJ48" s="623"/>
      <c r="HK48" s="623"/>
      <c r="HL48" s="623"/>
      <c r="HM48" s="623"/>
      <c r="HN48" s="624"/>
      <c r="HO48" s="625">
        <v>0</v>
      </c>
      <c r="HP48" s="626">
        <v>6</v>
      </c>
      <c r="HQ48" s="626">
        <v>0</v>
      </c>
      <c r="HR48" s="626">
        <v>0</v>
      </c>
      <c r="HS48" s="626">
        <v>0</v>
      </c>
      <c r="HT48" s="626">
        <v>0</v>
      </c>
      <c r="HU48" s="626">
        <v>0</v>
      </c>
      <c r="HV48" s="626">
        <v>0</v>
      </c>
      <c r="HW48" s="626">
        <v>0</v>
      </c>
      <c r="HX48" s="626">
        <v>0</v>
      </c>
      <c r="HY48" s="626">
        <v>0</v>
      </c>
      <c r="HZ48" s="626">
        <v>0</v>
      </c>
      <c r="IA48" s="626">
        <v>0</v>
      </c>
      <c r="IB48" s="626">
        <v>0</v>
      </c>
      <c r="IC48" s="626">
        <v>0</v>
      </c>
      <c r="ID48" s="626">
        <v>0</v>
      </c>
      <c r="IE48" s="626">
        <v>0</v>
      </c>
      <c r="IF48" s="626">
        <v>0</v>
      </c>
      <c r="IG48" s="626">
        <v>0</v>
      </c>
      <c r="IH48" s="626">
        <v>221</v>
      </c>
      <c r="II48" s="626">
        <v>180</v>
      </c>
      <c r="IJ48" s="626">
        <v>0</v>
      </c>
      <c r="IK48" s="626">
        <v>0</v>
      </c>
      <c r="IL48" s="626">
        <v>0</v>
      </c>
      <c r="IM48" s="626">
        <v>0</v>
      </c>
      <c r="IN48" s="626">
        <v>0</v>
      </c>
      <c r="IO48" s="626">
        <v>0</v>
      </c>
      <c r="IP48" s="626">
        <v>0</v>
      </c>
      <c r="IQ48" s="626">
        <f t="shared" si="18"/>
        <v>407</v>
      </c>
      <c r="IR48" s="627">
        <f t="shared" si="19"/>
        <v>0</v>
      </c>
      <c r="IS48" s="614">
        <f t="shared" si="20"/>
        <v>1.1150684931506849</v>
      </c>
      <c r="IT48" s="628">
        <v>102</v>
      </c>
      <c r="IU48" s="629">
        <f t="shared" si="21"/>
        <v>0.25061425061425063</v>
      </c>
      <c r="IV48" s="630">
        <v>244</v>
      </c>
      <c r="IW48" s="631">
        <f t="shared" si="1"/>
        <v>0.59950859950859947</v>
      </c>
      <c r="IX48" s="632">
        <v>522.42509999999982</v>
      </c>
      <c r="IY48" s="633">
        <v>9.0000000000000008E-4</v>
      </c>
      <c r="IZ48" s="633">
        <v>522.42599999999982</v>
      </c>
      <c r="JA48" s="634">
        <f t="shared" si="22"/>
        <v>1.7227320232913377E-6</v>
      </c>
      <c r="JB48" s="635">
        <v>1.283601965601965</v>
      </c>
      <c r="JC48" s="636">
        <v>0</v>
      </c>
      <c r="JD48" s="637">
        <v>1</v>
      </c>
      <c r="JE48" s="637">
        <v>0</v>
      </c>
      <c r="JF48" s="637">
        <v>0</v>
      </c>
      <c r="JG48" s="637">
        <v>0</v>
      </c>
      <c r="JH48" s="637">
        <v>406</v>
      </c>
      <c r="JI48" s="638">
        <f t="shared" si="2"/>
        <v>0</v>
      </c>
      <c r="JJ48" s="638">
        <f t="shared" si="3"/>
        <v>2.4570024570024569E-3</v>
      </c>
      <c r="JK48" s="638">
        <f t="shared" si="4"/>
        <v>0</v>
      </c>
      <c r="JL48" s="638">
        <f t="shared" si="5"/>
        <v>0</v>
      </c>
      <c r="JM48" s="638">
        <f t="shared" si="6"/>
        <v>0</v>
      </c>
      <c r="JN48" s="639">
        <f t="shared" si="7"/>
        <v>0.99754299754299758</v>
      </c>
      <c r="JO48" s="640">
        <v>0</v>
      </c>
      <c r="JP48" s="641">
        <v>12.833333333333334</v>
      </c>
      <c r="JQ48" s="641">
        <v>0</v>
      </c>
      <c r="JR48" s="641">
        <v>0</v>
      </c>
      <c r="JS48" s="641">
        <v>0</v>
      </c>
      <c r="JT48" s="641">
        <v>0</v>
      </c>
      <c r="JU48" s="641">
        <v>0</v>
      </c>
      <c r="JV48" s="641">
        <v>0</v>
      </c>
      <c r="JW48" s="641">
        <v>0</v>
      </c>
      <c r="JX48" s="641">
        <v>0</v>
      </c>
      <c r="JY48" s="641">
        <v>0</v>
      </c>
      <c r="JZ48" s="641">
        <v>0</v>
      </c>
      <c r="KA48" s="641">
        <v>0</v>
      </c>
      <c r="KB48" s="641">
        <v>0</v>
      </c>
      <c r="KC48" s="641">
        <v>0</v>
      </c>
      <c r="KD48" s="641">
        <v>0</v>
      </c>
      <c r="KE48" s="641">
        <v>0</v>
      </c>
      <c r="KF48" s="641">
        <v>0</v>
      </c>
      <c r="KG48" s="641">
        <v>0</v>
      </c>
      <c r="KH48" s="641">
        <v>18.846153846153847</v>
      </c>
      <c r="KI48" s="641">
        <v>14.544444444444444</v>
      </c>
      <c r="KJ48" s="641">
        <v>0</v>
      </c>
      <c r="KK48" s="641">
        <v>0</v>
      </c>
      <c r="KL48" s="641">
        <v>0</v>
      </c>
      <c r="KM48" s="641">
        <v>0</v>
      </c>
      <c r="KN48" s="641">
        <v>0</v>
      </c>
      <c r="KO48" s="641">
        <v>0</v>
      </c>
      <c r="KP48" s="641">
        <v>0</v>
      </c>
      <c r="KQ48" s="642">
        <v>16.855036855036854</v>
      </c>
      <c r="KR48" s="625">
        <v>0</v>
      </c>
      <c r="KS48" s="626">
        <v>71</v>
      </c>
      <c r="KT48" s="626">
        <v>0</v>
      </c>
      <c r="KU48" s="626">
        <v>0</v>
      </c>
      <c r="KV48" s="626">
        <v>0</v>
      </c>
      <c r="KW48" s="626">
        <v>0</v>
      </c>
      <c r="KX48" s="626">
        <v>0</v>
      </c>
      <c r="KY48" s="626">
        <v>0</v>
      </c>
      <c r="KZ48" s="626">
        <v>0</v>
      </c>
      <c r="LA48" s="626">
        <v>0</v>
      </c>
      <c r="LB48" s="626">
        <v>0</v>
      </c>
      <c r="LC48" s="626">
        <v>0</v>
      </c>
      <c r="LD48" s="626">
        <v>0</v>
      </c>
      <c r="LE48" s="626">
        <v>0</v>
      </c>
      <c r="LF48" s="626">
        <v>0</v>
      </c>
      <c r="LG48" s="626">
        <v>0</v>
      </c>
      <c r="LH48" s="626">
        <v>0</v>
      </c>
      <c r="LI48" s="626">
        <v>0</v>
      </c>
      <c r="LJ48" s="626">
        <v>0</v>
      </c>
      <c r="LK48" s="626">
        <v>3944</v>
      </c>
      <c r="LL48" s="626">
        <v>2422</v>
      </c>
      <c r="LM48" s="626">
        <v>0</v>
      </c>
      <c r="LN48" s="626">
        <v>0</v>
      </c>
      <c r="LO48" s="626">
        <v>0</v>
      </c>
      <c r="LP48" s="626">
        <v>0</v>
      </c>
      <c r="LQ48" s="626">
        <v>0</v>
      </c>
      <c r="LR48" s="626">
        <v>0</v>
      </c>
      <c r="LS48" s="626">
        <v>0</v>
      </c>
      <c r="LT48" s="626">
        <f t="shared" si="23"/>
        <v>6437</v>
      </c>
      <c r="LU48" s="614">
        <f t="shared" si="8"/>
        <v>17.635616438356163</v>
      </c>
      <c r="LV48" s="625">
        <v>0</v>
      </c>
      <c r="LW48" s="626">
        <v>0</v>
      </c>
      <c r="LX48" s="626">
        <v>0</v>
      </c>
      <c r="LY48" s="626">
        <v>0</v>
      </c>
      <c r="LZ48" s="626">
        <v>0</v>
      </c>
      <c r="MA48" s="626">
        <v>0</v>
      </c>
      <c r="MB48" s="626">
        <v>0</v>
      </c>
      <c r="MC48" s="626">
        <v>0</v>
      </c>
      <c r="MD48" s="626">
        <v>0</v>
      </c>
      <c r="ME48" s="626">
        <v>0</v>
      </c>
      <c r="MF48" s="626">
        <v>0</v>
      </c>
      <c r="MG48" s="626">
        <v>0</v>
      </c>
      <c r="MH48" s="626">
        <v>0</v>
      </c>
      <c r="MI48" s="626">
        <v>0</v>
      </c>
      <c r="MJ48" s="626">
        <v>0</v>
      </c>
      <c r="MK48" s="626">
        <v>0</v>
      </c>
      <c r="ML48" s="626">
        <v>0</v>
      </c>
      <c r="MM48" s="626">
        <v>0</v>
      </c>
      <c r="MN48" s="626">
        <v>0</v>
      </c>
      <c r="MO48" s="626">
        <v>0</v>
      </c>
      <c r="MP48" s="626">
        <v>0</v>
      </c>
      <c r="MQ48" s="626">
        <v>0</v>
      </c>
      <c r="MR48" s="626">
        <v>0</v>
      </c>
      <c r="MS48" s="626">
        <v>0</v>
      </c>
      <c r="MT48" s="626">
        <v>0</v>
      </c>
      <c r="MU48" s="626">
        <v>0</v>
      </c>
      <c r="MV48" s="626">
        <v>0</v>
      </c>
      <c r="MW48" s="626">
        <v>0</v>
      </c>
      <c r="MX48" s="626">
        <f t="shared" si="24"/>
        <v>0</v>
      </c>
      <c r="MY48" s="614">
        <f t="shared" si="25"/>
        <v>0</v>
      </c>
      <c r="MZ48" s="612">
        <f t="shared" si="9"/>
        <v>6437</v>
      </c>
      <c r="NA48" s="613">
        <f t="shared" si="26"/>
        <v>0</v>
      </c>
      <c r="NB48" s="643">
        <f t="shared" si="27"/>
        <v>0</v>
      </c>
      <c r="NC48" s="644">
        <v>0</v>
      </c>
      <c r="ND48" s="645">
        <v>0</v>
      </c>
      <c r="NE48" s="645">
        <v>0</v>
      </c>
      <c r="NF48" s="646">
        <v>0</v>
      </c>
      <c r="NG48" s="647">
        <v>0</v>
      </c>
      <c r="NH48" s="647">
        <v>0</v>
      </c>
      <c r="NI48" s="645">
        <v>0</v>
      </c>
      <c r="NJ48" s="645">
        <v>0</v>
      </c>
      <c r="NK48" s="646">
        <v>0</v>
      </c>
      <c r="NL48" s="647">
        <v>0</v>
      </c>
      <c r="NM48" s="645">
        <v>0</v>
      </c>
      <c r="NN48" s="645">
        <v>0</v>
      </c>
      <c r="NO48" s="646">
        <v>0</v>
      </c>
      <c r="NP48" s="647">
        <v>0</v>
      </c>
      <c r="NQ48" s="648">
        <v>0</v>
      </c>
      <c r="NR48" s="648">
        <v>0</v>
      </c>
      <c r="NS48" s="648">
        <v>0</v>
      </c>
      <c r="NT48" s="649">
        <f t="shared" si="28"/>
        <v>0</v>
      </c>
      <c r="NU48" s="650"/>
      <c r="NV48" s="625"/>
      <c r="NW48" s="626"/>
      <c r="NX48" s="626"/>
      <c r="NY48" s="651"/>
      <c r="NZ48" s="626"/>
      <c r="OA48" s="626"/>
      <c r="OB48" s="626"/>
      <c r="OC48" s="651"/>
      <c r="OD48" s="652"/>
      <c r="OE48" s="653"/>
      <c r="OF48" s="654"/>
      <c r="OG48" s="654"/>
      <c r="OH48" s="654"/>
      <c r="OI48" s="654"/>
      <c r="OJ48" s="654"/>
      <c r="OK48" s="654"/>
      <c r="OL48" s="655"/>
      <c r="OM48" s="656"/>
      <c r="ON48" s="657"/>
      <c r="OO48" s="657"/>
      <c r="OP48" s="657"/>
      <c r="OQ48" s="657"/>
      <c r="OR48" s="657"/>
      <c r="OS48" s="657"/>
      <c r="OT48" s="658"/>
    </row>
    <row r="49" spans="1:410" s="587" customFormat="1" ht="8.25" x14ac:dyDescent="0.25">
      <c r="A49" s="588" t="s">
        <v>437</v>
      </c>
      <c r="B49" s="589" t="s">
        <v>438</v>
      </c>
      <c r="C49" s="590" t="s">
        <v>439</v>
      </c>
      <c r="D49" s="590" t="s">
        <v>440</v>
      </c>
      <c r="E49" s="590" t="s">
        <v>1232</v>
      </c>
      <c r="F49" s="590" t="s">
        <v>368</v>
      </c>
      <c r="G49" s="590" t="s">
        <v>389</v>
      </c>
      <c r="H49" s="590" t="s">
        <v>390</v>
      </c>
      <c r="I49" s="590" t="s">
        <v>209</v>
      </c>
      <c r="J49" s="590" t="s">
        <v>210</v>
      </c>
      <c r="K49" s="591" t="s">
        <v>211</v>
      </c>
      <c r="L49" s="592">
        <v>1</v>
      </c>
      <c r="M49" s="593">
        <v>9709015</v>
      </c>
      <c r="N49" s="594">
        <v>21858</v>
      </c>
      <c r="O49" s="595">
        <v>9059706</v>
      </c>
      <c r="P49" s="596">
        <v>4003788</v>
      </c>
      <c r="Q49" s="597">
        <f t="shared" si="10"/>
        <v>0.44193354618792263</v>
      </c>
      <c r="R49" s="598">
        <f t="shared" si="33"/>
        <v>649309</v>
      </c>
      <c r="S49" s="599">
        <v>26666.877170000007</v>
      </c>
      <c r="T49" s="600">
        <v>8449221.3274100013</v>
      </c>
      <c r="U49" s="600">
        <v>312097.91114999994</v>
      </c>
      <c r="V49" s="600">
        <v>8787986.1157300007</v>
      </c>
      <c r="W49" s="601">
        <f t="shared" si="11"/>
        <v>0.90513673279215257</v>
      </c>
      <c r="X49" s="602">
        <v>653.75637500000005</v>
      </c>
      <c r="Y49" s="603">
        <v>27.87</v>
      </c>
      <c r="Z49" s="603">
        <v>1508.5426666666665</v>
      </c>
      <c r="AA49" s="603">
        <v>397.89584000000002</v>
      </c>
      <c r="AB49" s="603">
        <v>176.14077333333333</v>
      </c>
      <c r="AC49" s="603">
        <v>585.35933333333332</v>
      </c>
      <c r="AD49" s="603">
        <v>26.303066666666666</v>
      </c>
      <c r="AE49" s="603">
        <v>416.91889000000003</v>
      </c>
      <c r="AF49" s="603">
        <v>243.83024999999998</v>
      </c>
      <c r="AG49" s="603">
        <v>4036.6171950000003</v>
      </c>
      <c r="AH49" s="604">
        <f t="shared" si="12"/>
        <v>0.19365578403804054</v>
      </c>
      <c r="AI49" s="605">
        <f t="shared" si="13"/>
        <v>0.44686067171149152</v>
      </c>
      <c r="AJ49" s="606">
        <v>15724</v>
      </c>
      <c r="AK49" s="607">
        <v>15869</v>
      </c>
      <c r="AL49" s="607">
        <v>13703</v>
      </c>
      <c r="AM49" s="607">
        <v>10926</v>
      </c>
      <c r="AN49" s="607">
        <v>41542</v>
      </c>
      <c r="AO49" s="607">
        <v>35124</v>
      </c>
      <c r="AP49" s="607">
        <v>9487</v>
      </c>
      <c r="AQ49" s="608">
        <v>7862</v>
      </c>
      <c r="AR49" s="609"/>
      <c r="AS49" s="610">
        <v>1</v>
      </c>
      <c r="AT49" s="610"/>
      <c r="AU49" s="610">
        <v>1</v>
      </c>
      <c r="AV49" s="610">
        <v>1</v>
      </c>
      <c r="AW49" s="610"/>
      <c r="AX49" s="610">
        <v>1</v>
      </c>
      <c r="AY49" s="610">
        <v>1</v>
      </c>
      <c r="AZ49" s="610">
        <v>1</v>
      </c>
      <c r="BA49" s="610"/>
      <c r="BB49" s="610">
        <v>1</v>
      </c>
      <c r="BC49" s="610"/>
      <c r="BD49" s="610"/>
      <c r="BE49" s="610">
        <v>1</v>
      </c>
      <c r="BF49" s="610">
        <v>1</v>
      </c>
      <c r="BG49" s="610">
        <v>1</v>
      </c>
      <c r="BH49" s="610"/>
      <c r="BI49" s="610">
        <v>1</v>
      </c>
      <c r="BJ49" s="610"/>
      <c r="BK49" s="610">
        <v>1</v>
      </c>
      <c r="BL49" s="611">
        <f t="shared" si="14"/>
        <v>12</v>
      </c>
      <c r="BM49" s="612">
        <v>60</v>
      </c>
      <c r="BN49" s="613">
        <v>78</v>
      </c>
      <c r="BO49" s="613">
        <v>61</v>
      </c>
      <c r="BP49" s="613">
        <v>26</v>
      </c>
      <c r="BQ49" s="613">
        <v>46</v>
      </c>
      <c r="BR49" s="613">
        <v>34</v>
      </c>
      <c r="BS49" s="613">
        <v>66</v>
      </c>
      <c r="BT49" s="613">
        <v>25</v>
      </c>
      <c r="BU49" s="613">
        <v>30</v>
      </c>
      <c r="BV49" s="613">
        <v>30</v>
      </c>
      <c r="BW49" s="613">
        <v>29</v>
      </c>
      <c r="BX49" s="613">
        <v>50</v>
      </c>
      <c r="BY49" s="613">
        <v>30</v>
      </c>
      <c r="BZ49" s="613">
        <v>50</v>
      </c>
      <c r="CA49" s="613"/>
      <c r="CB49" s="613">
        <v>48</v>
      </c>
      <c r="CC49" s="613">
        <v>21</v>
      </c>
      <c r="CD49" s="613">
        <v>40</v>
      </c>
      <c r="CE49" s="613">
        <v>66</v>
      </c>
      <c r="CF49" s="613">
        <v>9</v>
      </c>
      <c r="CG49" s="613">
        <v>21</v>
      </c>
      <c r="CH49" s="613">
        <v>24</v>
      </c>
      <c r="CI49" s="613"/>
      <c r="CJ49" s="613">
        <v>18</v>
      </c>
      <c r="CK49" s="613">
        <v>30</v>
      </c>
      <c r="CL49" s="613"/>
      <c r="CM49" s="613">
        <v>20</v>
      </c>
      <c r="CN49" s="613">
        <v>27</v>
      </c>
      <c r="CO49" s="613"/>
      <c r="CP49" s="613"/>
      <c r="CQ49" s="613">
        <v>24</v>
      </c>
      <c r="CR49" s="613"/>
      <c r="CS49" s="613"/>
      <c r="CT49" s="613">
        <v>18</v>
      </c>
      <c r="CU49" s="613"/>
      <c r="CV49" s="613"/>
      <c r="CW49" s="613"/>
      <c r="CX49" s="613"/>
      <c r="CY49" s="613"/>
      <c r="CZ49" s="613"/>
      <c r="DA49" s="613">
        <f t="shared" si="15"/>
        <v>981</v>
      </c>
      <c r="DB49" s="614">
        <f t="shared" si="16"/>
        <v>27</v>
      </c>
      <c r="DC49" s="615">
        <v>0.66671232876712327</v>
      </c>
      <c r="DD49" s="616">
        <v>0.54889357218124346</v>
      </c>
      <c r="DE49" s="616">
        <v>0.57215360431169993</v>
      </c>
      <c r="DF49" s="616">
        <v>0.65816649104320335</v>
      </c>
      <c r="DG49" s="616">
        <v>0.64282310899344852</v>
      </c>
      <c r="DH49" s="616">
        <v>0.69274778404512494</v>
      </c>
      <c r="DI49" s="616">
        <v>0.87193856371938561</v>
      </c>
      <c r="DJ49" s="616">
        <v>0.761972602739726</v>
      </c>
      <c r="DK49" s="616">
        <v>0.65872146118721464</v>
      </c>
      <c r="DL49" s="616">
        <v>0.54100456621004567</v>
      </c>
      <c r="DM49" s="616">
        <v>0.50656589513462447</v>
      </c>
      <c r="DN49" s="616">
        <v>0.5513424657534246</v>
      </c>
      <c r="DO49" s="616">
        <v>0.52675799086757991</v>
      </c>
      <c r="DP49" s="616">
        <v>0.6787945205479452</v>
      </c>
      <c r="DQ49" s="616"/>
      <c r="DR49" s="616">
        <v>0.67802511415525113</v>
      </c>
      <c r="DS49" s="616">
        <v>0.47579908675799087</v>
      </c>
      <c r="DT49" s="616">
        <v>0.82287671232876713</v>
      </c>
      <c r="DU49" s="616">
        <v>0.62220838522208388</v>
      </c>
      <c r="DV49" s="616">
        <v>0.29710806697108066</v>
      </c>
      <c r="DW49" s="616">
        <v>0.54664057403783428</v>
      </c>
      <c r="DX49" s="616">
        <v>0.36655251141552514</v>
      </c>
      <c r="DY49" s="616"/>
      <c r="DZ49" s="616">
        <v>0.45966514459665142</v>
      </c>
      <c r="EA49" s="616">
        <v>0.58420091324200918</v>
      </c>
      <c r="EB49" s="616"/>
      <c r="EC49" s="616">
        <v>0.57684931506849313</v>
      </c>
      <c r="ED49" s="616">
        <v>0.38762049720953828</v>
      </c>
      <c r="EE49" s="616"/>
      <c r="EF49" s="616"/>
      <c r="EG49" s="616">
        <v>0.36267123287671232</v>
      </c>
      <c r="EH49" s="616"/>
      <c r="EI49" s="616"/>
      <c r="EJ49" s="616">
        <v>0.4914764079147641</v>
      </c>
      <c r="EK49" s="616"/>
      <c r="EL49" s="616"/>
      <c r="EM49" s="616"/>
      <c r="EN49" s="616"/>
      <c r="EO49" s="616"/>
      <c r="EP49" s="616"/>
      <c r="EQ49" s="617">
        <v>0.60893413207099267</v>
      </c>
      <c r="ER49" s="618">
        <v>10</v>
      </c>
      <c r="ES49" s="619">
        <v>12</v>
      </c>
      <c r="ET49" s="619">
        <v>24</v>
      </c>
      <c r="EU49" s="619">
        <v>58</v>
      </c>
      <c r="EV49" s="619">
        <v>15</v>
      </c>
      <c r="EW49" s="619">
        <v>13</v>
      </c>
      <c r="EX49" s="619">
        <v>12</v>
      </c>
      <c r="EY49" s="619">
        <v>16</v>
      </c>
      <c r="EZ49" s="619">
        <v>17</v>
      </c>
      <c r="FA49" s="619"/>
      <c r="FB49" s="619">
        <v>12</v>
      </c>
      <c r="FC49" s="619">
        <v>12</v>
      </c>
      <c r="FD49" s="619">
        <v>6</v>
      </c>
      <c r="FE49" s="619"/>
      <c r="FF49" s="619">
        <v>15</v>
      </c>
      <c r="FG49" s="619">
        <v>6</v>
      </c>
      <c r="FH49" s="619"/>
      <c r="FI49" s="619"/>
      <c r="FJ49" s="619"/>
      <c r="FK49" s="619"/>
      <c r="FL49" s="619"/>
      <c r="FM49" s="619">
        <v>6</v>
      </c>
      <c r="FN49" s="619"/>
      <c r="FO49" s="619"/>
      <c r="FP49" s="619"/>
      <c r="FQ49" s="619"/>
      <c r="FR49" s="619"/>
      <c r="FS49" s="619"/>
      <c r="FT49" s="619"/>
      <c r="FU49" s="619"/>
      <c r="FV49" s="619"/>
      <c r="FW49" s="619"/>
      <c r="FX49" s="620">
        <f t="shared" si="17"/>
        <v>234</v>
      </c>
      <c r="FY49" s="614">
        <f>COUNT(ER49:FW49)</f>
        <v>15</v>
      </c>
      <c r="FZ49" s="615">
        <v>0.5079452054794521</v>
      </c>
      <c r="GA49" s="616">
        <v>0.68926940639269407</v>
      </c>
      <c r="GB49" s="616">
        <v>0.74897260273972599</v>
      </c>
      <c r="GC49" s="616">
        <v>0.52423240434577234</v>
      </c>
      <c r="GD49" s="616">
        <v>0.63817351598173511</v>
      </c>
      <c r="GE49" s="616">
        <v>0.69041095890410964</v>
      </c>
      <c r="GF49" s="616">
        <v>0.76255707762557079</v>
      </c>
      <c r="GG49" s="616">
        <v>0.65188356164383565</v>
      </c>
      <c r="GH49" s="616">
        <v>0.56132151490733284</v>
      </c>
      <c r="GI49" s="616"/>
      <c r="GJ49" s="616">
        <v>0.90365296803652972</v>
      </c>
      <c r="GK49" s="616">
        <v>0.56986301369863013</v>
      </c>
      <c r="GL49" s="616">
        <v>0.59863013698630141</v>
      </c>
      <c r="GM49" s="616"/>
      <c r="GN49" s="616">
        <v>0.75506849315068492</v>
      </c>
      <c r="GO49" s="616">
        <v>0.86757990867579904</v>
      </c>
      <c r="GP49" s="616"/>
      <c r="GQ49" s="616"/>
      <c r="GR49" s="616"/>
      <c r="GS49" s="616"/>
      <c r="GT49" s="616"/>
      <c r="GU49" s="616">
        <v>0.47671232876712327</v>
      </c>
      <c r="GV49" s="616"/>
      <c r="GW49" s="616"/>
      <c r="GX49" s="616"/>
      <c r="GY49" s="616"/>
      <c r="GZ49" s="616"/>
      <c r="HA49" s="616"/>
      <c r="HB49" s="616"/>
      <c r="HC49" s="616"/>
      <c r="HD49" s="616"/>
      <c r="HE49" s="616"/>
      <c r="HF49" s="621">
        <v>0.64131834679779887</v>
      </c>
      <c r="HG49" s="622">
        <v>140</v>
      </c>
      <c r="HH49" s="623"/>
      <c r="HI49" s="623"/>
      <c r="HJ49" s="623"/>
      <c r="HK49" s="623"/>
      <c r="HL49" s="623"/>
      <c r="HM49" s="623"/>
      <c r="HN49" s="624"/>
      <c r="HO49" s="625">
        <v>506</v>
      </c>
      <c r="HP49" s="626">
        <v>3693</v>
      </c>
      <c r="HQ49" s="626">
        <v>792</v>
      </c>
      <c r="HR49" s="626">
        <v>2634</v>
      </c>
      <c r="HS49" s="626">
        <v>2080</v>
      </c>
      <c r="HT49" s="626">
        <v>6446</v>
      </c>
      <c r="HU49" s="626">
        <v>3723</v>
      </c>
      <c r="HV49" s="626">
        <v>1147</v>
      </c>
      <c r="HW49" s="626">
        <v>5220</v>
      </c>
      <c r="HX49" s="626">
        <v>1989</v>
      </c>
      <c r="HY49" s="626">
        <v>1276</v>
      </c>
      <c r="HZ49" s="626">
        <v>1783</v>
      </c>
      <c r="IA49" s="626">
        <v>752</v>
      </c>
      <c r="IB49" s="626">
        <v>978</v>
      </c>
      <c r="IC49" s="626">
        <v>2838</v>
      </c>
      <c r="ID49" s="626">
        <v>2404</v>
      </c>
      <c r="IE49" s="626">
        <v>545</v>
      </c>
      <c r="IF49" s="626">
        <v>1230</v>
      </c>
      <c r="IG49" s="626">
        <v>637</v>
      </c>
      <c r="IH49" s="626">
        <v>1253</v>
      </c>
      <c r="II49" s="626">
        <v>390</v>
      </c>
      <c r="IJ49" s="626">
        <v>249</v>
      </c>
      <c r="IK49" s="626">
        <v>186</v>
      </c>
      <c r="IL49" s="626">
        <v>584</v>
      </c>
      <c r="IM49" s="626">
        <v>587</v>
      </c>
      <c r="IN49" s="626">
        <v>73</v>
      </c>
      <c r="IO49" s="626">
        <v>38</v>
      </c>
      <c r="IP49" s="626">
        <v>5</v>
      </c>
      <c r="IQ49" s="626">
        <f t="shared" si="18"/>
        <v>44038</v>
      </c>
      <c r="IR49" s="627">
        <f t="shared" si="19"/>
        <v>1.3147736046141969E-2</v>
      </c>
      <c r="IS49" s="614">
        <f t="shared" si="20"/>
        <v>120.65205479452055</v>
      </c>
      <c r="IT49" s="628">
        <v>2424</v>
      </c>
      <c r="IU49" s="629">
        <f t="shared" si="21"/>
        <v>5.5043371633589175E-2</v>
      </c>
      <c r="IV49" s="630">
        <v>23144</v>
      </c>
      <c r="IW49" s="631">
        <f t="shared" si="1"/>
        <v>0.52554611926063854</v>
      </c>
      <c r="IX49" s="632">
        <v>54996.805499999937</v>
      </c>
      <c r="IY49" s="633">
        <v>13315.455700000051</v>
      </c>
      <c r="IZ49" s="633">
        <v>68312.261200000023</v>
      </c>
      <c r="JA49" s="634">
        <f t="shared" si="22"/>
        <v>0.1949204354547123</v>
      </c>
      <c r="JB49" s="635">
        <v>1.5512117080703034</v>
      </c>
      <c r="JC49" s="636">
        <v>14559</v>
      </c>
      <c r="JD49" s="637">
        <v>6597</v>
      </c>
      <c r="JE49" s="637">
        <v>2085</v>
      </c>
      <c r="JF49" s="637">
        <v>2367</v>
      </c>
      <c r="JG49" s="637">
        <v>651</v>
      </c>
      <c r="JH49" s="637">
        <v>17779</v>
      </c>
      <c r="JI49" s="638">
        <f t="shared" si="2"/>
        <v>0.33060084472501022</v>
      </c>
      <c r="JJ49" s="638">
        <f t="shared" si="3"/>
        <v>0.14980244334438439</v>
      </c>
      <c r="JK49" s="638">
        <f t="shared" si="4"/>
        <v>4.7345474363050095E-2</v>
      </c>
      <c r="JL49" s="638">
        <f t="shared" si="5"/>
        <v>5.3749034924383488E-2</v>
      </c>
      <c r="JM49" s="638">
        <f t="shared" si="6"/>
        <v>1.4782687678822834E-2</v>
      </c>
      <c r="JN49" s="639">
        <f t="shared" si="7"/>
        <v>0.40371951496434899</v>
      </c>
      <c r="JO49" s="640">
        <v>24.073122529644269</v>
      </c>
      <c r="JP49" s="641">
        <v>7.0425128621716757</v>
      </c>
      <c r="JQ49" s="641">
        <v>4.0631313131313131</v>
      </c>
      <c r="JR49" s="641">
        <v>5.5611237661351556</v>
      </c>
      <c r="JS49" s="641">
        <v>7.7158653846153848</v>
      </c>
      <c r="JT49" s="641">
        <v>5.0347502327024509</v>
      </c>
      <c r="JU49" s="641">
        <v>6.3156056943325272</v>
      </c>
      <c r="JV49" s="641">
        <v>6.6826503923278118</v>
      </c>
      <c r="JW49" s="641">
        <v>7.2134099616858238</v>
      </c>
      <c r="JX49" s="641">
        <v>7.2247360482654601</v>
      </c>
      <c r="JY49" s="641">
        <v>6.5305642633228844</v>
      </c>
      <c r="JZ49" s="641">
        <v>6.3813796971396526</v>
      </c>
      <c r="KA49" s="641">
        <v>5.2726063829787231</v>
      </c>
      <c r="KB49" s="641">
        <v>4.9141104294478524</v>
      </c>
      <c r="KC49" s="641">
        <v>5.0637773079633543</v>
      </c>
      <c r="KD49" s="641">
        <v>8.7945091514143101</v>
      </c>
      <c r="KE49" s="641">
        <v>6.4513761467889905</v>
      </c>
      <c r="KF49" s="641">
        <v>7.6707317073170733</v>
      </c>
      <c r="KG49" s="641">
        <v>9.5054945054945055</v>
      </c>
      <c r="KH49" s="641">
        <v>16.284916201117319</v>
      </c>
      <c r="KI49" s="641">
        <v>7.3307692307692305</v>
      </c>
      <c r="KJ49" s="641">
        <v>7.6626506024096388</v>
      </c>
      <c r="KK49" s="641">
        <v>15.870967741935484</v>
      </c>
      <c r="KL49" s="641">
        <v>3.9623287671232879</v>
      </c>
      <c r="KM49" s="641">
        <v>19.780238500851787</v>
      </c>
      <c r="KN49" s="641">
        <v>18.684931506849313</v>
      </c>
      <c r="KO49" s="641">
        <v>8.2368421052631575</v>
      </c>
      <c r="KP49" s="641">
        <v>4.5999999999999996</v>
      </c>
      <c r="KQ49" s="642">
        <v>7.1417866388119355</v>
      </c>
      <c r="KR49" s="625">
        <v>2641</v>
      </c>
      <c r="KS49" s="626">
        <v>16508</v>
      </c>
      <c r="KT49" s="626">
        <v>2415</v>
      </c>
      <c r="KU49" s="626">
        <v>11837</v>
      </c>
      <c r="KV49" s="626">
        <v>12245</v>
      </c>
      <c r="KW49" s="626">
        <v>19040</v>
      </c>
      <c r="KX49" s="626">
        <v>17185</v>
      </c>
      <c r="KY49" s="626">
        <v>5880</v>
      </c>
      <c r="KZ49" s="626">
        <v>29751</v>
      </c>
      <c r="LA49" s="626">
        <v>12140</v>
      </c>
      <c r="LB49" s="626">
        <v>6798</v>
      </c>
      <c r="LC49" s="626">
        <v>8378</v>
      </c>
      <c r="LD49" s="626">
        <v>3181</v>
      </c>
      <c r="LE49" s="626">
        <v>3160</v>
      </c>
      <c r="LF49" s="626">
        <v>9079</v>
      </c>
      <c r="LG49" s="626">
        <v>7348</v>
      </c>
      <c r="LH49" s="626">
        <v>2501</v>
      </c>
      <c r="LI49" s="626">
        <v>6746</v>
      </c>
      <c r="LJ49" s="626">
        <v>4534</v>
      </c>
      <c r="LK49" s="626">
        <v>19043</v>
      </c>
      <c r="LL49" s="626">
        <v>2401</v>
      </c>
      <c r="LM49" s="626">
        <v>1453</v>
      </c>
      <c r="LN49" s="626">
        <v>2318</v>
      </c>
      <c r="LO49" s="626">
        <v>1730</v>
      </c>
      <c r="LP49" s="626">
        <v>7131</v>
      </c>
      <c r="LQ49" s="626">
        <v>819</v>
      </c>
      <c r="LR49" s="626">
        <v>215</v>
      </c>
      <c r="LS49" s="626">
        <v>12</v>
      </c>
      <c r="LT49" s="626">
        <f t="shared" si="23"/>
        <v>216489</v>
      </c>
      <c r="LU49" s="614">
        <f t="shared" si="8"/>
        <v>593.12054794520543</v>
      </c>
      <c r="LV49" s="625">
        <v>9002</v>
      </c>
      <c r="LW49" s="626">
        <v>5833</v>
      </c>
      <c r="LX49" s="626">
        <v>13</v>
      </c>
      <c r="LY49" s="626">
        <v>319</v>
      </c>
      <c r="LZ49" s="626">
        <v>1723</v>
      </c>
      <c r="MA49" s="626">
        <v>7130</v>
      </c>
      <c r="MB49" s="626">
        <v>2634</v>
      </c>
      <c r="MC49" s="626">
        <v>633</v>
      </c>
      <c r="MD49" s="626">
        <v>2700</v>
      </c>
      <c r="ME49" s="626">
        <v>254</v>
      </c>
      <c r="MF49" s="626">
        <v>256</v>
      </c>
      <c r="MG49" s="626">
        <v>1216</v>
      </c>
      <c r="MH49" s="626">
        <v>31</v>
      </c>
      <c r="MI49" s="626">
        <v>688</v>
      </c>
      <c r="MJ49" s="626">
        <v>2563</v>
      </c>
      <c r="MK49" s="626">
        <v>11384</v>
      </c>
      <c r="ML49" s="626">
        <v>473</v>
      </c>
      <c r="MM49" s="626">
        <v>1453</v>
      </c>
      <c r="MN49" s="626">
        <v>883</v>
      </c>
      <c r="MO49" s="626">
        <v>139</v>
      </c>
      <c r="MP49" s="626">
        <v>94</v>
      </c>
      <c r="MQ49" s="626">
        <v>270</v>
      </c>
      <c r="MR49" s="626">
        <v>448</v>
      </c>
      <c r="MS49" s="626">
        <v>59</v>
      </c>
      <c r="MT49" s="626">
        <v>3895</v>
      </c>
      <c r="MU49" s="626">
        <v>473</v>
      </c>
      <c r="MV49" s="626">
        <v>60</v>
      </c>
      <c r="MW49" s="626">
        <v>6</v>
      </c>
      <c r="MX49" s="626">
        <f t="shared" si="24"/>
        <v>54632</v>
      </c>
      <c r="MY49" s="614">
        <f t="shared" si="25"/>
        <v>149.67671232876711</v>
      </c>
      <c r="MZ49" s="612">
        <f t="shared" si="9"/>
        <v>216489</v>
      </c>
      <c r="NA49" s="613">
        <f t="shared" si="26"/>
        <v>54632</v>
      </c>
      <c r="NB49" s="643">
        <f t="shared" si="27"/>
        <v>0.2015041254642761</v>
      </c>
      <c r="NC49" s="644">
        <v>1136</v>
      </c>
      <c r="ND49" s="645">
        <v>1843</v>
      </c>
      <c r="NE49" s="645">
        <v>4606</v>
      </c>
      <c r="NF49" s="646">
        <v>7338</v>
      </c>
      <c r="NG49" s="647">
        <v>7521</v>
      </c>
      <c r="NH49" s="647">
        <v>11276</v>
      </c>
      <c r="NI49" s="645">
        <v>737</v>
      </c>
      <c r="NJ49" s="645">
        <v>0</v>
      </c>
      <c r="NK49" s="646">
        <v>2292</v>
      </c>
      <c r="NL49" s="647">
        <v>611</v>
      </c>
      <c r="NM49" s="645">
        <v>484</v>
      </c>
      <c r="NN49" s="645">
        <v>3180</v>
      </c>
      <c r="NO49" s="646">
        <v>453</v>
      </c>
      <c r="NP49" s="647">
        <v>7269</v>
      </c>
      <c r="NQ49" s="648">
        <v>1900</v>
      </c>
      <c r="NR49" s="648">
        <v>0</v>
      </c>
      <c r="NS49" s="648">
        <v>3986</v>
      </c>
      <c r="NT49" s="649">
        <f t="shared" si="28"/>
        <v>54632</v>
      </c>
      <c r="NU49" s="650">
        <f t="shared" si="29"/>
        <v>0.21939522624103089</v>
      </c>
      <c r="NV49" s="625">
        <v>3834</v>
      </c>
      <c r="NW49" s="626">
        <v>121</v>
      </c>
      <c r="NX49" s="626">
        <v>408</v>
      </c>
      <c r="NY49" s="651">
        <v>4363</v>
      </c>
      <c r="NZ49" s="626">
        <v>6612</v>
      </c>
      <c r="OA49" s="626">
        <v>4615</v>
      </c>
      <c r="OB49" s="626">
        <v>2390</v>
      </c>
      <c r="OC49" s="651">
        <v>13617</v>
      </c>
      <c r="OD49" s="652">
        <f t="shared" si="30"/>
        <v>17980</v>
      </c>
      <c r="OE49" s="653">
        <v>16.54</v>
      </c>
      <c r="OF49" s="654">
        <v>0.68916666666666659</v>
      </c>
      <c r="OG49" s="654">
        <v>104.38</v>
      </c>
      <c r="OH49" s="654">
        <v>0.49704761904761902</v>
      </c>
      <c r="OI49" s="654">
        <v>103.82</v>
      </c>
      <c r="OJ49" s="654">
        <v>4.3258333333333328</v>
      </c>
      <c r="OK49" s="654">
        <v>572.84999999999991</v>
      </c>
      <c r="OL49" s="655">
        <v>2.7278571428571423</v>
      </c>
      <c r="OM49" s="656"/>
      <c r="ON49" s="657"/>
      <c r="OO49" s="657"/>
      <c r="OP49" s="657"/>
      <c r="OQ49" s="657"/>
      <c r="OR49" s="657"/>
      <c r="OS49" s="657"/>
      <c r="OT49" s="658"/>
    </row>
    <row r="50" spans="1:410" s="587" customFormat="1" ht="8.25" x14ac:dyDescent="0.25">
      <c r="A50" s="588" t="s">
        <v>441</v>
      </c>
      <c r="B50" s="589" t="s">
        <v>442</v>
      </c>
      <c r="C50" s="590" t="s">
        <v>443</v>
      </c>
      <c r="D50" s="590" t="s">
        <v>444</v>
      </c>
      <c r="E50" s="590" t="s">
        <v>1232</v>
      </c>
      <c r="F50" s="590" t="s">
        <v>368</v>
      </c>
      <c r="G50" s="590" t="s">
        <v>445</v>
      </c>
      <c r="H50" s="590" t="s">
        <v>445</v>
      </c>
      <c r="I50" s="590" t="s">
        <v>209</v>
      </c>
      <c r="J50" s="590" t="s">
        <v>210</v>
      </c>
      <c r="K50" s="591" t="s">
        <v>232</v>
      </c>
      <c r="L50" s="592">
        <v>1</v>
      </c>
      <c r="M50" s="593">
        <v>871848</v>
      </c>
      <c r="N50" s="594">
        <v>15439</v>
      </c>
      <c r="O50" s="595">
        <v>867000</v>
      </c>
      <c r="P50" s="596">
        <v>643052</v>
      </c>
      <c r="Q50" s="597">
        <f t="shared" si="10"/>
        <v>0.74169780853517875</v>
      </c>
      <c r="R50" s="598">
        <f t="shared" si="33"/>
        <v>4848</v>
      </c>
      <c r="S50" s="599">
        <v>19171.786670000005</v>
      </c>
      <c r="T50" s="600">
        <v>805728.01080999989</v>
      </c>
      <c r="U50" s="600">
        <v>0</v>
      </c>
      <c r="V50" s="600">
        <v>824899.79747999995</v>
      </c>
      <c r="W50" s="601">
        <f t="shared" si="11"/>
        <v>0.94615093167616371</v>
      </c>
      <c r="X50" s="602">
        <v>47.514000000000003</v>
      </c>
      <c r="Y50" s="603">
        <v>0</v>
      </c>
      <c r="Z50" s="603">
        <v>237.04066666666665</v>
      </c>
      <c r="AA50" s="603">
        <v>45.078266666666664</v>
      </c>
      <c r="AB50" s="603">
        <v>27.24</v>
      </c>
      <c r="AC50" s="603">
        <v>199.16933333333333</v>
      </c>
      <c r="AD50" s="603">
        <v>22.3964</v>
      </c>
      <c r="AE50" s="603">
        <v>43.777500000000003</v>
      </c>
      <c r="AF50" s="603">
        <v>155.21699999999998</v>
      </c>
      <c r="AG50" s="603">
        <v>777.43316666666658</v>
      </c>
      <c r="AH50" s="604">
        <f t="shared" si="12"/>
        <v>8.2141811635460069E-2</v>
      </c>
      <c r="AI50" s="605">
        <f t="shared" si="13"/>
        <v>0.40979395107288824</v>
      </c>
      <c r="AJ50" s="606"/>
      <c r="AK50" s="607"/>
      <c r="AL50" s="607"/>
      <c r="AM50" s="607"/>
      <c r="AN50" s="607"/>
      <c r="AO50" s="607">
        <v>82</v>
      </c>
      <c r="AP50" s="607">
        <v>129</v>
      </c>
      <c r="AQ50" s="608"/>
      <c r="AR50" s="609"/>
      <c r="AS50" s="610"/>
      <c r="AT50" s="610"/>
      <c r="AU50" s="610"/>
      <c r="AV50" s="610"/>
      <c r="AW50" s="610"/>
      <c r="AX50" s="610"/>
      <c r="AY50" s="610"/>
      <c r="AZ50" s="610"/>
      <c r="BA50" s="610"/>
      <c r="BB50" s="610"/>
      <c r="BC50" s="610"/>
      <c r="BD50" s="610"/>
      <c r="BE50" s="610"/>
      <c r="BF50" s="610"/>
      <c r="BG50" s="610"/>
      <c r="BH50" s="610"/>
      <c r="BI50" s="610"/>
      <c r="BJ50" s="610"/>
      <c r="BK50" s="610"/>
      <c r="BL50" s="611"/>
      <c r="BM50" s="612"/>
      <c r="BN50" s="613"/>
      <c r="BO50" s="613"/>
      <c r="BP50" s="613"/>
      <c r="BQ50" s="613"/>
      <c r="BR50" s="613"/>
      <c r="BS50" s="613">
        <v>50</v>
      </c>
      <c r="BT50" s="613"/>
      <c r="BU50" s="613"/>
      <c r="BV50" s="613"/>
      <c r="BW50" s="613"/>
      <c r="BX50" s="613"/>
      <c r="BY50" s="613"/>
      <c r="BZ50" s="613"/>
      <c r="CA50" s="613"/>
      <c r="CB50" s="613"/>
      <c r="CC50" s="613"/>
      <c r="CD50" s="613"/>
      <c r="CE50" s="613"/>
      <c r="CF50" s="613"/>
      <c r="CG50" s="613"/>
      <c r="CH50" s="613"/>
      <c r="CI50" s="613"/>
      <c r="CJ50" s="613"/>
      <c r="CK50" s="613"/>
      <c r="CL50" s="613"/>
      <c r="CM50" s="613"/>
      <c r="CN50" s="613"/>
      <c r="CO50" s="613"/>
      <c r="CP50" s="613"/>
      <c r="CQ50" s="613"/>
      <c r="CR50" s="613"/>
      <c r="CS50" s="613"/>
      <c r="CT50" s="613"/>
      <c r="CU50" s="613"/>
      <c r="CV50" s="613"/>
      <c r="CW50" s="613"/>
      <c r="CX50" s="613"/>
      <c r="CY50" s="613"/>
      <c r="CZ50" s="613"/>
      <c r="DA50" s="613">
        <f t="shared" si="15"/>
        <v>50</v>
      </c>
      <c r="DB50" s="614">
        <f t="shared" si="16"/>
        <v>1</v>
      </c>
      <c r="DC50" s="615"/>
      <c r="DD50" s="616"/>
      <c r="DE50" s="616"/>
      <c r="DF50" s="616"/>
      <c r="DG50" s="616"/>
      <c r="DH50" s="616"/>
      <c r="DI50" s="616">
        <v>0.68799999999999994</v>
      </c>
      <c r="DJ50" s="616"/>
      <c r="DK50" s="616"/>
      <c r="DL50" s="616"/>
      <c r="DM50" s="616"/>
      <c r="DN50" s="616"/>
      <c r="DO50" s="616"/>
      <c r="DP50" s="616"/>
      <c r="DQ50" s="616"/>
      <c r="DR50" s="616"/>
      <c r="DS50" s="616"/>
      <c r="DT50" s="616"/>
      <c r="DU50" s="616"/>
      <c r="DV50" s="616"/>
      <c r="DW50" s="616"/>
      <c r="DX50" s="616"/>
      <c r="DY50" s="616"/>
      <c r="DZ50" s="616"/>
      <c r="EA50" s="616"/>
      <c r="EB50" s="616"/>
      <c r="EC50" s="616"/>
      <c r="ED50" s="616"/>
      <c r="EE50" s="616"/>
      <c r="EF50" s="616"/>
      <c r="EG50" s="616"/>
      <c r="EH50" s="616"/>
      <c r="EI50" s="616"/>
      <c r="EJ50" s="616"/>
      <c r="EK50" s="616"/>
      <c r="EL50" s="616"/>
      <c r="EM50" s="616"/>
      <c r="EN50" s="616"/>
      <c r="EO50" s="616"/>
      <c r="EP50" s="616"/>
      <c r="EQ50" s="617">
        <v>0.68799999999999994</v>
      </c>
      <c r="ER50" s="618"/>
      <c r="ES50" s="619"/>
      <c r="ET50" s="619"/>
      <c r="EU50" s="619"/>
      <c r="EV50" s="619"/>
      <c r="EW50" s="619"/>
      <c r="EX50" s="619"/>
      <c r="EY50" s="619"/>
      <c r="EZ50" s="619"/>
      <c r="FA50" s="619"/>
      <c r="FB50" s="619"/>
      <c r="FC50" s="619"/>
      <c r="FD50" s="619"/>
      <c r="FE50" s="619"/>
      <c r="FF50" s="619"/>
      <c r="FG50" s="619"/>
      <c r="FH50" s="619"/>
      <c r="FI50" s="619"/>
      <c r="FJ50" s="619"/>
      <c r="FK50" s="619"/>
      <c r="FL50" s="619"/>
      <c r="FM50" s="619"/>
      <c r="FN50" s="619"/>
      <c r="FO50" s="619"/>
      <c r="FP50" s="619"/>
      <c r="FQ50" s="619"/>
      <c r="FR50" s="619"/>
      <c r="FS50" s="619"/>
      <c r="FT50" s="619"/>
      <c r="FU50" s="619"/>
      <c r="FV50" s="619"/>
      <c r="FW50" s="619"/>
      <c r="FX50" s="620"/>
      <c r="FY50" s="614"/>
      <c r="FZ50" s="615"/>
      <c r="GA50" s="616"/>
      <c r="GB50" s="616"/>
      <c r="GC50" s="616"/>
      <c r="GD50" s="616"/>
      <c r="GE50" s="616"/>
      <c r="GF50" s="616"/>
      <c r="GG50" s="616"/>
      <c r="GH50" s="616"/>
      <c r="GI50" s="616"/>
      <c r="GJ50" s="616"/>
      <c r="GK50" s="616"/>
      <c r="GL50" s="616"/>
      <c r="GM50" s="616"/>
      <c r="GN50" s="616"/>
      <c r="GO50" s="616"/>
      <c r="GP50" s="616"/>
      <c r="GQ50" s="616"/>
      <c r="GR50" s="616"/>
      <c r="GS50" s="616"/>
      <c r="GT50" s="616"/>
      <c r="GU50" s="616"/>
      <c r="GV50" s="616"/>
      <c r="GW50" s="616"/>
      <c r="GX50" s="616"/>
      <c r="GY50" s="616"/>
      <c r="GZ50" s="616"/>
      <c r="HA50" s="616"/>
      <c r="HB50" s="616"/>
      <c r="HC50" s="616"/>
      <c r="HD50" s="616"/>
      <c r="HE50" s="616"/>
      <c r="HF50" s="621"/>
      <c r="HG50" s="622"/>
      <c r="HH50" s="623"/>
      <c r="HI50" s="623">
        <v>679</v>
      </c>
      <c r="HJ50" s="623"/>
      <c r="HK50" s="623"/>
      <c r="HL50" s="623"/>
      <c r="HM50" s="623"/>
      <c r="HN50" s="624"/>
      <c r="HO50" s="625">
        <v>0</v>
      </c>
      <c r="HP50" s="626">
        <v>10</v>
      </c>
      <c r="HQ50" s="626">
        <v>0</v>
      </c>
      <c r="HR50" s="626">
        <v>0</v>
      </c>
      <c r="HS50" s="626">
        <v>0</v>
      </c>
      <c r="HT50" s="626">
        <v>0</v>
      </c>
      <c r="HU50" s="626">
        <v>0</v>
      </c>
      <c r="HV50" s="626">
        <v>0</v>
      </c>
      <c r="HW50" s="626">
        <v>0</v>
      </c>
      <c r="HX50" s="626">
        <v>0</v>
      </c>
      <c r="HY50" s="626">
        <v>0</v>
      </c>
      <c r="HZ50" s="626">
        <v>0</v>
      </c>
      <c r="IA50" s="626">
        <v>0</v>
      </c>
      <c r="IB50" s="626">
        <v>0</v>
      </c>
      <c r="IC50" s="626">
        <v>0</v>
      </c>
      <c r="ID50" s="626">
        <v>0</v>
      </c>
      <c r="IE50" s="626">
        <v>0</v>
      </c>
      <c r="IF50" s="626">
        <v>0</v>
      </c>
      <c r="IG50" s="626">
        <v>0</v>
      </c>
      <c r="IH50" s="626">
        <v>756</v>
      </c>
      <c r="II50" s="626">
        <v>64</v>
      </c>
      <c r="IJ50" s="626">
        <v>0</v>
      </c>
      <c r="IK50" s="626">
        <v>0</v>
      </c>
      <c r="IL50" s="626">
        <v>0</v>
      </c>
      <c r="IM50" s="626">
        <v>0</v>
      </c>
      <c r="IN50" s="626">
        <v>0</v>
      </c>
      <c r="IO50" s="626">
        <v>0</v>
      </c>
      <c r="IP50" s="626">
        <v>1</v>
      </c>
      <c r="IQ50" s="626">
        <f t="shared" si="18"/>
        <v>831</v>
      </c>
      <c r="IR50" s="627">
        <f t="shared" si="19"/>
        <v>0</v>
      </c>
      <c r="IS50" s="614">
        <f t="shared" si="20"/>
        <v>2.2767123287671232</v>
      </c>
      <c r="IT50" s="628">
        <v>61</v>
      </c>
      <c r="IU50" s="629">
        <f t="shared" si="21"/>
        <v>7.3405535499398308E-2</v>
      </c>
      <c r="IV50" s="630">
        <v>627</v>
      </c>
      <c r="IW50" s="631">
        <f t="shared" si="1"/>
        <v>0.75451263537906132</v>
      </c>
      <c r="IX50" s="632">
        <v>1418.3794999999996</v>
      </c>
      <c r="IY50" s="633">
        <v>2.0400000000000001E-2</v>
      </c>
      <c r="IZ50" s="633">
        <v>1418.3998999999997</v>
      </c>
      <c r="JA50" s="634">
        <f t="shared" si="22"/>
        <v>1.4382403721263662E-5</v>
      </c>
      <c r="JB50" s="635">
        <v>1.7068590854392294</v>
      </c>
      <c r="JC50" s="636">
        <v>0</v>
      </c>
      <c r="JD50" s="637">
        <v>17</v>
      </c>
      <c r="JE50" s="637">
        <v>0</v>
      </c>
      <c r="JF50" s="637">
        <v>0</v>
      </c>
      <c r="JG50" s="637">
        <v>0</v>
      </c>
      <c r="JH50" s="637">
        <v>814</v>
      </c>
      <c r="JI50" s="638">
        <f t="shared" si="2"/>
        <v>0</v>
      </c>
      <c r="JJ50" s="638">
        <f t="shared" si="3"/>
        <v>2.0457280385078221E-2</v>
      </c>
      <c r="JK50" s="638">
        <f t="shared" si="4"/>
        <v>0</v>
      </c>
      <c r="JL50" s="638">
        <f t="shared" si="5"/>
        <v>0</v>
      </c>
      <c r="JM50" s="638">
        <f t="shared" si="6"/>
        <v>0</v>
      </c>
      <c r="JN50" s="639">
        <f t="shared" si="7"/>
        <v>0.97954271961492179</v>
      </c>
      <c r="JO50" s="640">
        <v>0</v>
      </c>
      <c r="JP50" s="641">
        <v>17.399999999999999</v>
      </c>
      <c r="JQ50" s="641">
        <v>0</v>
      </c>
      <c r="JR50" s="641">
        <v>0</v>
      </c>
      <c r="JS50" s="641">
        <v>0</v>
      </c>
      <c r="JT50" s="641">
        <v>0</v>
      </c>
      <c r="JU50" s="641">
        <v>0</v>
      </c>
      <c r="JV50" s="641">
        <v>0</v>
      </c>
      <c r="JW50" s="641">
        <v>0</v>
      </c>
      <c r="JX50" s="641">
        <v>0</v>
      </c>
      <c r="JY50" s="641">
        <v>0</v>
      </c>
      <c r="JZ50" s="641">
        <v>0</v>
      </c>
      <c r="KA50" s="641">
        <v>0</v>
      </c>
      <c r="KB50" s="641">
        <v>0</v>
      </c>
      <c r="KC50" s="641">
        <v>0</v>
      </c>
      <c r="KD50" s="641">
        <v>0</v>
      </c>
      <c r="KE50" s="641">
        <v>0</v>
      </c>
      <c r="KF50" s="641">
        <v>0</v>
      </c>
      <c r="KG50" s="641">
        <v>0</v>
      </c>
      <c r="KH50" s="641">
        <v>16.291005291005291</v>
      </c>
      <c r="KI50" s="641">
        <v>12.453125</v>
      </c>
      <c r="KJ50" s="641">
        <v>0</v>
      </c>
      <c r="KK50" s="641">
        <v>0</v>
      </c>
      <c r="KL50" s="641">
        <v>0</v>
      </c>
      <c r="KM50" s="641">
        <v>0</v>
      </c>
      <c r="KN50" s="641">
        <v>0</v>
      </c>
      <c r="KO50" s="641">
        <v>0</v>
      </c>
      <c r="KP50" s="641">
        <v>10</v>
      </c>
      <c r="KQ50" s="642">
        <v>16.001203369434418</v>
      </c>
      <c r="KR50" s="625">
        <v>0</v>
      </c>
      <c r="KS50" s="626">
        <v>163</v>
      </c>
      <c r="KT50" s="626">
        <v>0</v>
      </c>
      <c r="KU50" s="626">
        <v>0</v>
      </c>
      <c r="KV50" s="626">
        <v>0</v>
      </c>
      <c r="KW50" s="626">
        <v>0</v>
      </c>
      <c r="KX50" s="626">
        <v>0</v>
      </c>
      <c r="KY50" s="626">
        <v>0</v>
      </c>
      <c r="KZ50" s="626">
        <v>0</v>
      </c>
      <c r="LA50" s="626">
        <v>0</v>
      </c>
      <c r="LB50" s="626">
        <v>0</v>
      </c>
      <c r="LC50" s="626">
        <v>0</v>
      </c>
      <c r="LD50" s="626">
        <v>0</v>
      </c>
      <c r="LE50" s="626">
        <v>0</v>
      </c>
      <c r="LF50" s="626">
        <v>0</v>
      </c>
      <c r="LG50" s="626">
        <v>0</v>
      </c>
      <c r="LH50" s="626">
        <v>0</v>
      </c>
      <c r="LI50" s="626">
        <v>0</v>
      </c>
      <c r="LJ50" s="626">
        <v>0</v>
      </c>
      <c r="LK50" s="626">
        <v>11563</v>
      </c>
      <c r="LL50" s="626">
        <v>733</v>
      </c>
      <c r="LM50" s="626">
        <v>0</v>
      </c>
      <c r="LN50" s="626">
        <v>0</v>
      </c>
      <c r="LO50" s="626">
        <v>0</v>
      </c>
      <c r="LP50" s="626">
        <v>0</v>
      </c>
      <c r="LQ50" s="626">
        <v>0</v>
      </c>
      <c r="LR50" s="626">
        <v>0</v>
      </c>
      <c r="LS50" s="626">
        <v>9</v>
      </c>
      <c r="LT50" s="626">
        <f t="shared" si="23"/>
        <v>12468</v>
      </c>
      <c r="LU50" s="614">
        <f t="shared" si="8"/>
        <v>34.158904109589038</v>
      </c>
      <c r="LV50" s="625">
        <v>0</v>
      </c>
      <c r="LW50" s="626">
        <v>0</v>
      </c>
      <c r="LX50" s="626">
        <v>0</v>
      </c>
      <c r="LY50" s="626">
        <v>0</v>
      </c>
      <c r="LZ50" s="626">
        <v>0</v>
      </c>
      <c r="MA50" s="626">
        <v>0</v>
      </c>
      <c r="MB50" s="626">
        <v>0</v>
      </c>
      <c r="MC50" s="626">
        <v>0</v>
      </c>
      <c r="MD50" s="626">
        <v>0</v>
      </c>
      <c r="ME50" s="626">
        <v>0</v>
      </c>
      <c r="MF50" s="626">
        <v>0</v>
      </c>
      <c r="MG50" s="626">
        <v>0</v>
      </c>
      <c r="MH50" s="626">
        <v>0</v>
      </c>
      <c r="MI50" s="626">
        <v>0</v>
      </c>
      <c r="MJ50" s="626">
        <v>0</v>
      </c>
      <c r="MK50" s="626">
        <v>0</v>
      </c>
      <c r="ML50" s="626">
        <v>0</v>
      </c>
      <c r="MM50" s="626">
        <v>0</v>
      </c>
      <c r="MN50" s="626">
        <v>0</v>
      </c>
      <c r="MO50" s="626">
        <v>0</v>
      </c>
      <c r="MP50" s="626">
        <v>0</v>
      </c>
      <c r="MQ50" s="626">
        <v>0</v>
      </c>
      <c r="MR50" s="626">
        <v>0</v>
      </c>
      <c r="MS50" s="626">
        <v>0</v>
      </c>
      <c r="MT50" s="626">
        <v>0</v>
      </c>
      <c r="MU50" s="626">
        <v>0</v>
      </c>
      <c r="MV50" s="626">
        <v>0</v>
      </c>
      <c r="MW50" s="626">
        <v>0</v>
      </c>
      <c r="MX50" s="626">
        <f t="shared" si="24"/>
        <v>0</v>
      </c>
      <c r="MY50" s="614">
        <f t="shared" si="25"/>
        <v>0</v>
      </c>
      <c r="MZ50" s="612">
        <f t="shared" si="9"/>
        <v>12468</v>
      </c>
      <c r="NA50" s="613">
        <f t="shared" si="26"/>
        <v>0</v>
      </c>
      <c r="NB50" s="643">
        <f t="shared" si="27"/>
        <v>0</v>
      </c>
      <c r="NC50" s="644">
        <v>0</v>
      </c>
      <c r="ND50" s="645">
        <v>0</v>
      </c>
      <c r="NE50" s="645">
        <v>0</v>
      </c>
      <c r="NF50" s="646">
        <v>0</v>
      </c>
      <c r="NG50" s="647">
        <v>0</v>
      </c>
      <c r="NH50" s="647">
        <v>0</v>
      </c>
      <c r="NI50" s="645">
        <v>0</v>
      </c>
      <c r="NJ50" s="645">
        <v>0</v>
      </c>
      <c r="NK50" s="646">
        <v>0</v>
      </c>
      <c r="NL50" s="647">
        <v>0</v>
      </c>
      <c r="NM50" s="645">
        <v>0</v>
      </c>
      <c r="NN50" s="645">
        <v>0</v>
      </c>
      <c r="NO50" s="646">
        <v>0</v>
      </c>
      <c r="NP50" s="647">
        <v>0</v>
      </c>
      <c r="NQ50" s="648">
        <v>0</v>
      </c>
      <c r="NR50" s="648">
        <v>0</v>
      </c>
      <c r="NS50" s="648">
        <v>0</v>
      </c>
      <c r="NT50" s="649">
        <f t="shared" si="28"/>
        <v>0</v>
      </c>
      <c r="NU50" s="650"/>
      <c r="NV50" s="625"/>
      <c r="NW50" s="626"/>
      <c r="NX50" s="626"/>
      <c r="NY50" s="651"/>
      <c r="NZ50" s="626"/>
      <c r="OA50" s="626"/>
      <c r="OB50" s="626"/>
      <c r="OC50" s="651"/>
      <c r="OD50" s="652"/>
      <c r="OE50" s="653"/>
      <c r="OF50" s="654"/>
      <c r="OG50" s="654"/>
      <c r="OH50" s="654"/>
      <c r="OI50" s="654"/>
      <c r="OJ50" s="654"/>
      <c r="OK50" s="654"/>
      <c r="OL50" s="655"/>
      <c r="OM50" s="656"/>
      <c r="ON50" s="657"/>
      <c r="OO50" s="657"/>
      <c r="OP50" s="657"/>
      <c r="OQ50" s="657"/>
      <c r="OR50" s="657"/>
      <c r="OS50" s="657"/>
      <c r="OT50" s="658"/>
    </row>
    <row r="51" spans="1:410" s="587" customFormat="1" ht="8.25" x14ac:dyDescent="0.25">
      <c r="A51" s="588" t="s">
        <v>446</v>
      </c>
      <c r="B51" s="589" t="s">
        <v>447</v>
      </c>
      <c r="C51" s="590" t="s">
        <v>448</v>
      </c>
      <c r="D51" s="590" t="s">
        <v>1241</v>
      </c>
      <c r="E51" s="590" t="s">
        <v>1232</v>
      </c>
      <c r="F51" s="590" t="s">
        <v>368</v>
      </c>
      <c r="G51" s="590" t="s">
        <v>450</v>
      </c>
      <c r="H51" s="590" t="s">
        <v>451</v>
      </c>
      <c r="I51" s="590" t="s">
        <v>186</v>
      </c>
      <c r="J51" s="590" t="s">
        <v>210</v>
      </c>
      <c r="K51" s="591" t="s">
        <v>282</v>
      </c>
      <c r="L51" s="592">
        <v>1</v>
      </c>
      <c r="M51" s="593">
        <v>1388888</v>
      </c>
      <c r="N51" s="594">
        <v>16591</v>
      </c>
      <c r="O51" s="595">
        <v>1379708</v>
      </c>
      <c r="P51" s="596">
        <v>827620</v>
      </c>
      <c r="Q51" s="597">
        <f t="shared" si="10"/>
        <v>0.5998515627944464</v>
      </c>
      <c r="R51" s="598">
        <f t="shared" si="33"/>
        <v>9180</v>
      </c>
      <c r="S51" s="599">
        <v>22742.543129999995</v>
      </c>
      <c r="T51" s="600">
        <v>1084241.7747200001</v>
      </c>
      <c r="U51" s="600">
        <v>119085.39431999998</v>
      </c>
      <c r="V51" s="600">
        <v>1226069.7121699997</v>
      </c>
      <c r="W51" s="601">
        <f t="shared" si="11"/>
        <v>0.8827707577356847</v>
      </c>
      <c r="X51" s="602">
        <v>121.29535000000001</v>
      </c>
      <c r="Y51" s="603">
        <v>7.23</v>
      </c>
      <c r="Z51" s="603">
        <v>259.59053333333338</v>
      </c>
      <c r="AA51" s="603">
        <v>105.06240000000001</v>
      </c>
      <c r="AB51" s="603">
        <v>25.54</v>
      </c>
      <c r="AC51" s="603">
        <v>113.93573333333333</v>
      </c>
      <c r="AD51" s="603">
        <v>0</v>
      </c>
      <c r="AE51" s="603">
        <v>79.859250000000003</v>
      </c>
      <c r="AF51" s="603">
        <v>67.382249999999999</v>
      </c>
      <c r="AG51" s="603">
        <v>779.89551666666671</v>
      </c>
      <c r="AH51" s="604">
        <f t="shared" si="12"/>
        <v>0.19172461851911107</v>
      </c>
      <c r="AI51" s="605">
        <f t="shared" si="13"/>
        <v>0.41031990075881658</v>
      </c>
      <c r="AJ51" s="606">
        <v>5575</v>
      </c>
      <c r="AK51" s="607">
        <v>5552</v>
      </c>
      <c r="AL51" s="607"/>
      <c r="AM51" s="607">
        <v>27028</v>
      </c>
      <c r="AN51" s="607">
        <v>1</v>
      </c>
      <c r="AO51" s="607">
        <v>6638</v>
      </c>
      <c r="AP51" s="607">
        <v>4779</v>
      </c>
      <c r="AQ51" s="608">
        <v>4451</v>
      </c>
      <c r="AR51" s="609"/>
      <c r="AS51" s="610"/>
      <c r="AT51" s="610"/>
      <c r="AU51" s="610"/>
      <c r="AV51" s="610"/>
      <c r="AW51" s="610"/>
      <c r="AX51" s="610"/>
      <c r="AY51" s="610"/>
      <c r="AZ51" s="610"/>
      <c r="BA51" s="610">
        <v>1</v>
      </c>
      <c r="BB51" s="610"/>
      <c r="BC51" s="610"/>
      <c r="BD51" s="610"/>
      <c r="BE51" s="610"/>
      <c r="BF51" s="610"/>
      <c r="BG51" s="610"/>
      <c r="BH51" s="610"/>
      <c r="BI51" s="610"/>
      <c r="BJ51" s="610"/>
      <c r="BK51" s="610"/>
      <c r="BL51" s="611">
        <f t="shared" si="14"/>
        <v>1</v>
      </c>
      <c r="BM51" s="612">
        <v>60</v>
      </c>
      <c r="BN51" s="613">
        <v>37</v>
      </c>
      <c r="BO51" s="613">
        <v>28</v>
      </c>
      <c r="BP51" s="613">
        <v>25</v>
      </c>
      <c r="BQ51" s="613">
        <v>30</v>
      </c>
      <c r="BR51" s="613">
        <v>20</v>
      </c>
      <c r="BS51" s="613"/>
      <c r="BT51" s="613">
        <v>20</v>
      </c>
      <c r="BU51" s="613">
        <v>10</v>
      </c>
      <c r="BV51" s="613">
        <v>15</v>
      </c>
      <c r="BW51" s="613">
        <v>25</v>
      </c>
      <c r="BX51" s="613"/>
      <c r="BY51" s="613"/>
      <c r="BZ51" s="613"/>
      <c r="CA51" s="613"/>
      <c r="CB51" s="613"/>
      <c r="CC51" s="613"/>
      <c r="CD51" s="613"/>
      <c r="CE51" s="613"/>
      <c r="CF51" s="613"/>
      <c r="CG51" s="613"/>
      <c r="CH51" s="613"/>
      <c r="CI51" s="613"/>
      <c r="CJ51" s="613"/>
      <c r="CK51" s="613"/>
      <c r="CL51" s="613"/>
      <c r="CM51" s="613"/>
      <c r="CN51" s="613"/>
      <c r="CO51" s="613"/>
      <c r="CP51" s="613"/>
      <c r="CQ51" s="613"/>
      <c r="CR51" s="613"/>
      <c r="CS51" s="613"/>
      <c r="CT51" s="613"/>
      <c r="CU51" s="613"/>
      <c r="CV51" s="613"/>
      <c r="CW51" s="613"/>
      <c r="CX51" s="613"/>
      <c r="CY51" s="613"/>
      <c r="CZ51" s="613"/>
      <c r="DA51" s="613">
        <f t="shared" si="15"/>
        <v>270</v>
      </c>
      <c r="DB51" s="614">
        <f t="shared" si="16"/>
        <v>10</v>
      </c>
      <c r="DC51" s="615">
        <v>0.527716894977169</v>
      </c>
      <c r="DD51" s="616">
        <v>0.52728619029988888</v>
      </c>
      <c r="DE51" s="616">
        <v>0.37407045009784734</v>
      </c>
      <c r="DF51" s="616">
        <v>0.43342465753424658</v>
      </c>
      <c r="DG51" s="616">
        <v>0.63799086757990864</v>
      </c>
      <c r="DH51" s="616">
        <v>0.3428767123287671</v>
      </c>
      <c r="DI51" s="616"/>
      <c r="DJ51" s="616">
        <v>0.76698630136986301</v>
      </c>
      <c r="DK51" s="616">
        <v>0.50931506849315067</v>
      </c>
      <c r="DL51" s="616">
        <v>0.75543378995433785</v>
      </c>
      <c r="DM51" s="616">
        <v>0.56591780821917803</v>
      </c>
      <c r="DN51" s="616"/>
      <c r="DO51" s="616"/>
      <c r="DP51" s="616"/>
      <c r="DQ51" s="616"/>
      <c r="DR51" s="616"/>
      <c r="DS51" s="616"/>
      <c r="DT51" s="616"/>
      <c r="DU51" s="616"/>
      <c r="DV51" s="616"/>
      <c r="DW51" s="616"/>
      <c r="DX51" s="616"/>
      <c r="DY51" s="616"/>
      <c r="DZ51" s="616"/>
      <c r="EA51" s="616"/>
      <c r="EB51" s="616"/>
      <c r="EC51" s="616"/>
      <c r="ED51" s="616"/>
      <c r="EE51" s="616"/>
      <c r="EF51" s="616"/>
      <c r="EG51" s="616"/>
      <c r="EH51" s="616"/>
      <c r="EI51" s="616"/>
      <c r="EJ51" s="616"/>
      <c r="EK51" s="616"/>
      <c r="EL51" s="616"/>
      <c r="EM51" s="616"/>
      <c r="EN51" s="616"/>
      <c r="EO51" s="616"/>
      <c r="EP51" s="616"/>
      <c r="EQ51" s="617">
        <v>0.53478437341451035</v>
      </c>
      <c r="ER51" s="618">
        <v>8</v>
      </c>
      <c r="ES51" s="619">
        <v>5</v>
      </c>
      <c r="ET51" s="619">
        <v>6</v>
      </c>
      <c r="EU51" s="619"/>
      <c r="EV51" s="619">
        <v>5</v>
      </c>
      <c r="EW51" s="619">
        <v>5</v>
      </c>
      <c r="EX51" s="619"/>
      <c r="EY51" s="619"/>
      <c r="EZ51" s="619"/>
      <c r="FA51" s="619"/>
      <c r="FB51" s="619"/>
      <c r="FC51" s="619"/>
      <c r="FD51" s="619"/>
      <c r="FE51" s="619"/>
      <c r="FF51" s="619"/>
      <c r="FG51" s="619"/>
      <c r="FH51" s="619"/>
      <c r="FI51" s="619"/>
      <c r="FJ51" s="619"/>
      <c r="FK51" s="619"/>
      <c r="FL51" s="619"/>
      <c r="FM51" s="619"/>
      <c r="FN51" s="619"/>
      <c r="FO51" s="619"/>
      <c r="FP51" s="619"/>
      <c r="FQ51" s="619"/>
      <c r="FR51" s="619"/>
      <c r="FS51" s="619"/>
      <c r="FT51" s="619"/>
      <c r="FU51" s="619"/>
      <c r="FV51" s="619"/>
      <c r="FW51" s="619"/>
      <c r="FX51" s="620">
        <f t="shared" si="17"/>
        <v>29</v>
      </c>
      <c r="FY51" s="614">
        <f>COUNT(ER51:FW51)</f>
        <v>5</v>
      </c>
      <c r="FZ51" s="615">
        <v>0.57808219178082187</v>
      </c>
      <c r="GA51" s="616">
        <v>0.60767123287671232</v>
      </c>
      <c r="GB51" s="616">
        <v>0.5036529680365297</v>
      </c>
      <c r="GC51" s="616"/>
      <c r="GD51" s="616">
        <v>0.59890410958904106</v>
      </c>
      <c r="GE51" s="616">
        <v>0.39013698630136984</v>
      </c>
      <c r="GF51" s="616"/>
      <c r="GG51" s="616"/>
      <c r="GH51" s="616"/>
      <c r="GI51" s="616"/>
      <c r="GJ51" s="616"/>
      <c r="GK51" s="616"/>
      <c r="GL51" s="616"/>
      <c r="GM51" s="616"/>
      <c r="GN51" s="616"/>
      <c r="GO51" s="616"/>
      <c r="GP51" s="616"/>
      <c r="GQ51" s="616"/>
      <c r="GR51" s="616"/>
      <c r="GS51" s="616"/>
      <c r="GT51" s="616"/>
      <c r="GU51" s="616"/>
      <c r="GV51" s="616"/>
      <c r="GW51" s="616"/>
      <c r="GX51" s="616"/>
      <c r="GY51" s="616"/>
      <c r="GZ51" s="616"/>
      <c r="HA51" s="616"/>
      <c r="HB51" s="616"/>
      <c r="HC51" s="616"/>
      <c r="HD51" s="616"/>
      <c r="HE51" s="616"/>
      <c r="HF51" s="621">
        <v>0.53897024090694379</v>
      </c>
      <c r="HG51" s="622">
        <v>45</v>
      </c>
      <c r="HH51" s="623">
        <v>150</v>
      </c>
      <c r="HI51" s="623">
        <v>25</v>
      </c>
      <c r="HJ51" s="623"/>
      <c r="HK51" s="623"/>
      <c r="HL51" s="623"/>
      <c r="HM51" s="623">
        <v>8</v>
      </c>
      <c r="HN51" s="660">
        <v>0.24109589041095891</v>
      </c>
      <c r="HO51" s="625">
        <v>57</v>
      </c>
      <c r="HP51" s="626">
        <v>1230</v>
      </c>
      <c r="HQ51" s="626">
        <v>23</v>
      </c>
      <c r="HR51" s="626">
        <v>369</v>
      </c>
      <c r="HS51" s="626">
        <v>1012</v>
      </c>
      <c r="HT51" s="626">
        <v>871</v>
      </c>
      <c r="HU51" s="626">
        <v>1417</v>
      </c>
      <c r="HV51" s="626">
        <v>516</v>
      </c>
      <c r="HW51" s="626">
        <v>1782</v>
      </c>
      <c r="HX51" s="626">
        <v>311</v>
      </c>
      <c r="HY51" s="626">
        <v>307</v>
      </c>
      <c r="HZ51" s="626">
        <v>1113</v>
      </c>
      <c r="IA51" s="626">
        <v>230</v>
      </c>
      <c r="IB51" s="626">
        <v>355</v>
      </c>
      <c r="IC51" s="626">
        <v>870</v>
      </c>
      <c r="ID51" s="626">
        <v>548</v>
      </c>
      <c r="IE51" s="626">
        <v>137</v>
      </c>
      <c r="IF51" s="626">
        <v>27</v>
      </c>
      <c r="IG51" s="626">
        <v>96</v>
      </c>
      <c r="IH51" s="626">
        <v>118</v>
      </c>
      <c r="II51" s="626">
        <v>94</v>
      </c>
      <c r="IJ51" s="626">
        <v>127</v>
      </c>
      <c r="IK51" s="626">
        <v>6</v>
      </c>
      <c r="IL51" s="626">
        <v>76</v>
      </c>
      <c r="IM51" s="626">
        <v>370</v>
      </c>
      <c r="IN51" s="626">
        <v>0</v>
      </c>
      <c r="IO51" s="626">
        <v>10</v>
      </c>
      <c r="IP51" s="626">
        <v>0</v>
      </c>
      <c r="IQ51" s="626">
        <f t="shared" si="18"/>
        <v>12072</v>
      </c>
      <c r="IR51" s="627">
        <f t="shared" si="19"/>
        <v>4.7216699801192839E-3</v>
      </c>
      <c r="IS51" s="614">
        <f t="shared" si="20"/>
        <v>33.073972602739723</v>
      </c>
      <c r="IT51" s="628">
        <v>1015</v>
      </c>
      <c r="IU51" s="629">
        <f t="shared" si="21"/>
        <v>8.4078860172299541E-2</v>
      </c>
      <c r="IV51" s="630">
        <v>1974</v>
      </c>
      <c r="IW51" s="631">
        <f t="shared" si="1"/>
        <v>0.16351888667992048</v>
      </c>
      <c r="IX51" s="632">
        <v>8954.1803000000073</v>
      </c>
      <c r="IY51" s="633">
        <v>621.30649999999946</v>
      </c>
      <c r="IZ51" s="633">
        <v>9575.4867999999988</v>
      </c>
      <c r="JA51" s="634">
        <f t="shared" si="22"/>
        <v>6.4885108504352959E-2</v>
      </c>
      <c r="JB51" s="635">
        <v>0.79319804506295555</v>
      </c>
      <c r="JC51" s="636">
        <v>2503</v>
      </c>
      <c r="JD51" s="637">
        <v>1528</v>
      </c>
      <c r="JE51" s="637">
        <v>73</v>
      </c>
      <c r="JF51" s="637">
        <v>16</v>
      </c>
      <c r="JG51" s="637">
        <v>0</v>
      </c>
      <c r="JH51" s="637">
        <v>7952</v>
      </c>
      <c r="JI51" s="638">
        <f t="shared" si="2"/>
        <v>0.20733929754804506</v>
      </c>
      <c r="JJ51" s="638">
        <f t="shared" si="3"/>
        <v>0.1265738899933731</v>
      </c>
      <c r="JK51" s="638">
        <f t="shared" si="4"/>
        <v>6.0470510271703115E-3</v>
      </c>
      <c r="JL51" s="638">
        <f t="shared" si="5"/>
        <v>1.3253810470510272E-3</v>
      </c>
      <c r="JM51" s="638">
        <f t="shared" si="6"/>
        <v>0</v>
      </c>
      <c r="JN51" s="639">
        <f t="shared" si="7"/>
        <v>0.65871438038436048</v>
      </c>
      <c r="JO51" s="640">
        <v>21.701754385964911</v>
      </c>
      <c r="JP51" s="641">
        <v>5.4008130081300809</v>
      </c>
      <c r="JQ51" s="641">
        <v>3.8260869565217392</v>
      </c>
      <c r="JR51" s="641">
        <v>4.2276422764227641</v>
      </c>
      <c r="JS51" s="641">
        <v>8.4496047430830039</v>
      </c>
      <c r="JT51" s="641">
        <v>6.0057405281285883</v>
      </c>
      <c r="JU51" s="641">
        <v>4.7621736062103031</v>
      </c>
      <c r="JV51" s="641">
        <v>6.2015503875968996</v>
      </c>
      <c r="JW51" s="641">
        <v>5.6806958473625144</v>
      </c>
      <c r="JX51" s="641">
        <v>4.083601286173633</v>
      </c>
      <c r="JY51" s="641">
        <v>5.5146579804560263</v>
      </c>
      <c r="JZ51" s="641">
        <v>5.2911051212938007</v>
      </c>
      <c r="KA51" s="641">
        <v>4.8260869565217392</v>
      </c>
      <c r="KB51" s="641">
        <v>3.380281690140845</v>
      </c>
      <c r="KC51" s="641">
        <v>4.2494252873563214</v>
      </c>
      <c r="KD51" s="641">
        <v>4.5328467153284668</v>
      </c>
      <c r="KE51" s="641">
        <v>5.4087591240875916</v>
      </c>
      <c r="KF51" s="641">
        <v>6.5555555555555554</v>
      </c>
      <c r="KG51" s="641">
        <v>9.28125</v>
      </c>
      <c r="KH51" s="641">
        <v>4.2457627118644066</v>
      </c>
      <c r="KI51" s="641">
        <v>2.6276595744680851</v>
      </c>
      <c r="KJ51" s="641">
        <v>3.5826771653543306</v>
      </c>
      <c r="KK51" s="641">
        <v>3.3333333333333335</v>
      </c>
      <c r="KL51" s="641">
        <v>2.4210526315789473</v>
      </c>
      <c r="KM51" s="641">
        <v>16.097297297297299</v>
      </c>
      <c r="KN51" s="641">
        <v>0</v>
      </c>
      <c r="KO51" s="641">
        <v>7.6</v>
      </c>
      <c r="KP51" s="641">
        <v>0</v>
      </c>
      <c r="KQ51" s="642">
        <v>5.7962226640159047</v>
      </c>
      <c r="KR51" s="625">
        <v>211</v>
      </c>
      <c r="KS51" s="626">
        <v>4521</v>
      </c>
      <c r="KT51" s="626">
        <v>60</v>
      </c>
      <c r="KU51" s="626">
        <v>1102</v>
      </c>
      <c r="KV51" s="626">
        <v>6973</v>
      </c>
      <c r="KW51" s="626">
        <v>4071</v>
      </c>
      <c r="KX51" s="626">
        <v>4276</v>
      </c>
      <c r="KY51" s="626">
        <v>2240</v>
      </c>
      <c r="KZ51" s="626">
        <v>7831</v>
      </c>
      <c r="LA51" s="626">
        <v>927</v>
      </c>
      <c r="LB51" s="626">
        <v>1287</v>
      </c>
      <c r="LC51" s="626">
        <v>4538</v>
      </c>
      <c r="LD51" s="626">
        <v>848</v>
      </c>
      <c r="LE51" s="626">
        <v>924</v>
      </c>
      <c r="LF51" s="626">
        <v>2882</v>
      </c>
      <c r="LG51" s="626">
        <v>1935</v>
      </c>
      <c r="LH51" s="626">
        <v>542</v>
      </c>
      <c r="LI51" s="626">
        <v>143</v>
      </c>
      <c r="LJ51" s="626">
        <v>568</v>
      </c>
      <c r="LK51" s="626">
        <v>368</v>
      </c>
      <c r="LL51" s="626">
        <v>132</v>
      </c>
      <c r="LM51" s="626">
        <v>276</v>
      </c>
      <c r="LN51" s="626">
        <v>12</v>
      </c>
      <c r="LO51" s="626">
        <v>114</v>
      </c>
      <c r="LP51" s="626">
        <v>5585</v>
      </c>
      <c r="LQ51" s="626">
        <v>0</v>
      </c>
      <c r="LR51" s="626">
        <v>65</v>
      </c>
      <c r="LS51" s="626">
        <v>0</v>
      </c>
      <c r="LT51" s="626">
        <f t="shared" si="23"/>
        <v>52431</v>
      </c>
      <c r="LU51" s="614">
        <f t="shared" si="8"/>
        <v>143.64657534246575</v>
      </c>
      <c r="LV51" s="625">
        <v>965</v>
      </c>
      <c r="LW51" s="626">
        <v>945</v>
      </c>
      <c r="LX51" s="626">
        <v>6</v>
      </c>
      <c r="LY51" s="626">
        <v>96</v>
      </c>
      <c r="LZ51" s="626">
        <v>566</v>
      </c>
      <c r="MA51" s="626">
        <v>294</v>
      </c>
      <c r="MB51" s="626">
        <v>1053</v>
      </c>
      <c r="MC51" s="626">
        <v>433</v>
      </c>
      <c r="MD51" s="626">
        <v>509</v>
      </c>
      <c r="ME51" s="626">
        <v>46</v>
      </c>
      <c r="MF51" s="626">
        <v>100</v>
      </c>
      <c r="MG51" s="626">
        <v>224</v>
      </c>
      <c r="MH51" s="626">
        <v>31</v>
      </c>
      <c r="MI51" s="626">
        <v>29</v>
      </c>
      <c r="MJ51" s="626">
        <v>10</v>
      </c>
      <c r="MK51" s="626">
        <v>20</v>
      </c>
      <c r="ML51" s="626">
        <v>64</v>
      </c>
      <c r="MM51" s="626">
        <v>4</v>
      </c>
      <c r="MN51" s="626">
        <v>229</v>
      </c>
      <c r="MO51" s="626">
        <v>19</v>
      </c>
      <c r="MP51" s="626">
        <v>38</v>
      </c>
      <c r="MQ51" s="626">
        <v>58</v>
      </c>
      <c r="MR51" s="626">
        <v>2</v>
      </c>
      <c r="MS51" s="626">
        <v>2</v>
      </c>
      <c r="MT51" s="626">
        <v>0</v>
      </c>
      <c r="MU51" s="626">
        <v>0</v>
      </c>
      <c r="MV51" s="626">
        <v>1</v>
      </c>
      <c r="MW51" s="626">
        <v>0</v>
      </c>
      <c r="MX51" s="626">
        <f t="shared" si="24"/>
        <v>5744</v>
      </c>
      <c r="MY51" s="614">
        <f t="shared" si="25"/>
        <v>15.736986301369862</v>
      </c>
      <c r="MZ51" s="612">
        <f t="shared" si="9"/>
        <v>52431</v>
      </c>
      <c r="NA51" s="613">
        <f t="shared" si="26"/>
        <v>5744</v>
      </c>
      <c r="NB51" s="643">
        <f t="shared" si="27"/>
        <v>9.8736570691877953E-2</v>
      </c>
      <c r="NC51" s="644">
        <v>28</v>
      </c>
      <c r="ND51" s="645">
        <v>261</v>
      </c>
      <c r="NE51" s="645">
        <v>435</v>
      </c>
      <c r="NF51" s="646">
        <v>302</v>
      </c>
      <c r="NG51" s="647">
        <v>2338</v>
      </c>
      <c r="NH51" s="647">
        <v>1290</v>
      </c>
      <c r="NI51" s="645">
        <v>0</v>
      </c>
      <c r="NJ51" s="645">
        <v>0</v>
      </c>
      <c r="NK51" s="646">
        <v>0</v>
      </c>
      <c r="NL51" s="647">
        <v>1090</v>
      </c>
      <c r="NM51" s="645">
        <v>0</v>
      </c>
      <c r="NN51" s="645">
        <v>0</v>
      </c>
      <c r="NO51" s="646">
        <v>0</v>
      </c>
      <c r="NP51" s="647">
        <v>0</v>
      </c>
      <c r="NQ51" s="648">
        <v>0</v>
      </c>
      <c r="NR51" s="648">
        <v>0</v>
      </c>
      <c r="NS51" s="648">
        <v>0</v>
      </c>
      <c r="NT51" s="649">
        <f t="shared" si="28"/>
        <v>5744</v>
      </c>
      <c r="NU51" s="650">
        <f t="shared" si="29"/>
        <v>0.12604456824512536</v>
      </c>
      <c r="NV51" s="625">
        <v>641</v>
      </c>
      <c r="NW51" s="626">
        <v>16</v>
      </c>
      <c r="NX51" s="626">
        <v>87</v>
      </c>
      <c r="NY51" s="651">
        <v>744</v>
      </c>
      <c r="NZ51" s="626">
        <v>137</v>
      </c>
      <c r="OA51" s="626">
        <v>13</v>
      </c>
      <c r="OB51" s="626">
        <v>240</v>
      </c>
      <c r="OC51" s="651">
        <v>390</v>
      </c>
      <c r="OD51" s="652">
        <f t="shared" si="30"/>
        <v>1134</v>
      </c>
      <c r="OE51" s="653">
        <v>5.0999999999999996</v>
      </c>
      <c r="OF51" s="654">
        <v>0.85</v>
      </c>
      <c r="OG51" s="654">
        <v>4.1400000000000006</v>
      </c>
      <c r="OH51" s="654">
        <v>0.18000000000000002</v>
      </c>
      <c r="OI51" s="654">
        <v>25.8</v>
      </c>
      <c r="OJ51" s="654">
        <v>4.3</v>
      </c>
      <c r="OK51" s="654">
        <v>39.980000000000004</v>
      </c>
      <c r="OL51" s="655">
        <v>1.7382608695652175</v>
      </c>
      <c r="OM51" s="656"/>
      <c r="ON51" s="657"/>
      <c r="OO51" s="657"/>
      <c r="OP51" s="657"/>
      <c r="OQ51" s="657"/>
      <c r="OR51" s="657"/>
      <c r="OS51" s="657"/>
      <c r="OT51" s="658"/>
    </row>
    <row r="52" spans="1:410" s="587" customFormat="1" ht="8.25" x14ac:dyDescent="0.25">
      <c r="A52" s="588" t="s">
        <v>452</v>
      </c>
      <c r="B52" s="589" t="s">
        <v>453</v>
      </c>
      <c r="C52" s="590" t="s">
        <v>454</v>
      </c>
      <c r="D52" s="590" t="s">
        <v>1242</v>
      </c>
      <c r="E52" s="590" t="s">
        <v>1232</v>
      </c>
      <c r="F52" s="590" t="s">
        <v>368</v>
      </c>
      <c r="G52" s="590" t="s">
        <v>456</v>
      </c>
      <c r="H52" s="590" t="s">
        <v>456</v>
      </c>
      <c r="I52" s="590" t="s">
        <v>186</v>
      </c>
      <c r="J52" s="590" t="s">
        <v>210</v>
      </c>
      <c r="K52" s="591" t="s">
        <v>282</v>
      </c>
      <c r="L52" s="592">
        <v>1</v>
      </c>
      <c r="M52" s="593">
        <v>1506480</v>
      </c>
      <c r="N52" s="594">
        <v>27316</v>
      </c>
      <c r="O52" s="595">
        <v>1504613</v>
      </c>
      <c r="P52" s="596">
        <v>922346</v>
      </c>
      <c r="Q52" s="597">
        <f t="shared" si="10"/>
        <v>0.61301211673699485</v>
      </c>
      <c r="R52" s="598">
        <f t="shared" si="33"/>
        <v>1867</v>
      </c>
      <c r="S52" s="599">
        <v>1952.4571300000005</v>
      </c>
      <c r="T52" s="600">
        <v>1204481.01609</v>
      </c>
      <c r="U52" s="600">
        <v>95741.353510000001</v>
      </c>
      <c r="V52" s="600">
        <v>1302174.8267300003</v>
      </c>
      <c r="W52" s="601">
        <f t="shared" si="11"/>
        <v>0.86438241910280944</v>
      </c>
      <c r="X52" s="602">
        <v>104.093</v>
      </c>
      <c r="Y52" s="603">
        <v>4.7</v>
      </c>
      <c r="Z52" s="603">
        <v>290.41413333333338</v>
      </c>
      <c r="AA52" s="603">
        <v>96.240666666666655</v>
      </c>
      <c r="AB52" s="603">
        <v>15.247466666666664</v>
      </c>
      <c r="AC52" s="603">
        <v>121.85159999999999</v>
      </c>
      <c r="AD52" s="603">
        <v>6.79</v>
      </c>
      <c r="AE52" s="603">
        <v>70.84575000000001</v>
      </c>
      <c r="AF52" s="603">
        <v>78.144000000000005</v>
      </c>
      <c r="AG52" s="603">
        <v>788.32661666666672</v>
      </c>
      <c r="AH52" s="604">
        <f t="shared" si="12"/>
        <v>0.16281401155968586</v>
      </c>
      <c r="AI52" s="605">
        <f t="shared" si="13"/>
        <v>0.45424274506095019</v>
      </c>
      <c r="AJ52" s="606">
        <v>17923</v>
      </c>
      <c r="AK52" s="607">
        <v>17657</v>
      </c>
      <c r="AL52" s="607">
        <v>17597</v>
      </c>
      <c r="AM52" s="607">
        <v>12833</v>
      </c>
      <c r="AN52" s="607">
        <v>74040</v>
      </c>
      <c r="AO52" s="607">
        <v>8816</v>
      </c>
      <c r="AP52" s="607">
        <v>6021</v>
      </c>
      <c r="AQ52" s="608">
        <v>3803</v>
      </c>
      <c r="AR52" s="609"/>
      <c r="AS52" s="610"/>
      <c r="AT52" s="610"/>
      <c r="AU52" s="610"/>
      <c r="AV52" s="610"/>
      <c r="AW52" s="610"/>
      <c r="AX52" s="610"/>
      <c r="AY52" s="610"/>
      <c r="AZ52" s="610"/>
      <c r="BA52" s="610"/>
      <c r="BB52" s="610"/>
      <c r="BC52" s="610"/>
      <c r="BD52" s="610"/>
      <c r="BE52" s="610"/>
      <c r="BF52" s="610"/>
      <c r="BG52" s="610"/>
      <c r="BH52" s="610"/>
      <c r="BI52" s="610"/>
      <c r="BJ52" s="610"/>
      <c r="BK52" s="610"/>
      <c r="BL52" s="611"/>
      <c r="BM52" s="612">
        <v>35</v>
      </c>
      <c r="BN52" s="613">
        <v>50</v>
      </c>
      <c r="BO52" s="613">
        <v>38</v>
      </c>
      <c r="BP52" s="613">
        <v>30</v>
      </c>
      <c r="BQ52" s="613"/>
      <c r="BR52" s="613">
        <v>20</v>
      </c>
      <c r="BS52" s="613"/>
      <c r="BT52" s="613"/>
      <c r="BU52" s="613">
        <v>16</v>
      </c>
      <c r="BV52" s="613"/>
      <c r="BW52" s="613"/>
      <c r="BX52" s="613"/>
      <c r="BY52" s="613"/>
      <c r="BZ52" s="613"/>
      <c r="CA52" s="613"/>
      <c r="CB52" s="613"/>
      <c r="CC52" s="613"/>
      <c r="CD52" s="613"/>
      <c r="CE52" s="613"/>
      <c r="CF52" s="613">
        <v>5</v>
      </c>
      <c r="CG52" s="613"/>
      <c r="CH52" s="613"/>
      <c r="CI52" s="613"/>
      <c r="CJ52" s="613"/>
      <c r="CK52" s="613"/>
      <c r="CL52" s="613"/>
      <c r="CM52" s="613"/>
      <c r="CN52" s="613"/>
      <c r="CO52" s="613"/>
      <c r="CP52" s="613"/>
      <c r="CQ52" s="613"/>
      <c r="CR52" s="613"/>
      <c r="CS52" s="613"/>
      <c r="CT52" s="613"/>
      <c r="CU52" s="613"/>
      <c r="CV52" s="613"/>
      <c r="CW52" s="613"/>
      <c r="CX52" s="613"/>
      <c r="CY52" s="613"/>
      <c r="CZ52" s="613"/>
      <c r="DA52" s="613">
        <f t="shared" si="15"/>
        <v>194</v>
      </c>
      <c r="DB52" s="614">
        <f t="shared" si="16"/>
        <v>7</v>
      </c>
      <c r="DC52" s="615">
        <v>0.88939334637964773</v>
      </c>
      <c r="DD52" s="616">
        <v>0.56652054794520545</v>
      </c>
      <c r="DE52" s="616">
        <v>0.30793078586878153</v>
      </c>
      <c r="DF52" s="616">
        <v>0.58091324200913241</v>
      </c>
      <c r="DG52" s="616"/>
      <c r="DH52" s="616">
        <v>0.48821917808219178</v>
      </c>
      <c r="DI52" s="616"/>
      <c r="DJ52" s="616"/>
      <c r="DK52" s="616">
        <v>0.36797945205479454</v>
      </c>
      <c r="DL52" s="616"/>
      <c r="DM52" s="616"/>
      <c r="DN52" s="616"/>
      <c r="DO52" s="616"/>
      <c r="DP52" s="616"/>
      <c r="DQ52" s="616"/>
      <c r="DR52" s="616"/>
      <c r="DS52" s="616"/>
      <c r="DT52" s="616"/>
      <c r="DU52" s="616"/>
      <c r="DV52" s="616">
        <v>0.74246575342465748</v>
      </c>
      <c r="DW52" s="616"/>
      <c r="DX52" s="616"/>
      <c r="DY52" s="616"/>
      <c r="DZ52" s="616"/>
      <c r="EA52" s="616"/>
      <c r="EB52" s="616"/>
      <c r="EC52" s="616"/>
      <c r="ED52" s="616"/>
      <c r="EE52" s="616"/>
      <c r="EF52" s="616"/>
      <c r="EG52" s="616"/>
      <c r="EH52" s="616"/>
      <c r="EI52" s="616"/>
      <c r="EJ52" s="616"/>
      <c r="EK52" s="616"/>
      <c r="EL52" s="616"/>
      <c r="EM52" s="616"/>
      <c r="EN52" s="616"/>
      <c r="EO52" s="616"/>
      <c r="EP52" s="616"/>
      <c r="EQ52" s="617">
        <v>0.55643270724473948</v>
      </c>
      <c r="ER52" s="618">
        <v>6</v>
      </c>
      <c r="ES52" s="619">
        <v>5</v>
      </c>
      <c r="ET52" s="619">
        <v>7</v>
      </c>
      <c r="EU52" s="619"/>
      <c r="EV52" s="619">
        <v>5</v>
      </c>
      <c r="EW52" s="619"/>
      <c r="EX52" s="619"/>
      <c r="EY52" s="619"/>
      <c r="EZ52" s="619"/>
      <c r="FA52" s="619">
        <v>3</v>
      </c>
      <c r="FB52" s="619"/>
      <c r="FC52" s="619"/>
      <c r="FD52" s="619"/>
      <c r="FE52" s="619"/>
      <c r="FF52" s="619"/>
      <c r="FG52" s="619"/>
      <c r="FH52" s="619"/>
      <c r="FI52" s="619"/>
      <c r="FJ52" s="619"/>
      <c r="FK52" s="619"/>
      <c r="FL52" s="619"/>
      <c r="FM52" s="619"/>
      <c r="FN52" s="619"/>
      <c r="FO52" s="619"/>
      <c r="FP52" s="619"/>
      <c r="FQ52" s="619"/>
      <c r="FR52" s="619"/>
      <c r="FS52" s="619"/>
      <c r="FT52" s="619"/>
      <c r="FU52" s="619"/>
      <c r="FV52" s="619"/>
      <c r="FW52" s="619"/>
      <c r="FX52" s="620">
        <f t="shared" si="17"/>
        <v>26</v>
      </c>
      <c r="FY52" s="614">
        <f>COUNT(ER52:FW52)</f>
        <v>5</v>
      </c>
      <c r="FZ52" s="615">
        <v>0.76712328767123283</v>
      </c>
      <c r="GA52" s="616">
        <v>0.81150684931506845</v>
      </c>
      <c r="GB52" s="616">
        <v>0.54951076320939329</v>
      </c>
      <c r="GC52" s="616"/>
      <c r="GD52" s="616">
        <v>0.33205479452054792</v>
      </c>
      <c r="GE52" s="616"/>
      <c r="GF52" s="616"/>
      <c r="GG52" s="616"/>
      <c r="GH52" s="616"/>
      <c r="GI52" s="616">
        <v>0.53424657534246578</v>
      </c>
      <c r="GJ52" s="616"/>
      <c r="GK52" s="616"/>
      <c r="GL52" s="616"/>
      <c r="GM52" s="616"/>
      <c r="GN52" s="616"/>
      <c r="GO52" s="616"/>
      <c r="GP52" s="616"/>
      <c r="GQ52" s="616"/>
      <c r="GR52" s="616"/>
      <c r="GS52" s="616"/>
      <c r="GT52" s="616"/>
      <c r="GU52" s="616"/>
      <c r="GV52" s="616"/>
      <c r="GW52" s="616"/>
      <c r="GX52" s="616"/>
      <c r="GY52" s="616"/>
      <c r="GZ52" s="616"/>
      <c r="HA52" s="616"/>
      <c r="HB52" s="616"/>
      <c r="HC52" s="616"/>
      <c r="HD52" s="616"/>
      <c r="HE52" s="616"/>
      <c r="HF52" s="621">
        <v>0.60653319283456275</v>
      </c>
      <c r="HG52" s="622">
        <f>108-83</f>
        <v>25</v>
      </c>
      <c r="HH52" s="623"/>
      <c r="HI52" s="623"/>
      <c r="HJ52" s="623"/>
      <c r="HK52" s="623"/>
      <c r="HL52" s="623"/>
      <c r="HM52" s="623"/>
      <c r="HN52" s="624"/>
      <c r="HO52" s="625">
        <v>71</v>
      </c>
      <c r="HP52" s="626">
        <v>305</v>
      </c>
      <c r="HQ52" s="626">
        <v>1175</v>
      </c>
      <c r="HR52" s="626">
        <v>165</v>
      </c>
      <c r="HS52" s="626">
        <v>824</v>
      </c>
      <c r="HT52" s="626">
        <v>631</v>
      </c>
      <c r="HU52" s="626">
        <v>1389</v>
      </c>
      <c r="HV52" s="626">
        <v>476</v>
      </c>
      <c r="HW52" s="626">
        <v>1824</v>
      </c>
      <c r="HX52" s="626">
        <v>560</v>
      </c>
      <c r="HY52" s="626">
        <v>199</v>
      </c>
      <c r="HZ52" s="626">
        <v>356</v>
      </c>
      <c r="IA52" s="626">
        <v>11</v>
      </c>
      <c r="IB52" s="626">
        <v>764</v>
      </c>
      <c r="IC52" s="626">
        <v>933</v>
      </c>
      <c r="ID52" s="626">
        <v>644</v>
      </c>
      <c r="IE52" s="626">
        <v>105</v>
      </c>
      <c r="IF52" s="626">
        <v>20</v>
      </c>
      <c r="IG52" s="626">
        <v>199</v>
      </c>
      <c r="IH52" s="626">
        <v>34</v>
      </c>
      <c r="II52" s="626">
        <v>60</v>
      </c>
      <c r="IJ52" s="626">
        <v>133</v>
      </c>
      <c r="IK52" s="626">
        <v>8</v>
      </c>
      <c r="IL52" s="626">
        <v>101</v>
      </c>
      <c r="IM52" s="626">
        <v>0</v>
      </c>
      <c r="IN52" s="626">
        <v>0</v>
      </c>
      <c r="IO52" s="626">
        <v>4</v>
      </c>
      <c r="IP52" s="626">
        <v>1</v>
      </c>
      <c r="IQ52" s="626">
        <f t="shared" si="18"/>
        <v>10992</v>
      </c>
      <c r="IR52" s="627">
        <f t="shared" si="19"/>
        <v>6.4592430858806402E-3</v>
      </c>
      <c r="IS52" s="614">
        <f t="shared" si="20"/>
        <v>30.115068493150684</v>
      </c>
      <c r="IT52" s="628">
        <v>218</v>
      </c>
      <c r="IU52" s="629">
        <f t="shared" si="21"/>
        <v>1.9832605531295486E-2</v>
      </c>
      <c r="IV52" s="630">
        <v>1476</v>
      </c>
      <c r="IW52" s="631">
        <f t="shared" si="1"/>
        <v>0.13427947598253276</v>
      </c>
      <c r="IX52" s="632">
        <v>8630.820099999999</v>
      </c>
      <c r="IY52" s="633">
        <v>1113.7430999999985</v>
      </c>
      <c r="IZ52" s="633">
        <v>9744.5632000000096</v>
      </c>
      <c r="JA52" s="634">
        <f t="shared" si="22"/>
        <v>0.11429379410254094</v>
      </c>
      <c r="JB52" s="635">
        <v>0.88651411935953506</v>
      </c>
      <c r="JC52" s="636">
        <v>3788</v>
      </c>
      <c r="JD52" s="637">
        <v>782</v>
      </c>
      <c r="JE52" s="637">
        <v>7</v>
      </c>
      <c r="JF52" s="637">
        <v>0</v>
      </c>
      <c r="JG52" s="637">
        <v>0</v>
      </c>
      <c r="JH52" s="637">
        <v>6415</v>
      </c>
      <c r="JI52" s="638">
        <f t="shared" si="2"/>
        <v>0.34461426491994179</v>
      </c>
      <c r="JJ52" s="638">
        <f t="shared" si="3"/>
        <v>7.1142649199417762E-2</v>
      </c>
      <c r="JK52" s="638">
        <f t="shared" si="4"/>
        <v>6.3682678311499272E-4</v>
      </c>
      <c r="JL52" s="638">
        <f t="shared" si="5"/>
        <v>0</v>
      </c>
      <c r="JM52" s="638">
        <f t="shared" si="6"/>
        <v>0</v>
      </c>
      <c r="JN52" s="639">
        <f t="shared" si="7"/>
        <v>0.5836062590975255</v>
      </c>
      <c r="JO52" s="640">
        <v>22.225352112676056</v>
      </c>
      <c r="JP52" s="641">
        <v>4.0721311475409836</v>
      </c>
      <c r="JQ52" s="641">
        <v>2.1829787234042555</v>
      </c>
      <c r="JR52" s="641">
        <v>3.6787878787878787</v>
      </c>
      <c r="JS52" s="641">
        <v>7.8507281553398061</v>
      </c>
      <c r="JT52" s="641">
        <v>5.7591125198098254</v>
      </c>
      <c r="JU52" s="641">
        <v>4.7573794096472284</v>
      </c>
      <c r="JV52" s="641">
        <v>6.1239495798319323</v>
      </c>
      <c r="JW52" s="641">
        <v>6.4950657894736841</v>
      </c>
      <c r="JX52" s="641">
        <v>4.7571428571428571</v>
      </c>
      <c r="JY52" s="641">
        <v>5.0804020100502516</v>
      </c>
      <c r="JZ52" s="641">
        <v>7.867977528089888</v>
      </c>
      <c r="KA52" s="641">
        <v>3.2727272727272729</v>
      </c>
      <c r="KB52" s="641">
        <v>2.4057591623036649</v>
      </c>
      <c r="KC52" s="641">
        <v>3.857449088960343</v>
      </c>
      <c r="KD52" s="641">
        <v>4.4409937888198758</v>
      </c>
      <c r="KE52" s="641">
        <v>4.6380952380952385</v>
      </c>
      <c r="KF52" s="641">
        <v>8.6</v>
      </c>
      <c r="KG52" s="641">
        <v>5.5025125628140703</v>
      </c>
      <c r="KH52" s="641">
        <v>4.0882352941176467</v>
      </c>
      <c r="KI52" s="641">
        <v>2.8333333333333335</v>
      </c>
      <c r="KJ52" s="641">
        <v>3.8120300751879701</v>
      </c>
      <c r="KK52" s="641">
        <v>4.5</v>
      </c>
      <c r="KL52" s="641">
        <v>2.1782178217821784</v>
      </c>
      <c r="KM52" s="641">
        <v>0</v>
      </c>
      <c r="KN52" s="641">
        <v>0</v>
      </c>
      <c r="KO52" s="641">
        <v>3.5</v>
      </c>
      <c r="KP52" s="641">
        <v>2</v>
      </c>
      <c r="KQ52" s="642">
        <v>5.0141921397379914</v>
      </c>
      <c r="KR52" s="625">
        <v>162</v>
      </c>
      <c r="KS52" s="626">
        <v>697</v>
      </c>
      <c r="KT52" s="626">
        <v>1389</v>
      </c>
      <c r="KU52" s="626">
        <v>418</v>
      </c>
      <c r="KV52" s="626">
        <v>4846</v>
      </c>
      <c r="KW52" s="626">
        <v>2671</v>
      </c>
      <c r="KX52" s="626">
        <v>4269</v>
      </c>
      <c r="KY52" s="626">
        <v>2140</v>
      </c>
      <c r="KZ52" s="626">
        <v>9108</v>
      </c>
      <c r="LA52" s="626">
        <v>2032</v>
      </c>
      <c r="LB52" s="626">
        <v>750</v>
      </c>
      <c r="LC52" s="626">
        <v>2167</v>
      </c>
      <c r="LD52" s="626">
        <v>25</v>
      </c>
      <c r="LE52" s="626">
        <v>1478</v>
      </c>
      <c r="LF52" s="626">
        <v>2781</v>
      </c>
      <c r="LG52" s="626">
        <v>2213</v>
      </c>
      <c r="LH52" s="626">
        <v>353</v>
      </c>
      <c r="LI52" s="626">
        <v>129</v>
      </c>
      <c r="LJ52" s="626">
        <v>804</v>
      </c>
      <c r="LK52" s="626">
        <v>93</v>
      </c>
      <c r="LL52" s="626">
        <v>86</v>
      </c>
      <c r="LM52" s="626">
        <v>284</v>
      </c>
      <c r="LN52" s="626">
        <v>25</v>
      </c>
      <c r="LO52" s="626">
        <v>132</v>
      </c>
      <c r="LP52" s="626">
        <v>0</v>
      </c>
      <c r="LQ52" s="626">
        <v>0</v>
      </c>
      <c r="LR52" s="626">
        <v>10</v>
      </c>
      <c r="LS52" s="626">
        <v>1</v>
      </c>
      <c r="LT52" s="626">
        <f t="shared" si="23"/>
        <v>39063</v>
      </c>
      <c r="LU52" s="614">
        <f t="shared" si="8"/>
        <v>107.02191780821917</v>
      </c>
      <c r="LV52" s="625">
        <v>1347</v>
      </c>
      <c r="LW52" s="626">
        <v>252</v>
      </c>
      <c r="LX52" s="626">
        <v>3</v>
      </c>
      <c r="LY52" s="626">
        <v>25</v>
      </c>
      <c r="LZ52" s="626">
        <v>810</v>
      </c>
      <c r="MA52" s="626">
        <v>341</v>
      </c>
      <c r="MB52" s="626">
        <v>950</v>
      </c>
      <c r="MC52" s="626">
        <v>297</v>
      </c>
      <c r="MD52" s="626">
        <v>916</v>
      </c>
      <c r="ME52" s="626">
        <v>70</v>
      </c>
      <c r="MF52" s="626">
        <v>65</v>
      </c>
      <c r="MG52" s="626">
        <v>282</v>
      </c>
      <c r="MH52" s="626">
        <v>0</v>
      </c>
      <c r="MI52" s="626">
        <v>7</v>
      </c>
      <c r="MJ52" s="626">
        <v>2</v>
      </c>
      <c r="MK52" s="626">
        <v>12</v>
      </c>
      <c r="ML52" s="626">
        <v>32</v>
      </c>
      <c r="MM52" s="626">
        <v>22</v>
      </c>
      <c r="MN52" s="626">
        <v>96</v>
      </c>
      <c r="MO52" s="626">
        <v>12</v>
      </c>
      <c r="MP52" s="626">
        <v>30</v>
      </c>
      <c r="MQ52" s="626">
        <v>91</v>
      </c>
      <c r="MR52" s="626">
        <v>4</v>
      </c>
      <c r="MS52" s="626">
        <v>3</v>
      </c>
      <c r="MT52" s="626">
        <v>0</v>
      </c>
      <c r="MU52" s="626">
        <v>0</v>
      </c>
      <c r="MV52" s="626">
        <v>0</v>
      </c>
      <c r="MW52" s="626">
        <v>0</v>
      </c>
      <c r="MX52" s="626">
        <f t="shared" si="24"/>
        <v>5669</v>
      </c>
      <c r="MY52" s="614">
        <f t="shared" si="25"/>
        <v>15.531506849315068</v>
      </c>
      <c r="MZ52" s="612">
        <f t="shared" si="9"/>
        <v>39063</v>
      </c>
      <c r="NA52" s="613">
        <f t="shared" si="26"/>
        <v>5669</v>
      </c>
      <c r="NB52" s="643">
        <f t="shared" si="27"/>
        <v>0.12673254046320306</v>
      </c>
      <c r="NC52" s="644">
        <v>6</v>
      </c>
      <c r="ND52" s="645">
        <v>209</v>
      </c>
      <c r="NE52" s="645">
        <v>710</v>
      </c>
      <c r="NF52" s="646">
        <v>1576</v>
      </c>
      <c r="NG52" s="647">
        <v>1176</v>
      </c>
      <c r="NH52" s="647">
        <v>1386</v>
      </c>
      <c r="NI52" s="645">
        <v>0</v>
      </c>
      <c r="NJ52" s="645">
        <v>0</v>
      </c>
      <c r="NK52" s="646">
        <v>0</v>
      </c>
      <c r="NL52" s="647">
        <v>606</v>
      </c>
      <c r="NM52" s="645">
        <v>0</v>
      </c>
      <c r="NN52" s="645">
        <v>0</v>
      </c>
      <c r="NO52" s="646">
        <v>0</v>
      </c>
      <c r="NP52" s="647">
        <v>0</v>
      </c>
      <c r="NQ52" s="648">
        <v>0</v>
      </c>
      <c r="NR52" s="648">
        <v>0</v>
      </c>
      <c r="NS52" s="648">
        <v>0</v>
      </c>
      <c r="NT52" s="649">
        <f t="shared" si="28"/>
        <v>5669</v>
      </c>
      <c r="NU52" s="650">
        <f t="shared" si="29"/>
        <v>0.1631681072499559</v>
      </c>
      <c r="NV52" s="625">
        <v>1203</v>
      </c>
      <c r="NW52" s="626">
        <v>4</v>
      </c>
      <c r="NX52" s="626">
        <v>25</v>
      </c>
      <c r="NY52" s="651">
        <v>1232</v>
      </c>
      <c r="NZ52" s="626">
        <v>282</v>
      </c>
      <c r="OA52" s="626">
        <v>2</v>
      </c>
      <c r="OB52" s="626">
        <v>154</v>
      </c>
      <c r="OC52" s="651">
        <v>438</v>
      </c>
      <c r="OD52" s="652">
        <f t="shared" si="30"/>
        <v>1670</v>
      </c>
      <c r="OE52" s="653">
        <v>8.4699999999999989</v>
      </c>
      <c r="OF52" s="654">
        <v>1.2099999999999997</v>
      </c>
      <c r="OG52" s="654">
        <v>6.1</v>
      </c>
      <c r="OH52" s="654">
        <v>0.32105263157894737</v>
      </c>
      <c r="OI52" s="654">
        <v>35.839999999999996</v>
      </c>
      <c r="OJ52" s="654">
        <v>5.1199999999999992</v>
      </c>
      <c r="OK52" s="654">
        <v>45.91</v>
      </c>
      <c r="OL52" s="655">
        <v>2.4163157894736842</v>
      </c>
      <c r="OM52" s="656"/>
      <c r="ON52" s="657">
        <v>7</v>
      </c>
      <c r="OO52" s="657"/>
      <c r="OP52" s="657"/>
      <c r="OQ52" s="657">
        <v>1056</v>
      </c>
      <c r="OR52" s="657"/>
      <c r="OS52" s="657"/>
      <c r="OT52" s="658">
        <f t="shared" si="32"/>
        <v>1063</v>
      </c>
    </row>
    <row r="53" spans="1:410" s="670" customFormat="1" ht="8.25" x14ac:dyDescent="0.25">
      <c r="A53" s="588" t="s">
        <v>452</v>
      </c>
      <c r="B53" s="589" t="s">
        <v>457</v>
      </c>
      <c r="C53" s="590" t="s">
        <v>1243</v>
      </c>
      <c r="D53" s="590" t="s">
        <v>1244</v>
      </c>
      <c r="E53" s="590" t="s">
        <v>1232</v>
      </c>
      <c r="F53" s="590" t="s">
        <v>368</v>
      </c>
      <c r="G53" s="590" t="s">
        <v>458</v>
      </c>
      <c r="H53" s="590" t="s">
        <v>1245</v>
      </c>
      <c r="I53" s="590" t="s">
        <v>186</v>
      </c>
      <c r="J53" s="590" t="s">
        <v>210</v>
      </c>
      <c r="K53" s="591" t="s">
        <v>282</v>
      </c>
      <c r="L53" s="592">
        <v>1</v>
      </c>
      <c r="M53" s="661"/>
      <c r="N53" s="662"/>
      <c r="O53" s="663"/>
      <c r="P53" s="664"/>
      <c r="Q53" s="665"/>
      <c r="R53" s="666">
        <f t="shared" si="33"/>
        <v>0</v>
      </c>
      <c r="S53" s="667"/>
      <c r="T53" s="668"/>
      <c r="U53" s="668"/>
      <c r="V53" s="668"/>
      <c r="W53" s="669"/>
      <c r="X53" s="602">
        <v>20.753</v>
      </c>
      <c r="Y53" s="603">
        <v>6.94</v>
      </c>
      <c r="Z53" s="603">
        <v>80.994399999999999</v>
      </c>
      <c r="AA53" s="603">
        <v>19.1128</v>
      </c>
      <c r="AB53" s="603">
        <v>9.91</v>
      </c>
      <c r="AC53" s="603">
        <v>68.169466666666665</v>
      </c>
      <c r="AD53" s="603">
        <v>1</v>
      </c>
      <c r="AE53" s="603">
        <v>6.9289999999999994</v>
      </c>
      <c r="AF53" s="603">
        <v>19.985249999999997</v>
      </c>
      <c r="AG53" s="603">
        <v>233.79391666666666</v>
      </c>
      <c r="AH53" s="604">
        <f t="shared" si="12"/>
        <v>0.10031435343251069</v>
      </c>
      <c r="AI53" s="605">
        <f t="shared" si="13"/>
        <v>0.39150488448196136</v>
      </c>
      <c r="AJ53" s="606"/>
      <c r="AK53" s="607"/>
      <c r="AL53" s="607"/>
      <c r="AM53" s="607"/>
      <c r="AN53" s="607"/>
      <c r="AO53" s="607"/>
      <c r="AP53" s="607"/>
      <c r="AQ53" s="608"/>
      <c r="AR53" s="609"/>
      <c r="AS53" s="610"/>
      <c r="AT53" s="610"/>
      <c r="AU53" s="610"/>
      <c r="AV53" s="610"/>
      <c r="AW53" s="610"/>
      <c r="AX53" s="610"/>
      <c r="AY53" s="610"/>
      <c r="AZ53" s="610"/>
      <c r="BA53" s="610"/>
      <c r="BB53" s="610"/>
      <c r="BC53" s="610"/>
      <c r="BD53" s="610"/>
      <c r="BE53" s="610"/>
      <c r="BF53" s="610"/>
      <c r="BG53" s="610"/>
      <c r="BH53" s="610"/>
      <c r="BI53" s="610"/>
      <c r="BJ53" s="610"/>
      <c r="BK53" s="610"/>
      <c r="BL53" s="611"/>
      <c r="BM53" s="612"/>
      <c r="BN53" s="613"/>
      <c r="BO53" s="613"/>
      <c r="BP53" s="613"/>
      <c r="BQ53" s="613"/>
      <c r="BR53" s="613"/>
      <c r="BS53" s="613"/>
      <c r="BT53" s="613">
        <v>21</v>
      </c>
      <c r="BU53" s="613"/>
      <c r="BV53" s="613"/>
      <c r="BW53" s="613"/>
      <c r="BX53" s="613"/>
      <c r="BY53" s="613"/>
      <c r="BZ53" s="613"/>
      <c r="CA53" s="613"/>
      <c r="CB53" s="613"/>
      <c r="CC53" s="613"/>
      <c r="CD53" s="613"/>
      <c r="CE53" s="613"/>
      <c r="CF53" s="613"/>
      <c r="CG53" s="613"/>
      <c r="CH53" s="613"/>
      <c r="CI53" s="613"/>
      <c r="CJ53" s="613"/>
      <c r="CK53" s="613"/>
      <c r="CL53" s="613"/>
      <c r="CM53" s="613"/>
      <c r="CN53" s="613"/>
      <c r="CO53" s="613"/>
      <c r="CP53" s="613"/>
      <c r="CQ53" s="613"/>
      <c r="CR53" s="613"/>
      <c r="CS53" s="613"/>
      <c r="CT53" s="613"/>
      <c r="CU53" s="613"/>
      <c r="CV53" s="613"/>
      <c r="CW53" s="613"/>
      <c r="CX53" s="613"/>
      <c r="CY53" s="613"/>
      <c r="CZ53" s="613"/>
      <c r="DA53" s="613">
        <f t="shared" si="15"/>
        <v>21</v>
      </c>
      <c r="DB53" s="614">
        <f t="shared" si="16"/>
        <v>1</v>
      </c>
      <c r="DC53" s="615"/>
      <c r="DD53" s="616"/>
      <c r="DE53" s="616"/>
      <c r="DF53" s="616"/>
      <c r="DG53" s="616"/>
      <c r="DH53" s="616"/>
      <c r="DI53" s="616"/>
      <c r="DJ53" s="616">
        <v>0.89510763209393351</v>
      </c>
      <c r="DK53" s="616"/>
      <c r="DL53" s="616"/>
      <c r="DM53" s="616"/>
      <c r="DN53" s="616"/>
      <c r="DO53" s="616"/>
      <c r="DP53" s="616"/>
      <c r="DQ53" s="616"/>
      <c r="DR53" s="616"/>
      <c r="DS53" s="616"/>
      <c r="DT53" s="616"/>
      <c r="DU53" s="616"/>
      <c r="DV53" s="616"/>
      <c r="DW53" s="616"/>
      <c r="DX53" s="616"/>
      <c r="DY53" s="616"/>
      <c r="DZ53" s="616"/>
      <c r="EA53" s="616"/>
      <c r="EB53" s="616"/>
      <c r="EC53" s="616"/>
      <c r="ED53" s="616"/>
      <c r="EE53" s="616"/>
      <c r="EF53" s="616"/>
      <c r="EG53" s="616"/>
      <c r="EH53" s="616"/>
      <c r="EI53" s="616"/>
      <c r="EJ53" s="616"/>
      <c r="EK53" s="616"/>
      <c r="EL53" s="616"/>
      <c r="EM53" s="616"/>
      <c r="EN53" s="616"/>
      <c r="EO53" s="616"/>
      <c r="EP53" s="616"/>
      <c r="EQ53" s="617">
        <v>0.89510763209393351</v>
      </c>
      <c r="ER53" s="618"/>
      <c r="ES53" s="619"/>
      <c r="ET53" s="619"/>
      <c r="EU53" s="619"/>
      <c r="EV53" s="619"/>
      <c r="EW53" s="619"/>
      <c r="EX53" s="619"/>
      <c r="EY53" s="619"/>
      <c r="EZ53" s="619"/>
      <c r="FA53" s="619"/>
      <c r="FB53" s="619"/>
      <c r="FC53" s="619"/>
      <c r="FD53" s="619"/>
      <c r="FE53" s="619"/>
      <c r="FF53" s="619"/>
      <c r="FG53" s="619"/>
      <c r="FH53" s="619"/>
      <c r="FI53" s="619"/>
      <c r="FJ53" s="619"/>
      <c r="FK53" s="619"/>
      <c r="FL53" s="619"/>
      <c r="FM53" s="619"/>
      <c r="FN53" s="619"/>
      <c r="FO53" s="619"/>
      <c r="FP53" s="619"/>
      <c r="FQ53" s="619"/>
      <c r="FR53" s="619"/>
      <c r="FS53" s="619"/>
      <c r="FT53" s="619"/>
      <c r="FU53" s="619"/>
      <c r="FV53" s="619"/>
      <c r="FW53" s="619"/>
      <c r="FX53" s="620"/>
      <c r="FY53" s="614"/>
      <c r="FZ53" s="615"/>
      <c r="GA53" s="616"/>
      <c r="GB53" s="616"/>
      <c r="GC53" s="616"/>
      <c r="GD53" s="616"/>
      <c r="GE53" s="616"/>
      <c r="GF53" s="616"/>
      <c r="GG53" s="616"/>
      <c r="GH53" s="616"/>
      <c r="GI53" s="616"/>
      <c r="GJ53" s="616"/>
      <c r="GK53" s="616"/>
      <c r="GL53" s="616"/>
      <c r="GM53" s="616"/>
      <c r="GN53" s="616"/>
      <c r="GO53" s="616"/>
      <c r="GP53" s="616"/>
      <c r="GQ53" s="616"/>
      <c r="GR53" s="616"/>
      <c r="GS53" s="616"/>
      <c r="GT53" s="616"/>
      <c r="GU53" s="616"/>
      <c r="GV53" s="616"/>
      <c r="GW53" s="616"/>
      <c r="GX53" s="616"/>
      <c r="GY53" s="616"/>
      <c r="GZ53" s="616"/>
      <c r="HA53" s="616"/>
      <c r="HB53" s="616"/>
      <c r="HC53" s="616"/>
      <c r="HD53" s="616"/>
      <c r="HE53" s="616"/>
      <c r="HF53" s="621"/>
      <c r="HG53" s="622">
        <v>83</v>
      </c>
      <c r="HH53" s="623"/>
      <c r="HI53" s="623"/>
      <c r="HJ53" s="623"/>
      <c r="HK53" s="623">
        <v>15</v>
      </c>
      <c r="HL53" s="659">
        <v>0.4765296803652968</v>
      </c>
      <c r="HM53" s="623">
        <v>5</v>
      </c>
      <c r="HN53" s="660">
        <v>0.72</v>
      </c>
      <c r="HO53" s="625">
        <v>0</v>
      </c>
      <c r="HP53" s="626">
        <v>0</v>
      </c>
      <c r="HQ53" s="626">
        <v>0</v>
      </c>
      <c r="HR53" s="626">
        <v>0</v>
      </c>
      <c r="HS53" s="626">
        <v>0</v>
      </c>
      <c r="HT53" s="626">
        <v>0</v>
      </c>
      <c r="HU53" s="626">
        <v>0</v>
      </c>
      <c r="HV53" s="626">
        <v>0</v>
      </c>
      <c r="HW53" s="626">
        <v>0</v>
      </c>
      <c r="HX53" s="626">
        <v>0</v>
      </c>
      <c r="HY53" s="626">
        <v>0</v>
      </c>
      <c r="HZ53" s="626">
        <v>0</v>
      </c>
      <c r="IA53" s="626">
        <v>0</v>
      </c>
      <c r="IB53" s="626">
        <v>0</v>
      </c>
      <c r="IC53" s="626">
        <v>0</v>
      </c>
      <c r="ID53" s="626">
        <v>0</v>
      </c>
      <c r="IE53" s="626">
        <v>0</v>
      </c>
      <c r="IF53" s="626">
        <v>0</v>
      </c>
      <c r="IG53" s="626">
        <v>0</v>
      </c>
      <c r="IH53" s="626">
        <v>0</v>
      </c>
      <c r="II53" s="626">
        <v>0</v>
      </c>
      <c r="IJ53" s="626">
        <v>0</v>
      </c>
      <c r="IK53" s="626">
        <v>0</v>
      </c>
      <c r="IL53" s="626">
        <v>0</v>
      </c>
      <c r="IM53" s="626">
        <v>520</v>
      </c>
      <c r="IN53" s="626">
        <v>0</v>
      </c>
      <c r="IO53" s="626">
        <v>0</v>
      </c>
      <c r="IP53" s="626">
        <v>0</v>
      </c>
      <c r="IQ53" s="626">
        <f t="shared" si="18"/>
        <v>520</v>
      </c>
      <c r="IR53" s="627">
        <f t="shared" si="19"/>
        <v>0</v>
      </c>
      <c r="IS53" s="614">
        <f t="shared" si="20"/>
        <v>1.4246575342465753</v>
      </c>
      <c r="IT53" s="628">
        <v>34</v>
      </c>
      <c r="IU53" s="629">
        <f t="shared" si="21"/>
        <v>6.5384615384615388E-2</v>
      </c>
      <c r="IV53" s="630">
        <v>227</v>
      </c>
      <c r="IW53" s="631">
        <f t="shared" si="1"/>
        <v>0.43653846153846154</v>
      </c>
      <c r="IX53" s="632">
        <v>660.64779999999996</v>
      </c>
      <c r="IY53" s="633">
        <v>3.0000000000000001E-3</v>
      </c>
      <c r="IZ53" s="633">
        <v>660.6508</v>
      </c>
      <c r="JA53" s="634">
        <f t="shared" si="22"/>
        <v>4.5409768670529119E-6</v>
      </c>
      <c r="JB53" s="635">
        <v>1.2704823076923077</v>
      </c>
      <c r="JC53" s="636">
        <v>0</v>
      </c>
      <c r="JD53" s="637">
        <v>520</v>
      </c>
      <c r="JE53" s="637">
        <v>0</v>
      </c>
      <c r="JF53" s="637">
        <v>0</v>
      </c>
      <c r="JG53" s="637">
        <v>0</v>
      </c>
      <c r="JH53" s="637">
        <v>0</v>
      </c>
      <c r="JI53" s="638">
        <f t="shared" si="2"/>
        <v>0</v>
      </c>
      <c r="JJ53" s="638">
        <f t="shared" si="3"/>
        <v>1</v>
      </c>
      <c r="JK53" s="638">
        <f t="shared" si="4"/>
        <v>0</v>
      </c>
      <c r="JL53" s="638">
        <f t="shared" si="5"/>
        <v>0</v>
      </c>
      <c r="JM53" s="638">
        <f t="shared" si="6"/>
        <v>0</v>
      </c>
      <c r="JN53" s="639">
        <f t="shared" si="7"/>
        <v>0</v>
      </c>
      <c r="JO53" s="640">
        <v>0</v>
      </c>
      <c r="JP53" s="641">
        <v>0</v>
      </c>
      <c r="JQ53" s="641">
        <v>0</v>
      </c>
      <c r="JR53" s="641">
        <v>0</v>
      </c>
      <c r="JS53" s="641">
        <v>0</v>
      </c>
      <c r="JT53" s="641">
        <v>0</v>
      </c>
      <c r="JU53" s="641">
        <v>0</v>
      </c>
      <c r="JV53" s="641">
        <v>0</v>
      </c>
      <c r="JW53" s="641">
        <v>0</v>
      </c>
      <c r="JX53" s="641">
        <v>0</v>
      </c>
      <c r="JY53" s="641">
        <v>0</v>
      </c>
      <c r="JZ53" s="641">
        <v>0</v>
      </c>
      <c r="KA53" s="641">
        <v>0</v>
      </c>
      <c r="KB53" s="641">
        <v>0</v>
      </c>
      <c r="KC53" s="641">
        <v>0</v>
      </c>
      <c r="KD53" s="641">
        <v>0</v>
      </c>
      <c r="KE53" s="641">
        <v>0</v>
      </c>
      <c r="KF53" s="641">
        <v>0</v>
      </c>
      <c r="KG53" s="641">
        <v>0</v>
      </c>
      <c r="KH53" s="641">
        <v>0</v>
      </c>
      <c r="KI53" s="641">
        <v>0</v>
      </c>
      <c r="KJ53" s="641">
        <v>0</v>
      </c>
      <c r="KK53" s="641">
        <v>0</v>
      </c>
      <c r="KL53" s="641">
        <v>0</v>
      </c>
      <c r="KM53" s="641">
        <v>14.184615384615384</v>
      </c>
      <c r="KN53" s="641">
        <v>0</v>
      </c>
      <c r="KO53" s="641">
        <v>0</v>
      </c>
      <c r="KP53" s="641">
        <v>0</v>
      </c>
      <c r="KQ53" s="642">
        <v>14.184615384615384</v>
      </c>
      <c r="KR53" s="625">
        <v>0</v>
      </c>
      <c r="KS53" s="626">
        <v>0</v>
      </c>
      <c r="KT53" s="626">
        <v>0</v>
      </c>
      <c r="KU53" s="626">
        <v>0</v>
      </c>
      <c r="KV53" s="626">
        <v>0</v>
      </c>
      <c r="KW53" s="626">
        <v>0</v>
      </c>
      <c r="KX53" s="626">
        <v>0</v>
      </c>
      <c r="KY53" s="626">
        <v>0</v>
      </c>
      <c r="KZ53" s="626">
        <v>0</v>
      </c>
      <c r="LA53" s="626">
        <v>0</v>
      </c>
      <c r="LB53" s="626">
        <v>0</v>
      </c>
      <c r="LC53" s="626">
        <v>0</v>
      </c>
      <c r="LD53" s="626">
        <v>0</v>
      </c>
      <c r="LE53" s="626">
        <v>0</v>
      </c>
      <c r="LF53" s="626">
        <v>0</v>
      </c>
      <c r="LG53" s="626">
        <v>0</v>
      </c>
      <c r="LH53" s="626">
        <v>0</v>
      </c>
      <c r="LI53" s="626">
        <v>0</v>
      </c>
      <c r="LJ53" s="626">
        <v>0</v>
      </c>
      <c r="LK53" s="626">
        <v>0</v>
      </c>
      <c r="LL53" s="626">
        <v>0</v>
      </c>
      <c r="LM53" s="626">
        <v>0</v>
      </c>
      <c r="LN53" s="626">
        <v>0</v>
      </c>
      <c r="LO53" s="626">
        <v>0</v>
      </c>
      <c r="LP53" s="626">
        <v>6850</v>
      </c>
      <c r="LQ53" s="626">
        <v>0</v>
      </c>
      <c r="LR53" s="626">
        <v>0</v>
      </c>
      <c r="LS53" s="626">
        <v>0</v>
      </c>
      <c r="LT53" s="626">
        <f t="shared" ref="LT53:LT116" si="35">SUM(KR53:LS53)</f>
        <v>6850</v>
      </c>
      <c r="LU53" s="614">
        <f t="shared" si="8"/>
        <v>18.767123287671232</v>
      </c>
      <c r="LV53" s="625">
        <v>0</v>
      </c>
      <c r="LW53" s="626">
        <v>0</v>
      </c>
      <c r="LX53" s="626">
        <v>0</v>
      </c>
      <c r="LY53" s="626">
        <v>0</v>
      </c>
      <c r="LZ53" s="626">
        <v>0</v>
      </c>
      <c r="MA53" s="626">
        <v>0</v>
      </c>
      <c r="MB53" s="626">
        <v>0</v>
      </c>
      <c r="MC53" s="626">
        <v>0</v>
      </c>
      <c r="MD53" s="626">
        <v>0</v>
      </c>
      <c r="ME53" s="626">
        <v>0</v>
      </c>
      <c r="MF53" s="626">
        <v>0</v>
      </c>
      <c r="MG53" s="626">
        <v>0</v>
      </c>
      <c r="MH53" s="626">
        <v>0</v>
      </c>
      <c r="MI53" s="626">
        <v>0</v>
      </c>
      <c r="MJ53" s="626">
        <v>0</v>
      </c>
      <c r="MK53" s="626">
        <v>0</v>
      </c>
      <c r="ML53" s="626">
        <v>0</v>
      </c>
      <c r="MM53" s="626">
        <v>0</v>
      </c>
      <c r="MN53" s="626">
        <v>0</v>
      </c>
      <c r="MO53" s="626">
        <v>0</v>
      </c>
      <c r="MP53" s="626">
        <v>0</v>
      </c>
      <c r="MQ53" s="626">
        <v>0</v>
      </c>
      <c r="MR53" s="626">
        <v>0</v>
      </c>
      <c r="MS53" s="626">
        <v>0</v>
      </c>
      <c r="MT53" s="626">
        <v>0</v>
      </c>
      <c r="MU53" s="626">
        <v>0</v>
      </c>
      <c r="MV53" s="626">
        <v>0</v>
      </c>
      <c r="MW53" s="626">
        <v>0</v>
      </c>
      <c r="MX53" s="626">
        <f t="shared" si="24"/>
        <v>0</v>
      </c>
      <c r="MY53" s="614">
        <f t="shared" si="25"/>
        <v>0</v>
      </c>
      <c r="MZ53" s="612">
        <f t="shared" si="9"/>
        <v>6850</v>
      </c>
      <c r="NA53" s="613">
        <f t="shared" si="26"/>
        <v>0</v>
      </c>
      <c r="NB53" s="643">
        <f t="shared" si="27"/>
        <v>0</v>
      </c>
      <c r="NC53" s="644">
        <v>0</v>
      </c>
      <c r="ND53" s="645">
        <v>0</v>
      </c>
      <c r="NE53" s="645">
        <v>0</v>
      </c>
      <c r="NF53" s="646">
        <v>0</v>
      </c>
      <c r="NG53" s="647">
        <v>0</v>
      </c>
      <c r="NH53" s="647">
        <v>0</v>
      </c>
      <c r="NI53" s="645">
        <v>0</v>
      </c>
      <c r="NJ53" s="645">
        <v>0</v>
      </c>
      <c r="NK53" s="646">
        <v>0</v>
      </c>
      <c r="NL53" s="647">
        <v>0</v>
      </c>
      <c r="NM53" s="645">
        <v>0</v>
      </c>
      <c r="NN53" s="645">
        <v>0</v>
      </c>
      <c r="NO53" s="646">
        <v>0</v>
      </c>
      <c r="NP53" s="647">
        <v>0</v>
      </c>
      <c r="NQ53" s="648">
        <v>0</v>
      </c>
      <c r="NR53" s="648">
        <v>0</v>
      </c>
      <c r="NS53" s="648">
        <v>0</v>
      </c>
      <c r="NT53" s="649">
        <f t="shared" si="28"/>
        <v>0</v>
      </c>
      <c r="NU53" s="650"/>
      <c r="NV53" s="625"/>
      <c r="NW53" s="626"/>
      <c r="NX53" s="626"/>
      <c r="NY53" s="651"/>
      <c r="NZ53" s="626"/>
      <c r="OA53" s="626"/>
      <c r="OB53" s="626"/>
      <c r="OC53" s="651"/>
      <c r="OD53" s="652"/>
      <c r="OE53" s="653"/>
      <c r="OF53" s="654"/>
      <c r="OG53" s="654"/>
      <c r="OH53" s="654"/>
      <c r="OI53" s="654"/>
      <c r="OJ53" s="654"/>
      <c r="OK53" s="654"/>
      <c r="OL53" s="655"/>
      <c r="OM53" s="656"/>
      <c r="ON53" s="657"/>
      <c r="OO53" s="657"/>
      <c r="OP53" s="657"/>
      <c r="OQ53" s="657"/>
      <c r="OR53" s="657"/>
      <c r="OS53" s="657"/>
      <c r="OT53" s="658"/>
    </row>
    <row r="54" spans="1:410" s="587" customFormat="1" ht="8.25" x14ac:dyDescent="0.25">
      <c r="A54" s="588" t="s">
        <v>459</v>
      </c>
      <c r="B54" s="589" t="s">
        <v>460</v>
      </c>
      <c r="C54" s="590" t="s">
        <v>461</v>
      </c>
      <c r="D54" s="590" t="s">
        <v>1246</v>
      </c>
      <c r="E54" s="590" t="s">
        <v>1232</v>
      </c>
      <c r="F54" s="590" t="s">
        <v>368</v>
      </c>
      <c r="G54" s="590" t="s">
        <v>456</v>
      </c>
      <c r="H54" s="590" t="s">
        <v>463</v>
      </c>
      <c r="I54" s="590" t="s">
        <v>186</v>
      </c>
      <c r="J54" s="590" t="s">
        <v>210</v>
      </c>
      <c r="K54" s="591" t="s">
        <v>282</v>
      </c>
      <c r="L54" s="592">
        <v>1</v>
      </c>
      <c r="M54" s="593">
        <v>1613141</v>
      </c>
      <c r="N54" s="594">
        <v>13231</v>
      </c>
      <c r="O54" s="595">
        <v>1609914</v>
      </c>
      <c r="P54" s="596">
        <v>933263</v>
      </c>
      <c r="Q54" s="597">
        <f t="shared" si="10"/>
        <v>0.57969742483138853</v>
      </c>
      <c r="R54" s="598">
        <f t="shared" si="33"/>
        <v>3227</v>
      </c>
      <c r="S54" s="599">
        <v>5556.2900299999992</v>
      </c>
      <c r="T54" s="600">
        <v>1265873.2258999997</v>
      </c>
      <c r="U54" s="600">
        <v>137365.34974000001</v>
      </c>
      <c r="V54" s="600">
        <v>1408794.8656699995</v>
      </c>
      <c r="W54" s="601">
        <f t="shared" si="11"/>
        <v>0.87332407128081146</v>
      </c>
      <c r="X54" s="602">
        <v>158.72487500000003</v>
      </c>
      <c r="Y54" s="603">
        <v>5.9775</v>
      </c>
      <c r="Z54" s="603">
        <v>344.90826666666669</v>
      </c>
      <c r="AA54" s="603">
        <v>125.72306666666667</v>
      </c>
      <c r="AB54" s="603">
        <v>36.770000000000003</v>
      </c>
      <c r="AC54" s="603">
        <v>224.58335466666665</v>
      </c>
      <c r="AD54" s="603">
        <v>1.8</v>
      </c>
      <c r="AE54" s="603">
        <v>79.990670000000009</v>
      </c>
      <c r="AF54" s="603">
        <v>69.708249999999992</v>
      </c>
      <c r="AG54" s="603">
        <v>1048.1859829999999</v>
      </c>
      <c r="AH54" s="604">
        <f t="shared" si="12"/>
        <v>0.1766579414844619</v>
      </c>
      <c r="AI54" s="605">
        <f t="shared" si="13"/>
        <v>0.38387671995525074</v>
      </c>
      <c r="AJ54" s="606">
        <v>7720</v>
      </c>
      <c r="AK54" s="607">
        <v>7735</v>
      </c>
      <c r="AL54" s="607">
        <v>7609</v>
      </c>
      <c r="AM54" s="607">
        <v>342</v>
      </c>
      <c r="AN54" s="607">
        <v>27678</v>
      </c>
      <c r="AO54" s="607">
        <v>25099</v>
      </c>
      <c r="AP54" s="607">
        <v>9069</v>
      </c>
      <c r="AQ54" s="608">
        <v>7154</v>
      </c>
      <c r="AR54" s="609"/>
      <c r="AS54" s="610"/>
      <c r="AT54" s="610"/>
      <c r="AU54" s="610"/>
      <c r="AV54" s="610"/>
      <c r="AW54" s="610"/>
      <c r="AX54" s="610"/>
      <c r="AY54" s="610"/>
      <c r="AZ54" s="610"/>
      <c r="BA54" s="610"/>
      <c r="BB54" s="610"/>
      <c r="BC54" s="610"/>
      <c r="BD54" s="610"/>
      <c r="BE54" s="610"/>
      <c r="BF54" s="610"/>
      <c r="BG54" s="610"/>
      <c r="BH54" s="610"/>
      <c r="BI54" s="610"/>
      <c r="BJ54" s="610"/>
      <c r="BK54" s="610"/>
      <c r="BL54" s="611"/>
      <c r="BM54" s="612">
        <v>53</v>
      </c>
      <c r="BN54" s="613">
        <v>50</v>
      </c>
      <c r="BO54" s="613">
        <v>25</v>
      </c>
      <c r="BP54" s="613">
        <v>10</v>
      </c>
      <c r="BQ54" s="613">
        <v>26</v>
      </c>
      <c r="BR54" s="613">
        <v>20</v>
      </c>
      <c r="BS54" s="613">
        <v>39</v>
      </c>
      <c r="BT54" s="613">
        <v>24</v>
      </c>
      <c r="BU54" s="613">
        <v>10</v>
      </c>
      <c r="BV54" s="613">
        <v>23</v>
      </c>
      <c r="BW54" s="613"/>
      <c r="BX54" s="613">
        <v>40</v>
      </c>
      <c r="BY54" s="613">
        <v>10</v>
      </c>
      <c r="BZ54" s="613"/>
      <c r="CA54" s="613"/>
      <c r="CB54" s="613"/>
      <c r="CC54" s="613"/>
      <c r="CD54" s="613"/>
      <c r="CE54" s="613"/>
      <c r="CF54" s="613"/>
      <c r="CG54" s="613"/>
      <c r="CH54" s="613"/>
      <c r="CI54" s="613">
        <v>25</v>
      </c>
      <c r="CJ54" s="613"/>
      <c r="CK54" s="613">
        <v>12</v>
      </c>
      <c r="CL54" s="613"/>
      <c r="CM54" s="613"/>
      <c r="CN54" s="613"/>
      <c r="CO54" s="613"/>
      <c r="CP54" s="613"/>
      <c r="CQ54" s="613"/>
      <c r="CR54" s="613"/>
      <c r="CS54" s="613"/>
      <c r="CT54" s="613"/>
      <c r="CU54" s="613"/>
      <c r="CV54" s="613"/>
      <c r="CW54" s="613"/>
      <c r="CX54" s="613"/>
      <c r="CY54" s="613"/>
      <c r="CZ54" s="613"/>
      <c r="DA54" s="613">
        <f t="shared" si="15"/>
        <v>367</v>
      </c>
      <c r="DB54" s="614">
        <f t="shared" si="16"/>
        <v>14</v>
      </c>
      <c r="DC54" s="615">
        <v>0.68343241147583356</v>
      </c>
      <c r="DD54" s="616">
        <v>0.79561643835616436</v>
      </c>
      <c r="DE54" s="616">
        <v>0.49567123287671233</v>
      </c>
      <c r="DF54" s="616">
        <v>5.589041095890411E-2</v>
      </c>
      <c r="DG54" s="616">
        <v>0.72855637513171756</v>
      </c>
      <c r="DH54" s="616">
        <v>0.40273972602739727</v>
      </c>
      <c r="DI54" s="616">
        <v>0.91527924130663851</v>
      </c>
      <c r="DJ54" s="616">
        <v>0.77933789954337895</v>
      </c>
      <c r="DK54" s="616">
        <v>0.69780821917808222</v>
      </c>
      <c r="DL54" s="616">
        <v>0.70291840381179271</v>
      </c>
      <c r="DM54" s="616"/>
      <c r="DN54" s="616">
        <v>0.32150684931506851</v>
      </c>
      <c r="DO54" s="616">
        <v>0.9457534246575342</v>
      </c>
      <c r="DP54" s="616"/>
      <c r="DQ54" s="616"/>
      <c r="DR54" s="616"/>
      <c r="DS54" s="616"/>
      <c r="DT54" s="616"/>
      <c r="DU54" s="616"/>
      <c r="DV54" s="616"/>
      <c r="DW54" s="616"/>
      <c r="DX54" s="616"/>
      <c r="DY54" s="616">
        <v>0.8152328767123288</v>
      </c>
      <c r="DZ54" s="616"/>
      <c r="EA54" s="616">
        <v>0.66643835616438352</v>
      </c>
      <c r="EB54" s="616"/>
      <c r="EC54" s="616"/>
      <c r="ED54" s="616"/>
      <c r="EE54" s="616"/>
      <c r="EF54" s="616"/>
      <c r="EG54" s="616"/>
      <c r="EH54" s="616"/>
      <c r="EI54" s="616"/>
      <c r="EJ54" s="616"/>
      <c r="EK54" s="616"/>
      <c r="EL54" s="616"/>
      <c r="EM54" s="616"/>
      <c r="EN54" s="616"/>
      <c r="EO54" s="616"/>
      <c r="EP54" s="616"/>
      <c r="EQ54" s="617">
        <v>0.66537269978724201</v>
      </c>
      <c r="ER54" s="618">
        <v>10</v>
      </c>
      <c r="ES54" s="619">
        <v>10</v>
      </c>
      <c r="ET54" s="619">
        <v>6</v>
      </c>
      <c r="EU54" s="619"/>
      <c r="EV54" s="619">
        <v>5</v>
      </c>
      <c r="EW54" s="619"/>
      <c r="EX54" s="619"/>
      <c r="EY54" s="619"/>
      <c r="EZ54" s="619"/>
      <c r="FA54" s="619"/>
      <c r="FB54" s="619"/>
      <c r="FC54" s="619"/>
      <c r="FD54" s="619"/>
      <c r="FE54" s="619"/>
      <c r="FF54" s="619"/>
      <c r="FG54" s="619"/>
      <c r="FH54" s="619"/>
      <c r="FI54" s="619"/>
      <c r="FJ54" s="619"/>
      <c r="FK54" s="619"/>
      <c r="FL54" s="619"/>
      <c r="FM54" s="619"/>
      <c r="FN54" s="619"/>
      <c r="FO54" s="619"/>
      <c r="FP54" s="619"/>
      <c r="FQ54" s="619"/>
      <c r="FR54" s="619"/>
      <c r="FS54" s="619"/>
      <c r="FT54" s="619"/>
      <c r="FU54" s="619"/>
      <c r="FV54" s="619"/>
      <c r="FW54" s="619"/>
      <c r="FX54" s="620">
        <f t="shared" si="17"/>
        <v>31</v>
      </c>
      <c r="FY54" s="614">
        <f>COUNT(ER54:FW54)</f>
        <v>4</v>
      </c>
      <c r="FZ54" s="615">
        <v>0.75424657534246575</v>
      </c>
      <c r="GA54" s="616">
        <v>0.57726027397260271</v>
      </c>
      <c r="GB54" s="616">
        <v>0.70365296803652966</v>
      </c>
      <c r="GC54" s="616"/>
      <c r="GD54" s="616">
        <v>0.2843835616438356</v>
      </c>
      <c r="GE54" s="616"/>
      <c r="GF54" s="616"/>
      <c r="GG54" s="616"/>
      <c r="GH54" s="616"/>
      <c r="GI54" s="616"/>
      <c r="GJ54" s="616"/>
      <c r="GK54" s="616"/>
      <c r="GL54" s="616"/>
      <c r="GM54" s="616"/>
      <c r="GN54" s="616"/>
      <c r="GO54" s="616"/>
      <c r="GP54" s="616"/>
      <c r="GQ54" s="616"/>
      <c r="GR54" s="616"/>
      <c r="GS54" s="616"/>
      <c r="GT54" s="616"/>
      <c r="GU54" s="616"/>
      <c r="GV54" s="616"/>
      <c r="GW54" s="616"/>
      <c r="GX54" s="616"/>
      <c r="GY54" s="616"/>
      <c r="GZ54" s="616"/>
      <c r="HA54" s="616"/>
      <c r="HB54" s="616"/>
      <c r="HC54" s="616"/>
      <c r="HD54" s="616"/>
      <c r="HE54" s="616"/>
      <c r="HF54" s="621">
        <v>0.61157755192222718</v>
      </c>
      <c r="HG54" s="622">
        <v>30</v>
      </c>
      <c r="HH54" s="623"/>
      <c r="HI54" s="623"/>
      <c r="HJ54" s="623"/>
      <c r="HK54" s="623"/>
      <c r="HL54" s="623"/>
      <c r="HM54" s="623"/>
      <c r="HN54" s="624"/>
      <c r="HO54" s="625">
        <v>47</v>
      </c>
      <c r="HP54" s="626">
        <v>1145</v>
      </c>
      <c r="HQ54" s="626">
        <v>34</v>
      </c>
      <c r="HR54" s="626">
        <v>1046</v>
      </c>
      <c r="HS54" s="626">
        <v>1097</v>
      </c>
      <c r="HT54" s="626">
        <v>1045</v>
      </c>
      <c r="HU54" s="626">
        <v>1452</v>
      </c>
      <c r="HV54" s="626">
        <v>647</v>
      </c>
      <c r="HW54" s="626">
        <v>1610</v>
      </c>
      <c r="HX54" s="626">
        <v>431</v>
      </c>
      <c r="HY54" s="626">
        <v>524</v>
      </c>
      <c r="HZ54" s="626">
        <v>1275</v>
      </c>
      <c r="IA54" s="626">
        <v>366</v>
      </c>
      <c r="IB54" s="626">
        <v>383</v>
      </c>
      <c r="IC54" s="626">
        <v>1093</v>
      </c>
      <c r="ID54" s="626">
        <v>856</v>
      </c>
      <c r="IE54" s="626">
        <v>229</v>
      </c>
      <c r="IF54" s="626">
        <v>280</v>
      </c>
      <c r="IG54" s="626">
        <v>266</v>
      </c>
      <c r="IH54" s="626">
        <v>644</v>
      </c>
      <c r="II54" s="626">
        <v>164</v>
      </c>
      <c r="IJ54" s="626">
        <v>121</v>
      </c>
      <c r="IK54" s="626">
        <v>3</v>
      </c>
      <c r="IL54" s="626">
        <v>214</v>
      </c>
      <c r="IM54" s="626">
        <v>418</v>
      </c>
      <c r="IN54" s="626">
        <v>0</v>
      </c>
      <c r="IO54" s="626">
        <v>41</v>
      </c>
      <c r="IP54" s="626">
        <v>3</v>
      </c>
      <c r="IQ54" s="626">
        <f t="shared" si="18"/>
        <v>15434</v>
      </c>
      <c r="IR54" s="627">
        <f t="shared" si="19"/>
        <v>3.0452248283011534E-3</v>
      </c>
      <c r="IS54" s="614">
        <f t="shared" si="20"/>
        <v>42.284931506849318</v>
      </c>
      <c r="IT54" s="628">
        <v>298</v>
      </c>
      <c r="IU54" s="629">
        <f t="shared" si="21"/>
        <v>1.9308021251781781E-2</v>
      </c>
      <c r="IV54" s="630">
        <v>2531</v>
      </c>
      <c r="IW54" s="631">
        <f t="shared" si="1"/>
        <v>0.16398859660489828</v>
      </c>
      <c r="IX54" s="632">
        <v>13342.467900000027</v>
      </c>
      <c r="IY54" s="633">
        <v>747.83699999999965</v>
      </c>
      <c r="IZ54" s="633">
        <v>14090.304900000006</v>
      </c>
      <c r="JA54" s="634">
        <f t="shared" si="22"/>
        <v>5.3074578961027262E-2</v>
      </c>
      <c r="JB54" s="635">
        <v>0.91293928340028552</v>
      </c>
      <c r="JC54" s="636">
        <v>3331</v>
      </c>
      <c r="JD54" s="637">
        <v>2309</v>
      </c>
      <c r="JE54" s="637">
        <v>188</v>
      </c>
      <c r="JF54" s="637">
        <v>18</v>
      </c>
      <c r="JG54" s="637">
        <v>0</v>
      </c>
      <c r="JH54" s="637">
        <v>9588</v>
      </c>
      <c r="JI54" s="638">
        <f t="shared" si="2"/>
        <v>0.2158222107036413</v>
      </c>
      <c r="JJ54" s="638">
        <f t="shared" si="3"/>
        <v>0.14960476869249709</v>
      </c>
      <c r="JK54" s="638">
        <f t="shared" si="4"/>
        <v>1.2180899313204614E-2</v>
      </c>
      <c r="JL54" s="638">
        <f t="shared" si="5"/>
        <v>1.1662563172217184E-3</v>
      </c>
      <c r="JM54" s="638">
        <f t="shared" si="6"/>
        <v>0</v>
      </c>
      <c r="JN54" s="639">
        <f t="shared" si="7"/>
        <v>0.62122586497343524</v>
      </c>
      <c r="JO54" s="640">
        <v>33.851063829787236</v>
      </c>
      <c r="JP54" s="641">
        <v>6.543231441048035</v>
      </c>
      <c r="JQ54" s="641">
        <v>5.4117647058823533</v>
      </c>
      <c r="JR54" s="641">
        <v>4.8154875717017207</v>
      </c>
      <c r="JS54" s="641">
        <v>9.400182315405651</v>
      </c>
      <c r="JT54" s="641">
        <v>6.2210526315789476</v>
      </c>
      <c r="JU54" s="641">
        <v>6.4724517906336088</v>
      </c>
      <c r="JV54" s="641">
        <v>6.8979907264296756</v>
      </c>
      <c r="JW54" s="641">
        <v>7.012422360248447</v>
      </c>
      <c r="JX54" s="641">
        <v>6.3085846867749416</v>
      </c>
      <c r="JY54" s="641">
        <v>6.8702290076335881</v>
      </c>
      <c r="JZ54" s="641">
        <v>6.7952941176470585</v>
      </c>
      <c r="KA54" s="641">
        <v>4.5437158469945356</v>
      </c>
      <c r="KB54" s="641">
        <v>3.8355091383812012</v>
      </c>
      <c r="KC54" s="641">
        <v>4.1903019213174746</v>
      </c>
      <c r="KD54" s="641">
        <v>4.0327102803738315</v>
      </c>
      <c r="KE54" s="641">
        <v>6.8122270742358078</v>
      </c>
      <c r="KF54" s="641">
        <v>6.1607142857142856</v>
      </c>
      <c r="KG54" s="641">
        <v>9.1015037593984971</v>
      </c>
      <c r="KH54" s="641">
        <v>20.409937888198758</v>
      </c>
      <c r="KI54" s="641">
        <v>4.4085365853658534</v>
      </c>
      <c r="KJ54" s="641">
        <v>3.5371900826446283</v>
      </c>
      <c r="KK54" s="641">
        <v>6</v>
      </c>
      <c r="KL54" s="641">
        <v>3.6588785046728973</v>
      </c>
      <c r="KM54" s="641">
        <v>17.279904306220097</v>
      </c>
      <c r="KN54" s="641">
        <v>0</v>
      </c>
      <c r="KO54" s="641">
        <v>7.6585365853658534</v>
      </c>
      <c r="KP54" s="641">
        <v>4.333333333333333</v>
      </c>
      <c r="KQ54" s="642">
        <v>7.1768174160943374</v>
      </c>
      <c r="KR54" s="625">
        <v>324</v>
      </c>
      <c r="KS54" s="626">
        <v>5972</v>
      </c>
      <c r="KT54" s="626">
        <v>147</v>
      </c>
      <c r="KU54" s="626">
        <v>3897</v>
      </c>
      <c r="KV54" s="626">
        <v>8094</v>
      </c>
      <c r="KW54" s="626">
        <v>5041</v>
      </c>
      <c r="KX54" s="626">
        <v>6743</v>
      </c>
      <c r="KY54" s="626">
        <v>3544</v>
      </c>
      <c r="KZ54" s="626">
        <v>9295</v>
      </c>
      <c r="LA54" s="626">
        <v>2240</v>
      </c>
      <c r="LB54" s="626">
        <v>2811</v>
      </c>
      <c r="LC54" s="626">
        <v>6912</v>
      </c>
      <c r="LD54" s="626">
        <v>1216</v>
      </c>
      <c r="LE54" s="626">
        <v>1035</v>
      </c>
      <c r="LF54" s="626">
        <v>3472</v>
      </c>
      <c r="LG54" s="626">
        <v>2614</v>
      </c>
      <c r="LH54" s="626">
        <v>1294</v>
      </c>
      <c r="LI54" s="626">
        <v>1443</v>
      </c>
      <c r="LJ54" s="626">
        <v>1821</v>
      </c>
      <c r="LK54" s="626">
        <v>12472</v>
      </c>
      <c r="LL54" s="626">
        <v>498</v>
      </c>
      <c r="LM54" s="626">
        <v>218</v>
      </c>
      <c r="LN54" s="626">
        <v>14</v>
      </c>
      <c r="LO54" s="626">
        <v>565</v>
      </c>
      <c r="LP54" s="626">
        <v>6806</v>
      </c>
      <c r="LQ54" s="626">
        <v>0</v>
      </c>
      <c r="LR54" s="626">
        <v>262</v>
      </c>
      <c r="LS54" s="626">
        <v>7</v>
      </c>
      <c r="LT54" s="626">
        <f t="shared" si="35"/>
        <v>88757</v>
      </c>
      <c r="LU54" s="614">
        <f t="shared" si="8"/>
        <v>243.16986301369863</v>
      </c>
      <c r="LV54" s="625">
        <v>1218</v>
      </c>
      <c r="LW54" s="626">
        <v>405</v>
      </c>
      <c r="LX54" s="626">
        <v>3</v>
      </c>
      <c r="LY54" s="626">
        <v>109</v>
      </c>
      <c r="LZ54" s="626">
        <v>1130</v>
      </c>
      <c r="MA54" s="626">
        <v>449</v>
      </c>
      <c r="MB54" s="626">
        <v>1216</v>
      </c>
      <c r="MC54" s="626">
        <v>269</v>
      </c>
      <c r="MD54" s="626">
        <v>374</v>
      </c>
      <c r="ME54" s="626">
        <v>60</v>
      </c>
      <c r="MF54" s="626">
        <v>267</v>
      </c>
      <c r="MG54" s="626">
        <v>475</v>
      </c>
      <c r="MH54" s="626">
        <v>78</v>
      </c>
      <c r="MI54" s="626">
        <v>99</v>
      </c>
      <c r="MJ54" s="626">
        <v>39</v>
      </c>
      <c r="MK54" s="626">
        <v>6</v>
      </c>
      <c r="ML54" s="626">
        <v>36</v>
      </c>
      <c r="MM54" s="626">
        <v>6</v>
      </c>
      <c r="MN54" s="626">
        <v>344</v>
      </c>
      <c r="MO54" s="626">
        <v>46</v>
      </c>
      <c r="MP54" s="626">
        <v>81</v>
      </c>
      <c r="MQ54" s="626">
        <v>97</v>
      </c>
      <c r="MR54" s="626">
        <v>1</v>
      </c>
      <c r="MS54" s="626">
        <v>20</v>
      </c>
      <c r="MT54" s="626">
        <v>0</v>
      </c>
      <c r="MU54" s="626">
        <v>0</v>
      </c>
      <c r="MV54" s="626">
        <v>11</v>
      </c>
      <c r="MW54" s="626">
        <v>0</v>
      </c>
      <c r="MX54" s="626">
        <f t="shared" si="24"/>
        <v>6839</v>
      </c>
      <c r="MY54" s="614">
        <f t="shared" si="25"/>
        <v>18.736986301369864</v>
      </c>
      <c r="MZ54" s="612">
        <f t="shared" si="9"/>
        <v>88757</v>
      </c>
      <c r="NA54" s="613">
        <f t="shared" si="26"/>
        <v>6839</v>
      </c>
      <c r="NB54" s="643">
        <f t="shared" si="27"/>
        <v>7.1540650236411568E-2</v>
      </c>
      <c r="NC54" s="644">
        <v>27</v>
      </c>
      <c r="ND54" s="645">
        <v>313</v>
      </c>
      <c r="NE54" s="645">
        <v>769</v>
      </c>
      <c r="NF54" s="646">
        <v>2698</v>
      </c>
      <c r="NG54" s="647">
        <v>1537</v>
      </c>
      <c r="NH54" s="647">
        <v>978</v>
      </c>
      <c r="NI54" s="645">
        <v>0</v>
      </c>
      <c r="NJ54" s="645">
        <v>0</v>
      </c>
      <c r="NK54" s="646">
        <v>0</v>
      </c>
      <c r="NL54" s="647">
        <v>517</v>
      </c>
      <c r="NM54" s="645">
        <v>0</v>
      </c>
      <c r="NN54" s="645">
        <v>0</v>
      </c>
      <c r="NO54" s="646">
        <v>0</v>
      </c>
      <c r="NP54" s="647">
        <v>0</v>
      </c>
      <c r="NQ54" s="648">
        <v>0</v>
      </c>
      <c r="NR54" s="648">
        <v>0</v>
      </c>
      <c r="NS54" s="648">
        <v>0</v>
      </c>
      <c r="NT54" s="649">
        <f t="shared" si="28"/>
        <v>6839</v>
      </c>
      <c r="NU54" s="650">
        <f t="shared" si="29"/>
        <v>0.16215821026465857</v>
      </c>
      <c r="NV54" s="625">
        <v>1075</v>
      </c>
      <c r="NW54" s="626">
        <v>24</v>
      </c>
      <c r="NX54" s="626">
        <v>23</v>
      </c>
      <c r="NY54" s="651">
        <v>1122</v>
      </c>
      <c r="NZ54" s="626">
        <v>266</v>
      </c>
      <c r="OA54" s="626">
        <v>29</v>
      </c>
      <c r="OB54" s="626">
        <v>309</v>
      </c>
      <c r="OC54" s="651">
        <v>604</v>
      </c>
      <c r="OD54" s="652">
        <f t="shared" si="30"/>
        <v>1726</v>
      </c>
      <c r="OE54" s="653">
        <v>11.5</v>
      </c>
      <c r="OF54" s="654">
        <v>1.9166666666666667</v>
      </c>
      <c r="OG54" s="654">
        <v>8.92</v>
      </c>
      <c r="OH54" s="654">
        <v>0.35680000000000001</v>
      </c>
      <c r="OI54" s="654">
        <v>32.57</v>
      </c>
      <c r="OJ54" s="654">
        <v>5.4283333333333337</v>
      </c>
      <c r="OK54" s="654">
        <v>52.760000000000005</v>
      </c>
      <c r="OL54" s="655">
        <v>2.1104000000000003</v>
      </c>
      <c r="OM54" s="656"/>
      <c r="ON54" s="657"/>
      <c r="OO54" s="657"/>
      <c r="OP54" s="657"/>
      <c r="OQ54" s="657"/>
      <c r="OR54" s="657"/>
      <c r="OS54" s="657"/>
      <c r="OT54" s="658"/>
    </row>
    <row r="55" spans="1:410" s="587" customFormat="1" ht="8.25" x14ac:dyDescent="0.25">
      <c r="A55" s="588" t="s">
        <v>464</v>
      </c>
      <c r="B55" s="589" t="s">
        <v>465</v>
      </c>
      <c r="C55" s="590" t="s">
        <v>466</v>
      </c>
      <c r="D55" s="590" t="s">
        <v>467</v>
      </c>
      <c r="E55" s="590" t="s">
        <v>1207</v>
      </c>
      <c r="F55" s="590" t="s">
        <v>229</v>
      </c>
      <c r="G55" s="590" t="s">
        <v>468</v>
      </c>
      <c r="H55" s="590" t="s">
        <v>469</v>
      </c>
      <c r="I55" s="590" t="s">
        <v>320</v>
      </c>
      <c r="J55" s="590" t="s">
        <v>210</v>
      </c>
      <c r="K55" s="591" t="s">
        <v>282</v>
      </c>
      <c r="L55" s="592">
        <v>1</v>
      </c>
      <c r="M55" s="593">
        <v>383418</v>
      </c>
      <c r="N55" s="594">
        <v>37382</v>
      </c>
      <c r="O55" s="595">
        <v>385350</v>
      </c>
      <c r="P55" s="596">
        <v>280581</v>
      </c>
      <c r="Q55" s="597">
        <f t="shared" si="10"/>
        <v>0.72811989100817442</v>
      </c>
      <c r="R55" s="598">
        <f t="shared" si="33"/>
        <v>-1932</v>
      </c>
      <c r="S55" s="599">
        <v>276.09359999999998</v>
      </c>
      <c r="T55" s="600">
        <v>304196.36710000003</v>
      </c>
      <c r="U55" s="600">
        <v>0</v>
      </c>
      <c r="V55" s="600">
        <v>304472.46070000005</v>
      </c>
      <c r="W55" s="601">
        <f t="shared" si="11"/>
        <v>0.79410059178233694</v>
      </c>
      <c r="X55" s="602">
        <v>52.133000000000003</v>
      </c>
      <c r="Y55" s="603">
        <v>0</v>
      </c>
      <c r="Z55" s="603">
        <v>127.9524</v>
      </c>
      <c r="AA55" s="603">
        <v>25.937600000000003</v>
      </c>
      <c r="AB55" s="603">
        <v>8.1526666666666685</v>
      </c>
      <c r="AC55" s="603">
        <v>58.940933333333334</v>
      </c>
      <c r="AD55" s="603">
        <v>0.15</v>
      </c>
      <c r="AE55" s="603">
        <v>32.296999999999997</v>
      </c>
      <c r="AF55" s="603">
        <v>34.319500000000005</v>
      </c>
      <c r="AG55" s="603">
        <v>339.88309999999996</v>
      </c>
      <c r="AH55" s="604">
        <f t="shared" si="12"/>
        <v>0.1907770653274129</v>
      </c>
      <c r="AI55" s="605">
        <f t="shared" si="13"/>
        <v>0.46823285392360431</v>
      </c>
      <c r="AJ55" s="606">
        <v>5404</v>
      </c>
      <c r="AK55" s="607">
        <v>5278</v>
      </c>
      <c r="AL55" s="607">
        <v>1858</v>
      </c>
      <c r="AM55" s="607"/>
      <c r="AN55" s="607">
        <v>8562</v>
      </c>
      <c r="AO55" s="607">
        <v>3234</v>
      </c>
      <c r="AP55" s="607">
        <v>1614</v>
      </c>
      <c r="AQ55" s="608"/>
      <c r="AR55" s="609"/>
      <c r="AS55" s="610"/>
      <c r="AT55" s="610"/>
      <c r="AU55" s="610"/>
      <c r="AV55" s="610"/>
      <c r="AW55" s="610"/>
      <c r="AX55" s="610"/>
      <c r="AY55" s="610"/>
      <c r="AZ55" s="610"/>
      <c r="BA55" s="610"/>
      <c r="BB55" s="610"/>
      <c r="BC55" s="610"/>
      <c r="BD55" s="610"/>
      <c r="BE55" s="610"/>
      <c r="BF55" s="610"/>
      <c r="BG55" s="610"/>
      <c r="BH55" s="610"/>
      <c r="BI55" s="610"/>
      <c r="BJ55" s="610"/>
      <c r="BK55" s="610"/>
      <c r="BL55" s="611"/>
      <c r="BM55" s="612">
        <v>20</v>
      </c>
      <c r="BN55" s="613">
        <v>20</v>
      </c>
      <c r="BO55" s="613">
        <v>30</v>
      </c>
      <c r="BP55" s="613"/>
      <c r="BQ55" s="613"/>
      <c r="BR55" s="613">
        <v>20</v>
      </c>
      <c r="BS55" s="613"/>
      <c r="BT55" s="613"/>
      <c r="BU55" s="613">
        <v>12</v>
      </c>
      <c r="BV55" s="613"/>
      <c r="BW55" s="613"/>
      <c r="BX55" s="613"/>
      <c r="BY55" s="613"/>
      <c r="BZ55" s="613"/>
      <c r="CA55" s="613"/>
      <c r="CB55" s="613"/>
      <c r="CC55" s="613"/>
      <c r="CD55" s="613"/>
      <c r="CE55" s="613"/>
      <c r="CF55" s="613"/>
      <c r="CG55" s="613"/>
      <c r="CH55" s="613"/>
      <c r="CI55" s="613"/>
      <c r="CJ55" s="613"/>
      <c r="CK55" s="613"/>
      <c r="CL55" s="613"/>
      <c r="CM55" s="613"/>
      <c r="CN55" s="613"/>
      <c r="CO55" s="613"/>
      <c r="CP55" s="613"/>
      <c r="CQ55" s="613"/>
      <c r="CR55" s="613"/>
      <c r="CS55" s="613"/>
      <c r="CT55" s="613"/>
      <c r="CU55" s="613"/>
      <c r="CV55" s="613"/>
      <c r="CW55" s="613"/>
      <c r="CX55" s="613"/>
      <c r="CY55" s="613"/>
      <c r="CZ55" s="613"/>
      <c r="DA55" s="613">
        <f t="shared" si="15"/>
        <v>102</v>
      </c>
      <c r="DB55" s="614">
        <f t="shared" si="16"/>
        <v>5</v>
      </c>
      <c r="DC55" s="615">
        <v>0.84739726027397255</v>
      </c>
      <c r="DD55" s="616">
        <v>0.84383561643835614</v>
      </c>
      <c r="DE55" s="616">
        <v>0.23168949771689498</v>
      </c>
      <c r="DF55" s="616"/>
      <c r="DG55" s="616"/>
      <c r="DH55" s="616">
        <v>0.32753424657534247</v>
      </c>
      <c r="DI55" s="616"/>
      <c r="DJ55" s="616"/>
      <c r="DK55" s="616">
        <v>0.2404109589041096</v>
      </c>
      <c r="DL55" s="616"/>
      <c r="DM55" s="616"/>
      <c r="DN55" s="616"/>
      <c r="DO55" s="616"/>
      <c r="DP55" s="616"/>
      <c r="DQ55" s="616"/>
      <c r="DR55" s="616"/>
      <c r="DS55" s="616"/>
      <c r="DT55" s="616"/>
      <c r="DU55" s="616"/>
      <c r="DV55" s="616"/>
      <c r="DW55" s="616"/>
      <c r="DX55" s="616"/>
      <c r="DY55" s="616"/>
      <c r="DZ55" s="616"/>
      <c r="EA55" s="616"/>
      <c r="EB55" s="616"/>
      <c r="EC55" s="616"/>
      <c r="ED55" s="616"/>
      <c r="EE55" s="616"/>
      <c r="EF55" s="616"/>
      <c r="EG55" s="616"/>
      <c r="EH55" s="616"/>
      <c r="EI55" s="616"/>
      <c r="EJ55" s="616"/>
      <c r="EK55" s="616"/>
      <c r="EL55" s="616"/>
      <c r="EM55" s="616"/>
      <c r="EN55" s="616"/>
      <c r="EO55" s="616"/>
      <c r="EP55" s="616"/>
      <c r="EQ55" s="617">
        <v>0.49226430298146656</v>
      </c>
      <c r="ER55" s="618">
        <v>4</v>
      </c>
      <c r="ES55" s="619"/>
      <c r="ET55" s="619">
        <v>2</v>
      </c>
      <c r="EU55" s="619"/>
      <c r="EV55" s="619"/>
      <c r="EW55" s="619"/>
      <c r="EX55" s="619"/>
      <c r="EY55" s="619"/>
      <c r="EZ55" s="619"/>
      <c r="FA55" s="619"/>
      <c r="FB55" s="619"/>
      <c r="FC55" s="619"/>
      <c r="FD55" s="619"/>
      <c r="FE55" s="619"/>
      <c r="FF55" s="619"/>
      <c r="FG55" s="619"/>
      <c r="FH55" s="619"/>
      <c r="FI55" s="619"/>
      <c r="FJ55" s="619"/>
      <c r="FK55" s="619"/>
      <c r="FL55" s="619"/>
      <c r="FM55" s="619"/>
      <c r="FN55" s="619"/>
      <c r="FO55" s="619"/>
      <c r="FP55" s="619"/>
      <c r="FQ55" s="619"/>
      <c r="FR55" s="619"/>
      <c r="FS55" s="619"/>
      <c r="FT55" s="619"/>
      <c r="FU55" s="619"/>
      <c r="FV55" s="619"/>
      <c r="FW55" s="619"/>
      <c r="FX55" s="620">
        <f t="shared" si="17"/>
        <v>6</v>
      </c>
      <c r="FY55" s="614">
        <f>COUNT(ER55:FW55)</f>
        <v>2</v>
      </c>
      <c r="FZ55" s="615">
        <v>0.55342465753424652</v>
      </c>
      <c r="GA55" s="616"/>
      <c r="GB55" s="616">
        <v>0.61917808219178083</v>
      </c>
      <c r="GC55" s="616"/>
      <c r="GD55" s="616"/>
      <c r="GE55" s="616"/>
      <c r="GF55" s="616"/>
      <c r="GG55" s="616"/>
      <c r="GH55" s="616"/>
      <c r="GI55" s="616"/>
      <c r="GJ55" s="616"/>
      <c r="GK55" s="616"/>
      <c r="GL55" s="616"/>
      <c r="GM55" s="616"/>
      <c r="GN55" s="616"/>
      <c r="GO55" s="616"/>
      <c r="GP55" s="616"/>
      <c r="GQ55" s="616"/>
      <c r="GR55" s="616"/>
      <c r="GS55" s="616"/>
      <c r="GT55" s="616"/>
      <c r="GU55" s="616"/>
      <c r="GV55" s="616"/>
      <c r="GW55" s="616"/>
      <c r="GX55" s="616"/>
      <c r="GY55" s="616"/>
      <c r="GZ55" s="616"/>
      <c r="HA55" s="616"/>
      <c r="HB55" s="616"/>
      <c r="HC55" s="616"/>
      <c r="HD55" s="616"/>
      <c r="HE55" s="616"/>
      <c r="HF55" s="621">
        <v>0.57534246575342463</v>
      </c>
      <c r="HG55" s="622">
        <v>30</v>
      </c>
      <c r="HH55" s="623"/>
      <c r="HI55" s="623"/>
      <c r="HJ55" s="623"/>
      <c r="HK55" s="623"/>
      <c r="HL55" s="623"/>
      <c r="HM55" s="623"/>
      <c r="HN55" s="624"/>
      <c r="HO55" s="625">
        <v>16</v>
      </c>
      <c r="HP55" s="626">
        <v>194</v>
      </c>
      <c r="HQ55" s="626">
        <v>4</v>
      </c>
      <c r="HR55" s="626">
        <v>99</v>
      </c>
      <c r="HS55" s="626">
        <v>322</v>
      </c>
      <c r="HT55" s="626">
        <v>293</v>
      </c>
      <c r="HU55" s="626">
        <v>593</v>
      </c>
      <c r="HV55" s="626">
        <v>219</v>
      </c>
      <c r="HW55" s="626">
        <v>352</v>
      </c>
      <c r="HX55" s="626">
        <v>161</v>
      </c>
      <c r="HY55" s="626">
        <v>63</v>
      </c>
      <c r="HZ55" s="626">
        <v>215</v>
      </c>
      <c r="IA55" s="626">
        <v>37</v>
      </c>
      <c r="IB55" s="626">
        <v>348</v>
      </c>
      <c r="IC55" s="626">
        <v>459</v>
      </c>
      <c r="ID55" s="626">
        <v>318</v>
      </c>
      <c r="IE55" s="626">
        <v>60</v>
      </c>
      <c r="IF55" s="626">
        <v>14</v>
      </c>
      <c r="IG55" s="626">
        <v>65</v>
      </c>
      <c r="IH55" s="626">
        <v>16</v>
      </c>
      <c r="II55" s="626">
        <v>13</v>
      </c>
      <c r="IJ55" s="626">
        <v>25</v>
      </c>
      <c r="IK55" s="626">
        <v>7</v>
      </c>
      <c r="IL55" s="626">
        <v>60</v>
      </c>
      <c r="IM55" s="626">
        <v>0</v>
      </c>
      <c r="IN55" s="626">
        <v>10</v>
      </c>
      <c r="IO55" s="626">
        <v>1</v>
      </c>
      <c r="IP55" s="626">
        <v>0</v>
      </c>
      <c r="IQ55" s="626">
        <f t="shared" si="18"/>
        <v>3964</v>
      </c>
      <c r="IR55" s="627">
        <f t="shared" si="19"/>
        <v>6.559031281533804E-3</v>
      </c>
      <c r="IS55" s="614">
        <f t="shared" si="20"/>
        <v>10.860273972602739</v>
      </c>
      <c r="IT55" s="628">
        <v>742</v>
      </c>
      <c r="IU55" s="629">
        <f t="shared" si="21"/>
        <v>0.18718466195761857</v>
      </c>
      <c r="IV55" s="630">
        <v>934</v>
      </c>
      <c r="IW55" s="631">
        <f t="shared" si="1"/>
        <v>0.23562058526740667</v>
      </c>
      <c r="IX55" s="632">
        <v>2897.7344999999978</v>
      </c>
      <c r="IY55" s="633">
        <v>160.47690000000009</v>
      </c>
      <c r="IZ55" s="633">
        <v>3058.2113999999997</v>
      </c>
      <c r="JA55" s="634">
        <f t="shared" si="22"/>
        <v>5.2474103000204664E-2</v>
      </c>
      <c r="JB55" s="635">
        <v>0.77149631685166487</v>
      </c>
      <c r="JC55" s="636">
        <v>1136</v>
      </c>
      <c r="JD55" s="637">
        <v>316</v>
      </c>
      <c r="JE55" s="637">
        <v>4</v>
      </c>
      <c r="JF55" s="637">
        <v>2</v>
      </c>
      <c r="JG55" s="637">
        <v>0</v>
      </c>
      <c r="JH55" s="637">
        <v>2506</v>
      </c>
      <c r="JI55" s="638">
        <f t="shared" si="2"/>
        <v>0.28657921291624622</v>
      </c>
      <c r="JJ55" s="638">
        <f t="shared" si="3"/>
        <v>7.9717457114026238E-2</v>
      </c>
      <c r="JK55" s="638">
        <f t="shared" si="4"/>
        <v>1.0090817356205853E-3</v>
      </c>
      <c r="JL55" s="638">
        <f t="shared" si="5"/>
        <v>5.0454086781029264E-4</v>
      </c>
      <c r="JM55" s="638">
        <f t="shared" si="6"/>
        <v>0</v>
      </c>
      <c r="JN55" s="639">
        <f t="shared" si="7"/>
        <v>0.63218970736629665</v>
      </c>
      <c r="JO55" s="640">
        <v>17.875</v>
      </c>
      <c r="JP55" s="641">
        <v>5.5412371134020617</v>
      </c>
      <c r="JQ55" s="641">
        <v>2.75</v>
      </c>
      <c r="JR55" s="641">
        <v>3.7373737373737375</v>
      </c>
      <c r="JS55" s="641">
        <v>7.7204968944099379</v>
      </c>
      <c r="JT55" s="641">
        <v>7.2320819112627985</v>
      </c>
      <c r="JU55" s="641">
        <v>5.526138279932546</v>
      </c>
      <c r="JV55" s="641">
        <v>7.2557077625570781</v>
      </c>
      <c r="JW55" s="641">
        <v>6.2755681818181817</v>
      </c>
      <c r="JX55" s="641">
        <v>5.8944099378881987</v>
      </c>
      <c r="JY55" s="641">
        <v>9.5396825396825395</v>
      </c>
      <c r="JZ55" s="641">
        <v>8.1441860465116278</v>
      </c>
      <c r="KA55" s="641">
        <v>5.0270270270270272</v>
      </c>
      <c r="KB55" s="641">
        <v>3.5948275862068964</v>
      </c>
      <c r="KC55" s="641">
        <v>4.435729847494553</v>
      </c>
      <c r="KD55" s="641">
        <v>4.39937106918239</v>
      </c>
      <c r="KE55" s="641">
        <v>6.083333333333333</v>
      </c>
      <c r="KF55" s="641">
        <v>7.9285714285714288</v>
      </c>
      <c r="KG55" s="641">
        <v>8.6307692307692303</v>
      </c>
      <c r="KH55" s="641">
        <v>4.125</v>
      </c>
      <c r="KI55" s="641">
        <v>1.9230769230769231</v>
      </c>
      <c r="KJ55" s="641">
        <v>5.28</v>
      </c>
      <c r="KK55" s="641">
        <v>3.5714285714285716</v>
      </c>
      <c r="KL55" s="641">
        <v>6.2166666666666668</v>
      </c>
      <c r="KM55" s="641">
        <v>0</v>
      </c>
      <c r="KN55" s="641">
        <v>9.6</v>
      </c>
      <c r="KO55" s="641">
        <v>10</v>
      </c>
      <c r="KP55" s="641">
        <v>0</v>
      </c>
      <c r="KQ55" s="642">
        <v>5.8927850655903127</v>
      </c>
      <c r="KR55" s="625">
        <v>21</v>
      </c>
      <c r="KS55" s="626">
        <v>836</v>
      </c>
      <c r="KT55" s="626">
        <v>7</v>
      </c>
      <c r="KU55" s="626">
        <v>270</v>
      </c>
      <c r="KV55" s="626">
        <v>2002</v>
      </c>
      <c r="KW55" s="626">
        <v>1741</v>
      </c>
      <c r="KX55" s="626">
        <v>2472</v>
      </c>
      <c r="KY55" s="626">
        <v>1254</v>
      </c>
      <c r="KZ55" s="626">
        <v>1792</v>
      </c>
      <c r="LA55" s="626">
        <v>780</v>
      </c>
      <c r="LB55" s="626">
        <v>505</v>
      </c>
      <c r="LC55" s="626">
        <v>1438</v>
      </c>
      <c r="LD55" s="626">
        <v>149</v>
      </c>
      <c r="LE55" s="626">
        <v>900</v>
      </c>
      <c r="LF55" s="626">
        <v>1581</v>
      </c>
      <c r="LG55" s="626">
        <v>1080</v>
      </c>
      <c r="LH55" s="626">
        <v>275</v>
      </c>
      <c r="LI55" s="626">
        <v>98</v>
      </c>
      <c r="LJ55" s="626">
        <v>431</v>
      </c>
      <c r="LK55" s="626">
        <v>48</v>
      </c>
      <c r="LL55" s="626">
        <v>12</v>
      </c>
      <c r="LM55" s="626">
        <v>97</v>
      </c>
      <c r="LN55" s="626">
        <v>19</v>
      </c>
      <c r="LO55" s="626">
        <v>315</v>
      </c>
      <c r="LP55" s="626">
        <v>0</v>
      </c>
      <c r="LQ55" s="626">
        <v>37</v>
      </c>
      <c r="LR55" s="626">
        <v>6</v>
      </c>
      <c r="LS55" s="626">
        <v>0</v>
      </c>
      <c r="LT55" s="626">
        <f t="shared" si="35"/>
        <v>18166</v>
      </c>
      <c r="LU55" s="614">
        <f t="shared" si="8"/>
        <v>49.769863013698632</v>
      </c>
      <c r="LV55" s="625">
        <v>249</v>
      </c>
      <c r="LW55" s="626">
        <v>50</v>
      </c>
      <c r="LX55" s="626">
        <v>0</v>
      </c>
      <c r="LY55" s="626">
        <v>0</v>
      </c>
      <c r="LZ55" s="626">
        <v>167</v>
      </c>
      <c r="MA55" s="626">
        <v>84</v>
      </c>
      <c r="MB55" s="626">
        <v>213</v>
      </c>
      <c r="MC55" s="626">
        <v>119</v>
      </c>
      <c r="MD55" s="626">
        <v>78</v>
      </c>
      <c r="ME55" s="626">
        <v>12</v>
      </c>
      <c r="MF55" s="626">
        <v>33</v>
      </c>
      <c r="MG55" s="626">
        <v>104</v>
      </c>
      <c r="MH55" s="626">
        <v>0</v>
      </c>
      <c r="MI55" s="626">
        <v>7</v>
      </c>
      <c r="MJ55" s="626">
        <v>3</v>
      </c>
      <c r="MK55" s="626">
        <v>0</v>
      </c>
      <c r="ML55" s="626">
        <v>30</v>
      </c>
      <c r="MM55" s="626">
        <v>0</v>
      </c>
      <c r="MN55" s="626">
        <v>68</v>
      </c>
      <c r="MO55" s="626">
        <v>3</v>
      </c>
      <c r="MP55" s="626">
        <v>4</v>
      </c>
      <c r="MQ55" s="626">
        <v>12</v>
      </c>
      <c r="MR55" s="626">
        <v>0</v>
      </c>
      <c r="MS55" s="626">
        <v>0</v>
      </c>
      <c r="MT55" s="626">
        <v>0</v>
      </c>
      <c r="MU55" s="626">
        <v>52</v>
      </c>
      <c r="MV55" s="626">
        <v>3</v>
      </c>
      <c r="MW55" s="626">
        <v>0</v>
      </c>
      <c r="MX55" s="626">
        <f t="shared" si="24"/>
        <v>1291</v>
      </c>
      <c r="MY55" s="614">
        <f t="shared" si="25"/>
        <v>3.536986301369863</v>
      </c>
      <c r="MZ55" s="612">
        <f t="shared" si="9"/>
        <v>18166</v>
      </c>
      <c r="NA55" s="613">
        <f t="shared" si="26"/>
        <v>1291</v>
      </c>
      <c r="NB55" s="643">
        <f t="shared" si="27"/>
        <v>6.6351441640540673E-2</v>
      </c>
      <c r="NC55" s="644">
        <v>6</v>
      </c>
      <c r="ND55" s="645">
        <v>72</v>
      </c>
      <c r="NE55" s="645">
        <v>143</v>
      </c>
      <c r="NF55" s="646">
        <v>105</v>
      </c>
      <c r="NG55" s="647">
        <v>448</v>
      </c>
      <c r="NH55" s="647">
        <v>517</v>
      </c>
      <c r="NI55" s="645">
        <v>0</v>
      </c>
      <c r="NJ55" s="645">
        <v>0</v>
      </c>
      <c r="NK55" s="646">
        <v>0</v>
      </c>
      <c r="NL55" s="647">
        <v>0</v>
      </c>
      <c r="NM55" s="645">
        <v>0</v>
      </c>
      <c r="NN55" s="645">
        <v>0</v>
      </c>
      <c r="NO55" s="646">
        <v>0</v>
      </c>
      <c r="NP55" s="647">
        <v>0</v>
      </c>
      <c r="NQ55" s="648">
        <v>0</v>
      </c>
      <c r="NR55" s="648">
        <v>0</v>
      </c>
      <c r="NS55" s="648">
        <v>0</v>
      </c>
      <c r="NT55" s="649">
        <f t="shared" si="28"/>
        <v>1291</v>
      </c>
      <c r="NU55" s="650">
        <f t="shared" si="29"/>
        <v>0.17118512780790085</v>
      </c>
      <c r="NV55" s="625">
        <v>244</v>
      </c>
      <c r="NW55" s="626"/>
      <c r="NX55" s="626">
        <v>60</v>
      </c>
      <c r="NY55" s="651">
        <v>304</v>
      </c>
      <c r="NZ55" s="626">
        <v>2</v>
      </c>
      <c r="OA55" s="626"/>
      <c r="OB55" s="626">
        <v>11</v>
      </c>
      <c r="OC55" s="651">
        <v>13</v>
      </c>
      <c r="OD55" s="652">
        <f t="shared" si="30"/>
        <v>317</v>
      </c>
      <c r="OE55" s="653">
        <v>4.4700000000000006</v>
      </c>
      <c r="OF55" s="654">
        <v>2.2350000000000003</v>
      </c>
      <c r="OG55" s="654">
        <v>1.58</v>
      </c>
      <c r="OH55" s="654">
        <v>0.39500000000000002</v>
      </c>
      <c r="OI55" s="654">
        <v>8.83</v>
      </c>
      <c r="OJ55" s="654">
        <v>4.415</v>
      </c>
      <c r="OK55" s="654">
        <v>5.25</v>
      </c>
      <c r="OL55" s="655">
        <v>1.3125</v>
      </c>
      <c r="OM55" s="656"/>
      <c r="ON55" s="657"/>
      <c r="OO55" s="657"/>
      <c r="OP55" s="657"/>
      <c r="OQ55" s="657"/>
      <c r="OR55" s="657"/>
      <c r="OS55" s="657"/>
      <c r="OT55" s="658"/>
    </row>
    <row r="56" spans="1:410" s="587" customFormat="1" ht="8.25" x14ac:dyDescent="0.25">
      <c r="A56" s="588" t="s">
        <v>470</v>
      </c>
      <c r="B56" s="589" t="s">
        <v>471</v>
      </c>
      <c r="C56" s="590" t="s">
        <v>472</v>
      </c>
      <c r="D56" s="590" t="s">
        <v>1247</v>
      </c>
      <c r="E56" s="590" t="s">
        <v>1207</v>
      </c>
      <c r="F56" s="590" t="s">
        <v>229</v>
      </c>
      <c r="G56" s="590" t="s">
        <v>474</v>
      </c>
      <c r="H56" s="590" t="s">
        <v>475</v>
      </c>
      <c r="I56" s="590" t="s">
        <v>320</v>
      </c>
      <c r="J56" s="590" t="s">
        <v>210</v>
      </c>
      <c r="K56" s="591" t="s">
        <v>282</v>
      </c>
      <c r="L56" s="592">
        <v>1</v>
      </c>
      <c r="M56" s="593">
        <v>694233</v>
      </c>
      <c r="N56" s="594">
        <v>25670</v>
      </c>
      <c r="O56" s="595">
        <v>689157</v>
      </c>
      <c r="P56" s="596">
        <v>460357</v>
      </c>
      <c r="Q56" s="597">
        <f t="shared" si="10"/>
        <v>0.6680001799299724</v>
      </c>
      <c r="R56" s="598">
        <f t="shared" si="33"/>
        <v>5076</v>
      </c>
      <c r="S56" s="599">
        <v>2466.9507799999997</v>
      </c>
      <c r="T56" s="600">
        <v>596432.65829000005</v>
      </c>
      <c r="U56" s="600">
        <v>20723.931929999999</v>
      </c>
      <c r="V56" s="600">
        <v>619623.54099999997</v>
      </c>
      <c r="W56" s="601">
        <f t="shared" si="11"/>
        <v>0.89252965646980187</v>
      </c>
      <c r="X56" s="602">
        <v>82.77</v>
      </c>
      <c r="Y56" s="603">
        <v>2.83</v>
      </c>
      <c r="Z56" s="603">
        <v>168.63493333333332</v>
      </c>
      <c r="AA56" s="603">
        <v>32.377999999999993</v>
      </c>
      <c r="AB56" s="603">
        <v>15.755599999999998</v>
      </c>
      <c r="AC56" s="603">
        <v>118.12439999999999</v>
      </c>
      <c r="AD56" s="603">
        <v>0</v>
      </c>
      <c r="AE56" s="603">
        <v>33.757000000000005</v>
      </c>
      <c r="AF56" s="603">
        <v>103.19</v>
      </c>
      <c r="AG56" s="603">
        <v>557.43993333333333</v>
      </c>
      <c r="AH56" s="604">
        <f t="shared" si="12"/>
        <v>0.19684040667191552</v>
      </c>
      <c r="AI56" s="605">
        <f t="shared" si="13"/>
        <v>0.4010410638688498</v>
      </c>
      <c r="AJ56" s="606">
        <v>4847</v>
      </c>
      <c r="AK56" s="607">
        <v>2012</v>
      </c>
      <c r="AL56" s="607">
        <v>1125</v>
      </c>
      <c r="AM56" s="607">
        <v>45</v>
      </c>
      <c r="AN56" s="607">
        <v>8348</v>
      </c>
      <c r="AO56" s="607">
        <v>7396</v>
      </c>
      <c r="AP56" s="607">
        <v>4426</v>
      </c>
      <c r="AQ56" s="608">
        <v>3497</v>
      </c>
      <c r="AR56" s="609"/>
      <c r="AS56" s="610"/>
      <c r="AT56" s="610"/>
      <c r="AU56" s="610"/>
      <c r="AV56" s="610"/>
      <c r="AW56" s="610"/>
      <c r="AX56" s="610"/>
      <c r="AY56" s="610"/>
      <c r="AZ56" s="610"/>
      <c r="BA56" s="610"/>
      <c r="BB56" s="610"/>
      <c r="BC56" s="610"/>
      <c r="BD56" s="610"/>
      <c r="BE56" s="610"/>
      <c r="BF56" s="610"/>
      <c r="BG56" s="610"/>
      <c r="BH56" s="610"/>
      <c r="BI56" s="610"/>
      <c r="BJ56" s="610"/>
      <c r="BK56" s="610"/>
      <c r="BL56" s="611"/>
      <c r="BM56" s="612">
        <v>75</v>
      </c>
      <c r="BN56" s="613">
        <v>57</v>
      </c>
      <c r="BO56" s="613">
        <v>37</v>
      </c>
      <c r="BP56" s="613">
        <v>26</v>
      </c>
      <c r="BQ56" s="613"/>
      <c r="BR56" s="613">
        <v>20</v>
      </c>
      <c r="BS56" s="613"/>
      <c r="BT56" s="613"/>
      <c r="BU56" s="613">
        <v>14</v>
      </c>
      <c r="BV56" s="613"/>
      <c r="BW56" s="613"/>
      <c r="BX56" s="613"/>
      <c r="BY56" s="613"/>
      <c r="BZ56" s="613"/>
      <c r="CA56" s="613"/>
      <c r="CB56" s="613"/>
      <c r="CC56" s="613"/>
      <c r="CD56" s="613"/>
      <c r="CE56" s="613"/>
      <c r="CF56" s="613"/>
      <c r="CG56" s="613"/>
      <c r="CH56" s="613"/>
      <c r="CI56" s="613"/>
      <c r="CJ56" s="613"/>
      <c r="CK56" s="613"/>
      <c r="CL56" s="613"/>
      <c r="CM56" s="613"/>
      <c r="CN56" s="613"/>
      <c r="CO56" s="613"/>
      <c r="CP56" s="613"/>
      <c r="CQ56" s="613"/>
      <c r="CR56" s="613"/>
      <c r="CS56" s="613"/>
      <c r="CT56" s="613"/>
      <c r="CU56" s="613"/>
      <c r="CV56" s="613"/>
      <c r="CW56" s="613"/>
      <c r="CX56" s="613"/>
      <c r="CY56" s="613"/>
      <c r="CZ56" s="613"/>
      <c r="DA56" s="613">
        <f t="shared" si="15"/>
        <v>229</v>
      </c>
      <c r="DB56" s="614">
        <f t="shared" si="16"/>
        <v>6</v>
      </c>
      <c r="DC56" s="615">
        <v>0.57015525114155252</v>
      </c>
      <c r="DD56" s="616">
        <v>0.51405912040374913</v>
      </c>
      <c r="DE56" s="616">
        <v>0.39229914846353203</v>
      </c>
      <c r="DF56" s="616">
        <v>0.52118018967334034</v>
      </c>
      <c r="DG56" s="616"/>
      <c r="DH56" s="616">
        <v>0.31808219178082192</v>
      </c>
      <c r="DI56" s="616"/>
      <c r="DJ56" s="616"/>
      <c r="DK56" s="616">
        <v>0.41115459882583172</v>
      </c>
      <c r="DL56" s="616"/>
      <c r="DM56" s="616"/>
      <c r="DN56" s="616"/>
      <c r="DO56" s="616"/>
      <c r="DP56" s="616"/>
      <c r="DQ56" s="616"/>
      <c r="DR56" s="616"/>
      <c r="DS56" s="616"/>
      <c r="DT56" s="616"/>
      <c r="DU56" s="616"/>
      <c r="DV56" s="616"/>
      <c r="DW56" s="616"/>
      <c r="DX56" s="616"/>
      <c r="DY56" s="616"/>
      <c r="DZ56" s="616"/>
      <c r="EA56" s="616"/>
      <c r="EB56" s="616"/>
      <c r="EC56" s="616"/>
      <c r="ED56" s="616"/>
      <c r="EE56" s="616"/>
      <c r="EF56" s="616"/>
      <c r="EG56" s="616"/>
      <c r="EH56" s="616"/>
      <c r="EI56" s="616"/>
      <c r="EJ56" s="616"/>
      <c r="EK56" s="616"/>
      <c r="EL56" s="616"/>
      <c r="EM56" s="616"/>
      <c r="EN56" s="616"/>
      <c r="EO56" s="616"/>
      <c r="EP56" s="616"/>
      <c r="EQ56" s="617">
        <v>0.4901597176526889</v>
      </c>
      <c r="ER56" s="618">
        <v>6</v>
      </c>
      <c r="ES56" s="619">
        <v>9</v>
      </c>
      <c r="ET56" s="619">
        <v>5</v>
      </c>
      <c r="EU56" s="619"/>
      <c r="EV56" s="619"/>
      <c r="EW56" s="619"/>
      <c r="EX56" s="619"/>
      <c r="EY56" s="619"/>
      <c r="EZ56" s="619"/>
      <c r="FA56" s="619"/>
      <c r="FB56" s="619"/>
      <c r="FC56" s="619"/>
      <c r="FD56" s="619"/>
      <c r="FE56" s="619"/>
      <c r="FF56" s="619"/>
      <c r="FG56" s="619"/>
      <c r="FH56" s="619"/>
      <c r="FI56" s="619"/>
      <c r="FJ56" s="619"/>
      <c r="FK56" s="619"/>
      <c r="FL56" s="619"/>
      <c r="FM56" s="619"/>
      <c r="FN56" s="619"/>
      <c r="FO56" s="619"/>
      <c r="FP56" s="619"/>
      <c r="FQ56" s="619"/>
      <c r="FR56" s="619"/>
      <c r="FS56" s="619"/>
      <c r="FT56" s="619"/>
      <c r="FU56" s="619"/>
      <c r="FV56" s="619"/>
      <c r="FW56" s="619"/>
      <c r="FX56" s="620">
        <f t="shared" si="17"/>
        <v>20</v>
      </c>
      <c r="FY56" s="614">
        <f>COUNT(ER56:FW56)</f>
        <v>3</v>
      </c>
      <c r="FZ56" s="615">
        <v>0.55296803652968041</v>
      </c>
      <c r="GA56" s="616">
        <v>0.57412480974124813</v>
      </c>
      <c r="GB56" s="616">
        <v>0.56000000000000005</v>
      </c>
      <c r="GC56" s="616"/>
      <c r="GD56" s="616"/>
      <c r="GE56" s="616"/>
      <c r="GF56" s="616"/>
      <c r="GG56" s="616"/>
      <c r="GH56" s="616"/>
      <c r="GI56" s="616"/>
      <c r="GJ56" s="616"/>
      <c r="GK56" s="616"/>
      <c r="GL56" s="616"/>
      <c r="GM56" s="616"/>
      <c r="GN56" s="616"/>
      <c r="GO56" s="616"/>
      <c r="GP56" s="616"/>
      <c r="GQ56" s="616"/>
      <c r="GR56" s="616"/>
      <c r="GS56" s="616"/>
      <c r="GT56" s="616"/>
      <c r="GU56" s="616"/>
      <c r="GV56" s="616"/>
      <c r="GW56" s="616"/>
      <c r="GX56" s="616"/>
      <c r="GY56" s="616"/>
      <c r="GZ56" s="616"/>
      <c r="HA56" s="616"/>
      <c r="HB56" s="616"/>
      <c r="HC56" s="616"/>
      <c r="HD56" s="616"/>
      <c r="HE56" s="616"/>
      <c r="HF56" s="621">
        <v>0.56424657534246581</v>
      </c>
      <c r="HG56" s="622">
        <v>20</v>
      </c>
      <c r="HH56" s="623">
        <v>40</v>
      </c>
      <c r="HI56" s="623"/>
      <c r="HJ56" s="623"/>
      <c r="HK56" s="623"/>
      <c r="HL56" s="623"/>
      <c r="HM56" s="623"/>
      <c r="HN56" s="624"/>
      <c r="HO56" s="625">
        <v>55</v>
      </c>
      <c r="HP56" s="626">
        <v>287</v>
      </c>
      <c r="HQ56" s="626">
        <v>6</v>
      </c>
      <c r="HR56" s="626">
        <v>146</v>
      </c>
      <c r="HS56" s="626">
        <v>778</v>
      </c>
      <c r="HT56" s="626">
        <v>711</v>
      </c>
      <c r="HU56" s="626">
        <v>910</v>
      </c>
      <c r="HV56" s="626">
        <v>486</v>
      </c>
      <c r="HW56" s="626">
        <v>997</v>
      </c>
      <c r="HX56" s="626">
        <v>195</v>
      </c>
      <c r="HY56" s="626">
        <v>407</v>
      </c>
      <c r="HZ56" s="626">
        <v>394</v>
      </c>
      <c r="IA56" s="626">
        <v>22</v>
      </c>
      <c r="IB56" s="626">
        <v>972</v>
      </c>
      <c r="IC56" s="626">
        <v>897</v>
      </c>
      <c r="ID56" s="626">
        <v>624</v>
      </c>
      <c r="IE56" s="626">
        <v>149</v>
      </c>
      <c r="IF56" s="626">
        <v>37</v>
      </c>
      <c r="IG56" s="626">
        <v>258</v>
      </c>
      <c r="IH56" s="626">
        <v>53</v>
      </c>
      <c r="II56" s="626">
        <v>73</v>
      </c>
      <c r="IJ56" s="626">
        <v>43</v>
      </c>
      <c r="IK56" s="626">
        <v>4</v>
      </c>
      <c r="IL56" s="626">
        <v>53</v>
      </c>
      <c r="IM56" s="626">
        <v>0</v>
      </c>
      <c r="IN56" s="626">
        <v>0</v>
      </c>
      <c r="IO56" s="626">
        <v>18</v>
      </c>
      <c r="IP56" s="626">
        <v>9</v>
      </c>
      <c r="IQ56" s="626">
        <f t="shared" si="18"/>
        <v>8584</v>
      </c>
      <c r="IR56" s="627">
        <f t="shared" si="19"/>
        <v>6.4072693383038209E-3</v>
      </c>
      <c r="IS56" s="614">
        <f t="shared" si="20"/>
        <v>23.517808219178082</v>
      </c>
      <c r="IT56" s="628">
        <v>2108</v>
      </c>
      <c r="IU56" s="629">
        <f t="shared" si="21"/>
        <v>0.24557315936626281</v>
      </c>
      <c r="IV56" s="630">
        <v>3603</v>
      </c>
      <c r="IW56" s="631">
        <f t="shared" si="1"/>
        <v>0.41973438956197578</v>
      </c>
      <c r="IX56" s="632">
        <v>7579.406200000004</v>
      </c>
      <c r="IY56" s="633">
        <v>649.7792000000012</v>
      </c>
      <c r="IZ56" s="633">
        <v>8229.1854000000003</v>
      </c>
      <c r="JA56" s="634">
        <f t="shared" si="22"/>
        <v>7.8960330630052547E-2</v>
      </c>
      <c r="JB56" s="635">
        <v>0.95866558713886307</v>
      </c>
      <c r="JC56" s="636">
        <v>2592</v>
      </c>
      <c r="JD56" s="637">
        <v>830</v>
      </c>
      <c r="JE56" s="637">
        <v>1</v>
      </c>
      <c r="JF56" s="637">
        <v>69</v>
      </c>
      <c r="JG56" s="637">
        <v>0</v>
      </c>
      <c r="JH56" s="637">
        <v>5092</v>
      </c>
      <c r="JI56" s="638">
        <f t="shared" si="2"/>
        <v>0.30195712954333642</v>
      </c>
      <c r="JJ56" s="638">
        <f t="shared" si="3"/>
        <v>9.6691519105312207E-2</v>
      </c>
      <c r="JK56" s="638">
        <f t="shared" si="4"/>
        <v>1.1649580615097856E-4</v>
      </c>
      <c r="JL56" s="638">
        <f t="shared" si="5"/>
        <v>8.0382106244175217E-3</v>
      </c>
      <c r="JM56" s="638">
        <f t="shared" si="6"/>
        <v>0</v>
      </c>
      <c r="JN56" s="639">
        <f t="shared" si="7"/>
        <v>0.59319664492078283</v>
      </c>
      <c r="JO56" s="640">
        <v>22.4</v>
      </c>
      <c r="JP56" s="641">
        <v>5.7351916376306624</v>
      </c>
      <c r="JQ56" s="641">
        <v>3.3333333333333335</v>
      </c>
      <c r="JR56" s="641">
        <v>2.6643835616438358</v>
      </c>
      <c r="JS56" s="641">
        <v>7.6388174807197942</v>
      </c>
      <c r="JT56" s="641">
        <v>7.1983122362869194</v>
      </c>
      <c r="JU56" s="641">
        <v>6.1780219780219783</v>
      </c>
      <c r="JV56" s="641">
        <v>6.9485596707818926</v>
      </c>
      <c r="JW56" s="641">
        <v>8.6339017051153455</v>
      </c>
      <c r="JX56" s="641">
        <v>7.3743589743589739</v>
      </c>
      <c r="JY56" s="641">
        <v>7.5479115479115482</v>
      </c>
      <c r="JZ56" s="641">
        <v>7.3908629441624365</v>
      </c>
      <c r="KA56" s="641">
        <v>3.9545454545454546</v>
      </c>
      <c r="KB56" s="641">
        <v>3.236625514403292</v>
      </c>
      <c r="KC56" s="641">
        <v>4.2608695652173916</v>
      </c>
      <c r="KD56" s="641">
        <v>4.4455128205128203</v>
      </c>
      <c r="KE56" s="641">
        <v>5.1879194630872485</v>
      </c>
      <c r="KF56" s="641">
        <v>6.0270270270270272</v>
      </c>
      <c r="KG56" s="641">
        <v>9.0310077519379846</v>
      </c>
      <c r="KH56" s="641">
        <v>3.9622641509433962</v>
      </c>
      <c r="KI56" s="641">
        <v>2.3287671232876712</v>
      </c>
      <c r="KJ56" s="641">
        <v>3.7441860465116279</v>
      </c>
      <c r="KK56" s="641">
        <v>14.5</v>
      </c>
      <c r="KL56" s="641">
        <v>3.5471698113207548</v>
      </c>
      <c r="KM56" s="641">
        <v>0</v>
      </c>
      <c r="KN56" s="641">
        <v>0</v>
      </c>
      <c r="KO56" s="641">
        <v>11.333333333333334</v>
      </c>
      <c r="KP56" s="641">
        <v>2.7777777777777777</v>
      </c>
      <c r="KQ56" s="642">
        <v>6.2381174277726004</v>
      </c>
      <c r="KR56" s="625">
        <v>327</v>
      </c>
      <c r="KS56" s="626">
        <v>1249</v>
      </c>
      <c r="KT56" s="626">
        <v>15</v>
      </c>
      <c r="KU56" s="626">
        <v>279</v>
      </c>
      <c r="KV56" s="626">
        <v>4601</v>
      </c>
      <c r="KW56" s="626">
        <v>3995</v>
      </c>
      <c r="KX56" s="626">
        <v>4148</v>
      </c>
      <c r="KY56" s="626">
        <v>2727</v>
      </c>
      <c r="KZ56" s="626">
        <v>7179</v>
      </c>
      <c r="LA56" s="626">
        <v>1210</v>
      </c>
      <c r="LB56" s="626">
        <v>2590</v>
      </c>
      <c r="LC56" s="626">
        <v>2237</v>
      </c>
      <c r="LD56" s="626">
        <v>66</v>
      </c>
      <c r="LE56" s="626">
        <v>2156</v>
      </c>
      <c r="LF56" s="626">
        <v>2928</v>
      </c>
      <c r="LG56" s="626">
        <v>2157</v>
      </c>
      <c r="LH56" s="626">
        <v>610</v>
      </c>
      <c r="LI56" s="626">
        <v>183</v>
      </c>
      <c r="LJ56" s="626">
        <v>1637</v>
      </c>
      <c r="LK56" s="626">
        <v>143</v>
      </c>
      <c r="LL56" s="626">
        <v>44</v>
      </c>
      <c r="LM56" s="626">
        <v>100</v>
      </c>
      <c r="LN56" s="626">
        <v>54</v>
      </c>
      <c r="LO56" s="626">
        <v>136</v>
      </c>
      <c r="LP56" s="626">
        <v>0</v>
      </c>
      <c r="LQ56" s="626">
        <v>0</v>
      </c>
      <c r="LR56" s="626">
        <v>148</v>
      </c>
      <c r="LS56" s="626">
        <v>17</v>
      </c>
      <c r="LT56" s="626">
        <f t="shared" si="35"/>
        <v>40936</v>
      </c>
      <c r="LU56" s="614">
        <f t="shared" si="8"/>
        <v>112.15342465753425</v>
      </c>
      <c r="LV56" s="625">
        <v>850</v>
      </c>
      <c r="LW56" s="626">
        <v>116</v>
      </c>
      <c r="LX56" s="626">
        <v>0</v>
      </c>
      <c r="LY56" s="626">
        <v>0</v>
      </c>
      <c r="LZ56" s="626">
        <v>571</v>
      </c>
      <c r="MA56" s="626">
        <v>349</v>
      </c>
      <c r="MB56" s="626">
        <v>581</v>
      </c>
      <c r="MC56" s="626">
        <v>155</v>
      </c>
      <c r="MD56" s="626">
        <v>449</v>
      </c>
      <c r="ME56" s="626">
        <v>38</v>
      </c>
      <c r="MF56" s="626">
        <v>74</v>
      </c>
      <c r="MG56" s="626">
        <v>276</v>
      </c>
      <c r="MH56" s="626">
        <v>1</v>
      </c>
      <c r="MI56" s="626">
        <v>29</v>
      </c>
      <c r="MJ56" s="626">
        <v>4</v>
      </c>
      <c r="MK56" s="626">
        <v>0</v>
      </c>
      <c r="ML56" s="626">
        <v>16</v>
      </c>
      <c r="MM56" s="626">
        <v>4</v>
      </c>
      <c r="MN56" s="626">
        <v>449</v>
      </c>
      <c r="MO56" s="626">
        <v>17</v>
      </c>
      <c r="MP56" s="626">
        <v>57</v>
      </c>
      <c r="MQ56" s="626">
        <v>22</v>
      </c>
      <c r="MR56" s="626">
        <v>0</v>
      </c>
      <c r="MS56" s="626">
        <v>0</v>
      </c>
      <c r="MT56" s="626">
        <v>0</v>
      </c>
      <c r="MU56" s="626">
        <v>0</v>
      </c>
      <c r="MV56" s="626">
        <v>37</v>
      </c>
      <c r="MW56" s="626">
        <v>0</v>
      </c>
      <c r="MX56" s="626">
        <f t="shared" si="24"/>
        <v>4095</v>
      </c>
      <c r="MY56" s="614">
        <f t="shared" si="25"/>
        <v>11.219178082191782</v>
      </c>
      <c r="MZ56" s="612">
        <f t="shared" si="9"/>
        <v>40936</v>
      </c>
      <c r="NA56" s="613">
        <f t="shared" si="26"/>
        <v>4095</v>
      </c>
      <c r="NB56" s="643">
        <f t="shared" si="27"/>
        <v>9.0937354267060469E-2</v>
      </c>
      <c r="NC56" s="644">
        <v>241</v>
      </c>
      <c r="ND56" s="645">
        <v>326</v>
      </c>
      <c r="NE56" s="645">
        <v>322</v>
      </c>
      <c r="NF56" s="646">
        <v>853</v>
      </c>
      <c r="NG56" s="647">
        <v>1631</v>
      </c>
      <c r="NH56" s="647">
        <v>722</v>
      </c>
      <c r="NI56" s="645">
        <v>0</v>
      </c>
      <c r="NJ56" s="645">
        <v>0</v>
      </c>
      <c r="NK56" s="646">
        <v>0</v>
      </c>
      <c r="NL56" s="647">
        <v>0</v>
      </c>
      <c r="NM56" s="645">
        <v>0</v>
      </c>
      <c r="NN56" s="645">
        <v>0</v>
      </c>
      <c r="NO56" s="646">
        <v>0</v>
      </c>
      <c r="NP56" s="647">
        <v>0</v>
      </c>
      <c r="NQ56" s="648">
        <v>0</v>
      </c>
      <c r="NR56" s="648">
        <v>0</v>
      </c>
      <c r="NS56" s="648">
        <v>0</v>
      </c>
      <c r="NT56" s="649">
        <f t="shared" si="28"/>
        <v>4095</v>
      </c>
      <c r="NU56" s="650">
        <f t="shared" si="29"/>
        <v>0.2170940170940171</v>
      </c>
      <c r="NV56" s="625">
        <v>691</v>
      </c>
      <c r="NW56" s="626">
        <v>59</v>
      </c>
      <c r="NX56" s="626">
        <v>34</v>
      </c>
      <c r="NY56" s="651">
        <v>784</v>
      </c>
      <c r="NZ56" s="626">
        <v>95</v>
      </c>
      <c r="OA56" s="626">
        <v>30</v>
      </c>
      <c r="OB56" s="626">
        <v>86</v>
      </c>
      <c r="OC56" s="651">
        <v>211</v>
      </c>
      <c r="OD56" s="652">
        <f t="shared" si="30"/>
        <v>995</v>
      </c>
      <c r="OE56" s="653">
        <v>6.16</v>
      </c>
      <c r="OF56" s="654">
        <v>1.232</v>
      </c>
      <c r="OG56" s="654">
        <v>3.86</v>
      </c>
      <c r="OH56" s="654">
        <v>0.2573333333333333</v>
      </c>
      <c r="OI56" s="654">
        <v>19.149999999999999</v>
      </c>
      <c r="OJ56" s="654">
        <v>3.8299999999999996</v>
      </c>
      <c r="OK56" s="654">
        <v>27.22</v>
      </c>
      <c r="OL56" s="655">
        <v>1.8146666666666667</v>
      </c>
      <c r="OM56" s="656"/>
      <c r="ON56" s="657"/>
      <c r="OO56" s="657"/>
      <c r="OP56" s="657"/>
      <c r="OQ56" s="657"/>
      <c r="OR56" s="657"/>
      <c r="OS56" s="657"/>
      <c r="OT56" s="658"/>
    </row>
    <row r="57" spans="1:410" s="587" customFormat="1" ht="8.25" x14ac:dyDescent="0.25">
      <c r="A57" s="588" t="s">
        <v>476</v>
      </c>
      <c r="B57" s="589" t="s">
        <v>477</v>
      </c>
      <c r="C57" s="590" t="s">
        <v>478</v>
      </c>
      <c r="D57" s="590" t="s">
        <v>479</v>
      </c>
      <c r="E57" s="590" t="s">
        <v>1206</v>
      </c>
      <c r="F57" s="590" t="s">
        <v>207</v>
      </c>
      <c r="G57" s="590" t="s">
        <v>480</v>
      </c>
      <c r="H57" s="590" t="s">
        <v>480</v>
      </c>
      <c r="I57" s="590" t="s">
        <v>320</v>
      </c>
      <c r="J57" s="590" t="s">
        <v>210</v>
      </c>
      <c r="K57" s="591" t="s">
        <v>282</v>
      </c>
      <c r="L57" s="592">
        <v>1</v>
      </c>
      <c r="M57" s="593"/>
      <c r="N57" s="594"/>
      <c r="O57" s="595"/>
      <c r="P57" s="596"/>
      <c r="Q57" s="597"/>
      <c r="R57" s="598">
        <f t="shared" si="33"/>
        <v>0</v>
      </c>
      <c r="S57" s="599">
        <v>723.75109999999984</v>
      </c>
      <c r="T57" s="600">
        <v>406532.30342000001</v>
      </c>
      <c r="U57" s="600">
        <v>46154.377230000006</v>
      </c>
      <c r="V57" s="600">
        <v>453410.43175000005</v>
      </c>
      <c r="W57" s="601"/>
      <c r="X57" s="602">
        <v>72.676000000000002</v>
      </c>
      <c r="Y57" s="603">
        <v>1.839</v>
      </c>
      <c r="Z57" s="603">
        <v>119.71386666666666</v>
      </c>
      <c r="AA57" s="603">
        <v>44.216133333333332</v>
      </c>
      <c r="AB57" s="603">
        <v>14.198400000000001</v>
      </c>
      <c r="AC57" s="603">
        <v>55.000933333333336</v>
      </c>
      <c r="AD57" s="603">
        <v>0</v>
      </c>
      <c r="AE57" s="603">
        <v>44.001000000000005</v>
      </c>
      <c r="AF57" s="603">
        <v>37.859000000000002</v>
      </c>
      <c r="AG57" s="603">
        <v>389.50433333333325</v>
      </c>
      <c r="AH57" s="604">
        <f t="shared" si="12"/>
        <v>0.23623383279176283</v>
      </c>
      <c r="AI57" s="605">
        <f t="shared" si="13"/>
        <v>0.38913073863433212</v>
      </c>
      <c r="AJ57" s="606">
        <v>4337</v>
      </c>
      <c r="AK57" s="607">
        <v>3845</v>
      </c>
      <c r="AL57" s="607">
        <v>2447</v>
      </c>
      <c r="AM57" s="607">
        <v>1109</v>
      </c>
      <c r="AN57" s="607">
        <v>11860</v>
      </c>
      <c r="AO57" s="607">
        <v>4132</v>
      </c>
      <c r="AP57" s="607">
        <v>2810</v>
      </c>
      <c r="AQ57" s="608"/>
      <c r="AR57" s="609"/>
      <c r="AS57" s="610"/>
      <c r="AT57" s="610"/>
      <c r="AU57" s="610"/>
      <c r="AV57" s="610"/>
      <c r="AW57" s="610"/>
      <c r="AX57" s="610"/>
      <c r="AY57" s="610"/>
      <c r="AZ57" s="610"/>
      <c r="BA57" s="610"/>
      <c r="BB57" s="610"/>
      <c r="BC57" s="610"/>
      <c r="BD57" s="610"/>
      <c r="BE57" s="610"/>
      <c r="BF57" s="610"/>
      <c r="BG57" s="610"/>
      <c r="BH57" s="610"/>
      <c r="BI57" s="610"/>
      <c r="BJ57" s="610"/>
      <c r="BK57" s="610"/>
      <c r="BL57" s="611"/>
      <c r="BM57" s="612">
        <v>35</v>
      </c>
      <c r="BN57" s="613">
        <v>40</v>
      </c>
      <c r="BO57" s="613">
        <v>10</v>
      </c>
      <c r="BP57" s="613">
        <v>25</v>
      </c>
      <c r="BQ57" s="613"/>
      <c r="BR57" s="613"/>
      <c r="BS57" s="613"/>
      <c r="BT57" s="613"/>
      <c r="BU57" s="613"/>
      <c r="BV57" s="613"/>
      <c r="BW57" s="613"/>
      <c r="BX57" s="613"/>
      <c r="BY57" s="613"/>
      <c r="BZ57" s="613"/>
      <c r="CA57" s="613"/>
      <c r="CB57" s="613"/>
      <c r="CC57" s="613"/>
      <c r="CD57" s="613"/>
      <c r="CE57" s="613"/>
      <c r="CF57" s="613"/>
      <c r="CG57" s="613"/>
      <c r="CH57" s="613"/>
      <c r="CI57" s="613"/>
      <c r="CJ57" s="613">
        <v>8</v>
      </c>
      <c r="CK57" s="613"/>
      <c r="CL57" s="613"/>
      <c r="CM57" s="613"/>
      <c r="CN57" s="613"/>
      <c r="CO57" s="613"/>
      <c r="CP57" s="613"/>
      <c r="CQ57" s="613"/>
      <c r="CR57" s="613"/>
      <c r="CS57" s="613"/>
      <c r="CT57" s="613"/>
      <c r="CU57" s="613"/>
      <c r="CV57" s="613"/>
      <c r="CW57" s="613"/>
      <c r="CX57" s="613"/>
      <c r="CY57" s="613"/>
      <c r="CZ57" s="613"/>
      <c r="DA57" s="613">
        <f t="shared" si="15"/>
        <v>118</v>
      </c>
      <c r="DB57" s="614">
        <f t="shared" si="16"/>
        <v>5</v>
      </c>
      <c r="DC57" s="615">
        <v>0.47585127201565558</v>
      </c>
      <c r="DD57" s="616">
        <v>0.38417808219178085</v>
      </c>
      <c r="DE57" s="616"/>
      <c r="DF57" s="616">
        <v>0.62520547945205485</v>
      </c>
      <c r="DG57" s="616"/>
      <c r="DH57" s="616"/>
      <c r="DI57" s="616"/>
      <c r="DJ57" s="616"/>
      <c r="DK57" s="616"/>
      <c r="DL57" s="616"/>
      <c r="DM57" s="616"/>
      <c r="DN57" s="616"/>
      <c r="DO57" s="616"/>
      <c r="DP57" s="616"/>
      <c r="DQ57" s="616"/>
      <c r="DR57" s="616"/>
      <c r="DS57" s="616"/>
      <c r="DT57" s="616"/>
      <c r="DU57" s="616"/>
      <c r="DV57" s="616"/>
      <c r="DW57" s="616"/>
      <c r="DX57" s="616"/>
      <c r="DY57" s="616"/>
      <c r="DZ57" s="616">
        <v>0.21643835616438356</v>
      </c>
      <c r="EA57" s="616"/>
      <c r="EB57" s="616"/>
      <c r="EC57" s="616"/>
      <c r="ED57" s="616"/>
      <c r="EE57" s="616"/>
      <c r="EF57" s="616"/>
      <c r="EG57" s="616"/>
      <c r="EH57" s="616"/>
      <c r="EI57" s="616"/>
      <c r="EJ57" s="616"/>
      <c r="EK57" s="616"/>
      <c r="EL57" s="616"/>
      <c r="EM57" s="616"/>
      <c r="EN57" s="616"/>
      <c r="EO57" s="616"/>
      <c r="EP57" s="616"/>
      <c r="EQ57" s="617">
        <v>0.41850475969352219</v>
      </c>
      <c r="ER57" s="618">
        <v>13</v>
      </c>
      <c r="ES57" s="619"/>
      <c r="ET57" s="619"/>
      <c r="EU57" s="619"/>
      <c r="EV57" s="619"/>
      <c r="EW57" s="619"/>
      <c r="EX57" s="619"/>
      <c r="EY57" s="619"/>
      <c r="EZ57" s="619"/>
      <c r="FA57" s="619"/>
      <c r="FB57" s="619"/>
      <c r="FC57" s="619"/>
      <c r="FD57" s="619"/>
      <c r="FE57" s="619"/>
      <c r="FF57" s="619"/>
      <c r="FG57" s="619"/>
      <c r="FH57" s="619"/>
      <c r="FI57" s="619"/>
      <c r="FJ57" s="619"/>
      <c r="FK57" s="619"/>
      <c r="FL57" s="619"/>
      <c r="FM57" s="619"/>
      <c r="FN57" s="619"/>
      <c r="FO57" s="619"/>
      <c r="FP57" s="619"/>
      <c r="FQ57" s="619"/>
      <c r="FR57" s="619"/>
      <c r="FS57" s="619"/>
      <c r="FT57" s="619"/>
      <c r="FU57" s="619"/>
      <c r="FV57" s="619"/>
      <c r="FW57" s="619"/>
      <c r="FX57" s="620">
        <f t="shared" si="17"/>
        <v>13</v>
      </c>
      <c r="FY57" s="614">
        <f>COUNT(ER57:FW57)</f>
        <v>1</v>
      </c>
      <c r="FZ57" s="615">
        <v>0.69504741833508954</v>
      </c>
      <c r="GA57" s="616"/>
      <c r="GB57" s="616"/>
      <c r="GC57" s="616"/>
      <c r="GD57" s="616"/>
      <c r="GE57" s="616"/>
      <c r="GF57" s="616"/>
      <c r="GG57" s="616"/>
      <c r="GH57" s="616"/>
      <c r="GI57" s="616"/>
      <c r="GJ57" s="616"/>
      <c r="GK57" s="616"/>
      <c r="GL57" s="616"/>
      <c r="GM57" s="616"/>
      <c r="GN57" s="616"/>
      <c r="GO57" s="616"/>
      <c r="GP57" s="616"/>
      <c r="GQ57" s="616"/>
      <c r="GR57" s="616"/>
      <c r="GS57" s="616"/>
      <c r="GT57" s="616"/>
      <c r="GU57" s="616"/>
      <c r="GV57" s="616"/>
      <c r="GW57" s="616"/>
      <c r="GX57" s="616"/>
      <c r="GY57" s="616"/>
      <c r="GZ57" s="616"/>
      <c r="HA57" s="616"/>
      <c r="HB57" s="616"/>
      <c r="HC57" s="616"/>
      <c r="HD57" s="616"/>
      <c r="HE57" s="616"/>
      <c r="HF57" s="621">
        <v>0.69504741833508954</v>
      </c>
      <c r="HG57" s="622">
        <v>46</v>
      </c>
      <c r="HH57" s="623"/>
      <c r="HI57" s="623">
        <v>13</v>
      </c>
      <c r="HJ57" s="623"/>
      <c r="HK57" s="623"/>
      <c r="HL57" s="623"/>
      <c r="HM57" s="623"/>
      <c r="HN57" s="624"/>
      <c r="HO57" s="625">
        <v>21</v>
      </c>
      <c r="HP57" s="626">
        <v>25</v>
      </c>
      <c r="HQ57" s="626">
        <v>0</v>
      </c>
      <c r="HR57" s="626">
        <v>11</v>
      </c>
      <c r="HS57" s="626">
        <v>233</v>
      </c>
      <c r="HT57" s="626">
        <v>336</v>
      </c>
      <c r="HU57" s="626">
        <v>892</v>
      </c>
      <c r="HV57" s="626">
        <v>304</v>
      </c>
      <c r="HW57" s="626">
        <v>1155</v>
      </c>
      <c r="HX57" s="626">
        <v>562</v>
      </c>
      <c r="HY57" s="626">
        <v>146</v>
      </c>
      <c r="HZ57" s="626">
        <v>143</v>
      </c>
      <c r="IA57" s="626">
        <v>37</v>
      </c>
      <c r="IB57" s="626">
        <v>20</v>
      </c>
      <c r="IC57" s="626">
        <v>1</v>
      </c>
      <c r="ID57" s="626">
        <v>0</v>
      </c>
      <c r="IE57" s="626">
        <v>66</v>
      </c>
      <c r="IF57" s="626">
        <v>20</v>
      </c>
      <c r="IG57" s="626">
        <v>58</v>
      </c>
      <c r="IH57" s="626">
        <v>15</v>
      </c>
      <c r="II57" s="626">
        <v>11</v>
      </c>
      <c r="IJ57" s="626">
        <v>34</v>
      </c>
      <c r="IK57" s="626">
        <v>0</v>
      </c>
      <c r="IL57" s="626">
        <v>4</v>
      </c>
      <c r="IM57" s="626">
        <v>0</v>
      </c>
      <c r="IN57" s="626">
        <v>0</v>
      </c>
      <c r="IO57" s="626">
        <v>0</v>
      </c>
      <c r="IP57" s="626">
        <v>0</v>
      </c>
      <c r="IQ57" s="626">
        <f t="shared" si="18"/>
        <v>4094</v>
      </c>
      <c r="IR57" s="627">
        <f t="shared" si="19"/>
        <v>5.1294577430385929E-3</v>
      </c>
      <c r="IS57" s="614">
        <f t="shared" si="20"/>
        <v>11.216438356164383</v>
      </c>
      <c r="IT57" s="628">
        <v>1258</v>
      </c>
      <c r="IU57" s="629">
        <f t="shared" si="21"/>
        <v>0.30727894479726431</v>
      </c>
      <c r="IV57" s="630">
        <v>1258</v>
      </c>
      <c r="IW57" s="631">
        <f t="shared" si="1"/>
        <v>0.30727894479726431</v>
      </c>
      <c r="IX57" s="632">
        <v>4136.8164999999981</v>
      </c>
      <c r="IY57" s="633">
        <v>865.91959999999949</v>
      </c>
      <c r="IZ57" s="633">
        <v>5002.7361000000001</v>
      </c>
      <c r="JA57" s="634">
        <f t="shared" si="22"/>
        <v>0.17308920212681206</v>
      </c>
      <c r="JB57" s="635">
        <v>1.221967782120176</v>
      </c>
      <c r="JC57" s="636">
        <v>2322</v>
      </c>
      <c r="JD57" s="637">
        <v>353</v>
      </c>
      <c r="JE57" s="637">
        <v>1</v>
      </c>
      <c r="JF57" s="637">
        <v>26</v>
      </c>
      <c r="JG57" s="637">
        <v>0</v>
      </c>
      <c r="JH57" s="637">
        <v>1392</v>
      </c>
      <c r="JI57" s="638">
        <f t="shared" si="2"/>
        <v>0.56717147044455296</v>
      </c>
      <c r="JJ57" s="638">
        <f t="shared" si="3"/>
        <v>8.6223742061553491E-2</v>
      </c>
      <c r="JK57" s="638">
        <f t="shared" si="4"/>
        <v>2.4425989252564728E-4</v>
      </c>
      <c r="JL57" s="638">
        <f t="shared" si="5"/>
        <v>6.3507572056668293E-3</v>
      </c>
      <c r="JM57" s="638">
        <f t="shared" si="6"/>
        <v>0</v>
      </c>
      <c r="JN57" s="639">
        <f t="shared" si="7"/>
        <v>0.34000977039570102</v>
      </c>
      <c r="JO57" s="640">
        <v>25.666666666666668</v>
      </c>
      <c r="JP57" s="641">
        <v>5.6</v>
      </c>
      <c r="JQ57" s="641">
        <v>0</v>
      </c>
      <c r="JR57" s="641">
        <v>7.5454545454545459</v>
      </c>
      <c r="JS57" s="641">
        <v>8.6137339055793998</v>
      </c>
      <c r="JT57" s="641">
        <v>6.5714285714285712</v>
      </c>
      <c r="JU57" s="641">
        <v>4.9540358744394615</v>
      </c>
      <c r="JV57" s="641">
        <v>5.7467105263157894</v>
      </c>
      <c r="JW57" s="641">
        <v>6.7385281385281388</v>
      </c>
      <c r="JX57" s="641">
        <v>4.5889679715302494</v>
      </c>
      <c r="JY57" s="641">
        <v>6.7876712328767121</v>
      </c>
      <c r="JZ57" s="641">
        <v>7.4055944055944058</v>
      </c>
      <c r="KA57" s="641">
        <v>4.0810810810810807</v>
      </c>
      <c r="KB57" s="641">
        <v>3.55</v>
      </c>
      <c r="KC57" s="641">
        <v>3</v>
      </c>
      <c r="KD57" s="641">
        <v>0</v>
      </c>
      <c r="KE57" s="641">
        <v>7.7272727272727275</v>
      </c>
      <c r="KF57" s="641">
        <v>6.95</v>
      </c>
      <c r="KG57" s="641">
        <v>10.396551724137931</v>
      </c>
      <c r="KH57" s="641">
        <v>5.666666666666667</v>
      </c>
      <c r="KI57" s="641">
        <v>2.2727272727272729</v>
      </c>
      <c r="KJ57" s="641">
        <v>3.0882352941176472</v>
      </c>
      <c r="KK57" s="641">
        <v>0</v>
      </c>
      <c r="KL57" s="641">
        <v>1.5</v>
      </c>
      <c r="KM57" s="641">
        <v>0</v>
      </c>
      <c r="KN57" s="641">
        <v>0</v>
      </c>
      <c r="KO57" s="641">
        <v>0</v>
      </c>
      <c r="KP57" s="641">
        <v>0</v>
      </c>
      <c r="KQ57" s="642">
        <v>6.1682950659501712</v>
      </c>
      <c r="KR57" s="625">
        <v>77</v>
      </c>
      <c r="KS57" s="626">
        <v>114</v>
      </c>
      <c r="KT57" s="626">
        <v>0</v>
      </c>
      <c r="KU57" s="626">
        <v>70</v>
      </c>
      <c r="KV57" s="626">
        <v>1408</v>
      </c>
      <c r="KW57" s="626">
        <v>1511</v>
      </c>
      <c r="KX57" s="626">
        <v>2998</v>
      </c>
      <c r="KY57" s="626">
        <v>1168</v>
      </c>
      <c r="KZ57" s="626">
        <v>5888</v>
      </c>
      <c r="LA57" s="626">
        <v>1985</v>
      </c>
      <c r="LB57" s="626">
        <v>743</v>
      </c>
      <c r="LC57" s="626">
        <v>799</v>
      </c>
      <c r="LD57" s="626">
        <v>106</v>
      </c>
      <c r="LE57" s="626">
        <v>48</v>
      </c>
      <c r="LF57" s="626">
        <v>2</v>
      </c>
      <c r="LG57" s="626">
        <v>0</v>
      </c>
      <c r="LH57" s="626">
        <v>399</v>
      </c>
      <c r="LI57" s="626">
        <v>112</v>
      </c>
      <c r="LJ57" s="626">
        <v>409</v>
      </c>
      <c r="LK57" s="626">
        <v>65</v>
      </c>
      <c r="LL57" s="626">
        <v>6</v>
      </c>
      <c r="LM57" s="626">
        <v>38</v>
      </c>
      <c r="LN57" s="626">
        <v>0</v>
      </c>
      <c r="LO57" s="626">
        <v>4</v>
      </c>
      <c r="LP57" s="626">
        <v>0</v>
      </c>
      <c r="LQ57" s="626">
        <v>0</v>
      </c>
      <c r="LR57" s="626">
        <v>0</v>
      </c>
      <c r="LS57" s="626">
        <v>0</v>
      </c>
      <c r="LT57" s="626">
        <f t="shared" si="35"/>
        <v>17950</v>
      </c>
      <c r="LU57" s="614">
        <f t="shared" si="8"/>
        <v>49.178082191780824</v>
      </c>
      <c r="LV57" s="625">
        <v>443</v>
      </c>
      <c r="LW57" s="626">
        <v>5</v>
      </c>
      <c r="LX57" s="626">
        <v>0</v>
      </c>
      <c r="LY57" s="626">
        <v>1</v>
      </c>
      <c r="LZ57" s="626">
        <v>370</v>
      </c>
      <c r="MA57" s="626">
        <v>356</v>
      </c>
      <c r="MB57" s="626">
        <v>568</v>
      </c>
      <c r="MC57" s="626">
        <v>278</v>
      </c>
      <c r="MD57" s="626">
        <v>749</v>
      </c>
      <c r="ME57" s="626">
        <v>37</v>
      </c>
      <c r="MF57" s="626">
        <v>107</v>
      </c>
      <c r="MG57" s="626">
        <v>117</v>
      </c>
      <c r="MH57" s="626">
        <v>9</v>
      </c>
      <c r="MI57" s="626">
        <v>3</v>
      </c>
      <c r="MJ57" s="626">
        <v>0</v>
      </c>
      <c r="MK57" s="626">
        <v>0</v>
      </c>
      <c r="ML57" s="626">
        <v>45</v>
      </c>
      <c r="MM57" s="626">
        <v>7</v>
      </c>
      <c r="MN57" s="626">
        <v>140</v>
      </c>
      <c r="MO57" s="626">
        <v>5</v>
      </c>
      <c r="MP57" s="626">
        <v>12</v>
      </c>
      <c r="MQ57" s="626">
        <v>34</v>
      </c>
      <c r="MR57" s="626">
        <v>0</v>
      </c>
      <c r="MS57" s="626">
        <v>0</v>
      </c>
      <c r="MT57" s="626">
        <v>0</v>
      </c>
      <c r="MU57" s="626">
        <v>0</v>
      </c>
      <c r="MV57" s="626">
        <v>0</v>
      </c>
      <c r="MW57" s="626">
        <v>0</v>
      </c>
      <c r="MX57" s="626">
        <f t="shared" si="24"/>
        <v>3286</v>
      </c>
      <c r="MY57" s="614">
        <f t="shared" si="25"/>
        <v>9.0027397260273965</v>
      </c>
      <c r="MZ57" s="612">
        <f t="shared" si="9"/>
        <v>17950</v>
      </c>
      <c r="NA57" s="613">
        <f t="shared" si="26"/>
        <v>3286</v>
      </c>
      <c r="NB57" s="643">
        <f t="shared" si="27"/>
        <v>0.15473723865134678</v>
      </c>
      <c r="NC57" s="644">
        <v>3</v>
      </c>
      <c r="ND57" s="645">
        <v>40</v>
      </c>
      <c r="NE57" s="645">
        <v>127</v>
      </c>
      <c r="NF57" s="646">
        <v>1170</v>
      </c>
      <c r="NG57" s="647">
        <v>1216</v>
      </c>
      <c r="NH57" s="647">
        <v>730</v>
      </c>
      <c r="NI57" s="645">
        <v>0</v>
      </c>
      <c r="NJ57" s="645">
        <v>0</v>
      </c>
      <c r="NK57" s="646">
        <v>0</v>
      </c>
      <c r="NL57" s="647">
        <v>0</v>
      </c>
      <c r="NM57" s="645">
        <v>0</v>
      </c>
      <c r="NN57" s="645">
        <v>0</v>
      </c>
      <c r="NO57" s="646">
        <v>0</v>
      </c>
      <c r="NP57" s="647">
        <v>0</v>
      </c>
      <c r="NQ57" s="648">
        <v>0</v>
      </c>
      <c r="NR57" s="648">
        <v>0</v>
      </c>
      <c r="NS57" s="648">
        <v>0</v>
      </c>
      <c r="NT57" s="649">
        <f t="shared" si="28"/>
        <v>3286</v>
      </c>
      <c r="NU57" s="650">
        <f t="shared" si="29"/>
        <v>5.1734631771150334E-2</v>
      </c>
      <c r="NV57" s="625"/>
      <c r="NW57" s="626"/>
      <c r="NX57" s="626"/>
      <c r="NY57" s="651"/>
      <c r="NZ57" s="626">
        <v>365</v>
      </c>
      <c r="OA57" s="626">
        <v>11</v>
      </c>
      <c r="OB57" s="626">
        <v>45</v>
      </c>
      <c r="OC57" s="651">
        <v>421</v>
      </c>
      <c r="OD57" s="652">
        <f t="shared" si="30"/>
        <v>421</v>
      </c>
      <c r="OE57" s="653"/>
      <c r="OF57" s="654"/>
      <c r="OG57" s="654">
        <v>1.71</v>
      </c>
      <c r="OH57" s="654">
        <v>0.13153846153846155</v>
      </c>
      <c r="OI57" s="654"/>
      <c r="OJ57" s="654"/>
      <c r="OK57" s="654">
        <v>27.439999999999998</v>
      </c>
      <c r="OL57" s="655">
        <v>2.1107692307692307</v>
      </c>
      <c r="OM57" s="656"/>
      <c r="ON57" s="657">
        <v>1</v>
      </c>
      <c r="OO57" s="657"/>
      <c r="OP57" s="657">
        <v>38</v>
      </c>
      <c r="OQ57" s="657">
        <v>293</v>
      </c>
      <c r="OR57" s="657"/>
      <c r="OS57" s="657"/>
      <c r="OT57" s="658">
        <f t="shared" si="32"/>
        <v>332</v>
      </c>
    </row>
    <row r="58" spans="1:410" s="587" customFormat="1" ht="8.25" x14ac:dyDescent="0.25">
      <c r="A58" s="588" t="s">
        <v>481</v>
      </c>
      <c r="B58" s="589" t="s">
        <v>482</v>
      </c>
      <c r="C58" s="590" t="s">
        <v>483</v>
      </c>
      <c r="D58" s="590" t="s">
        <v>1248</v>
      </c>
      <c r="E58" s="590" t="s">
        <v>1213</v>
      </c>
      <c r="F58" s="590" t="s">
        <v>280</v>
      </c>
      <c r="G58" s="590" t="s">
        <v>358</v>
      </c>
      <c r="H58" s="590" t="s">
        <v>485</v>
      </c>
      <c r="I58" s="590" t="s">
        <v>186</v>
      </c>
      <c r="J58" s="590" t="s">
        <v>210</v>
      </c>
      <c r="K58" s="591" t="s">
        <v>282</v>
      </c>
      <c r="L58" s="592">
        <v>1</v>
      </c>
      <c r="M58" s="593">
        <v>172391</v>
      </c>
      <c r="N58" s="594">
        <v>4662</v>
      </c>
      <c r="O58" s="595">
        <v>172847</v>
      </c>
      <c r="P58" s="596">
        <v>129790</v>
      </c>
      <c r="Q58" s="597">
        <f t="shared" si="10"/>
        <v>0.75089530046804398</v>
      </c>
      <c r="R58" s="598">
        <f t="shared" si="33"/>
        <v>-456</v>
      </c>
      <c r="S58" s="599">
        <v>0</v>
      </c>
      <c r="T58" s="600">
        <v>162692.19440000004</v>
      </c>
      <c r="U58" s="600">
        <v>0</v>
      </c>
      <c r="V58" s="600">
        <v>162692.19440000004</v>
      </c>
      <c r="W58" s="601">
        <f t="shared" si="11"/>
        <v>0.94373948988056244</v>
      </c>
      <c r="X58" s="602">
        <v>18.751840000000001</v>
      </c>
      <c r="Y58" s="603">
        <v>0.95600000000000007</v>
      </c>
      <c r="Z58" s="603">
        <v>56.305199999999999</v>
      </c>
      <c r="AA58" s="603">
        <v>16.346933333333332</v>
      </c>
      <c r="AB58" s="603">
        <v>7.8919733333333326</v>
      </c>
      <c r="AC58" s="603">
        <v>16.116800000000001</v>
      </c>
      <c r="AD58" s="603">
        <v>2</v>
      </c>
      <c r="AE58" s="603">
        <v>12.3758</v>
      </c>
      <c r="AF58" s="603">
        <v>41.259250000000002</v>
      </c>
      <c r="AG58" s="603">
        <v>172.00379666666669</v>
      </c>
      <c r="AH58" s="604">
        <f t="shared" si="12"/>
        <v>0.15841884389302763</v>
      </c>
      <c r="AI58" s="605">
        <f t="shared" si="13"/>
        <v>0.47567623706077372</v>
      </c>
      <c r="AJ58" s="606"/>
      <c r="AK58" s="607"/>
      <c r="AL58" s="607"/>
      <c r="AM58" s="607"/>
      <c r="AN58" s="607"/>
      <c r="AO58" s="607">
        <v>1981</v>
      </c>
      <c r="AP58" s="607">
        <v>402</v>
      </c>
      <c r="AQ58" s="608">
        <v>2270</v>
      </c>
      <c r="AR58" s="609"/>
      <c r="AS58" s="610"/>
      <c r="AT58" s="610"/>
      <c r="AU58" s="610"/>
      <c r="AV58" s="610"/>
      <c r="AW58" s="610"/>
      <c r="AX58" s="610"/>
      <c r="AY58" s="610"/>
      <c r="AZ58" s="610"/>
      <c r="BA58" s="610"/>
      <c r="BB58" s="610"/>
      <c r="BC58" s="610"/>
      <c r="BD58" s="610"/>
      <c r="BE58" s="610"/>
      <c r="BF58" s="610"/>
      <c r="BG58" s="610"/>
      <c r="BH58" s="610"/>
      <c r="BI58" s="610"/>
      <c r="BJ58" s="610"/>
      <c r="BK58" s="610"/>
      <c r="BL58" s="611"/>
      <c r="BM58" s="612">
        <v>25</v>
      </c>
      <c r="BN58" s="613"/>
      <c r="BO58" s="613"/>
      <c r="BP58" s="613"/>
      <c r="BQ58" s="613"/>
      <c r="BR58" s="613"/>
      <c r="BS58" s="613"/>
      <c r="BT58" s="613"/>
      <c r="BU58" s="613"/>
      <c r="BV58" s="613"/>
      <c r="BW58" s="613"/>
      <c r="BX58" s="613"/>
      <c r="BY58" s="613"/>
      <c r="BZ58" s="613"/>
      <c r="CA58" s="613"/>
      <c r="CB58" s="613"/>
      <c r="CC58" s="613"/>
      <c r="CD58" s="613"/>
      <c r="CE58" s="613"/>
      <c r="CF58" s="613"/>
      <c r="CG58" s="613"/>
      <c r="CH58" s="613"/>
      <c r="CI58" s="613"/>
      <c r="CJ58" s="613"/>
      <c r="CK58" s="613"/>
      <c r="CL58" s="613"/>
      <c r="CM58" s="613"/>
      <c r="CN58" s="613"/>
      <c r="CO58" s="613"/>
      <c r="CP58" s="613"/>
      <c r="CQ58" s="613"/>
      <c r="CR58" s="613"/>
      <c r="CS58" s="613"/>
      <c r="CT58" s="613"/>
      <c r="CU58" s="613"/>
      <c r="CV58" s="613"/>
      <c r="CW58" s="613"/>
      <c r="CX58" s="613"/>
      <c r="CY58" s="613"/>
      <c r="CZ58" s="613"/>
      <c r="DA58" s="613">
        <f t="shared" si="15"/>
        <v>25</v>
      </c>
      <c r="DB58" s="614">
        <f t="shared" si="16"/>
        <v>1</v>
      </c>
      <c r="DC58" s="615">
        <v>0.49819178082191778</v>
      </c>
      <c r="DD58" s="616"/>
      <c r="DE58" s="616"/>
      <c r="DF58" s="616"/>
      <c r="DG58" s="616"/>
      <c r="DH58" s="616"/>
      <c r="DI58" s="616"/>
      <c r="DJ58" s="616"/>
      <c r="DK58" s="616"/>
      <c r="DL58" s="616"/>
      <c r="DM58" s="616"/>
      <c r="DN58" s="616"/>
      <c r="DO58" s="616"/>
      <c r="DP58" s="616"/>
      <c r="DQ58" s="616"/>
      <c r="DR58" s="616"/>
      <c r="DS58" s="616"/>
      <c r="DT58" s="616"/>
      <c r="DU58" s="616"/>
      <c r="DV58" s="616"/>
      <c r="DW58" s="616"/>
      <c r="DX58" s="616"/>
      <c r="DY58" s="616"/>
      <c r="DZ58" s="616"/>
      <c r="EA58" s="616"/>
      <c r="EB58" s="616"/>
      <c r="EC58" s="616"/>
      <c r="ED58" s="616"/>
      <c r="EE58" s="616"/>
      <c r="EF58" s="616"/>
      <c r="EG58" s="616"/>
      <c r="EH58" s="616"/>
      <c r="EI58" s="616"/>
      <c r="EJ58" s="616"/>
      <c r="EK58" s="616"/>
      <c r="EL58" s="616"/>
      <c r="EM58" s="616"/>
      <c r="EN58" s="616"/>
      <c r="EO58" s="616"/>
      <c r="EP58" s="616"/>
      <c r="EQ58" s="617">
        <v>0.49819178082191778</v>
      </c>
      <c r="ER58" s="618"/>
      <c r="ES58" s="619"/>
      <c r="ET58" s="619"/>
      <c r="EU58" s="619"/>
      <c r="EV58" s="619"/>
      <c r="EW58" s="619"/>
      <c r="EX58" s="619"/>
      <c r="EY58" s="619"/>
      <c r="EZ58" s="619"/>
      <c r="FA58" s="619"/>
      <c r="FB58" s="619"/>
      <c r="FC58" s="619"/>
      <c r="FD58" s="619"/>
      <c r="FE58" s="619"/>
      <c r="FF58" s="619"/>
      <c r="FG58" s="619"/>
      <c r="FH58" s="619"/>
      <c r="FI58" s="619"/>
      <c r="FJ58" s="619"/>
      <c r="FK58" s="619"/>
      <c r="FL58" s="619"/>
      <c r="FM58" s="619"/>
      <c r="FN58" s="619"/>
      <c r="FO58" s="619"/>
      <c r="FP58" s="619"/>
      <c r="FQ58" s="619"/>
      <c r="FR58" s="619"/>
      <c r="FS58" s="619"/>
      <c r="FT58" s="619"/>
      <c r="FU58" s="619"/>
      <c r="FV58" s="619"/>
      <c r="FW58" s="619"/>
      <c r="FX58" s="620"/>
      <c r="FY58" s="614"/>
      <c r="FZ58" s="615"/>
      <c r="GA58" s="616"/>
      <c r="GB58" s="616"/>
      <c r="GC58" s="616"/>
      <c r="GD58" s="616"/>
      <c r="GE58" s="616"/>
      <c r="GF58" s="616"/>
      <c r="GG58" s="616"/>
      <c r="GH58" s="616"/>
      <c r="GI58" s="616"/>
      <c r="GJ58" s="616"/>
      <c r="GK58" s="616"/>
      <c r="GL58" s="616"/>
      <c r="GM58" s="616"/>
      <c r="GN58" s="616"/>
      <c r="GO58" s="616"/>
      <c r="GP58" s="616"/>
      <c r="GQ58" s="616"/>
      <c r="GR58" s="616"/>
      <c r="GS58" s="616"/>
      <c r="GT58" s="616"/>
      <c r="GU58" s="616"/>
      <c r="GV58" s="616"/>
      <c r="GW58" s="616"/>
      <c r="GX58" s="616"/>
      <c r="GY58" s="616"/>
      <c r="GZ58" s="616"/>
      <c r="HA58" s="616"/>
      <c r="HB58" s="616"/>
      <c r="HC58" s="616"/>
      <c r="HD58" s="616"/>
      <c r="HE58" s="616"/>
      <c r="HF58" s="621"/>
      <c r="HG58" s="622">
        <v>94</v>
      </c>
      <c r="HH58" s="623"/>
      <c r="HI58" s="623"/>
      <c r="HJ58" s="623"/>
      <c r="HK58" s="623"/>
      <c r="HL58" s="623"/>
      <c r="HM58" s="623"/>
      <c r="HN58" s="624"/>
      <c r="HO58" s="625">
        <v>0</v>
      </c>
      <c r="HP58" s="626">
        <v>18</v>
      </c>
      <c r="HQ58" s="626">
        <v>0</v>
      </c>
      <c r="HR58" s="626">
        <v>11</v>
      </c>
      <c r="HS58" s="626">
        <v>111</v>
      </c>
      <c r="HT58" s="626">
        <v>229</v>
      </c>
      <c r="HU58" s="626">
        <v>67</v>
      </c>
      <c r="HV58" s="626">
        <v>33</v>
      </c>
      <c r="HW58" s="626">
        <v>39</v>
      </c>
      <c r="HX58" s="626">
        <v>24</v>
      </c>
      <c r="HY58" s="626">
        <v>74</v>
      </c>
      <c r="HZ58" s="626">
        <v>59</v>
      </c>
      <c r="IA58" s="626">
        <v>0</v>
      </c>
      <c r="IB58" s="626">
        <v>1</v>
      </c>
      <c r="IC58" s="626">
        <v>0</v>
      </c>
      <c r="ID58" s="626">
        <v>0</v>
      </c>
      <c r="IE58" s="626">
        <v>34</v>
      </c>
      <c r="IF58" s="626">
        <v>0</v>
      </c>
      <c r="IG58" s="626">
        <v>19</v>
      </c>
      <c r="IH58" s="626">
        <v>6</v>
      </c>
      <c r="II58" s="626">
        <v>5</v>
      </c>
      <c r="IJ58" s="626">
        <v>2</v>
      </c>
      <c r="IK58" s="626">
        <v>0</v>
      </c>
      <c r="IL58" s="626">
        <v>3</v>
      </c>
      <c r="IM58" s="626">
        <v>0</v>
      </c>
      <c r="IN58" s="626">
        <v>0</v>
      </c>
      <c r="IO58" s="626">
        <v>1</v>
      </c>
      <c r="IP58" s="626">
        <v>5</v>
      </c>
      <c r="IQ58" s="626">
        <f t="shared" si="18"/>
        <v>741</v>
      </c>
      <c r="IR58" s="627">
        <f t="shared" si="19"/>
        <v>0</v>
      </c>
      <c r="IS58" s="614">
        <f t="shared" si="20"/>
        <v>2.0301369863013701</v>
      </c>
      <c r="IT58" s="628">
        <v>13</v>
      </c>
      <c r="IU58" s="629">
        <f t="shared" si="21"/>
        <v>1.7543859649122806E-2</v>
      </c>
      <c r="IV58" s="630">
        <v>55</v>
      </c>
      <c r="IW58" s="631">
        <f t="shared" si="1"/>
        <v>7.4224021592442652E-2</v>
      </c>
      <c r="IX58" s="632">
        <v>432.20329999999996</v>
      </c>
      <c r="IY58" s="633">
        <v>9.3793000000000024</v>
      </c>
      <c r="IZ58" s="633">
        <v>441.58259999999996</v>
      </c>
      <c r="JA58" s="634">
        <f t="shared" si="22"/>
        <v>2.1240193793867792E-2</v>
      </c>
      <c r="JB58" s="635">
        <v>0.59592793522267196</v>
      </c>
      <c r="JC58" s="636">
        <v>1</v>
      </c>
      <c r="JD58" s="637">
        <v>15</v>
      </c>
      <c r="JE58" s="637">
        <v>0</v>
      </c>
      <c r="JF58" s="637">
        <v>4</v>
      </c>
      <c r="JG58" s="637">
        <v>0</v>
      </c>
      <c r="JH58" s="637">
        <v>721</v>
      </c>
      <c r="JI58" s="638">
        <f t="shared" si="2"/>
        <v>1.3495276653171389E-3</v>
      </c>
      <c r="JJ58" s="638">
        <f t="shared" si="3"/>
        <v>2.0242914979757085E-2</v>
      </c>
      <c r="JK58" s="638">
        <f t="shared" si="4"/>
        <v>0</v>
      </c>
      <c r="JL58" s="638">
        <f t="shared" si="5"/>
        <v>5.3981106612685558E-3</v>
      </c>
      <c r="JM58" s="638">
        <f t="shared" si="6"/>
        <v>0</v>
      </c>
      <c r="JN58" s="639">
        <f t="shared" si="7"/>
        <v>0.97300944669365719</v>
      </c>
      <c r="JO58" s="640">
        <v>0</v>
      </c>
      <c r="JP58" s="641">
        <v>6.5555555555555554</v>
      </c>
      <c r="JQ58" s="641">
        <v>0</v>
      </c>
      <c r="JR58" s="641">
        <v>6.7272727272727275</v>
      </c>
      <c r="JS58" s="641">
        <v>8.486486486486486</v>
      </c>
      <c r="JT58" s="641">
        <v>7.253275109170306</v>
      </c>
      <c r="JU58" s="641">
        <v>5</v>
      </c>
      <c r="JV58" s="641">
        <v>6.9696969696969697</v>
      </c>
      <c r="JW58" s="641">
        <v>5.4615384615384617</v>
      </c>
      <c r="JX58" s="641">
        <v>7.041666666666667</v>
      </c>
      <c r="JY58" s="641">
        <v>6.6621621621621623</v>
      </c>
      <c r="JZ58" s="641">
        <v>9.2372881355932197</v>
      </c>
      <c r="KA58" s="641">
        <v>0</v>
      </c>
      <c r="KB58" s="641">
        <v>3</v>
      </c>
      <c r="KC58" s="641">
        <v>0</v>
      </c>
      <c r="KD58" s="641">
        <v>0</v>
      </c>
      <c r="KE58" s="641">
        <v>6.2058823529411766</v>
      </c>
      <c r="KF58" s="641">
        <v>0</v>
      </c>
      <c r="KG58" s="641">
        <v>6.7368421052631575</v>
      </c>
      <c r="KH58" s="641">
        <v>3.6666666666666665</v>
      </c>
      <c r="KI58" s="641">
        <v>2.8</v>
      </c>
      <c r="KJ58" s="641">
        <v>5</v>
      </c>
      <c r="KK58" s="641">
        <v>0</v>
      </c>
      <c r="KL58" s="641">
        <v>7</v>
      </c>
      <c r="KM58" s="641">
        <v>0</v>
      </c>
      <c r="KN58" s="641">
        <v>0</v>
      </c>
      <c r="KO58" s="641">
        <v>9</v>
      </c>
      <c r="KP58" s="641">
        <v>9.1999999999999993</v>
      </c>
      <c r="KQ58" s="642">
        <v>7.0769230769230766</v>
      </c>
      <c r="KR58" s="625">
        <v>0</v>
      </c>
      <c r="KS58" s="626">
        <v>100</v>
      </c>
      <c r="KT58" s="626">
        <v>0</v>
      </c>
      <c r="KU58" s="626">
        <v>63</v>
      </c>
      <c r="KV58" s="626">
        <v>832</v>
      </c>
      <c r="KW58" s="626">
        <v>1437</v>
      </c>
      <c r="KX58" s="626">
        <v>268</v>
      </c>
      <c r="KY58" s="626">
        <v>199</v>
      </c>
      <c r="KZ58" s="626">
        <v>175</v>
      </c>
      <c r="LA58" s="626">
        <v>145</v>
      </c>
      <c r="LB58" s="626">
        <v>419</v>
      </c>
      <c r="LC58" s="626">
        <v>486</v>
      </c>
      <c r="LD58" s="626">
        <v>0</v>
      </c>
      <c r="LE58" s="626">
        <v>2</v>
      </c>
      <c r="LF58" s="626">
        <v>0</v>
      </c>
      <c r="LG58" s="626">
        <v>0</v>
      </c>
      <c r="LH58" s="626">
        <v>178</v>
      </c>
      <c r="LI58" s="626">
        <v>0</v>
      </c>
      <c r="LJ58" s="626">
        <v>109</v>
      </c>
      <c r="LK58" s="626">
        <v>17</v>
      </c>
      <c r="LL58" s="626">
        <v>10</v>
      </c>
      <c r="LM58" s="626">
        <v>8</v>
      </c>
      <c r="LN58" s="626">
        <v>0</v>
      </c>
      <c r="LO58" s="626">
        <v>18</v>
      </c>
      <c r="LP58" s="626">
        <v>0</v>
      </c>
      <c r="LQ58" s="626">
        <v>0</v>
      </c>
      <c r="LR58" s="626">
        <v>8</v>
      </c>
      <c r="LS58" s="626">
        <v>40</v>
      </c>
      <c r="LT58" s="626">
        <f t="shared" si="35"/>
        <v>4514</v>
      </c>
      <c r="LU58" s="614">
        <f t="shared" si="8"/>
        <v>12.367123287671232</v>
      </c>
      <c r="LV58" s="625">
        <v>0</v>
      </c>
      <c r="LW58" s="626">
        <v>0</v>
      </c>
      <c r="LX58" s="626">
        <v>0</v>
      </c>
      <c r="LY58" s="626">
        <v>0</v>
      </c>
      <c r="LZ58" s="626">
        <v>0</v>
      </c>
      <c r="MA58" s="626">
        <v>0</v>
      </c>
      <c r="MB58" s="626">
        <v>0</v>
      </c>
      <c r="MC58" s="626">
        <v>0</v>
      </c>
      <c r="MD58" s="626">
        <v>0</v>
      </c>
      <c r="ME58" s="626">
        <v>0</v>
      </c>
      <c r="MF58" s="626">
        <v>0</v>
      </c>
      <c r="MG58" s="626">
        <v>0</v>
      </c>
      <c r="MH58" s="626">
        <v>0</v>
      </c>
      <c r="MI58" s="626">
        <v>0</v>
      </c>
      <c r="MJ58" s="626">
        <v>0</v>
      </c>
      <c r="MK58" s="626">
        <v>0</v>
      </c>
      <c r="ML58" s="626">
        <v>0</v>
      </c>
      <c r="MM58" s="626">
        <v>0</v>
      </c>
      <c r="MN58" s="626">
        <v>0</v>
      </c>
      <c r="MO58" s="626">
        <v>0</v>
      </c>
      <c r="MP58" s="626">
        <v>0</v>
      </c>
      <c r="MQ58" s="626">
        <v>0</v>
      </c>
      <c r="MR58" s="626">
        <v>0</v>
      </c>
      <c r="MS58" s="626">
        <v>0</v>
      </c>
      <c r="MT58" s="626">
        <v>0</v>
      </c>
      <c r="MU58" s="626">
        <v>0</v>
      </c>
      <c r="MV58" s="626">
        <v>0</v>
      </c>
      <c r="MW58" s="626">
        <v>0</v>
      </c>
      <c r="MX58" s="626">
        <f t="shared" si="24"/>
        <v>0</v>
      </c>
      <c r="MY58" s="614">
        <f t="shared" si="25"/>
        <v>0</v>
      </c>
      <c r="MZ58" s="612">
        <f t="shared" si="9"/>
        <v>4514</v>
      </c>
      <c r="NA58" s="613">
        <f t="shared" si="26"/>
        <v>0</v>
      </c>
      <c r="NB58" s="643">
        <f t="shared" si="27"/>
        <v>0</v>
      </c>
      <c r="NC58" s="644">
        <v>0</v>
      </c>
      <c r="ND58" s="645">
        <v>0</v>
      </c>
      <c r="NE58" s="645">
        <v>0</v>
      </c>
      <c r="NF58" s="646">
        <v>0</v>
      </c>
      <c r="NG58" s="647">
        <v>0</v>
      </c>
      <c r="NH58" s="647">
        <v>0</v>
      </c>
      <c r="NI58" s="645">
        <v>0</v>
      </c>
      <c r="NJ58" s="645">
        <v>0</v>
      </c>
      <c r="NK58" s="646">
        <v>0</v>
      </c>
      <c r="NL58" s="647">
        <v>0</v>
      </c>
      <c r="NM58" s="645">
        <v>0</v>
      </c>
      <c r="NN58" s="645">
        <v>0</v>
      </c>
      <c r="NO58" s="646">
        <v>0</v>
      </c>
      <c r="NP58" s="647">
        <v>0</v>
      </c>
      <c r="NQ58" s="648">
        <v>0</v>
      </c>
      <c r="NR58" s="648">
        <v>0</v>
      </c>
      <c r="NS58" s="648">
        <v>0</v>
      </c>
      <c r="NT58" s="649">
        <f t="shared" si="28"/>
        <v>0</v>
      </c>
      <c r="NU58" s="650"/>
      <c r="NV58" s="625"/>
      <c r="NW58" s="626"/>
      <c r="NX58" s="626"/>
      <c r="NY58" s="651"/>
      <c r="NZ58" s="626"/>
      <c r="OA58" s="626"/>
      <c r="OB58" s="626"/>
      <c r="OC58" s="651"/>
      <c r="OD58" s="652"/>
      <c r="OE58" s="653"/>
      <c r="OF58" s="654"/>
      <c r="OG58" s="654"/>
      <c r="OH58" s="654"/>
      <c r="OI58" s="654"/>
      <c r="OJ58" s="654"/>
      <c r="OK58" s="654"/>
      <c r="OL58" s="655"/>
      <c r="OM58" s="656"/>
      <c r="ON58" s="657"/>
      <c r="OO58" s="657"/>
      <c r="OP58" s="657"/>
      <c r="OQ58" s="657"/>
      <c r="OR58" s="657"/>
      <c r="OS58" s="657"/>
      <c r="OT58" s="658"/>
    </row>
    <row r="59" spans="1:410" s="587" customFormat="1" ht="8.25" x14ac:dyDescent="0.25">
      <c r="A59" s="588" t="s">
        <v>487</v>
      </c>
      <c r="B59" s="589" t="s">
        <v>488</v>
      </c>
      <c r="C59" s="590" t="s">
        <v>489</v>
      </c>
      <c r="D59" s="590" t="s">
        <v>490</v>
      </c>
      <c r="E59" s="590" t="s">
        <v>1207</v>
      </c>
      <c r="F59" s="590" t="s">
        <v>229</v>
      </c>
      <c r="G59" s="590" t="s">
        <v>491</v>
      </c>
      <c r="H59" s="590" t="s">
        <v>491</v>
      </c>
      <c r="I59" s="590" t="s">
        <v>492</v>
      </c>
      <c r="J59" s="590" t="s">
        <v>493</v>
      </c>
      <c r="K59" s="591" t="s">
        <v>282</v>
      </c>
      <c r="L59" s="592">
        <v>1</v>
      </c>
      <c r="M59" s="593">
        <v>631445</v>
      </c>
      <c r="N59" s="594">
        <v>5568</v>
      </c>
      <c r="O59" s="595">
        <v>626246</v>
      </c>
      <c r="P59" s="596">
        <v>415278</v>
      </c>
      <c r="Q59" s="597">
        <f t="shared" si="10"/>
        <v>0.66312279838913146</v>
      </c>
      <c r="R59" s="598">
        <f t="shared" si="33"/>
        <v>5199</v>
      </c>
      <c r="S59" s="599">
        <v>2427.4726000000001</v>
      </c>
      <c r="T59" s="600">
        <v>540025.85843000002</v>
      </c>
      <c r="U59" s="600">
        <v>27623.836039999998</v>
      </c>
      <c r="V59" s="600">
        <v>570077.16707000008</v>
      </c>
      <c r="W59" s="601">
        <f t="shared" si="11"/>
        <v>0.9028136529230576</v>
      </c>
      <c r="X59" s="602">
        <v>83.647300000000001</v>
      </c>
      <c r="Y59" s="603">
        <v>2.92</v>
      </c>
      <c r="Z59" s="603">
        <v>150.53040000000001</v>
      </c>
      <c r="AA59" s="603">
        <v>54.976800000000004</v>
      </c>
      <c r="AB59" s="603">
        <v>14.973599999999999</v>
      </c>
      <c r="AC59" s="603">
        <v>107.39026666666668</v>
      </c>
      <c r="AD59" s="603">
        <v>3.53</v>
      </c>
      <c r="AE59" s="603">
        <v>31.063549999999999</v>
      </c>
      <c r="AF59" s="603">
        <v>30.478250000000003</v>
      </c>
      <c r="AG59" s="603">
        <v>479.51016666666669</v>
      </c>
      <c r="AH59" s="604">
        <f t="shared" si="12"/>
        <v>0.20012830317063071</v>
      </c>
      <c r="AI59" s="605">
        <f t="shared" si="13"/>
        <v>0.36014782936922424</v>
      </c>
      <c r="AJ59" s="606">
        <v>11288</v>
      </c>
      <c r="AK59" s="607">
        <v>2934</v>
      </c>
      <c r="AL59" s="607">
        <v>2351</v>
      </c>
      <c r="AM59" s="607">
        <v>109</v>
      </c>
      <c r="AN59" s="607">
        <v>11732</v>
      </c>
      <c r="AO59" s="607">
        <v>5779</v>
      </c>
      <c r="AP59" s="607">
        <v>3306</v>
      </c>
      <c r="AQ59" s="608">
        <v>1163</v>
      </c>
      <c r="AR59" s="609"/>
      <c r="AS59" s="610"/>
      <c r="AT59" s="610"/>
      <c r="AU59" s="610"/>
      <c r="AV59" s="610"/>
      <c r="AW59" s="610"/>
      <c r="AX59" s="610"/>
      <c r="AY59" s="610"/>
      <c r="AZ59" s="610"/>
      <c r="BA59" s="610"/>
      <c r="BB59" s="610"/>
      <c r="BC59" s="610"/>
      <c r="BD59" s="610"/>
      <c r="BE59" s="610"/>
      <c r="BF59" s="610"/>
      <c r="BG59" s="610"/>
      <c r="BH59" s="610"/>
      <c r="BI59" s="610"/>
      <c r="BJ59" s="610"/>
      <c r="BK59" s="610"/>
      <c r="BL59" s="611"/>
      <c r="BM59" s="612">
        <v>42</v>
      </c>
      <c r="BN59" s="613">
        <v>42</v>
      </c>
      <c r="BO59" s="613">
        <v>26</v>
      </c>
      <c r="BP59" s="613"/>
      <c r="BQ59" s="613"/>
      <c r="BR59" s="613"/>
      <c r="BS59" s="613"/>
      <c r="BT59" s="613">
        <v>10</v>
      </c>
      <c r="BU59" s="613">
        <v>14</v>
      </c>
      <c r="BV59" s="613"/>
      <c r="BW59" s="613"/>
      <c r="BX59" s="613"/>
      <c r="BY59" s="613"/>
      <c r="BZ59" s="613"/>
      <c r="CA59" s="613"/>
      <c r="CB59" s="613"/>
      <c r="CC59" s="613"/>
      <c r="CD59" s="613"/>
      <c r="CE59" s="613"/>
      <c r="CF59" s="613"/>
      <c r="CG59" s="613"/>
      <c r="CH59" s="613"/>
      <c r="CI59" s="613"/>
      <c r="CJ59" s="613"/>
      <c r="CK59" s="613"/>
      <c r="CL59" s="613"/>
      <c r="CM59" s="613"/>
      <c r="CN59" s="613"/>
      <c r="CO59" s="613"/>
      <c r="CP59" s="613"/>
      <c r="CQ59" s="613"/>
      <c r="CR59" s="613"/>
      <c r="CS59" s="613"/>
      <c r="CT59" s="613"/>
      <c r="CU59" s="613"/>
      <c r="CV59" s="613"/>
      <c r="CW59" s="613"/>
      <c r="CX59" s="613"/>
      <c r="CY59" s="613"/>
      <c r="CZ59" s="613"/>
      <c r="DA59" s="613">
        <f t="shared" si="15"/>
        <v>134</v>
      </c>
      <c r="DB59" s="614">
        <f t="shared" si="16"/>
        <v>5</v>
      </c>
      <c r="DC59" s="615">
        <v>0.57462491846053487</v>
      </c>
      <c r="DD59" s="616">
        <v>0.6905414220482714</v>
      </c>
      <c r="DE59" s="616">
        <v>0.51664910432033717</v>
      </c>
      <c r="DF59" s="616"/>
      <c r="DG59" s="616"/>
      <c r="DH59" s="616"/>
      <c r="DI59" s="616"/>
      <c r="DJ59" s="616">
        <v>0.4265753424657534</v>
      </c>
      <c r="DK59" s="616">
        <v>0.51780821917808217</v>
      </c>
      <c r="DL59" s="616"/>
      <c r="DM59" s="616"/>
      <c r="DN59" s="616"/>
      <c r="DO59" s="616"/>
      <c r="DP59" s="616"/>
      <c r="DQ59" s="616"/>
      <c r="DR59" s="616"/>
      <c r="DS59" s="616"/>
      <c r="DT59" s="616"/>
      <c r="DU59" s="616"/>
      <c r="DV59" s="616"/>
      <c r="DW59" s="616"/>
      <c r="DX59" s="616"/>
      <c r="DY59" s="616"/>
      <c r="DZ59" s="616"/>
      <c r="EA59" s="616"/>
      <c r="EB59" s="616"/>
      <c r="EC59" s="616"/>
      <c r="ED59" s="616"/>
      <c r="EE59" s="616"/>
      <c r="EF59" s="616"/>
      <c r="EG59" s="616"/>
      <c r="EH59" s="616"/>
      <c r="EI59" s="616"/>
      <c r="EJ59" s="616"/>
      <c r="EK59" s="616"/>
      <c r="EL59" s="616"/>
      <c r="EM59" s="616"/>
      <c r="EN59" s="616"/>
      <c r="EO59" s="616"/>
      <c r="EP59" s="616"/>
      <c r="EQ59" s="617">
        <v>0.58272336945409942</v>
      </c>
      <c r="ER59" s="618"/>
      <c r="ES59" s="619">
        <v>6</v>
      </c>
      <c r="ET59" s="619">
        <v>12</v>
      </c>
      <c r="EU59" s="619"/>
      <c r="EV59" s="619"/>
      <c r="EW59" s="619"/>
      <c r="EX59" s="619"/>
      <c r="EY59" s="619"/>
      <c r="EZ59" s="619"/>
      <c r="FA59" s="619"/>
      <c r="FB59" s="619"/>
      <c r="FC59" s="619"/>
      <c r="FD59" s="619"/>
      <c r="FE59" s="619"/>
      <c r="FF59" s="619"/>
      <c r="FG59" s="619"/>
      <c r="FH59" s="619"/>
      <c r="FI59" s="619"/>
      <c r="FJ59" s="619"/>
      <c r="FK59" s="619"/>
      <c r="FL59" s="619"/>
      <c r="FM59" s="619"/>
      <c r="FN59" s="619"/>
      <c r="FO59" s="619"/>
      <c r="FP59" s="619"/>
      <c r="FQ59" s="619"/>
      <c r="FR59" s="619"/>
      <c r="FS59" s="619"/>
      <c r="FT59" s="619"/>
      <c r="FU59" s="619"/>
      <c r="FV59" s="619"/>
      <c r="FW59" s="619"/>
      <c r="FX59" s="620">
        <f t="shared" si="17"/>
        <v>18</v>
      </c>
      <c r="FY59" s="614">
        <f t="shared" ref="FY59:FY77" si="36">COUNT(ER59:FW59)</f>
        <v>2</v>
      </c>
      <c r="FZ59" s="615"/>
      <c r="GA59" s="616">
        <v>0</v>
      </c>
      <c r="GB59" s="616">
        <v>0.61735159817351604</v>
      </c>
      <c r="GC59" s="616"/>
      <c r="GD59" s="616"/>
      <c r="GE59" s="616"/>
      <c r="GF59" s="616"/>
      <c r="GG59" s="616"/>
      <c r="GH59" s="616"/>
      <c r="GI59" s="616"/>
      <c r="GJ59" s="616"/>
      <c r="GK59" s="616"/>
      <c r="GL59" s="616"/>
      <c r="GM59" s="616"/>
      <c r="GN59" s="616"/>
      <c r="GO59" s="616"/>
      <c r="GP59" s="616"/>
      <c r="GQ59" s="616"/>
      <c r="GR59" s="616"/>
      <c r="GS59" s="616"/>
      <c r="GT59" s="616"/>
      <c r="GU59" s="616"/>
      <c r="GV59" s="616"/>
      <c r="GW59" s="616"/>
      <c r="GX59" s="616"/>
      <c r="GY59" s="616"/>
      <c r="GZ59" s="616"/>
      <c r="HA59" s="616"/>
      <c r="HB59" s="616"/>
      <c r="HC59" s="616"/>
      <c r="HD59" s="616"/>
      <c r="HE59" s="616"/>
      <c r="HF59" s="621">
        <v>0.41156773211567732</v>
      </c>
      <c r="HG59" s="622">
        <v>68</v>
      </c>
      <c r="HH59" s="623">
        <v>10</v>
      </c>
      <c r="HI59" s="623"/>
      <c r="HJ59" s="623"/>
      <c r="HK59" s="623">
        <v>5</v>
      </c>
      <c r="HL59" s="659">
        <v>0.54410958904109585</v>
      </c>
      <c r="HM59" s="623">
        <v>11</v>
      </c>
      <c r="HN59" s="660">
        <v>0.73773349937733501</v>
      </c>
      <c r="HO59" s="625">
        <v>14</v>
      </c>
      <c r="HP59" s="626">
        <v>167</v>
      </c>
      <c r="HQ59" s="626">
        <v>10</v>
      </c>
      <c r="HR59" s="626">
        <v>28</v>
      </c>
      <c r="HS59" s="626">
        <v>423</v>
      </c>
      <c r="HT59" s="626">
        <v>555</v>
      </c>
      <c r="HU59" s="626">
        <v>778</v>
      </c>
      <c r="HV59" s="626">
        <v>340</v>
      </c>
      <c r="HW59" s="626">
        <v>645</v>
      </c>
      <c r="HX59" s="626">
        <v>198</v>
      </c>
      <c r="HY59" s="626">
        <v>164</v>
      </c>
      <c r="HZ59" s="626">
        <v>523</v>
      </c>
      <c r="IA59" s="626">
        <v>76</v>
      </c>
      <c r="IB59" s="626">
        <v>495</v>
      </c>
      <c r="IC59" s="626">
        <v>1212</v>
      </c>
      <c r="ID59" s="626">
        <v>856</v>
      </c>
      <c r="IE59" s="626">
        <v>86</v>
      </c>
      <c r="IF59" s="626">
        <v>17</v>
      </c>
      <c r="IG59" s="626">
        <v>82</v>
      </c>
      <c r="IH59" s="626">
        <v>17</v>
      </c>
      <c r="II59" s="626">
        <v>23</v>
      </c>
      <c r="IJ59" s="626">
        <v>32</v>
      </c>
      <c r="IK59" s="626">
        <v>4</v>
      </c>
      <c r="IL59" s="626">
        <v>17</v>
      </c>
      <c r="IM59" s="626">
        <v>116</v>
      </c>
      <c r="IN59" s="626">
        <v>0</v>
      </c>
      <c r="IO59" s="626">
        <v>1</v>
      </c>
      <c r="IP59" s="626">
        <v>1</v>
      </c>
      <c r="IQ59" s="626">
        <f t="shared" si="18"/>
        <v>6880</v>
      </c>
      <c r="IR59" s="627">
        <f t="shared" si="19"/>
        <v>2.0348837209302325E-3</v>
      </c>
      <c r="IS59" s="614">
        <f t="shared" si="20"/>
        <v>18.849315068493151</v>
      </c>
      <c r="IT59" s="628">
        <v>1452</v>
      </c>
      <c r="IU59" s="629">
        <f t="shared" si="21"/>
        <v>0.21104651162790697</v>
      </c>
      <c r="IV59" s="630">
        <v>2118</v>
      </c>
      <c r="IW59" s="631">
        <f t="shared" si="1"/>
        <v>0.30784883720930234</v>
      </c>
      <c r="IX59" s="632">
        <v>4588.6729000000023</v>
      </c>
      <c r="IY59" s="633">
        <v>242.59350000000001</v>
      </c>
      <c r="IZ59" s="633">
        <v>4831.2663999999913</v>
      </c>
      <c r="JA59" s="634">
        <f t="shared" si="22"/>
        <v>5.021323187642901E-2</v>
      </c>
      <c r="JB59" s="635">
        <v>0.70221895348837082</v>
      </c>
      <c r="JC59" s="636">
        <v>1529</v>
      </c>
      <c r="JD59" s="637">
        <v>1128</v>
      </c>
      <c r="JE59" s="637">
        <v>3</v>
      </c>
      <c r="JF59" s="637">
        <v>6</v>
      </c>
      <c r="JG59" s="637">
        <v>0</v>
      </c>
      <c r="JH59" s="637">
        <v>4214</v>
      </c>
      <c r="JI59" s="638">
        <f t="shared" si="2"/>
        <v>0.22223837209302325</v>
      </c>
      <c r="JJ59" s="638">
        <f t="shared" si="3"/>
        <v>0.16395348837209303</v>
      </c>
      <c r="JK59" s="638">
        <f t="shared" si="4"/>
        <v>4.3604651162790697E-4</v>
      </c>
      <c r="JL59" s="638">
        <f t="shared" si="5"/>
        <v>8.7209302325581394E-4</v>
      </c>
      <c r="JM59" s="638">
        <f t="shared" si="6"/>
        <v>0</v>
      </c>
      <c r="JN59" s="639">
        <f t="shared" si="7"/>
        <v>0.61250000000000004</v>
      </c>
      <c r="JO59" s="640">
        <v>22.928571428571427</v>
      </c>
      <c r="JP59" s="641">
        <v>4.4371257485029938</v>
      </c>
      <c r="JQ59" s="641">
        <v>3.9</v>
      </c>
      <c r="JR59" s="641">
        <v>5</v>
      </c>
      <c r="JS59" s="641">
        <v>7.7375886524822697</v>
      </c>
      <c r="JT59" s="641">
        <v>6.7549549549549548</v>
      </c>
      <c r="JU59" s="641">
        <v>5.0694087403598971</v>
      </c>
      <c r="JV59" s="641">
        <v>6.4441176470588237</v>
      </c>
      <c r="JW59" s="641">
        <v>6.8325581395348838</v>
      </c>
      <c r="JX59" s="641">
        <v>5.8535353535353538</v>
      </c>
      <c r="JY59" s="641">
        <v>5.8780487804878048</v>
      </c>
      <c r="JZ59" s="641">
        <v>6.1166347992351815</v>
      </c>
      <c r="KA59" s="641">
        <v>6.8157894736842106</v>
      </c>
      <c r="KB59" s="641">
        <v>3.1313131313131315</v>
      </c>
      <c r="KC59" s="641">
        <v>4.0123762376237622</v>
      </c>
      <c r="KD59" s="641">
        <v>4.0724299065420562</v>
      </c>
      <c r="KE59" s="641">
        <v>5.1162790697674421</v>
      </c>
      <c r="KF59" s="641">
        <v>5.2352941176470589</v>
      </c>
      <c r="KG59" s="641">
        <v>7.6707317073170733</v>
      </c>
      <c r="KH59" s="641">
        <v>3.5882352941176472</v>
      </c>
      <c r="KI59" s="641">
        <v>2.9565217391304346</v>
      </c>
      <c r="KJ59" s="641">
        <v>4.5625</v>
      </c>
      <c r="KK59" s="641">
        <v>6.5</v>
      </c>
      <c r="KL59" s="641">
        <v>2.9411764705882355</v>
      </c>
      <c r="KM59" s="641">
        <v>14.422413793103448</v>
      </c>
      <c r="KN59" s="641">
        <v>0</v>
      </c>
      <c r="KO59" s="641">
        <v>8</v>
      </c>
      <c r="KP59" s="641">
        <v>3</v>
      </c>
      <c r="KQ59" s="642">
        <v>5.4850290697674415</v>
      </c>
      <c r="KR59" s="625">
        <v>23</v>
      </c>
      <c r="KS59" s="626">
        <v>521</v>
      </c>
      <c r="KT59" s="626">
        <v>30</v>
      </c>
      <c r="KU59" s="626">
        <v>73</v>
      </c>
      <c r="KV59" s="626">
        <v>2242</v>
      </c>
      <c r="KW59" s="626">
        <v>2688</v>
      </c>
      <c r="KX59" s="626">
        <v>2827</v>
      </c>
      <c r="KY59" s="626">
        <v>1666</v>
      </c>
      <c r="KZ59" s="626">
        <v>3685</v>
      </c>
      <c r="LA59" s="626">
        <v>946</v>
      </c>
      <c r="LB59" s="626">
        <v>729</v>
      </c>
      <c r="LC59" s="626">
        <v>2514</v>
      </c>
      <c r="LD59" s="626">
        <v>428</v>
      </c>
      <c r="LE59" s="626">
        <v>1049</v>
      </c>
      <c r="LF59" s="626">
        <v>3644</v>
      </c>
      <c r="LG59" s="626">
        <v>2658</v>
      </c>
      <c r="LH59" s="626">
        <v>346</v>
      </c>
      <c r="LI59" s="626">
        <v>69</v>
      </c>
      <c r="LJ59" s="626">
        <v>510</v>
      </c>
      <c r="LK59" s="626">
        <v>41</v>
      </c>
      <c r="LL59" s="626">
        <v>38</v>
      </c>
      <c r="LM59" s="626">
        <v>84</v>
      </c>
      <c r="LN59" s="626">
        <v>22</v>
      </c>
      <c r="LO59" s="626">
        <v>32</v>
      </c>
      <c r="LP59" s="626">
        <v>1557</v>
      </c>
      <c r="LQ59" s="626">
        <v>0</v>
      </c>
      <c r="LR59" s="626">
        <v>6</v>
      </c>
      <c r="LS59" s="626">
        <v>2</v>
      </c>
      <c r="LT59" s="626">
        <f t="shared" si="35"/>
        <v>28430</v>
      </c>
      <c r="LU59" s="614">
        <f t="shared" si="8"/>
        <v>77.890410958904113</v>
      </c>
      <c r="LV59" s="625">
        <v>284</v>
      </c>
      <c r="LW59" s="626">
        <v>55</v>
      </c>
      <c r="LX59" s="626">
        <v>0</v>
      </c>
      <c r="LY59" s="626">
        <v>38</v>
      </c>
      <c r="LZ59" s="626">
        <v>606</v>
      </c>
      <c r="MA59" s="626">
        <v>599</v>
      </c>
      <c r="MB59" s="626">
        <v>338</v>
      </c>
      <c r="MC59" s="626">
        <v>185</v>
      </c>
      <c r="MD59" s="626">
        <v>73</v>
      </c>
      <c r="ME59" s="626">
        <v>19</v>
      </c>
      <c r="MF59" s="626">
        <v>72</v>
      </c>
      <c r="MG59" s="626">
        <v>170</v>
      </c>
      <c r="MH59" s="626">
        <v>14</v>
      </c>
      <c r="MI59" s="626">
        <v>18</v>
      </c>
      <c r="MJ59" s="626">
        <v>18</v>
      </c>
      <c r="MK59" s="626">
        <v>0</v>
      </c>
      <c r="ML59" s="626">
        <v>10</v>
      </c>
      <c r="MM59" s="626">
        <v>3</v>
      </c>
      <c r="MN59" s="626">
        <v>34</v>
      </c>
      <c r="MO59" s="626">
        <v>3</v>
      </c>
      <c r="MP59" s="626">
        <v>11</v>
      </c>
      <c r="MQ59" s="626">
        <v>34</v>
      </c>
      <c r="MR59" s="626">
        <v>0</v>
      </c>
      <c r="MS59" s="626">
        <v>1</v>
      </c>
      <c r="MT59" s="626">
        <v>0</v>
      </c>
      <c r="MU59" s="626">
        <v>0</v>
      </c>
      <c r="MV59" s="626">
        <v>1</v>
      </c>
      <c r="MW59" s="626">
        <v>0</v>
      </c>
      <c r="MX59" s="626">
        <f t="shared" si="24"/>
        <v>2586</v>
      </c>
      <c r="MY59" s="614">
        <f t="shared" si="25"/>
        <v>7.0849315068493155</v>
      </c>
      <c r="MZ59" s="612">
        <f t="shared" si="9"/>
        <v>28430</v>
      </c>
      <c r="NA59" s="613">
        <f t="shared" si="26"/>
        <v>2586</v>
      </c>
      <c r="NB59" s="643">
        <f t="shared" si="27"/>
        <v>8.337632189837503E-2</v>
      </c>
      <c r="NC59" s="644">
        <v>27</v>
      </c>
      <c r="ND59" s="645">
        <v>127</v>
      </c>
      <c r="NE59" s="645">
        <v>221</v>
      </c>
      <c r="NF59" s="646">
        <v>401</v>
      </c>
      <c r="NG59" s="647">
        <v>518</v>
      </c>
      <c r="NH59" s="647">
        <v>1292</v>
      </c>
      <c r="NI59" s="645">
        <v>0</v>
      </c>
      <c r="NJ59" s="645">
        <v>0</v>
      </c>
      <c r="NK59" s="646">
        <v>0</v>
      </c>
      <c r="NL59" s="647">
        <v>0</v>
      </c>
      <c r="NM59" s="645">
        <v>0</v>
      </c>
      <c r="NN59" s="645">
        <v>0</v>
      </c>
      <c r="NO59" s="646">
        <v>0</v>
      </c>
      <c r="NP59" s="647">
        <v>0</v>
      </c>
      <c r="NQ59" s="648">
        <v>0</v>
      </c>
      <c r="NR59" s="648">
        <v>0</v>
      </c>
      <c r="NS59" s="648">
        <v>0</v>
      </c>
      <c r="NT59" s="649">
        <f t="shared" si="28"/>
        <v>2586</v>
      </c>
      <c r="NU59" s="650">
        <f t="shared" si="29"/>
        <v>0.14501160092807425</v>
      </c>
      <c r="NV59" s="625">
        <v>415</v>
      </c>
      <c r="NW59" s="626"/>
      <c r="NX59" s="626">
        <v>100</v>
      </c>
      <c r="NY59" s="651">
        <v>515</v>
      </c>
      <c r="NZ59" s="626">
        <v>48</v>
      </c>
      <c r="OA59" s="626"/>
      <c r="OB59" s="626">
        <v>247</v>
      </c>
      <c r="OC59" s="651">
        <v>295</v>
      </c>
      <c r="OD59" s="652">
        <f t="shared" si="30"/>
        <v>810</v>
      </c>
      <c r="OE59" s="653">
        <v>6.1999999999999993</v>
      </c>
      <c r="OF59" s="654">
        <v>0.51666666666666661</v>
      </c>
      <c r="OG59" s="654">
        <v>0.55000000000000004</v>
      </c>
      <c r="OH59" s="654">
        <v>9.1666666666666674E-2</v>
      </c>
      <c r="OI59" s="654">
        <v>23.65</v>
      </c>
      <c r="OJ59" s="654">
        <v>1.9708333333333332</v>
      </c>
      <c r="OK59" s="654">
        <v>5.16</v>
      </c>
      <c r="OL59" s="655">
        <v>0.86</v>
      </c>
      <c r="OM59" s="656"/>
      <c r="ON59" s="657"/>
      <c r="OO59" s="657"/>
      <c r="OP59" s="657"/>
      <c r="OQ59" s="657">
        <v>55</v>
      </c>
      <c r="OR59" s="657"/>
      <c r="OS59" s="657"/>
      <c r="OT59" s="658">
        <f t="shared" si="32"/>
        <v>55</v>
      </c>
    </row>
    <row r="60" spans="1:410" s="587" customFormat="1" ht="8.25" x14ac:dyDescent="0.25">
      <c r="A60" s="588" t="s">
        <v>494</v>
      </c>
      <c r="B60" s="589" t="s">
        <v>495</v>
      </c>
      <c r="C60" s="590" t="s">
        <v>496</v>
      </c>
      <c r="D60" s="590" t="s">
        <v>1249</v>
      </c>
      <c r="E60" s="590" t="s">
        <v>1219</v>
      </c>
      <c r="F60" s="590" t="s">
        <v>318</v>
      </c>
      <c r="G60" s="590" t="s">
        <v>319</v>
      </c>
      <c r="H60" s="590" t="s">
        <v>498</v>
      </c>
      <c r="I60" s="590" t="s">
        <v>320</v>
      </c>
      <c r="J60" s="590" t="s">
        <v>493</v>
      </c>
      <c r="K60" s="591" t="s">
        <v>282</v>
      </c>
      <c r="L60" s="592">
        <v>1</v>
      </c>
      <c r="M60" s="593">
        <v>947146</v>
      </c>
      <c r="N60" s="594">
        <v>7284</v>
      </c>
      <c r="O60" s="595">
        <v>896264</v>
      </c>
      <c r="P60" s="596">
        <v>469904</v>
      </c>
      <c r="Q60" s="597">
        <f t="shared" si="10"/>
        <v>0.52429194969339388</v>
      </c>
      <c r="R60" s="598">
        <f t="shared" si="33"/>
        <v>50882</v>
      </c>
      <c r="S60" s="599">
        <v>1687.6611699999999</v>
      </c>
      <c r="T60" s="600">
        <v>751938.75986999995</v>
      </c>
      <c r="U60" s="600">
        <v>73413.173040000009</v>
      </c>
      <c r="V60" s="600">
        <v>827039.59407999995</v>
      </c>
      <c r="W60" s="601">
        <f t="shared" si="11"/>
        <v>0.87319124409541926</v>
      </c>
      <c r="X60" s="602">
        <v>57.240015</v>
      </c>
      <c r="Y60" s="603">
        <v>7.0327500000000001</v>
      </c>
      <c r="Z60" s="603">
        <v>140.65533333333335</v>
      </c>
      <c r="AA60" s="603">
        <v>40.374266666666671</v>
      </c>
      <c r="AB60" s="603">
        <v>7.5400000000000009</v>
      </c>
      <c r="AC60" s="603">
        <v>51.824933333333334</v>
      </c>
      <c r="AD60" s="603">
        <v>5.4442666666666666</v>
      </c>
      <c r="AE60" s="603">
        <v>37.012249999999995</v>
      </c>
      <c r="AF60" s="603">
        <v>30.794874999999998</v>
      </c>
      <c r="AG60" s="603">
        <v>377.91869000000003</v>
      </c>
      <c r="AH60" s="604">
        <f t="shared" si="12"/>
        <v>0.18457878215538331</v>
      </c>
      <c r="AI60" s="605">
        <f t="shared" si="13"/>
        <v>0.45356365001522381</v>
      </c>
      <c r="AJ60" s="606">
        <v>8157</v>
      </c>
      <c r="AK60" s="607">
        <v>10921</v>
      </c>
      <c r="AL60" s="607">
        <v>919</v>
      </c>
      <c r="AM60" s="607">
        <v>1885</v>
      </c>
      <c r="AN60" s="607">
        <v>17904</v>
      </c>
      <c r="AO60" s="607">
        <v>1380</v>
      </c>
      <c r="AP60" s="607">
        <v>2105</v>
      </c>
      <c r="AQ60" s="608"/>
      <c r="AR60" s="609"/>
      <c r="AS60" s="610"/>
      <c r="AT60" s="610"/>
      <c r="AU60" s="610"/>
      <c r="AV60" s="610"/>
      <c r="AW60" s="610"/>
      <c r="AX60" s="610"/>
      <c r="AY60" s="610"/>
      <c r="AZ60" s="610"/>
      <c r="BA60" s="610"/>
      <c r="BB60" s="610"/>
      <c r="BC60" s="610"/>
      <c r="BD60" s="610"/>
      <c r="BE60" s="610"/>
      <c r="BF60" s="610"/>
      <c r="BG60" s="610"/>
      <c r="BH60" s="610"/>
      <c r="BI60" s="610"/>
      <c r="BJ60" s="610"/>
      <c r="BK60" s="610"/>
      <c r="BL60" s="611"/>
      <c r="BM60" s="612">
        <v>35</v>
      </c>
      <c r="BN60" s="613">
        <v>36</v>
      </c>
      <c r="BO60" s="613">
        <v>35</v>
      </c>
      <c r="BP60" s="613"/>
      <c r="BQ60" s="613">
        <v>20</v>
      </c>
      <c r="BR60" s="613">
        <v>20</v>
      </c>
      <c r="BS60" s="613"/>
      <c r="BT60" s="613"/>
      <c r="BU60" s="613">
        <v>20</v>
      </c>
      <c r="BV60" s="613"/>
      <c r="BW60" s="613"/>
      <c r="BX60" s="613"/>
      <c r="BY60" s="613"/>
      <c r="BZ60" s="613"/>
      <c r="CA60" s="613"/>
      <c r="CB60" s="613"/>
      <c r="CC60" s="613"/>
      <c r="CD60" s="613"/>
      <c r="CE60" s="613"/>
      <c r="CF60" s="613"/>
      <c r="CG60" s="613"/>
      <c r="CH60" s="613"/>
      <c r="CI60" s="613"/>
      <c r="CJ60" s="613"/>
      <c r="CK60" s="613"/>
      <c r="CL60" s="613"/>
      <c r="CM60" s="613"/>
      <c r="CN60" s="613"/>
      <c r="CO60" s="613"/>
      <c r="CP60" s="613"/>
      <c r="CQ60" s="613"/>
      <c r="CR60" s="613"/>
      <c r="CS60" s="613"/>
      <c r="CT60" s="613"/>
      <c r="CU60" s="613"/>
      <c r="CV60" s="613"/>
      <c r="CW60" s="613"/>
      <c r="CX60" s="613"/>
      <c r="CY60" s="613"/>
      <c r="CZ60" s="613"/>
      <c r="DA60" s="613">
        <f t="shared" si="15"/>
        <v>166</v>
      </c>
      <c r="DB60" s="614">
        <f t="shared" si="16"/>
        <v>6</v>
      </c>
      <c r="DC60" s="615">
        <v>0.76375733855185912</v>
      </c>
      <c r="DD60" s="616">
        <v>0.41803652968036531</v>
      </c>
      <c r="DE60" s="616">
        <v>0.34528375733855188</v>
      </c>
      <c r="DF60" s="616"/>
      <c r="DG60" s="616">
        <v>0.39534246575342463</v>
      </c>
      <c r="DH60" s="616">
        <v>0.25287671232876713</v>
      </c>
      <c r="DI60" s="616"/>
      <c r="DJ60" s="616"/>
      <c r="DK60" s="616">
        <v>0.32</v>
      </c>
      <c r="DL60" s="616"/>
      <c r="DM60" s="616"/>
      <c r="DN60" s="616"/>
      <c r="DO60" s="616"/>
      <c r="DP60" s="616"/>
      <c r="DQ60" s="616"/>
      <c r="DR60" s="616"/>
      <c r="DS60" s="616"/>
      <c r="DT60" s="616"/>
      <c r="DU60" s="616"/>
      <c r="DV60" s="616"/>
      <c r="DW60" s="616"/>
      <c r="DX60" s="616"/>
      <c r="DY60" s="616"/>
      <c r="DZ60" s="616"/>
      <c r="EA60" s="616"/>
      <c r="EB60" s="616"/>
      <c r="EC60" s="616"/>
      <c r="ED60" s="616"/>
      <c r="EE60" s="616"/>
      <c r="EF60" s="616"/>
      <c r="EG60" s="616"/>
      <c r="EH60" s="616"/>
      <c r="EI60" s="616"/>
      <c r="EJ60" s="616"/>
      <c r="EK60" s="616"/>
      <c r="EL60" s="616"/>
      <c r="EM60" s="616"/>
      <c r="EN60" s="616"/>
      <c r="EO60" s="616"/>
      <c r="EP60" s="616"/>
      <c r="EQ60" s="617">
        <v>0.44114540353193599</v>
      </c>
      <c r="ER60" s="618">
        <v>4</v>
      </c>
      <c r="ES60" s="619">
        <v>5</v>
      </c>
      <c r="ET60" s="619">
        <v>5</v>
      </c>
      <c r="EU60" s="619"/>
      <c r="EV60" s="619"/>
      <c r="EW60" s="619"/>
      <c r="EX60" s="619"/>
      <c r="EY60" s="619"/>
      <c r="EZ60" s="619"/>
      <c r="FA60" s="619"/>
      <c r="FB60" s="619"/>
      <c r="FC60" s="619"/>
      <c r="FD60" s="619"/>
      <c r="FE60" s="619"/>
      <c r="FF60" s="619"/>
      <c r="FG60" s="619"/>
      <c r="FH60" s="619"/>
      <c r="FI60" s="619"/>
      <c r="FJ60" s="619"/>
      <c r="FK60" s="619"/>
      <c r="FL60" s="619"/>
      <c r="FM60" s="619"/>
      <c r="FN60" s="619"/>
      <c r="FO60" s="619"/>
      <c r="FP60" s="619"/>
      <c r="FQ60" s="619"/>
      <c r="FR60" s="619"/>
      <c r="FS60" s="619"/>
      <c r="FT60" s="619"/>
      <c r="FU60" s="619"/>
      <c r="FV60" s="619"/>
      <c r="FW60" s="619"/>
      <c r="FX60" s="620">
        <f t="shared" si="17"/>
        <v>14</v>
      </c>
      <c r="FY60" s="614">
        <f t="shared" si="36"/>
        <v>3</v>
      </c>
      <c r="FZ60" s="615">
        <v>0.40342465753424656</v>
      </c>
      <c r="GA60" s="616">
        <v>0.74246575342465748</v>
      </c>
      <c r="GB60" s="616">
        <v>0.61643835616438358</v>
      </c>
      <c r="GC60" s="616"/>
      <c r="GD60" s="616"/>
      <c r="GE60" s="616"/>
      <c r="GF60" s="616"/>
      <c r="GG60" s="616"/>
      <c r="GH60" s="616"/>
      <c r="GI60" s="616"/>
      <c r="GJ60" s="616"/>
      <c r="GK60" s="616"/>
      <c r="GL60" s="616"/>
      <c r="GM60" s="616"/>
      <c r="GN60" s="616"/>
      <c r="GO60" s="616"/>
      <c r="GP60" s="616"/>
      <c r="GQ60" s="616"/>
      <c r="GR60" s="616"/>
      <c r="GS60" s="616"/>
      <c r="GT60" s="616"/>
      <c r="GU60" s="616"/>
      <c r="GV60" s="616"/>
      <c r="GW60" s="616"/>
      <c r="GX60" s="616"/>
      <c r="GY60" s="616"/>
      <c r="GZ60" s="616"/>
      <c r="HA60" s="616"/>
      <c r="HB60" s="616"/>
      <c r="HC60" s="616"/>
      <c r="HD60" s="616"/>
      <c r="HE60" s="616"/>
      <c r="HF60" s="621">
        <v>0.60058708414872797</v>
      </c>
      <c r="HG60" s="622"/>
      <c r="HH60" s="623"/>
      <c r="HI60" s="623"/>
      <c r="HJ60" s="623"/>
      <c r="HK60" s="623"/>
      <c r="HL60" s="623"/>
      <c r="HM60" s="623"/>
      <c r="HN60" s="624"/>
      <c r="HO60" s="625">
        <v>46</v>
      </c>
      <c r="HP60" s="626">
        <v>478</v>
      </c>
      <c r="HQ60" s="626">
        <v>11</v>
      </c>
      <c r="HR60" s="626">
        <v>124</v>
      </c>
      <c r="HS60" s="626">
        <v>428</v>
      </c>
      <c r="HT60" s="626">
        <v>570</v>
      </c>
      <c r="HU60" s="626">
        <v>711</v>
      </c>
      <c r="HV60" s="626">
        <v>227</v>
      </c>
      <c r="HW60" s="626">
        <v>651</v>
      </c>
      <c r="HX60" s="626">
        <v>150</v>
      </c>
      <c r="HY60" s="626">
        <v>93</v>
      </c>
      <c r="HZ60" s="626">
        <v>322</v>
      </c>
      <c r="IA60" s="626">
        <v>63</v>
      </c>
      <c r="IB60" s="626">
        <v>560</v>
      </c>
      <c r="IC60" s="626">
        <v>794</v>
      </c>
      <c r="ID60" s="626">
        <v>620</v>
      </c>
      <c r="IE60" s="626">
        <v>61</v>
      </c>
      <c r="IF60" s="626">
        <v>15</v>
      </c>
      <c r="IG60" s="626">
        <v>183</v>
      </c>
      <c r="IH60" s="626">
        <v>37</v>
      </c>
      <c r="II60" s="626">
        <v>30</v>
      </c>
      <c r="IJ60" s="626">
        <v>31</v>
      </c>
      <c r="IK60" s="626">
        <v>3</v>
      </c>
      <c r="IL60" s="626">
        <v>67</v>
      </c>
      <c r="IM60" s="626">
        <v>0</v>
      </c>
      <c r="IN60" s="626">
        <v>0</v>
      </c>
      <c r="IO60" s="626">
        <v>15</v>
      </c>
      <c r="IP60" s="626">
        <v>17</v>
      </c>
      <c r="IQ60" s="626">
        <f t="shared" si="18"/>
        <v>6307</v>
      </c>
      <c r="IR60" s="627">
        <f t="shared" si="19"/>
        <v>7.2934834311082922E-3</v>
      </c>
      <c r="IS60" s="614">
        <f t="shared" si="20"/>
        <v>17.279452054794522</v>
      </c>
      <c r="IT60" s="628">
        <v>2083</v>
      </c>
      <c r="IU60" s="629">
        <f t="shared" si="21"/>
        <v>0.33026795623909944</v>
      </c>
      <c r="IV60" s="630">
        <v>2308</v>
      </c>
      <c r="IW60" s="631">
        <f t="shared" si="1"/>
        <v>0.36594260345647694</v>
      </c>
      <c r="IX60" s="632">
        <v>4929.947099999994</v>
      </c>
      <c r="IY60" s="633">
        <v>287.28600000000023</v>
      </c>
      <c r="IZ60" s="633">
        <v>5217.2330999999995</v>
      </c>
      <c r="JA60" s="634">
        <f t="shared" si="22"/>
        <v>5.5064819702995496E-2</v>
      </c>
      <c r="JB60" s="635">
        <v>0.82721311241477713</v>
      </c>
      <c r="JC60" s="636">
        <v>1806</v>
      </c>
      <c r="JD60" s="637">
        <v>699</v>
      </c>
      <c r="JE60" s="637">
        <v>5</v>
      </c>
      <c r="JF60" s="637">
        <v>1</v>
      </c>
      <c r="JG60" s="637">
        <v>0</v>
      </c>
      <c r="JH60" s="637">
        <v>3796</v>
      </c>
      <c r="JI60" s="638">
        <f t="shared" si="2"/>
        <v>0.28634850166481685</v>
      </c>
      <c r="JJ60" s="638">
        <f t="shared" si="3"/>
        <v>0.11082923735531949</v>
      </c>
      <c r="JK60" s="638">
        <f t="shared" si="4"/>
        <v>7.9276993816394478E-4</v>
      </c>
      <c r="JL60" s="638">
        <f t="shared" si="5"/>
        <v>1.5855398763278897E-4</v>
      </c>
      <c r="JM60" s="638">
        <f t="shared" si="6"/>
        <v>0</v>
      </c>
      <c r="JN60" s="639">
        <f t="shared" si="7"/>
        <v>0.60187093705406691</v>
      </c>
      <c r="JO60" s="640">
        <v>25.826086956521738</v>
      </c>
      <c r="JP60" s="641">
        <v>5.6799163179916317</v>
      </c>
      <c r="JQ60" s="641">
        <v>4.0909090909090908</v>
      </c>
      <c r="JR60" s="641">
        <v>4.096774193548387</v>
      </c>
      <c r="JS60" s="641">
        <v>8.7126168224299061</v>
      </c>
      <c r="JT60" s="641">
        <v>5.9105263157894736</v>
      </c>
      <c r="JU60" s="641">
        <v>4.9437412095639948</v>
      </c>
      <c r="JV60" s="641">
        <v>6.8370044052863435</v>
      </c>
      <c r="JW60" s="641">
        <v>5.2811059907834101</v>
      </c>
      <c r="JX60" s="641">
        <v>4.9466666666666663</v>
      </c>
      <c r="JY60" s="641">
        <v>6.268817204301075</v>
      </c>
      <c r="JZ60" s="641">
        <v>7.5807453416149064</v>
      </c>
      <c r="KA60" s="641">
        <v>3.0952380952380953</v>
      </c>
      <c r="KB60" s="641">
        <v>3.3357142857142859</v>
      </c>
      <c r="KC60" s="641">
        <v>4.5390428211586897</v>
      </c>
      <c r="KD60" s="641">
        <v>4.8258064516129036</v>
      </c>
      <c r="KE60" s="641">
        <v>6.4262295081967213</v>
      </c>
      <c r="KF60" s="641">
        <v>9.8000000000000007</v>
      </c>
      <c r="KG60" s="641">
        <v>9.9016393442622945</v>
      </c>
      <c r="KH60" s="641">
        <v>5.3243243243243246</v>
      </c>
      <c r="KI60" s="641">
        <v>2.4333333333333331</v>
      </c>
      <c r="KJ60" s="641">
        <v>4.580645161290323</v>
      </c>
      <c r="KK60" s="641">
        <v>5.333333333333333</v>
      </c>
      <c r="KL60" s="641">
        <v>4.4626865671641793</v>
      </c>
      <c r="KM60" s="641">
        <v>0</v>
      </c>
      <c r="KN60" s="641">
        <v>0</v>
      </c>
      <c r="KO60" s="641">
        <v>6.7333333333333334</v>
      </c>
      <c r="KP60" s="641">
        <v>4.5294117647058822</v>
      </c>
      <c r="KQ60" s="642">
        <v>5.6667195179958778</v>
      </c>
      <c r="KR60" s="625">
        <v>124</v>
      </c>
      <c r="KS60" s="626">
        <v>1993</v>
      </c>
      <c r="KT60" s="626">
        <v>34</v>
      </c>
      <c r="KU60" s="626">
        <v>378</v>
      </c>
      <c r="KV60" s="626">
        <v>2886</v>
      </c>
      <c r="KW60" s="626">
        <v>2530</v>
      </c>
      <c r="KX60" s="626">
        <v>2565</v>
      </c>
      <c r="KY60" s="626">
        <v>1183</v>
      </c>
      <c r="KZ60" s="626">
        <v>2700</v>
      </c>
      <c r="LA60" s="626">
        <v>583</v>
      </c>
      <c r="LB60" s="626">
        <v>456</v>
      </c>
      <c r="LC60" s="626">
        <v>1908</v>
      </c>
      <c r="LD60" s="626">
        <v>141</v>
      </c>
      <c r="LE60" s="626">
        <v>1363</v>
      </c>
      <c r="LF60" s="626">
        <v>2917</v>
      </c>
      <c r="LG60" s="626">
        <v>2375</v>
      </c>
      <c r="LH60" s="626">
        <v>292</v>
      </c>
      <c r="LI60" s="626">
        <v>119</v>
      </c>
      <c r="LJ60" s="626">
        <v>1374</v>
      </c>
      <c r="LK60" s="626">
        <v>142</v>
      </c>
      <c r="LL60" s="626">
        <v>18</v>
      </c>
      <c r="LM60" s="626">
        <v>111</v>
      </c>
      <c r="LN60" s="626">
        <v>13</v>
      </c>
      <c r="LO60" s="626">
        <v>237</v>
      </c>
      <c r="LP60" s="626">
        <v>0</v>
      </c>
      <c r="LQ60" s="626">
        <v>0</v>
      </c>
      <c r="LR60" s="626">
        <v>83</v>
      </c>
      <c r="LS60" s="626">
        <v>65</v>
      </c>
      <c r="LT60" s="626">
        <f t="shared" si="35"/>
        <v>26590</v>
      </c>
      <c r="LU60" s="614">
        <f t="shared" si="8"/>
        <v>72.849315068493155</v>
      </c>
      <c r="LV60" s="625">
        <v>1018</v>
      </c>
      <c r="LW60" s="626">
        <v>253</v>
      </c>
      <c r="LX60" s="626">
        <v>0</v>
      </c>
      <c r="LY60" s="626">
        <v>10</v>
      </c>
      <c r="LZ60" s="626">
        <v>419</v>
      </c>
      <c r="MA60" s="626">
        <v>269</v>
      </c>
      <c r="MB60" s="626">
        <v>250</v>
      </c>
      <c r="MC60" s="626">
        <v>140</v>
      </c>
      <c r="MD60" s="626">
        <v>93</v>
      </c>
      <c r="ME60" s="626">
        <v>18</v>
      </c>
      <c r="MF60" s="626">
        <v>36</v>
      </c>
      <c r="MG60" s="626">
        <v>215</v>
      </c>
      <c r="MH60" s="626">
        <v>0</v>
      </c>
      <c r="MI60" s="626">
        <v>7</v>
      </c>
      <c r="MJ60" s="626">
        <v>1</v>
      </c>
      <c r="MK60" s="626">
        <v>0</v>
      </c>
      <c r="ML60" s="626">
        <v>39</v>
      </c>
      <c r="MM60" s="626">
        <v>11</v>
      </c>
      <c r="MN60" s="626">
        <v>260</v>
      </c>
      <c r="MO60" s="626">
        <v>19</v>
      </c>
      <c r="MP60" s="626">
        <v>28</v>
      </c>
      <c r="MQ60" s="626">
        <v>3</v>
      </c>
      <c r="MR60" s="626">
        <v>0</v>
      </c>
      <c r="MS60" s="626">
        <v>2</v>
      </c>
      <c r="MT60" s="626">
        <v>0</v>
      </c>
      <c r="MU60" s="626">
        <v>0</v>
      </c>
      <c r="MV60" s="626">
        <v>3</v>
      </c>
      <c r="MW60" s="626">
        <v>0</v>
      </c>
      <c r="MX60" s="626">
        <f t="shared" si="24"/>
        <v>3094</v>
      </c>
      <c r="MY60" s="614">
        <f t="shared" si="25"/>
        <v>8.4767123287671229</v>
      </c>
      <c r="MZ60" s="612">
        <f t="shared" si="9"/>
        <v>26590</v>
      </c>
      <c r="NA60" s="613">
        <f t="shared" si="26"/>
        <v>3094</v>
      </c>
      <c r="NB60" s="643">
        <f t="shared" si="27"/>
        <v>0.10423123568252257</v>
      </c>
      <c r="NC60" s="644">
        <v>0</v>
      </c>
      <c r="ND60" s="645">
        <v>32</v>
      </c>
      <c r="NE60" s="645">
        <v>148</v>
      </c>
      <c r="NF60" s="646">
        <v>714</v>
      </c>
      <c r="NG60" s="647">
        <v>726</v>
      </c>
      <c r="NH60" s="647">
        <v>1474</v>
      </c>
      <c r="NI60" s="645">
        <v>0</v>
      </c>
      <c r="NJ60" s="645">
        <v>0</v>
      </c>
      <c r="NK60" s="646">
        <v>0</v>
      </c>
      <c r="NL60" s="647">
        <v>0</v>
      </c>
      <c r="NM60" s="645">
        <v>0</v>
      </c>
      <c r="NN60" s="645">
        <v>0</v>
      </c>
      <c r="NO60" s="646">
        <v>0</v>
      </c>
      <c r="NP60" s="647">
        <v>0</v>
      </c>
      <c r="NQ60" s="648">
        <v>0</v>
      </c>
      <c r="NR60" s="648">
        <v>0</v>
      </c>
      <c r="NS60" s="648">
        <v>0</v>
      </c>
      <c r="NT60" s="649">
        <f t="shared" si="28"/>
        <v>3094</v>
      </c>
      <c r="NU60" s="650">
        <f t="shared" si="29"/>
        <v>5.8177117000646414E-2</v>
      </c>
      <c r="NV60" s="625">
        <v>975</v>
      </c>
      <c r="NW60" s="626">
        <v>49</v>
      </c>
      <c r="NX60" s="626">
        <v>23</v>
      </c>
      <c r="NY60" s="651">
        <v>1047</v>
      </c>
      <c r="NZ60" s="626">
        <v>33</v>
      </c>
      <c r="OA60" s="626">
        <v>20</v>
      </c>
      <c r="OB60" s="626">
        <v>473</v>
      </c>
      <c r="OC60" s="651">
        <v>526</v>
      </c>
      <c r="OD60" s="652">
        <f t="shared" si="30"/>
        <v>1573</v>
      </c>
      <c r="OE60" s="653">
        <v>3.97</v>
      </c>
      <c r="OF60" s="654">
        <v>0.79400000000000004</v>
      </c>
      <c r="OG60" s="654">
        <v>4.1399999999999997</v>
      </c>
      <c r="OH60" s="654">
        <v>0.45999999999999996</v>
      </c>
      <c r="OI60" s="654">
        <v>23.619999999999997</v>
      </c>
      <c r="OJ60" s="654">
        <v>4.7239999999999993</v>
      </c>
      <c r="OK60" s="654">
        <v>22.259999999999998</v>
      </c>
      <c r="OL60" s="655">
        <v>2.4733333333333332</v>
      </c>
      <c r="OM60" s="656"/>
      <c r="ON60" s="657"/>
      <c r="OO60" s="657"/>
      <c r="OP60" s="657"/>
      <c r="OQ60" s="657"/>
      <c r="OR60" s="657"/>
      <c r="OS60" s="657"/>
      <c r="OT60" s="658"/>
    </row>
    <row r="61" spans="1:410" s="587" customFormat="1" ht="8.25" x14ac:dyDescent="0.25">
      <c r="A61" s="588" t="s">
        <v>494</v>
      </c>
      <c r="B61" s="589" t="s">
        <v>499</v>
      </c>
      <c r="C61" s="590" t="s">
        <v>500</v>
      </c>
      <c r="D61" s="590" t="s">
        <v>1250</v>
      </c>
      <c r="E61" s="590" t="s">
        <v>1219</v>
      </c>
      <c r="F61" s="590" t="s">
        <v>318</v>
      </c>
      <c r="G61" s="590" t="s">
        <v>319</v>
      </c>
      <c r="H61" s="590" t="s">
        <v>319</v>
      </c>
      <c r="I61" s="590" t="s">
        <v>320</v>
      </c>
      <c r="J61" s="590" t="s">
        <v>493</v>
      </c>
      <c r="K61" s="591" t="s">
        <v>282</v>
      </c>
      <c r="L61" s="592">
        <v>1</v>
      </c>
      <c r="M61" s="593"/>
      <c r="N61" s="594"/>
      <c r="O61" s="595"/>
      <c r="P61" s="596"/>
      <c r="Q61" s="597"/>
      <c r="R61" s="598">
        <f t="shared" si="33"/>
        <v>0</v>
      </c>
      <c r="S61" s="599"/>
      <c r="T61" s="600"/>
      <c r="U61" s="600"/>
      <c r="V61" s="600"/>
      <c r="W61" s="601"/>
      <c r="X61" s="602">
        <v>18.824624999999997</v>
      </c>
      <c r="Y61" s="603">
        <v>2.44</v>
      </c>
      <c r="Z61" s="603">
        <v>41.777999999999999</v>
      </c>
      <c r="AA61" s="603">
        <v>19.263866666666669</v>
      </c>
      <c r="AB61" s="603">
        <v>4.3425333333333338</v>
      </c>
      <c r="AC61" s="603">
        <v>35.438133333333333</v>
      </c>
      <c r="AD61" s="603">
        <v>2.8</v>
      </c>
      <c r="AE61" s="603">
        <v>15.90625</v>
      </c>
      <c r="AF61" s="603">
        <v>34.113500000000002</v>
      </c>
      <c r="AG61" s="603">
        <v>174.90690833333332</v>
      </c>
      <c r="AH61" s="604">
        <f t="shared" si="12"/>
        <v>0.15073307176832096</v>
      </c>
      <c r="AI61" s="605">
        <f t="shared" si="13"/>
        <v>0.33452598776001718</v>
      </c>
      <c r="AJ61" s="606"/>
      <c r="AK61" s="607"/>
      <c r="AL61" s="607"/>
      <c r="AM61" s="607"/>
      <c r="AN61" s="607"/>
      <c r="AO61" s="607">
        <v>1114</v>
      </c>
      <c r="AP61" s="607">
        <v>6</v>
      </c>
      <c r="AQ61" s="608">
        <v>26</v>
      </c>
      <c r="AR61" s="609"/>
      <c r="AS61" s="610"/>
      <c r="AT61" s="610"/>
      <c r="AU61" s="610"/>
      <c r="AV61" s="610"/>
      <c r="AW61" s="610"/>
      <c r="AX61" s="610"/>
      <c r="AY61" s="610"/>
      <c r="AZ61" s="610"/>
      <c r="BA61" s="610"/>
      <c r="BB61" s="610"/>
      <c r="BC61" s="610"/>
      <c r="BD61" s="610"/>
      <c r="BE61" s="610"/>
      <c r="BF61" s="610"/>
      <c r="BG61" s="610"/>
      <c r="BH61" s="610"/>
      <c r="BI61" s="610"/>
      <c r="BJ61" s="610"/>
      <c r="BK61" s="610"/>
      <c r="BL61" s="611"/>
      <c r="BM61" s="612"/>
      <c r="BN61" s="613"/>
      <c r="BO61" s="613"/>
      <c r="BP61" s="613">
        <v>20</v>
      </c>
      <c r="BQ61" s="613"/>
      <c r="BR61" s="613"/>
      <c r="BS61" s="613"/>
      <c r="BT61" s="613"/>
      <c r="BU61" s="613"/>
      <c r="BV61" s="613"/>
      <c r="BW61" s="613"/>
      <c r="BX61" s="613"/>
      <c r="BY61" s="613"/>
      <c r="BZ61" s="613"/>
      <c r="CA61" s="613"/>
      <c r="CB61" s="613"/>
      <c r="CC61" s="613"/>
      <c r="CD61" s="613"/>
      <c r="CE61" s="613"/>
      <c r="CF61" s="613"/>
      <c r="CG61" s="613"/>
      <c r="CH61" s="613"/>
      <c r="CI61" s="613"/>
      <c r="CJ61" s="613"/>
      <c r="CK61" s="613"/>
      <c r="CL61" s="613"/>
      <c r="CM61" s="613"/>
      <c r="CN61" s="613"/>
      <c r="CO61" s="613"/>
      <c r="CP61" s="613"/>
      <c r="CQ61" s="613"/>
      <c r="CR61" s="613"/>
      <c r="CS61" s="613"/>
      <c r="CT61" s="613"/>
      <c r="CU61" s="613"/>
      <c r="CV61" s="613"/>
      <c r="CW61" s="613"/>
      <c r="CX61" s="613"/>
      <c r="CY61" s="613"/>
      <c r="CZ61" s="613"/>
      <c r="DA61" s="613">
        <f t="shared" si="15"/>
        <v>20</v>
      </c>
      <c r="DB61" s="614">
        <f t="shared" si="16"/>
        <v>1</v>
      </c>
      <c r="DC61" s="615"/>
      <c r="DD61" s="616"/>
      <c r="DE61" s="616"/>
      <c r="DF61" s="616">
        <v>0.61438356164383556</v>
      </c>
      <c r="DG61" s="616"/>
      <c r="DH61" s="616"/>
      <c r="DI61" s="616"/>
      <c r="DJ61" s="616"/>
      <c r="DK61" s="616"/>
      <c r="DL61" s="616"/>
      <c r="DM61" s="616"/>
      <c r="DN61" s="616"/>
      <c r="DO61" s="616"/>
      <c r="DP61" s="616"/>
      <c r="DQ61" s="616"/>
      <c r="DR61" s="616"/>
      <c r="DS61" s="616"/>
      <c r="DT61" s="616"/>
      <c r="DU61" s="616"/>
      <c r="DV61" s="616"/>
      <c r="DW61" s="616"/>
      <c r="DX61" s="616"/>
      <c r="DY61" s="616"/>
      <c r="DZ61" s="616"/>
      <c r="EA61" s="616"/>
      <c r="EB61" s="616"/>
      <c r="EC61" s="616"/>
      <c r="ED61" s="616"/>
      <c r="EE61" s="616"/>
      <c r="EF61" s="616"/>
      <c r="EG61" s="616"/>
      <c r="EH61" s="616"/>
      <c r="EI61" s="616"/>
      <c r="EJ61" s="616"/>
      <c r="EK61" s="616"/>
      <c r="EL61" s="616"/>
      <c r="EM61" s="616"/>
      <c r="EN61" s="616"/>
      <c r="EO61" s="616"/>
      <c r="EP61" s="616"/>
      <c r="EQ61" s="617">
        <v>0.61438356164383556</v>
      </c>
      <c r="ER61" s="618"/>
      <c r="ES61" s="619"/>
      <c r="ET61" s="619"/>
      <c r="EU61" s="619"/>
      <c r="EV61" s="619"/>
      <c r="EW61" s="619"/>
      <c r="EX61" s="619"/>
      <c r="EY61" s="619"/>
      <c r="EZ61" s="619"/>
      <c r="FA61" s="619">
        <v>4</v>
      </c>
      <c r="FB61" s="619"/>
      <c r="FC61" s="619"/>
      <c r="FD61" s="619"/>
      <c r="FE61" s="619"/>
      <c r="FF61" s="619"/>
      <c r="FG61" s="619"/>
      <c r="FH61" s="619"/>
      <c r="FI61" s="619"/>
      <c r="FJ61" s="619"/>
      <c r="FK61" s="619"/>
      <c r="FL61" s="619"/>
      <c r="FM61" s="619"/>
      <c r="FN61" s="619"/>
      <c r="FO61" s="619"/>
      <c r="FP61" s="619"/>
      <c r="FQ61" s="619"/>
      <c r="FR61" s="619"/>
      <c r="FS61" s="619"/>
      <c r="FT61" s="619"/>
      <c r="FU61" s="619"/>
      <c r="FV61" s="619"/>
      <c r="FW61" s="619"/>
      <c r="FX61" s="620">
        <f t="shared" si="17"/>
        <v>4</v>
      </c>
      <c r="FY61" s="614">
        <f t="shared" si="36"/>
        <v>1</v>
      </c>
      <c r="FZ61" s="615"/>
      <c r="GA61" s="616"/>
      <c r="GB61" s="616"/>
      <c r="GC61" s="616"/>
      <c r="GD61" s="616"/>
      <c r="GE61" s="616"/>
      <c r="GF61" s="616"/>
      <c r="GG61" s="616"/>
      <c r="GH61" s="616"/>
      <c r="GI61" s="616">
        <v>0.37465753424657533</v>
      </c>
      <c r="GJ61" s="616"/>
      <c r="GK61" s="616"/>
      <c r="GL61" s="616"/>
      <c r="GM61" s="616"/>
      <c r="GN61" s="616"/>
      <c r="GO61" s="616"/>
      <c r="GP61" s="616"/>
      <c r="GQ61" s="616"/>
      <c r="GR61" s="616"/>
      <c r="GS61" s="616"/>
      <c r="GT61" s="616"/>
      <c r="GU61" s="616"/>
      <c r="GV61" s="616"/>
      <c r="GW61" s="616"/>
      <c r="GX61" s="616"/>
      <c r="GY61" s="616"/>
      <c r="GZ61" s="616"/>
      <c r="HA61" s="616"/>
      <c r="HB61" s="616"/>
      <c r="HC61" s="616"/>
      <c r="HD61" s="616"/>
      <c r="HE61" s="616"/>
      <c r="HF61" s="621">
        <v>0.37465753424657533</v>
      </c>
      <c r="HG61" s="622">
        <v>75</v>
      </c>
      <c r="HH61" s="623"/>
      <c r="HI61" s="623"/>
      <c r="HJ61" s="623"/>
      <c r="HK61" s="623"/>
      <c r="HL61" s="623"/>
      <c r="HM61" s="623"/>
      <c r="HN61" s="624"/>
      <c r="HO61" s="625">
        <v>0</v>
      </c>
      <c r="HP61" s="626">
        <v>0</v>
      </c>
      <c r="HQ61" s="626">
        <v>0</v>
      </c>
      <c r="HR61" s="626">
        <v>0</v>
      </c>
      <c r="HS61" s="626">
        <v>0</v>
      </c>
      <c r="HT61" s="626">
        <v>0</v>
      </c>
      <c r="HU61" s="626">
        <v>0</v>
      </c>
      <c r="HV61" s="626">
        <v>0</v>
      </c>
      <c r="HW61" s="626">
        <v>957</v>
      </c>
      <c r="HX61" s="626">
        <v>2</v>
      </c>
      <c r="HY61" s="626">
        <v>0</v>
      </c>
      <c r="HZ61" s="626">
        <v>0</v>
      </c>
      <c r="IA61" s="626">
        <v>0</v>
      </c>
      <c r="IB61" s="626">
        <v>0</v>
      </c>
      <c r="IC61" s="626">
        <v>0</v>
      </c>
      <c r="ID61" s="626">
        <v>0</v>
      </c>
      <c r="IE61" s="626">
        <v>1</v>
      </c>
      <c r="IF61" s="626">
        <v>0</v>
      </c>
      <c r="IG61" s="626">
        <v>3</v>
      </c>
      <c r="IH61" s="626">
        <v>0</v>
      </c>
      <c r="II61" s="626">
        <v>0</v>
      </c>
      <c r="IJ61" s="626">
        <v>0</v>
      </c>
      <c r="IK61" s="626">
        <v>0</v>
      </c>
      <c r="IL61" s="626">
        <v>17</v>
      </c>
      <c r="IM61" s="626">
        <v>0</v>
      </c>
      <c r="IN61" s="626">
        <v>0</v>
      </c>
      <c r="IO61" s="626">
        <v>6</v>
      </c>
      <c r="IP61" s="626">
        <v>8</v>
      </c>
      <c r="IQ61" s="626">
        <f t="shared" si="18"/>
        <v>994</v>
      </c>
      <c r="IR61" s="627">
        <f t="shared" si="19"/>
        <v>0</v>
      </c>
      <c r="IS61" s="614">
        <f t="shared" si="20"/>
        <v>2.7232876712328768</v>
      </c>
      <c r="IT61" s="628">
        <v>543</v>
      </c>
      <c r="IU61" s="629">
        <f t="shared" si="21"/>
        <v>0.54627766599597583</v>
      </c>
      <c r="IV61" s="630">
        <v>686</v>
      </c>
      <c r="IW61" s="631">
        <f t="shared" si="1"/>
        <v>0.6901408450704225</v>
      </c>
      <c r="IX61" s="632">
        <v>1090.4953999999991</v>
      </c>
      <c r="IY61" s="633">
        <v>581.3313999999998</v>
      </c>
      <c r="IZ61" s="633">
        <v>1671.8268000000005</v>
      </c>
      <c r="JA61" s="634">
        <f t="shared" si="22"/>
        <v>0.34772226405271145</v>
      </c>
      <c r="JB61" s="635">
        <v>1.6819183098591555</v>
      </c>
      <c r="JC61" s="636">
        <v>717</v>
      </c>
      <c r="JD61" s="637">
        <v>221</v>
      </c>
      <c r="JE61" s="637">
        <v>0</v>
      </c>
      <c r="JF61" s="637">
        <v>0</v>
      </c>
      <c r="JG61" s="637">
        <v>0</v>
      </c>
      <c r="JH61" s="637">
        <v>56</v>
      </c>
      <c r="JI61" s="638">
        <f t="shared" si="2"/>
        <v>0.72132796780684105</v>
      </c>
      <c r="JJ61" s="638">
        <f t="shared" si="3"/>
        <v>0.22233400402414488</v>
      </c>
      <c r="JK61" s="638">
        <f t="shared" si="4"/>
        <v>0</v>
      </c>
      <c r="JL61" s="638">
        <f t="shared" si="5"/>
        <v>0</v>
      </c>
      <c r="JM61" s="638">
        <f t="shared" si="6"/>
        <v>0</v>
      </c>
      <c r="JN61" s="639">
        <f t="shared" si="7"/>
        <v>5.6338028169014086E-2</v>
      </c>
      <c r="JO61" s="640">
        <v>0</v>
      </c>
      <c r="JP61" s="641">
        <v>0</v>
      </c>
      <c r="JQ61" s="641">
        <v>0</v>
      </c>
      <c r="JR61" s="641">
        <v>0</v>
      </c>
      <c r="JS61" s="641">
        <v>0</v>
      </c>
      <c r="JT61" s="641">
        <v>0</v>
      </c>
      <c r="JU61" s="641">
        <v>0</v>
      </c>
      <c r="JV61" s="641">
        <v>0</v>
      </c>
      <c r="JW61" s="641">
        <v>6.1358411703239293</v>
      </c>
      <c r="JX61" s="641">
        <v>8</v>
      </c>
      <c r="JY61" s="641">
        <v>0</v>
      </c>
      <c r="JZ61" s="641">
        <v>0</v>
      </c>
      <c r="KA61" s="641">
        <v>0</v>
      </c>
      <c r="KB61" s="641">
        <v>0</v>
      </c>
      <c r="KC61" s="641">
        <v>0</v>
      </c>
      <c r="KD61" s="641">
        <v>0</v>
      </c>
      <c r="KE61" s="641">
        <v>2</v>
      </c>
      <c r="KF61" s="641">
        <v>0</v>
      </c>
      <c r="KG61" s="641">
        <v>5.333333333333333</v>
      </c>
      <c r="KH61" s="641">
        <v>0</v>
      </c>
      <c r="KI61" s="641">
        <v>0</v>
      </c>
      <c r="KJ61" s="641">
        <v>0</v>
      </c>
      <c r="KK61" s="641">
        <v>0</v>
      </c>
      <c r="KL61" s="641">
        <v>1.7058823529411764</v>
      </c>
      <c r="KM61" s="641">
        <v>0</v>
      </c>
      <c r="KN61" s="641">
        <v>0</v>
      </c>
      <c r="KO61" s="641">
        <v>5.666666666666667</v>
      </c>
      <c r="KP61" s="641">
        <v>3.75</v>
      </c>
      <c r="KQ61" s="642">
        <v>6.035211267605634</v>
      </c>
      <c r="KR61" s="625">
        <v>0</v>
      </c>
      <c r="KS61" s="626">
        <v>0</v>
      </c>
      <c r="KT61" s="626">
        <v>0</v>
      </c>
      <c r="KU61" s="626">
        <v>0</v>
      </c>
      <c r="KV61" s="626">
        <v>0</v>
      </c>
      <c r="KW61" s="626">
        <v>0</v>
      </c>
      <c r="KX61" s="626">
        <v>0</v>
      </c>
      <c r="KY61" s="626">
        <v>0</v>
      </c>
      <c r="KZ61" s="626">
        <v>4377</v>
      </c>
      <c r="LA61" s="626">
        <v>14</v>
      </c>
      <c r="LB61" s="626">
        <v>0</v>
      </c>
      <c r="LC61" s="626">
        <v>0</v>
      </c>
      <c r="LD61" s="626">
        <v>0</v>
      </c>
      <c r="LE61" s="626">
        <v>0</v>
      </c>
      <c r="LF61" s="626">
        <v>0</v>
      </c>
      <c r="LG61" s="626">
        <v>0</v>
      </c>
      <c r="LH61" s="626">
        <v>1</v>
      </c>
      <c r="LI61" s="626">
        <v>0</v>
      </c>
      <c r="LJ61" s="626">
        <v>12</v>
      </c>
      <c r="LK61" s="626">
        <v>0</v>
      </c>
      <c r="LL61" s="626">
        <v>0</v>
      </c>
      <c r="LM61" s="626">
        <v>0</v>
      </c>
      <c r="LN61" s="626">
        <v>0</v>
      </c>
      <c r="LO61" s="626">
        <v>17</v>
      </c>
      <c r="LP61" s="626">
        <v>0</v>
      </c>
      <c r="LQ61" s="626">
        <v>0</v>
      </c>
      <c r="LR61" s="626">
        <v>28</v>
      </c>
      <c r="LS61" s="626">
        <v>22</v>
      </c>
      <c r="LT61" s="626">
        <f t="shared" si="35"/>
        <v>4471</v>
      </c>
      <c r="LU61" s="614">
        <f t="shared" si="8"/>
        <v>12.24931506849315</v>
      </c>
      <c r="LV61" s="625">
        <v>0</v>
      </c>
      <c r="LW61" s="626">
        <v>0</v>
      </c>
      <c r="LX61" s="626">
        <v>0</v>
      </c>
      <c r="LY61" s="626">
        <v>0</v>
      </c>
      <c r="LZ61" s="626">
        <v>0</v>
      </c>
      <c r="MA61" s="626">
        <v>0</v>
      </c>
      <c r="MB61" s="626">
        <v>0</v>
      </c>
      <c r="MC61" s="626">
        <v>0</v>
      </c>
      <c r="MD61" s="626">
        <v>545</v>
      </c>
      <c r="ME61" s="626">
        <v>0</v>
      </c>
      <c r="MF61" s="626">
        <v>0</v>
      </c>
      <c r="MG61" s="626">
        <v>0</v>
      </c>
      <c r="MH61" s="626">
        <v>0</v>
      </c>
      <c r="MI61" s="626">
        <v>0</v>
      </c>
      <c r="MJ61" s="626">
        <v>0</v>
      </c>
      <c r="MK61" s="626">
        <v>0</v>
      </c>
      <c r="ML61" s="626">
        <v>0</v>
      </c>
      <c r="MM61" s="626">
        <v>0</v>
      </c>
      <c r="MN61" s="626">
        <v>1</v>
      </c>
      <c r="MO61" s="626">
        <v>0</v>
      </c>
      <c r="MP61" s="626">
        <v>0</v>
      </c>
      <c r="MQ61" s="626">
        <v>0</v>
      </c>
      <c r="MR61" s="626">
        <v>0</v>
      </c>
      <c r="MS61" s="626">
        <v>0</v>
      </c>
      <c r="MT61" s="626">
        <v>0</v>
      </c>
      <c r="MU61" s="626">
        <v>0</v>
      </c>
      <c r="MV61" s="626">
        <v>0</v>
      </c>
      <c r="MW61" s="626">
        <v>0</v>
      </c>
      <c r="MX61" s="626">
        <f t="shared" si="24"/>
        <v>546</v>
      </c>
      <c r="MY61" s="614">
        <f t="shared" si="25"/>
        <v>1.4958904109589042</v>
      </c>
      <c r="MZ61" s="612">
        <f t="shared" si="9"/>
        <v>4471</v>
      </c>
      <c r="NA61" s="613">
        <f t="shared" si="26"/>
        <v>546</v>
      </c>
      <c r="NB61" s="643">
        <f t="shared" si="27"/>
        <v>0.10882997807454654</v>
      </c>
      <c r="NC61" s="644">
        <v>0</v>
      </c>
      <c r="ND61" s="645">
        <v>0</v>
      </c>
      <c r="NE61" s="645">
        <v>0</v>
      </c>
      <c r="NF61" s="646">
        <v>0</v>
      </c>
      <c r="NG61" s="647">
        <v>5</v>
      </c>
      <c r="NH61" s="647">
        <v>541</v>
      </c>
      <c r="NI61" s="645">
        <v>0</v>
      </c>
      <c r="NJ61" s="645">
        <v>0</v>
      </c>
      <c r="NK61" s="646">
        <v>0</v>
      </c>
      <c r="NL61" s="647">
        <v>0</v>
      </c>
      <c r="NM61" s="645">
        <v>0</v>
      </c>
      <c r="NN61" s="645">
        <v>0</v>
      </c>
      <c r="NO61" s="646">
        <v>0</v>
      </c>
      <c r="NP61" s="647">
        <v>0</v>
      </c>
      <c r="NQ61" s="648">
        <v>0</v>
      </c>
      <c r="NR61" s="648">
        <v>0</v>
      </c>
      <c r="NS61" s="648">
        <v>0</v>
      </c>
      <c r="NT61" s="649">
        <f t="shared" si="28"/>
        <v>546</v>
      </c>
      <c r="NU61" s="650">
        <f t="shared" si="29"/>
        <v>0</v>
      </c>
      <c r="NV61" s="625"/>
      <c r="NW61" s="626"/>
      <c r="NX61" s="626"/>
      <c r="NY61" s="651"/>
      <c r="NZ61" s="626"/>
      <c r="OA61" s="626"/>
      <c r="OB61" s="626"/>
      <c r="OC61" s="651"/>
      <c r="OD61" s="652"/>
      <c r="OE61" s="653"/>
      <c r="OF61" s="654"/>
      <c r="OG61" s="654">
        <v>0.9</v>
      </c>
      <c r="OH61" s="654">
        <v>0.22500000000000001</v>
      </c>
      <c r="OI61" s="654"/>
      <c r="OJ61" s="654"/>
      <c r="OK61" s="654">
        <v>6.53</v>
      </c>
      <c r="OL61" s="655">
        <v>1.6325000000000001</v>
      </c>
      <c r="OM61" s="656"/>
      <c r="ON61" s="657"/>
      <c r="OO61" s="657"/>
      <c r="OP61" s="657"/>
      <c r="OQ61" s="657"/>
      <c r="OR61" s="657"/>
      <c r="OS61" s="657"/>
      <c r="OT61" s="658"/>
    </row>
    <row r="62" spans="1:410" s="587" customFormat="1" ht="8.25" x14ac:dyDescent="0.25">
      <c r="A62" s="588" t="s">
        <v>508</v>
      </c>
      <c r="B62" s="589" t="s">
        <v>509</v>
      </c>
      <c r="C62" s="590" t="s">
        <v>510</v>
      </c>
      <c r="D62" s="590" t="s">
        <v>1251</v>
      </c>
      <c r="E62" s="590" t="s">
        <v>1252</v>
      </c>
      <c r="F62" s="590" t="s">
        <v>512</v>
      </c>
      <c r="G62" s="590" t="s">
        <v>513</v>
      </c>
      <c r="H62" s="590" t="s">
        <v>513</v>
      </c>
      <c r="I62" s="590" t="s">
        <v>492</v>
      </c>
      <c r="J62" s="590" t="s">
        <v>493</v>
      </c>
      <c r="K62" s="591" t="s">
        <v>282</v>
      </c>
      <c r="L62" s="592">
        <v>1</v>
      </c>
      <c r="M62" s="593">
        <v>1216078</v>
      </c>
      <c r="N62" s="594">
        <v>6410</v>
      </c>
      <c r="O62" s="595">
        <v>1160852</v>
      </c>
      <c r="P62" s="596">
        <v>567324</v>
      </c>
      <c r="Q62" s="597">
        <f t="shared" si="10"/>
        <v>0.48871346218122552</v>
      </c>
      <c r="R62" s="598">
        <f t="shared" si="33"/>
        <v>55226</v>
      </c>
      <c r="S62" s="599">
        <v>2800.5632199999995</v>
      </c>
      <c r="T62" s="600">
        <v>952868.14738999982</v>
      </c>
      <c r="U62" s="600">
        <v>45211.910040000002</v>
      </c>
      <c r="V62" s="600">
        <v>1000880.6206499998</v>
      </c>
      <c r="W62" s="601">
        <f t="shared" si="11"/>
        <v>0.82303982199332593</v>
      </c>
      <c r="X62" s="602">
        <v>130.84350000000001</v>
      </c>
      <c r="Y62" s="603">
        <v>3</v>
      </c>
      <c r="Z62" s="603">
        <v>200.88933333333333</v>
      </c>
      <c r="AA62" s="603">
        <v>98.955733333333342</v>
      </c>
      <c r="AB62" s="603">
        <v>14.548133333333332</v>
      </c>
      <c r="AC62" s="603">
        <v>134.97266666666667</v>
      </c>
      <c r="AD62" s="603">
        <v>0</v>
      </c>
      <c r="AE62" s="603">
        <v>52.71</v>
      </c>
      <c r="AF62" s="603">
        <v>71.421000000000006</v>
      </c>
      <c r="AG62" s="603">
        <v>707.3403666666668</v>
      </c>
      <c r="AH62" s="604">
        <f t="shared" si="12"/>
        <v>0.22435082061153452</v>
      </c>
      <c r="AI62" s="605">
        <f t="shared" si="13"/>
        <v>0.34445491587612243</v>
      </c>
      <c r="AJ62" s="606">
        <v>7189</v>
      </c>
      <c r="AK62" s="607">
        <v>7103</v>
      </c>
      <c r="AL62" s="607"/>
      <c r="AM62" s="607"/>
      <c r="AN62" s="607"/>
      <c r="AO62" s="607">
        <v>14263</v>
      </c>
      <c r="AP62" s="607">
        <v>8204</v>
      </c>
      <c r="AQ62" s="608">
        <v>7748</v>
      </c>
      <c r="AR62" s="609"/>
      <c r="AS62" s="610"/>
      <c r="AT62" s="610"/>
      <c r="AU62" s="610"/>
      <c r="AV62" s="610"/>
      <c r="AW62" s="610"/>
      <c r="AX62" s="610"/>
      <c r="AY62" s="610"/>
      <c r="AZ62" s="610"/>
      <c r="BA62" s="610">
        <v>1</v>
      </c>
      <c r="BB62" s="610"/>
      <c r="BC62" s="610"/>
      <c r="BD62" s="610"/>
      <c r="BE62" s="610"/>
      <c r="BF62" s="610"/>
      <c r="BG62" s="610"/>
      <c r="BH62" s="610"/>
      <c r="BI62" s="610"/>
      <c r="BJ62" s="610"/>
      <c r="BK62" s="610"/>
      <c r="BL62" s="611">
        <f t="shared" si="14"/>
        <v>1</v>
      </c>
      <c r="BM62" s="612">
        <v>40</v>
      </c>
      <c r="BN62" s="613">
        <v>40</v>
      </c>
      <c r="BO62" s="613">
        <v>30</v>
      </c>
      <c r="BP62" s="613">
        <v>23</v>
      </c>
      <c r="BQ62" s="613">
        <v>30</v>
      </c>
      <c r="BR62" s="613">
        <v>30</v>
      </c>
      <c r="BS62" s="613"/>
      <c r="BT62" s="613">
        <v>20</v>
      </c>
      <c r="BU62" s="613"/>
      <c r="BV62" s="613"/>
      <c r="BW62" s="613"/>
      <c r="BX62" s="613"/>
      <c r="BY62" s="613"/>
      <c r="BZ62" s="613"/>
      <c r="CA62" s="613"/>
      <c r="CB62" s="613"/>
      <c r="CC62" s="613"/>
      <c r="CD62" s="613"/>
      <c r="CE62" s="613"/>
      <c r="CF62" s="613">
        <v>10</v>
      </c>
      <c r="CG62" s="613"/>
      <c r="CH62" s="613"/>
      <c r="CI62" s="613"/>
      <c r="CJ62" s="613"/>
      <c r="CK62" s="613"/>
      <c r="CL62" s="613"/>
      <c r="CM62" s="613"/>
      <c r="CN62" s="613"/>
      <c r="CO62" s="613"/>
      <c r="CP62" s="613"/>
      <c r="CQ62" s="613"/>
      <c r="CR62" s="613"/>
      <c r="CS62" s="613"/>
      <c r="CT62" s="613"/>
      <c r="CU62" s="613"/>
      <c r="CV62" s="613"/>
      <c r="CW62" s="613"/>
      <c r="CX62" s="613"/>
      <c r="CY62" s="613"/>
      <c r="CZ62" s="613"/>
      <c r="DA62" s="613">
        <f t="shared" si="15"/>
        <v>223</v>
      </c>
      <c r="DB62" s="614">
        <f t="shared" si="16"/>
        <v>8</v>
      </c>
      <c r="DC62" s="615">
        <v>0.64260273972602744</v>
      </c>
      <c r="DD62" s="616">
        <v>0.56568493150684929</v>
      </c>
      <c r="DE62" s="616">
        <v>0.32191780821917809</v>
      </c>
      <c r="DF62" s="616">
        <v>0.67802263251935679</v>
      </c>
      <c r="DG62" s="616">
        <v>0.27844748858447488</v>
      </c>
      <c r="DH62" s="616">
        <v>0.37552511415525114</v>
      </c>
      <c r="DI62" s="616"/>
      <c r="DJ62" s="616">
        <v>0.66726027397260279</v>
      </c>
      <c r="DK62" s="616"/>
      <c r="DL62" s="616"/>
      <c r="DM62" s="616"/>
      <c r="DN62" s="616"/>
      <c r="DO62" s="616"/>
      <c r="DP62" s="616"/>
      <c r="DQ62" s="616"/>
      <c r="DR62" s="616"/>
      <c r="DS62" s="616"/>
      <c r="DT62" s="616"/>
      <c r="DU62" s="616"/>
      <c r="DV62" s="616">
        <v>0.64164383561643834</v>
      </c>
      <c r="DW62" s="616"/>
      <c r="DX62" s="616"/>
      <c r="DY62" s="616"/>
      <c r="DZ62" s="616"/>
      <c r="EA62" s="616"/>
      <c r="EB62" s="616"/>
      <c r="EC62" s="616"/>
      <c r="ED62" s="616"/>
      <c r="EE62" s="616"/>
      <c r="EF62" s="616"/>
      <c r="EG62" s="616"/>
      <c r="EH62" s="616"/>
      <c r="EI62" s="616"/>
      <c r="EJ62" s="616"/>
      <c r="EK62" s="616"/>
      <c r="EL62" s="616"/>
      <c r="EM62" s="616"/>
      <c r="EN62" s="616"/>
      <c r="EO62" s="616"/>
      <c r="EP62" s="616"/>
      <c r="EQ62" s="617">
        <v>0.5065667424288961</v>
      </c>
      <c r="ER62" s="618"/>
      <c r="ES62" s="619">
        <v>11</v>
      </c>
      <c r="ET62" s="619">
        <v>6</v>
      </c>
      <c r="EU62" s="619"/>
      <c r="EV62" s="619">
        <v>2</v>
      </c>
      <c r="EW62" s="619">
        <v>8</v>
      </c>
      <c r="EX62" s="619"/>
      <c r="EY62" s="619"/>
      <c r="EZ62" s="619"/>
      <c r="FA62" s="619"/>
      <c r="FB62" s="619"/>
      <c r="FC62" s="619"/>
      <c r="FD62" s="619"/>
      <c r="FE62" s="619"/>
      <c r="FF62" s="619"/>
      <c r="FG62" s="619"/>
      <c r="FH62" s="619"/>
      <c r="FI62" s="619"/>
      <c r="FJ62" s="619"/>
      <c r="FK62" s="619"/>
      <c r="FL62" s="619"/>
      <c r="FM62" s="619"/>
      <c r="FN62" s="619"/>
      <c r="FO62" s="619"/>
      <c r="FP62" s="619"/>
      <c r="FQ62" s="619"/>
      <c r="FR62" s="619"/>
      <c r="FS62" s="619"/>
      <c r="FT62" s="619"/>
      <c r="FU62" s="619"/>
      <c r="FV62" s="619"/>
      <c r="FW62" s="619"/>
      <c r="FX62" s="620">
        <f t="shared" si="17"/>
        <v>27</v>
      </c>
      <c r="FY62" s="614">
        <f t="shared" si="36"/>
        <v>4</v>
      </c>
      <c r="FZ62" s="615"/>
      <c r="GA62" s="616">
        <v>0.86650062266500627</v>
      </c>
      <c r="GB62" s="616">
        <v>0.52328767123287667</v>
      </c>
      <c r="GC62" s="616"/>
      <c r="GD62" s="616">
        <v>0.42465753424657532</v>
      </c>
      <c r="GE62" s="616">
        <v>0.59246575342465757</v>
      </c>
      <c r="GF62" s="616"/>
      <c r="GG62" s="616"/>
      <c r="GH62" s="616"/>
      <c r="GI62" s="616"/>
      <c r="GJ62" s="616"/>
      <c r="GK62" s="616"/>
      <c r="GL62" s="616"/>
      <c r="GM62" s="616"/>
      <c r="GN62" s="616"/>
      <c r="GO62" s="616"/>
      <c r="GP62" s="616"/>
      <c r="GQ62" s="616"/>
      <c r="GR62" s="616"/>
      <c r="GS62" s="616"/>
      <c r="GT62" s="616"/>
      <c r="GU62" s="616"/>
      <c r="GV62" s="616"/>
      <c r="GW62" s="616"/>
      <c r="GX62" s="616"/>
      <c r="GY62" s="616"/>
      <c r="GZ62" s="616"/>
      <c r="HA62" s="616"/>
      <c r="HB62" s="616"/>
      <c r="HC62" s="616"/>
      <c r="HD62" s="616"/>
      <c r="HE62" s="616"/>
      <c r="HF62" s="621">
        <v>0.67630644342973112</v>
      </c>
      <c r="HG62" s="622">
        <v>50</v>
      </c>
      <c r="HH62" s="623"/>
      <c r="HI62" s="623"/>
      <c r="HJ62" s="623"/>
      <c r="HK62" s="623"/>
      <c r="HL62" s="623"/>
      <c r="HM62" s="623"/>
      <c r="HN62" s="624"/>
      <c r="HO62" s="625">
        <v>66</v>
      </c>
      <c r="HP62" s="626">
        <v>1039</v>
      </c>
      <c r="HQ62" s="626">
        <v>581</v>
      </c>
      <c r="HR62" s="626">
        <v>157</v>
      </c>
      <c r="HS62" s="626">
        <v>658</v>
      </c>
      <c r="HT62" s="626">
        <v>639</v>
      </c>
      <c r="HU62" s="626">
        <v>985</v>
      </c>
      <c r="HV62" s="626">
        <v>515</v>
      </c>
      <c r="HW62" s="626">
        <v>1674</v>
      </c>
      <c r="HX62" s="626">
        <v>315</v>
      </c>
      <c r="HY62" s="626">
        <v>222</v>
      </c>
      <c r="HZ62" s="626">
        <v>462</v>
      </c>
      <c r="IA62" s="626">
        <v>4</v>
      </c>
      <c r="IB62" s="626">
        <v>517</v>
      </c>
      <c r="IC62" s="626">
        <v>736</v>
      </c>
      <c r="ID62" s="626">
        <v>553</v>
      </c>
      <c r="IE62" s="626">
        <v>147</v>
      </c>
      <c r="IF62" s="626">
        <v>24</v>
      </c>
      <c r="IG62" s="626">
        <v>260</v>
      </c>
      <c r="IH62" s="626">
        <v>47</v>
      </c>
      <c r="II62" s="626">
        <v>45</v>
      </c>
      <c r="IJ62" s="626">
        <v>84</v>
      </c>
      <c r="IK62" s="626">
        <v>7</v>
      </c>
      <c r="IL62" s="626">
        <v>185</v>
      </c>
      <c r="IM62" s="626">
        <v>465</v>
      </c>
      <c r="IN62" s="626">
        <v>0</v>
      </c>
      <c r="IO62" s="626">
        <v>7</v>
      </c>
      <c r="IP62" s="626">
        <v>0</v>
      </c>
      <c r="IQ62" s="626">
        <f t="shared" si="18"/>
        <v>10394</v>
      </c>
      <c r="IR62" s="627">
        <f t="shared" si="19"/>
        <v>6.3498172022320573E-3</v>
      </c>
      <c r="IS62" s="614">
        <f t="shared" si="20"/>
        <v>28.476712328767125</v>
      </c>
      <c r="IT62" s="628">
        <v>973</v>
      </c>
      <c r="IU62" s="629">
        <f t="shared" si="21"/>
        <v>9.3611699057148348E-2</v>
      </c>
      <c r="IV62" s="630">
        <v>2982</v>
      </c>
      <c r="IW62" s="631">
        <f t="shared" si="1"/>
        <v>0.28689628631903019</v>
      </c>
      <c r="IX62" s="632">
        <v>9345.5085999999956</v>
      </c>
      <c r="IY62" s="633">
        <v>1149.5375000000006</v>
      </c>
      <c r="IZ62" s="633">
        <v>10495.046100000012</v>
      </c>
      <c r="JA62" s="634">
        <f t="shared" si="22"/>
        <v>0.10953143883760541</v>
      </c>
      <c r="JB62" s="635">
        <v>1.0097215797575536</v>
      </c>
      <c r="JC62" s="636">
        <v>3123</v>
      </c>
      <c r="JD62" s="637">
        <v>1353</v>
      </c>
      <c r="JE62" s="637">
        <v>93</v>
      </c>
      <c r="JF62" s="637">
        <v>175</v>
      </c>
      <c r="JG62" s="637">
        <v>0</v>
      </c>
      <c r="JH62" s="637">
        <v>5650</v>
      </c>
      <c r="JI62" s="638">
        <f t="shared" si="2"/>
        <v>0.30046180488743507</v>
      </c>
      <c r="JJ62" s="638">
        <f t="shared" si="3"/>
        <v>0.13017125264575716</v>
      </c>
      <c r="JK62" s="638">
        <f t="shared" si="4"/>
        <v>8.9474696940542615E-3</v>
      </c>
      <c r="JL62" s="638">
        <f t="shared" si="5"/>
        <v>1.6836636521069849E-2</v>
      </c>
      <c r="JM62" s="638">
        <f t="shared" si="6"/>
        <v>0</v>
      </c>
      <c r="JN62" s="639">
        <f t="shared" si="7"/>
        <v>0.54358283625168369</v>
      </c>
      <c r="JO62" s="640">
        <v>24.181818181818183</v>
      </c>
      <c r="JP62" s="641">
        <v>5.7545717035611164</v>
      </c>
      <c r="JQ62" s="641">
        <v>5.024096385542169</v>
      </c>
      <c r="JR62" s="641">
        <v>3.0063694267515926</v>
      </c>
      <c r="JS62" s="641">
        <v>5.948328267477204</v>
      </c>
      <c r="JT62" s="641">
        <v>4.9170579029733963</v>
      </c>
      <c r="JU62" s="641">
        <v>4.79492385786802</v>
      </c>
      <c r="JV62" s="641">
        <v>5.5514563106796118</v>
      </c>
      <c r="JW62" s="641">
        <v>6.3166069295101552</v>
      </c>
      <c r="JX62" s="641">
        <v>4.3650793650793647</v>
      </c>
      <c r="JY62" s="641">
        <v>4.256756756756757</v>
      </c>
      <c r="JZ62" s="641">
        <v>6.0497835497835499</v>
      </c>
      <c r="KA62" s="641">
        <v>2.25</v>
      </c>
      <c r="KB62" s="641">
        <v>2.8065764023210833</v>
      </c>
      <c r="KC62" s="641">
        <v>3.8206521739130435</v>
      </c>
      <c r="KD62" s="641">
        <v>4.0795660036166366</v>
      </c>
      <c r="KE62" s="641">
        <v>4.074829931972789</v>
      </c>
      <c r="KF62" s="641">
        <v>3.4583333333333335</v>
      </c>
      <c r="KG62" s="641">
        <v>6.023076923076923</v>
      </c>
      <c r="KH62" s="641">
        <v>2.5531914893617023</v>
      </c>
      <c r="KI62" s="641">
        <v>2.0666666666666669</v>
      </c>
      <c r="KJ62" s="641">
        <v>4.1071428571428568</v>
      </c>
      <c r="KK62" s="641">
        <v>3.2857142857142856</v>
      </c>
      <c r="KL62" s="641">
        <v>3.3027027027027027</v>
      </c>
      <c r="KM62" s="641">
        <v>11.202150537634409</v>
      </c>
      <c r="KN62" s="641">
        <v>0</v>
      </c>
      <c r="KO62" s="641">
        <v>6.4285714285714288</v>
      </c>
      <c r="KP62" s="641">
        <v>0</v>
      </c>
      <c r="KQ62" s="642">
        <v>5.4372715027900709</v>
      </c>
      <c r="KR62" s="625">
        <v>241</v>
      </c>
      <c r="KS62" s="626">
        <v>3282</v>
      </c>
      <c r="KT62" s="626">
        <v>2331</v>
      </c>
      <c r="KU62" s="626">
        <v>299</v>
      </c>
      <c r="KV62" s="626">
        <v>2458</v>
      </c>
      <c r="KW62" s="626">
        <v>2192</v>
      </c>
      <c r="KX62" s="626">
        <v>3022</v>
      </c>
      <c r="KY62" s="626">
        <v>2104</v>
      </c>
      <c r="KZ62" s="626">
        <v>8070</v>
      </c>
      <c r="LA62" s="626">
        <v>1015</v>
      </c>
      <c r="LB62" s="626">
        <v>665</v>
      </c>
      <c r="LC62" s="626">
        <v>2197</v>
      </c>
      <c r="LD62" s="626">
        <v>5</v>
      </c>
      <c r="LE62" s="626">
        <v>1136</v>
      </c>
      <c r="LF62" s="626">
        <v>2159</v>
      </c>
      <c r="LG62" s="626">
        <v>1698</v>
      </c>
      <c r="LH62" s="626">
        <v>413</v>
      </c>
      <c r="LI62" s="626">
        <v>58</v>
      </c>
      <c r="LJ62" s="626">
        <v>1164</v>
      </c>
      <c r="LK62" s="626">
        <v>34</v>
      </c>
      <c r="LL62" s="626">
        <v>19</v>
      </c>
      <c r="LM62" s="626">
        <v>185</v>
      </c>
      <c r="LN62" s="626">
        <v>13</v>
      </c>
      <c r="LO62" s="626">
        <v>422</v>
      </c>
      <c r="LP62" s="626">
        <v>4744</v>
      </c>
      <c r="LQ62" s="626">
        <v>0</v>
      </c>
      <c r="LR62" s="626">
        <v>37</v>
      </c>
      <c r="LS62" s="626">
        <v>0</v>
      </c>
      <c r="LT62" s="626">
        <f t="shared" si="35"/>
        <v>39963</v>
      </c>
      <c r="LU62" s="614">
        <f t="shared" si="8"/>
        <v>109.48767123287671</v>
      </c>
      <c r="LV62" s="625">
        <v>1288</v>
      </c>
      <c r="LW62" s="626">
        <v>1672</v>
      </c>
      <c r="LX62" s="626">
        <v>7</v>
      </c>
      <c r="LY62" s="626">
        <v>18</v>
      </c>
      <c r="LZ62" s="626">
        <v>793</v>
      </c>
      <c r="MA62" s="626">
        <v>311</v>
      </c>
      <c r="MB62" s="626">
        <v>726</v>
      </c>
      <c r="MC62" s="626">
        <v>227</v>
      </c>
      <c r="MD62" s="626">
        <v>893</v>
      </c>
      <c r="ME62" s="626">
        <v>50</v>
      </c>
      <c r="MF62" s="626">
        <v>65</v>
      </c>
      <c r="MG62" s="626">
        <v>120</v>
      </c>
      <c r="MH62" s="626">
        <v>0</v>
      </c>
      <c r="MI62" s="626">
        <v>0</v>
      </c>
      <c r="MJ62" s="626">
        <v>4</v>
      </c>
      <c r="MK62" s="626">
        <v>2</v>
      </c>
      <c r="ML62" s="626">
        <v>39</v>
      </c>
      <c r="MM62" s="626">
        <v>2</v>
      </c>
      <c r="MN62" s="626">
        <v>140</v>
      </c>
      <c r="MO62" s="626">
        <v>45</v>
      </c>
      <c r="MP62" s="626">
        <v>39</v>
      </c>
      <c r="MQ62" s="626">
        <v>78</v>
      </c>
      <c r="MR62" s="626">
        <v>3</v>
      </c>
      <c r="MS62" s="626">
        <v>12</v>
      </c>
      <c r="MT62" s="626">
        <v>0</v>
      </c>
      <c r="MU62" s="626">
        <v>0</v>
      </c>
      <c r="MV62" s="626">
        <v>0</v>
      </c>
      <c r="MW62" s="626">
        <v>0</v>
      </c>
      <c r="MX62" s="626">
        <f t="shared" si="24"/>
        <v>6534</v>
      </c>
      <c r="MY62" s="614">
        <f t="shared" si="25"/>
        <v>17.901369863013699</v>
      </c>
      <c r="MZ62" s="612">
        <f t="shared" si="9"/>
        <v>39963</v>
      </c>
      <c r="NA62" s="613">
        <f t="shared" si="26"/>
        <v>6534</v>
      </c>
      <c r="NB62" s="643">
        <f t="shared" si="27"/>
        <v>0.14052519517388218</v>
      </c>
      <c r="NC62" s="644">
        <v>183</v>
      </c>
      <c r="ND62" s="645">
        <v>346</v>
      </c>
      <c r="NE62" s="645">
        <v>445</v>
      </c>
      <c r="NF62" s="646">
        <v>1413</v>
      </c>
      <c r="NG62" s="647">
        <v>2191</v>
      </c>
      <c r="NH62" s="647">
        <v>1666</v>
      </c>
      <c r="NI62" s="645">
        <v>0</v>
      </c>
      <c r="NJ62" s="645">
        <v>0</v>
      </c>
      <c r="NK62" s="646">
        <v>0</v>
      </c>
      <c r="NL62" s="647">
        <v>290</v>
      </c>
      <c r="NM62" s="645">
        <v>0</v>
      </c>
      <c r="NN62" s="645">
        <v>0</v>
      </c>
      <c r="NO62" s="646">
        <v>0</v>
      </c>
      <c r="NP62" s="647">
        <v>0</v>
      </c>
      <c r="NQ62" s="648">
        <v>0</v>
      </c>
      <c r="NR62" s="648">
        <v>0</v>
      </c>
      <c r="NS62" s="648">
        <v>0</v>
      </c>
      <c r="NT62" s="649">
        <f t="shared" si="28"/>
        <v>6534</v>
      </c>
      <c r="NU62" s="650">
        <f t="shared" si="29"/>
        <v>0.14906642179369453</v>
      </c>
      <c r="NV62" s="625">
        <v>980</v>
      </c>
      <c r="NW62" s="626">
        <v>11</v>
      </c>
      <c r="NX62" s="626">
        <v>1</v>
      </c>
      <c r="NY62" s="651">
        <v>992</v>
      </c>
      <c r="NZ62" s="626">
        <v>141</v>
      </c>
      <c r="OA62" s="626">
        <v>40</v>
      </c>
      <c r="OB62" s="626">
        <v>33</v>
      </c>
      <c r="OC62" s="651">
        <v>214</v>
      </c>
      <c r="OD62" s="652">
        <f t="shared" si="30"/>
        <v>1206</v>
      </c>
      <c r="OE62" s="653">
        <v>8.6199999999999992</v>
      </c>
      <c r="OF62" s="654">
        <v>1.4366666666666665</v>
      </c>
      <c r="OG62" s="654">
        <v>5.58</v>
      </c>
      <c r="OH62" s="654">
        <v>0.26571428571428574</v>
      </c>
      <c r="OI62" s="654">
        <v>17.899999999999999</v>
      </c>
      <c r="OJ62" s="654">
        <v>2.9833333333333329</v>
      </c>
      <c r="OK62" s="654">
        <v>45.82</v>
      </c>
      <c r="OL62" s="655">
        <v>2.1819047619047618</v>
      </c>
      <c r="OM62" s="656"/>
      <c r="ON62" s="657"/>
      <c r="OO62" s="657"/>
      <c r="OP62" s="657"/>
      <c r="OQ62" s="657">
        <v>78</v>
      </c>
      <c r="OR62" s="657"/>
      <c r="OS62" s="657"/>
      <c r="OT62" s="658">
        <f t="shared" si="32"/>
        <v>78</v>
      </c>
    </row>
    <row r="63" spans="1:410" s="587" customFormat="1" ht="8.25" x14ac:dyDescent="0.25">
      <c r="A63" s="588" t="s">
        <v>514</v>
      </c>
      <c r="B63" s="589" t="s">
        <v>515</v>
      </c>
      <c r="C63" s="590" t="s">
        <v>516</v>
      </c>
      <c r="D63" s="590" t="s">
        <v>1253</v>
      </c>
      <c r="E63" s="590" t="s">
        <v>1237</v>
      </c>
      <c r="F63" s="590" t="s">
        <v>408</v>
      </c>
      <c r="G63" s="590" t="s">
        <v>518</v>
      </c>
      <c r="H63" s="590" t="s">
        <v>519</v>
      </c>
      <c r="I63" s="590" t="s">
        <v>320</v>
      </c>
      <c r="J63" s="590" t="s">
        <v>493</v>
      </c>
      <c r="K63" s="591" t="s">
        <v>282</v>
      </c>
      <c r="L63" s="592">
        <v>1</v>
      </c>
      <c r="M63" s="593">
        <v>373916</v>
      </c>
      <c r="N63" s="594">
        <v>7141</v>
      </c>
      <c r="O63" s="595">
        <v>372884</v>
      </c>
      <c r="P63" s="596">
        <v>259746</v>
      </c>
      <c r="Q63" s="597">
        <f t="shared" si="10"/>
        <v>0.6965866060222482</v>
      </c>
      <c r="R63" s="598">
        <f t="shared" si="33"/>
        <v>1032</v>
      </c>
      <c r="S63" s="599">
        <v>47.495229999999999</v>
      </c>
      <c r="T63" s="600">
        <v>304979.19971000002</v>
      </c>
      <c r="U63" s="600">
        <v>14587.338930000002</v>
      </c>
      <c r="V63" s="600">
        <v>319614.03387000004</v>
      </c>
      <c r="W63" s="601">
        <f t="shared" si="11"/>
        <v>0.85477495980380636</v>
      </c>
      <c r="X63" s="602">
        <v>37.414875000000002</v>
      </c>
      <c r="Y63" s="603">
        <v>1.4359999999999999</v>
      </c>
      <c r="Z63" s="603">
        <v>72.564080000000004</v>
      </c>
      <c r="AA63" s="603">
        <v>35.624773333333337</v>
      </c>
      <c r="AB63" s="603">
        <v>6.7257333333333333</v>
      </c>
      <c r="AC63" s="603">
        <v>72.757066666666674</v>
      </c>
      <c r="AD63" s="603">
        <v>0</v>
      </c>
      <c r="AE63" s="603">
        <v>25.114874999999998</v>
      </c>
      <c r="AF63" s="603">
        <v>59.275574999999996</v>
      </c>
      <c r="AG63" s="603">
        <v>310.91297833333334</v>
      </c>
      <c r="AH63" s="604">
        <f t="shared" si="12"/>
        <v>0.16517065774995726</v>
      </c>
      <c r="AI63" s="605">
        <f t="shared" si="13"/>
        <v>0.32033935226619142</v>
      </c>
      <c r="AJ63" s="606">
        <v>2616</v>
      </c>
      <c r="AK63" s="607">
        <v>2615</v>
      </c>
      <c r="AL63" s="607">
        <v>1175</v>
      </c>
      <c r="AM63" s="607">
        <v>173</v>
      </c>
      <c r="AN63" s="607">
        <v>14127</v>
      </c>
      <c r="AO63" s="607">
        <v>8191</v>
      </c>
      <c r="AP63" s="607">
        <v>3713</v>
      </c>
      <c r="AQ63" s="608">
        <v>3268</v>
      </c>
      <c r="AR63" s="609"/>
      <c r="AS63" s="610"/>
      <c r="AT63" s="610"/>
      <c r="AU63" s="610"/>
      <c r="AV63" s="610"/>
      <c r="AW63" s="610"/>
      <c r="AX63" s="610"/>
      <c r="AY63" s="610"/>
      <c r="AZ63" s="610"/>
      <c r="BA63" s="610"/>
      <c r="BB63" s="610"/>
      <c r="BC63" s="610"/>
      <c r="BD63" s="610"/>
      <c r="BE63" s="610"/>
      <c r="BF63" s="610"/>
      <c r="BG63" s="610"/>
      <c r="BH63" s="610"/>
      <c r="BI63" s="610"/>
      <c r="BJ63" s="610"/>
      <c r="BK63" s="610"/>
      <c r="BL63" s="611"/>
      <c r="BM63" s="612">
        <v>41</v>
      </c>
      <c r="BN63" s="613">
        <v>36</v>
      </c>
      <c r="BO63" s="613">
        <v>20</v>
      </c>
      <c r="BP63" s="613"/>
      <c r="BQ63" s="613"/>
      <c r="BR63" s="613">
        <v>14</v>
      </c>
      <c r="BS63" s="613"/>
      <c r="BT63" s="613"/>
      <c r="BU63" s="613"/>
      <c r="BV63" s="613"/>
      <c r="BW63" s="613"/>
      <c r="BX63" s="613"/>
      <c r="BY63" s="613"/>
      <c r="BZ63" s="613"/>
      <c r="CA63" s="613"/>
      <c r="CB63" s="613"/>
      <c r="CC63" s="613"/>
      <c r="CD63" s="613"/>
      <c r="CE63" s="613"/>
      <c r="CF63" s="613"/>
      <c r="CG63" s="613"/>
      <c r="CH63" s="613"/>
      <c r="CI63" s="613"/>
      <c r="CJ63" s="613"/>
      <c r="CK63" s="613"/>
      <c r="CL63" s="613"/>
      <c r="CM63" s="613"/>
      <c r="CN63" s="613"/>
      <c r="CO63" s="613"/>
      <c r="CP63" s="613"/>
      <c r="CQ63" s="613"/>
      <c r="CR63" s="613"/>
      <c r="CS63" s="613"/>
      <c r="CT63" s="613"/>
      <c r="CU63" s="613"/>
      <c r="CV63" s="613"/>
      <c r="CW63" s="613"/>
      <c r="CX63" s="613"/>
      <c r="CY63" s="613"/>
      <c r="CZ63" s="613"/>
      <c r="DA63" s="613">
        <f t="shared" si="15"/>
        <v>111</v>
      </c>
      <c r="DB63" s="614">
        <f t="shared" si="16"/>
        <v>4</v>
      </c>
      <c r="DC63" s="615">
        <v>0.59732709655863681</v>
      </c>
      <c r="DD63" s="616">
        <v>0.53249619482496191</v>
      </c>
      <c r="DE63" s="616">
        <v>0.10547945205479452</v>
      </c>
      <c r="DF63" s="616"/>
      <c r="DG63" s="616"/>
      <c r="DH63" s="616">
        <v>0.46927592954990216</v>
      </c>
      <c r="DI63" s="616"/>
      <c r="DJ63" s="616"/>
      <c r="DK63" s="616"/>
      <c r="DL63" s="616"/>
      <c r="DM63" s="616"/>
      <c r="DN63" s="616"/>
      <c r="DO63" s="616"/>
      <c r="DP63" s="616"/>
      <c r="DQ63" s="616"/>
      <c r="DR63" s="616"/>
      <c r="DS63" s="616"/>
      <c r="DT63" s="616"/>
      <c r="DU63" s="616"/>
      <c r="DV63" s="616"/>
      <c r="DW63" s="616"/>
      <c r="DX63" s="616"/>
      <c r="DY63" s="616"/>
      <c r="DZ63" s="616"/>
      <c r="EA63" s="616"/>
      <c r="EB63" s="616"/>
      <c r="EC63" s="616"/>
      <c r="ED63" s="616"/>
      <c r="EE63" s="616"/>
      <c r="EF63" s="616"/>
      <c r="EG63" s="616"/>
      <c r="EH63" s="616"/>
      <c r="EI63" s="616"/>
      <c r="EJ63" s="616"/>
      <c r="EK63" s="616"/>
      <c r="EL63" s="616"/>
      <c r="EM63" s="616"/>
      <c r="EN63" s="616"/>
      <c r="EO63" s="616"/>
      <c r="EP63" s="616"/>
      <c r="EQ63" s="617">
        <v>0.47152906330988525</v>
      </c>
      <c r="ER63" s="618">
        <v>8</v>
      </c>
      <c r="ES63" s="619"/>
      <c r="ET63" s="619"/>
      <c r="EU63" s="619"/>
      <c r="EV63" s="619">
        <v>3</v>
      </c>
      <c r="EW63" s="619"/>
      <c r="EX63" s="619"/>
      <c r="EY63" s="619"/>
      <c r="EZ63" s="619"/>
      <c r="FA63" s="619"/>
      <c r="FB63" s="619"/>
      <c r="FC63" s="619"/>
      <c r="FD63" s="619"/>
      <c r="FE63" s="619"/>
      <c r="FF63" s="619"/>
      <c r="FG63" s="619"/>
      <c r="FH63" s="619"/>
      <c r="FI63" s="619"/>
      <c r="FJ63" s="619"/>
      <c r="FK63" s="619"/>
      <c r="FL63" s="619"/>
      <c r="FM63" s="619"/>
      <c r="FN63" s="619"/>
      <c r="FO63" s="619"/>
      <c r="FP63" s="619"/>
      <c r="FQ63" s="619"/>
      <c r="FR63" s="619"/>
      <c r="FS63" s="619"/>
      <c r="FT63" s="619"/>
      <c r="FU63" s="619"/>
      <c r="FV63" s="619"/>
      <c r="FW63" s="619"/>
      <c r="FX63" s="620">
        <f t="shared" si="17"/>
        <v>11</v>
      </c>
      <c r="FY63" s="614">
        <f t="shared" si="36"/>
        <v>2</v>
      </c>
      <c r="FZ63" s="615">
        <v>0.57157534246575348</v>
      </c>
      <c r="GA63" s="616"/>
      <c r="GB63" s="616"/>
      <c r="GC63" s="616"/>
      <c r="GD63" s="616">
        <v>0.33424657534246577</v>
      </c>
      <c r="GE63" s="616"/>
      <c r="GF63" s="616"/>
      <c r="GG63" s="616"/>
      <c r="GH63" s="616"/>
      <c r="GI63" s="616"/>
      <c r="GJ63" s="616"/>
      <c r="GK63" s="616"/>
      <c r="GL63" s="616"/>
      <c r="GM63" s="616"/>
      <c r="GN63" s="616"/>
      <c r="GO63" s="616"/>
      <c r="GP63" s="616"/>
      <c r="GQ63" s="616"/>
      <c r="GR63" s="616"/>
      <c r="GS63" s="616"/>
      <c r="GT63" s="616"/>
      <c r="GU63" s="616"/>
      <c r="GV63" s="616"/>
      <c r="GW63" s="616"/>
      <c r="GX63" s="616"/>
      <c r="GY63" s="616"/>
      <c r="GZ63" s="616"/>
      <c r="HA63" s="616"/>
      <c r="HB63" s="616"/>
      <c r="HC63" s="616"/>
      <c r="HD63" s="616"/>
      <c r="HE63" s="616"/>
      <c r="HF63" s="621">
        <v>0.50684931506849318</v>
      </c>
      <c r="HG63" s="622">
        <v>50</v>
      </c>
      <c r="HH63" s="623"/>
      <c r="HI63" s="623"/>
      <c r="HJ63" s="623"/>
      <c r="HK63" s="623"/>
      <c r="HL63" s="623"/>
      <c r="HM63" s="623"/>
      <c r="HN63" s="624"/>
      <c r="HO63" s="625">
        <v>5</v>
      </c>
      <c r="HP63" s="626">
        <v>276</v>
      </c>
      <c r="HQ63" s="626">
        <v>16</v>
      </c>
      <c r="HR63" s="626">
        <v>219</v>
      </c>
      <c r="HS63" s="626">
        <v>475</v>
      </c>
      <c r="HT63" s="626">
        <v>773</v>
      </c>
      <c r="HU63" s="626">
        <v>933</v>
      </c>
      <c r="HV63" s="626">
        <v>287</v>
      </c>
      <c r="HW63" s="626">
        <v>690</v>
      </c>
      <c r="HX63" s="626">
        <v>411</v>
      </c>
      <c r="HY63" s="626">
        <v>223</v>
      </c>
      <c r="HZ63" s="626">
        <v>323</v>
      </c>
      <c r="IA63" s="626">
        <v>15</v>
      </c>
      <c r="IB63" s="626">
        <v>341</v>
      </c>
      <c r="IC63" s="626">
        <v>105</v>
      </c>
      <c r="ID63" s="626">
        <v>7</v>
      </c>
      <c r="IE63" s="626">
        <v>165</v>
      </c>
      <c r="IF63" s="626">
        <v>12</v>
      </c>
      <c r="IG63" s="626">
        <v>91</v>
      </c>
      <c r="IH63" s="626">
        <v>56</v>
      </c>
      <c r="II63" s="626">
        <v>39</v>
      </c>
      <c r="IJ63" s="626">
        <v>58</v>
      </c>
      <c r="IK63" s="626">
        <v>9</v>
      </c>
      <c r="IL63" s="626">
        <v>80</v>
      </c>
      <c r="IM63" s="626">
        <v>0</v>
      </c>
      <c r="IN63" s="626">
        <v>0</v>
      </c>
      <c r="IO63" s="626">
        <v>0</v>
      </c>
      <c r="IP63" s="626">
        <v>1</v>
      </c>
      <c r="IQ63" s="626">
        <f t="shared" si="18"/>
        <v>5610</v>
      </c>
      <c r="IR63" s="627">
        <f t="shared" si="19"/>
        <v>8.9126559714795004E-4</v>
      </c>
      <c r="IS63" s="614">
        <f t="shared" si="20"/>
        <v>15.36986301369863</v>
      </c>
      <c r="IT63" s="628">
        <v>296</v>
      </c>
      <c r="IU63" s="629">
        <f t="shared" si="21"/>
        <v>5.2762923351158647E-2</v>
      </c>
      <c r="IV63" s="630">
        <v>700</v>
      </c>
      <c r="IW63" s="631">
        <f t="shared" si="1"/>
        <v>0.12477718360071301</v>
      </c>
      <c r="IX63" s="632">
        <v>3492.153599999996</v>
      </c>
      <c r="IY63" s="633">
        <v>163.22049999999993</v>
      </c>
      <c r="IZ63" s="633">
        <v>3655.3740999999986</v>
      </c>
      <c r="JA63" s="634">
        <f t="shared" si="22"/>
        <v>4.4652201261698492E-2</v>
      </c>
      <c r="JB63" s="635">
        <v>0.65158183600712993</v>
      </c>
      <c r="JC63" s="636">
        <v>1218</v>
      </c>
      <c r="JD63" s="637">
        <v>157</v>
      </c>
      <c r="JE63" s="637">
        <v>1</v>
      </c>
      <c r="JF63" s="637">
        <v>1</v>
      </c>
      <c r="JG63" s="637">
        <v>0</v>
      </c>
      <c r="JH63" s="637">
        <v>4233</v>
      </c>
      <c r="JI63" s="638">
        <f t="shared" si="2"/>
        <v>0.21711229946524063</v>
      </c>
      <c r="JJ63" s="638">
        <f t="shared" si="3"/>
        <v>2.7985739750445632E-2</v>
      </c>
      <c r="JK63" s="638">
        <f t="shared" si="4"/>
        <v>1.7825311942959001E-4</v>
      </c>
      <c r="JL63" s="638">
        <f t="shared" si="5"/>
        <v>1.7825311942959001E-4</v>
      </c>
      <c r="JM63" s="638">
        <f t="shared" si="6"/>
        <v>0</v>
      </c>
      <c r="JN63" s="639">
        <f t="shared" si="7"/>
        <v>0.75454545454545452</v>
      </c>
      <c r="JO63" s="640">
        <v>13.2</v>
      </c>
      <c r="JP63" s="641">
        <v>3.4456521739130435</v>
      </c>
      <c r="JQ63" s="641">
        <v>3.0625</v>
      </c>
      <c r="JR63" s="641">
        <v>4.9543378995433791</v>
      </c>
      <c r="JS63" s="641">
        <v>6.6589473684210523</v>
      </c>
      <c r="JT63" s="641">
        <v>4.7128072445019402</v>
      </c>
      <c r="JU63" s="641">
        <v>4.92604501607717</v>
      </c>
      <c r="JV63" s="641">
        <v>6.0836236933797911</v>
      </c>
      <c r="JW63" s="641">
        <v>4.178260869565217</v>
      </c>
      <c r="JX63" s="641">
        <v>4.1070559610705599</v>
      </c>
      <c r="JY63" s="641">
        <v>5.9910313901345296</v>
      </c>
      <c r="JZ63" s="641">
        <v>5.5356037151702786</v>
      </c>
      <c r="KA63" s="641">
        <v>3.5333333333333332</v>
      </c>
      <c r="KB63" s="641">
        <v>2.2404692082111435</v>
      </c>
      <c r="KC63" s="641">
        <v>1.8666666666666667</v>
      </c>
      <c r="KD63" s="641">
        <v>3.8571428571428572</v>
      </c>
      <c r="KE63" s="641">
        <v>4.9272727272727277</v>
      </c>
      <c r="KF63" s="641">
        <v>6.75</v>
      </c>
      <c r="KG63" s="641">
        <v>4.9120879120879124</v>
      </c>
      <c r="KH63" s="641">
        <v>3.9285714285714284</v>
      </c>
      <c r="KI63" s="641">
        <v>2.358974358974359</v>
      </c>
      <c r="KJ63" s="641">
        <v>3.7413793103448274</v>
      </c>
      <c r="KK63" s="641">
        <v>4.333333333333333</v>
      </c>
      <c r="KL63" s="641">
        <v>3.9375</v>
      </c>
      <c r="KM63" s="641">
        <v>0</v>
      </c>
      <c r="KN63" s="641">
        <v>0</v>
      </c>
      <c r="KO63" s="641">
        <v>0</v>
      </c>
      <c r="KP63" s="641">
        <v>4</v>
      </c>
      <c r="KQ63" s="642">
        <v>4.6812834224598934</v>
      </c>
      <c r="KR63" s="625">
        <v>6</v>
      </c>
      <c r="KS63" s="626">
        <v>636</v>
      </c>
      <c r="KT63" s="626">
        <v>33</v>
      </c>
      <c r="KU63" s="626">
        <v>850</v>
      </c>
      <c r="KV63" s="626">
        <v>2371</v>
      </c>
      <c r="KW63" s="626">
        <v>2694</v>
      </c>
      <c r="KX63" s="626">
        <v>3086</v>
      </c>
      <c r="KY63" s="626">
        <v>1285</v>
      </c>
      <c r="KZ63" s="626">
        <v>2015</v>
      </c>
      <c r="LA63" s="626">
        <v>1233</v>
      </c>
      <c r="LB63" s="626">
        <v>1037</v>
      </c>
      <c r="LC63" s="626">
        <v>1413</v>
      </c>
      <c r="LD63" s="626">
        <v>38</v>
      </c>
      <c r="LE63" s="626">
        <v>561</v>
      </c>
      <c r="LF63" s="626">
        <v>144</v>
      </c>
      <c r="LG63" s="626">
        <v>20</v>
      </c>
      <c r="LH63" s="626">
        <v>615</v>
      </c>
      <c r="LI63" s="626">
        <v>68</v>
      </c>
      <c r="LJ63" s="626">
        <v>321</v>
      </c>
      <c r="LK63" s="626">
        <v>156</v>
      </c>
      <c r="LL63" s="626">
        <v>34</v>
      </c>
      <c r="LM63" s="626">
        <v>118</v>
      </c>
      <c r="LN63" s="626">
        <v>27</v>
      </c>
      <c r="LO63" s="626">
        <v>233</v>
      </c>
      <c r="LP63" s="626">
        <v>0</v>
      </c>
      <c r="LQ63" s="626">
        <v>0</v>
      </c>
      <c r="LR63" s="626">
        <v>0</v>
      </c>
      <c r="LS63" s="626">
        <v>3</v>
      </c>
      <c r="LT63" s="626">
        <f t="shared" si="35"/>
        <v>18997</v>
      </c>
      <c r="LU63" s="614">
        <f t="shared" si="8"/>
        <v>52.046575342465751</v>
      </c>
      <c r="LV63" s="625">
        <v>55</v>
      </c>
      <c r="LW63" s="626">
        <v>66</v>
      </c>
      <c r="LX63" s="626">
        <v>1</v>
      </c>
      <c r="LY63" s="626">
        <v>15</v>
      </c>
      <c r="LZ63" s="626">
        <v>317</v>
      </c>
      <c r="MA63" s="626">
        <v>185</v>
      </c>
      <c r="MB63" s="626">
        <v>599</v>
      </c>
      <c r="MC63" s="626">
        <v>172</v>
      </c>
      <c r="MD63" s="626">
        <v>193</v>
      </c>
      <c r="ME63" s="626">
        <v>63</v>
      </c>
      <c r="MF63" s="626">
        <v>81</v>
      </c>
      <c r="MG63" s="626">
        <v>61</v>
      </c>
      <c r="MH63" s="626">
        <v>0</v>
      </c>
      <c r="MI63" s="626">
        <v>14</v>
      </c>
      <c r="MJ63" s="626">
        <v>0</v>
      </c>
      <c r="MK63" s="626">
        <v>0</v>
      </c>
      <c r="ML63" s="626">
        <v>33</v>
      </c>
      <c r="MM63" s="626">
        <v>1</v>
      </c>
      <c r="MN63" s="626">
        <v>37</v>
      </c>
      <c r="MO63" s="626">
        <v>9</v>
      </c>
      <c r="MP63" s="626">
        <v>24</v>
      </c>
      <c r="MQ63" s="626">
        <v>42</v>
      </c>
      <c r="MR63" s="626">
        <v>3</v>
      </c>
      <c r="MS63" s="626">
        <v>1</v>
      </c>
      <c r="MT63" s="626">
        <v>0</v>
      </c>
      <c r="MU63" s="626">
        <v>0</v>
      </c>
      <c r="MV63" s="626">
        <v>0</v>
      </c>
      <c r="MW63" s="626">
        <v>0</v>
      </c>
      <c r="MX63" s="626">
        <f t="shared" si="24"/>
        <v>1972</v>
      </c>
      <c r="MY63" s="614">
        <f t="shared" si="25"/>
        <v>5.4027397260273968</v>
      </c>
      <c r="MZ63" s="612">
        <f t="shared" si="9"/>
        <v>18997</v>
      </c>
      <c r="NA63" s="613">
        <f t="shared" si="26"/>
        <v>1972</v>
      </c>
      <c r="NB63" s="643">
        <f t="shared" si="27"/>
        <v>9.4043588153941537E-2</v>
      </c>
      <c r="NC63" s="644">
        <v>0</v>
      </c>
      <c r="ND63" s="645">
        <v>0</v>
      </c>
      <c r="NE63" s="645">
        <v>0</v>
      </c>
      <c r="NF63" s="646">
        <v>199</v>
      </c>
      <c r="NG63" s="647">
        <v>412</v>
      </c>
      <c r="NH63" s="647">
        <v>1000</v>
      </c>
      <c r="NI63" s="645">
        <v>0</v>
      </c>
      <c r="NJ63" s="645">
        <v>0</v>
      </c>
      <c r="NK63" s="646">
        <v>0</v>
      </c>
      <c r="NL63" s="647">
        <v>361</v>
      </c>
      <c r="NM63" s="645">
        <v>0</v>
      </c>
      <c r="NN63" s="645">
        <v>0</v>
      </c>
      <c r="NO63" s="646">
        <v>0</v>
      </c>
      <c r="NP63" s="647">
        <v>0</v>
      </c>
      <c r="NQ63" s="648">
        <v>0</v>
      </c>
      <c r="NR63" s="648">
        <v>0</v>
      </c>
      <c r="NS63" s="648">
        <v>0</v>
      </c>
      <c r="NT63" s="649">
        <f t="shared" si="28"/>
        <v>1972</v>
      </c>
      <c r="NU63" s="650">
        <f t="shared" si="29"/>
        <v>0</v>
      </c>
      <c r="NV63" s="625"/>
      <c r="NW63" s="626"/>
      <c r="NX63" s="626"/>
      <c r="NY63" s="651"/>
      <c r="NZ63" s="626">
        <v>193</v>
      </c>
      <c r="OA63" s="626">
        <v>28</v>
      </c>
      <c r="OB63" s="626">
        <v>1</v>
      </c>
      <c r="OC63" s="651">
        <v>222</v>
      </c>
      <c r="OD63" s="652">
        <f t="shared" si="30"/>
        <v>222</v>
      </c>
      <c r="OE63" s="653"/>
      <c r="OF63" s="654"/>
      <c r="OG63" s="654">
        <v>4.13</v>
      </c>
      <c r="OH63" s="654">
        <v>0.37545454545454543</v>
      </c>
      <c r="OI63" s="654"/>
      <c r="OJ63" s="654"/>
      <c r="OK63" s="654">
        <v>21.159999999999997</v>
      </c>
      <c r="OL63" s="655">
        <v>1.9236363636363634</v>
      </c>
      <c r="OM63" s="656"/>
      <c r="ON63" s="657"/>
      <c r="OO63" s="657"/>
      <c r="OP63" s="657"/>
      <c r="OQ63" s="657"/>
      <c r="OR63" s="657"/>
      <c r="OS63" s="657"/>
      <c r="OT63" s="658"/>
    </row>
    <row r="64" spans="1:410" s="587" customFormat="1" ht="8.25" x14ac:dyDescent="0.25">
      <c r="A64" s="588" t="s">
        <v>520</v>
      </c>
      <c r="B64" s="589" t="s">
        <v>521</v>
      </c>
      <c r="C64" s="590" t="s">
        <v>522</v>
      </c>
      <c r="D64" s="590" t="s">
        <v>1254</v>
      </c>
      <c r="E64" s="590" t="s">
        <v>1207</v>
      </c>
      <c r="F64" s="590" t="s">
        <v>229</v>
      </c>
      <c r="G64" s="590" t="s">
        <v>524</v>
      </c>
      <c r="H64" s="590" t="s">
        <v>525</v>
      </c>
      <c r="I64" s="590" t="s">
        <v>492</v>
      </c>
      <c r="J64" s="590" t="s">
        <v>493</v>
      </c>
      <c r="K64" s="591" t="s">
        <v>282</v>
      </c>
      <c r="L64" s="592">
        <v>1</v>
      </c>
      <c r="M64" s="593">
        <v>260512</v>
      </c>
      <c r="N64" s="594">
        <v>0</v>
      </c>
      <c r="O64" s="595">
        <v>256605</v>
      </c>
      <c r="P64" s="596">
        <v>160527</v>
      </c>
      <c r="Q64" s="597">
        <f t="shared" si="10"/>
        <v>0.62558017185947268</v>
      </c>
      <c r="R64" s="598">
        <f t="shared" si="33"/>
        <v>3907</v>
      </c>
      <c r="S64" s="599">
        <v>0</v>
      </c>
      <c r="T64" s="600">
        <v>239593.75914000001</v>
      </c>
      <c r="U64" s="600">
        <v>0</v>
      </c>
      <c r="V64" s="600">
        <v>239593.75914000001</v>
      </c>
      <c r="W64" s="601">
        <f t="shared" si="11"/>
        <v>0.91970335009519721</v>
      </c>
      <c r="X64" s="602">
        <v>21.594999999999999</v>
      </c>
      <c r="Y64" s="603">
        <v>0</v>
      </c>
      <c r="Z64" s="603">
        <v>49.696799999999996</v>
      </c>
      <c r="AA64" s="603">
        <v>27.392533333333336</v>
      </c>
      <c r="AB64" s="603">
        <v>4.49</v>
      </c>
      <c r="AC64" s="603">
        <v>43.9848</v>
      </c>
      <c r="AD64" s="603">
        <v>0.16639999999999999</v>
      </c>
      <c r="AE64" s="603">
        <v>12.925500000000001</v>
      </c>
      <c r="AF64" s="603">
        <v>25.625499999999999</v>
      </c>
      <c r="AG64" s="603">
        <v>185.87653333333333</v>
      </c>
      <c r="AH64" s="604">
        <f t="shared" si="12"/>
        <v>0.14658015831607374</v>
      </c>
      <c r="AI64" s="605">
        <f t="shared" si="13"/>
        <v>0.33732645574448961</v>
      </c>
      <c r="AJ64" s="606"/>
      <c r="AK64" s="607"/>
      <c r="AL64" s="607"/>
      <c r="AM64" s="607"/>
      <c r="AN64" s="607"/>
      <c r="AO64" s="607">
        <v>192</v>
      </c>
      <c r="AP64" s="607">
        <v>808</v>
      </c>
      <c r="AQ64" s="608"/>
      <c r="AR64" s="609"/>
      <c r="AS64" s="610"/>
      <c r="AT64" s="610"/>
      <c r="AU64" s="610"/>
      <c r="AV64" s="610"/>
      <c r="AW64" s="610"/>
      <c r="AX64" s="610"/>
      <c r="AY64" s="610"/>
      <c r="AZ64" s="610"/>
      <c r="BA64" s="610"/>
      <c r="BB64" s="610"/>
      <c r="BC64" s="610"/>
      <c r="BD64" s="610"/>
      <c r="BE64" s="610"/>
      <c r="BF64" s="610"/>
      <c r="BG64" s="610"/>
      <c r="BH64" s="610"/>
      <c r="BI64" s="610"/>
      <c r="BJ64" s="610"/>
      <c r="BK64" s="610"/>
      <c r="BL64" s="611"/>
      <c r="BM64" s="612">
        <v>20</v>
      </c>
      <c r="BN64" s="613"/>
      <c r="BO64" s="613">
        <v>22</v>
      </c>
      <c r="BP64" s="613"/>
      <c r="BQ64" s="613"/>
      <c r="BR64" s="613"/>
      <c r="BS64" s="613"/>
      <c r="BT64" s="613"/>
      <c r="BU64" s="613"/>
      <c r="BV64" s="613"/>
      <c r="BW64" s="613"/>
      <c r="BX64" s="613"/>
      <c r="BY64" s="613"/>
      <c r="BZ64" s="613"/>
      <c r="CA64" s="613"/>
      <c r="CB64" s="613"/>
      <c r="CC64" s="613"/>
      <c r="CD64" s="613"/>
      <c r="CE64" s="613"/>
      <c r="CF64" s="613"/>
      <c r="CG64" s="613"/>
      <c r="CH64" s="613"/>
      <c r="CI64" s="613"/>
      <c r="CJ64" s="613"/>
      <c r="CK64" s="613"/>
      <c r="CL64" s="613"/>
      <c r="CM64" s="613"/>
      <c r="CN64" s="613"/>
      <c r="CO64" s="613"/>
      <c r="CP64" s="613"/>
      <c r="CQ64" s="613"/>
      <c r="CR64" s="613"/>
      <c r="CS64" s="613"/>
      <c r="CT64" s="613"/>
      <c r="CU64" s="613"/>
      <c r="CV64" s="613"/>
      <c r="CW64" s="613"/>
      <c r="CX64" s="613"/>
      <c r="CY64" s="613"/>
      <c r="CZ64" s="613"/>
      <c r="DA64" s="613">
        <f t="shared" si="15"/>
        <v>42</v>
      </c>
      <c r="DB64" s="614">
        <f t="shared" si="16"/>
        <v>2</v>
      </c>
      <c r="DC64" s="615">
        <v>0.66397260273972603</v>
      </c>
      <c r="DD64" s="616"/>
      <c r="DE64" s="616">
        <v>9.5267745952677466E-2</v>
      </c>
      <c r="DF64" s="616"/>
      <c r="DG64" s="616"/>
      <c r="DH64" s="616"/>
      <c r="DI64" s="616"/>
      <c r="DJ64" s="616"/>
      <c r="DK64" s="616"/>
      <c r="DL64" s="616"/>
      <c r="DM64" s="616"/>
      <c r="DN64" s="616"/>
      <c r="DO64" s="616"/>
      <c r="DP64" s="616"/>
      <c r="DQ64" s="616"/>
      <c r="DR64" s="616"/>
      <c r="DS64" s="616"/>
      <c r="DT64" s="616"/>
      <c r="DU64" s="616"/>
      <c r="DV64" s="616"/>
      <c r="DW64" s="616"/>
      <c r="DX64" s="616"/>
      <c r="DY64" s="616"/>
      <c r="DZ64" s="616"/>
      <c r="EA64" s="616"/>
      <c r="EB64" s="616"/>
      <c r="EC64" s="616"/>
      <c r="ED64" s="616"/>
      <c r="EE64" s="616"/>
      <c r="EF64" s="616"/>
      <c r="EG64" s="616"/>
      <c r="EH64" s="616"/>
      <c r="EI64" s="616"/>
      <c r="EJ64" s="616"/>
      <c r="EK64" s="616"/>
      <c r="EL64" s="616"/>
      <c r="EM64" s="616"/>
      <c r="EN64" s="616"/>
      <c r="EO64" s="616"/>
      <c r="EP64" s="616"/>
      <c r="EQ64" s="617">
        <v>0.36607958251793871</v>
      </c>
      <c r="ER64" s="618"/>
      <c r="ES64" s="619">
        <v>6</v>
      </c>
      <c r="ET64" s="619"/>
      <c r="EU64" s="619"/>
      <c r="EV64" s="619"/>
      <c r="EW64" s="619"/>
      <c r="EX64" s="619"/>
      <c r="EY64" s="619"/>
      <c r="EZ64" s="619"/>
      <c r="FA64" s="619"/>
      <c r="FB64" s="619"/>
      <c r="FC64" s="619"/>
      <c r="FD64" s="619"/>
      <c r="FE64" s="619"/>
      <c r="FF64" s="619"/>
      <c r="FG64" s="619"/>
      <c r="FH64" s="619"/>
      <c r="FI64" s="619"/>
      <c r="FJ64" s="619"/>
      <c r="FK64" s="619"/>
      <c r="FL64" s="619"/>
      <c r="FM64" s="619"/>
      <c r="FN64" s="619"/>
      <c r="FO64" s="619"/>
      <c r="FP64" s="619"/>
      <c r="FQ64" s="619"/>
      <c r="FR64" s="619"/>
      <c r="FS64" s="619"/>
      <c r="FT64" s="619"/>
      <c r="FU64" s="619"/>
      <c r="FV64" s="619"/>
      <c r="FW64" s="619"/>
      <c r="FX64" s="620">
        <f t="shared" si="17"/>
        <v>6</v>
      </c>
      <c r="FY64" s="614">
        <f t="shared" si="36"/>
        <v>1</v>
      </c>
      <c r="FZ64" s="615"/>
      <c r="GA64" s="616">
        <v>0.38995433789954337</v>
      </c>
      <c r="GB64" s="616"/>
      <c r="GC64" s="616"/>
      <c r="GD64" s="616"/>
      <c r="GE64" s="616"/>
      <c r="GF64" s="616"/>
      <c r="GG64" s="616"/>
      <c r="GH64" s="616"/>
      <c r="GI64" s="616"/>
      <c r="GJ64" s="616"/>
      <c r="GK64" s="616"/>
      <c r="GL64" s="616"/>
      <c r="GM64" s="616"/>
      <c r="GN64" s="616"/>
      <c r="GO64" s="616"/>
      <c r="GP64" s="616"/>
      <c r="GQ64" s="616"/>
      <c r="GR64" s="616"/>
      <c r="GS64" s="616"/>
      <c r="GT64" s="616"/>
      <c r="GU64" s="616"/>
      <c r="GV64" s="616"/>
      <c r="GW64" s="616"/>
      <c r="GX64" s="616"/>
      <c r="GY64" s="616"/>
      <c r="GZ64" s="616"/>
      <c r="HA64" s="616"/>
      <c r="HB64" s="616"/>
      <c r="HC64" s="616"/>
      <c r="HD64" s="616"/>
      <c r="HE64" s="616"/>
      <c r="HF64" s="621">
        <v>0.38995433789954337</v>
      </c>
      <c r="HG64" s="622"/>
      <c r="HH64" s="623"/>
      <c r="HI64" s="623"/>
      <c r="HJ64" s="623"/>
      <c r="HK64" s="623">
        <v>15</v>
      </c>
      <c r="HL64" s="659">
        <v>1.7463013698630137</v>
      </c>
      <c r="HM64" s="623">
        <v>12</v>
      </c>
      <c r="HN64" s="660">
        <v>0.18219178082191781</v>
      </c>
      <c r="HO64" s="625">
        <v>0</v>
      </c>
      <c r="HP64" s="626">
        <v>13</v>
      </c>
      <c r="HQ64" s="626">
        <v>1</v>
      </c>
      <c r="HR64" s="626">
        <v>6</v>
      </c>
      <c r="HS64" s="626">
        <v>250</v>
      </c>
      <c r="HT64" s="626">
        <v>260</v>
      </c>
      <c r="HU64" s="626">
        <v>35</v>
      </c>
      <c r="HV64" s="626">
        <v>71</v>
      </c>
      <c r="HW64" s="626">
        <v>43</v>
      </c>
      <c r="HX64" s="626">
        <v>23</v>
      </c>
      <c r="HY64" s="626">
        <v>70</v>
      </c>
      <c r="HZ64" s="626">
        <v>98</v>
      </c>
      <c r="IA64" s="626">
        <v>2</v>
      </c>
      <c r="IB64" s="626">
        <v>459</v>
      </c>
      <c r="IC64" s="626">
        <v>35</v>
      </c>
      <c r="ID64" s="626">
        <v>0</v>
      </c>
      <c r="IE64" s="626">
        <v>50</v>
      </c>
      <c r="IF64" s="626">
        <v>6</v>
      </c>
      <c r="IG64" s="626">
        <v>38</v>
      </c>
      <c r="IH64" s="626">
        <v>11</v>
      </c>
      <c r="II64" s="626">
        <v>16</v>
      </c>
      <c r="IJ64" s="626">
        <v>11</v>
      </c>
      <c r="IK64" s="626">
        <v>0</v>
      </c>
      <c r="IL64" s="626">
        <v>7</v>
      </c>
      <c r="IM64" s="626">
        <v>0</v>
      </c>
      <c r="IN64" s="626">
        <v>0</v>
      </c>
      <c r="IO64" s="626">
        <v>1</v>
      </c>
      <c r="IP64" s="626">
        <v>0</v>
      </c>
      <c r="IQ64" s="626">
        <f t="shared" si="18"/>
        <v>1506</v>
      </c>
      <c r="IR64" s="627">
        <f t="shared" si="19"/>
        <v>0</v>
      </c>
      <c r="IS64" s="614">
        <f t="shared" si="20"/>
        <v>4.1260273972602741</v>
      </c>
      <c r="IT64" s="628">
        <v>307</v>
      </c>
      <c r="IU64" s="629">
        <f t="shared" si="21"/>
        <v>0.20385126162018594</v>
      </c>
      <c r="IV64" s="630">
        <v>588</v>
      </c>
      <c r="IW64" s="631">
        <f t="shared" si="1"/>
        <v>0.39043824701195218</v>
      </c>
      <c r="IX64" s="632">
        <v>1217.9794999999997</v>
      </c>
      <c r="IY64" s="633">
        <v>33.453299999999999</v>
      </c>
      <c r="IZ64" s="633">
        <v>1251.4328</v>
      </c>
      <c r="JA64" s="634">
        <f t="shared" si="22"/>
        <v>2.6731998713794298E-2</v>
      </c>
      <c r="JB64" s="635">
        <v>0.83096467463479418</v>
      </c>
      <c r="JC64" s="636">
        <v>476</v>
      </c>
      <c r="JD64" s="637">
        <v>55</v>
      </c>
      <c r="JE64" s="637">
        <v>0</v>
      </c>
      <c r="JF64" s="637">
        <v>3</v>
      </c>
      <c r="JG64" s="637">
        <v>0</v>
      </c>
      <c r="JH64" s="637">
        <v>972</v>
      </c>
      <c r="JI64" s="638">
        <f t="shared" si="2"/>
        <v>0.31606905710491368</v>
      </c>
      <c r="JJ64" s="638">
        <f t="shared" si="3"/>
        <v>3.6520584329349272E-2</v>
      </c>
      <c r="JK64" s="638">
        <f t="shared" si="4"/>
        <v>0</v>
      </c>
      <c r="JL64" s="638">
        <f t="shared" si="5"/>
        <v>1.9920318725099601E-3</v>
      </c>
      <c r="JM64" s="638">
        <f t="shared" si="6"/>
        <v>0</v>
      </c>
      <c r="JN64" s="639">
        <f t="shared" si="7"/>
        <v>0.64541832669322707</v>
      </c>
      <c r="JO64" s="640">
        <v>0</v>
      </c>
      <c r="JP64" s="641">
        <v>6.1538461538461542</v>
      </c>
      <c r="JQ64" s="641">
        <v>7</v>
      </c>
      <c r="JR64" s="641">
        <v>5.166666666666667</v>
      </c>
      <c r="JS64" s="641">
        <v>7.4039999999999999</v>
      </c>
      <c r="JT64" s="641">
        <v>5.523076923076923</v>
      </c>
      <c r="JU64" s="641">
        <v>6.0285714285714285</v>
      </c>
      <c r="JV64" s="641">
        <v>4.971830985915493</v>
      </c>
      <c r="JW64" s="641">
        <v>7</v>
      </c>
      <c r="JX64" s="641">
        <v>8.304347826086957</v>
      </c>
      <c r="JY64" s="641">
        <v>5.4857142857142858</v>
      </c>
      <c r="JZ64" s="641">
        <v>9.8061224489795915</v>
      </c>
      <c r="KA64" s="641">
        <v>8</v>
      </c>
      <c r="KB64" s="641">
        <v>2.0479302832244008</v>
      </c>
      <c r="KC64" s="641">
        <v>1.4571428571428571</v>
      </c>
      <c r="KD64" s="641">
        <v>0</v>
      </c>
      <c r="KE64" s="641">
        <v>3.48</v>
      </c>
      <c r="KF64" s="641">
        <v>8.3333333333333339</v>
      </c>
      <c r="KG64" s="641">
        <v>11.394736842105264</v>
      </c>
      <c r="KH64" s="641">
        <v>3.7272727272727271</v>
      </c>
      <c r="KI64" s="641">
        <v>1.9375</v>
      </c>
      <c r="KJ64" s="641">
        <v>2.2727272727272729</v>
      </c>
      <c r="KK64" s="641">
        <v>0</v>
      </c>
      <c r="KL64" s="641">
        <v>1.8571428571428572</v>
      </c>
      <c r="KM64" s="641">
        <v>0</v>
      </c>
      <c r="KN64" s="641">
        <v>0</v>
      </c>
      <c r="KO64" s="641">
        <v>3</v>
      </c>
      <c r="KP64" s="641">
        <v>0</v>
      </c>
      <c r="KQ64" s="642">
        <v>5.0351925630810097</v>
      </c>
      <c r="KR64" s="625">
        <v>0</v>
      </c>
      <c r="KS64" s="626">
        <v>68</v>
      </c>
      <c r="KT64" s="626">
        <v>6</v>
      </c>
      <c r="KU64" s="626">
        <v>25</v>
      </c>
      <c r="KV64" s="626">
        <v>1121</v>
      </c>
      <c r="KW64" s="626">
        <v>1093</v>
      </c>
      <c r="KX64" s="626">
        <v>144</v>
      </c>
      <c r="KY64" s="626">
        <v>304</v>
      </c>
      <c r="KZ64" s="626">
        <v>259</v>
      </c>
      <c r="LA64" s="626">
        <v>163</v>
      </c>
      <c r="LB64" s="626">
        <v>305</v>
      </c>
      <c r="LC64" s="626">
        <v>797</v>
      </c>
      <c r="LD64" s="626">
        <v>14</v>
      </c>
      <c r="LE64" s="626">
        <v>712</v>
      </c>
      <c r="LF64" s="626">
        <v>39</v>
      </c>
      <c r="LG64" s="626">
        <v>0</v>
      </c>
      <c r="LH64" s="626">
        <v>124</v>
      </c>
      <c r="LI64" s="626">
        <v>44</v>
      </c>
      <c r="LJ64" s="626">
        <v>307</v>
      </c>
      <c r="LK64" s="626">
        <v>29</v>
      </c>
      <c r="LL64" s="626">
        <v>6</v>
      </c>
      <c r="LM64" s="626">
        <v>2</v>
      </c>
      <c r="LN64" s="626">
        <v>0</v>
      </c>
      <c r="LO64" s="626">
        <v>7</v>
      </c>
      <c r="LP64" s="626">
        <v>0</v>
      </c>
      <c r="LQ64" s="626">
        <v>0</v>
      </c>
      <c r="LR64" s="626">
        <v>2</v>
      </c>
      <c r="LS64" s="626">
        <v>0</v>
      </c>
      <c r="LT64" s="626">
        <f t="shared" si="35"/>
        <v>5571</v>
      </c>
      <c r="LU64" s="614">
        <f t="shared" si="8"/>
        <v>15.263013698630138</v>
      </c>
      <c r="LV64" s="625">
        <v>0</v>
      </c>
      <c r="LW64" s="626">
        <v>0</v>
      </c>
      <c r="LX64" s="626">
        <v>0</v>
      </c>
      <c r="LY64" s="626">
        <v>0</v>
      </c>
      <c r="LZ64" s="626">
        <v>492</v>
      </c>
      <c r="MA64" s="626">
        <v>125</v>
      </c>
      <c r="MB64" s="626">
        <v>33</v>
      </c>
      <c r="MC64" s="626">
        <v>1</v>
      </c>
      <c r="MD64" s="626">
        <v>0</v>
      </c>
      <c r="ME64" s="626">
        <v>6</v>
      </c>
      <c r="MF64" s="626">
        <v>8</v>
      </c>
      <c r="MG64" s="626">
        <v>66</v>
      </c>
      <c r="MH64" s="626">
        <v>0</v>
      </c>
      <c r="MI64" s="626">
        <v>15</v>
      </c>
      <c r="MJ64" s="626">
        <v>0</v>
      </c>
      <c r="MK64" s="626">
        <v>0</v>
      </c>
      <c r="ML64" s="626">
        <v>1</v>
      </c>
      <c r="MM64" s="626">
        <v>0</v>
      </c>
      <c r="MN64" s="626">
        <v>89</v>
      </c>
      <c r="MO64" s="626">
        <v>2</v>
      </c>
      <c r="MP64" s="626">
        <v>12</v>
      </c>
      <c r="MQ64" s="626">
        <v>13</v>
      </c>
      <c r="MR64" s="626">
        <v>0</v>
      </c>
      <c r="MS64" s="626">
        <v>0</v>
      </c>
      <c r="MT64" s="626">
        <v>0</v>
      </c>
      <c r="MU64" s="626">
        <v>0</v>
      </c>
      <c r="MV64" s="626">
        <v>0</v>
      </c>
      <c r="MW64" s="626">
        <v>0</v>
      </c>
      <c r="MX64" s="626">
        <f t="shared" si="24"/>
        <v>863</v>
      </c>
      <c r="MY64" s="614">
        <f t="shared" si="25"/>
        <v>2.3643835616438356</v>
      </c>
      <c r="MZ64" s="612">
        <f t="shared" si="9"/>
        <v>5571</v>
      </c>
      <c r="NA64" s="613">
        <f t="shared" si="26"/>
        <v>863</v>
      </c>
      <c r="NB64" s="643">
        <f t="shared" si="27"/>
        <v>0.13413117811625738</v>
      </c>
      <c r="NC64" s="644">
        <v>0</v>
      </c>
      <c r="ND64" s="645">
        <v>0</v>
      </c>
      <c r="NE64" s="645">
        <v>0</v>
      </c>
      <c r="NF64" s="646">
        <v>47</v>
      </c>
      <c r="NG64" s="647">
        <v>349</v>
      </c>
      <c r="NH64" s="647">
        <v>467</v>
      </c>
      <c r="NI64" s="645">
        <v>0</v>
      </c>
      <c r="NJ64" s="645">
        <v>0</v>
      </c>
      <c r="NK64" s="646">
        <v>0</v>
      </c>
      <c r="NL64" s="647">
        <v>0</v>
      </c>
      <c r="NM64" s="645">
        <v>0</v>
      </c>
      <c r="NN64" s="645">
        <v>0</v>
      </c>
      <c r="NO64" s="646">
        <v>0</v>
      </c>
      <c r="NP64" s="647">
        <v>0</v>
      </c>
      <c r="NQ64" s="648">
        <v>0</v>
      </c>
      <c r="NR64" s="648">
        <v>0</v>
      </c>
      <c r="NS64" s="648">
        <v>0</v>
      </c>
      <c r="NT64" s="649">
        <f t="shared" si="28"/>
        <v>863</v>
      </c>
      <c r="NU64" s="650">
        <f t="shared" si="29"/>
        <v>0</v>
      </c>
      <c r="NV64" s="625"/>
      <c r="NW64" s="626"/>
      <c r="NX64" s="626"/>
      <c r="NY64" s="651"/>
      <c r="NZ64" s="626">
        <v>323</v>
      </c>
      <c r="OA64" s="626"/>
      <c r="OB64" s="626">
        <v>28</v>
      </c>
      <c r="OC64" s="651">
        <v>351</v>
      </c>
      <c r="OD64" s="652">
        <f t="shared" si="30"/>
        <v>351</v>
      </c>
      <c r="OE64" s="653"/>
      <c r="OF64" s="654"/>
      <c r="OG64" s="654">
        <v>2.54</v>
      </c>
      <c r="OH64" s="654">
        <v>0.42333333333333334</v>
      </c>
      <c r="OI64" s="654"/>
      <c r="OJ64" s="654"/>
      <c r="OK64" s="654">
        <v>14.33</v>
      </c>
      <c r="OL64" s="655">
        <v>2.3883333333333332</v>
      </c>
      <c r="OM64" s="656"/>
      <c r="ON64" s="657"/>
      <c r="OO64" s="657"/>
      <c r="OP64" s="657"/>
      <c r="OQ64" s="657"/>
      <c r="OR64" s="657"/>
      <c r="OS64" s="657"/>
      <c r="OT64" s="658"/>
    </row>
    <row r="65" spans="1:410" s="587" customFormat="1" ht="8.25" x14ac:dyDescent="0.25">
      <c r="A65" s="588" t="s">
        <v>526</v>
      </c>
      <c r="B65" s="589" t="s">
        <v>527</v>
      </c>
      <c r="C65" s="590" t="s">
        <v>528</v>
      </c>
      <c r="D65" s="590" t="s">
        <v>1255</v>
      </c>
      <c r="E65" s="590" t="s">
        <v>1235</v>
      </c>
      <c r="F65" s="590" t="s">
        <v>395</v>
      </c>
      <c r="G65" s="590" t="s">
        <v>402</v>
      </c>
      <c r="H65" s="590" t="s">
        <v>403</v>
      </c>
      <c r="I65" s="590" t="s">
        <v>492</v>
      </c>
      <c r="J65" s="590" t="s">
        <v>493</v>
      </c>
      <c r="K65" s="591" t="s">
        <v>282</v>
      </c>
      <c r="L65" s="592">
        <v>1</v>
      </c>
      <c r="M65" s="593">
        <v>424717</v>
      </c>
      <c r="N65" s="594">
        <v>1019</v>
      </c>
      <c r="O65" s="595">
        <v>360780</v>
      </c>
      <c r="P65" s="596">
        <v>247134</v>
      </c>
      <c r="Q65" s="597">
        <f t="shared" si="10"/>
        <v>0.68499916846831865</v>
      </c>
      <c r="R65" s="598">
        <f t="shared" si="33"/>
        <v>63937</v>
      </c>
      <c r="S65" s="599">
        <v>0</v>
      </c>
      <c r="T65" s="600">
        <v>408226.03727999999</v>
      </c>
      <c r="U65" s="600">
        <v>0</v>
      </c>
      <c r="V65" s="600">
        <v>408226.03727999999</v>
      </c>
      <c r="W65" s="601">
        <f t="shared" si="11"/>
        <v>0.96117187981644248</v>
      </c>
      <c r="X65" s="602">
        <v>40.079000000000001</v>
      </c>
      <c r="Y65" s="603">
        <v>0</v>
      </c>
      <c r="Z65" s="603">
        <v>88.109866666666676</v>
      </c>
      <c r="AA65" s="603">
        <v>24.815733333333331</v>
      </c>
      <c r="AB65" s="603">
        <v>16.626800000000003</v>
      </c>
      <c r="AC65" s="603">
        <v>36.92946666666667</v>
      </c>
      <c r="AD65" s="603">
        <v>1.2282666666666666</v>
      </c>
      <c r="AE65" s="603">
        <v>16.968499999999999</v>
      </c>
      <c r="AF65" s="603">
        <v>14.012500000000001</v>
      </c>
      <c r="AG65" s="603">
        <v>238.77013333333335</v>
      </c>
      <c r="AH65" s="604">
        <f t="shared" si="12"/>
        <v>0.19288304136533285</v>
      </c>
      <c r="AI65" s="605">
        <f t="shared" si="13"/>
        <v>0.42403500728462862</v>
      </c>
      <c r="AJ65" s="606">
        <v>7509</v>
      </c>
      <c r="AK65" s="607">
        <v>1295</v>
      </c>
      <c r="AL65" s="607">
        <v>664</v>
      </c>
      <c r="AM65" s="607">
        <v>311</v>
      </c>
      <c r="AN65" s="607">
        <v>994</v>
      </c>
      <c r="AO65" s="607">
        <v>6831</v>
      </c>
      <c r="AP65" s="607">
        <v>912</v>
      </c>
      <c r="AQ65" s="608"/>
      <c r="AR65" s="609"/>
      <c r="AS65" s="610"/>
      <c r="AT65" s="610"/>
      <c r="AU65" s="610"/>
      <c r="AV65" s="610"/>
      <c r="AW65" s="610"/>
      <c r="AX65" s="610"/>
      <c r="AY65" s="610"/>
      <c r="AZ65" s="610"/>
      <c r="BA65" s="610"/>
      <c r="BB65" s="610"/>
      <c r="BC65" s="610"/>
      <c r="BD65" s="610"/>
      <c r="BE65" s="610"/>
      <c r="BF65" s="610"/>
      <c r="BG65" s="610"/>
      <c r="BH65" s="610"/>
      <c r="BI65" s="610"/>
      <c r="BJ65" s="610"/>
      <c r="BK65" s="610"/>
      <c r="BL65" s="611"/>
      <c r="BM65" s="612">
        <v>38</v>
      </c>
      <c r="BN65" s="613">
        <v>40</v>
      </c>
      <c r="BO65" s="613">
        <v>38</v>
      </c>
      <c r="BP65" s="613">
        <v>20</v>
      </c>
      <c r="BQ65" s="613"/>
      <c r="BR65" s="613"/>
      <c r="BS65" s="613"/>
      <c r="BT65" s="613"/>
      <c r="BU65" s="613">
        <v>20</v>
      </c>
      <c r="BV65" s="613"/>
      <c r="BW65" s="613"/>
      <c r="BX65" s="613"/>
      <c r="BY65" s="613"/>
      <c r="BZ65" s="613"/>
      <c r="CA65" s="613"/>
      <c r="CB65" s="613"/>
      <c r="CC65" s="613"/>
      <c r="CD65" s="613"/>
      <c r="CE65" s="613"/>
      <c r="CF65" s="613"/>
      <c r="CG65" s="613"/>
      <c r="CH65" s="613"/>
      <c r="CI65" s="613"/>
      <c r="CJ65" s="613"/>
      <c r="CK65" s="613"/>
      <c r="CL65" s="613"/>
      <c r="CM65" s="613"/>
      <c r="CN65" s="613"/>
      <c r="CO65" s="613"/>
      <c r="CP65" s="613"/>
      <c r="CQ65" s="613"/>
      <c r="CR65" s="613"/>
      <c r="CS65" s="613"/>
      <c r="CT65" s="613"/>
      <c r="CU65" s="613"/>
      <c r="CV65" s="613"/>
      <c r="CW65" s="613"/>
      <c r="CX65" s="613"/>
      <c r="CY65" s="613"/>
      <c r="CZ65" s="613"/>
      <c r="DA65" s="613">
        <f t="shared" si="15"/>
        <v>156</v>
      </c>
      <c r="DB65" s="614">
        <f t="shared" si="16"/>
        <v>5</v>
      </c>
      <c r="DC65" s="615">
        <v>0.40454217736121123</v>
      </c>
      <c r="DD65" s="616">
        <v>0.64534246575342469</v>
      </c>
      <c r="DE65" s="616">
        <v>0.50973323720259556</v>
      </c>
      <c r="DF65" s="616">
        <v>0.16150684931506851</v>
      </c>
      <c r="DG65" s="616"/>
      <c r="DH65" s="616"/>
      <c r="DI65" s="616"/>
      <c r="DJ65" s="616"/>
      <c r="DK65" s="616">
        <v>0.34178082191780823</v>
      </c>
      <c r="DL65" s="616"/>
      <c r="DM65" s="616"/>
      <c r="DN65" s="616"/>
      <c r="DO65" s="616"/>
      <c r="DP65" s="616"/>
      <c r="DQ65" s="616"/>
      <c r="DR65" s="616"/>
      <c r="DS65" s="616"/>
      <c r="DT65" s="616"/>
      <c r="DU65" s="616"/>
      <c r="DV65" s="616"/>
      <c r="DW65" s="616"/>
      <c r="DX65" s="616"/>
      <c r="DY65" s="616"/>
      <c r="DZ65" s="616"/>
      <c r="EA65" s="616"/>
      <c r="EB65" s="616"/>
      <c r="EC65" s="616"/>
      <c r="ED65" s="616"/>
      <c r="EE65" s="616"/>
      <c r="EF65" s="616"/>
      <c r="EG65" s="616"/>
      <c r="EH65" s="616"/>
      <c r="EI65" s="616"/>
      <c r="EJ65" s="616"/>
      <c r="EK65" s="616"/>
      <c r="EL65" s="616"/>
      <c r="EM65" s="616"/>
      <c r="EN65" s="616"/>
      <c r="EO65" s="616"/>
      <c r="EP65" s="616"/>
      <c r="EQ65" s="617">
        <v>0.45270460133473833</v>
      </c>
      <c r="ER65" s="618"/>
      <c r="ES65" s="619"/>
      <c r="ET65" s="619">
        <v>7</v>
      </c>
      <c r="EU65" s="619"/>
      <c r="EV65" s="619"/>
      <c r="EW65" s="619"/>
      <c r="EX65" s="619"/>
      <c r="EY65" s="619"/>
      <c r="EZ65" s="619"/>
      <c r="FA65" s="619"/>
      <c r="FB65" s="619"/>
      <c r="FC65" s="619"/>
      <c r="FD65" s="619"/>
      <c r="FE65" s="619"/>
      <c r="FF65" s="619"/>
      <c r="FG65" s="619"/>
      <c r="FH65" s="619"/>
      <c r="FI65" s="619"/>
      <c r="FJ65" s="619"/>
      <c r="FK65" s="619"/>
      <c r="FL65" s="619"/>
      <c r="FM65" s="619"/>
      <c r="FN65" s="619"/>
      <c r="FO65" s="619"/>
      <c r="FP65" s="619"/>
      <c r="FQ65" s="619"/>
      <c r="FR65" s="619"/>
      <c r="FS65" s="619"/>
      <c r="FT65" s="619"/>
      <c r="FU65" s="619"/>
      <c r="FV65" s="619"/>
      <c r="FW65" s="619"/>
      <c r="FX65" s="620">
        <f t="shared" si="17"/>
        <v>7</v>
      </c>
      <c r="FY65" s="614">
        <f t="shared" si="36"/>
        <v>1</v>
      </c>
      <c r="FZ65" s="615"/>
      <c r="GA65" s="616"/>
      <c r="GB65" s="616">
        <v>0.5275929549902153</v>
      </c>
      <c r="GC65" s="616"/>
      <c r="GD65" s="616"/>
      <c r="GE65" s="616"/>
      <c r="GF65" s="616"/>
      <c r="GG65" s="616"/>
      <c r="GH65" s="616"/>
      <c r="GI65" s="616"/>
      <c r="GJ65" s="616"/>
      <c r="GK65" s="616"/>
      <c r="GL65" s="616"/>
      <c r="GM65" s="616"/>
      <c r="GN65" s="616"/>
      <c r="GO65" s="616"/>
      <c r="GP65" s="616"/>
      <c r="GQ65" s="616"/>
      <c r="GR65" s="616"/>
      <c r="GS65" s="616"/>
      <c r="GT65" s="616"/>
      <c r="GU65" s="616"/>
      <c r="GV65" s="616"/>
      <c r="GW65" s="616"/>
      <c r="GX65" s="616"/>
      <c r="GY65" s="616"/>
      <c r="GZ65" s="616"/>
      <c r="HA65" s="616"/>
      <c r="HB65" s="616"/>
      <c r="HC65" s="616"/>
      <c r="HD65" s="616"/>
      <c r="HE65" s="616"/>
      <c r="HF65" s="621">
        <v>0.5275929549902153</v>
      </c>
      <c r="HG65" s="622"/>
      <c r="HH65" s="623"/>
      <c r="HI65" s="623"/>
      <c r="HJ65" s="623"/>
      <c r="HK65" s="623">
        <v>10</v>
      </c>
      <c r="HL65" s="659">
        <v>0.51315068493150684</v>
      </c>
      <c r="HM65" s="623"/>
      <c r="HN65" s="624"/>
      <c r="HO65" s="625">
        <v>7</v>
      </c>
      <c r="HP65" s="626">
        <v>30</v>
      </c>
      <c r="HQ65" s="626">
        <v>4</v>
      </c>
      <c r="HR65" s="626">
        <v>29</v>
      </c>
      <c r="HS65" s="626">
        <v>142</v>
      </c>
      <c r="HT65" s="626">
        <v>795</v>
      </c>
      <c r="HU65" s="626">
        <v>474</v>
      </c>
      <c r="HV65" s="626">
        <v>196</v>
      </c>
      <c r="HW65" s="626">
        <v>571</v>
      </c>
      <c r="HX65" s="626">
        <v>136</v>
      </c>
      <c r="HY65" s="626">
        <v>108</v>
      </c>
      <c r="HZ65" s="626">
        <v>300</v>
      </c>
      <c r="IA65" s="626">
        <v>82</v>
      </c>
      <c r="IB65" s="626">
        <v>1565</v>
      </c>
      <c r="IC65" s="626">
        <v>1006</v>
      </c>
      <c r="ID65" s="626">
        <v>716</v>
      </c>
      <c r="IE65" s="626">
        <v>33</v>
      </c>
      <c r="IF65" s="626">
        <v>27</v>
      </c>
      <c r="IG65" s="626">
        <v>37</v>
      </c>
      <c r="IH65" s="626">
        <v>2</v>
      </c>
      <c r="II65" s="626">
        <v>5</v>
      </c>
      <c r="IJ65" s="626">
        <v>30</v>
      </c>
      <c r="IK65" s="626">
        <v>2</v>
      </c>
      <c r="IL65" s="626">
        <v>97</v>
      </c>
      <c r="IM65" s="626">
        <v>0</v>
      </c>
      <c r="IN65" s="626">
        <v>0</v>
      </c>
      <c r="IO65" s="626">
        <v>0</v>
      </c>
      <c r="IP65" s="626">
        <v>0</v>
      </c>
      <c r="IQ65" s="626">
        <f t="shared" si="18"/>
        <v>6394</v>
      </c>
      <c r="IR65" s="627">
        <f t="shared" si="19"/>
        <v>1.0947763528307789E-3</v>
      </c>
      <c r="IS65" s="614">
        <f t="shared" si="20"/>
        <v>17.517808219178082</v>
      </c>
      <c r="IT65" s="628">
        <v>395</v>
      </c>
      <c r="IU65" s="629">
        <f t="shared" si="21"/>
        <v>6.1776665624022523E-2</v>
      </c>
      <c r="IV65" s="630">
        <v>3304</v>
      </c>
      <c r="IW65" s="631">
        <f t="shared" si="1"/>
        <v>0.51673443853612766</v>
      </c>
      <c r="IX65" s="632">
        <v>3888.0021000000002</v>
      </c>
      <c r="IY65" s="633">
        <v>473.26139999999981</v>
      </c>
      <c r="IZ65" s="633">
        <v>4361.2634999999964</v>
      </c>
      <c r="JA65" s="634">
        <f t="shared" si="22"/>
        <v>0.10851474578410596</v>
      </c>
      <c r="JB65" s="635">
        <v>0.68208687832342763</v>
      </c>
      <c r="JC65" s="636">
        <v>3225</v>
      </c>
      <c r="JD65" s="637">
        <v>789</v>
      </c>
      <c r="JE65" s="637">
        <v>0</v>
      </c>
      <c r="JF65" s="637">
        <v>0</v>
      </c>
      <c r="JG65" s="637">
        <v>0</v>
      </c>
      <c r="JH65" s="637">
        <v>2380</v>
      </c>
      <c r="JI65" s="638">
        <f t="shared" si="2"/>
        <v>0.50437910541132314</v>
      </c>
      <c r="JJ65" s="638">
        <f t="shared" si="3"/>
        <v>0.12339693462621207</v>
      </c>
      <c r="JK65" s="638">
        <f t="shared" si="4"/>
        <v>0</v>
      </c>
      <c r="JL65" s="638">
        <f t="shared" si="5"/>
        <v>0</v>
      </c>
      <c r="JM65" s="638">
        <f t="shared" si="6"/>
        <v>0</v>
      </c>
      <c r="JN65" s="639">
        <f t="shared" si="7"/>
        <v>0.37222395996246482</v>
      </c>
      <c r="JO65" s="640">
        <v>38.428571428571431</v>
      </c>
      <c r="JP65" s="641">
        <v>5.4333333333333336</v>
      </c>
      <c r="JQ65" s="641">
        <v>6.75</v>
      </c>
      <c r="JR65" s="641">
        <v>5.3103448275862073</v>
      </c>
      <c r="JS65" s="641">
        <v>8.4718309859154921</v>
      </c>
      <c r="JT65" s="641">
        <v>6.4943396226415091</v>
      </c>
      <c r="JU65" s="641">
        <v>6.8016877637130806</v>
      </c>
      <c r="JV65" s="641">
        <v>8.6479591836734695</v>
      </c>
      <c r="JW65" s="641">
        <v>7.084063047285464</v>
      </c>
      <c r="JX65" s="641">
        <v>8.139705882352942</v>
      </c>
      <c r="JY65" s="641">
        <v>7.7037037037037033</v>
      </c>
      <c r="JZ65" s="641">
        <v>3.9766666666666666</v>
      </c>
      <c r="KA65" s="641">
        <v>3.9146341463414633</v>
      </c>
      <c r="KB65" s="641">
        <v>2.6722044728434504</v>
      </c>
      <c r="KC65" s="641">
        <v>4.0487077534791256</v>
      </c>
      <c r="KD65" s="641">
        <v>4.4762569832402237</v>
      </c>
      <c r="KE65" s="641">
        <v>6.6060606060606064</v>
      </c>
      <c r="KF65" s="641">
        <v>4.9259259259259256</v>
      </c>
      <c r="KG65" s="641">
        <v>9.9729729729729737</v>
      </c>
      <c r="KH65" s="641">
        <v>2.5</v>
      </c>
      <c r="KI65" s="641">
        <v>8.1999999999999993</v>
      </c>
      <c r="KJ65" s="641">
        <v>5.666666666666667</v>
      </c>
      <c r="KK65" s="641">
        <v>16.5</v>
      </c>
      <c r="KL65" s="641">
        <v>2.0618556701030926</v>
      </c>
      <c r="KM65" s="641">
        <v>0</v>
      </c>
      <c r="KN65" s="641">
        <v>0</v>
      </c>
      <c r="KO65" s="641">
        <v>0</v>
      </c>
      <c r="KP65" s="641">
        <v>0</v>
      </c>
      <c r="KQ65" s="642">
        <v>5.0086018142008131</v>
      </c>
      <c r="KR65" s="625">
        <v>77</v>
      </c>
      <c r="KS65" s="626">
        <v>124</v>
      </c>
      <c r="KT65" s="626">
        <v>23</v>
      </c>
      <c r="KU65" s="626">
        <v>126</v>
      </c>
      <c r="KV65" s="626">
        <v>968</v>
      </c>
      <c r="KW65" s="626">
        <v>4119</v>
      </c>
      <c r="KX65" s="626">
        <v>2509</v>
      </c>
      <c r="KY65" s="626">
        <v>1426</v>
      </c>
      <c r="KZ65" s="626">
        <v>3146</v>
      </c>
      <c r="LA65" s="626">
        <v>978</v>
      </c>
      <c r="LB65" s="626">
        <v>697</v>
      </c>
      <c r="LC65" s="626">
        <v>887</v>
      </c>
      <c r="LD65" s="626">
        <v>222</v>
      </c>
      <c r="LE65" s="626">
        <v>3528</v>
      </c>
      <c r="LF65" s="626">
        <v>3258</v>
      </c>
      <c r="LG65" s="626">
        <v>2495</v>
      </c>
      <c r="LH65" s="626">
        <v>160</v>
      </c>
      <c r="LI65" s="626">
        <v>105</v>
      </c>
      <c r="LJ65" s="626">
        <v>281</v>
      </c>
      <c r="LK65" s="626">
        <v>3</v>
      </c>
      <c r="LL65" s="626">
        <v>29</v>
      </c>
      <c r="LM65" s="626">
        <v>124</v>
      </c>
      <c r="LN65" s="626">
        <v>31</v>
      </c>
      <c r="LO65" s="626">
        <v>143</v>
      </c>
      <c r="LP65" s="626">
        <v>0</v>
      </c>
      <c r="LQ65" s="626">
        <v>0</v>
      </c>
      <c r="LR65" s="626">
        <v>0</v>
      </c>
      <c r="LS65" s="626">
        <v>0</v>
      </c>
      <c r="LT65" s="626">
        <f t="shared" si="35"/>
        <v>25459</v>
      </c>
      <c r="LU65" s="614">
        <f t="shared" si="8"/>
        <v>69.750684931506854</v>
      </c>
      <c r="LV65" s="625">
        <v>185</v>
      </c>
      <c r="LW65" s="626">
        <v>11</v>
      </c>
      <c r="LX65" s="626">
        <v>0</v>
      </c>
      <c r="LY65" s="626">
        <v>0</v>
      </c>
      <c r="LZ65" s="626">
        <v>97</v>
      </c>
      <c r="MA65" s="626">
        <v>261</v>
      </c>
      <c r="MB65" s="626">
        <v>240</v>
      </c>
      <c r="MC65" s="626">
        <v>71</v>
      </c>
      <c r="MD65" s="626">
        <v>328</v>
      </c>
      <c r="ME65" s="626">
        <v>1</v>
      </c>
      <c r="MF65" s="626">
        <v>28</v>
      </c>
      <c r="MG65" s="626">
        <v>7</v>
      </c>
      <c r="MH65" s="626">
        <v>17</v>
      </c>
      <c r="MI65" s="626">
        <v>6</v>
      </c>
      <c r="MJ65" s="626">
        <v>0</v>
      </c>
      <c r="MK65" s="626">
        <v>0</v>
      </c>
      <c r="ML65" s="626">
        <v>25</v>
      </c>
      <c r="MM65" s="626">
        <v>1</v>
      </c>
      <c r="MN65" s="626">
        <v>51</v>
      </c>
      <c r="MO65" s="626">
        <v>0</v>
      </c>
      <c r="MP65" s="626">
        <v>8</v>
      </c>
      <c r="MQ65" s="626">
        <v>16</v>
      </c>
      <c r="MR65" s="626">
        <v>0</v>
      </c>
      <c r="MS65" s="626">
        <v>0</v>
      </c>
      <c r="MT65" s="626">
        <v>0</v>
      </c>
      <c r="MU65" s="626">
        <v>0</v>
      </c>
      <c r="MV65" s="626">
        <v>0</v>
      </c>
      <c r="MW65" s="626">
        <v>0</v>
      </c>
      <c r="MX65" s="626">
        <f t="shared" si="24"/>
        <v>1353</v>
      </c>
      <c r="MY65" s="614">
        <f t="shared" si="25"/>
        <v>3.7068493150684931</v>
      </c>
      <c r="MZ65" s="612">
        <f t="shared" si="9"/>
        <v>25459</v>
      </c>
      <c r="NA65" s="613">
        <f t="shared" si="26"/>
        <v>1353</v>
      </c>
      <c r="NB65" s="643">
        <f t="shared" si="27"/>
        <v>5.0462479486796954E-2</v>
      </c>
      <c r="NC65" s="644">
        <v>0</v>
      </c>
      <c r="ND65" s="645">
        <v>0</v>
      </c>
      <c r="NE65" s="645">
        <v>86</v>
      </c>
      <c r="NF65" s="646">
        <v>212</v>
      </c>
      <c r="NG65" s="647">
        <v>437</v>
      </c>
      <c r="NH65" s="647">
        <v>618</v>
      </c>
      <c r="NI65" s="645">
        <v>0</v>
      </c>
      <c r="NJ65" s="645">
        <v>0</v>
      </c>
      <c r="NK65" s="646">
        <v>0</v>
      </c>
      <c r="NL65" s="647">
        <v>0</v>
      </c>
      <c r="NM65" s="645">
        <v>0</v>
      </c>
      <c r="NN65" s="645">
        <v>0</v>
      </c>
      <c r="NO65" s="646">
        <v>0</v>
      </c>
      <c r="NP65" s="647">
        <v>0</v>
      </c>
      <c r="NQ65" s="648">
        <v>0</v>
      </c>
      <c r="NR65" s="648">
        <v>0</v>
      </c>
      <c r="NS65" s="648">
        <v>0</v>
      </c>
      <c r="NT65" s="649">
        <f t="shared" si="28"/>
        <v>1353</v>
      </c>
      <c r="NU65" s="650">
        <f t="shared" si="29"/>
        <v>6.3562453806356251E-2</v>
      </c>
      <c r="NV65" s="625">
        <v>170</v>
      </c>
      <c r="NW65" s="626">
        <v>70</v>
      </c>
      <c r="NX65" s="626">
        <v>12</v>
      </c>
      <c r="NY65" s="651">
        <v>252</v>
      </c>
      <c r="NZ65" s="626"/>
      <c r="OA65" s="626"/>
      <c r="OB65" s="626"/>
      <c r="OC65" s="651"/>
      <c r="OD65" s="652">
        <f t="shared" si="30"/>
        <v>252</v>
      </c>
      <c r="OE65" s="653">
        <v>4.51</v>
      </c>
      <c r="OF65" s="654">
        <v>0.64428571428571424</v>
      </c>
      <c r="OG65" s="654"/>
      <c r="OH65" s="654"/>
      <c r="OI65" s="654">
        <v>20.13</v>
      </c>
      <c r="OJ65" s="654">
        <v>2.8757142857142854</v>
      </c>
      <c r="OK65" s="654"/>
      <c r="OL65" s="655"/>
      <c r="OM65" s="656"/>
      <c r="ON65" s="657"/>
      <c r="OO65" s="657"/>
      <c r="OP65" s="657"/>
      <c r="OQ65" s="657"/>
      <c r="OR65" s="657"/>
      <c r="OS65" s="657"/>
      <c r="OT65" s="658"/>
    </row>
    <row r="66" spans="1:410" s="587" customFormat="1" ht="8.25" x14ac:dyDescent="0.25">
      <c r="A66" s="588" t="s">
        <v>530</v>
      </c>
      <c r="B66" s="589" t="s">
        <v>531</v>
      </c>
      <c r="C66" s="590" t="s">
        <v>532</v>
      </c>
      <c r="D66" s="590" t="s">
        <v>1256</v>
      </c>
      <c r="E66" s="590" t="s">
        <v>1217</v>
      </c>
      <c r="F66" s="590" t="s">
        <v>312</v>
      </c>
      <c r="G66" s="590" t="s">
        <v>534</v>
      </c>
      <c r="H66" s="590" t="s">
        <v>535</v>
      </c>
      <c r="I66" s="590" t="s">
        <v>186</v>
      </c>
      <c r="J66" s="590" t="s">
        <v>493</v>
      </c>
      <c r="K66" s="591" t="s">
        <v>282</v>
      </c>
      <c r="L66" s="592">
        <v>1</v>
      </c>
      <c r="M66" s="593">
        <v>270152</v>
      </c>
      <c r="N66" s="594">
        <v>16742</v>
      </c>
      <c r="O66" s="595">
        <v>264970</v>
      </c>
      <c r="P66" s="596">
        <v>187551</v>
      </c>
      <c r="Q66" s="597">
        <f t="shared" si="10"/>
        <v>0.70781975317960522</v>
      </c>
      <c r="R66" s="598">
        <f t="shared" si="33"/>
        <v>5182</v>
      </c>
      <c r="S66" s="599">
        <v>0</v>
      </c>
      <c r="T66" s="600">
        <v>248070.31521</v>
      </c>
      <c r="U66" s="600">
        <v>0</v>
      </c>
      <c r="V66" s="600">
        <v>248070.31521</v>
      </c>
      <c r="W66" s="601">
        <f t="shared" si="11"/>
        <v>0.9182619977272054</v>
      </c>
      <c r="X66" s="602">
        <v>34.692500000000003</v>
      </c>
      <c r="Y66" s="603">
        <v>0</v>
      </c>
      <c r="Z66" s="603">
        <v>84.237253333333328</v>
      </c>
      <c r="AA66" s="603">
        <v>29.379333333333335</v>
      </c>
      <c r="AB66" s="603">
        <v>8.3266666666666662</v>
      </c>
      <c r="AC66" s="603">
        <v>34.327200000000005</v>
      </c>
      <c r="AD66" s="603">
        <v>0</v>
      </c>
      <c r="AE66" s="603">
        <v>17.441500000000001</v>
      </c>
      <c r="AF66" s="603">
        <v>14.34625</v>
      </c>
      <c r="AG66" s="603">
        <v>222.75070333333332</v>
      </c>
      <c r="AH66" s="604">
        <f t="shared" si="12"/>
        <v>0.18167136292369171</v>
      </c>
      <c r="AI66" s="605">
        <f t="shared" si="13"/>
        <v>0.44111829997881263</v>
      </c>
      <c r="AJ66" s="606"/>
      <c r="AK66" s="607"/>
      <c r="AL66" s="607"/>
      <c r="AM66" s="607"/>
      <c r="AN66" s="607"/>
      <c r="AO66" s="607">
        <v>2928</v>
      </c>
      <c r="AP66" s="607">
        <v>950</v>
      </c>
      <c r="AQ66" s="608">
        <v>730</v>
      </c>
      <c r="AR66" s="609"/>
      <c r="AS66" s="610"/>
      <c r="AT66" s="610"/>
      <c r="AU66" s="610"/>
      <c r="AV66" s="610"/>
      <c r="AW66" s="610"/>
      <c r="AX66" s="610"/>
      <c r="AY66" s="610"/>
      <c r="AZ66" s="610"/>
      <c r="BA66" s="610"/>
      <c r="BB66" s="610"/>
      <c r="BC66" s="610"/>
      <c r="BD66" s="610"/>
      <c r="BE66" s="610"/>
      <c r="BF66" s="610"/>
      <c r="BG66" s="610"/>
      <c r="BH66" s="610"/>
      <c r="BI66" s="610"/>
      <c r="BJ66" s="610"/>
      <c r="BK66" s="610"/>
      <c r="BL66" s="611"/>
      <c r="BM66" s="612">
        <v>40</v>
      </c>
      <c r="BN66" s="613">
        <v>49</v>
      </c>
      <c r="BO66" s="613"/>
      <c r="BP66" s="613"/>
      <c r="BQ66" s="613"/>
      <c r="BR66" s="613"/>
      <c r="BS66" s="613"/>
      <c r="BT66" s="613"/>
      <c r="BU66" s="613"/>
      <c r="BV66" s="613">
        <v>20</v>
      </c>
      <c r="BW66" s="613"/>
      <c r="BX66" s="613"/>
      <c r="BY66" s="613"/>
      <c r="BZ66" s="613"/>
      <c r="CA66" s="613"/>
      <c r="CB66" s="613"/>
      <c r="CC66" s="613"/>
      <c r="CD66" s="613"/>
      <c r="CE66" s="613"/>
      <c r="CF66" s="613"/>
      <c r="CG66" s="613"/>
      <c r="CH66" s="613"/>
      <c r="CI66" s="613"/>
      <c r="CJ66" s="613"/>
      <c r="CK66" s="613"/>
      <c r="CL66" s="613"/>
      <c r="CM66" s="613"/>
      <c r="CN66" s="613"/>
      <c r="CO66" s="613"/>
      <c r="CP66" s="613"/>
      <c r="CQ66" s="613"/>
      <c r="CR66" s="613"/>
      <c r="CS66" s="613"/>
      <c r="CT66" s="613"/>
      <c r="CU66" s="613"/>
      <c r="CV66" s="613"/>
      <c r="CW66" s="613"/>
      <c r="CX66" s="613"/>
      <c r="CY66" s="613"/>
      <c r="CZ66" s="613"/>
      <c r="DA66" s="613">
        <f t="shared" si="15"/>
        <v>109</v>
      </c>
      <c r="DB66" s="614">
        <f t="shared" si="16"/>
        <v>3</v>
      </c>
      <c r="DC66" s="615">
        <v>0.52136986301369859</v>
      </c>
      <c r="DD66" s="616">
        <v>0.43578417668437236</v>
      </c>
      <c r="DE66" s="616"/>
      <c r="DF66" s="616"/>
      <c r="DG66" s="616"/>
      <c r="DH66" s="616"/>
      <c r="DI66" s="616"/>
      <c r="DJ66" s="616"/>
      <c r="DK66" s="616"/>
      <c r="DL66" s="616">
        <v>0.63506849315068492</v>
      </c>
      <c r="DM66" s="616"/>
      <c r="DN66" s="616"/>
      <c r="DO66" s="616"/>
      <c r="DP66" s="616"/>
      <c r="DQ66" s="616"/>
      <c r="DR66" s="616"/>
      <c r="DS66" s="616"/>
      <c r="DT66" s="616"/>
      <c r="DU66" s="616"/>
      <c r="DV66" s="616"/>
      <c r="DW66" s="616"/>
      <c r="DX66" s="616"/>
      <c r="DY66" s="616"/>
      <c r="DZ66" s="616"/>
      <c r="EA66" s="616"/>
      <c r="EB66" s="616"/>
      <c r="EC66" s="616"/>
      <c r="ED66" s="616"/>
      <c r="EE66" s="616"/>
      <c r="EF66" s="616"/>
      <c r="EG66" s="616"/>
      <c r="EH66" s="616"/>
      <c r="EI66" s="616"/>
      <c r="EJ66" s="616"/>
      <c r="EK66" s="616"/>
      <c r="EL66" s="616"/>
      <c r="EM66" s="616"/>
      <c r="EN66" s="616"/>
      <c r="EO66" s="616"/>
      <c r="EP66" s="616"/>
      <c r="EQ66" s="617">
        <v>0.50375769762473299</v>
      </c>
      <c r="ER66" s="618">
        <v>3</v>
      </c>
      <c r="ES66" s="619">
        <v>4</v>
      </c>
      <c r="ET66" s="619"/>
      <c r="EU66" s="619"/>
      <c r="EV66" s="619"/>
      <c r="EW66" s="619"/>
      <c r="EX66" s="619"/>
      <c r="EY66" s="619"/>
      <c r="EZ66" s="619"/>
      <c r="FA66" s="619"/>
      <c r="FB66" s="619"/>
      <c r="FC66" s="619"/>
      <c r="FD66" s="619"/>
      <c r="FE66" s="619"/>
      <c r="FF66" s="619"/>
      <c r="FG66" s="619"/>
      <c r="FH66" s="619"/>
      <c r="FI66" s="619"/>
      <c r="FJ66" s="619"/>
      <c r="FK66" s="619"/>
      <c r="FL66" s="619"/>
      <c r="FM66" s="619"/>
      <c r="FN66" s="619"/>
      <c r="FO66" s="619"/>
      <c r="FP66" s="619"/>
      <c r="FQ66" s="619"/>
      <c r="FR66" s="619"/>
      <c r="FS66" s="619"/>
      <c r="FT66" s="619"/>
      <c r="FU66" s="619"/>
      <c r="FV66" s="619"/>
      <c r="FW66" s="619"/>
      <c r="FX66" s="620">
        <f t="shared" si="17"/>
        <v>7</v>
      </c>
      <c r="FY66" s="614">
        <f t="shared" si="36"/>
        <v>2</v>
      </c>
      <c r="FZ66" s="615">
        <v>0.51415525114155247</v>
      </c>
      <c r="GA66" s="616">
        <v>0.45410958904109588</v>
      </c>
      <c r="GB66" s="616"/>
      <c r="GC66" s="616"/>
      <c r="GD66" s="616"/>
      <c r="GE66" s="616"/>
      <c r="GF66" s="616"/>
      <c r="GG66" s="616"/>
      <c r="GH66" s="616"/>
      <c r="GI66" s="616"/>
      <c r="GJ66" s="616"/>
      <c r="GK66" s="616"/>
      <c r="GL66" s="616"/>
      <c r="GM66" s="616"/>
      <c r="GN66" s="616"/>
      <c r="GO66" s="616"/>
      <c r="GP66" s="616"/>
      <c r="GQ66" s="616"/>
      <c r="GR66" s="616"/>
      <c r="GS66" s="616"/>
      <c r="GT66" s="616"/>
      <c r="GU66" s="616"/>
      <c r="GV66" s="616"/>
      <c r="GW66" s="616"/>
      <c r="GX66" s="616"/>
      <c r="GY66" s="616"/>
      <c r="GZ66" s="616"/>
      <c r="HA66" s="616"/>
      <c r="HB66" s="616"/>
      <c r="HC66" s="616"/>
      <c r="HD66" s="616"/>
      <c r="HE66" s="616"/>
      <c r="HF66" s="621">
        <v>0.47984344422700587</v>
      </c>
      <c r="HG66" s="622"/>
      <c r="HH66" s="623">
        <v>40</v>
      </c>
      <c r="HI66" s="623"/>
      <c r="HJ66" s="623"/>
      <c r="HK66" s="623"/>
      <c r="HL66" s="623"/>
      <c r="HM66" s="623"/>
      <c r="HN66" s="624"/>
      <c r="HO66" s="625">
        <v>2</v>
      </c>
      <c r="HP66" s="626">
        <v>160</v>
      </c>
      <c r="HQ66" s="626">
        <v>5</v>
      </c>
      <c r="HR66" s="626">
        <v>26</v>
      </c>
      <c r="HS66" s="626">
        <v>263</v>
      </c>
      <c r="HT66" s="626">
        <v>278</v>
      </c>
      <c r="HU66" s="626">
        <v>598</v>
      </c>
      <c r="HV66" s="626">
        <v>218</v>
      </c>
      <c r="HW66" s="626">
        <v>473</v>
      </c>
      <c r="HX66" s="626">
        <v>151</v>
      </c>
      <c r="HY66" s="626">
        <v>82</v>
      </c>
      <c r="HZ66" s="626">
        <v>886</v>
      </c>
      <c r="IA66" s="626">
        <v>394</v>
      </c>
      <c r="IB66" s="626">
        <v>12</v>
      </c>
      <c r="IC66" s="626">
        <v>0</v>
      </c>
      <c r="ID66" s="626">
        <v>0</v>
      </c>
      <c r="IE66" s="626">
        <v>39</v>
      </c>
      <c r="IF66" s="626">
        <v>15</v>
      </c>
      <c r="IG66" s="626">
        <v>125</v>
      </c>
      <c r="IH66" s="626">
        <v>19</v>
      </c>
      <c r="II66" s="626">
        <v>21</v>
      </c>
      <c r="IJ66" s="626">
        <v>12</v>
      </c>
      <c r="IK66" s="626">
        <v>4</v>
      </c>
      <c r="IL66" s="626">
        <v>9</v>
      </c>
      <c r="IM66" s="626">
        <v>0</v>
      </c>
      <c r="IN66" s="626">
        <v>0</v>
      </c>
      <c r="IO66" s="626">
        <v>16</v>
      </c>
      <c r="IP66" s="626">
        <v>1</v>
      </c>
      <c r="IQ66" s="626">
        <f t="shared" si="18"/>
        <v>3809</v>
      </c>
      <c r="IR66" s="627">
        <f t="shared" si="19"/>
        <v>5.2507219742714626E-4</v>
      </c>
      <c r="IS66" s="614">
        <f t="shared" si="20"/>
        <v>10.435616438356165</v>
      </c>
      <c r="IT66" s="628">
        <v>217</v>
      </c>
      <c r="IU66" s="629">
        <f t="shared" si="21"/>
        <v>5.6970333420845364E-2</v>
      </c>
      <c r="IV66" s="630">
        <v>1016</v>
      </c>
      <c r="IW66" s="631">
        <f t="shared" si="1"/>
        <v>0.2667366762929903</v>
      </c>
      <c r="IX66" s="632">
        <v>2958.6797999999985</v>
      </c>
      <c r="IY66" s="633">
        <v>225.28930000000008</v>
      </c>
      <c r="IZ66" s="633">
        <v>3183.9691000000016</v>
      </c>
      <c r="JA66" s="634">
        <f t="shared" si="22"/>
        <v>7.0757376382829834E-2</v>
      </c>
      <c r="JB66" s="635">
        <v>0.83590682593856702</v>
      </c>
      <c r="JC66" s="636">
        <v>1234</v>
      </c>
      <c r="JD66" s="637">
        <v>676</v>
      </c>
      <c r="JE66" s="637">
        <v>0</v>
      </c>
      <c r="JF66" s="637">
        <v>62</v>
      </c>
      <c r="JG66" s="637">
        <v>0</v>
      </c>
      <c r="JH66" s="637">
        <v>1837</v>
      </c>
      <c r="JI66" s="638">
        <f t="shared" si="2"/>
        <v>0.32396954581254922</v>
      </c>
      <c r="JJ66" s="638">
        <f t="shared" si="3"/>
        <v>0.17747440273037543</v>
      </c>
      <c r="JK66" s="638">
        <f t="shared" si="4"/>
        <v>0</v>
      </c>
      <c r="JL66" s="638">
        <f t="shared" si="5"/>
        <v>1.6277238120241535E-2</v>
      </c>
      <c r="JM66" s="638">
        <f t="shared" si="6"/>
        <v>0</v>
      </c>
      <c r="JN66" s="639">
        <f t="shared" si="7"/>
        <v>0.48227881333683381</v>
      </c>
      <c r="JO66" s="640">
        <v>12.5</v>
      </c>
      <c r="JP66" s="641">
        <v>5.3812499999999996</v>
      </c>
      <c r="JQ66" s="641">
        <v>3.6</v>
      </c>
      <c r="JR66" s="641">
        <v>7.2692307692307692</v>
      </c>
      <c r="JS66" s="641">
        <v>10.395437262357415</v>
      </c>
      <c r="JT66" s="641">
        <v>8.2805755395683445</v>
      </c>
      <c r="JU66" s="641">
        <v>6.4013377926421402</v>
      </c>
      <c r="JV66" s="641">
        <v>6.3715596330275233</v>
      </c>
      <c r="JW66" s="641">
        <v>6.2389006342494717</v>
      </c>
      <c r="JX66" s="641">
        <v>5.4105960264900661</v>
      </c>
      <c r="JY66" s="641">
        <v>7.6463414634146343</v>
      </c>
      <c r="JZ66" s="641">
        <v>5.244920993227991</v>
      </c>
      <c r="KA66" s="641">
        <v>4.8604060913705585</v>
      </c>
      <c r="KB66" s="641">
        <v>3.8333333333333335</v>
      </c>
      <c r="KC66" s="641">
        <v>0</v>
      </c>
      <c r="KD66" s="641">
        <v>0</v>
      </c>
      <c r="KE66" s="641">
        <v>8.3333333333333339</v>
      </c>
      <c r="KF66" s="641">
        <v>8.8000000000000007</v>
      </c>
      <c r="KG66" s="641">
        <v>11.792</v>
      </c>
      <c r="KH66" s="641">
        <v>3.736842105263158</v>
      </c>
      <c r="KI66" s="641">
        <v>2.7619047619047619</v>
      </c>
      <c r="KJ66" s="641">
        <v>7.083333333333333</v>
      </c>
      <c r="KK66" s="641">
        <v>6.75</v>
      </c>
      <c r="KL66" s="641">
        <v>7.7777777777777777</v>
      </c>
      <c r="KM66" s="641">
        <v>0</v>
      </c>
      <c r="KN66" s="641">
        <v>0</v>
      </c>
      <c r="KO66" s="641">
        <v>6.5</v>
      </c>
      <c r="KP66" s="641">
        <v>7</v>
      </c>
      <c r="KQ66" s="642">
        <v>6.4851667104226829</v>
      </c>
      <c r="KR66" s="625">
        <v>17</v>
      </c>
      <c r="KS66" s="626">
        <v>697</v>
      </c>
      <c r="KT66" s="626">
        <v>14</v>
      </c>
      <c r="KU66" s="626">
        <v>163</v>
      </c>
      <c r="KV66" s="626">
        <v>2210</v>
      </c>
      <c r="KW66" s="626">
        <v>1916</v>
      </c>
      <c r="KX66" s="626">
        <v>2913</v>
      </c>
      <c r="KY66" s="626">
        <v>1032</v>
      </c>
      <c r="KZ66" s="626">
        <v>2396</v>
      </c>
      <c r="LA66" s="626">
        <v>677</v>
      </c>
      <c r="LB66" s="626">
        <v>521</v>
      </c>
      <c r="LC66" s="626">
        <v>3769</v>
      </c>
      <c r="LD66" s="626">
        <v>1612</v>
      </c>
      <c r="LE66" s="626">
        <v>35</v>
      </c>
      <c r="LF66" s="626">
        <v>0</v>
      </c>
      <c r="LG66" s="626">
        <v>0</v>
      </c>
      <c r="LH66" s="626">
        <v>286</v>
      </c>
      <c r="LI66" s="626">
        <v>115</v>
      </c>
      <c r="LJ66" s="626">
        <v>1234</v>
      </c>
      <c r="LK66" s="626">
        <v>53</v>
      </c>
      <c r="LL66" s="626">
        <v>41</v>
      </c>
      <c r="LM66" s="626">
        <v>68</v>
      </c>
      <c r="LN66" s="626">
        <v>22</v>
      </c>
      <c r="LO66" s="626">
        <v>60</v>
      </c>
      <c r="LP66" s="626">
        <v>0</v>
      </c>
      <c r="LQ66" s="626">
        <v>0</v>
      </c>
      <c r="LR66" s="626">
        <v>79</v>
      </c>
      <c r="LS66" s="626">
        <v>5</v>
      </c>
      <c r="LT66" s="626">
        <f t="shared" si="35"/>
        <v>19935</v>
      </c>
      <c r="LU66" s="614">
        <f t="shared" si="8"/>
        <v>54.61643835616438</v>
      </c>
      <c r="LV66" s="625">
        <v>6</v>
      </c>
      <c r="LW66" s="626">
        <v>13</v>
      </c>
      <c r="LX66" s="626">
        <v>0</v>
      </c>
      <c r="LY66" s="626">
        <v>0</v>
      </c>
      <c r="LZ66" s="626">
        <v>277</v>
      </c>
      <c r="MA66" s="626">
        <v>111</v>
      </c>
      <c r="MB66" s="626">
        <v>321</v>
      </c>
      <c r="MC66" s="626">
        <v>139</v>
      </c>
      <c r="MD66" s="626">
        <v>94</v>
      </c>
      <c r="ME66" s="626">
        <v>3</v>
      </c>
      <c r="MF66" s="626">
        <v>24</v>
      </c>
      <c r="MG66" s="626">
        <v>66</v>
      </c>
      <c r="MH66" s="626">
        <v>0</v>
      </c>
      <c r="MI66" s="626">
        <v>0</v>
      </c>
      <c r="MJ66" s="626">
        <v>0</v>
      </c>
      <c r="MK66" s="626">
        <v>0</v>
      </c>
      <c r="ML66" s="626">
        <v>0</v>
      </c>
      <c r="MM66" s="626">
        <v>2</v>
      </c>
      <c r="MN66" s="626">
        <v>118</v>
      </c>
      <c r="MO66" s="626">
        <v>2</v>
      </c>
      <c r="MP66" s="626">
        <v>3</v>
      </c>
      <c r="MQ66" s="626">
        <v>4</v>
      </c>
      <c r="MR66" s="626">
        <v>1</v>
      </c>
      <c r="MS66" s="626">
        <v>0</v>
      </c>
      <c r="MT66" s="626">
        <v>0</v>
      </c>
      <c r="MU66" s="626">
        <v>0</v>
      </c>
      <c r="MV66" s="626">
        <v>9</v>
      </c>
      <c r="MW66" s="626">
        <v>1</v>
      </c>
      <c r="MX66" s="626">
        <f t="shared" si="24"/>
        <v>1194</v>
      </c>
      <c r="MY66" s="614">
        <f t="shared" si="25"/>
        <v>3.2712328767123289</v>
      </c>
      <c r="MZ66" s="612">
        <f t="shared" si="9"/>
        <v>19935</v>
      </c>
      <c r="NA66" s="613">
        <f t="shared" si="26"/>
        <v>1194</v>
      </c>
      <c r="NB66" s="643">
        <f t="shared" si="27"/>
        <v>5.6510009938946469E-2</v>
      </c>
      <c r="NC66" s="644">
        <v>0</v>
      </c>
      <c r="ND66" s="645">
        <v>0</v>
      </c>
      <c r="NE66" s="645">
        <v>0</v>
      </c>
      <c r="NF66" s="646">
        <v>74</v>
      </c>
      <c r="NG66" s="647">
        <v>102</v>
      </c>
      <c r="NH66" s="647">
        <v>1018</v>
      </c>
      <c r="NI66" s="645">
        <v>0</v>
      </c>
      <c r="NJ66" s="645">
        <v>0</v>
      </c>
      <c r="NK66" s="646">
        <v>0</v>
      </c>
      <c r="NL66" s="647">
        <v>0</v>
      </c>
      <c r="NM66" s="645">
        <v>0</v>
      </c>
      <c r="NN66" s="645">
        <v>0</v>
      </c>
      <c r="NO66" s="646">
        <v>0</v>
      </c>
      <c r="NP66" s="647">
        <v>0</v>
      </c>
      <c r="NQ66" s="648">
        <v>0</v>
      </c>
      <c r="NR66" s="648">
        <v>0</v>
      </c>
      <c r="NS66" s="648">
        <v>0</v>
      </c>
      <c r="NT66" s="649">
        <f t="shared" si="28"/>
        <v>1194</v>
      </c>
      <c r="NU66" s="650">
        <f t="shared" si="29"/>
        <v>0</v>
      </c>
      <c r="NV66" s="625"/>
      <c r="NW66" s="626"/>
      <c r="NX66" s="626"/>
      <c r="NY66" s="651"/>
      <c r="NZ66" s="626">
        <v>29</v>
      </c>
      <c r="OA66" s="626">
        <v>38</v>
      </c>
      <c r="OB66" s="626">
        <v>75</v>
      </c>
      <c r="OC66" s="651">
        <v>142</v>
      </c>
      <c r="OD66" s="652">
        <f t="shared" si="30"/>
        <v>142</v>
      </c>
      <c r="OE66" s="653"/>
      <c r="OF66" s="654"/>
      <c r="OG66" s="654">
        <v>1.87</v>
      </c>
      <c r="OH66" s="654">
        <v>0.26714285714285718</v>
      </c>
      <c r="OI66" s="654"/>
      <c r="OJ66" s="654"/>
      <c r="OK66" s="654">
        <v>9.69</v>
      </c>
      <c r="OL66" s="655">
        <v>1.3842857142857141</v>
      </c>
      <c r="OM66" s="656"/>
      <c r="ON66" s="657"/>
      <c r="OO66" s="657"/>
      <c r="OP66" s="657"/>
      <c r="OQ66" s="657"/>
      <c r="OR66" s="657"/>
      <c r="OS66" s="657"/>
      <c r="OT66" s="658"/>
    </row>
    <row r="67" spans="1:410" s="587" customFormat="1" ht="8.25" x14ac:dyDescent="0.25">
      <c r="A67" s="588" t="s">
        <v>536</v>
      </c>
      <c r="B67" s="589" t="s">
        <v>537</v>
      </c>
      <c r="C67" s="590" t="s">
        <v>538</v>
      </c>
      <c r="D67" s="590" t="s">
        <v>539</v>
      </c>
      <c r="E67" s="590" t="s">
        <v>1237</v>
      </c>
      <c r="F67" s="590" t="s">
        <v>408</v>
      </c>
      <c r="G67" s="590" t="s">
        <v>409</v>
      </c>
      <c r="H67" s="590" t="s">
        <v>410</v>
      </c>
      <c r="I67" s="590" t="s">
        <v>492</v>
      </c>
      <c r="J67" s="590" t="s">
        <v>493</v>
      </c>
      <c r="K67" s="591" t="s">
        <v>282</v>
      </c>
      <c r="L67" s="592">
        <v>1</v>
      </c>
      <c r="M67" s="593">
        <v>494412</v>
      </c>
      <c r="N67" s="594">
        <v>4685</v>
      </c>
      <c r="O67" s="595">
        <v>494657</v>
      </c>
      <c r="P67" s="596">
        <v>303321</v>
      </c>
      <c r="Q67" s="597">
        <f t="shared" si="10"/>
        <v>0.61319459746854887</v>
      </c>
      <c r="R67" s="598">
        <f t="shared" si="33"/>
        <v>-245</v>
      </c>
      <c r="S67" s="599">
        <v>164.22906</v>
      </c>
      <c r="T67" s="600">
        <v>423935.46830000007</v>
      </c>
      <c r="U67" s="600">
        <v>326.74991999999997</v>
      </c>
      <c r="V67" s="600">
        <v>424426.44728000008</v>
      </c>
      <c r="W67" s="601">
        <f t="shared" si="11"/>
        <v>0.85844689708178623</v>
      </c>
      <c r="X67" s="602">
        <v>71.01400000000001</v>
      </c>
      <c r="Y67" s="603">
        <v>0</v>
      </c>
      <c r="Z67" s="603">
        <v>121.83746666666666</v>
      </c>
      <c r="AA67" s="603">
        <v>50.482799999999997</v>
      </c>
      <c r="AB67" s="603">
        <v>14.106666666666667</v>
      </c>
      <c r="AC67" s="603">
        <v>74.665066666666675</v>
      </c>
      <c r="AD67" s="603">
        <v>0</v>
      </c>
      <c r="AE67" s="603">
        <v>24.977500000000003</v>
      </c>
      <c r="AF67" s="603">
        <v>111.14700000000001</v>
      </c>
      <c r="AG67" s="603">
        <v>468.23050000000006</v>
      </c>
      <c r="AH67" s="604">
        <f t="shared" si="12"/>
        <v>0.21382931955460002</v>
      </c>
      <c r="AI67" s="605">
        <f t="shared" si="13"/>
        <v>0.36686319026656139</v>
      </c>
      <c r="AJ67" s="606"/>
      <c r="AK67" s="607"/>
      <c r="AL67" s="607"/>
      <c r="AM67" s="607"/>
      <c r="AN67" s="607"/>
      <c r="AO67" s="607">
        <v>8071</v>
      </c>
      <c r="AP67" s="607">
        <v>2635</v>
      </c>
      <c r="AQ67" s="608">
        <v>1530</v>
      </c>
      <c r="AR67" s="609"/>
      <c r="AS67" s="610"/>
      <c r="AT67" s="610"/>
      <c r="AU67" s="610"/>
      <c r="AV67" s="610"/>
      <c r="AW67" s="610"/>
      <c r="AX67" s="610"/>
      <c r="AY67" s="610"/>
      <c r="AZ67" s="610"/>
      <c r="BA67" s="610"/>
      <c r="BB67" s="610"/>
      <c r="BC67" s="610"/>
      <c r="BD67" s="610"/>
      <c r="BE67" s="610"/>
      <c r="BF67" s="610"/>
      <c r="BG67" s="610"/>
      <c r="BH67" s="610"/>
      <c r="BI67" s="610"/>
      <c r="BJ67" s="610"/>
      <c r="BK67" s="610"/>
      <c r="BL67" s="611"/>
      <c r="BM67" s="612">
        <v>41</v>
      </c>
      <c r="BN67" s="613">
        <v>45</v>
      </c>
      <c r="BO67" s="613">
        <v>27</v>
      </c>
      <c r="BP67" s="613"/>
      <c r="BQ67" s="613"/>
      <c r="BR67" s="613">
        <v>22</v>
      </c>
      <c r="BS67" s="613"/>
      <c r="BT67" s="613"/>
      <c r="BU67" s="613"/>
      <c r="BV67" s="613"/>
      <c r="BW67" s="613"/>
      <c r="BX67" s="613"/>
      <c r="BY67" s="613"/>
      <c r="BZ67" s="613"/>
      <c r="CA67" s="613"/>
      <c r="CB67" s="613"/>
      <c r="CC67" s="613"/>
      <c r="CD67" s="613"/>
      <c r="CE67" s="613"/>
      <c r="CF67" s="613"/>
      <c r="CG67" s="613"/>
      <c r="CH67" s="613"/>
      <c r="CI67" s="613"/>
      <c r="CJ67" s="613"/>
      <c r="CK67" s="613"/>
      <c r="CL67" s="613"/>
      <c r="CM67" s="613"/>
      <c r="CN67" s="613"/>
      <c r="CO67" s="613"/>
      <c r="CP67" s="613"/>
      <c r="CQ67" s="613"/>
      <c r="CR67" s="613"/>
      <c r="CS67" s="613"/>
      <c r="CT67" s="613"/>
      <c r="CU67" s="613"/>
      <c r="CV67" s="613"/>
      <c r="CW67" s="613"/>
      <c r="CX67" s="613"/>
      <c r="CY67" s="613"/>
      <c r="CZ67" s="613"/>
      <c r="DA67" s="613">
        <f t="shared" si="15"/>
        <v>135</v>
      </c>
      <c r="DB67" s="614">
        <f t="shared" si="16"/>
        <v>4</v>
      </c>
      <c r="DC67" s="615">
        <v>0.60294019378549946</v>
      </c>
      <c r="DD67" s="616">
        <v>0.35360730593607304</v>
      </c>
      <c r="DE67" s="616">
        <v>0.41522070015220702</v>
      </c>
      <c r="DF67" s="616"/>
      <c r="DG67" s="616"/>
      <c r="DH67" s="616">
        <v>0.30124533001245329</v>
      </c>
      <c r="DI67" s="616"/>
      <c r="DJ67" s="616"/>
      <c r="DK67" s="616"/>
      <c r="DL67" s="616"/>
      <c r="DM67" s="616"/>
      <c r="DN67" s="616"/>
      <c r="DO67" s="616"/>
      <c r="DP67" s="616"/>
      <c r="DQ67" s="616"/>
      <c r="DR67" s="616"/>
      <c r="DS67" s="616"/>
      <c r="DT67" s="616"/>
      <c r="DU67" s="616"/>
      <c r="DV67" s="616"/>
      <c r="DW67" s="616"/>
      <c r="DX67" s="616"/>
      <c r="DY67" s="616"/>
      <c r="DZ67" s="616"/>
      <c r="EA67" s="616"/>
      <c r="EB67" s="616"/>
      <c r="EC67" s="616"/>
      <c r="ED67" s="616"/>
      <c r="EE67" s="616"/>
      <c r="EF67" s="616"/>
      <c r="EG67" s="616"/>
      <c r="EH67" s="616"/>
      <c r="EI67" s="616"/>
      <c r="EJ67" s="616"/>
      <c r="EK67" s="616"/>
      <c r="EL67" s="616"/>
      <c r="EM67" s="616"/>
      <c r="EN67" s="616"/>
      <c r="EO67" s="616"/>
      <c r="EP67" s="616"/>
      <c r="EQ67" s="617">
        <v>0.43312024353120243</v>
      </c>
      <c r="ER67" s="618">
        <v>4</v>
      </c>
      <c r="ES67" s="619">
        <v>4</v>
      </c>
      <c r="ET67" s="619"/>
      <c r="EU67" s="619"/>
      <c r="EV67" s="619"/>
      <c r="EW67" s="619"/>
      <c r="EX67" s="619"/>
      <c r="EY67" s="619"/>
      <c r="EZ67" s="619"/>
      <c r="FA67" s="619"/>
      <c r="FB67" s="619"/>
      <c r="FC67" s="619"/>
      <c r="FD67" s="619"/>
      <c r="FE67" s="619"/>
      <c r="FF67" s="619"/>
      <c r="FG67" s="619"/>
      <c r="FH67" s="619"/>
      <c r="FI67" s="619"/>
      <c r="FJ67" s="619"/>
      <c r="FK67" s="619"/>
      <c r="FL67" s="619"/>
      <c r="FM67" s="619"/>
      <c r="FN67" s="619"/>
      <c r="FO67" s="619"/>
      <c r="FP67" s="619"/>
      <c r="FQ67" s="619"/>
      <c r="FR67" s="619"/>
      <c r="FS67" s="619"/>
      <c r="FT67" s="619"/>
      <c r="FU67" s="619"/>
      <c r="FV67" s="619"/>
      <c r="FW67" s="619"/>
      <c r="FX67" s="620">
        <f t="shared" si="17"/>
        <v>8</v>
      </c>
      <c r="FY67" s="614">
        <f t="shared" si="36"/>
        <v>2</v>
      </c>
      <c r="FZ67" s="615">
        <v>0.4917808219178082</v>
      </c>
      <c r="GA67" s="616">
        <v>0.69452054794520546</v>
      </c>
      <c r="GB67" s="616"/>
      <c r="GC67" s="616"/>
      <c r="GD67" s="616"/>
      <c r="GE67" s="616"/>
      <c r="GF67" s="616"/>
      <c r="GG67" s="616"/>
      <c r="GH67" s="616"/>
      <c r="GI67" s="616"/>
      <c r="GJ67" s="616"/>
      <c r="GK67" s="616"/>
      <c r="GL67" s="616"/>
      <c r="GM67" s="616"/>
      <c r="GN67" s="616"/>
      <c r="GO67" s="616"/>
      <c r="GP67" s="616"/>
      <c r="GQ67" s="616"/>
      <c r="GR67" s="616"/>
      <c r="GS67" s="616"/>
      <c r="GT67" s="616"/>
      <c r="GU67" s="616"/>
      <c r="GV67" s="616"/>
      <c r="GW67" s="616"/>
      <c r="GX67" s="616"/>
      <c r="GY67" s="616"/>
      <c r="GZ67" s="616"/>
      <c r="HA67" s="616"/>
      <c r="HB67" s="616"/>
      <c r="HC67" s="616"/>
      <c r="HD67" s="616"/>
      <c r="HE67" s="616"/>
      <c r="HF67" s="621">
        <v>0.5931506849315068</v>
      </c>
      <c r="HG67" s="622">
        <v>43</v>
      </c>
      <c r="HH67" s="623">
        <v>28</v>
      </c>
      <c r="HI67" s="623"/>
      <c r="HJ67" s="623"/>
      <c r="HK67" s="623">
        <v>15</v>
      </c>
      <c r="HL67" s="659">
        <v>0.55634703196347035</v>
      </c>
      <c r="HM67" s="623">
        <v>15</v>
      </c>
      <c r="HN67" s="660">
        <v>8.6027397260273974E-2</v>
      </c>
      <c r="HO67" s="625">
        <v>12</v>
      </c>
      <c r="HP67" s="626">
        <v>161</v>
      </c>
      <c r="HQ67" s="626">
        <v>7</v>
      </c>
      <c r="HR67" s="626">
        <v>36</v>
      </c>
      <c r="HS67" s="626">
        <v>470</v>
      </c>
      <c r="HT67" s="626">
        <v>651</v>
      </c>
      <c r="HU67" s="626">
        <v>463</v>
      </c>
      <c r="HV67" s="626">
        <v>214</v>
      </c>
      <c r="HW67" s="626">
        <v>1077</v>
      </c>
      <c r="HX67" s="626">
        <v>203</v>
      </c>
      <c r="HY67" s="626">
        <v>188</v>
      </c>
      <c r="HZ67" s="626">
        <v>266</v>
      </c>
      <c r="IA67" s="626">
        <v>19</v>
      </c>
      <c r="IB67" s="626">
        <v>437</v>
      </c>
      <c r="IC67" s="626">
        <v>852</v>
      </c>
      <c r="ID67" s="626">
        <v>712</v>
      </c>
      <c r="IE67" s="626">
        <v>73</v>
      </c>
      <c r="IF67" s="626">
        <v>9</v>
      </c>
      <c r="IG67" s="626">
        <v>92</v>
      </c>
      <c r="IH67" s="626">
        <v>31</v>
      </c>
      <c r="II67" s="626">
        <v>32</v>
      </c>
      <c r="IJ67" s="626">
        <v>35</v>
      </c>
      <c r="IK67" s="626">
        <v>5</v>
      </c>
      <c r="IL67" s="626">
        <v>38</v>
      </c>
      <c r="IM67" s="626">
        <v>0</v>
      </c>
      <c r="IN67" s="626">
        <v>0</v>
      </c>
      <c r="IO67" s="626">
        <v>0</v>
      </c>
      <c r="IP67" s="626">
        <v>0</v>
      </c>
      <c r="IQ67" s="626">
        <f t="shared" si="18"/>
        <v>6083</v>
      </c>
      <c r="IR67" s="627">
        <f t="shared" si="19"/>
        <v>1.972710833470327E-3</v>
      </c>
      <c r="IS67" s="614">
        <f t="shared" si="20"/>
        <v>16.665753424657535</v>
      </c>
      <c r="IT67" s="628">
        <v>1302</v>
      </c>
      <c r="IU67" s="629">
        <f t="shared" si="21"/>
        <v>0.2140391254315305</v>
      </c>
      <c r="IV67" s="630">
        <v>1892</v>
      </c>
      <c r="IW67" s="631">
        <f t="shared" ref="IW67:IW130" si="37">IV67/IQ67</f>
        <v>0.31103074141048825</v>
      </c>
      <c r="IX67" s="632">
        <v>3979.1252000000054</v>
      </c>
      <c r="IY67" s="633">
        <v>229.16100000000009</v>
      </c>
      <c r="IZ67" s="633">
        <v>4208.2862000000005</v>
      </c>
      <c r="JA67" s="634">
        <f t="shared" si="22"/>
        <v>5.4454708902640717E-2</v>
      </c>
      <c r="JB67" s="635">
        <v>0.69181098142363973</v>
      </c>
      <c r="JC67" s="636">
        <v>1670</v>
      </c>
      <c r="JD67" s="637">
        <v>1034</v>
      </c>
      <c r="JE67" s="637">
        <v>3</v>
      </c>
      <c r="JF67" s="637">
        <v>1</v>
      </c>
      <c r="JG67" s="637">
        <v>0</v>
      </c>
      <c r="JH67" s="637">
        <v>3375</v>
      </c>
      <c r="JI67" s="638">
        <f t="shared" ref="JI67:JI130" si="38">JC67/IQ67</f>
        <v>0.27453559099128721</v>
      </c>
      <c r="JJ67" s="638">
        <f t="shared" ref="JJ67:JJ130" si="39">JD67/IQ67</f>
        <v>0.16998191681735986</v>
      </c>
      <c r="JK67" s="638">
        <f t="shared" ref="JK67:JK130" si="40">JE67/IQ67</f>
        <v>4.9317770836758174E-4</v>
      </c>
      <c r="JL67" s="638">
        <f t="shared" ref="JL67:JL130" si="41">JF67/IQ67</f>
        <v>1.6439256945586061E-4</v>
      </c>
      <c r="JM67" s="638">
        <f t="shared" ref="JM67:JM130" si="42">JG67/IQ67</f>
        <v>0</v>
      </c>
      <c r="JN67" s="639">
        <f t="shared" ref="JN67:JN130" si="43">JH67/IQ67</f>
        <v>0.5548249219135295</v>
      </c>
      <c r="JO67" s="640">
        <v>23.916666666666668</v>
      </c>
      <c r="JP67" s="641">
        <v>4.683229813664596</v>
      </c>
      <c r="JQ67" s="641">
        <v>2.8571428571428572</v>
      </c>
      <c r="JR67" s="641">
        <v>3.7222222222222223</v>
      </c>
      <c r="JS67" s="641">
        <v>6.6255319148936174</v>
      </c>
      <c r="JT67" s="641">
        <v>4.6728110599078345</v>
      </c>
      <c r="JU67" s="641">
        <v>5.3628509719222466</v>
      </c>
      <c r="JV67" s="641">
        <v>5.8130841121495331</v>
      </c>
      <c r="JW67" s="641">
        <v>3.3593314763231197</v>
      </c>
      <c r="JX67" s="641">
        <v>5.472906403940887</v>
      </c>
      <c r="JY67" s="641">
        <v>4.8670212765957448</v>
      </c>
      <c r="JZ67" s="641">
        <v>6.9398496240601499</v>
      </c>
      <c r="KA67" s="641">
        <v>3.9473684210526314</v>
      </c>
      <c r="KB67" s="641">
        <v>3.5446224256292904</v>
      </c>
      <c r="KC67" s="641">
        <v>4.477699530516432</v>
      </c>
      <c r="KD67" s="641">
        <v>4.3806179775280896</v>
      </c>
      <c r="KE67" s="641">
        <v>4.0821917808219181</v>
      </c>
      <c r="KF67" s="641">
        <v>9.4444444444444446</v>
      </c>
      <c r="KG67" s="641">
        <v>9.5108695652173907</v>
      </c>
      <c r="KH67" s="641">
        <v>3.129032258064516</v>
      </c>
      <c r="KI67" s="641">
        <v>2.53125</v>
      </c>
      <c r="KJ67" s="641">
        <v>3.4</v>
      </c>
      <c r="KK67" s="641">
        <v>12</v>
      </c>
      <c r="KL67" s="641">
        <v>5.2368421052631575</v>
      </c>
      <c r="KM67" s="641">
        <v>0</v>
      </c>
      <c r="KN67" s="641">
        <v>0</v>
      </c>
      <c r="KO67" s="641">
        <v>0</v>
      </c>
      <c r="KP67" s="641">
        <v>0</v>
      </c>
      <c r="KQ67" s="642">
        <v>4.7575209600526058</v>
      </c>
      <c r="KR67" s="625">
        <v>131</v>
      </c>
      <c r="KS67" s="626">
        <v>528</v>
      </c>
      <c r="KT67" s="626">
        <v>11</v>
      </c>
      <c r="KU67" s="626">
        <v>98</v>
      </c>
      <c r="KV67" s="626">
        <v>2412</v>
      </c>
      <c r="KW67" s="626">
        <v>2114</v>
      </c>
      <c r="KX67" s="626">
        <v>1692</v>
      </c>
      <c r="KY67" s="626">
        <v>889</v>
      </c>
      <c r="KZ67" s="626">
        <v>2491</v>
      </c>
      <c r="LA67" s="626">
        <v>883</v>
      </c>
      <c r="LB67" s="626">
        <v>701</v>
      </c>
      <c r="LC67" s="626">
        <v>1525</v>
      </c>
      <c r="LD67" s="626">
        <v>57</v>
      </c>
      <c r="LE67" s="626">
        <v>1124</v>
      </c>
      <c r="LF67" s="626">
        <v>2976</v>
      </c>
      <c r="LG67" s="626">
        <v>2423</v>
      </c>
      <c r="LH67" s="626">
        <v>222</v>
      </c>
      <c r="LI67" s="626">
        <v>67</v>
      </c>
      <c r="LJ67" s="626">
        <v>603</v>
      </c>
      <c r="LK67" s="626">
        <v>59</v>
      </c>
      <c r="LL67" s="626">
        <v>25</v>
      </c>
      <c r="LM67" s="626">
        <v>62</v>
      </c>
      <c r="LN67" s="626">
        <v>55</v>
      </c>
      <c r="LO67" s="626">
        <v>157</v>
      </c>
      <c r="LP67" s="626">
        <v>0</v>
      </c>
      <c r="LQ67" s="626">
        <v>0</v>
      </c>
      <c r="LR67" s="626">
        <v>0</v>
      </c>
      <c r="LS67" s="626">
        <v>0</v>
      </c>
      <c r="LT67" s="626">
        <f t="shared" si="35"/>
        <v>21305</v>
      </c>
      <c r="LU67" s="614">
        <f t="shared" ref="LU67:LU130" si="44">LT67/365</f>
        <v>58.369863013698627</v>
      </c>
      <c r="LV67" s="625">
        <v>144</v>
      </c>
      <c r="LW67" s="626">
        <v>75</v>
      </c>
      <c r="LX67" s="626">
        <v>2</v>
      </c>
      <c r="LY67" s="626">
        <v>1</v>
      </c>
      <c r="LZ67" s="626">
        <v>231</v>
      </c>
      <c r="MA67" s="626">
        <v>308</v>
      </c>
      <c r="MB67" s="626">
        <v>325</v>
      </c>
      <c r="MC67" s="626">
        <v>140</v>
      </c>
      <c r="MD67" s="626">
        <v>102</v>
      </c>
      <c r="ME67" s="626">
        <v>35</v>
      </c>
      <c r="MF67" s="626">
        <v>31</v>
      </c>
      <c r="MG67" s="626">
        <v>48</v>
      </c>
      <c r="MH67" s="626">
        <v>0</v>
      </c>
      <c r="MI67" s="626">
        <v>2</v>
      </c>
      <c r="MJ67" s="626">
        <v>0</v>
      </c>
      <c r="MK67" s="626">
        <v>0</v>
      </c>
      <c r="ML67" s="626">
        <v>4</v>
      </c>
      <c r="MM67" s="626">
        <v>9</v>
      </c>
      <c r="MN67" s="626">
        <v>182</v>
      </c>
      <c r="MO67" s="626">
        <v>9</v>
      </c>
      <c r="MP67" s="626">
        <v>29</v>
      </c>
      <c r="MQ67" s="626">
        <v>24</v>
      </c>
      <c r="MR67" s="626">
        <v>0</v>
      </c>
      <c r="MS67" s="626">
        <v>3</v>
      </c>
      <c r="MT67" s="626">
        <v>0</v>
      </c>
      <c r="MU67" s="626">
        <v>0</v>
      </c>
      <c r="MV67" s="626">
        <v>0</v>
      </c>
      <c r="MW67" s="626">
        <v>0</v>
      </c>
      <c r="MX67" s="626">
        <f t="shared" si="24"/>
        <v>1704</v>
      </c>
      <c r="MY67" s="614">
        <f t="shared" si="25"/>
        <v>4.6684931506849319</v>
      </c>
      <c r="MZ67" s="612">
        <f t="shared" ref="MZ67:MZ130" si="45">LT67</f>
        <v>21305</v>
      </c>
      <c r="NA67" s="613">
        <f t="shared" si="26"/>
        <v>1704</v>
      </c>
      <c r="NB67" s="643">
        <f t="shared" si="27"/>
        <v>7.4057977313225262E-2</v>
      </c>
      <c r="NC67" s="644">
        <v>0</v>
      </c>
      <c r="ND67" s="645">
        <v>0</v>
      </c>
      <c r="NE67" s="645">
        <v>0</v>
      </c>
      <c r="NF67" s="646">
        <v>0</v>
      </c>
      <c r="NG67" s="647">
        <v>622</v>
      </c>
      <c r="NH67" s="647">
        <v>1082</v>
      </c>
      <c r="NI67" s="645">
        <v>0</v>
      </c>
      <c r="NJ67" s="645">
        <v>0</v>
      </c>
      <c r="NK67" s="646">
        <v>0</v>
      </c>
      <c r="NL67" s="647">
        <v>0</v>
      </c>
      <c r="NM67" s="645">
        <v>0</v>
      </c>
      <c r="NN67" s="645">
        <v>0</v>
      </c>
      <c r="NO67" s="646">
        <v>0</v>
      </c>
      <c r="NP67" s="647">
        <v>0</v>
      </c>
      <c r="NQ67" s="648">
        <v>0</v>
      </c>
      <c r="NR67" s="648">
        <v>0</v>
      </c>
      <c r="NS67" s="648">
        <v>0</v>
      </c>
      <c r="NT67" s="649">
        <f t="shared" si="28"/>
        <v>1704</v>
      </c>
      <c r="NU67" s="650">
        <f t="shared" si="29"/>
        <v>0</v>
      </c>
      <c r="NV67" s="625"/>
      <c r="NW67" s="626"/>
      <c r="NX67" s="626"/>
      <c r="NY67" s="651"/>
      <c r="NZ67" s="626">
        <v>148</v>
      </c>
      <c r="OA67" s="626">
        <v>3</v>
      </c>
      <c r="OB67" s="626">
        <v>139</v>
      </c>
      <c r="OC67" s="651">
        <v>290</v>
      </c>
      <c r="OD67" s="652">
        <f t="shared" si="30"/>
        <v>290</v>
      </c>
      <c r="OE67" s="653"/>
      <c r="OF67" s="654"/>
      <c r="OG67" s="654">
        <v>1.78</v>
      </c>
      <c r="OH67" s="654">
        <v>0.2225</v>
      </c>
      <c r="OI67" s="654"/>
      <c r="OJ67" s="654"/>
      <c r="OK67" s="654">
        <v>12.19</v>
      </c>
      <c r="OL67" s="655">
        <v>1.5237499999999999</v>
      </c>
      <c r="OM67" s="656"/>
      <c r="ON67" s="657"/>
      <c r="OO67" s="657"/>
      <c r="OP67" s="657"/>
      <c r="OQ67" s="657"/>
      <c r="OR67" s="657"/>
      <c r="OS67" s="657"/>
      <c r="OT67" s="658"/>
    </row>
    <row r="68" spans="1:410" s="587" customFormat="1" ht="8.25" x14ac:dyDescent="0.25">
      <c r="A68" s="588" t="s">
        <v>540</v>
      </c>
      <c r="B68" s="589" t="s">
        <v>541</v>
      </c>
      <c r="C68" s="590" t="s">
        <v>542</v>
      </c>
      <c r="D68" s="590" t="s">
        <v>1257</v>
      </c>
      <c r="E68" s="590" t="s">
        <v>1237</v>
      </c>
      <c r="F68" s="590" t="s">
        <v>408</v>
      </c>
      <c r="G68" s="590" t="s">
        <v>544</v>
      </c>
      <c r="H68" s="590" t="s">
        <v>545</v>
      </c>
      <c r="I68" s="590" t="s">
        <v>320</v>
      </c>
      <c r="J68" s="590" t="s">
        <v>493</v>
      </c>
      <c r="K68" s="591" t="s">
        <v>282</v>
      </c>
      <c r="L68" s="592">
        <v>1</v>
      </c>
      <c r="M68" s="593">
        <v>618468</v>
      </c>
      <c r="N68" s="594">
        <v>26550</v>
      </c>
      <c r="O68" s="595">
        <v>612173</v>
      </c>
      <c r="P68" s="596">
        <v>402470</v>
      </c>
      <c r="Q68" s="597">
        <f t="shared" ref="Q68:Q128" si="46">P68/O68</f>
        <v>0.6574448726095401</v>
      </c>
      <c r="R68" s="598">
        <f t="shared" si="33"/>
        <v>6295</v>
      </c>
      <c r="S68" s="599">
        <v>1390.6389999999999</v>
      </c>
      <c r="T68" s="600">
        <v>501791.10486999992</v>
      </c>
      <c r="U68" s="600">
        <v>2124.5444200000002</v>
      </c>
      <c r="V68" s="600">
        <v>505306.28828999994</v>
      </c>
      <c r="W68" s="601">
        <f t="shared" ref="W68:W128" si="47">V68/M68</f>
        <v>0.81702899469333889</v>
      </c>
      <c r="X68" s="602">
        <v>76.966499999999996</v>
      </c>
      <c r="Y68" s="603">
        <v>0</v>
      </c>
      <c r="Z68" s="603">
        <v>149.94066666666666</v>
      </c>
      <c r="AA68" s="603">
        <v>51.233866666666657</v>
      </c>
      <c r="AB68" s="603">
        <v>4.5519999999999996</v>
      </c>
      <c r="AC68" s="603">
        <v>88.676266666666677</v>
      </c>
      <c r="AD68" s="603">
        <v>0</v>
      </c>
      <c r="AE68" s="603">
        <v>52.552</v>
      </c>
      <c r="AF68" s="603">
        <v>77.997500000000002</v>
      </c>
      <c r="AG68" s="603">
        <v>501.91880000000003</v>
      </c>
      <c r="AH68" s="604">
        <f t="shared" ref="AH68:AH131" si="48">X68/(X68+Y68+Z68+AA68+AB68+AC68+AD68)</f>
        <v>0.20725057240865088</v>
      </c>
      <c r="AI68" s="605">
        <f t="shared" ref="AI68:AI131" si="49">Z68/(X68+Y68+Z68+AA68+AB68+AC68+AD68)</f>
        <v>0.403750839573079</v>
      </c>
      <c r="AJ68" s="606"/>
      <c r="AK68" s="607"/>
      <c r="AL68" s="607"/>
      <c r="AM68" s="607"/>
      <c r="AN68" s="607"/>
      <c r="AO68" s="607">
        <v>12391</v>
      </c>
      <c r="AP68" s="607">
        <v>3418</v>
      </c>
      <c r="AQ68" s="608">
        <v>4068</v>
      </c>
      <c r="AR68" s="609"/>
      <c r="AS68" s="610"/>
      <c r="AT68" s="610"/>
      <c r="AU68" s="610"/>
      <c r="AV68" s="610"/>
      <c r="AW68" s="610"/>
      <c r="AX68" s="610"/>
      <c r="AY68" s="610"/>
      <c r="AZ68" s="610"/>
      <c r="BA68" s="610"/>
      <c r="BB68" s="610"/>
      <c r="BC68" s="610"/>
      <c r="BD68" s="610"/>
      <c r="BE68" s="610"/>
      <c r="BF68" s="610"/>
      <c r="BG68" s="610"/>
      <c r="BH68" s="610"/>
      <c r="BI68" s="610"/>
      <c r="BJ68" s="610"/>
      <c r="BK68" s="610"/>
      <c r="BL68" s="611"/>
      <c r="BM68" s="612">
        <v>30</v>
      </c>
      <c r="BN68" s="613">
        <v>35</v>
      </c>
      <c r="BO68" s="613">
        <v>38</v>
      </c>
      <c r="BP68" s="613">
        <v>27</v>
      </c>
      <c r="BQ68" s="613"/>
      <c r="BR68" s="613">
        <v>17</v>
      </c>
      <c r="BS68" s="613"/>
      <c r="BT68" s="613"/>
      <c r="BU68" s="613">
        <v>10</v>
      </c>
      <c r="BV68" s="613"/>
      <c r="BW68" s="613"/>
      <c r="BX68" s="613"/>
      <c r="BY68" s="613"/>
      <c r="BZ68" s="613"/>
      <c r="CA68" s="613"/>
      <c r="CB68" s="613"/>
      <c r="CC68" s="613"/>
      <c r="CD68" s="613"/>
      <c r="CE68" s="613"/>
      <c r="CF68" s="613"/>
      <c r="CG68" s="613"/>
      <c r="CH68" s="613"/>
      <c r="CI68" s="613"/>
      <c r="CJ68" s="613"/>
      <c r="CK68" s="613"/>
      <c r="CL68" s="613"/>
      <c r="CM68" s="613"/>
      <c r="CN68" s="613"/>
      <c r="CO68" s="613"/>
      <c r="CP68" s="613"/>
      <c r="CQ68" s="613"/>
      <c r="CR68" s="613"/>
      <c r="CS68" s="613"/>
      <c r="CT68" s="613"/>
      <c r="CU68" s="613"/>
      <c r="CV68" s="613"/>
      <c r="CW68" s="613"/>
      <c r="CX68" s="613"/>
      <c r="CY68" s="613"/>
      <c r="CZ68" s="613"/>
      <c r="DA68" s="613">
        <f t="shared" ref="DA68:DA131" si="50">SUM(BM68:CZ68)</f>
        <v>157</v>
      </c>
      <c r="DB68" s="614">
        <f t="shared" ref="DB68:DB131" si="51">COUNT(BM68:CZ68)</f>
        <v>6</v>
      </c>
      <c r="DC68" s="615">
        <v>0.81634703196347036</v>
      </c>
      <c r="DD68" s="616">
        <v>0.36524461839530331</v>
      </c>
      <c r="DE68" s="616">
        <v>0.35630857966834895</v>
      </c>
      <c r="DF68" s="616">
        <v>0.65936073059360734</v>
      </c>
      <c r="DG68" s="616"/>
      <c r="DH68" s="616">
        <v>0.3614826752618856</v>
      </c>
      <c r="DI68" s="616"/>
      <c r="DJ68" s="616"/>
      <c r="DK68" s="616">
        <v>0.60356164383561639</v>
      </c>
      <c r="DL68" s="616"/>
      <c r="DM68" s="616"/>
      <c r="DN68" s="616"/>
      <c r="DO68" s="616"/>
      <c r="DP68" s="616"/>
      <c r="DQ68" s="616"/>
      <c r="DR68" s="616"/>
      <c r="DS68" s="616"/>
      <c r="DT68" s="616"/>
      <c r="DU68" s="616"/>
      <c r="DV68" s="616"/>
      <c r="DW68" s="616"/>
      <c r="DX68" s="616"/>
      <c r="DY68" s="616"/>
      <c r="DZ68" s="616"/>
      <c r="EA68" s="616"/>
      <c r="EB68" s="616"/>
      <c r="EC68" s="616"/>
      <c r="ED68" s="616"/>
      <c r="EE68" s="616"/>
      <c r="EF68" s="616"/>
      <c r="EG68" s="616"/>
      <c r="EH68" s="616"/>
      <c r="EI68" s="616"/>
      <c r="EJ68" s="616"/>
      <c r="EK68" s="616"/>
      <c r="EL68" s="616"/>
      <c r="EM68" s="616"/>
      <c r="EN68" s="616"/>
      <c r="EO68" s="616"/>
      <c r="EP68" s="616"/>
      <c r="EQ68" s="617">
        <v>0.51463223104441147</v>
      </c>
      <c r="ER68" s="618">
        <v>12</v>
      </c>
      <c r="ES68" s="619"/>
      <c r="ET68" s="619"/>
      <c r="EU68" s="619"/>
      <c r="EV68" s="619">
        <v>3</v>
      </c>
      <c r="EW68" s="619"/>
      <c r="EX68" s="619"/>
      <c r="EY68" s="619"/>
      <c r="EZ68" s="619"/>
      <c r="FA68" s="619"/>
      <c r="FB68" s="619"/>
      <c r="FC68" s="619"/>
      <c r="FD68" s="619"/>
      <c r="FE68" s="619"/>
      <c r="FF68" s="619"/>
      <c r="FG68" s="619"/>
      <c r="FH68" s="619"/>
      <c r="FI68" s="619"/>
      <c r="FJ68" s="619"/>
      <c r="FK68" s="619"/>
      <c r="FL68" s="619"/>
      <c r="FM68" s="619"/>
      <c r="FN68" s="619"/>
      <c r="FO68" s="619"/>
      <c r="FP68" s="619"/>
      <c r="FQ68" s="619"/>
      <c r="FR68" s="619"/>
      <c r="FS68" s="619"/>
      <c r="FT68" s="619"/>
      <c r="FU68" s="619"/>
      <c r="FV68" s="619"/>
      <c r="FW68" s="619"/>
      <c r="FX68" s="620">
        <f t="shared" ref="FX68:FX131" si="52">SUM(ER68:FW68)</f>
        <v>15</v>
      </c>
      <c r="FY68" s="614">
        <f t="shared" si="36"/>
        <v>2</v>
      </c>
      <c r="FZ68" s="615">
        <v>1.2162100456621006</v>
      </c>
      <c r="GA68" s="616"/>
      <c r="GB68" s="616"/>
      <c r="GC68" s="616"/>
      <c r="GD68" s="616">
        <v>0.67488584474885849</v>
      </c>
      <c r="GE68" s="616"/>
      <c r="GF68" s="616"/>
      <c r="GG68" s="616"/>
      <c r="GH68" s="616"/>
      <c r="GI68" s="616"/>
      <c r="GJ68" s="616"/>
      <c r="GK68" s="616"/>
      <c r="GL68" s="616"/>
      <c r="GM68" s="616"/>
      <c r="GN68" s="616"/>
      <c r="GO68" s="616"/>
      <c r="GP68" s="616"/>
      <c r="GQ68" s="616"/>
      <c r="GR68" s="616"/>
      <c r="GS68" s="616"/>
      <c r="GT68" s="616"/>
      <c r="GU68" s="616"/>
      <c r="GV68" s="616"/>
      <c r="GW68" s="616"/>
      <c r="GX68" s="616"/>
      <c r="GY68" s="616"/>
      <c r="GZ68" s="616"/>
      <c r="HA68" s="616"/>
      <c r="HB68" s="616"/>
      <c r="HC68" s="616"/>
      <c r="HD68" s="616"/>
      <c r="HE68" s="616"/>
      <c r="HF68" s="621">
        <v>1.1079452054794521</v>
      </c>
      <c r="HG68" s="622">
        <v>34</v>
      </c>
      <c r="HH68" s="623"/>
      <c r="HI68" s="623"/>
      <c r="HJ68" s="623"/>
      <c r="HK68" s="623"/>
      <c r="HL68" s="623"/>
      <c r="HM68" s="623"/>
      <c r="HN68" s="624"/>
      <c r="HO68" s="625">
        <v>16</v>
      </c>
      <c r="HP68" s="626">
        <v>177</v>
      </c>
      <c r="HQ68" s="626">
        <v>5</v>
      </c>
      <c r="HR68" s="626">
        <v>158</v>
      </c>
      <c r="HS68" s="626">
        <v>692</v>
      </c>
      <c r="HT68" s="626">
        <v>820</v>
      </c>
      <c r="HU68" s="626">
        <v>949</v>
      </c>
      <c r="HV68" s="626">
        <v>328</v>
      </c>
      <c r="HW68" s="626">
        <v>1398</v>
      </c>
      <c r="HX68" s="626">
        <v>234</v>
      </c>
      <c r="HY68" s="626">
        <v>162</v>
      </c>
      <c r="HZ68" s="626">
        <v>309</v>
      </c>
      <c r="IA68" s="626">
        <v>4</v>
      </c>
      <c r="IB68" s="626">
        <v>570</v>
      </c>
      <c r="IC68" s="626">
        <v>924</v>
      </c>
      <c r="ID68" s="626">
        <v>623</v>
      </c>
      <c r="IE68" s="626">
        <v>154</v>
      </c>
      <c r="IF68" s="626">
        <v>16</v>
      </c>
      <c r="IG68" s="626">
        <v>140</v>
      </c>
      <c r="IH68" s="626">
        <v>62</v>
      </c>
      <c r="II68" s="626">
        <v>61</v>
      </c>
      <c r="IJ68" s="626">
        <v>74</v>
      </c>
      <c r="IK68" s="626">
        <v>3</v>
      </c>
      <c r="IL68" s="626">
        <v>76</v>
      </c>
      <c r="IM68" s="626">
        <v>0</v>
      </c>
      <c r="IN68" s="626">
        <v>0</v>
      </c>
      <c r="IO68" s="626">
        <v>1</v>
      </c>
      <c r="IP68" s="626">
        <v>0</v>
      </c>
      <c r="IQ68" s="626">
        <f t="shared" ref="IQ68:IQ131" si="53">SUM(HO68:IP68)</f>
        <v>7956</v>
      </c>
      <c r="IR68" s="627">
        <f t="shared" ref="IR68:IR131" si="54">(HO68+IN68)/IQ68</f>
        <v>2.0110608345902461E-3</v>
      </c>
      <c r="IS68" s="614">
        <f t="shared" ref="IS68:IS131" si="55">IQ68/365</f>
        <v>21.797260273972604</v>
      </c>
      <c r="IT68" s="628">
        <v>684</v>
      </c>
      <c r="IU68" s="629">
        <f t="shared" ref="IU68:IU131" si="56">IT68/IQ68</f>
        <v>8.5972850678733032E-2</v>
      </c>
      <c r="IV68" s="630">
        <v>1814</v>
      </c>
      <c r="IW68" s="631">
        <f t="shared" si="37"/>
        <v>0.22800402212166918</v>
      </c>
      <c r="IX68" s="632">
        <v>5711.5334000000021</v>
      </c>
      <c r="IY68" s="633">
        <v>732.53289999999993</v>
      </c>
      <c r="IZ68" s="633">
        <v>6444.0663000000022</v>
      </c>
      <c r="JA68" s="634">
        <f t="shared" ref="JA68:JA131" si="57">IY68/IZ68</f>
        <v>0.11367556848383134</v>
      </c>
      <c r="JB68" s="635">
        <v>0.80996308446455534</v>
      </c>
      <c r="JC68" s="636">
        <v>2277</v>
      </c>
      <c r="JD68" s="637">
        <v>736</v>
      </c>
      <c r="JE68" s="637">
        <v>4</v>
      </c>
      <c r="JF68" s="637">
        <v>0</v>
      </c>
      <c r="JG68" s="637">
        <v>0</v>
      </c>
      <c r="JH68" s="637">
        <v>4939</v>
      </c>
      <c r="JI68" s="638">
        <f t="shared" si="38"/>
        <v>0.28619909502262442</v>
      </c>
      <c r="JJ68" s="638">
        <f t="shared" si="39"/>
        <v>9.2508798391151337E-2</v>
      </c>
      <c r="JK68" s="638">
        <f t="shared" si="40"/>
        <v>5.0276520864756154E-4</v>
      </c>
      <c r="JL68" s="638">
        <f t="shared" si="41"/>
        <v>0</v>
      </c>
      <c r="JM68" s="638">
        <f t="shared" si="42"/>
        <v>0</v>
      </c>
      <c r="JN68" s="639">
        <f t="shared" si="43"/>
        <v>0.62078934137757669</v>
      </c>
      <c r="JO68" s="640">
        <v>27.1875</v>
      </c>
      <c r="JP68" s="641">
        <v>4.0564971751412431</v>
      </c>
      <c r="JQ68" s="641">
        <v>4.4000000000000004</v>
      </c>
      <c r="JR68" s="641">
        <v>3.3734177215189876</v>
      </c>
      <c r="JS68" s="641">
        <v>7.0635838150289016</v>
      </c>
      <c r="JT68" s="641">
        <v>4.5097560975609756</v>
      </c>
      <c r="JU68" s="641">
        <v>4.6448893572181245</v>
      </c>
      <c r="JV68" s="641">
        <v>6.7926829268292686</v>
      </c>
      <c r="JW68" s="641">
        <v>7</v>
      </c>
      <c r="JX68" s="641">
        <v>4.6880341880341883</v>
      </c>
      <c r="JY68" s="641">
        <v>4.833333333333333</v>
      </c>
      <c r="JZ68" s="641">
        <v>6.8511326860841422</v>
      </c>
      <c r="KA68" s="641">
        <v>9.25</v>
      </c>
      <c r="KB68" s="641">
        <v>3.5543859649122806</v>
      </c>
      <c r="KC68" s="641">
        <v>4.8690476190476186</v>
      </c>
      <c r="KD68" s="641">
        <v>4.8683788121990368</v>
      </c>
      <c r="KE68" s="641">
        <v>5.3051948051948052</v>
      </c>
      <c r="KF68" s="641">
        <v>4.6875</v>
      </c>
      <c r="KG68" s="641">
        <v>6.2571428571428571</v>
      </c>
      <c r="KH68" s="641">
        <v>4.032258064516129</v>
      </c>
      <c r="KI68" s="641">
        <v>2.0655737704918034</v>
      </c>
      <c r="KJ68" s="641">
        <v>3.1216216216216215</v>
      </c>
      <c r="KK68" s="641">
        <v>10.333333333333334</v>
      </c>
      <c r="KL68" s="641">
        <v>2.6052631578947367</v>
      </c>
      <c r="KM68" s="641">
        <v>0</v>
      </c>
      <c r="KN68" s="641">
        <v>0</v>
      </c>
      <c r="KO68" s="641">
        <v>5</v>
      </c>
      <c r="KP68" s="641">
        <v>0</v>
      </c>
      <c r="KQ68" s="642">
        <v>5.3942936148818506</v>
      </c>
      <c r="KR68" s="625">
        <v>114</v>
      </c>
      <c r="KS68" s="626">
        <v>428</v>
      </c>
      <c r="KT68" s="626">
        <v>15</v>
      </c>
      <c r="KU68" s="626">
        <v>365</v>
      </c>
      <c r="KV68" s="626">
        <v>3189</v>
      </c>
      <c r="KW68" s="626">
        <v>2164</v>
      </c>
      <c r="KX68" s="626">
        <v>2836</v>
      </c>
      <c r="KY68" s="626">
        <v>1465</v>
      </c>
      <c r="KZ68" s="626">
        <v>7129</v>
      </c>
      <c r="LA68" s="626">
        <v>789</v>
      </c>
      <c r="LB68" s="626">
        <v>469</v>
      </c>
      <c r="LC68" s="626">
        <v>1457</v>
      </c>
      <c r="LD68" s="626">
        <v>32</v>
      </c>
      <c r="LE68" s="626">
        <v>1317</v>
      </c>
      <c r="LF68" s="626">
        <v>3460</v>
      </c>
      <c r="LG68" s="626">
        <v>2250</v>
      </c>
      <c r="LH68" s="626">
        <v>605</v>
      </c>
      <c r="LI68" s="626">
        <v>54</v>
      </c>
      <c r="LJ68" s="626">
        <v>597</v>
      </c>
      <c r="LK68" s="626">
        <v>178</v>
      </c>
      <c r="LL68" s="626">
        <v>64</v>
      </c>
      <c r="LM68" s="626">
        <v>105</v>
      </c>
      <c r="LN68" s="626">
        <v>28</v>
      </c>
      <c r="LO68" s="626">
        <v>132</v>
      </c>
      <c r="LP68" s="626">
        <v>0</v>
      </c>
      <c r="LQ68" s="626">
        <v>0</v>
      </c>
      <c r="LR68" s="626">
        <v>4</v>
      </c>
      <c r="LS68" s="626">
        <v>0</v>
      </c>
      <c r="LT68" s="626">
        <f t="shared" si="35"/>
        <v>29246</v>
      </c>
      <c r="LU68" s="614">
        <f t="shared" si="44"/>
        <v>80.126027397260273</v>
      </c>
      <c r="LV68" s="625">
        <v>304</v>
      </c>
      <c r="LW68" s="626">
        <v>126</v>
      </c>
      <c r="LX68" s="626">
        <v>2</v>
      </c>
      <c r="LY68" s="626">
        <v>45</v>
      </c>
      <c r="LZ68" s="626">
        <v>1012</v>
      </c>
      <c r="MA68" s="626">
        <v>757</v>
      </c>
      <c r="MB68" s="626">
        <v>636</v>
      </c>
      <c r="MC68" s="626">
        <v>438</v>
      </c>
      <c r="MD68" s="626">
        <v>1273</v>
      </c>
      <c r="ME68" s="626">
        <v>97</v>
      </c>
      <c r="MF68" s="626">
        <v>151</v>
      </c>
      <c r="MG68" s="626">
        <v>357</v>
      </c>
      <c r="MH68" s="626">
        <v>0</v>
      </c>
      <c r="MI68" s="626">
        <v>206</v>
      </c>
      <c r="MJ68" s="626">
        <v>178</v>
      </c>
      <c r="MK68" s="626">
        <v>143</v>
      </c>
      <c r="ML68" s="626">
        <v>56</v>
      </c>
      <c r="MM68" s="626">
        <v>5</v>
      </c>
      <c r="MN68" s="626">
        <v>142</v>
      </c>
      <c r="MO68" s="626">
        <v>17</v>
      </c>
      <c r="MP68" s="626">
        <v>16</v>
      </c>
      <c r="MQ68" s="626">
        <v>61</v>
      </c>
      <c r="MR68" s="626">
        <v>0</v>
      </c>
      <c r="MS68" s="626">
        <v>4</v>
      </c>
      <c r="MT68" s="626">
        <v>0</v>
      </c>
      <c r="MU68" s="626">
        <v>0</v>
      </c>
      <c r="MV68" s="626">
        <v>0</v>
      </c>
      <c r="MW68" s="626">
        <v>0</v>
      </c>
      <c r="MX68" s="626">
        <f t="shared" ref="MX68:MX79" si="58">SUM(LV68:MW68)</f>
        <v>6026</v>
      </c>
      <c r="MY68" s="614">
        <f t="shared" ref="MY68:MY131" si="59">MX68/365</f>
        <v>16.509589041095889</v>
      </c>
      <c r="MZ68" s="612">
        <f t="shared" si="45"/>
        <v>29246</v>
      </c>
      <c r="NA68" s="613">
        <f t="shared" ref="NA68:NA131" si="60">MX68</f>
        <v>6026</v>
      </c>
      <c r="NB68" s="643">
        <f t="shared" ref="NB68:NB131" si="61">NA68/(MZ68+NA68)</f>
        <v>0.17084372873667497</v>
      </c>
      <c r="NC68" s="644">
        <v>21</v>
      </c>
      <c r="ND68" s="645">
        <v>86</v>
      </c>
      <c r="NE68" s="645">
        <v>134</v>
      </c>
      <c r="NF68" s="646">
        <v>564</v>
      </c>
      <c r="NG68" s="647">
        <v>998</v>
      </c>
      <c r="NH68" s="647">
        <v>3495</v>
      </c>
      <c r="NI68" s="645">
        <v>0</v>
      </c>
      <c r="NJ68" s="645">
        <v>0</v>
      </c>
      <c r="NK68" s="646">
        <v>0</v>
      </c>
      <c r="NL68" s="647">
        <v>617</v>
      </c>
      <c r="NM68" s="645">
        <v>0</v>
      </c>
      <c r="NN68" s="645">
        <v>0</v>
      </c>
      <c r="NO68" s="646">
        <v>0</v>
      </c>
      <c r="NP68" s="647">
        <v>111</v>
      </c>
      <c r="NQ68" s="648">
        <v>0</v>
      </c>
      <c r="NR68" s="648">
        <v>0</v>
      </c>
      <c r="NS68" s="648">
        <v>0</v>
      </c>
      <c r="NT68" s="649">
        <f t="shared" ref="NT68:NT131" si="62">SUM(NC68:NS68)</f>
        <v>6026</v>
      </c>
      <c r="NU68" s="650">
        <f t="shared" ref="NU68:NU131" si="63">(NC68+ND68+NE68+NI68+NJ68+NM68+NN68)/NT68</f>
        <v>3.9993362097577166E-2</v>
      </c>
      <c r="NV68" s="625"/>
      <c r="NW68" s="626"/>
      <c r="NX68" s="626"/>
      <c r="NY68" s="651"/>
      <c r="NZ68" s="626">
        <v>190</v>
      </c>
      <c r="OA68" s="626">
        <v>106</v>
      </c>
      <c r="OB68" s="626">
        <v>106</v>
      </c>
      <c r="OC68" s="651">
        <v>402</v>
      </c>
      <c r="OD68" s="652">
        <f t="shared" ref="OD68:OD131" si="64">NY68+OC68</f>
        <v>402</v>
      </c>
      <c r="OE68" s="653"/>
      <c r="OF68" s="654"/>
      <c r="OG68" s="654">
        <v>3.5300000000000002</v>
      </c>
      <c r="OH68" s="654">
        <v>0.23533333333333334</v>
      </c>
      <c r="OI68" s="654"/>
      <c r="OJ68" s="654"/>
      <c r="OK68" s="654">
        <v>22.93</v>
      </c>
      <c r="OL68" s="655">
        <v>1.5286666666666666</v>
      </c>
      <c r="OM68" s="656"/>
      <c r="ON68" s="657">
        <v>147</v>
      </c>
      <c r="OO68" s="657"/>
      <c r="OP68" s="657">
        <v>1</v>
      </c>
      <c r="OQ68" s="657">
        <v>70</v>
      </c>
      <c r="OR68" s="657"/>
      <c r="OS68" s="657"/>
      <c r="OT68" s="658">
        <f t="shared" si="32"/>
        <v>218</v>
      </c>
    </row>
    <row r="69" spans="1:410" s="587" customFormat="1" ht="8.25" x14ac:dyDescent="0.25">
      <c r="A69" s="588" t="s">
        <v>546</v>
      </c>
      <c r="B69" s="589" t="s">
        <v>547</v>
      </c>
      <c r="C69" s="590" t="s">
        <v>548</v>
      </c>
      <c r="D69" s="590" t="s">
        <v>1258</v>
      </c>
      <c r="E69" s="590" t="s">
        <v>1237</v>
      </c>
      <c r="F69" s="590" t="s">
        <v>408</v>
      </c>
      <c r="G69" s="590" t="s">
        <v>550</v>
      </c>
      <c r="H69" s="590" t="s">
        <v>550</v>
      </c>
      <c r="I69" s="590" t="s">
        <v>186</v>
      </c>
      <c r="J69" s="590" t="s">
        <v>493</v>
      </c>
      <c r="K69" s="591" t="s">
        <v>238</v>
      </c>
      <c r="L69" s="592">
        <v>1</v>
      </c>
      <c r="M69" s="593">
        <v>13420208</v>
      </c>
      <c r="N69" s="594">
        <v>142048</v>
      </c>
      <c r="O69" s="595">
        <v>13293923</v>
      </c>
      <c r="P69" s="596">
        <v>7718033</v>
      </c>
      <c r="Q69" s="597">
        <f t="shared" si="46"/>
        <v>0.58056850487248945</v>
      </c>
      <c r="R69" s="598">
        <f t="shared" si="33"/>
        <v>126285</v>
      </c>
      <c r="S69" s="599">
        <v>32944.744439999995</v>
      </c>
      <c r="T69" s="600">
        <v>11500650.395570004</v>
      </c>
      <c r="U69" s="600">
        <v>598933.43035000027</v>
      </c>
      <c r="V69" s="600">
        <v>12132528.570360005</v>
      </c>
      <c r="W69" s="601">
        <f t="shared" si="47"/>
        <v>0.9040492196812453</v>
      </c>
      <c r="X69" s="602">
        <v>457.49550000000005</v>
      </c>
      <c r="Y69" s="603">
        <v>16.27</v>
      </c>
      <c r="Z69" s="603">
        <v>1028.4361333333334</v>
      </c>
      <c r="AA69" s="603">
        <v>352.22466666666662</v>
      </c>
      <c r="AB69" s="603">
        <v>74.774133333333353</v>
      </c>
      <c r="AC69" s="603">
        <v>564.61733333333336</v>
      </c>
      <c r="AD69" s="603">
        <v>18.4772</v>
      </c>
      <c r="AE69" s="603">
        <v>182.02808000000002</v>
      </c>
      <c r="AF69" s="603">
        <v>372.66170999999997</v>
      </c>
      <c r="AG69" s="603">
        <v>3066.9847566666667</v>
      </c>
      <c r="AH69" s="604">
        <f t="shared" si="48"/>
        <v>0.18210262173434547</v>
      </c>
      <c r="AI69" s="605">
        <f t="shared" si="49"/>
        <v>0.40936122030999833</v>
      </c>
      <c r="AJ69" s="606">
        <v>46984</v>
      </c>
      <c r="AK69" s="607">
        <v>44513</v>
      </c>
      <c r="AL69" s="607">
        <v>8726</v>
      </c>
      <c r="AM69" s="607">
        <v>10777</v>
      </c>
      <c r="AN69" s="607">
        <v>67831</v>
      </c>
      <c r="AO69" s="607">
        <v>48024</v>
      </c>
      <c r="AP69" s="607">
        <v>15753</v>
      </c>
      <c r="AQ69" s="608">
        <v>7890</v>
      </c>
      <c r="AR69" s="609"/>
      <c r="AS69" s="610">
        <v>1</v>
      </c>
      <c r="AT69" s="610"/>
      <c r="AU69" s="610">
        <v>1</v>
      </c>
      <c r="AV69" s="610">
        <v>1</v>
      </c>
      <c r="AW69" s="610"/>
      <c r="AX69" s="610">
        <v>1</v>
      </c>
      <c r="AY69" s="610">
        <v>1</v>
      </c>
      <c r="AZ69" s="610">
        <v>1</v>
      </c>
      <c r="BA69" s="610"/>
      <c r="BB69" s="610"/>
      <c r="BC69" s="610"/>
      <c r="BD69" s="610"/>
      <c r="BE69" s="610"/>
      <c r="BF69" s="610"/>
      <c r="BG69" s="610"/>
      <c r="BH69" s="610">
        <v>1</v>
      </c>
      <c r="BI69" s="610">
        <v>1</v>
      </c>
      <c r="BJ69" s="610"/>
      <c r="BK69" s="610">
        <v>1</v>
      </c>
      <c r="BL69" s="611">
        <f t="shared" ref="BL69:BL132" si="65">SUM(AR69:BK69)</f>
        <v>9</v>
      </c>
      <c r="BM69" s="612">
        <v>58</v>
      </c>
      <c r="BN69" s="613">
        <v>64</v>
      </c>
      <c r="BO69" s="613">
        <v>83</v>
      </c>
      <c r="BP69" s="613">
        <v>40</v>
      </c>
      <c r="BQ69" s="613">
        <v>38</v>
      </c>
      <c r="BR69" s="613">
        <v>41</v>
      </c>
      <c r="BS69" s="613">
        <v>55</v>
      </c>
      <c r="BT69" s="613">
        <v>25</v>
      </c>
      <c r="BU69" s="613">
        <v>45</v>
      </c>
      <c r="BV69" s="613">
        <v>38</v>
      </c>
      <c r="BW69" s="613">
        <v>65</v>
      </c>
      <c r="BX69" s="613">
        <v>60</v>
      </c>
      <c r="BY69" s="613">
        <v>16</v>
      </c>
      <c r="BZ69" s="613">
        <v>39</v>
      </c>
      <c r="CA69" s="613"/>
      <c r="CB69" s="613">
        <v>60</v>
      </c>
      <c r="CC69" s="613">
        <v>21</v>
      </c>
      <c r="CD69" s="613">
        <v>38</v>
      </c>
      <c r="CE69" s="613">
        <v>60</v>
      </c>
      <c r="CF69" s="613">
        <v>18</v>
      </c>
      <c r="CG69" s="613">
        <v>18</v>
      </c>
      <c r="CH69" s="613">
        <v>29</v>
      </c>
      <c r="CI69" s="613"/>
      <c r="CJ69" s="613"/>
      <c r="CK69" s="613"/>
      <c r="CL69" s="613">
        <v>25</v>
      </c>
      <c r="CM69" s="613">
        <v>13</v>
      </c>
      <c r="CN69" s="613"/>
      <c r="CO69" s="613"/>
      <c r="CP69" s="613"/>
      <c r="CQ69" s="613"/>
      <c r="CR69" s="613"/>
      <c r="CS69" s="613"/>
      <c r="CT69" s="613"/>
      <c r="CU69" s="613"/>
      <c r="CV69" s="613">
        <v>23</v>
      </c>
      <c r="CW69" s="613"/>
      <c r="CX69" s="613">
        <v>30</v>
      </c>
      <c r="CY69" s="613"/>
      <c r="CZ69" s="613"/>
      <c r="DA69" s="613">
        <f t="shared" si="50"/>
        <v>1002</v>
      </c>
      <c r="DB69" s="614">
        <f t="shared" si="51"/>
        <v>25</v>
      </c>
      <c r="DC69" s="615">
        <v>0.55507794048181391</v>
      </c>
      <c r="DD69" s="616">
        <v>0.36819349315068495</v>
      </c>
      <c r="DE69" s="616">
        <v>0.37861033173791053</v>
      </c>
      <c r="DF69" s="616">
        <v>0.57102739726027396</v>
      </c>
      <c r="DG69" s="616">
        <v>0.52746935832732511</v>
      </c>
      <c r="DH69" s="616">
        <v>0.36364851319746072</v>
      </c>
      <c r="DI69" s="616">
        <v>0.43865504358655044</v>
      </c>
      <c r="DJ69" s="616">
        <v>0.66268493150684926</v>
      </c>
      <c r="DK69" s="616">
        <v>0.38173515981735162</v>
      </c>
      <c r="DL69" s="616">
        <v>0.69956741167988468</v>
      </c>
      <c r="DM69" s="616">
        <v>0.21829293993677557</v>
      </c>
      <c r="DN69" s="616">
        <v>0.60406392694063926</v>
      </c>
      <c r="DO69" s="616">
        <v>0.49160958904109592</v>
      </c>
      <c r="DP69" s="616">
        <v>0.58805760449596067</v>
      </c>
      <c r="DQ69" s="616"/>
      <c r="DR69" s="616">
        <v>0.5489954337899543</v>
      </c>
      <c r="DS69" s="616">
        <v>0.44213959556425309</v>
      </c>
      <c r="DT69" s="616">
        <v>0.53294881038211972</v>
      </c>
      <c r="DU69" s="616">
        <v>0.21671232876712329</v>
      </c>
      <c r="DV69" s="616">
        <v>0.16331811263318113</v>
      </c>
      <c r="DW69" s="616">
        <v>0.25327245053272451</v>
      </c>
      <c r="DX69" s="616">
        <v>0.32933396315540858</v>
      </c>
      <c r="DY69" s="616"/>
      <c r="DZ69" s="616"/>
      <c r="EA69" s="616"/>
      <c r="EB69" s="616">
        <v>0.51441095890410959</v>
      </c>
      <c r="EC69" s="616">
        <v>0.35700737618545836</v>
      </c>
      <c r="ED69" s="616"/>
      <c r="EE69" s="616"/>
      <c r="EF69" s="616"/>
      <c r="EG69" s="616"/>
      <c r="EH69" s="616"/>
      <c r="EI69" s="616"/>
      <c r="EJ69" s="616"/>
      <c r="EK69" s="616"/>
      <c r="EL69" s="616">
        <v>0.43204288266825491</v>
      </c>
      <c r="EM69" s="616"/>
      <c r="EN69" s="616">
        <v>0.31780821917808222</v>
      </c>
      <c r="EO69" s="616"/>
      <c r="EP69" s="616"/>
      <c r="EQ69" s="617">
        <v>0.43928854619528068</v>
      </c>
      <c r="ER69" s="618">
        <v>24</v>
      </c>
      <c r="ES69" s="619"/>
      <c r="ET69" s="619">
        <v>12</v>
      </c>
      <c r="EU69" s="619">
        <v>17</v>
      </c>
      <c r="EV69" s="619">
        <v>18</v>
      </c>
      <c r="EW69" s="619">
        <v>3</v>
      </c>
      <c r="EX69" s="619">
        <v>14</v>
      </c>
      <c r="EY69" s="619">
        <v>7</v>
      </c>
      <c r="EZ69" s="619">
        <v>10</v>
      </c>
      <c r="FA69" s="619">
        <v>6</v>
      </c>
      <c r="FB69" s="619"/>
      <c r="FC69" s="619"/>
      <c r="FD69" s="619">
        <v>15</v>
      </c>
      <c r="FE69" s="619"/>
      <c r="FF69" s="619"/>
      <c r="FG69" s="619"/>
      <c r="FH69" s="619"/>
      <c r="FI69" s="619"/>
      <c r="FJ69" s="619"/>
      <c r="FK69" s="619"/>
      <c r="FL69" s="619"/>
      <c r="FM69" s="619"/>
      <c r="FN69" s="619"/>
      <c r="FO69" s="619"/>
      <c r="FP69" s="619"/>
      <c r="FQ69" s="619">
        <v>3</v>
      </c>
      <c r="FR69" s="619"/>
      <c r="FS69" s="619"/>
      <c r="FT69" s="619"/>
      <c r="FU69" s="619"/>
      <c r="FV69" s="619"/>
      <c r="FW69" s="619"/>
      <c r="FX69" s="620">
        <f t="shared" si="52"/>
        <v>129</v>
      </c>
      <c r="FY69" s="614">
        <f t="shared" si="36"/>
        <v>11</v>
      </c>
      <c r="FZ69" s="615">
        <v>0</v>
      </c>
      <c r="GA69" s="616"/>
      <c r="GB69" s="616">
        <v>1.5438356164383562</v>
      </c>
      <c r="GC69" s="616">
        <v>0.55181305398871883</v>
      </c>
      <c r="GD69" s="616">
        <v>0.33455098934550992</v>
      </c>
      <c r="GE69" s="616">
        <v>0</v>
      </c>
      <c r="GF69" s="616">
        <v>0.65225048923679063</v>
      </c>
      <c r="GG69" s="616">
        <v>0.67436399217221132</v>
      </c>
      <c r="GH69" s="616">
        <v>0.45945205479452056</v>
      </c>
      <c r="GI69" s="616">
        <v>0.73972602739726023</v>
      </c>
      <c r="GJ69" s="616"/>
      <c r="GK69" s="616"/>
      <c r="GL69" s="616">
        <v>0.4080365296803653</v>
      </c>
      <c r="GM69" s="616"/>
      <c r="GN69" s="616"/>
      <c r="GO69" s="616"/>
      <c r="GP69" s="616"/>
      <c r="GQ69" s="616"/>
      <c r="GR69" s="616"/>
      <c r="GS69" s="616"/>
      <c r="GT69" s="616"/>
      <c r="GU69" s="616"/>
      <c r="GV69" s="616"/>
      <c r="GW69" s="616"/>
      <c r="GX69" s="616"/>
      <c r="GY69" s="616">
        <v>0.58995433789954332</v>
      </c>
      <c r="GZ69" s="616"/>
      <c r="HA69" s="616"/>
      <c r="HB69" s="616"/>
      <c r="HC69" s="616"/>
      <c r="HD69" s="616"/>
      <c r="HE69" s="616"/>
      <c r="HF69" s="621">
        <v>0.50158224487628755</v>
      </c>
      <c r="HG69" s="622">
        <v>115</v>
      </c>
      <c r="HH69" s="623">
        <v>30</v>
      </c>
      <c r="HI69" s="623">
        <v>20</v>
      </c>
      <c r="HJ69" s="623">
        <v>8</v>
      </c>
      <c r="HK69" s="623"/>
      <c r="HL69" s="623"/>
      <c r="HM69" s="623">
        <v>10</v>
      </c>
      <c r="HN69" s="660">
        <v>3.8082191780821915E-2</v>
      </c>
      <c r="HO69" s="625">
        <v>241</v>
      </c>
      <c r="HP69" s="626">
        <v>2849</v>
      </c>
      <c r="HQ69" s="626">
        <v>486</v>
      </c>
      <c r="HR69" s="626">
        <v>1638</v>
      </c>
      <c r="HS69" s="626">
        <v>2245</v>
      </c>
      <c r="HT69" s="626">
        <v>4643</v>
      </c>
      <c r="HU69" s="626">
        <v>2445</v>
      </c>
      <c r="HV69" s="626">
        <v>833</v>
      </c>
      <c r="HW69" s="626">
        <v>5312</v>
      </c>
      <c r="HX69" s="626">
        <v>1419</v>
      </c>
      <c r="HY69" s="626">
        <v>442</v>
      </c>
      <c r="HZ69" s="626">
        <v>2506</v>
      </c>
      <c r="IA69" s="626">
        <v>1284</v>
      </c>
      <c r="IB69" s="626">
        <v>1508</v>
      </c>
      <c r="IC69" s="626">
        <v>1819</v>
      </c>
      <c r="ID69" s="626">
        <v>1379</v>
      </c>
      <c r="IE69" s="626">
        <v>310</v>
      </c>
      <c r="IF69" s="626">
        <v>198</v>
      </c>
      <c r="IG69" s="626">
        <v>418</v>
      </c>
      <c r="IH69" s="626">
        <v>585</v>
      </c>
      <c r="II69" s="626">
        <v>150</v>
      </c>
      <c r="IJ69" s="626">
        <v>170</v>
      </c>
      <c r="IK69" s="626">
        <v>24</v>
      </c>
      <c r="IL69" s="626">
        <v>427</v>
      </c>
      <c r="IM69" s="626">
        <v>406</v>
      </c>
      <c r="IN69" s="626">
        <v>21</v>
      </c>
      <c r="IO69" s="626">
        <v>43</v>
      </c>
      <c r="IP69" s="626">
        <v>1</v>
      </c>
      <c r="IQ69" s="626">
        <f t="shared" si="53"/>
        <v>33802</v>
      </c>
      <c r="IR69" s="627">
        <f t="shared" si="54"/>
        <v>7.7510206496657005E-3</v>
      </c>
      <c r="IS69" s="614">
        <f t="shared" si="55"/>
        <v>92.608219178082194</v>
      </c>
      <c r="IT69" s="628">
        <v>1428</v>
      </c>
      <c r="IU69" s="629">
        <f t="shared" si="56"/>
        <v>4.2246020945506182E-2</v>
      </c>
      <c r="IV69" s="630">
        <v>16687</v>
      </c>
      <c r="IW69" s="631">
        <f t="shared" si="37"/>
        <v>0.49366901366783028</v>
      </c>
      <c r="IX69" s="632">
        <v>36114.862299999906</v>
      </c>
      <c r="IY69" s="633">
        <v>8318.0475000000024</v>
      </c>
      <c r="IZ69" s="633">
        <v>44432.909800000052</v>
      </c>
      <c r="JA69" s="634">
        <f t="shared" si="57"/>
        <v>0.18720465388021904</v>
      </c>
      <c r="JB69" s="635">
        <v>1.3145053487959308</v>
      </c>
      <c r="JC69" s="636">
        <v>11585</v>
      </c>
      <c r="JD69" s="637">
        <v>5087</v>
      </c>
      <c r="JE69" s="637">
        <v>1322</v>
      </c>
      <c r="JF69" s="637">
        <v>1930</v>
      </c>
      <c r="JG69" s="637">
        <v>65</v>
      </c>
      <c r="JH69" s="637">
        <v>13813</v>
      </c>
      <c r="JI69" s="638">
        <f t="shared" si="38"/>
        <v>0.34273119933731733</v>
      </c>
      <c r="JJ69" s="638">
        <f t="shared" si="39"/>
        <v>0.15049405360629547</v>
      </c>
      <c r="JK69" s="638">
        <f t="shared" si="40"/>
        <v>3.91101118277025E-2</v>
      </c>
      <c r="JL69" s="638">
        <f t="shared" si="41"/>
        <v>5.7097213182651915E-2</v>
      </c>
      <c r="JM69" s="638">
        <f t="shared" si="42"/>
        <v>1.9229631382758417E-3</v>
      </c>
      <c r="JN69" s="639">
        <f t="shared" si="43"/>
        <v>0.40864445890775691</v>
      </c>
      <c r="JO69" s="640">
        <v>21.78838174273859</v>
      </c>
      <c r="JP69" s="641">
        <v>5.6405756405756406</v>
      </c>
      <c r="JQ69" s="641">
        <v>3.6604938271604937</v>
      </c>
      <c r="JR69" s="641">
        <v>4.8980463980463984</v>
      </c>
      <c r="JS69" s="641">
        <v>8.1804008908685972</v>
      </c>
      <c r="JT69" s="641">
        <v>5.3420202455309065</v>
      </c>
      <c r="JU69" s="641">
        <v>5.4490797546012271</v>
      </c>
      <c r="JV69" s="641">
        <v>7.2316926770708285</v>
      </c>
      <c r="JW69" s="641">
        <v>6.6876882530120483</v>
      </c>
      <c r="JX69" s="641">
        <v>6.7744890768146586</v>
      </c>
      <c r="JY69" s="641">
        <v>5.3461538461538458</v>
      </c>
      <c r="JZ69" s="641">
        <v>5.022346368715084</v>
      </c>
      <c r="KA69" s="641">
        <v>3.0381619937694704</v>
      </c>
      <c r="KB69" s="641">
        <v>3.7712201591511936</v>
      </c>
      <c r="KC69" s="641">
        <v>5.3793293018141837</v>
      </c>
      <c r="KD69" s="641">
        <v>8.205221174764322</v>
      </c>
      <c r="KE69" s="641">
        <v>6.5483870967741939</v>
      </c>
      <c r="KF69" s="641">
        <v>7.6969696969696972</v>
      </c>
      <c r="KG69" s="641">
        <v>9.5</v>
      </c>
      <c r="KH69" s="641">
        <v>13.777777777777779</v>
      </c>
      <c r="KI69" s="641">
        <v>9.82</v>
      </c>
      <c r="KJ69" s="641">
        <v>6.3117647058823527</v>
      </c>
      <c r="KK69" s="641">
        <v>8.3333333333333339</v>
      </c>
      <c r="KL69" s="641">
        <v>3.6159250585480094</v>
      </c>
      <c r="KM69" s="641">
        <v>15.268472906403941</v>
      </c>
      <c r="KN69" s="641">
        <v>9.7142857142857135</v>
      </c>
      <c r="KO69" s="641">
        <v>10.395348837209303</v>
      </c>
      <c r="KP69" s="641">
        <v>1</v>
      </c>
      <c r="KQ69" s="642">
        <v>6.2463463700372763</v>
      </c>
      <c r="KR69" s="625">
        <v>976</v>
      </c>
      <c r="KS69" s="626">
        <v>11242</v>
      </c>
      <c r="KT69" s="626">
        <v>1289</v>
      </c>
      <c r="KU69" s="626">
        <v>6347</v>
      </c>
      <c r="KV69" s="626">
        <v>14541</v>
      </c>
      <c r="KW69" s="626">
        <v>16214</v>
      </c>
      <c r="KX69" s="626">
        <v>10239</v>
      </c>
      <c r="KY69" s="626">
        <v>4951</v>
      </c>
      <c r="KZ69" s="626">
        <v>28201</v>
      </c>
      <c r="LA69" s="626">
        <v>8255</v>
      </c>
      <c r="LB69" s="626">
        <v>1803</v>
      </c>
      <c r="LC69" s="626">
        <v>10408</v>
      </c>
      <c r="LD69" s="626">
        <v>3265</v>
      </c>
      <c r="LE69" s="626">
        <v>3758</v>
      </c>
      <c r="LF69" s="626">
        <v>7536</v>
      </c>
      <c r="LG69" s="626">
        <v>6355</v>
      </c>
      <c r="LH69" s="626">
        <v>1552</v>
      </c>
      <c r="LI69" s="626">
        <v>964</v>
      </c>
      <c r="LJ69" s="626">
        <v>3093</v>
      </c>
      <c r="LK69" s="626">
        <v>7187</v>
      </c>
      <c r="LL69" s="626">
        <v>1075</v>
      </c>
      <c r="LM69" s="626">
        <v>745</v>
      </c>
      <c r="LN69" s="626">
        <v>169</v>
      </c>
      <c r="LO69" s="626">
        <v>1130</v>
      </c>
      <c r="LP69" s="626">
        <v>5792</v>
      </c>
      <c r="LQ69" s="626">
        <v>75</v>
      </c>
      <c r="LR69" s="626">
        <v>351</v>
      </c>
      <c r="LS69" s="626">
        <v>1</v>
      </c>
      <c r="LT69" s="626">
        <f t="shared" si="35"/>
        <v>157514</v>
      </c>
      <c r="LU69" s="614">
        <f t="shared" si="44"/>
        <v>431.54520547945208</v>
      </c>
      <c r="LV69" s="625">
        <v>4026</v>
      </c>
      <c r="LW69" s="626">
        <v>2105</v>
      </c>
      <c r="LX69" s="626">
        <v>9</v>
      </c>
      <c r="LY69" s="626">
        <v>220</v>
      </c>
      <c r="LZ69" s="626">
        <v>1567</v>
      </c>
      <c r="MA69" s="626">
        <v>4830</v>
      </c>
      <c r="MB69" s="626">
        <v>641</v>
      </c>
      <c r="MC69" s="626">
        <v>239</v>
      </c>
      <c r="MD69" s="626">
        <v>2240</v>
      </c>
      <c r="ME69" s="626">
        <v>173</v>
      </c>
      <c r="MF69" s="626">
        <v>121</v>
      </c>
      <c r="MG69" s="626">
        <v>171</v>
      </c>
      <c r="MH69" s="626">
        <v>6</v>
      </c>
      <c r="MI69" s="626">
        <v>960</v>
      </c>
      <c r="MJ69" s="626">
        <v>613</v>
      </c>
      <c r="MK69" s="626">
        <v>3541</v>
      </c>
      <c r="ML69" s="626">
        <v>171</v>
      </c>
      <c r="MM69" s="626">
        <v>359</v>
      </c>
      <c r="MN69" s="626">
        <v>457</v>
      </c>
      <c r="MO69" s="626">
        <v>298</v>
      </c>
      <c r="MP69" s="626">
        <v>259</v>
      </c>
      <c r="MQ69" s="626">
        <v>161</v>
      </c>
      <c r="MR69" s="626">
        <v>8</v>
      </c>
      <c r="MS69" s="626">
        <v>63</v>
      </c>
      <c r="MT69" s="626">
        <v>0</v>
      </c>
      <c r="MU69" s="626">
        <v>107</v>
      </c>
      <c r="MV69" s="626">
        <v>53</v>
      </c>
      <c r="MW69" s="626">
        <v>0</v>
      </c>
      <c r="MX69" s="626">
        <f t="shared" si="58"/>
        <v>23398</v>
      </c>
      <c r="MY69" s="614">
        <f t="shared" si="59"/>
        <v>64.104109589041101</v>
      </c>
      <c r="MZ69" s="612">
        <f t="shared" si="45"/>
        <v>157514</v>
      </c>
      <c r="NA69" s="613">
        <f t="shared" si="60"/>
        <v>23398</v>
      </c>
      <c r="NB69" s="643">
        <f t="shared" si="61"/>
        <v>0.12933359865570002</v>
      </c>
      <c r="NC69" s="644">
        <v>403</v>
      </c>
      <c r="ND69" s="645">
        <v>1012</v>
      </c>
      <c r="NE69" s="645">
        <v>1836</v>
      </c>
      <c r="NF69" s="646">
        <v>3885</v>
      </c>
      <c r="NG69" s="647">
        <v>3288</v>
      </c>
      <c r="NH69" s="647">
        <v>6835</v>
      </c>
      <c r="NI69" s="645">
        <v>299</v>
      </c>
      <c r="NJ69" s="645">
        <v>0</v>
      </c>
      <c r="NK69" s="646">
        <v>84</v>
      </c>
      <c r="NL69" s="647">
        <v>1851</v>
      </c>
      <c r="NM69" s="645">
        <v>78</v>
      </c>
      <c r="NN69" s="645">
        <v>1099</v>
      </c>
      <c r="NO69" s="646">
        <v>117</v>
      </c>
      <c r="NP69" s="647">
        <v>2206</v>
      </c>
      <c r="NQ69" s="648">
        <v>405</v>
      </c>
      <c r="NR69" s="648">
        <v>0</v>
      </c>
      <c r="NS69" s="648">
        <v>0</v>
      </c>
      <c r="NT69" s="649">
        <f t="shared" si="62"/>
        <v>23398</v>
      </c>
      <c r="NU69" s="650">
        <f t="shared" si="63"/>
        <v>0.20202581417215146</v>
      </c>
      <c r="NV69" s="625">
        <v>2910</v>
      </c>
      <c r="NW69" s="626">
        <v>273</v>
      </c>
      <c r="NX69" s="626">
        <v>650</v>
      </c>
      <c r="NY69" s="651">
        <v>3833</v>
      </c>
      <c r="NZ69" s="626">
        <v>2013</v>
      </c>
      <c r="OA69" s="626">
        <v>680</v>
      </c>
      <c r="OB69" s="626">
        <v>923</v>
      </c>
      <c r="OC69" s="651">
        <v>3616</v>
      </c>
      <c r="OD69" s="652">
        <f t="shared" si="64"/>
        <v>7449</v>
      </c>
      <c r="OE69" s="653">
        <v>13.42</v>
      </c>
      <c r="OF69" s="654">
        <v>1.1183333333333334</v>
      </c>
      <c r="OG69" s="654">
        <v>62.199999999999996</v>
      </c>
      <c r="OH69" s="654">
        <v>0.53162393162393162</v>
      </c>
      <c r="OI69" s="654">
        <v>48.54</v>
      </c>
      <c r="OJ69" s="654">
        <v>4.0449999999999999</v>
      </c>
      <c r="OK69" s="654">
        <v>333.12</v>
      </c>
      <c r="OL69" s="655">
        <v>2.8471794871794871</v>
      </c>
      <c r="OM69" s="656"/>
      <c r="ON69" s="657"/>
      <c r="OO69" s="657"/>
      <c r="OP69" s="657"/>
      <c r="OQ69" s="657"/>
      <c r="OR69" s="657"/>
      <c r="OS69" s="657"/>
      <c r="OT69" s="658"/>
    </row>
    <row r="70" spans="1:410" s="587" customFormat="1" ht="8.25" x14ac:dyDescent="0.25">
      <c r="A70" s="588" t="s">
        <v>546</v>
      </c>
      <c r="B70" s="589" t="s">
        <v>551</v>
      </c>
      <c r="C70" s="590" t="s">
        <v>552</v>
      </c>
      <c r="D70" s="590" t="s">
        <v>1259</v>
      </c>
      <c r="E70" s="590" t="s">
        <v>1237</v>
      </c>
      <c r="F70" s="590" t="s">
        <v>408</v>
      </c>
      <c r="G70" s="590" t="s">
        <v>554</v>
      </c>
      <c r="H70" s="590" t="s">
        <v>554</v>
      </c>
      <c r="I70" s="590" t="s">
        <v>186</v>
      </c>
      <c r="J70" s="590" t="s">
        <v>493</v>
      </c>
      <c r="K70" s="591" t="s">
        <v>282</v>
      </c>
      <c r="L70" s="592">
        <v>1</v>
      </c>
      <c r="M70" s="593"/>
      <c r="N70" s="594"/>
      <c r="O70" s="595"/>
      <c r="P70" s="596"/>
      <c r="Q70" s="597"/>
      <c r="R70" s="598">
        <f t="shared" si="33"/>
        <v>0</v>
      </c>
      <c r="S70" s="599"/>
      <c r="T70" s="600"/>
      <c r="U70" s="600"/>
      <c r="V70" s="600"/>
      <c r="W70" s="601"/>
      <c r="X70" s="602">
        <v>92.375425000000007</v>
      </c>
      <c r="Y70" s="603">
        <v>2.92</v>
      </c>
      <c r="Z70" s="603">
        <v>236.99319999999997</v>
      </c>
      <c r="AA70" s="603">
        <v>92.576933333333344</v>
      </c>
      <c r="AB70" s="603">
        <v>14.2</v>
      </c>
      <c r="AC70" s="603">
        <v>119.7128</v>
      </c>
      <c r="AD70" s="603">
        <v>1.93</v>
      </c>
      <c r="AE70" s="603">
        <v>31.620999999999999</v>
      </c>
      <c r="AF70" s="603">
        <v>122.54925</v>
      </c>
      <c r="AG70" s="603">
        <v>714.8786083333332</v>
      </c>
      <c r="AH70" s="604">
        <f t="shared" si="48"/>
        <v>0.16474772246053113</v>
      </c>
      <c r="AI70" s="605">
        <f t="shared" si="49"/>
        <v>0.42266749991822106</v>
      </c>
      <c r="AJ70" s="606">
        <v>19135</v>
      </c>
      <c r="AK70" s="607">
        <v>18945</v>
      </c>
      <c r="AL70" s="607">
        <v>6450</v>
      </c>
      <c r="AM70" s="607">
        <v>86</v>
      </c>
      <c r="AN70" s="607">
        <v>34681</v>
      </c>
      <c r="AO70" s="607">
        <v>19866</v>
      </c>
      <c r="AP70" s="607">
        <v>9210</v>
      </c>
      <c r="AQ70" s="608">
        <v>2174</v>
      </c>
      <c r="AR70" s="609"/>
      <c r="AS70" s="610"/>
      <c r="AT70" s="610"/>
      <c r="AU70" s="610"/>
      <c r="AV70" s="610"/>
      <c r="AW70" s="610"/>
      <c r="AX70" s="610"/>
      <c r="AY70" s="610"/>
      <c r="AZ70" s="610"/>
      <c r="BA70" s="610">
        <v>1</v>
      </c>
      <c r="BB70" s="610"/>
      <c r="BC70" s="610"/>
      <c r="BD70" s="610"/>
      <c r="BE70" s="610"/>
      <c r="BF70" s="610"/>
      <c r="BG70" s="610"/>
      <c r="BH70" s="610"/>
      <c r="BI70" s="610"/>
      <c r="BJ70" s="610"/>
      <c r="BK70" s="610"/>
      <c r="BL70" s="611">
        <f t="shared" si="65"/>
        <v>1</v>
      </c>
      <c r="BM70" s="612">
        <v>60</v>
      </c>
      <c r="BN70" s="613">
        <v>52</v>
      </c>
      <c r="BO70" s="613">
        <v>41</v>
      </c>
      <c r="BP70" s="613"/>
      <c r="BQ70" s="613">
        <v>27</v>
      </c>
      <c r="BR70" s="613">
        <v>20</v>
      </c>
      <c r="BS70" s="613"/>
      <c r="BT70" s="613">
        <v>20</v>
      </c>
      <c r="BU70" s="613">
        <v>17</v>
      </c>
      <c r="BV70" s="613"/>
      <c r="BW70" s="613"/>
      <c r="BX70" s="613"/>
      <c r="BY70" s="613">
        <v>20</v>
      </c>
      <c r="BZ70" s="613"/>
      <c r="CA70" s="613"/>
      <c r="CB70" s="613"/>
      <c r="CC70" s="613"/>
      <c r="CD70" s="613"/>
      <c r="CE70" s="613"/>
      <c r="CF70" s="613">
        <v>2</v>
      </c>
      <c r="CG70" s="613"/>
      <c r="CH70" s="613"/>
      <c r="CI70" s="613"/>
      <c r="CJ70" s="613"/>
      <c r="CK70" s="613"/>
      <c r="CL70" s="613"/>
      <c r="CM70" s="613"/>
      <c r="CN70" s="613"/>
      <c r="CO70" s="613"/>
      <c r="CP70" s="613"/>
      <c r="CQ70" s="613"/>
      <c r="CR70" s="613"/>
      <c r="CS70" s="613"/>
      <c r="CT70" s="613"/>
      <c r="CU70" s="613"/>
      <c r="CV70" s="613"/>
      <c r="CW70" s="613"/>
      <c r="CX70" s="613"/>
      <c r="CY70" s="613"/>
      <c r="CZ70" s="613"/>
      <c r="DA70" s="613">
        <f t="shared" si="50"/>
        <v>259</v>
      </c>
      <c r="DB70" s="614">
        <f t="shared" si="51"/>
        <v>9</v>
      </c>
      <c r="DC70" s="615">
        <v>0.42333333333333334</v>
      </c>
      <c r="DD70" s="616">
        <v>0.21327713382507904</v>
      </c>
      <c r="DE70" s="616">
        <v>0.30878717006348144</v>
      </c>
      <c r="DF70" s="616"/>
      <c r="DG70" s="616">
        <v>0.60882800608828003</v>
      </c>
      <c r="DH70" s="616">
        <v>0.60452054794520549</v>
      </c>
      <c r="DI70" s="616"/>
      <c r="DJ70" s="616">
        <v>0.58849315068493147</v>
      </c>
      <c r="DK70" s="616">
        <v>0.26623690572119257</v>
      </c>
      <c r="DL70" s="616"/>
      <c r="DM70" s="616"/>
      <c r="DN70" s="616"/>
      <c r="DO70" s="616">
        <v>0.16041095890410959</v>
      </c>
      <c r="DP70" s="616"/>
      <c r="DQ70" s="616"/>
      <c r="DR70" s="616"/>
      <c r="DS70" s="616"/>
      <c r="DT70" s="616"/>
      <c r="DU70" s="616"/>
      <c r="DV70" s="616">
        <v>6.8493150684931503E-3</v>
      </c>
      <c r="DW70" s="616"/>
      <c r="DX70" s="616"/>
      <c r="DY70" s="616"/>
      <c r="DZ70" s="616"/>
      <c r="EA70" s="616"/>
      <c r="EB70" s="616"/>
      <c r="EC70" s="616"/>
      <c r="ED70" s="616"/>
      <c r="EE70" s="616"/>
      <c r="EF70" s="616"/>
      <c r="EG70" s="616"/>
      <c r="EH70" s="616"/>
      <c r="EI70" s="616"/>
      <c r="EJ70" s="616"/>
      <c r="EK70" s="616"/>
      <c r="EL70" s="616"/>
      <c r="EM70" s="616"/>
      <c r="EN70" s="616"/>
      <c r="EO70" s="616"/>
      <c r="EP70" s="616"/>
      <c r="EQ70" s="617">
        <v>0.37527899719680541</v>
      </c>
      <c r="ER70" s="618">
        <v>5</v>
      </c>
      <c r="ES70" s="619">
        <v>6</v>
      </c>
      <c r="ET70" s="619">
        <v>5</v>
      </c>
      <c r="EU70" s="619"/>
      <c r="EV70" s="619">
        <v>3</v>
      </c>
      <c r="EW70" s="619">
        <v>8</v>
      </c>
      <c r="EX70" s="619"/>
      <c r="EY70" s="619"/>
      <c r="EZ70" s="619"/>
      <c r="FA70" s="619"/>
      <c r="FB70" s="619"/>
      <c r="FC70" s="619"/>
      <c r="FD70" s="619"/>
      <c r="FE70" s="619"/>
      <c r="FF70" s="619"/>
      <c r="FG70" s="619"/>
      <c r="FH70" s="619"/>
      <c r="FI70" s="619"/>
      <c r="FJ70" s="619"/>
      <c r="FK70" s="619"/>
      <c r="FL70" s="619"/>
      <c r="FM70" s="619"/>
      <c r="FN70" s="619"/>
      <c r="FO70" s="619"/>
      <c r="FP70" s="619"/>
      <c r="FQ70" s="619"/>
      <c r="FR70" s="619"/>
      <c r="FS70" s="619"/>
      <c r="FT70" s="619"/>
      <c r="FU70" s="619"/>
      <c r="FV70" s="619"/>
      <c r="FW70" s="619"/>
      <c r="FX70" s="620">
        <f t="shared" si="52"/>
        <v>27</v>
      </c>
      <c r="FY70" s="614">
        <f t="shared" si="36"/>
        <v>5</v>
      </c>
      <c r="FZ70" s="615">
        <v>0.44273972602739725</v>
      </c>
      <c r="GA70" s="616">
        <v>0.83881278538812787</v>
      </c>
      <c r="GB70" s="616">
        <v>0.83232876712328763</v>
      </c>
      <c r="GC70" s="616"/>
      <c r="GD70" s="616">
        <v>0.90502283105022829</v>
      </c>
      <c r="GE70" s="616">
        <v>0.55205479452054795</v>
      </c>
      <c r="GF70" s="616"/>
      <c r="GG70" s="616"/>
      <c r="GH70" s="616"/>
      <c r="GI70" s="616"/>
      <c r="GJ70" s="616"/>
      <c r="GK70" s="616"/>
      <c r="GL70" s="616"/>
      <c r="GM70" s="616"/>
      <c r="GN70" s="616"/>
      <c r="GO70" s="616"/>
      <c r="GP70" s="616"/>
      <c r="GQ70" s="616"/>
      <c r="GR70" s="616"/>
      <c r="GS70" s="616"/>
      <c r="GT70" s="616"/>
      <c r="GU70" s="616"/>
      <c r="GV70" s="616"/>
      <c r="GW70" s="616"/>
      <c r="GX70" s="616"/>
      <c r="GY70" s="616"/>
      <c r="GZ70" s="616"/>
      <c r="HA70" s="616"/>
      <c r="HB70" s="616"/>
      <c r="HC70" s="616"/>
      <c r="HD70" s="616"/>
      <c r="HE70" s="616"/>
      <c r="HF70" s="621">
        <v>0.68665651953323181</v>
      </c>
      <c r="HG70" s="622"/>
      <c r="HH70" s="623">
        <v>22</v>
      </c>
      <c r="HI70" s="623"/>
      <c r="HJ70" s="623"/>
      <c r="HK70" s="623"/>
      <c r="HL70" s="623"/>
      <c r="HM70" s="623"/>
      <c r="HN70" s="624"/>
      <c r="HO70" s="625">
        <v>66</v>
      </c>
      <c r="HP70" s="626">
        <v>854</v>
      </c>
      <c r="HQ70" s="626">
        <v>32</v>
      </c>
      <c r="HR70" s="626">
        <v>762</v>
      </c>
      <c r="HS70" s="626">
        <v>816</v>
      </c>
      <c r="HT70" s="626">
        <v>804</v>
      </c>
      <c r="HU70" s="626">
        <v>1219</v>
      </c>
      <c r="HV70" s="626">
        <v>582</v>
      </c>
      <c r="HW70" s="626">
        <v>906</v>
      </c>
      <c r="HX70" s="626">
        <v>301</v>
      </c>
      <c r="HY70" s="626">
        <v>255</v>
      </c>
      <c r="HZ70" s="626">
        <v>368</v>
      </c>
      <c r="IA70" s="626">
        <v>11</v>
      </c>
      <c r="IB70" s="626">
        <v>803</v>
      </c>
      <c r="IC70" s="626">
        <v>696</v>
      </c>
      <c r="ID70" s="626">
        <v>454</v>
      </c>
      <c r="IE70" s="626">
        <v>203</v>
      </c>
      <c r="IF70" s="626">
        <v>42</v>
      </c>
      <c r="IG70" s="626">
        <v>163</v>
      </c>
      <c r="IH70" s="626">
        <v>66</v>
      </c>
      <c r="II70" s="626">
        <v>64</v>
      </c>
      <c r="IJ70" s="626">
        <v>60</v>
      </c>
      <c r="IK70" s="626">
        <v>6</v>
      </c>
      <c r="IL70" s="626">
        <v>119</v>
      </c>
      <c r="IM70" s="626">
        <v>336</v>
      </c>
      <c r="IN70" s="626">
        <v>0</v>
      </c>
      <c r="IO70" s="626">
        <v>0</v>
      </c>
      <c r="IP70" s="626">
        <v>0</v>
      </c>
      <c r="IQ70" s="626">
        <f t="shared" si="53"/>
        <v>9988</v>
      </c>
      <c r="IR70" s="627">
        <f t="shared" si="54"/>
        <v>6.6079295154185024E-3</v>
      </c>
      <c r="IS70" s="614">
        <f t="shared" si="55"/>
        <v>27.364383561643837</v>
      </c>
      <c r="IT70" s="628">
        <v>464</v>
      </c>
      <c r="IU70" s="629">
        <f t="shared" si="56"/>
        <v>4.6455746896275532E-2</v>
      </c>
      <c r="IV70" s="630">
        <v>1235</v>
      </c>
      <c r="IW70" s="631">
        <f t="shared" si="37"/>
        <v>0.1236483780536644</v>
      </c>
      <c r="IX70" s="632">
        <v>8156.3100999999942</v>
      </c>
      <c r="IY70" s="633">
        <v>486.62020000000007</v>
      </c>
      <c r="IZ70" s="633">
        <v>8642.9302999999945</v>
      </c>
      <c r="JA70" s="634">
        <f t="shared" si="57"/>
        <v>5.6302687064362922E-2</v>
      </c>
      <c r="JB70" s="635">
        <v>0.86533142771325533</v>
      </c>
      <c r="JC70" s="636">
        <v>2947</v>
      </c>
      <c r="JD70" s="637">
        <v>958</v>
      </c>
      <c r="JE70" s="637">
        <v>75</v>
      </c>
      <c r="JF70" s="637">
        <v>0</v>
      </c>
      <c r="JG70" s="637">
        <v>0</v>
      </c>
      <c r="JH70" s="637">
        <v>6008</v>
      </c>
      <c r="JI70" s="638">
        <f t="shared" si="38"/>
        <v>0.29505406487785341</v>
      </c>
      <c r="JJ70" s="638">
        <f t="shared" si="39"/>
        <v>9.5915098117741293E-2</v>
      </c>
      <c r="JK70" s="638">
        <f t="shared" si="40"/>
        <v>7.5090108129755705E-3</v>
      </c>
      <c r="JL70" s="638">
        <f t="shared" si="41"/>
        <v>0</v>
      </c>
      <c r="JM70" s="638">
        <f t="shared" si="42"/>
        <v>0</v>
      </c>
      <c r="JN70" s="639">
        <f t="shared" si="43"/>
        <v>0.60152182619142969</v>
      </c>
      <c r="JO70" s="640">
        <v>24.939393939393938</v>
      </c>
      <c r="JP70" s="641">
        <v>6.5679156908665108</v>
      </c>
      <c r="JQ70" s="641">
        <v>4.1875</v>
      </c>
      <c r="JR70" s="641">
        <v>4.7467191601049867</v>
      </c>
      <c r="JS70" s="641">
        <v>6.3235294117647056</v>
      </c>
      <c r="JT70" s="641">
        <v>4.6169154228855724</v>
      </c>
      <c r="JU70" s="641">
        <v>4.63740771123872</v>
      </c>
      <c r="JV70" s="641">
        <v>4.4312714776632305</v>
      </c>
      <c r="JW70" s="641">
        <v>5.9845474613686536</v>
      </c>
      <c r="JX70" s="641">
        <v>4.7541528239202657</v>
      </c>
      <c r="JY70" s="641">
        <v>4.6784313725490199</v>
      </c>
      <c r="JZ70" s="641">
        <v>5.3315217391304346</v>
      </c>
      <c r="KA70" s="641">
        <v>4</v>
      </c>
      <c r="KB70" s="641">
        <v>3.0087173100871731</v>
      </c>
      <c r="KC70" s="641">
        <v>4.0201149425287355</v>
      </c>
      <c r="KD70" s="641">
        <v>4.7995594713656384</v>
      </c>
      <c r="KE70" s="641">
        <v>4.2758620689655169</v>
      </c>
      <c r="KF70" s="641">
        <v>6.333333333333333</v>
      </c>
      <c r="KG70" s="641">
        <v>6.742331288343558</v>
      </c>
      <c r="KH70" s="641">
        <v>5.6060606060606064</v>
      </c>
      <c r="KI70" s="641">
        <v>2.90625</v>
      </c>
      <c r="KJ70" s="641">
        <v>3.85</v>
      </c>
      <c r="KK70" s="641">
        <v>7.333333333333333</v>
      </c>
      <c r="KL70" s="641">
        <v>2.1680672268907561</v>
      </c>
      <c r="KM70" s="641">
        <v>13.75297619047619</v>
      </c>
      <c r="KN70" s="641">
        <v>0</v>
      </c>
      <c r="KO70" s="641">
        <v>0</v>
      </c>
      <c r="KP70" s="641">
        <v>0</v>
      </c>
      <c r="KQ70" s="642">
        <v>5.3562274729675607</v>
      </c>
      <c r="KR70" s="625">
        <v>192</v>
      </c>
      <c r="KS70" s="626">
        <v>3456</v>
      </c>
      <c r="KT70" s="626">
        <v>88</v>
      </c>
      <c r="KU70" s="626">
        <v>2563</v>
      </c>
      <c r="KV70" s="626">
        <v>3006</v>
      </c>
      <c r="KW70" s="626">
        <v>2500</v>
      </c>
      <c r="KX70" s="626">
        <v>3524</v>
      </c>
      <c r="KY70" s="626">
        <v>1806</v>
      </c>
      <c r="KZ70" s="626">
        <v>4055</v>
      </c>
      <c r="LA70" s="626">
        <v>1070</v>
      </c>
      <c r="LB70" s="626">
        <v>821</v>
      </c>
      <c r="LC70" s="626">
        <v>1379</v>
      </c>
      <c r="LD70" s="626">
        <v>33</v>
      </c>
      <c r="LE70" s="626">
        <v>2006</v>
      </c>
      <c r="LF70" s="626">
        <v>2209</v>
      </c>
      <c r="LG70" s="626">
        <v>1687</v>
      </c>
      <c r="LH70" s="626">
        <v>629</v>
      </c>
      <c r="LI70" s="626">
        <v>206</v>
      </c>
      <c r="LJ70" s="626">
        <v>863</v>
      </c>
      <c r="LK70" s="626">
        <v>287</v>
      </c>
      <c r="LL70" s="626">
        <v>70</v>
      </c>
      <c r="LM70" s="626">
        <v>128</v>
      </c>
      <c r="LN70" s="626">
        <v>27</v>
      </c>
      <c r="LO70" s="626">
        <v>175</v>
      </c>
      <c r="LP70" s="626">
        <v>4285</v>
      </c>
      <c r="LQ70" s="626">
        <v>0</v>
      </c>
      <c r="LR70" s="626">
        <v>0</v>
      </c>
      <c r="LS70" s="626">
        <v>0</v>
      </c>
      <c r="LT70" s="626">
        <f t="shared" si="35"/>
        <v>37065</v>
      </c>
      <c r="LU70" s="614">
        <f t="shared" si="44"/>
        <v>101.54794520547945</v>
      </c>
      <c r="LV70" s="625">
        <v>1383</v>
      </c>
      <c r="LW70" s="626">
        <v>1313</v>
      </c>
      <c r="LX70" s="626">
        <v>14</v>
      </c>
      <c r="LY70" s="626">
        <v>293</v>
      </c>
      <c r="LZ70" s="626">
        <v>1360</v>
      </c>
      <c r="MA70" s="626">
        <v>485</v>
      </c>
      <c r="MB70" s="626">
        <v>917</v>
      </c>
      <c r="MC70" s="626">
        <v>190</v>
      </c>
      <c r="MD70" s="626">
        <v>469</v>
      </c>
      <c r="ME70" s="626">
        <v>69</v>
      </c>
      <c r="MF70" s="626">
        <v>125</v>
      </c>
      <c r="MG70" s="626">
        <v>218</v>
      </c>
      <c r="MH70" s="626">
        <v>0</v>
      </c>
      <c r="MI70" s="626">
        <v>8</v>
      </c>
      <c r="MJ70" s="626">
        <v>4</v>
      </c>
      <c r="MK70" s="626">
        <v>32</v>
      </c>
      <c r="ML70" s="626">
        <v>39</v>
      </c>
      <c r="MM70" s="626">
        <v>18</v>
      </c>
      <c r="MN70" s="626">
        <v>75</v>
      </c>
      <c r="MO70" s="626">
        <v>17</v>
      </c>
      <c r="MP70" s="626">
        <v>62</v>
      </c>
      <c r="MQ70" s="626">
        <v>45</v>
      </c>
      <c r="MR70" s="626">
        <v>11</v>
      </c>
      <c r="MS70" s="626">
        <v>7</v>
      </c>
      <c r="MT70" s="626">
        <v>0</v>
      </c>
      <c r="MU70" s="626">
        <v>0</v>
      </c>
      <c r="MV70" s="626">
        <v>0</v>
      </c>
      <c r="MW70" s="626">
        <v>0</v>
      </c>
      <c r="MX70" s="626">
        <f t="shared" si="58"/>
        <v>7154</v>
      </c>
      <c r="MY70" s="614">
        <f t="shared" si="59"/>
        <v>19.600000000000001</v>
      </c>
      <c r="MZ70" s="612">
        <f t="shared" si="45"/>
        <v>37065</v>
      </c>
      <c r="NA70" s="613">
        <f t="shared" si="60"/>
        <v>7154</v>
      </c>
      <c r="NB70" s="643">
        <f t="shared" si="61"/>
        <v>0.16178565774893144</v>
      </c>
      <c r="NC70" s="644">
        <v>67</v>
      </c>
      <c r="ND70" s="645">
        <v>30</v>
      </c>
      <c r="NE70" s="645">
        <v>130</v>
      </c>
      <c r="NF70" s="646">
        <v>1517</v>
      </c>
      <c r="NG70" s="647">
        <v>3665</v>
      </c>
      <c r="NH70" s="647">
        <v>769</v>
      </c>
      <c r="NI70" s="645">
        <v>0</v>
      </c>
      <c r="NJ70" s="645">
        <v>0</v>
      </c>
      <c r="NK70" s="646">
        <v>0</v>
      </c>
      <c r="NL70" s="647">
        <v>976</v>
      </c>
      <c r="NM70" s="645">
        <v>0</v>
      </c>
      <c r="NN70" s="645">
        <v>0</v>
      </c>
      <c r="NO70" s="646">
        <v>0</v>
      </c>
      <c r="NP70" s="647">
        <v>0</v>
      </c>
      <c r="NQ70" s="648">
        <v>0</v>
      </c>
      <c r="NR70" s="648">
        <v>0</v>
      </c>
      <c r="NS70" s="648">
        <v>0</v>
      </c>
      <c r="NT70" s="649">
        <f t="shared" si="62"/>
        <v>7154</v>
      </c>
      <c r="NU70" s="650">
        <f t="shared" si="63"/>
        <v>3.1730500419345824E-2</v>
      </c>
      <c r="NV70" s="625">
        <v>1258</v>
      </c>
      <c r="NW70" s="626">
        <v>17</v>
      </c>
      <c r="NX70" s="626">
        <v>52</v>
      </c>
      <c r="NY70" s="651">
        <v>1327</v>
      </c>
      <c r="NZ70" s="626">
        <v>546</v>
      </c>
      <c r="OA70" s="626">
        <v>80</v>
      </c>
      <c r="OB70" s="626">
        <v>213</v>
      </c>
      <c r="OC70" s="651">
        <v>839</v>
      </c>
      <c r="OD70" s="652">
        <f t="shared" si="64"/>
        <v>2166</v>
      </c>
      <c r="OE70" s="653">
        <v>7.38</v>
      </c>
      <c r="OF70" s="654">
        <v>1.476</v>
      </c>
      <c r="OG70" s="654">
        <v>8.52</v>
      </c>
      <c r="OH70" s="654">
        <v>0.38727272727272727</v>
      </c>
      <c r="OI70" s="654">
        <v>21.4</v>
      </c>
      <c r="OJ70" s="654">
        <v>4.2799999999999994</v>
      </c>
      <c r="OK70" s="654">
        <v>45.900000000000006</v>
      </c>
      <c r="OL70" s="655">
        <v>2.0863636363636364</v>
      </c>
      <c r="OM70" s="656"/>
      <c r="ON70" s="657"/>
      <c r="OO70" s="657"/>
      <c r="OP70" s="657"/>
      <c r="OQ70" s="657"/>
      <c r="OR70" s="657"/>
      <c r="OS70" s="657"/>
      <c r="OT70" s="658"/>
    </row>
    <row r="71" spans="1:410" s="587" customFormat="1" ht="8.25" x14ac:dyDescent="0.25">
      <c r="A71" s="588" t="s">
        <v>546</v>
      </c>
      <c r="B71" s="589" t="s">
        <v>555</v>
      </c>
      <c r="C71" s="590" t="s">
        <v>556</v>
      </c>
      <c r="D71" s="590" t="s">
        <v>1260</v>
      </c>
      <c r="E71" s="590" t="s">
        <v>1237</v>
      </c>
      <c r="F71" s="590" t="s">
        <v>408</v>
      </c>
      <c r="G71" s="590" t="s">
        <v>558</v>
      </c>
      <c r="H71" s="590" t="s">
        <v>558</v>
      </c>
      <c r="I71" s="590" t="s">
        <v>186</v>
      </c>
      <c r="J71" s="590" t="s">
        <v>493</v>
      </c>
      <c r="K71" s="591" t="s">
        <v>282</v>
      </c>
      <c r="L71" s="592">
        <v>1</v>
      </c>
      <c r="M71" s="593"/>
      <c r="N71" s="594"/>
      <c r="O71" s="595"/>
      <c r="P71" s="596"/>
      <c r="Q71" s="597"/>
      <c r="R71" s="598">
        <f t="shared" si="33"/>
        <v>0</v>
      </c>
      <c r="S71" s="599"/>
      <c r="T71" s="600"/>
      <c r="U71" s="600"/>
      <c r="V71" s="600"/>
      <c r="W71" s="601"/>
      <c r="X71" s="602">
        <v>145.13950000000003</v>
      </c>
      <c r="Y71" s="603">
        <v>6.3610000000000007</v>
      </c>
      <c r="Z71" s="603">
        <v>396.63679999999994</v>
      </c>
      <c r="AA71" s="603">
        <v>104.51973333333333</v>
      </c>
      <c r="AB71" s="603">
        <v>41.293199999999999</v>
      </c>
      <c r="AC71" s="603">
        <v>232.0984</v>
      </c>
      <c r="AD71" s="603">
        <v>0.39999999999999997</v>
      </c>
      <c r="AE71" s="603">
        <v>57.754750000000001</v>
      </c>
      <c r="AF71" s="603">
        <v>197.77350000000001</v>
      </c>
      <c r="AG71" s="603">
        <v>1181.9768833333333</v>
      </c>
      <c r="AH71" s="604">
        <f t="shared" si="48"/>
        <v>0.15666222041668154</v>
      </c>
      <c r="AI71" s="605">
        <f t="shared" si="49"/>
        <v>0.42812605656604313</v>
      </c>
      <c r="AJ71" s="606">
        <v>37058</v>
      </c>
      <c r="AK71" s="607">
        <v>35098</v>
      </c>
      <c r="AL71" s="607">
        <v>3907</v>
      </c>
      <c r="AM71" s="607">
        <v>1598</v>
      </c>
      <c r="AN71" s="607">
        <v>23680</v>
      </c>
      <c r="AO71" s="607">
        <v>33918</v>
      </c>
      <c r="AP71" s="607">
        <v>12309</v>
      </c>
      <c r="AQ71" s="608">
        <v>7406</v>
      </c>
      <c r="AR71" s="609"/>
      <c r="AS71" s="610"/>
      <c r="AT71" s="610"/>
      <c r="AU71" s="610"/>
      <c r="AV71" s="610"/>
      <c r="AW71" s="610"/>
      <c r="AX71" s="610"/>
      <c r="AY71" s="610"/>
      <c r="AZ71" s="610"/>
      <c r="BA71" s="610">
        <v>1</v>
      </c>
      <c r="BB71" s="610"/>
      <c r="BC71" s="610"/>
      <c r="BD71" s="610"/>
      <c r="BE71" s="610"/>
      <c r="BF71" s="610">
        <v>1</v>
      </c>
      <c r="BG71" s="610"/>
      <c r="BH71" s="610"/>
      <c r="BI71" s="610"/>
      <c r="BJ71" s="610"/>
      <c r="BK71" s="610"/>
      <c r="BL71" s="611">
        <f t="shared" si="65"/>
        <v>2</v>
      </c>
      <c r="BM71" s="612">
        <v>85</v>
      </c>
      <c r="BN71" s="613">
        <v>78</v>
      </c>
      <c r="BO71" s="613">
        <v>38</v>
      </c>
      <c r="BP71" s="613">
        <v>20</v>
      </c>
      <c r="BQ71" s="613">
        <v>34</v>
      </c>
      <c r="BR71" s="613">
        <v>29</v>
      </c>
      <c r="BS71" s="613"/>
      <c r="BT71" s="613">
        <v>28</v>
      </c>
      <c r="BU71" s="613">
        <v>19</v>
      </c>
      <c r="BV71" s="613">
        <v>26</v>
      </c>
      <c r="BW71" s="613"/>
      <c r="BX71" s="613"/>
      <c r="BY71" s="613"/>
      <c r="BZ71" s="613"/>
      <c r="CA71" s="613"/>
      <c r="CB71" s="613"/>
      <c r="CC71" s="613">
        <v>15</v>
      </c>
      <c r="CD71" s="613"/>
      <c r="CE71" s="613"/>
      <c r="CF71" s="613">
        <v>4</v>
      </c>
      <c r="CG71" s="613"/>
      <c r="CH71" s="613"/>
      <c r="CI71" s="613"/>
      <c r="CJ71" s="613"/>
      <c r="CK71" s="613"/>
      <c r="CL71" s="613"/>
      <c r="CM71" s="613"/>
      <c r="CN71" s="613"/>
      <c r="CO71" s="613"/>
      <c r="CP71" s="613"/>
      <c r="CQ71" s="613"/>
      <c r="CR71" s="613"/>
      <c r="CS71" s="613"/>
      <c r="CT71" s="613"/>
      <c r="CU71" s="613"/>
      <c r="CV71" s="613"/>
      <c r="CW71" s="613"/>
      <c r="CX71" s="613"/>
      <c r="CY71" s="613"/>
      <c r="CZ71" s="613"/>
      <c r="DA71" s="613">
        <f t="shared" si="50"/>
        <v>376</v>
      </c>
      <c r="DB71" s="614">
        <f t="shared" si="51"/>
        <v>11</v>
      </c>
      <c r="DC71" s="615">
        <v>0.54749395648670429</v>
      </c>
      <c r="DD71" s="616">
        <v>0.43955040393396561</v>
      </c>
      <c r="DE71" s="616">
        <v>0.3578226387887527</v>
      </c>
      <c r="DF71" s="616">
        <v>0.63767123287671235</v>
      </c>
      <c r="DG71" s="616">
        <v>0.51522965350523775</v>
      </c>
      <c r="DH71" s="616">
        <v>0.34775625885687295</v>
      </c>
      <c r="DI71" s="616"/>
      <c r="DJ71" s="616">
        <v>0.46027397260273972</v>
      </c>
      <c r="DK71" s="616">
        <v>0.30670511896178804</v>
      </c>
      <c r="DL71" s="616">
        <v>0.51833508956796626</v>
      </c>
      <c r="DM71" s="616"/>
      <c r="DN71" s="616"/>
      <c r="DO71" s="616"/>
      <c r="DP71" s="616"/>
      <c r="DQ71" s="616"/>
      <c r="DR71" s="616"/>
      <c r="DS71" s="616">
        <v>0.67196347031963466</v>
      </c>
      <c r="DT71" s="616"/>
      <c r="DU71" s="616"/>
      <c r="DV71" s="616">
        <v>3.4931506849315071E-2</v>
      </c>
      <c r="DW71" s="616"/>
      <c r="DX71" s="616"/>
      <c r="DY71" s="616"/>
      <c r="DZ71" s="616"/>
      <c r="EA71" s="616"/>
      <c r="EB71" s="616"/>
      <c r="EC71" s="616"/>
      <c r="ED71" s="616"/>
      <c r="EE71" s="616"/>
      <c r="EF71" s="616"/>
      <c r="EG71" s="616"/>
      <c r="EH71" s="616"/>
      <c r="EI71" s="616"/>
      <c r="EJ71" s="616"/>
      <c r="EK71" s="616"/>
      <c r="EL71" s="616"/>
      <c r="EM71" s="616"/>
      <c r="EN71" s="616"/>
      <c r="EO71" s="616"/>
      <c r="EP71" s="616"/>
      <c r="EQ71" s="617">
        <v>0.47124016321772078</v>
      </c>
      <c r="ER71" s="618">
        <v>14</v>
      </c>
      <c r="ES71" s="619">
        <v>13</v>
      </c>
      <c r="ET71" s="619">
        <v>6</v>
      </c>
      <c r="EU71" s="619">
        <v>3</v>
      </c>
      <c r="EV71" s="619">
        <v>4</v>
      </c>
      <c r="EW71" s="619">
        <v>8</v>
      </c>
      <c r="EX71" s="619"/>
      <c r="EY71" s="619"/>
      <c r="EZ71" s="619">
        <v>3</v>
      </c>
      <c r="FA71" s="619"/>
      <c r="FB71" s="619"/>
      <c r="FC71" s="619"/>
      <c r="FD71" s="619"/>
      <c r="FE71" s="619"/>
      <c r="FF71" s="619"/>
      <c r="FG71" s="619"/>
      <c r="FH71" s="619"/>
      <c r="FI71" s="619"/>
      <c r="FJ71" s="619"/>
      <c r="FK71" s="619"/>
      <c r="FL71" s="619"/>
      <c r="FM71" s="619"/>
      <c r="FN71" s="619"/>
      <c r="FO71" s="619"/>
      <c r="FP71" s="619"/>
      <c r="FQ71" s="619"/>
      <c r="FR71" s="619"/>
      <c r="FS71" s="619"/>
      <c r="FT71" s="619"/>
      <c r="FU71" s="619"/>
      <c r="FV71" s="619"/>
      <c r="FW71" s="619"/>
      <c r="FX71" s="620">
        <f t="shared" si="52"/>
        <v>51</v>
      </c>
      <c r="FY71" s="614">
        <f t="shared" si="36"/>
        <v>7</v>
      </c>
      <c r="FZ71" s="615">
        <v>0.41369863013698632</v>
      </c>
      <c r="GA71" s="616">
        <v>0.60337197049525815</v>
      </c>
      <c r="GB71" s="616">
        <v>0.96484018264840188</v>
      </c>
      <c r="GC71" s="616">
        <v>0.90045662100456625</v>
      </c>
      <c r="GD71" s="616">
        <v>0.35616438356164382</v>
      </c>
      <c r="GE71" s="616">
        <v>0.53150684931506853</v>
      </c>
      <c r="GF71" s="616"/>
      <c r="GG71" s="616"/>
      <c r="GH71" s="616">
        <v>0.43287671232876712</v>
      </c>
      <c r="GI71" s="616"/>
      <c r="GJ71" s="616"/>
      <c r="GK71" s="616"/>
      <c r="GL71" s="616"/>
      <c r="GM71" s="616"/>
      <c r="GN71" s="616"/>
      <c r="GO71" s="616"/>
      <c r="GP71" s="616"/>
      <c r="GQ71" s="616"/>
      <c r="GR71" s="616"/>
      <c r="GS71" s="616"/>
      <c r="GT71" s="616"/>
      <c r="GU71" s="616"/>
      <c r="GV71" s="616"/>
      <c r="GW71" s="616"/>
      <c r="GX71" s="616"/>
      <c r="GY71" s="616"/>
      <c r="GZ71" s="616"/>
      <c r="HA71" s="616"/>
      <c r="HB71" s="616"/>
      <c r="HC71" s="616"/>
      <c r="HD71" s="616"/>
      <c r="HE71" s="616"/>
      <c r="HF71" s="621">
        <v>0.57061509535320976</v>
      </c>
      <c r="HG71" s="622">
        <v>51</v>
      </c>
      <c r="HH71" s="623"/>
      <c r="HI71" s="623"/>
      <c r="HJ71" s="623"/>
      <c r="HK71" s="623"/>
      <c r="HL71" s="623"/>
      <c r="HM71" s="623"/>
      <c r="HN71" s="624"/>
      <c r="HO71" s="625">
        <v>89</v>
      </c>
      <c r="HP71" s="626">
        <v>1165</v>
      </c>
      <c r="HQ71" s="626">
        <v>43</v>
      </c>
      <c r="HR71" s="626">
        <v>218</v>
      </c>
      <c r="HS71" s="626">
        <v>1015</v>
      </c>
      <c r="HT71" s="626">
        <v>1635</v>
      </c>
      <c r="HU71" s="626">
        <v>1342</v>
      </c>
      <c r="HV71" s="626">
        <v>606</v>
      </c>
      <c r="HW71" s="626">
        <v>2209</v>
      </c>
      <c r="HX71" s="626">
        <v>698</v>
      </c>
      <c r="HY71" s="626">
        <v>381</v>
      </c>
      <c r="HZ71" s="626">
        <v>1222</v>
      </c>
      <c r="IA71" s="626">
        <v>407</v>
      </c>
      <c r="IB71" s="626">
        <v>1105</v>
      </c>
      <c r="IC71" s="626">
        <v>1094</v>
      </c>
      <c r="ID71" s="626">
        <v>737</v>
      </c>
      <c r="IE71" s="626">
        <v>178</v>
      </c>
      <c r="IF71" s="626">
        <v>40</v>
      </c>
      <c r="IG71" s="626">
        <v>222</v>
      </c>
      <c r="IH71" s="626">
        <v>87</v>
      </c>
      <c r="II71" s="626">
        <v>57</v>
      </c>
      <c r="IJ71" s="626">
        <v>129</v>
      </c>
      <c r="IK71" s="626">
        <v>8</v>
      </c>
      <c r="IL71" s="626">
        <v>148</v>
      </c>
      <c r="IM71" s="626">
        <v>468</v>
      </c>
      <c r="IN71" s="626">
        <v>0</v>
      </c>
      <c r="IO71" s="626">
        <v>1</v>
      </c>
      <c r="IP71" s="626">
        <v>2</v>
      </c>
      <c r="IQ71" s="626">
        <f t="shared" si="53"/>
        <v>15306</v>
      </c>
      <c r="IR71" s="627">
        <f t="shared" si="54"/>
        <v>5.8147131843721417E-3</v>
      </c>
      <c r="IS71" s="614">
        <f t="shared" si="55"/>
        <v>41.934246575342463</v>
      </c>
      <c r="IT71" s="628">
        <v>316</v>
      </c>
      <c r="IU71" s="629">
        <f t="shared" si="56"/>
        <v>2.0645498497321311E-2</v>
      </c>
      <c r="IV71" s="630">
        <v>1743</v>
      </c>
      <c r="IW71" s="631">
        <f t="shared" si="37"/>
        <v>0.11387691101528813</v>
      </c>
      <c r="IX71" s="632">
        <v>12886.111400000016</v>
      </c>
      <c r="IY71" s="633">
        <v>1007.1035999999993</v>
      </c>
      <c r="IZ71" s="633">
        <v>13893.215000000013</v>
      </c>
      <c r="JA71" s="634">
        <f t="shared" si="57"/>
        <v>7.2488880363544256E-2</v>
      </c>
      <c r="JB71" s="635">
        <v>0.90769730824513351</v>
      </c>
      <c r="JC71" s="636">
        <v>4001</v>
      </c>
      <c r="JD71" s="637">
        <v>2436</v>
      </c>
      <c r="JE71" s="637">
        <v>112</v>
      </c>
      <c r="JF71" s="637">
        <v>119</v>
      </c>
      <c r="JG71" s="637">
        <v>0</v>
      </c>
      <c r="JH71" s="637">
        <v>8638</v>
      </c>
      <c r="JI71" s="638">
        <f t="shared" si="38"/>
        <v>0.26140075787272965</v>
      </c>
      <c r="JJ71" s="638">
        <f t="shared" si="39"/>
        <v>0.1591532732261858</v>
      </c>
      <c r="JK71" s="638">
        <f t="shared" si="40"/>
        <v>7.3173918724683132E-3</v>
      </c>
      <c r="JL71" s="638">
        <f t="shared" si="41"/>
        <v>7.7747288644975827E-3</v>
      </c>
      <c r="JM71" s="638">
        <f t="shared" si="42"/>
        <v>0</v>
      </c>
      <c r="JN71" s="639">
        <f t="shared" si="43"/>
        <v>0.5643538481641186</v>
      </c>
      <c r="JO71" s="640">
        <v>22.831460674157302</v>
      </c>
      <c r="JP71" s="641">
        <v>5.9828326180257507</v>
      </c>
      <c r="JQ71" s="641">
        <v>4.3488372093023253</v>
      </c>
      <c r="JR71" s="641">
        <v>4.4266055045871564</v>
      </c>
      <c r="JS71" s="641">
        <v>7.829556650246305</v>
      </c>
      <c r="JT71" s="641">
        <v>6.3767584097859329</v>
      </c>
      <c r="JU71" s="641">
        <v>5.6527570789865873</v>
      </c>
      <c r="JV71" s="641">
        <v>5.8036303630363033</v>
      </c>
      <c r="JW71" s="641">
        <v>5.8030783159800814</v>
      </c>
      <c r="JX71" s="641">
        <v>6.4971346704871058</v>
      </c>
      <c r="JY71" s="641">
        <v>5.7191601049868765</v>
      </c>
      <c r="JZ71" s="641">
        <v>5.9746317512274958</v>
      </c>
      <c r="KA71" s="641">
        <v>4.6830466830466833</v>
      </c>
      <c r="KB71" s="641">
        <v>2.1882352941176473</v>
      </c>
      <c r="KC71" s="641">
        <v>3.7705667276051189</v>
      </c>
      <c r="KD71" s="641">
        <v>5.3677069199457259</v>
      </c>
      <c r="KE71" s="641">
        <v>5.0674157303370784</v>
      </c>
      <c r="KF71" s="641">
        <v>7.5750000000000002</v>
      </c>
      <c r="KG71" s="641">
        <v>7.2522522522522523</v>
      </c>
      <c r="KH71" s="641">
        <v>5.0919540229885056</v>
      </c>
      <c r="KI71" s="641">
        <v>2.5614035087719298</v>
      </c>
      <c r="KJ71" s="641">
        <v>4.054263565891473</v>
      </c>
      <c r="KK71" s="641">
        <v>5.5</v>
      </c>
      <c r="KL71" s="641">
        <v>3.2364864864864864</v>
      </c>
      <c r="KM71" s="641">
        <v>10.982905982905983</v>
      </c>
      <c r="KN71" s="641">
        <v>0</v>
      </c>
      <c r="KO71" s="641">
        <v>5</v>
      </c>
      <c r="KP71" s="641">
        <v>5</v>
      </c>
      <c r="KQ71" s="642">
        <v>5.7803475761139422</v>
      </c>
      <c r="KR71" s="625">
        <v>386</v>
      </c>
      <c r="KS71" s="626">
        <v>4481</v>
      </c>
      <c r="KT71" s="626">
        <v>145</v>
      </c>
      <c r="KU71" s="626">
        <v>707</v>
      </c>
      <c r="KV71" s="626">
        <v>4814</v>
      </c>
      <c r="KW71" s="626">
        <v>7696</v>
      </c>
      <c r="KX71" s="626">
        <v>5269</v>
      </c>
      <c r="KY71" s="626">
        <v>2698</v>
      </c>
      <c r="KZ71" s="626">
        <v>10211</v>
      </c>
      <c r="LA71" s="626">
        <v>3830</v>
      </c>
      <c r="LB71" s="626">
        <v>1699</v>
      </c>
      <c r="LC71" s="626">
        <v>5673</v>
      </c>
      <c r="LD71" s="626">
        <v>1492</v>
      </c>
      <c r="LE71" s="626">
        <v>1672</v>
      </c>
      <c r="LF71" s="626">
        <v>3086</v>
      </c>
      <c r="LG71" s="626">
        <v>2202</v>
      </c>
      <c r="LH71" s="626">
        <v>668</v>
      </c>
      <c r="LI71" s="626">
        <v>252</v>
      </c>
      <c r="LJ71" s="626">
        <v>1121</v>
      </c>
      <c r="LK71" s="626">
        <v>328</v>
      </c>
      <c r="LL71" s="626">
        <v>59</v>
      </c>
      <c r="LM71" s="626">
        <v>296</v>
      </c>
      <c r="LN71" s="626">
        <v>37</v>
      </c>
      <c r="LO71" s="626">
        <v>298</v>
      </c>
      <c r="LP71" s="626">
        <v>4672</v>
      </c>
      <c r="LQ71" s="626">
        <v>0</v>
      </c>
      <c r="LR71" s="626">
        <v>4</v>
      </c>
      <c r="LS71" s="626">
        <v>6</v>
      </c>
      <c r="LT71" s="626">
        <f t="shared" si="35"/>
        <v>63802</v>
      </c>
      <c r="LU71" s="614">
        <f t="shared" si="44"/>
        <v>174.8</v>
      </c>
      <c r="LV71" s="625">
        <v>1546</v>
      </c>
      <c r="LW71" s="626">
        <v>1329</v>
      </c>
      <c r="LX71" s="626">
        <v>0</v>
      </c>
      <c r="LY71" s="626">
        <v>46</v>
      </c>
      <c r="LZ71" s="626">
        <v>2099</v>
      </c>
      <c r="MA71" s="626">
        <v>1160</v>
      </c>
      <c r="MB71" s="626">
        <v>988</v>
      </c>
      <c r="MC71" s="626">
        <v>216</v>
      </c>
      <c r="MD71" s="626">
        <v>434</v>
      </c>
      <c r="ME71" s="626">
        <v>41</v>
      </c>
      <c r="MF71" s="626">
        <v>103</v>
      </c>
      <c r="MG71" s="626">
        <v>410</v>
      </c>
      <c r="MH71" s="626">
        <v>12</v>
      </c>
      <c r="MI71" s="626">
        <v>312</v>
      </c>
      <c r="MJ71" s="626">
        <v>130</v>
      </c>
      <c r="MK71" s="626">
        <v>1003</v>
      </c>
      <c r="ML71" s="626">
        <v>56</v>
      </c>
      <c r="MM71" s="626">
        <v>13</v>
      </c>
      <c r="MN71" s="626">
        <v>274</v>
      </c>
      <c r="MO71" s="626">
        <v>29</v>
      </c>
      <c r="MP71" s="626">
        <v>36</v>
      </c>
      <c r="MQ71" s="626">
        <v>102</v>
      </c>
      <c r="MR71" s="626">
        <v>0</v>
      </c>
      <c r="MS71" s="626">
        <v>36</v>
      </c>
      <c r="MT71" s="626">
        <v>0</v>
      </c>
      <c r="MU71" s="626">
        <v>0</v>
      </c>
      <c r="MV71" s="626">
        <v>0</v>
      </c>
      <c r="MW71" s="626">
        <v>2</v>
      </c>
      <c r="MX71" s="626">
        <f t="shared" si="58"/>
        <v>10377</v>
      </c>
      <c r="MY71" s="614">
        <f t="shared" si="59"/>
        <v>28.43013698630137</v>
      </c>
      <c r="MZ71" s="612">
        <f t="shared" si="45"/>
        <v>63802</v>
      </c>
      <c r="NA71" s="613">
        <f t="shared" si="60"/>
        <v>10377</v>
      </c>
      <c r="NB71" s="643">
        <f t="shared" si="61"/>
        <v>0.13989134391134958</v>
      </c>
      <c r="NC71" s="644">
        <v>3</v>
      </c>
      <c r="ND71" s="645">
        <v>257</v>
      </c>
      <c r="NE71" s="645">
        <v>1144</v>
      </c>
      <c r="NF71" s="646">
        <v>3775</v>
      </c>
      <c r="NG71" s="647">
        <v>1621</v>
      </c>
      <c r="NH71" s="647">
        <v>2061</v>
      </c>
      <c r="NI71" s="645">
        <v>0</v>
      </c>
      <c r="NJ71" s="645">
        <v>0</v>
      </c>
      <c r="NK71" s="646">
        <v>0</v>
      </c>
      <c r="NL71" s="647">
        <v>514</v>
      </c>
      <c r="NM71" s="645">
        <v>0</v>
      </c>
      <c r="NN71" s="645">
        <v>0</v>
      </c>
      <c r="NO71" s="646">
        <v>0</v>
      </c>
      <c r="NP71" s="647">
        <v>1002</v>
      </c>
      <c r="NQ71" s="648">
        <v>0</v>
      </c>
      <c r="NR71" s="648">
        <v>0</v>
      </c>
      <c r="NS71" s="648">
        <v>0</v>
      </c>
      <c r="NT71" s="649">
        <f t="shared" si="62"/>
        <v>10377</v>
      </c>
      <c r="NU71" s="650">
        <f t="shared" si="63"/>
        <v>0.13529921942758022</v>
      </c>
      <c r="NV71" s="625">
        <v>1952</v>
      </c>
      <c r="NW71" s="626">
        <v>39</v>
      </c>
      <c r="NX71" s="626">
        <v>35</v>
      </c>
      <c r="NY71" s="651">
        <v>2026</v>
      </c>
      <c r="NZ71" s="626">
        <v>689</v>
      </c>
      <c r="OA71" s="626">
        <v>273</v>
      </c>
      <c r="OB71" s="626">
        <v>51</v>
      </c>
      <c r="OC71" s="651">
        <v>1013</v>
      </c>
      <c r="OD71" s="652">
        <f t="shared" si="64"/>
        <v>3039</v>
      </c>
      <c r="OE71" s="653">
        <v>9</v>
      </c>
      <c r="OF71" s="654">
        <v>1.5</v>
      </c>
      <c r="OG71" s="654">
        <v>16.13</v>
      </c>
      <c r="OH71" s="654">
        <v>0.3584444444444444</v>
      </c>
      <c r="OI71" s="654">
        <v>32.56</v>
      </c>
      <c r="OJ71" s="654">
        <v>5.4266666666666667</v>
      </c>
      <c r="OK71" s="654">
        <v>105.17999999999999</v>
      </c>
      <c r="OL71" s="655">
        <v>2.337333333333333</v>
      </c>
      <c r="OM71" s="656"/>
      <c r="ON71" s="657"/>
      <c r="OO71" s="657"/>
      <c r="OP71" s="657"/>
      <c r="OQ71" s="657"/>
      <c r="OR71" s="657"/>
      <c r="OS71" s="657"/>
      <c r="OT71" s="658"/>
    </row>
    <row r="72" spans="1:410" s="587" customFormat="1" ht="8.25" x14ac:dyDescent="0.25">
      <c r="A72" s="588" t="s">
        <v>546</v>
      </c>
      <c r="B72" s="589" t="s">
        <v>559</v>
      </c>
      <c r="C72" s="590" t="s">
        <v>560</v>
      </c>
      <c r="D72" s="590" t="s">
        <v>1261</v>
      </c>
      <c r="E72" s="590" t="s">
        <v>1237</v>
      </c>
      <c r="F72" s="590" t="s">
        <v>408</v>
      </c>
      <c r="G72" s="590" t="s">
        <v>562</v>
      </c>
      <c r="H72" s="590" t="s">
        <v>562</v>
      </c>
      <c r="I72" s="590" t="s">
        <v>186</v>
      </c>
      <c r="J72" s="590" t="s">
        <v>493</v>
      </c>
      <c r="K72" s="591" t="s">
        <v>282</v>
      </c>
      <c r="L72" s="592">
        <v>1</v>
      </c>
      <c r="M72" s="593"/>
      <c r="N72" s="594"/>
      <c r="O72" s="595"/>
      <c r="P72" s="596"/>
      <c r="Q72" s="597"/>
      <c r="R72" s="598">
        <f t="shared" si="33"/>
        <v>0</v>
      </c>
      <c r="S72" s="599"/>
      <c r="T72" s="600"/>
      <c r="U72" s="600"/>
      <c r="V72" s="600"/>
      <c r="W72" s="601"/>
      <c r="X72" s="602">
        <v>175.20699999999999</v>
      </c>
      <c r="Y72" s="603">
        <v>6.83</v>
      </c>
      <c r="Z72" s="603">
        <v>496.86666666666667</v>
      </c>
      <c r="AA72" s="603">
        <v>136.79360000000003</v>
      </c>
      <c r="AB72" s="603">
        <v>23.571546666666666</v>
      </c>
      <c r="AC72" s="603">
        <v>292.6378666666667</v>
      </c>
      <c r="AD72" s="603">
        <v>0</v>
      </c>
      <c r="AE72" s="603">
        <v>79.355499999999992</v>
      </c>
      <c r="AF72" s="603">
        <v>234.46249999999998</v>
      </c>
      <c r="AG72" s="603">
        <v>1445.7246799999998</v>
      </c>
      <c r="AH72" s="604">
        <f t="shared" si="48"/>
        <v>0.15478926230915077</v>
      </c>
      <c r="AI72" s="605">
        <f t="shared" si="49"/>
        <v>0.43896433817906849</v>
      </c>
      <c r="AJ72" s="606">
        <v>32336</v>
      </c>
      <c r="AK72" s="607">
        <v>31464</v>
      </c>
      <c r="AL72" s="607">
        <v>1356</v>
      </c>
      <c r="AM72" s="607">
        <v>17</v>
      </c>
      <c r="AN72" s="607">
        <v>7254</v>
      </c>
      <c r="AO72" s="607">
        <v>31826</v>
      </c>
      <c r="AP72" s="607">
        <v>12495</v>
      </c>
      <c r="AQ72" s="608">
        <v>3564</v>
      </c>
      <c r="AR72" s="609"/>
      <c r="AS72" s="610"/>
      <c r="AT72" s="610"/>
      <c r="AU72" s="610"/>
      <c r="AV72" s="610">
        <v>1</v>
      </c>
      <c r="AW72" s="610"/>
      <c r="AX72" s="610"/>
      <c r="AY72" s="610"/>
      <c r="AZ72" s="610"/>
      <c r="BA72" s="610">
        <v>1</v>
      </c>
      <c r="BB72" s="610"/>
      <c r="BC72" s="610"/>
      <c r="BD72" s="610"/>
      <c r="BE72" s="610"/>
      <c r="BF72" s="610"/>
      <c r="BG72" s="610"/>
      <c r="BH72" s="610"/>
      <c r="BI72" s="610"/>
      <c r="BJ72" s="610"/>
      <c r="BK72" s="610"/>
      <c r="BL72" s="611">
        <f t="shared" si="65"/>
        <v>2</v>
      </c>
      <c r="BM72" s="612">
        <v>130</v>
      </c>
      <c r="BN72" s="613">
        <v>81</v>
      </c>
      <c r="BO72" s="613">
        <v>55</v>
      </c>
      <c r="BP72" s="613">
        <v>36</v>
      </c>
      <c r="BQ72" s="613">
        <v>40</v>
      </c>
      <c r="BR72" s="613">
        <v>45</v>
      </c>
      <c r="BS72" s="613">
        <v>28</v>
      </c>
      <c r="BT72" s="613">
        <v>29</v>
      </c>
      <c r="BU72" s="613">
        <v>25</v>
      </c>
      <c r="BV72" s="613">
        <v>30</v>
      </c>
      <c r="BW72" s="613">
        <v>28</v>
      </c>
      <c r="BX72" s="613"/>
      <c r="BY72" s="613">
        <v>20</v>
      </c>
      <c r="BZ72" s="613"/>
      <c r="CA72" s="613"/>
      <c r="CB72" s="613"/>
      <c r="CC72" s="613"/>
      <c r="CD72" s="613"/>
      <c r="CE72" s="613"/>
      <c r="CF72" s="613">
        <v>10</v>
      </c>
      <c r="CG72" s="613"/>
      <c r="CH72" s="613"/>
      <c r="CI72" s="613"/>
      <c r="CJ72" s="613"/>
      <c r="CK72" s="613"/>
      <c r="CL72" s="613"/>
      <c r="CM72" s="613"/>
      <c r="CN72" s="613"/>
      <c r="CO72" s="613"/>
      <c r="CP72" s="613"/>
      <c r="CQ72" s="613"/>
      <c r="CR72" s="613"/>
      <c r="CS72" s="613"/>
      <c r="CT72" s="613"/>
      <c r="CU72" s="613"/>
      <c r="CV72" s="613"/>
      <c r="CW72" s="613"/>
      <c r="CX72" s="613"/>
      <c r="CY72" s="613"/>
      <c r="CZ72" s="613"/>
      <c r="DA72" s="613">
        <f t="shared" si="50"/>
        <v>557</v>
      </c>
      <c r="DB72" s="614">
        <f t="shared" si="51"/>
        <v>13</v>
      </c>
      <c r="DC72" s="615">
        <v>0.58672286617492098</v>
      </c>
      <c r="DD72" s="616">
        <v>0.37453069507864029</v>
      </c>
      <c r="DE72" s="616">
        <v>0.35068493150684932</v>
      </c>
      <c r="DF72" s="616">
        <v>0.5578386605783866</v>
      </c>
      <c r="DG72" s="616">
        <v>0.44554794520547947</v>
      </c>
      <c r="DH72" s="616">
        <v>0.39774733637747334</v>
      </c>
      <c r="DI72" s="616"/>
      <c r="DJ72" s="616">
        <v>0.51714690599905522</v>
      </c>
      <c r="DK72" s="616">
        <v>0.46947945205479452</v>
      </c>
      <c r="DL72" s="616">
        <v>0.68721461187214616</v>
      </c>
      <c r="DM72" s="616">
        <v>0.82103718199608611</v>
      </c>
      <c r="DN72" s="616"/>
      <c r="DO72" s="616">
        <v>0.49410958904109586</v>
      </c>
      <c r="DP72" s="616"/>
      <c r="DQ72" s="616"/>
      <c r="DR72" s="616"/>
      <c r="DS72" s="616"/>
      <c r="DT72" s="616"/>
      <c r="DU72" s="616"/>
      <c r="DV72" s="616">
        <v>0.53123287671232877</v>
      </c>
      <c r="DW72" s="616"/>
      <c r="DX72" s="616"/>
      <c r="DY72" s="616"/>
      <c r="DZ72" s="616"/>
      <c r="EA72" s="616"/>
      <c r="EB72" s="616"/>
      <c r="EC72" s="616"/>
      <c r="ED72" s="616"/>
      <c r="EE72" s="616"/>
      <c r="EF72" s="616"/>
      <c r="EG72" s="616"/>
      <c r="EH72" s="616"/>
      <c r="EI72" s="616"/>
      <c r="EJ72" s="616"/>
      <c r="EK72" s="616"/>
      <c r="EL72" s="616"/>
      <c r="EM72" s="616"/>
      <c r="EN72" s="616"/>
      <c r="EO72" s="616"/>
      <c r="EP72" s="616"/>
      <c r="EQ72" s="617">
        <v>0.47977669019453528</v>
      </c>
      <c r="ER72" s="618">
        <v>14</v>
      </c>
      <c r="ES72" s="619">
        <v>17</v>
      </c>
      <c r="ET72" s="619">
        <v>8</v>
      </c>
      <c r="EU72" s="619">
        <v>18</v>
      </c>
      <c r="EV72" s="619">
        <v>9</v>
      </c>
      <c r="EW72" s="619"/>
      <c r="EX72" s="619"/>
      <c r="EY72" s="619"/>
      <c r="EZ72" s="619">
        <v>3</v>
      </c>
      <c r="FA72" s="619"/>
      <c r="FB72" s="619"/>
      <c r="FC72" s="619"/>
      <c r="FD72" s="619"/>
      <c r="FE72" s="619"/>
      <c r="FF72" s="619"/>
      <c r="FG72" s="619"/>
      <c r="FH72" s="619"/>
      <c r="FI72" s="619"/>
      <c r="FJ72" s="619"/>
      <c r="FK72" s="619"/>
      <c r="FL72" s="619"/>
      <c r="FM72" s="619"/>
      <c r="FN72" s="619"/>
      <c r="FO72" s="619"/>
      <c r="FP72" s="619"/>
      <c r="FQ72" s="619"/>
      <c r="FR72" s="619"/>
      <c r="FS72" s="619"/>
      <c r="FT72" s="619"/>
      <c r="FU72" s="619"/>
      <c r="FV72" s="619"/>
      <c r="FW72" s="619"/>
      <c r="FX72" s="620">
        <f t="shared" si="52"/>
        <v>69</v>
      </c>
      <c r="FY72" s="614">
        <f t="shared" si="36"/>
        <v>6</v>
      </c>
      <c r="FZ72" s="615">
        <v>0.32739726027397259</v>
      </c>
      <c r="GA72" s="616">
        <v>0.5930701047542305</v>
      </c>
      <c r="GB72" s="616">
        <v>0.53493150684931512</v>
      </c>
      <c r="GC72" s="616">
        <v>0.47184170471841702</v>
      </c>
      <c r="GD72" s="616">
        <v>0.32937595129375952</v>
      </c>
      <c r="GE72" s="616"/>
      <c r="GF72" s="616"/>
      <c r="GG72" s="616"/>
      <c r="GH72" s="616">
        <v>0.19452054794520549</v>
      </c>
      <c r="GI72" s="616"/>
      <c r="GJ72" s="616"/>
      <c r="GK72" s="616"/>
      <c r="GL72" s="616"/>
      <c r="GM72" s="616"/>
      <c r="GN72" s="616"/>
      <c r="GO72" s="616"/>
      <c r="GP72" s="616"/>
      <c r="GQ72" s="616"/>
      <c r="GR72" s="616"/>
      <c r="GS72" s="616"/>
      <c r="GT72" s="616"/>
      <c r="GU72" s="616"/>
      <c r="GV72" s="616"/>
      <c r="GW72" s="616"/>
      <c r="GX72" s="616"/>
      <c r="GY72" s="616"/>
      <c r="GZ72" s="616"/>
      <c r="HA72" s="616"/>
      <c r="HB72" s="616"/>
      <c r="HC72" s="616"/>
      <c r="HD72" s="616"/>
      <c r="HE72" s="616"/>
      <c r="HF72" s="621">
        <v>0.44907683144729005</v>
      </c>
      <c r="HG72" s="622">
        <v>106</v>
      </c>
      <c r="HH72" s="623">
        <v>7</v>
      </c>
      <c r="HI72" s="623"/>
      <c r="HJ72" s="623"/>
      <c r="HK72" s="623">
        <v>12</v>
      </c>
      <c r="HL72" s="659">
        <v>0.85981735159817352</v>
      </c>
      <c r="HM72" s="623">
        <v>15</v>
      </c>
      <c r="HN72" s="660">
        <v>2.6484018264840183E-2</v>
      </c>
      <c r="HO72" s="625">
        <v>80</v>
      </c>
      <c r="HP72" s="626">
        <v>1199</v>
      </c>
      <c r="HQ72" s="626">
        <v>599</v>
      </c>
      <c r="HR72" s="626">
        <v>1313</v>
      </c>
      <c r="HS72" s="626">
        <v>1865</v>
      </c>
      <c r="HT72" s="626">
        <v>1708</v>
      </c>
      <c r="HU72" s="626">
        <v>1685</v>
      </c>
      <c r="HV72" s="626">
        <v>677</v>
      </c>
      <c r="HW72" s="626">
        <v>2243</v>
      </c>
      <c r="HX72" s="626">
        <v>799</v>
      </c>
      <c r="HY72" s="626">
        <v>356</v>
      </c>
      <c r="HZ72" s="626">
        <v>1784</v>
      </c>
      <c r="IA72" s="626">
        <v>599</v>
      </c>
      <c r="IB72" s="626">
        <v>459</v>
      </c>
      <c r="IC72" s="626">
        <v>1297</v>
      </c>
      <c r="ID72" s="626">
        <v>936</v>
      </c>
      <c r="IE72" s="626">
        <v>274</v>
      </c>
      <c r="IF72" s="626">
        <v>74</v>
      </c>
      <c r="IG72" s="626">
        <v>277</v>
      </c>
      <c r="IH72" s="626">
        <v>109</v>
      </c>
      <c r="II72" s="626">
        <v>169</v>
      </c>
      <c r="IJ72" s="626">
        <v>169</v>
      </c>
      <c r="IK72" s="626">
        <v>13</v>
      </c>
      <c r="IL72" s="626">
        <v>224</v>
      </c>
      <c r="IM72" s="626">
        <v>339</v>
      </c>
      <c r="IN72" s="626">
        <v>0</v>
      </c>
      <c r="IO72" s="626">
        <v>7</v>
      </c>
      <c r="IP72" s="626">
        <v>2</v>
      </c>
      <c r="IQ72" s="626">
        <f t="shared" si="53"/>
        <v>19256</v>
      </c>
      <c r="IR72" s="627">
        <f t="shared" si="54"/>
        <v>4.154549231408392E-3</v>
      </c>
      <c r="IS72" s="614">
        <f t="shared" si="55"/>
        <v>52.756164383561647</v>
      </c>
      <c r="IT72" s="628">
        <v>429</v>
      </c>
      <c r="IU72" s="629">
        <f t="shared" si="56"/>
        <v>2.2278770253427504E-2</v>
      </c>
      <c r="IV72" s="630">
        <v>5532</v>
      </c>
      <c r="IW72" s="631">
        <f t="shared" si="37"/>
        <v>0.2872870793518903</v>
      </c>
      <c r="IX72" s="632">
        <v>15839.292100000002</v>
      </c>
      <c r="IY72" s="633">
        <v>1112.8985</v>
      </c>
      <c r="IZ72" s="633">
        <v>16952.190599999969</v>
      </c>
      <c r="JA72" s="634">
        <f t="shared" si="57"/>
        <v>6.5649244174968285E-2</v>
      </c>
      <c r="JB72" s="635">
        <v>0.88035888034898058</v>
      </c>
      <c r="JC72" s="636">
        <v>4701</v>
      </c>
      <c r="JD72" s="637">
        <v>2418</v>
      </c>
      <c r="JE72" s="637">
        <v>115</v>
      </c>
      <c r="JF72" s="637">
        <v>85</v>
      </c>
      <c r="JG72" s="637">
        <v>0</v>
      </c>
      <c r="JH72" s="637">
        <v>11937</v>
      </c>
      <c r="JI72" s="638">
        <f t="shared" si="38"/>
        <v>0.24413169921063566</v>
      </c>
      <c r="JJ72" s="638">
        <f t="shared" si="39"/>
        <v>0.12557125051931867</v>
      </c>
      <c r="JK72" s="638">
        <f t="shared" si="40"/>
        <v>5.9721645201495635E-3</v>
      </c>
      <c r="JL72" s="638">
        <f t="shared" si="41"/>
        <v>4.414208558371417E-3</v>
      </c>
      <c r="JM72" s="638">
        <f t="shared" si="42"/>
        <v>0</v>
      </c>
      <c r="JN72" s="639">
        <f t="shared" si="43"/>
        <v>0.61991067719152471</v>
      </c>
      <c r="JO72" s="640">
        <v>27.762499999999999</v>
      </c>
      <c r="JP72" s="641">
        <v>6.8623853211009171</v>
      </c>
      <c r="JQ72" s="641">
        <v>4.671118530884808</v>
      </c>
      <c r="JR72" s="641">
        <v>4.2718964204112719</v>
      </c>
      <c r="JS72" s="641">
        <v>8.0005361930294914</v>
      </c>
      <c r="JT72" s="641">
        <v>7.0948477751756442</v>
      </c>
      <c r="JU72" s="641">
        <v>6.0854599406528189</v>
      </c>
      <c r="JV72" s="641">
        <v>7.6454948301329395</v>
      </c>
      <c r="JW72" s="641">
        <v>7.1341952741863572</v>
      </c>
      <c r="JX72" s="641">
        <v>5.0400500625782225</v>
      </c>
      <c r="JY72" s="641">
        <v>7.1264044943820224</v>
      </c>
      <c r="JZ72" s="641">
        <v>5.7976457399103136</v>
      </c>
      <c r="KA72" s="641">
        <v>4.6110183639399001</v>
      </c>
      <c r="KB72" s="641">
        <v>3.9586056644880174</v>
      </c>
      <c r="KC72" s="641">
        <v>5.3006939090208176</v>
      </c>
      <c r="KD72" s="641">
        <v>8.9732905982905979</v>
      </c>
      <c r="KE72" s="641">
        <v>6.7299270072992705</v>
      </c>
      <c r="KF72" s="641">
        <v>7.0675675675675675</v>
      </c>
      <c r="KG72" s="641">
        <v>7.2743682310469318</v>
      </c>
      <c r="KH72" s="641">
        <v>7.2752293577981648</v>
      </c>
      <c r="KI72" s="641">
        <v>2.4556213017751478</v>
      </c>
      <c r="KJ72" s="641">
        <v>4.4260355029585803</v>
      </c>
      <c r="KK72" s="641">
        <v>4.384615384615385</v>
      </c>
      <c r="KL72" s="641">
        <v>2.9151785714285716</v>
      </c>
      <c r="KM72" s="641">
        <v>17.050147492625367</v>
      </c>
      <c r="KN72" s="641">
        <v>0</v>
      </c>
      <c r="KO72" s="641">
        <v>11.142857142857142</v>
      </c>
      <c r="KP72" s="641">
        <v>7</v>
      </c>
      <c r="KQ72" s="642">
        <v>6.5957104279185712</v>
      </c>
      <c r="KR72" s="625">
        <v>322</v>
      </c>
      <c r="KS72" s="626">
        <v>5738</v>
      </c>
      <c r="KT72" s="626">
        <v>2192</v>
      </c>
      <c r="KU72" s="626">
        <v>4261</v>
      </c>
      <c r="KV72" s="626">
        <v>11898</v>
      </c>
      <c r="KW72" s="626">
        <v>9347</v>
      </c>
      <c r="KX72" s="626">
        <v>7306</v>
      </c>
      <c r="KY72" s="626">
        <v>4262</v>
      </c>
      <c r="KZ72" s="626">
        <v>13510</v>
      </c>
      <c r="LA72" s="626">
        <v>3196</v>
      </c>
      <c r="LB72" s="626">
        <v>2079</v>
      </c>
      <c r="LC72" s="626">
        <v>8543</v>
      </c>
      <c r="LD72" s="626">
        <v>2173</v>
      </c>
      <c r="LE72" s="626">
        <v>1427</v>
      </c>
      <c r="LF72" s="626">
        <v>5461</v>
      </c>
      <c r="LG72" s="626">
        <v>4397</v>
      </c>
      <c r="LH72" s="626">
        <v>1507</v>
      </c>
      <c r="LI72" s="626">
        <v>423</v>
      </c>
      <c r="LJ72" s="626">
        <v>1639</v>
      </c>
      <c r="LK72" s="626">
        <v>672</v>
      </c>
      <c r="LL72" s="626">
        <v>228</v>
      </c>
      <c r="LM72" s="626">
        <v>504</v>
      </c>
      <c r="LN72" s="626">
        <v>41</v>
      </c>
      <c r="LO72" s="626">
        <v>422</v>
      </c>
      <c r="LP72" s="626">
        <v>5441</v>
      </c>
      <c r="LQ72" s="626">
        <v>0</v>
      </c>
      <c r="LR72" s="626">
        <v>66</v>
      </c>
      <c r="LS72" s="626">
        <v>12</v>
      </c>
      <c r="LT72" s="626">
        <f t="shared" si="35"/>
        <v>97067</v>
      </c>
      <c r="LU72" s="614">
        <f t="shared" si="44"/>
        <v>265.93698630136987</v>
      </c>
      <c r="LV72" s="625">
        <v>1819</v>
      </c>
      <c r="LW72" s="626">
        <v>1297</v>
      </c>
      <c r="LX72" s="626">
        <v>9</v>
      </c>
      <c r="LY72" s="626">
        <v>36</v>
      </c>
      <c r="LZ72" s="626">
        <v>1128</v>
      </c>
      <c r="MA72" s="626">
        <v>1147</v>
      </c>
      <c r="MB72" s="626">
        <v>1288</v>
      </c>
      <c r="MC72" s="626">
        <v>236</v>
      </c>
      <c r="MD72" s="626">
        <v>250</v>
      </c>
      <c r="ME72" s="626">
        <v>44</v>
      </c>
      <c r="MF72" s="626">
        <v>105</v>
      </c>
      <c r="MG72" s="626">
        <v>61</v>
      </c>
      <c r="MH72" s="626">
        <v>1</v>
      </c>
      <c r="MI72" s="626">
        <v>3</v>
      </c>
      <c r="MJ72" s="626">
        <v>226</v>
      </c>
      <c r="MK72" s="626">
        <v>3061</v>
      </c>
      <c r="ML72" s="626">
        <v>65</v>
      </c>
      <c r="MM72" s="626">
        <v>25</v>
      </c>
      <c r="MN72" s="626">
        <v>99</v>
      </c>
      <c r="MO72" s="626">
        <v>15</v>
      </c>
      <c r="MP72" s="626">
        <v>47</v>
      </c>
      <c r="MQ72" s="626">
        <v>83</v>
      </c>
      <c r="MR72" s="626">
        <v>4</v>
      </c>
      <c r="MS72" s="626">
        <v>11</v>
      </c>
      <c r="MT72" s="626">
        <v>0</v>
      </c>
      <c r="MU72" s="626">
        <v>0</v>
      </c>
      <c r="MV72" s="626">
        <v>5</v>
      </c>
      <c r="MW72" s="626">
        <v>0</v>
      </c>
      <c r="MX72" s="626">
        <f t="shared" si="58"/>
        <v>11065</v>
      </c>
      <c r="MY72" s="614">
        <f t="shared" si="59"/>
        <v>30.315068493150687</v>
      </c>
      <c r="MZ72" s="612">
        <f t="shared" si="45"/>
        <v>97067</v>
      </c>
      <c r="NA72" s="613">
        <f t="shared" si="60"/>
        <v>11065</v>
      </c>
      <c r="NB72" s="643">
        <f t="shared" si="61"/>
        <v>0.10232863537158288</v>
      </c>
      <c r="NC72" s="644">
        <v>45</v>
      </c>
      <c r="ND72" s="645">
        <v>414</v>
      </c>
      <c r="NE72" s="645">
        <v>886</v>
      </c>
      <c r="NF72" s="646">
        <v>994</v>
      </c>
      <c r="NG72" s="647">
        <v>1338</v>
      </c>
      <c r="NH72" s="647">
        <v>3214</v>
      </c>
      <c r="NI72" s="645">
        <v>18</v>
      </c>
      <c r="NJ72" s="645">
        <v>0</v>
      </c>
      <c r="NK72" s="646">
        <v>560</v>
      </c>
      <c r="NL72" s="647">
        <v>397</v>
      </c>
      <c r="NM72" s="645">
        <v>61</v>
      </c>
      <c r="NN72" s="645">
        <v>576</v>
      </c>
      <c r="NO72" s="646">
        <v>216</v>
      </c>
      <c r="NP72" s="647">
        <v>2132</v>
      </c>
      <c r="NQ72" s="648">
        <v>214</v>
      </c>
      <c r="NR72" s="648">
        <v>0</v>
      </c>
      <c r="NS72" s="648">
        <v>0</v>
      </c>
      <c r="NT72" s="649">
        <f t="shared" si="62"/>
        <v>11065</v>
      </c>
      <c r="NU72" s="650">
        <f t="shared" si="63"/>
        <v>0.1807501129688206</v>
      </c>
      <c r="NV72" s="625">
        <v>1469</v>
      </c>
      <c r="NW72" s="626">
        <v>1</v>
      </c>
      <c r="NX72" s="626">
        <v>80</v>
      </c>
      <c r="NY72" s="651">
        <v>1550</v>
      </c>
      <c r="NZ72" s="626">
        <v>560</v>
      </c>
      <c r="OA72" s="626">
        <v>209</v>
      </c>
      <c r="OB72" s="626">
        <v>608</v>
      </c>
      <c r="OC72" s="651">
        <v>1377</v>
      </c>
      <c r="OD72" s="652">
        <f t="shared" si="64"/>
        <v>2927</v>
      </c>
      <c r="OE72" s="653">
        <v>8.86</v>
      </c>
      <c r="OF72" s="654">
        <v>1.1074999999999999</v>
      </c>
      <c r="OG72" s="654">
        <v>21.770000000000003</v>
      </c>
      <c r="OH72" s="654">
        <v>0.35688524590163939</v>
      </c>
      <c r="OI72" s="654">
        <v>35.730000000000004</v>
      </c>
      <c r="OJ72" s="654">
        <v>4.4662500000000005</v>
      </c>
      <c r="OK72" s="654">
        <v>128.17000000000002</v>
      </c>
      <c r="OL72" s="655">
        <v>2.1011475409836069</v>
      </c>
      <c r="OM72" s="656"/>
      <c r="ON72" s="657"/>
      <c r="OO72" s="657"/>
      <c r="OP72" s="657"/>
      <c r="OQ72" s="657"/>
      <c r="OR72" s="657"/>
      <c r="OS72" s="657"/>
      <c r="OT72" s="658"/>
    </row>
    <row r="73" spans="1:410" s="587" customFormat="1" ht="8.25" x14ac:dyDescent="0.25">
      <c r="A73" s="588" t="s">
        <v>546</v>
      </c>
      <c r="B73" s="589" t="s">
        <v>563</v>
      </c>
      <c r="C73" s="590" t="s">
        <v>564</v>
      </c>
      <c r="D73" s="590" t="s">
        <v>1262</v>
      </c>
      <c r="E73" s="590" t="s">
        <v>1237</v>
      </c>
      <c r="F73" s="590" t="s">
        <v>408</v>
      </c>
      <c r="G73" s="590" t="s">
        <v>544</v>
      </c>
      <c r="H73" s="590" t="s">
        <v>544</v>
      </c>
      <c r="I73" s="590" t="s">
        <v>186</v>
      </c>
      <c r="J73" s="590" t="s">
        <v>493</v>
      </c>
      <c r="K73" s="591" t="s">
        <v>282</v>
      </c>
      <c r="L73" s="592">
        <v>1</v>
      </c>
      <c r="M73" s="593"/>
      <c r="N73" s="594"/>
      <c r="O73" s="595"/>
      <c r="P73" s="596"/>
      <c r="Q73" s="597"/>
      <c r="R73" s="598">
        <f t="shared" si="33"/>
        <v>0</v>
      </c>
      <c r="S73" s="599"/>
      <c r="T73" s="600"/>
      <c r="U73" s="600"/>
      <c r="V73" s="600"/>
      <c r="W73" s="601"/>
      <c r="X73" s="602">
        <v>119.82389999999999</v>
      </c>
      <c r="Y73" s="603">
        <v>6</v>
      </c>
      <c r="Z73" s="603">
        <v>357.79944</v>
      </c>
      <c r="AA73" s="603">
        <v>114.94053333333333</v>
      </c>
      <c r="AB73" s="603">
        <v>23.88</v>
      </c>
      <c r="AC73" s="603">
        <v>151.44106666666667</v>
      </c>
      <c r="AD73" s="603">
        <v>4.32</v>
      </c>
      <c r="AE73" s="603">
        <v>45.556444999999997</v>
      </c>
      <c r="AF73" s="603">
        <v>184.69175000000001</v>
      </c>
      <c r="AG73" s="603">
        <v>1008.453135</v>
      </c>
      <c r="AH73" s="604">
        <f t="shared" si="48"/>
        <v>0.15397473575533971</v>
      </c>
      <c r="AI73" s="605">
        <f t="shared" si="49"/>
        <v>0.45977533887153171</v>
      </c>
      <c r="AJ73" s="606">
        <v>19031</v>
      </c>
      <c r="AK73" s="607">
        <v>17716</v>
      </c>
      <c r="AL73" s="607">
        <v>1850</v>
      </c>
      <c r="AM73" s="607">
        <v>148</v>
      </c>
      <c r="AN73" s="607">
        <v>10514</v>
      </c>
      <c r="AO73" s="607">
        <v>24829</v>
      </c>
      <c r="AP73" s="607">
        <v>7388</v>
      </c>
      <c r="AQ73" s="608">
        <v>8146</v>
      </c>
      <c r="AR73" s="609"/>
      <c r="AS73" s="610"/>
      <c r="AT73" s="610"/>
      <c r="AU73" s="610"/>
      <c r="AV73" s="610"/>
      <c r="AW73" s="610"/>
      <c r="AX73" s="610"/>
      <c r="AY73" s="610"/>
      <c r="AZ73" s="610"/>
      <c r="BA73" s="610">
        <v>1</v>
      </c>
      <c r="BB73" s="610"/>
      <c r="BC73" s="610"/>
      <c r="BD73" s="610"/>
      <c r="BE73" s="610"/>
      <c r="BF73" s="610"/>
      <c r="BG73" s="610"/>
      <c r="BH73" s="610"/>
      <c r="BI73" s="610"/>
      <c r="BJ73" s="610"/>
      <c r="BK73" s="610"/>
      <c r="BL73" s="611">
        <f t="shared" si="65"/>
        <v>1</v>
      </c>
      <c r="BM73" s="612">
        <v>64</v>
      </c>
      <c r="BN73" s="613">
        <v>54</v>
      </c>
      <c r="BO73" s="613">
        <v>45</v>
      </c>
      <c r="BP73" s="613">
        <v>20</v>
      </c>
      <c r="BQ73" s="613">
        <v>30</v>
      </c>
      <c r="BR73" s="613">
        <v>36</v>
      </c>
      <c r="BS73" s="613"/>
      <c r="BT73" s="613">
        <v>32</v>
      </c>
      <c r="BU73" s="613">
        <v>15</v>
      </c>
      <c r="BV73" s="613"/>
      <c r="BW73" s="613"/>
      <c r="BX73" s="613"/>
      <c r="BY73" s="613"/>
      <c r="BZ73" s="613"/>
      <c r="CA73" s="613"/>
      <c r="CB73" s="613"/>
      <c r="CC73" s="613"/>
      <c r="CD73" s="613"/>
      <c r="CE73" s="613">
        <v>35</v>
      </c>
      <c r="CF73" s="613"/>
      <c r="CG73" s="613"/>
      <c r="CH73" s="613"/>
      <c r="CI73" s="613"/>
      <c r="CJ73" s="613"/>
      <c r="CK73" s="613"/>
      <c r="CL73" s="613"/>
      <c r="CM73" s="613"/>
      <c r="CN73" s="613"/>
      <c r="CO73" s="613"/>
      <c r="CP73" s="613"/>
      <c r="CQ73" s="613"/>
      <c r="CR73" s="613"/>
      <c r="CS73" s="613"/>
      <c r="CT73" s="613"/>
      <c r="CU73" s="613"/>
      <c r="CV73" s="613"/>
      <c r="CW73" s="613"/>
      <c r="CX73" s="613"/>
      <c r="CY73" s="613"/>
      <c r="CZ73" s="613"/>
      <c r="DA73" s="613">
        <f t="shared" si="50"/>
        <v>331</v>
      </c>
      <c r="DB73" s="614">
        <f t="shared" si="51"/>
        <v>9</v>
      </c>
      <c r="DC73" s="615">
        <v>0.70380993150684934</v>
      </c>
      <c r="DD73" s="616">
        <v>0.48442415017757484</v>
      </c>
      <c r="DE73" s="616">
        <v>0.24767123287671233</v>
      </c>
      <c r="DF73" s="616">
        <v>0.66520547945205477</v>
      </c>
      <c r="DG73" s="616">
        <v>0.51990867579908673</v>
      </c>
      <c r="DH73" s="616">
        <v>0.19025875190258751</v>
      </c>
      <c r="DI73" s="616"/>
      <c r="DJ73" s="616">
        <v>0.60933219178082187</v>
      </c>
      <c r="DK73" s="616">
        <v>0.35105022831050231</v>
      </c>
      <c r="DL73" s="616"/>
      <c r="DM73" s="616"/>
      <c r="DN73" s="616"/>
      <c r="DO73" s="616"/>
      <c r="DP73" s="616"/>
      <c r="DQ73" s="616"/>
      <c r="DR73" s="616"/>
      <c r="DS73" s="616"/>
      <c r="DT73" s="616"/>
      <c r="DU73" s="616">
        <v>0.28164383561643835</v>
      </c>
      <c r="DV73" s="616"/>
      <c r="DW73" s="616"/>
      <c r="DX73" s="616"/>
      <c r="DY73" s="616"/>
      <c r="DZ73" s="616"/>
      <c r="EA73" s="616"/>
      <c r="EB73" s="616"/>
      <c r="EC73" s="616"/>
      <c r="ED73" s="616"/>
      <c r="EE73" s="616"/>
      <c r="EF73" s="616"/>
      <c r="EG73" s="616"/>
      <c r="EH73" s="616"/>
      <c r="EI73" s="616"/>
      <c r="EJ73" s="616"/>
      <c r="EK73" s="616"/>
      <c r="EL73" s="616"/>
      <c r="EM73" s="616"/>
      <c r="EN73" s="616"/>
      <c r="EO73" s="616"/>
      <c r="EP73" s="616"/>
      <c r="EQ73" s="617">
        <v>0.46139138352025827</v>
      </c>
      <c r="ER73" s="618">
        <v>9</v>
      </c>
      <c r="ES73" s="619">
        <v>18</v>
      </c>
      <c r="ET73" s="619">
        <v>5</v>
      </c>
      <c r="EU73" s="619"/>
      <c r="EV73" s="619">
        <v>4</v>
      </c>
      <c r="EW73" s="619">
        <v>10</v>
      </c>
      <c r="EX73" s="619"/>
      <c r="EY73" s="619"/>
      <c r="EZ73" s="619"/>
      <c r="FA73" s="619"/>
      <c r="FB73" s="619"/>
      <c r="FC73" s="619"/>
      <c r="FD73" s="619"/>
      <c r="FE73" s="619"/>
      <c r="FF73" s="619"/>
      <c r="FG73" s="619"/>
      <c r="FH73" s="619"/>
      <c r="FI73" s="619"/>
      <c r="FJ73" s="619"/>
      <c r="FK73" s="619"/>
      <c r="FL73" s="619"/>
      <c r="FM73" s="619"/>
      <c r="FN73" s="619"/>
      <c r="FO73" s="619"/>
      <c r="FP73" s="619"/>
      <c r="FQ73" s="619"/>
      <c r="FR73" s="619"/>
      <c r="FS73" s="619"/>
      <c r="FT73" s="619"/>
      <c r="FU73" s="619"/>
      <c r="FV73" s="619"/>
      <c r="FW73" s="619"/>
      <c r="FX73" s="620">
        <f t="shared" si="52"/>
        <v>46</v>
      </c>
      <c r="FY73" s="614">
        <f t="shared" si="36"/>
        <v>5</v>
      </c>
      <c r="FZ73" s="615">
        <v>0.55159817351598173</v>
      </c>
      <c r="GA73" s="616">
        <v>0.26484018264840181</v>
      </c>
      <c r="GB73" s="616">
        <v>0.69972602739726031</v>
      </c>
      <c r="GC73" s="616"/>
      <c r="GD73" s="616">
        <v>0.99041095890410957</v>
      </c>
      <c r="GE73" s="616">
        <v>0.39835616438356164</v>
      </c>
      <c r="GF73" s="616"/>
      <c r="GG73" s="616"/>
      <c r="GH73" s="616"/>
      <c r="GI73" s="616"/>
      <c r="GJ73" s="616"/>
      <c r="GK73" s="616"/>
      <c r="GL73" s="616"/>
      <c r="GM73" s="616"/>
      <c r="GN73" s="616"/>
      <c r="GO73" s="616"/>
      <c r="GP73" s="616"/>
      <c r="GQ73" s="616"/>
      <c r="GR73" s="616"/>
      <c r="GS73" s="616"/>
      <c r="GT73" s="616"/>
      <c r="GU73" s="616"/>
      <c r="GV73" s="616"/>
      <c r="GW73" s="616"/>
      <c r="GX73" s="616"/>
      <c r="GY73" s="616"/>
      <c r="GZ73" s="616"/>
      <c r="HA73" s="616"/>
      <c r="HB73" s="616"/>
      <c r="HC73" s="616"/>
      <c r="HD73" s="616"/>
      <c r="HE73" s="616"/>
      <c r="HF73" s="621">
        <v>0.46033353186420489</v>
      </c>
      <c r="HG73" s="622">
        <v>81</v>
      </c>
      <c r="HH73" s="623"/>
      <c r="HI73" s="623"/>
      <c r="HJ73" s="623"/>
      <c r="HK73" s="623"/>
      <c r="HL73" s="623"/>
      <c r="HM73" s="623"/>
      <c r="HN73" s="624"/>
      <c r="HO73" s="625">
        <v>46</v>
      </c>
      <c r="HP73" s="626">
        <v>1275</v>
      </c>
      <c r="HQ73" s="626">
        <v>17</v>
      </c>
      <c r="HR73" s="626">
        <v>373</v>
      </c>
      <c r="HS73" s="626">
        <v>739</v>
      </c>
      <c r="HT73" s="626">
        <v>1094</v>
      </c>
      <c r="HU73" s="626">
        <v>1280</v>
      </c>
      <c r="HV73" s="626">
        <v>569</v>
      </c>
      <c r="HW73" s="626">
        <v>1782</v>
      </c>
      <c r="HX73" s="626">
        <v>447</v>
      </c>
      <c r="HY73" s="626">
        <v>267</v>
      </c>
      <c r="HZ73" s="626">
        <v>419</v>
      </c>
      <c r="IA73" s="626">
        <v>51</v>
      </c>
      <c r="IB73" s="626">
        <v>729</v>
      </c>
      <c r="IC73" s="626">
        <v>713</v>
      </c>
      <c r="ID73" s="626">
        <v>534</v>
      </c>
      <c r="IE73" s="626">
        <v>218</v>
      </c>
      <c r="IF73" s="626">
        <v>49</v>
      </c>
      <c r="IG73" s="626">
        <v>110</v>
      </c>
      <c r="IH73" s="626">
        <v>27</v>
      </c>
      <c r="II73" s="626">
        <v>77</v>
      </c>
      <c r="IJ73" s="626">
        <v>65</v>
      </c>
      <c r="IK73" s="626">
        <v>14</v>
      </c>
      <c r="IL73" s="626">
        <v>109</v>
      </c>
      <c r="IM73" s="626">
        <v>593</v>
      </c>
      <c r="IN73" s="626">
        <v>0</v>
      </c>
      <c r="IO73" s="626">
        <v>0</v>
      </c>
      <c r="IP73" s="626">
        <v>0</v>
      </c>
      <c r="IQ73" s="626">
        <f t="shared" si="53"/>
        <v>11597</v>
      </c>
      <c r="IR73" s="627">
        <f t="shared" si="54"/>
        <v>3.9665430714840048E-3</v>
      </c>
      <c r="IS73" s="614">
        <f t="shared" si="55"/>
        <v>31.772602739726029</v>
      </c>
      <c r="IT73" s="628">
        <v>317</v>
      </c>
      <c r="IU73" s="629">
        <f t="shared" si="56"/>
        <v>2.733465551435716E-2</v>
      </c>
      <c r="IV73" s="630">
        <v>2142</v>
      </c>
      <c r="IW73" s="631">
        <f t="shared" si="37"/>
        <v>0.18470294041562474</v>
      </c>
      <c r="IX73" s="632">
        <v>9785.5333999999966</v>
      </c>
      <c r="IY73" s="633">
        <v>1047.2703999999987</v>
      </c>
      <c r="IZ73" s="633">
        <v>10832.803800000009</v>
      </c>
      <c r="JA73" s="634">
        <f t="shared" si="57"/>
        <v>9.6675839361181626E-2</v>
      </c>
      <c r="JB73" s="635">
        <v>0.93410397516599197</v>
      </c>
      <c r="JC73" s="636">
        <v>3050</v>
      </c>
      <c r="JD73" s="637">
        <v>1534</v>
      </c>
      <c r="JE73" s="637">
        <v>539</v>
      </c>
      <c r="JF73" s="637">
        <v>55</v>
      </c>
      <c r="JG73" s="637">
        <v>91</v>
      </c>
      <c r="JH73" s="637">
        <v>6328</v>
      </c>
      <c r="JI73" s="638">
        <f t="shared" si="38"/>
        <v>0.26299905147883074</v>
      </c>
      <c r="JJ73" s="638">
        <f t="shared" si="39"/>
        <v>0.13227558851427093</v>
      </c>
      <c r="JK73" s="638">
        <f t="shared" si="40"/>
        <v>4.6477537294127791E-2</v>
      </c>
      <c r="JL73" s="638">
        <f t="shared" si="41"/>
        <v>4.7426058463395709E-3</v>
      </c>
      <c r="JM73" s="638">
        <f t="shared" si="42"/>
        <v>7.8468569457618344E-3</v>
      </c>
      <c r="JN73" s="639">
        <f t="shared" si="43"/>
        <v>0.54565835992066913</v>
      </c>
      <c r="JO73" s="640">
        <v>18.260869565217391</v>
      </c>
      <c r="JP73" s="641">
        <v>6.2407843137254906</v>
      </c>
      <c r="JQ73" s="641">
        <v>4.1764705882352944</v>
      </c>
      <c r="JR73" s="641">
        <v>5.0375335120643427</v>
      </c>
      <c r="JS73" s="641">
        <v>7.8119079837618406</v>
      </c>
      <c r="JT73" s="641">
        <v>6.0210237659963433</v>
      </c>
      <c r="JU73" s="641">
        <v>6.2312500000000002</v>
      </c>
      <c r="JV73" s="641">
        <v>6.9560632688927946</v>
      </c>
      <c r="JW73" s="641">
        <v>6.2598204264870931</v>
      </c>
      <c r="JX73" s="641">
        <v>6.4742729306487696</v>
      </c>
      <c r="JY73" s="641">
        <v>6.9962546816479403</v>
      </c>
      <c r="JZ73" s="641">
        <v>7.1980906921241052</v>
      </c>
      <c r="KA73" s="641">
        <v>10.156862745098039</v>
      </c>
      <c r="KB73" s="641">
        <v>2.8408779149519892</v>
      </c>
      <c r="KC73" s="641">
        <v>4.2973352033660586</v>
      </c>
      <c r="KD73" s="641">
        <v>4.6554307116104869</v>
      </c>
      <c r="KE73" s="641">
        <v>6.522935779816514</v>
      </c>
      <c r="KF73" s="641">
        <v>10.26530612244898</v>
      </c>
      <c r="KG73" s="641">
        <v>9.6090909090909093</v>
      </c>
      <c r="KH73" s="641">
        <v>4.8518518518518521</v>
      </c>
      <c r="KI73" s="641">
        <v>2.0909090909090908</v>
      </c>
      <c r="KJ73" s="641">
        <v>2.953846153846154</v>
      </c>
      <c r="KK73" s="641">
        <v>9.8571428571428577</v>
      </c>
      <c r="KL73" s="641">
        <v>3.2293577981651378</v>
      </c>
      <c r="KM73" s="641">
        <v>13.086003372681281</v>
      </c>
      <c r="KN73" s="641">
        <v>0</v>
      </c>
      <c r="KO73" s="641">
        <v>0</v>
      </c>
      <c r="KP73" s="641">
        <v>0</v>
      </c>
      <c r="KQ73" s="642">
        <v>6.366215400534621</v>
      </c>
      <c r="KR73" s="625">
        <v>79</v>
      </c>
      <c r="KS73" s="626">
        <v>5259</v>
      </c>
      <c r="KT73" s="626">
        <v>48</v>
      </c>
      <c r="KU73" s="626">
        <v>1406</v>
      </c>
      <c r="KV73" s="626">
        <v>3801</v>
      </c>
      <c r="KW73" s="626">
        <v>4749</v>
      </c>
      <c r="KX73" s="626">
        <v>5793</v>
      </c>
      <c r="KY73" s="626">
        <v>3064</v>
      </c>
      <c r="KZ73" s="626">
        <v>8659</v>
      </c>
      <c r="LA73" s="626">
        <v>2269</v>
      </c>
      <c r="LB73" s="626">
        <v>1233</v>
      </c>
      <c r="LC73" s="626">
        <v>2331</v>
      </c>
      <c r="LD73" s="626">
        <v>467</v>
      </c>
      <c r="LE73" s="626">
        <v>1350</v>
      </c>
      <c r="LF73" s="626">
        <v>2385</v>
      </c>
      <c r="LG73" s="626">
        <v>1951</v>
      </c>
      <c r="LH73" s="626">
        <v>1085</v>
      </c>
      <c r="LI73" s="626">
        <v>450</v>
      </c>
      <c r="LJ73" s="626">
        <v>765</v>
      </c>
      <c r="LK73" s="626">
        <v>102</v>
      </c>
      <c r="LL73" s="626">
        <v>72</v>
      </c>
      <c r="LM73" s="626">
        <v>90</v>
      </c>
      <c r="LN73" s="626">
        <v>118</v>
      </c>
      <c r="LO73" s="626">
        <v>243</v>
      </c>
      <c r="LP73" s="626">
        <v>7182</v>
      </c>
      <c r="LQ73" s="626">
        <v>0</v>
      </c>
      <c r="LR73" s="626">
        <v>0</v>
      </c>
      <c r="LS73" s="626">
        <v>0</v>
      </c>
      <c r="LT73" s="626">
        <f t="shared" si="35"/>
        <v>54951</v>
      </c>
      <c r="LU73" s="614">
        <f t="shared" si="44"/>
        <v>150.55068493150685</v>
      </c>
      <c r="LV73" s="625">
        <v>715</v>
      </c>
      <c r="LW73" s="626">
        <v>1468</v>
      </c>
      <c r="LX73" s="626">
        <v>6</v>
      </c>
      <c r="LY73" s="626">
        <v>102</v>
      </c>
      <c r="LZ73" s="626">
        <v>1245</v>
      </c>
      <c r="MA73" s="626">
        <v>818</v>
      </c>
      <c r="MB73" s="626">
        <v>968</v>
      </c>
      <c r="MC73" s="626">
        <v>331</v>
      </c>
      <c r="MD73" s="626">
        <v>714</v>
      </c>
      <c r="ME73" s="626">
        <v>203</v>
      </c>
      <c r="MF73" s="626">
        <v>370</v>
      </c>
      <c r="MG73" s="626">
        <v>270</v>
      </c>
      <c r="MH73" s="626">
        <v>0</v>
      </c>
      <c r="MI73" s="626">
        <v>7</v>
      </c>
      <c r="MJ73" s="626">
        <v>1</v>
      </c>
      <c r="MK73" s="626">
        <v>16</v>
      </c>
      <c r="ML73" s="626">
        <v>136</v>
      </c>
      <c r="MM73" s="626">
        <v>7</v>
      </c>
      <c r="MN73" s="626">
        <v>184</v>
      </c>
      <c r="MO73" s="626">
        <v>3</v>
      </c>
      <c r="MP73" s="626">
        <v>31</v>
      </c>
      <c r="MQ73" s="626">
        <v>46</v>
      </c>
      <c r="MR73" s="626">
        <v>7</v>
      </c>
      <c r="MS73" s="626">
        <v>8</v>
      </c>
      <c r="MT73" s="626">
        <v>0</v>
      </c>
      <c r="MU73" s="626">
        <v>0</v>
      </c>
      <c r="MV73" s="626">
        <v>0</v>
      </c>
      <c r="MW73" s="626">
        <v>0</v>
      </c>
      <c r="MX73" s="626">
        <f t="shared" si="58"/>
        <v>7656</v>
      </c>
      <c r="MY73" s="614">
        <f t="shared" si="59"/>
        <v>20.975342465753425</v>
      </c>
      <c r="MZ73" s="612">
        <f t="shared" si="45"/>
        <v>54951</v>
      </c>
      <c r="NA73" s="613">
        <f t="shared" si="60"/>
        <v>7656</v>
      </c>
      <c r="NB73" s="643">
        <f t="shared" si="61"/>
        <v>0.12228664526330922</v>
      </c>
      <c r="NC73" s="644">
        <v>73</v>
      </c>
      <c r="ND73" s="645">
        <v>386</v>
      </c>
      <c r="NE73" s="645">
        <v>493</v>
      </c>
      <c r="NF73" s="646">
        <v>664</v>
      </c>
      <c r="NG73" s="647">
        <v>1162</v>
      </c>
      <c r="NH73" s="647">
        <v>3403</v>
      </c>
      <c r="NI73" s="645">
        <v>0</v>
      </c>
      <c r="NJ73" s="645">
        <v>0</v>
      </c>
      <c r="NK73" s="646">
        <v>1217</v>
      </c>
      <c r="NL73" s="647">
        <v>258</v>
      </c>
      <c r="NM73" s="645">
        <v>0</v>
      </c>
      <c r="NN73" s="645">
        <v>0</v>
      </c>
      <c r="NO73" s="646">
        <v>0</v>
      </c>
      <c r="NP73" s="647">
        <v>0</v>
      </c>
      <c r="NQ73" s="648">
        <v>0</v>
      </c>
      <c r="NR73" s="648">
        <v>0</v>
      </c>
      <c r="NS73" s="648">
        <v>0</v>
      </c>
      <c r="NT73" s="649">
        <f t="shared" si="62"/>
        <v>7656</v>
      </c>
      <c r="NU73" s="650">
        <f t="shared" si="63"/>
        <v>0.12434691745036573</v>
      </c>
      <c r="NV73" s="625">
        <v>1107</v>
      </c>
      <c r="NW73" s="626">
        <v>8</v>
      </c>
      <c r="NX73" s="626">
        <v>105</v>
      </c>
      <c r="NY73" s="651">
        <v>1220</v>
      </c>
      <c r="NZ73" s="626">
        <v>497</v>
      </c>
      <c r="OA73" s="626">
        <v>4</v>
      </c>
      <c r="OB73" s="626">
        <v>50</v>
      </c>
      <c r="OC73" s="651">
        <v>551</v>
      </c>
      <c r="OD73" s="652">
        <f t="shared" si="64"/>
        <v>1771</v>
      </c>
      <c r="OE73" s="653">
        <v>11.86</v>
      </c>
      <c r="OF73" s="654">
        <v>2.3719999999999999</v>
      </c>
      <c r="OG73" s="654">
        <v>12.87</v>
      </c>
      <c r="OH73" s="654">
        <v>0.31390243902439025</v>
      </c>
      <c r="OI73" s="654">
        <v>21.869999999999997</v>
      </c>
      <c r="OJ73" s="654">
        <v>4.3739999999999997</v>
      </c>
      <c r="OK73" s="654">
        <v>90.820000000000007</v>
      </c>
      <c r="OL73" s="655">
        <v>2.2151219512195124</v>
      </c>
      <c r="OM73" s="656"/>
      <c r="ON73" s="657"/>
      <c r="OO73" s="657"/>
      <c r="OP73" s="657"/>
      <c r="OQ73" s="657"/>
      <c r="OR73" s="657"/>
      <c r="OS73" s="657"/>
      <c r="OT73" s="658"/>
    </row>
    <row r="74" spans="1:410" s="587" customFormat="1" ht="8.25" x14ac:dyDescent="0.25">
      <c r="A74" s="588" t="s">
        <v>546</v>
      </c>
      <c r="B74" s="589" t="s">
        <v>566</v>
      </c>
      <c r="C74" s="590" t="s">
        <v>567</v>
      </c>
      <c r="D74" s="590" t="s">
        <v>1263</v>
      </c>
      <c r="E74" s="590" t="s">
        <v>1237</v>
      </c>
      <c r="F74" s="590" t="s">
        <v>408</v>
      </c>
      <c r="G74" s="590" t="s">
        <v>409</v>
      </c>
      <c r="H74" s="590" t="s">
        <v>409</v>
      </c>
      <c r="I74" s="590" t="s">
        <v>186</v>
      </c>
      <c r="J74" s="590" t="s">
        <v>493</v>
      </c>
      <c r="K74" s="591" t="s">
        <v>282</v>
      </c>
      <c r="L74" s="592">
        <v>1</v>
      </c>
      <c r="M74" s="593"/>
      <c r="N74" s="594"/>
      <c r="O74" s="595"/>
      <c r="P74" s="596"/>
      <c r="Q74" s="597"/>
      <c r="R74" s="598">
        <f t="shared" si="33"/>
        <v>0</v>
      </c>
      <c r="S74" s="599"/>
      <c r="T74" s="600"/>
      <c r="U74" s="600"/>
      <c r="V74" s="600"/>
      <c r="W74" s="601"/>
      <c r="X74" s="602">
        <v>102.94635</v>
      </c>
      <c r="Y74" s="603">
        <v>6.1152499999999996</v>
      </c>
      <c r="Z74" s="603">
        <v>293.22693333333331</v>
      </c>
      <c r="AA74" s="603">
        <v>82.436133333333316</v>
      </c>
      <c r="AB74" s="603">
        <v>24.026106666666664</v>
      </c>
      <c r="AC74" s="603">
        <v>137.7936</v>
      </c>
      <c r="AD74" s="603">
        <v>0</v>
      </c>
      <c r="AE74" s="603">
        <v>48.095124999999996</v>
      </c>
      <c r="AF74" s="603">
        <v>166.31287499999999</v>
      </c>
      <c r="AG74" s="603">
        <v>860.95237333333318</v>
      </c>
      <c r="AH74" s="604">
        <f t="shared" si="48"/>
        <v>0.15922549827361165</v>
      </c>
      <c r="AI74" s="605">
        <f t="shared" si="49"/>
        <v>0.45352947984307462</v>
      </c>
      <c r="AJ74" s="606">
        <v>28899</v>
      </c>
      <c r="AK74" s="607">
        <v>17912</v>
      </c>
      <c r="AL74" s="607">
        <v>8672</v>
      </c>
      <c r="AM74" s="607">
        <v>19</v>
      </c>
      <c r="AN74" s="607">
        <v>14411</v>
      </c>
      <c r="AO74" s="607">
        <v>21341</v>
      </c>
      <c r="AP74" s="607">
        <v>6422</v>
      </c>
      <c r="AQ74" s="608">
        <v>5835</v>
      </c>
      <c r="AR74" s="609"/>
      <c r="AS74" s="610"/>
      <c r="AT74" s="610"/>
      <c r="AU74" s="610"/>
      <c r="AV74" s="610"/>
      <c r="AW74" s="610"/>
      <c r="AX74" s="610"/>
      <c r="AY74" s="610"/>
      <c r="AZ74" s="610"/>
      <c r="BA74" s="610">
        <v>1</v>
      </c>
      <c r="BB74" s="610"/>
      <c r="BC74" s="610"/>
      <c r="BD74" s="610"/>
      <c r="BE74" s="610"/>
      <c r="BF74" s="610"/>
      <c r="BG74" s="610"/>
      <c r="BH74" s="610"/>
      <c r="BI74" s="610"/>
      <c r="BJ74" s="610"/>
      <c r="BK74" s="610"/>
      <c r="BL74" s="611">
        <f t="shared" si="65"/>
        <v>1</v>
      </c>
      <c r="BM74" s="612">
        <v>90</v>
      </c>
      <c r="BN74" s="613">
        <v>50</v>
      </c>
      <c r="BO74" s="613">
        <v>40</v>
      </c>
      <c r="BP74" s="613">
        <v>30</v>
      </c>
      <c r="BQ74" s="613">
        <v>30</v>
      </c>
      <c r="BR74" s="613">
        <v>30</v>
      </c>
      <c r="BS74" s="613"/>
      <c r="BT74" s="613">
        <v>30</v>
      </c>
      <c r="BU74" s="613">
        <v>18</v>
      </c>
      <c r="BV74" s="613">
        <v>20</v>
      </c>
      <c r="BW74" s="613"/>
      <c r="BX74" s="613"/>
      <c r="BY74" s="613">
        <v>10</v>
      </c>
      <c r="BZ74" s="613"/>
      <c r="CA74" s="613"/>
      <c r="CB74" s="613"/>
      <c r="CC74" s="613"/>
      <c r="CD74" s="613"/>
      <c r="CE74" s="613"/>
      <c r="CF74" s="613"/>
      <c r="CG74" s="613"/>
      <c r="CH74" s="613"/>
      <c r="CI74" s="613"/>
      <c r="CJ74" s="613"/>
      <c r="CK74" s="613"/>
      <c r="CL74" s="613"/>
      <c r="CM74" s="613"/>
      <c r="CN74" s="613"/>
      <c r="CO74" s="613"/>
      <c r="CP74" s="613"/>
      <c r="CQ74" s="613"/>
      <c r="CR74" s="613"/>
      <c r="CS74" s="613"/>
      <c r="CT74" s="613"/>
      <c r="CU74" s="613"/>
      <c r="CV74" s="613"/>
      <c r="CW74" s="613"/>
      <c r="CX74" s="613"/>
      <c r="CY74" s="613"/>
      <c r="CZ74" s="613"/>
      <c r="DA74" s="613">
        <f t="shared" si="50"/>
        <v>348</v>
      </c>
      <c r="DB74" s="614">
        <f t="shared" si="51"/>
        <v>10</v>
      </c>
      <c r="DC74" s="615">
        <v>0.56797564687975644</v>
      </c>
      <c r="DD74" s="616">
        <v>0.55167123287671238</v>
      </c>
      <c r="DE74" s="616">
        <v>0.22897260273972603</v>
      </c>
      <c r="DF74" s="616">
        <v>0.81890410958904114</v>
      </c>
      <c r="DG74" s="616">
        <v>0.57525114155251145</v>
      </c>
      <c r="DH74" s="616">
        <v>0.28977168949771692</v>
      </c>
      <c r="DI74" s="616"/>
      <c r="DJ74" s="616">
        <v>0.66484018264840183</v>
      </c>
      <c r="DK74" s="616">
        <v>0.25981735159817354</v>
      </c>
      <c r="DL74" s="616">
        <v>0.29150684931506848</v>
      </c>
      <c r="DM74" s="616"/>
      <c r="DN74" s="616"/>
      <c r="DO74" s="616">
        <v>8.3013698630136981E-2</v>
      </c>
      <c r="DP74" s="616"/>
      <c r="DQ74" s="616"/>
      <c r="DR74" s="616"/>
      <c r="DS74" s="616"/>
      <c r="DT74" s="616"/>
      <c r="DU74" s="616"/>
      <c r="DV74" s="616"/>
      <c r="DW74" s="616"/>
      <c r="DX74" s="616"/>
      <c r="DY74" s="616"/>
      <c r="DZ74" s="616"/>
      <c r="EA74" s="616"/>
      <c r="EB74" s="616"/>
      <c r="EC74" s="616"/>
      <c r="ED74" s="616"/>
      <c r="EE74" s="616"/>
      <c r="EF74" s="616"/>
      <c r="EG74" s="616"/>
      <c r="EH74" s="616"/>
      <c r="EI74" s="616"/>
      <c r="EJ74" s="616"/>
      <c r="EK74" s="616"/>
      <c r="EL74" s="616"/>
      <c r="EM74" s="616"/>
      <c r="EN74" s="616"/>
      <c r="EO74" s="616"/>
      <c r="EP74" s="616"/>
      <c r="EQ74" s="617">
        <v>0.48752952290977797</v>
      </c>
      <c r="ER74" s="618">
        <v>15</v>
      </c>
      <c r="ES74" s="619">
        <v>10</v>
      </c>
      <c r="ET74" s="619">
        <v>7</v>
      </c>
      <c r="EU74" s="619"/>
      <c r="EV74" s="619">
        <v>5</v>
      </c>
      <c r="EW74" s="619"/>
      <c r="EX74" s="619"/>
      <c r="EY74" s="619"/>
      <c r="EZ74" s="619"/>
      <c r="FA74" s="619"/>
      <c r="FB74" s="619"/>
      <c r="FC74" s="619"/>
      <c r="FD74" s="619"/>
      <c r="FE74" s="619"/>
      <c r="FF74" s="619"/>
      <c r="FG74" s="619"/>
      <c r="FH74" s="619"/>
      <c r="FI74" s="619"/>
      <c r="FJ74" s="619"/>
      <c r="FK74" s="619"/>
      <c r="FL74" s="619"/>
      <c r="FM74" s="619"/>
      <c r="FN74" s="619"/>
      <c r="FO74" s="619"/>
      <c r="FP74" s="619"/>
      <c r="FQ74" s="619"/>
      <c r="FR74" s="619"/>
      <c r="FS74" s="619"/>
      <c r="FT74" s="619"/>
      <c r="FU74" s="619"/>
      <c r="FV74" s="619"/>
      <c r="FW74" s="619"/>
      <c r="FX74" s="620">
        <f t="shared" si="52"/>
        <v>37</v>
      </c>
      <c r="FY74" s="614">
        <f t="shared" si="36"/>
        <v>4</v>
      </c>
      <c r="FZ74" s="615">
        <v>0.30794520547945203</v>
      </c>
      <c r="GA74" s="616">
        <v>0.96246575342465757</v>
      </c>
      <c r="GB74" s="616">
        <v>0.62309197651663406</v>
      </c>
      <c r="GC74" s="616"/>
      <c r="GD74" s="616">
        <v>0.61698630136986299</v>
      </c>
      <c r="GE74" s="616"/>
      <c r="GF74" s="616"/>
      <c r="GG74" s="616"/>
      <c r="GH74" s="616"/>
      <c r="GI74" s="616"/>
      <c r="GJ74" s="616"/>
      <c r="GK74" s="616"/>
      <c r="GL74" s="616"/>
      <c r="GM74" s="616"/>
      <c r="GN74" s="616"/>
      <c r="GO74" s="616"/>
      <c r="GP74" s="616"/>
      <c r="GQ74" s="616"/>
      <c r="GR74" s="616"/>
      <c r="GS74" s="616"/>
      <c r="GT74" s="616"/>
      <c r="GU74" s="616"/>
      <c r="GV74" s="616"/>
      <c r="GW74" s="616"/>
      <c r="GX74" s="616"/>
      <c r="GY74" s="616"/>
      <c r="GZ74" s="616"/>
      <c r="HA74" s="616"/>
      <c r="HB74" s="616"/>
      <c r="HC74" s="616"/>
      <c r="HD74" s="616"/>
      <c r="HE74" s="616"/>
      <c r="HF74" s="621">
        <v>0.58622732321362458</v>
      </c>
      <c r="HG74" s="622">
        <v>130</v>
      </c>
      <c r="HH74" s="623"/>
      <c r="HI74" s="623"/>
      <c r="HJ74" s="623"/>
      <c r="HK74" s="623"/>
      <c r="HL74" s="623"/>
      <c r="HM74" s="623"/>
      <c r="HN74" s="624"/>
      <c r="HO74" s="625">
        <v>81</v>
      </c>
      <c r="HP74" s="626">
        <v>930</v>
      </c>
      <c r="HQ74" s="626">
        <v>22</v>
      </c>
      <c r="HR74" s="626">
        <v>612</v>
      </c>
      <c r="HS74" s="626">
        <v>867</v>
      </c>
      <c r="HT74" s="626">
        <v>1286</v>
      </c>
      <c r="HU74" s="626">
        <v>1025</v>
      </c>
      <c r="HV74" s="626">
        <v>319</v>
      </c>
      <c r="HW74" s="626">
        <v>2730</v>
      </c>
      <c r="HX74" s="626">
        <v>336</v>
      </c>
      <c r="HY74" s="626">
        <v>275</v>
      </c>
      <c r="HZ74" s="626">
        <v>674</v>
      </c>
      <c r="IA74" s="626">
        <v>170</v>
      </c>
      <c r="IB74" s="626">
        <v>531</v>
      </c>
      <c r="IC74" s="626">
        <v>593</v>
      </c>
      <c r="ID74" s="626">
        <v>418</v>
      </c>
      <c r="IE74" s="626">
        <v>235</v>
      </c>
      <c r="IF74" s="626">
        <v>27</v>
      </c>
      <c r="IG74" s="626">
        <v>213</v>
      </c>
      <c r="IH74" s="626">
        <v>90</v>
      </c>
      <c r="II74" s="626">
        <v>66</v>
      </c>
      <c r="IJ74" s="626">
        <v>111</v>
      </c>
      <c r="IK74" s="626">
        <v>9</v>
      </c>
      <c r="IL74" s="626">
        <v>223</v>
      </c>
      <c r="IM74" s="626">
        <v>816</v>
      </c>
      <c r="IN74" s="626">
        <v>0</v>
      </c>
      <c r="IO74" s="626">
        <v>0</v>
      </c>
      <c r="IP74" s="626">
        <v>0</v>
      </c>
      <c r="IQ74" s="626">
        <f t="shared" si="53"/>
        <v>12659</v>
      </c>
      <c r="IR74" s="627">
        <f t="shared" si="54"/>
        <v>6.3986096848092262E-3</v>
      </c>
      <c r="IS74" s="614">
        <f t="shared" si="55"/>
        <v>34.682191780821917</v>
      </c>
      <c r="IT74" s="628">
        <v>676</v>
      </c>
      <c r="IU74" s="629">
        <f t="shared" si="56"/>
        <v>5.3400742554704166E-2</v>
      </c>
      <c r="IV74" s="630">
        <v>2024</v>
      </c>
      <c r="IW74" s="631">
        <f t="shared" si="37"/>
        <v>0.15988624693893672</v>
      </c>
      <c r="IX74" s="632">
        <v>10187.043099999984</v>
      </c>
      <c r="IY74" s="633">
        <v>966.79969999999992</v>
      </c>
      <c r="IZ74" s="633">
        <v>11153.842800000013</v>
      </c>
      <c r="JA74" s="634">
        <f t="shared" si="57"/>
        <v>8.6678619856467659E-2</v>
      </c>
      <c r="JB74" s="635">
        <v>0.88109983411012027</v>
      </c>
      <c r="JC74" s="636">
        <v>3176</v>
      </c>
      <c r="JD74" s="637">
        <v>1999</v>
      </c>
      <c r="JE74" s="637">
        <v>94</v>
      </c>
      <c r="JF74" s="637">
        <v>48</v>
      </c>
      <c r="JG74" s="637">
        <v>0</v>
      </c>
      <c r="JH74" s="637">
        <v>7342</v>
      </c>
      <c r="JI74" s="638">
        <f t="shared" si="38"/>
        <v>0.25088869578955686</v>
      </c>
      <c r="JJ74" s="638">
        <f t="shared" si="39"/>
        <v>0.1579113674065882</v>
      </c>
      <c r="JK74" s="638">
        <f t="shared" si="40"/>
        <v>7.4255470416304606E-3</v>
      </c>
      <c r="JL74" s="638">
        <f t="shared" si="41"/>
        <v>3.7917687021091712E-3</v>
      </c>
      <c r="JM74" s="638">
        <f t="shared" si="42"/>
        <v>0</v>
      </c>
      <c r="JN74" s="639">
        <f t="shared" si="43"/>
        <v>0.57998262106011533</v>
      </c>
      <c r="JO74" s="640">
        <v>24.493827160493826</v>
      </c>
      <c r="JP74" s="641">
        <v>6.080645161290323</v>
      </c>
      <c r="JQ74" s="641">
        <v>4.0909090909090908</v>
      </c>
      <c r="JR74" s="641">
        <v>3.5800653594771243</v>
      </c>
      <c r="JS74" s="641">
        <v>7.6632064590542095</v>
      </c>
      <c r="JT74" s="641">
        <v>5.753499222395023</v>
      </c>
      <c r="JU74" s="641">
        <v>5.984390243902439</v>
      </c>
      <c r="JV74" s="641">
        <v>8.4106583072100314</v>
      </c>
      <c r="JW74" s="641">
        <v>6.8641025641025637</v>
      </c>
      <c r="JX74" s="641">
        <v>6.4970238095238093</v>
      </c>
      <c r="JY74" s="641">
        <v>7.1563636363636363</v>
      </c>
      <c r="JZ74" s="641">
        <v>6.8976261127596441</v>
      </c>
      <c r="KA74" s="641">
        <v>4.8117647058823527</v>
      </c>
      <c r="KB74" s="641">
        <v>3.1619585687382297</v>
      </c>
      <c r="KC74" s="641">
        <v>4.8094435075885329</v>
      </c>
      <c r="KD74" s="641">
        <v>5.1148325358851672</v>
      </c>
      <c r="KE74" s="641">
        <v>6.1446808510638302</v>
      </c>
      <c r="KF74" s="641">
        <v>10.666666666666666</v>
      </c>
      <c r="KG74" s="641">
        <v>9.3943661971830981</v>
      </c>
      <c r="KH74" s="641">
        <v>5.6222222222222218</v>
      </c>
      <c r="KI74" s="641">
        <v>3.393939393939394</v>
      </c>
      <c r="KJ74" s="641">
        <v>4.3513513513513518</v>
      </c>
      <c r="KK74" s="641">
        <v>7.666666666666667</v>
      </c>
      <c r="KL74" s="641">
        <v>3.6636771300448432</v>
      </c>
      <c r="KM74" s="641">
        <v>9.9019607843137258</v>
      </c>
      <c r="KN74" s="641">
        <v>0</v>
      </c>
      <c r="KO74" s="641">
        <v>0</v>
      </c>
      <c r="KP74" s="641">
        <v>0</v>
      </c>
      <c r="KQ74" s="642">
        <v>6.4553282249782766</v>
      </c>
      <c r="KR74" s="625">
        <v>345</v>
      </c>
      <c r="KS74" s="626">
        <v>3938</v>
      </c>
      <c r="KT74" s="626">
        <v>63</v>
      </c>
      <c r="KU74" s="626">
        <v>1303</v>
      </c>
      <c r="KV74" s="626">
        <v>5088</v>
      </c>
      <c r="KW74" s="626">
        <v>5273</v>
      </c>
      <c r="KX74" s="626">
        <v>4264</v>
      </c>
      <c r="KY74" s="626">
        <v>2151</v>
      </c>
      <c r="KZ74" s="626">
        <v>15061</v>
      </c>
      <c r="LA74" s="626">
        <v>1818</v>
      </c>
      <c r="LB74" s="626">
        <v>1504</v>
      </c>
      <c r="LC74" s="626">
        <v>3675</v>
      </c>
      <c r="LD74" s="626">
        <v>595</v>
      </c>
      <c r="LE74" s="626">
        <v>1075</v>
      </c>
      <c r="LF74" s="626">
        <v>2199</v>
      </c>
      <c r="LG74" s="626">
        <v>1736</v>
      </c>
      <c r="LH74" s="626">
        <v>1148</v>
      </c>
      <c r="LI74" s="626">
        <v>248</v>
      </c>
      <c r="LJ74" s="626">
        <v>1454</v>
      </c>
      <c r="LK74" s="626">
        <v>372</v>
      </c>
      <c r="LL74" s="626">
        <v>106</v>
      </c>
      <c r="LM74" s="626">
        <v>282</v>
      </c>
      <c r="LN74" s="626">
        <v>58</v>
      </c>
      <c r="LO74" s="626">
        <v>595</v>
      </c>
      <c r="LP74" s="626">
        <v>7264</v>
      </c>
      <c r="LQ74" s="626">
        <v>0</v>
      </c>
      <c r="LR74" s="626">
        <v>0</v>
      </c>
      <c r="LS74" s="626">
        <v>0</v>
      </c>
      <c r="LT74" s="626">
        <f t="shared" si="35"/>
        <v>61615</v>
      </c>
      <c r="LU74" s="614">
        <f t="shared" si="44"/>
        <v>168.8082191780822</v>
      </c>
      <c r="LV74" s="625">
        <v>1555</v>
      </c>
      <c r="LW74" s="626">
        <v>814</v>
      </c>
      <c r="LX74" s="626">
        <v>6</v>
      </c>
      <c r="LY74" s="626">
        <v>278</v>
      </c>
      <c r="LZ74" s="626">
        <v>700</v>
      </c>
      <c r="MA74" s="626">
        <v>929</v>
      </c>
      <c r="MB74" s="626">
        <v>849</v>
      </c>
      <c r="MC74" s="626">
        <v>212</v>
      </c>
      <c r="MD74" s="626">
        <v>945</v>
      </c>
      <c r="ME74" s="626">
        <v>35</v>
      </c>
      <c r="MF74" s="626">
        <v>187</v>
      </c>
      <c r="MG74" s="626">
        <v>300</v>
      </c>
      <c r="MH74" s="626">
        <v>53</v>
      </c>
      <c r="MI74" s="626">
        <v>99</v>
      </c>
      <c r="MJ74" s="626">
        <v>79</v>
      </c>
      <c r="MK74" s="626">
        <v>27</v>
      </c>
      <c r="ML74" s="626">
        <v>66</v>
      </c>
      <c r="MM74" s="626">
        <v>13</v>
      </c>
      <c r="MN74" s="626">
        <v>336</v>
      </c>
      <c r="MO74" s="626">
        <v>49</v>
      </c>
      <c r="MP74" s="626">
        <v>65</v>
      </c>
      <c r="MQ74" s="626">
        <v>94</v>
      </c>
      <c r="MR74" s="626">
        <v>3</v>
      </c>
      <c r="MS74" s="626">
        <v>17</v>
      </c>
      <c r="MT74" s="626">
        <v>0</v>
      </c>
      <c r="MU74" s="626">
        <v>0</v>
      </c>
      <c r="MV74" s="626">
        <v>0</v>
      </c>
      <c r="MW74" s="626">
        <v>0</v>
      </c>
      <c r="MX74" s="626">
        <f t="shared" si="58"/>
        <v>7711</v>
      </c>
      <c r="MY74" s="614">
        <f t="shared" si="59"/>
        <v>21.126027397260273</v>
      </c>
      <c r="MZ74" s="612">
        <f t="shared" si="45"/>
        <v>61615</v>
      </c>
      <c r="NA74" s="613">
        <f t="shared" si="60"/>
        <v>7711</v>
      </c>
      <c r="NB74" s="643">
        <f t="shared" si="61"/>
        <v>0.11122811066555116</v>
      </c>
      <c r="NC74" s="644">
        <v>54</v>
      </c>
      <c r="ND74" s="645">
        <v>485</v>
      </c>
      <c r="NE74" s="645">
        <v>664</v>
      </c>
      <c r="NF74" s="646">
        <v>2273</v>
      </c>
      <c r="NG74" s="647">
        <v>1655</v>
      </c>
      <c r="NH74" s="647">
        <v>1450</v>
      </c>
      <c r="NI74" s="645">
        <v>0</v>
      </c>
      <c r="NJ74" s="645">
        <v>0</v>
      </c>
      <c r="NK74" s="646">
        <v>0</v>
      </c>
      <c r="NL74" s="647">
        <v>1130</v>
      </c>
      <c r="NM74" s="645">
        <v>0</v>
      </c>
      <c r="NN74" s="645">
        <v>0</v>
      </c>
      <c r="NO74" s="646">
        <v>0</v>
      </c>
      <c r="NP74" s="647">
        <v>0</v>
      </c>
      <c r="NQ74" s="648">
        <v>0</v>
      </c>
      <c r="NR74" s="648">
        <v>0</v>
      </c>
      <c r="NS74" s="648">
        <v>0</v>
      </c>
      <c r="NT74" s="649">
        <f t="shared" si="62"/>
        <v>7711</v>
      </c>
      <c r="NU74" s="650">
        <f t="shared" si="63"/>
        <v>0.15601089352872519</v>
      </c>
      <c r="NV74" s="625">
        <v>1324</v>
      </c>
      <c r="NW74" s="626"/>
      <c r="NX74" s="626">
        <v>10</v>
      </c>
      <c r="NY74" s="651">
        <v>1334</v>
      </c>
      <c r="NZ74" s="626">
        <v>159</v>
      </c>
      <c r="OA74" s="626">
        <v>6</v>
      </c>
      <c r="OB74" s="626">
        <v>179</v>
      </c>
      <c r="OC74" s="651">
        <v>344</v>
      </c>
      <c r="OD74" s="652">
        <f t="shared" si="64"/>
        <v>1678</v>
      </c>
      <c r="OE74" s="653">
        <v>5.51</v>
      </c>
      <c r="OF74" s="654">
        <v>0.78714285714285714</v>
      </c>
      <c r="OG74" s="654">
        <v>10.57</v>
      </c>
      <c r="OH74" s="654">
        <v>0.35233333333333333</v>
      </c>
      <c r="OI74" s="654">
        <v>31</v>
      </c>
      <c r="OJ74" s="654">
        <v>4.4285714285714288</v>
      </c>
      <c r="OK74" s="654">
        <v>67.210000000000008</v>
      </c>
      <c r="OL74" s="655">
        <v>2.2403333333333335</v>
      </c>
      <c r="OM74" s="656"/>
      <c r="ON74" s="657"/>
      <c r="OO74" s="657"/>
      <c r="OP74" s="657"/>
      <c r="OQ74" s="657"/>
      <c r="OR74" s="657"/>
      <c r="OS74" s="657"/>
      <c r="OT74" s="658"/>
    </row>
    <row r="75" spans="1:410" s="670" customFormat="1" ht="8.25" x14ac:dyDescent="0.25">
      <c r="A75" s="588" t="s">
        <v>546</v>
      </c>
      <c r="B75" s="589" t="s">
        <v>569</v>
      </c>
      <c r="C75" s="671" t="s">
        <v>1264</v>
      </c>
      <c r="D75" s="590" t="s">
        <v>1265</v>
      </c>
      <c r="E75" s="590" t="s">
        <v>1237</v>
      </c>
      <c r="F75" s="590" t="s">
        <v>408</v>
      </c>
      <c r="G75" s="590" t="s">
        <v>570</v>
      </c>
      <c r="H75" s="590" t="s">
        <v>1266</v>
      </c>
      <c r="I75" s="590" t="s">
        <v>186</v>
      </c>
      <c r="J75" s="590" t="s">
        <v>493</v>
      </c>
      <c r="K75" s="591" t="s">
        <v>282</v>
      </c>
      <c r="L75" s="592">
        <v>1</v>
      </c>
      <c r="M75" s="661"/>
      <c r="N75" s="662"/>
      <c r="O75" s="663"/>
      <c r="P75" s="664"/>
      <c r="Q75" s="665"/>
      <c r="R75" s="666">
        <f t="shared" si="33"/>
        <v>0</v>
      </c>
      <c r="S75" s="667"/>
      <c r="T75" s="668"/>
      <c r="U75" s="668"/>
      <c r="V75" s="668"/>
      <c r="W75" s="669"/>
      <c r="X75" s="602">
        <v>26.6205</v>
      </c>
      <c r="Y75" s="603">
        <v>5.0999999999999997E-2</v>
      </c>
      <c r="Z75" s="603">
        <v>70.666533333333334</v>
      </c>
      <c r="AA75" s="603">
        <v>38.711066666666675</v>
      </c>
      <c r="AB75" s="603">
        <v>5.2629333333333337</v>
      </c>
      <c r="AC75" s="603">
        <v>37.553866666666664</v>
      </c>
      <c r="AD75" s="603">
        <v>1</v>
      </c>
      <c r="AE75" s="603">
        <v>15.062250000000001</v>
      </c>
      <c r="AF75" s="603">
        <v>50.677750000000003</v>
      </c>
      <c r="AG75" s="603">
        <v>245.60590000000002</v>
      </c>
      <c r="AH75" s="604">
        <f t="shared" si="48"/>
        <v>0.14800192810310348</v>
      </c>
      <c r="AI75" s="605">
        <f t="shared" si="49"/>
        <v>0.39288455084222929</v>
      </c>
      <c r="AJ75" s="606"/>
      <c r="AK75" s="607"/>
      <c r="AL75" s="607"/>
      <c r="AM75" s="607"/>
      <c r="AN75" s="607"/>
      <c r="AO75" s="607">
        <v>5265</v>
      </c>
      <c r="AP75" s="607">
        <v>1497</v>
      </c>
      <c r="AQ75" s="608">
        <v>1054</v>
      </c>
      <c r="AR75" s="609"/>
      <c r="AS75" s="610"/>
      <c r="AT75" s="610"/>
      <c r="AU75" s="610"/>
      <c r="AV75" s="610"/>
      <c r="AW75" s="610"/>
      <c r="AX75" s="610"/>
      <c r="AY75" s="610"/>
      <c r="AZ75" s="610"/>
      <c r="BA75" s="610"/>
      <c r="BB75" s="610"/>
      <c r="BC75" s="610"/>
      <c r="BD75" s="610"/>
      <c r="BE75" s="610"/>
      <c r="BF75" s="610"/>
      <c r="BG75" s="610"/>
      <c r="BH75" s="610"/>
      <c r="BI75" s="610"/>
      <c r="BJ75" s="610"/>
      <c r="BK75" s="610"/>
      <c r="BL75" s="611"/>
      <c r="BM75" s="612">
        <v>22</v>
      </c>
      <c r="BN75" s="613">
        <v>16</v>
      </c>
      <c r="BO75" s="613">
        <v>4</v>
      </c>
      <c r="BP75" s="613"/>
      <c r="BQ75" s="613"/>
      <c r="BR75" s="613">
        <v>10</v>
      </c>
      <c r="BS75" s="613"/>
      <c r="BT75" s="613"/>
      <c r="BU75" s="613"/>
      <c r="BV75" s="613"/>
      <c r="BW75" s="613"/>
      <c r="BX75" s="613"/>
      <c r="BY75" s="613"/>
      <c r="BZ75" s="613"/>
      <c r="CA75" s="613"/>
      <c r="CB75" s="613"/>
      <c r="CC75" s="613"/>
      <c r="CD75" s="613"/>
      <c r="CE75" s="613"/>
      <c r="CF75" s="613"/>
      <c r="CG75" s="613"/>
      <c r="CH75" s="613"/>
      <c r="CI75" s="613"/>
      <c r="CJ75" s="613"/>
      <c r="CK75" s="613"/>
      <c r="CL75" s="613"/>
      <c r="CM75" s="613"/>
      <c r="CN75" s="613"/>
      <c r="CO75" s="613"/>
      <c r="CP75" s="613"/>
      <c r="CQ75" s="613"/>
      <c r="CR75" s="613"/>
      <c r="CS75" s="613"/>
      <c r="CT75" s="613"/>
      <c r="CU75" s="613"/>
      <c r="CV75" s="613"/>
      <c r="CW75" s="613"/>
      <c r="CX75" s="613"/>
      <c r="CY75" s="613"/>
      <c r="CZ75" s="613"/>
      <c r="DA75" s="613">
        <f t="shared" si="50"/>
        <v>52</v>
      </c>
      <c r="DB75" s="614">
        <f t="shared" si="51"/>
        <v>4</v>
      </c>
      <c r="DC75" s="615">
        <v>0.17173100871731009</v>
      </c>
      <c r="DD75" s="616">
        <v>1.0053082191780822</v>
      </c>
      <c r="DE75" s="616">
        <v>0.1404109589041096</v>
      </c>
      <c r="DF75" s="616"/>
      <c r="DG75" s="616"/>
      <c r="DH75" s="616">
        <v>0.51452054794520552</v>
      </c>
      <c r="DI75" s="616"/>
      <c r="DJ75" s="616"/>
      <c r="DK75" s="616"/>
      <c r="DL75" s="616"/>
      <c r="DM75" s="616"/>
      <c r="DN75" s="616"/>
      <c r="DO75" s="616"/>
      <c r="DP75" s="616"/>
      <c r="DQ75" s="616"/>
      <c r="DR75" s="616"/>
      <c r="DS75" s="616"/>
      <c r="DT75" s="616"/>
      <c r="DU75" s="616"/>
      <c r="DV75" s="616"/>
      <c r="DW75" s="616"/>
      <c r="DX75" s="616"/>
      <c r="DY75" s="616"/>
      <c r="DZ75" s="616"/>
      <c r="EA75" s="616"/>
      <c r="EB75" s="616"/>
      <c r="EC75" s="616"/>
      <c r="ED75" s="616"/>
      <c r="EE75" s="616"/>
      <c r="EF75" s="616"/>
      <c r="EG75" s="616"/>
      <c r="EH75" s="616"/>
      <c r="EI75" s="616"/>
      <c r="EJ75" s="616"/>
      <c r="EK75" s="616"/>
      <c r="EL75" s="616"/>
      <c r="EM75" s="616"/>
      <c r="EN75" s="616"/>
      <c r="EO75" s="616"/>
      <c r="EP75" s="616"/>
      <c r="EQ75" s="617">
        <v>0.49172813487881983</v>
      </c>
      <c r="ER75" s="618"/>
      <c r="ES75" s="619">
        <v>5</v>
      </c>
      <c r="ET75" s="619"/>
      <c r="EU75" s="619"/>
      <c r="EV75" s="619"/>
      <c r="EW75" s="619"/>
      <c r="EX75" s="619"/>
      <c r="EY75" s="619"/>
      <c r="EZ75" s="619"/>
      <c r="FA75" s="619"/>
      <c r="FB75" s="619"/>
      <c r="FC75" s="619"/>
      <c r="FD75" s="619"/>
      <c r="FE75" s="619"/>
      <c r="FF75" s="619"/>
      <c r="FG75" s="619"/>
      <c r="FH75" s="619"/>
      <c r="FI75" s="619"/>
      <c r="FJ75" s="619"/>
      <c r="FK75" s="619"/>
      <c r="FL75" s="619"/>
      <c r="FM75" s="619"/>
      <c r="FN75" s="619"/>
      <c r="FO75" s="619"/>
      <c r="FP75" s="619"/>
      <c r="FQ75" s="619"/>
      <c r="FR75" s="619"/>
      <c r="FS75" s="619"/>
      <c r="FT75" s="619"/>
      <c r="FU75" s="619"/>
      <c r="FV75" s="619"/>
      <c r="FW75" s="619"/>
      <c r="FX75" s="620">
        <f t="shared" si="52"/>
        <v>5</v>
      </c>
      <c r="FY75" s="614">
        <f t="shared" si="36"/>
        <v>1</v>
      </c>
      <c r="FZ75" s="615"/>
      <c r="GA75" s="616">
        <v>0.53424657534246578</v>
      </c>
      <c r="GB75" s="616"/>
      <c r="GC75" s="616"/>
      <c r="GD75" s="616"/>
      <c r="GE75" s="616"/>
      <c r="GF75" s="616"/>
      <c r="GG75" s="616"/>
      <c r="GH75" s="616"/>
      <c r="GI75" s="616"/>
      <c r="GJ75" s="616"/>
      <c r="GK75" s="616"/>
      <c r="GL75" s="616"/>
      <c r="GM75" s="616"/>
      <c r="GN75" s="616"/>
      <c r="GO75" s="616"/>
      <c r="GP75" s="616"/>
      <c r="GQ75" s="616"/>
      <c r="GR75" s="616"/>
      <c r="GS75" s="616"/>
      <c r="GT75" s="616"/>
      <c r="GU75" s="616"/>
      <c r="GV75" s="616"/>
      <c r="GW75" s="616"/>
      <c r="GX75" s="616"/>
      <c r="GY75" s="616"/>
      <c r="GZ75" s="616"/>
      <c r="HA75" s="616"/>
      <c r="HB75" s="616"/>
      <c r="HC75" s="616"/>
      <c r="HD75" s="616"/>
      <c r="HE75" s="616"/>
      <c r="HF75" s="621">
        <v>0.53424657534246578</v>
      </c>
      <c r="HG75" s="622">
        <v>70</v>
      </c>
      <c r="HH75" s="623"/>
      <c r="HI75" s="623"/>
      <c r="HJ75" s="623"/>
      <c r="HK75" s="623"/>
      <c r="HL75" s="623"/>
      <c r="HM75" s="623"/>
      <c r="HN75" s="624"/>
      <c r="HO75" s="625">
        <v>1</v>
      </c>
      <c r="HP75" s="626">
        <v>270</v>
      </c>
      <c r="HQ75" s="626">
        <v>3</v>
      </c>
      <c r="HR75" s="626">
        <v>87</v>
      </c>
      <c r="HS75" s="626">
        <v>136</v>
      </c>
      <c r="HT75" s="626">
        <v>186</v>
      </c>
      <c r="HU75" s="626">
        <v>667</v>
      </c>
      <c r="HV75" s="626">
        <v>224</v>
      </c>
      <c r="HW75" s="626">
        <v>591</v>
      </c>
      <c r="HX75" s="626">
        <v>254</v>
      </c>
      <c r="HY75" s="626">
        <v>22</v>
      </c>
      <c r="HZ75" s="626">
        <v>114</v>
      </c>
      <c r="IA75" s="626">
        <v>9</v>
      </c>
      <c r="IB75" s="626">
        <v>123</v>
      </c>
      <c r="IC75" s="626">
        <v>10</v>
      </c>
      <c r="ID75" s="626">
        <v>9</v>
      </c>
      <c r="IE75" s="626">
        <v>24</v>
      </c>
      <c r="IF75" s="626">
        <v>8</v>
      </c>
      <c r="IG75" s="626">
        <v>44</v>
      </c>
      <c r="IH75" s="626">
        <v>23</v>
      </c>
      <c r="II75" s="626">
        <v>7</v>
      </c>
      <c r="IJ75" s="626">
        <v>22</v>
      </c>
      <c r="IK75" s="626">
        <v>5</v>
      </c>
      <c r="IL75" s="626">
        <v>16</v>
      </c>
      <c r="IM75" s="626">
        <v>0</v>
      </c>
      <c r="IN75" s="626">
        <v>2</v>
      </c>
      <c r="IO75" s="626">
        <v>0</v>
      </c>
      <c r="IP75" s="626">
        <v>0</v>
      </c>
      <c r="IQ75" s="626">
        <f t="shared" si="53"/>
        <v>2857</v>
      </c>
      <c r="IR75" s="627">
        <f t="shared" si="54"/>
        <v>1.0500525026251313E-3</v>
      </c>
      <c r="IS75" s="614">
        <f t="shared" si="55"/>
        <v>7.8273972602739725</v>
      </c>
      <c r="IT75" s="628">
        <v>224</v>
      </c>
      <c r="IU75" s="629">
        <f t="shared" si="56"/>
        <v>7.8403920196009794E-2</v>
      </c>
      <c r="IV75" s="630">
        <v>296</v>
      </c>
      <c r="IW75" s="631">
        <f t="shared" si="37"/>
        <v>0.10360518025901296</v>
      </c>
      <c r="IX75" s="632">
        <v>1729.3726999999992</v>
      </c>
      <c r="IY75" s="633">
        <v>138.37610000000009</v>
      </c>
      <c r="IZ75" s="633">
        <v>1867.7487999999994</v>
      </c>
      <c r="JA75" s="634">
        <f t="shared" si="57"/>
        <v>7.4087104218725844E-2</v>
      </c>
      <c r="JB75" s="635">
        <v>0.65374476723836172</v>
      </c>
      <c r="JC75" s="636">
        <v>646</v>
      </c>
      <c r="JD75" s="637">
        <v>138</v>
      </c>
      <c r="JE75" s="637">
        <v>0</v>
      </c>
      <c r="JF75" s="637">
        <v>0</v>
      </c>
      <c r="JG75" s="637">
        <v>0</v>
      </c>
      <c r="JH75" s="637">
        <v>2073</v>
      </c>
      <c r="JI75" s="638">
        <f t="shared" si="38"/>
        <v>0.22611130556527825</v>
      </c>
      <c r="JJ75" s="638">
        <f t="shared" si="39"/>
        <v>4.8302415120756038E-2</v>
      </c>
      <c r="JK75" s="638">
        <f t="shared" si="40"/>
        <v>0</v>
      </c>
      <c r="JL75" s="638">
        <f t="shared" si="41"/>
        <v>0</v>
      </c>
      <c r="JM75" s="638">
        <f t="shared" si="42"/>
        <v>0</v>
      </c>
      <c r="JN75" s="639">
        <f t="shared" si="43"/>
        <v>0.72558627931396569</v>
      </c>
      <c r="JO75" s="640">
        <v>17</v>
      </c>
      <c r="JP75" s="641">
        <v>3.2592592592592591</v>
      </c>
      <c r="JQ75" s="641">
        <v>3</v>
      </c>
      <c r="JR75" s="641">
        <v>3.7471264367816093</v>
      </c>
      <c r="JS75" s="641">
        <v>4.3602941176470589</v>
      </c>
      <c r="JT75" s="641">
        <v>5.32258064516129</v>
      </c>
      <c r="JU75" s="641">
        <v>4.0509745127436281</v>
      </c>
      <c r="JV75" s="641">
        <v>5.5</v>
      </c>
      <c r="JW75" s="641">
        <v>6.1708967851099832</v>
      </c>
      <c r="JX75" s="641">
        <v>3.9055118110236222</v>
      </c>
      <c r="JY75" s="641">
        <v>6.5</v>
      </c>
      <c r="JZ75" s="641">
        <v>4.7192982456140351</v>
      </c>
      <c r="KA75" s="641">
        <v>5.7777777777777777</v>
      </c>
      <c r="KB75" s="641">
        <v>2.7723577235772359</v>
      </c>
      <c r="KC75" s="641">
        <v>1.2</v>
      </c>
      <c r="KD75" s="641">
        <v>3.7777777777777777</v>
      </c>
      <c r="KE75" s="641">
        <v>7.541666666666667</v>
      </c>
      <c r="KF75" s="641">
        <v>3.375</v>
      </c>
      <c r="KG75" s="641">
        <v>4.6590909090909092</v>
      </c>
      <c r="KH75" s="641">
        <v>4.7826086956521738</v>
      </c>
      <c r="KI75" s="641">
        <v>1.8571428571428572</v>
      </c>
      <c r="KJ75" s="641">
        <v>3.4545454545454546</v>
      </c>
      <c r="KK75" s="641">
        <v>4.8</v>
      </c>
      <c r="KL75" s="641">
        <v>2.75</v>
      </c>
      <c r="KM75" s="641">
        <v>0</v>
      </c>
      <c r="KN75" s="641">
        <v>17</v>
      </c>
      <c r="KO75" s="641">
        <v>0</v>
      </c>
      <c r="KP75" s="641">
        <v>0</v>
      </c>
      <c r="KQ75" s="642">
        <v>4.6279313965698288</v>
      </c>
      <c r="KR75" s="625">
        <v>2</v>
      </c>
      <c r="KS75" s="626">
        <v>532</v>
      </c>
      <c r="KT75" s="626">
        <v>6</v>
      </c>
      <c r="KU75" s="626">
        <v>234</v>
      </c>
      <c r="KV75" s="626">
        <v>405</v>
      </c>
      <c r="KW75" s="626">
        <v>736</v>
      </c>
      <c r="KX75" s="626">
        <v>1805</v>
      </c>
      <c r="KY75" s="626">
        <v>889</v>
      </c>
      <c r="KZ75" s="626">
        <v>2651</v>
      </c>
      <c r="LA75" s="626">
        <v>732</v>
      </c>
      <c r="LB75" s="626">
        <v>97</v>
      </c>
      <c r="LC75" s="626">
        <v>412</v>
      </c>
      <c r="LD75" s="626">
        <v>41</v>
      </c>
      <c r="LE75" s="626">
        <v>237</v>
      </c>
      <c r="LF75" s="626">
        <v>10</v>
      </c>
      <c r="LG75" s="626">
        <v>25</v>
      </c>
      <c r="LH75" s="626">
        <v>144</v>
      </c>
      <c r="LI75" s="626">
        <v>16</v>
      </c>
      <c r="LJ75" s="626">
        <v>149</v>
      </c>
      <c r="LK75" s="626">
        <v>87</v>
      </c>
      <c r="LL75" s="626">
        <v>8</v>
      </c>
      <c r="LM75" s="626">
        <v>51</v>
      </c>
      <c r="LN75" s="626">
        <v>19</v>
      </c>
      <c r="LO75" s="626">
        <v>28</v>
      </c>
      <c r="LP75" s="626">
        <v>0</v>
      </c>
      <c r="LQ75" s="626">
        <v>24</v>
      </c>
      <c r="LR75" s="626">
        <v>0</v>
      </c>
      <c r="LS75" s="626">
        <v>0</v>
      </c>
      <c r="LT75" s="626">
        <f t="shared" si="35"/>
        <v>9340</v>
      </c>
      <c r="LU75" s="614">
        <f t="shared" si="44"/>
        <v>25.589041095890412</v>
      </c>
      <c r="LV75" s="625">
        <v>14</v>
      </c>
      <c r="LW75" s="626">
        <v>90</v>
      </c>
      <c r="LX75" s="626">
        <v>0</v>
      </c>
      <c r="LY75" s="626">
        <v>4</v>
      </c>
      <c r="LZ75" s="626">
        <v>54</v>
      </c>
      <c r="MA75" s="626">
        <v>107</v>
      </c>
      <c r="MB75" s="626">
        <v>248</v>
      </c>
      <c r="MC75" s="626">
        <v>121</v>
      </c>
      <c r="MD75" s="626">
        <v>403</v>
      </c>
      <c r="ME75" s="626">
        <v>17</v>
      </c>
      <c r="MF75" s="626">
        <v>25</v>
      </c>
      <c r="MG75" s="626">
        <v>8</v>
      </c>
      <c r="MH75" s="626">
        <v>2</v>
      </c>
      <c r="MI75" s="626">
        <v>1</v>
      </c>
      <c r="MJ75" s="626">
        <v>0</v>
      </c>
      <c r="MK75" s="626">
        <v>0</v>
      </c>
      <c r="ML75" s="626">
        <v>14</v>
      </c>
      <c r="MM75" s="626">
        <v>5</v>
      </c>
      <c r="MN75" s="626">
        <v>10</v>
      </c>
      <c r="MO75" s="626">
        <v>0</v>
      </c>
      <c r="MP75" s="626">
        <v>0</v>
      </c>
      <c r="MQ75" s="626">
        <v>4</v>
      </c>
      <c r="MR75" s="626">
        <v>0</v>
      </c>
      <c r="MS75" s="626">
        <v>0</v>
      </c>
      <c r="MT75" s="626">
        <v>0</v>
      </c>
      <c r="MU75" s="626">
        <v>7</v>
      </c>
      <c r="MV75" s="626">
        <v>0</v>
      </c>
      <c r="MW75" s="626">
        <v>0</v>
      </c>
      <c r="MX75" s="626">
        <f t="shared" ref="MX75" si="66">SUM(LV75:MW75)</f>
        <v>1134</v>
      </c>
      <c r="MY75" s="614">
        <f t="shared" si="59"/>
        <v>3.106849315068493</v>
      </c>
      <c r="MZ75" s="612">
        <f t="shared" si="45"/>
        <v>9340</v>
      </c>
      <c r="NA75" s="613">
        <f t="shared" si="60"/>
        <v>1134</v>
      </c>
      <c r="NB75" s="643">
        <f t="shared" si="61"/>
        <v>0.10826809241932404</v>
      </c>
      <c r="NC75" s="644">
        <v>0</v>
      </c>
      <c r="ND75" s="645">
        <v>6</v>
      </c>
      <c r="NE75" s="645">
        <v>12</v>
      </c>
      <c r="NF75" s="646">
        <v>45</v>
      </c>
      <c r="NG75" s="647">
        <v>75</v>
      </c>
      <c r="NH75" s="647">
        <v>990</v>
      </c>
      <c r="NI75" s="645">
        <v>0</v>
      </c>
      <c r="NJ75" s="645">
        <v>0</v>
      </c>
      <c r="NK75" s="646">
        <v>0</v>
      </c>
      <c r="NL75" s="647">
        <v>6</v>
      </c>
      <c r="NM75" s="645">
        <v>0</v>
      </c>
      <c r="NN75" s="645">
        <v>0</v>
      </c>
      <c r="NO75" s="646">
        <v>0</v>
      </c>
      <c r="NP75" s="647">
        <v>0</v>
      </c>
      <c r="NQ75" s="648">
        <v>0</v>
      </c>
      <c r="NR75" s="648">
        <v>0</v>
      </c>
      <c r="NS75" s="648">
        <v>0</v>
      </c>
      <c r="NT75" s="649">
        <f t="shared" si="62"/>
        <v>1134</v>
      </c>
      <c r="NU75" s="650">
        <f t="shared" si="63"/>
        <v>1.5873015873015872E-2</v>
      </c>
      <c r="NV75" s="625">
        <v>1</v>
      </c>
      <c r="NW75" s="626">
        <v>1</v>
      </c>
      <c r="NX75" s="626"/>
      <c r="NY75" s="651">
        <v>2</v>
      </c>
      <c r="NZ75" s="626">
        <v>4</v>
      </c>
      <c r="OA75" s="626">
        <v>5</v>
      </c>
      <c r="OB75" s="626"/>
      <c r="OC75" s="651">
        <v>9</v>
      </c>
      <c r="OD75" s="652">
        <f t="shared" si="64"/>
        <v>11</v>
      </c>
      <c r="OE75" s="653"/>
      <c r="OF75" s="654"/>
      <c r="OG75" s="654">
        <v>1.63</v>
      </c>
      <c r="OH75" s="654">
        <v>0.32599999999999996</v>
      </c>
      <c r="OI75" s="654"/>
      <c r="OJ75" s="654"/>
      <c r="OK75" s="654">
        <v>14.879999999999999</v>
      </c>
      <c r="OL75" s="655">
        <v>2.976</v>
      </c>
      <c r="OM75" s="656"/>
      <c r="ON75" s="657"/>
      <c r="OO75" s="657"/>
      <c r="OP75" s="657"/>
      <c r="OQ75" s="657"/>
      <c r="OR75" s="657"/>
      <c r="OS75" s="657"/>
      <c r="OT75" s="658"/>
    </row>
    <row r="76" spans="1:410" s="587" customFormat="1" ht="8.25" x14ac:dyDescent="0.25">
      <c r="A76" s="588" t="s">
        <v>571</v>
      </c>
      <c r="B76" s="589" t="s">
        <v>572</v>
      </c>
      <c r="C76" s="590" t="s">
        <v>573</v>
      </c>
      <c r="D76" s="590" t="s">
        <v>1267</v>
      </c>
      <c r="E76" s="590" t="s">
        <v>1211</v>
      </c>
      <c r="F76" s="590" t="s">
        <v>274</v>
      </c>
      <c r="G76" s="590" t="s">
        <v>430</v>
      </c>
      <c r="H76" s="590" t="s">
        <v>575</v>
      </c>
      <c r="I76" s="590" t="s">
        <v>492</v>
      </c>
      <c r="J76" s="590" t="s">
        <v>493</v>
      </c>
      <c r="K76" s="591" t="s">
        <v>282</v>
      </c>
      <c r="L76" s="592">
        <v>1</v>
      </c>
      <c r="M76" s="593">
        <v>482879</v>
      </c>
      <c r="N76" s="594">
        <v>0</v>
      </c>
      <c r="O76" s="595">
        <v>396643</v>
      </c>
      <c r="P76" s="596">
        <v>174847</v>
      </c>
      <c r="Q76" s="597">
        <f t="shared" si="46"/>
        <v>0.44081705715214942</v>
      </c>
      <c r="R76" s="598">
        <f t="shared" si="33"/>
        <v>86236</v>
      </c>
      <c r="S76" s="599">
        <v>0</v>
      </c>
      <c r="T76" s="600">
        <v>434219.01835999993</v>
      </c>
      <c r="U76" s="600">
        <v>0</v>
      </c>
      <c r="V76" s="600">
        <v>434219.01835999993</v>
      </c>
      <c r="W76" s="601">
        <f t="shared" si="47"/>
        <v>0.89922945160174683</v>
      </c>
      <c r="X76" s="602">
        <v>21.952500000000001</v>
      </c>
      <c r="Y76" s="603">
        <v>0</v>
      </c>
      <c r="Z76" s="603">
        <v>93.973733333333328</v>
      </c>
      <c r="AA76" s="603">
        <v>12.26</v>
      </c>
      <c r="AB76" s="603">
        <v>2.6019999999999999</v>
      </c>
      <c r="AC76" s="603">
        <v>47.426666666666669</v>
      </c>
      <c r="AD76" s="603">
        <v>9.0933333333333338E-2</v>
      </c>
      <c r="AE76" s="603">
        <v>11.9915</v>
      </c>
      <c r="AF76" s="603">
        <v>36.283999999999999</v>
      </c>
      <c r="AG76" s="603">
        <v>226.58133333333333</v>
      </c>
      <c r="AH76" s="604">
        <f t="shared" si="48"/>
        <v>0.12311711619081447</v>
      </c>
      <c r="AI76" s="605">
        <f t="shared" si="49"/>
        <v>0.52703678604644633</v>
      </c>
      <c r="AJ76" s="606"/>
      <c r="AK76" s="607"/>
      <c r="AL76" s="607"/>
      <c r="AM76" s="607"/>
      <c r="AN76" s="607"/>
      <c r="AO76" s="607">
        <v>3570</v>
      </c>
      <c r="AP76" s="607">
        <v>69</v>
      </c>
      <c r="AQ76" s="608"/>
      <c r="AR76" s="609"/>
      <c r="AS76" s="610"/>
      <c r="AT76" s="610"/>
      <c r="AU76" s="610"/>
      <c r="AV76" s="610"/>
      <c r="AW76" s="610"/>
      <c r="AX76" s="610"/>
      <c r="AY76" s="610"/>
      <c r="AZ76" s="610"/>
      <c r="BA76" s="610"/>
      <c r="BB76" s="610"/>
      <c r="BC76" s="610"/>
      <c r="BD76" s="610"/>
      <c r="BE76" s="610"/>
      <c r="BF76" s="610"/>
      <c r="BG76" s="610"/>
      <c r="BH76" s="610"/>
      <c r="BI76" s="610"/>
      <c r="BJ76" s="610"/>
      <c r="BK76" s="610"/>
      <c r="BL76" s="611"/>
      <c r="BM76" s="612"/>
      <c r="BN76" s="613">
        <v>16</v>
      </c>
      <c r="BO76" s="613"/>
      <c r="BP76" s="613">
        <v>22</v>
      </c>
      <c r="BQ76" s="613"/>
      <c r="BR76" s="613"/>
      <c r="BS76" s="613"/>
      <c r="BT76" s="613"/>
      <c r="BU76" s="613"/>
      <c r="BV76" s="613"/>
      <c r="BW76" s="613"/>
      <c r="BX76" s="613"/>
      <c r="BY76" s="613"/>
      <c r="BZ76" s="613"/>
      <c r="CA76" s="613"/>
      <c r="CB76" s="613"/>
      <c r="CC76" s="613"/>
      <c r="CD76" s="613"/>
      <c r="CE76" s="613"/>
      <c r="CF76" s="613"/>
      <c r="CG76" s="613"/>
      <c r="CH76" s="613"/>
      <c r="CI76" s="613"/>
      <c r="CJ76" s="613"/>
      <c r="CK76" s="613"/>
      <c r="CL76" s="613"/>
      <c r="CM76" s="613"/>
      <c r="CN76" s="613"/>
      <c r="CO76" s="613"/>
      <c r="CP76" s="613"/>
      <c r="CQ76" s="613"/>
      <c r="CR76" s="613"/>
      <c r="CS76" s="613"/>
      <c r="CT76" s="613"/>
      <c r="CU76" s="613"/>
      <c r="CV76" s="613"/>
      <c r="CW76" s="613"/>
      <c r="CX76" s="613"/>
      <c r="CY76" s="613"/>
      <c r="CZ76" s="613"/>
      <c r="DA76" s="613">
        <f t="shared" si="50"/>
        <v>38</v>
      </c>
      <c r="DB76" s="614">
        <f t="shared" si="51"/>
        <v>2</v>
      </c>
      <c r="DC76" s="615"/>
      <c r="DD76" s="616">
        <v>0.823458904109589</v>
      </c>
      <c r="DE76" s="616"/>
      <c r="DF76" s="616">
        <v>0.53810709838107096</v>
      </c>
      <c r="DG76" s="616"/>
      <c r="DH76" s="616"/>
      <c r="DI76" s="616"/>
      <c r="DJ76" s="616"/>
      <c r="DK76" s="616"/>
      <c r="DL76" s="616"/>
      <c r="DM76" s="616"/>
      <c r="DN76" s="616"/>
      <c r="DO76" s="616"/>
      <c r="DP76" s="616"/>
      <c r="DQ76" s="616"/>
      <c r="DR76" s="616"/>
      <c r="DS76" s="616"/>
      <c r="DT76" s="616"/>
      <c r="DU76" s="616"/>
      <c r="DV76" s="616"/>
      <c r="DW76" s="616"/>
      <c r="DX76" s="616"/>
      <c r="DY76" s="616"/>
      <c r="DZ76" s="616"/>
      <c r="EA76" s="616"/>
      <c r="EB76" s="616"/>
      <c r="EC76" s="616"/>
      <c r="ED76" s="616"/>
      <c r="EE76" s="616"/>
      <c r="EF76" s="616"/>
      <c r="EG76" s="616"/>
      <c r="EH76" s="616"/>
      <c r="EI76" s="616"/>
      <c r="EJ76" s="616"/>
      <c r="EK76" s="616"/>
      <c r="EL76" s="616"/>
      <c r="EM76" s="616"/>
      <c r="EN76" s="616"/>
      <c r="EO76" s="616"/>
      <c r="EP76" s="616"/>
      <c r="EQ76" s="617">
        <v>0.65825522710886808</v>
      </c>
      <c r="ER76" s="618">
        <v>6</v>
      </c>
      <c r="ES76" s="619"/>
      <c r="ET76" s="619"/>
      <c r="EU76" s="619"/>
      <c r="EV76" s="619"/>
      <c r="EW76" s="619"/>
      <c r="EX76" s="619"/>
      <c r="EY76" s="619"/>
      <c r="EZ76" s="619"/>
      <c r="FA76" s="619"/>
      <c r="FB76" s="619"/>
      <c r="FC76" s="619"/>
      <c r="FD76" s="619"/>
      <c r="FE76" s="619"/>
      <c r="FF76" s="619"/>
      <c r="FG76" s="619"/>
      <c r="FH76" s="619"/>
      <c r="FI76" s="619"/>
      <c r="FJ76" s="619"/>
      <c r="FK76" s="619"/>
      <c r="FL76" s="619"/>
      <c r="FM76" s="619"/>
      <c r="FN76" s="619"/>
      <c r="FO76" s="619"/>
      <c r="FP76" s="619"/>
      <c r="FQ76" s="619"/>
      <c r="FR76" s="619"/>
      <c r="FS76" s="619"/>
      <c r="FT76" s="619"/>
      <c r="FU76" s="619"/>
      <c r="FV76" s="619"/>
      <c r="FW76" s="619"/>
      <c r="FX76" s="620">
        <f t="shared" si="52"/>
        <v>6</v>
      </c>
      <c r="FY76" s="614">
        <f t="shared" si="36"/>
        <v>1</v>
      </c>
      <c r="FZ76" s="615">
        <v>0.66484018264840183</v>
      </c>
      <c r="GA76" s="616"/>
      <c r="GB76" s="616"/>
      <c r="GC76" s="616"/>
      <c r="GD76" s="616"/>
      <c r="GE76" s="616"/>
      <c r="GF76" s="616"/>
      <c r="GG76" s="616"/>
      <c r="GH76" s="616"/>
      <c r="GI76" s="616"/>
      <c r="GJ76" s="616"/>
      <c r="GK76" s="616"/>
      <c r="GL76" s="616"/>
      <c r="GM76" s="616"/>
      <c r="GN76" s="616"/>
      <c r="GO76" s="616"/>
      <c r="GP76" s="616"/>
      <c r="GQ76" s="616"/>
      <c r="GR76" s="616"/>
      <c r="GS76" s="616"/>
      <c r="GT76" s="616"/>
      <c r="GU76" s="616"/>
      <c r="GV76" s="616"/>
      <c r="GW76" s="616"/>
      <c r="GX76" s="616"/>
      <c r="GY76" s="616"/>
      <c r="GZ76" s="616"/>
      <c r="HA76" s="616"/>
      <c r="HB76" s="616"/>
      <c r="HC76" s="616"/>
      <c r="HD76" s="616"/>
      <c r="HE76" s="616"/>
      <c r="HF76" s="621">
        <v>0.66484018264840183</v>
      </c>
      <c r="HG76" s="622">
        <v>80</v>
      </c>
      <c r="HH76" s="623"/>
      <c r="HI76" s="623"/>
      <c r="HJ76" s="623"/>
      <c r="HK76" s="623">
        <v>15</v>
      </c>
      <c r="HL76" s="659">
        <v>1.1514155251141553</v>
      </c>
      <c r="HM76" s="623"/>
      <c r="HN76" s="624"/>
      <c r="HO76" s="625">
        <v>2</v>
      </c>
      <c r="HP76" s="626">
        <v>0</v>
      </c>
      <c r="HQ76" s="626">
        <v>0</v>
      </c>
      <c r="HR76" s="626">
        <v>0</v>
      </c>
      <c r="HS76" s="626">
        <v>5</v>
      </c>
      <c r="HT76" s="626">
        <v>41</v>
      </c>
      <c r="HU76" s="626">
        <v>234</v>
      </c>
      <c r="HV76" s="626">
        <v>85</v>
      </c>
      <c r="HW76" s="626">
        <v>952</v>
      </c>
      <c r="HX76" s="626">
        <v>11</v>
      </c>
      <c r="HY76" s="626">
        <v>289</v>
      </c>
      <c r="HZ76" s="626">
        <v>28</v>
      </c>
      <c r="IA76" s="626">
        <v>397</v>
      </c>
      <c r="IB76" s="626">
        <v>1</v>
      </c>
      <c r="IC76" s="626">
        <v>0</v>
      </c>
      <c r="ID76" s="626">
        <v>0</v>
      </c>
      <c r="IE76" s="626">
        <v>3</v>
      </c>
      <c r="IF76" s="626">
        <v>3</v>
      </c>
      <c r="IG76" s="626">
        <v>8</v>
      </c>
      <c r="IH76" s="626">
        <v>0</v>
      </c>
      <c r="II76" s="626">
        <v>0</v>
      </c>
      <c r="IJ76" s="626">
        <v>4</v>
      </c>
      <c r="IK76" s="626">
        <v>0</v>
      </c>
      <c r="IL76" s="626">
        <v>23</v>
      </c>
      <c r="IM76" s="626">
        <v>0</v>
      </c>
      <c r="IN76" s="626">
        <v>0</v>
      </c>
      <c r="IO76" s="626">
        <v>1</v>
      </c>
      <c r="IP76" s="626">
        <v>0</v>
      </c>
      <c r="IQ76" s="626">
        <f t="shared" si="53"/>
        <v>2087</v>
      </c>
      <c r="IR76" s="627">
        <f t="shared" si="54"/>
        <v>9.5831336847149022E-4</v>
      </c>
      <c r="IS76" s="614">
        <f t="shared" si="55"/>
        <v>5.7178082191780826</v>
      </c>
      <c r="IT76" s="628">
        <v>1203</v>
      </c>
      <c r="IU76" s="629">
        <f t="shared" si="56"/>
        <v>0.57642549113560138</v>
      </c>
      <c r="IV76" s="630">
        <v>1535</v>
      </c>
      <c r="IW76" s="631">
        <f t="shared" si="37"/>
        <v>0.73550551030186873</v>
      </c>
      <c r="IX76" s="632">
        <v>3013.3562999999986</v>
      </c>
      <c r="IY76" s="633">
        <v>1232.0524</v>
      </c>
      <c r="IZ76" s="633">
        <v>4245.4087000000009</v>
      </c>
      <c r="JA76" s="634">
        <f t="shared" si="57"/>
        <v>0.29020819597415903</v>
      </c>
      <c r="JB76" s="635">
        <v>2.0342159559175856</v>
      </c>
      <c r="JC76" s="636">
        <v>1845</v>
      </c>
      <c r="JD76" s="637">
        <v>83</v>
      </c>
      <c r="JE76" s="637">
        <v>0</v>
      </c>
      <c r="JF76" s="637">
        <v>0</v>
      </c>
      <c r="JG76" s="637">
        <v>0</v>
      </c>
      <c r="JH76" s="637">
        <v>159</v>
      </c>
      <c r="JI76" s="638">
        <f t="shared" si="38"/>
        <v>0.88404408241494969</v>
      </c>
      <c r="JJ76" s="638">
        <f t="shared" si="39"/>
        <v>3.9770004791566844E-2</v>
      </c>
      <c r="JK76" s="638">
        <f t="shared" si="40"/>
        <v>0</v>
      </c>
      <c r="JL76" s="638">
        <f t="shared" si="41"/>
        <v>0</v>
      </c>
      <c r="JM76" s="638">
        <f t="shared" si="42"/>
        <v>0</v>
      </c>
      <c r="JN76" s="639">
        <f t="shared" si="43"/>
        <v>7.6185912793483468E-2</v>
      </c>
      <c r="JO76" s="640">
        <v>12</v>
      </c>
      <c r="JP76" s="641">
        <v>0</v>
      </c>
      <c r="JQ76" s="641">
        <v>0</v>
      </c>
      <c r="JR76" s="641">
        <v>0</v>
      </c>
      <c r="JS76" s="641">
        <v>6</v>
      </c>
      <c r="JT76" s="641">
        <v>4.3902439024390247</v>
      </c>
      <c r="JU76" s="641">
        <v>5.5384615384615383</v>
      </c>
      <c r="JV76" s="641">
        <v>5.8352941176470585</v>
      </c>
      <c r="JW76" s="641">
        <v>6.2510504201680677</v>
      </c>
      <c r="JX76" s="641">
        <v>5.9090909090909092</v>
      </c>
      <c r="JY76" s="641">
        <v>6.2214532871972317</v>
      </c>
      <c r="JZ76" s="641">
        <v>6.6428571428571432</v>
      </c>
      <c r="KA76" s="641">
        <v>6.0755667506297231</v>
      </c>
      <c r="KB76" s="641">
        <v>3</v>
      </c>
      <c r="KC76" s="641">
        <v>0</v>
      </c>
      <c r="KD76" s="641">
        <v>0</v>
      </c>
      <c r="KE76" s="641">
        <v>9.3333333333333339</v>
      </c>
      <c r="KF76" s="641">
        <v>5</v>
      </c>
      <c r="KG76" s="641">
        <v>8.875</v>
      </c>
      <c r="KH76" s="641">
        <v>0</v>
      </c>
      <c r="KI76" s="641">
        <v>0</v>
      </c>
      <c r="KJ76" s="641">
        <v>8.75</v>
      </c>
      <c r="KK76" s="641">
        <v>0</v>
      </c>
      <c r="KL76" s="641">
        <v>2.347826086956522</v>
      </c>
      <c r="KM76" s="641">
        <v>0</v>
      </c>
      <c r="KN76" s="641">
        <v>0</v>
      </c>
      <c r="KO76" s="641">
        <v>6</v>
      </c>
      <c r="KP76" s="641">
        <v>0</v>
      </c>
      <c r="KQ76" s="642">
        <v>6.0613320555821755</v>
      </c>
      <c r="KR76" s="625">
        <v>3</v>
      </c>
      <c r="KS76" s="626">
        <v>0</v>
      </c>
      <c r="KT76" s="626">
        <v>0</v>
      </c>
      <c r="KU76" s="626">
        <v>0</v>
      </c>
      <c r="KV76" s="626">
        <v>17</v>
      </c>
      <c r="KW76" s="626">
        <v>135</v>
      </c>
      <c r="KX76" s="626">
        <v>1001</v>
      </c>
      <c r="KY76" s="626">
        <v>401</v>
      </c>
      <c r="KZ76" s="626">
        <v>4308</v>
      </c>
      <c r="LA76" s="626">
        <v>54</v>
      </c>
      <c r="LB76" s="626">
        <v>1242</v>
      </c>
      <c r="LC76" s="626">
        <v>121</v>
      </c>
      <c r="LD76" s="626">
        <v>1674</v>
      </c>
      <c r="LE76" s="626">
        <v>2</v>
      </c>
      <c r="LF76" s="626">
        <v>0</v>
      </c>
      <c r="LG76" s="626">
        <v>0</v>
      </c>
      <c r="LH76" s="626">
        <v>19</v>
      </c>
      <c r="LI76" s="626">
        <v>12</v>
      </c>
      <c r="LJ76" s="626">
        <v>63</v>
      </c>
      <c r="LK76" s="626">
        <v>0</v>
      </c>
      <c r="LL76" s="626">
        <v>0</v>
      </c>
      <c r="LM76" s="626">
        <v>21</v>
      </c>
      <c r="LN76" s="626">
        <v>0</v>
      </c>
      <c r="LO76" s="626">
        <v>33</v>
      </c>
      <c r="LP76" s="626">
        <v>0</v>
      </c>
      <c r="LQ76" s="626">
        <v>0</v>
      </c>
      <c r="LR76" s="626">
        <v>4</v>
      </c>
      <c r="LS76" s="626">
        <v>0</v>
      </c>
      <c r="LT76" s="626">
        <f t="shared" si="35"/>
        <v>9110</v>
      </c>
      <c r="LU76" s="614">
        <f t="shared" si="44"/>
        <v>24.958904109589042</v>
      </c>
      <c r="LV76" s="625">
        <v>19</v>
      </c>
      <c r="LW76" s="626">
        <v>0</v>
      </c>
      <c r="LX76" s="626">
        <v>0</v>
      </c>
      <c r="LY76" s="626">
        <v>0</v>
      </c>
      <c r="LZ76" s="626">
        <v>8</v>
      </c>
      <c r="MA76" s="626">
        <v>5</v>
      </c>
      <c r="MB76" s="626">
        <v>63</v>
      </c>
      <c r="MC76" s="626">
        <v>10</v>
      </c>
      <c r="MD76" s="626">
        <v>691</v>
      </c>
      <c r="ME76" s="626">
        <v>0</v>
      </c>
      <c r="MF76" s="626">
        <v>259</v>
      </c>
      <c r="MG76" s="626">
        <v>37</v>
      </c>
      <c r="MH76" s="626">
        <v>341</v>
      </c>
      <c r="MI76" s="626">
        <v>0</v>
      </c>
      <c r="MJ76" s="626">
        <v>0</v>
      </c>
      <c r="MK76" s="626">
        <v>0</v>
      </c>
      <c r="ML76" s="626">
        <v>5</v>
      </c>
      <c r="MM76" s="626">
        <v>0</v>
      </c>
      <c r="MN76" s="626">
        <v>0</v>
      </c>
      <c r="MO76" s="626">
        <v>0</v>
      </c>
      <c r="MP76" s="626">
        <v>0</v>
      </c>
      <c r="MQ76" s="626">
        <v>10</v>
      </c>
      <c r="MR76" s="626">
        <v>0</v>
      </c>
      <c r="MS76" s="626">
        <v>0</v>
      </c>
      <c r="MT76" s="626">
        <v>0</v>
      </c>
      <c r="MU76" s="626">
        <v>0</v>
      </c>
      <c r="MV76" s="626">
        <v>1</v>
      </c>
      <c r="MW76" s="626">
        <v>0</v>
      </c>
      <c r="MX76" s="626">
        <f t="shared" si="58"/>
        <v>1449</v>
      </c>
      <c r="MY76" s="614">
        <f t="shared" si="59"/>
        <v>3.9698630136986299</v>
      </c>
      <c r="MZ76" s="612">
        <f t="shared" si="45"/>
        <v>9110</v>
      </c>
      <c r="NA76" s="613">
        <f t="shared" si="60"/>
        <v>1449</v>
      </c>
      <c r="NB76" s="643">
        <f t="shared" si="61"/>
        <v>0.13722890425229661</v>
      </c>
      <c r="NC76" s="644">
        <v>0</v>
      </c>
      <c r="ND76" s="645">
        <v>0</v>
      </c>
      <c r="NE76" s="645">
        <v>0</v>
      </c>
      <c r="NF76" s="646">
        <v>1053</v>
      </c>
      <c r="NG76" s="647">
        <v>377</v>
      </c>
      <c r="NH76" s="647">
        <v>19</v>
      </c>
      <c r="NI76" s="645">
        <v>0</v>
      </c>
      <c r="NJ76" s="645">
        <v>0</v>
      </c>
      <c r="NK76" s="646">
        <v>0</v>
      </c>
      <c r="NL76" s="647">
        <v>0</v>
      </c>
      <c r="NM76" s="645">
        <v>0</v>
      </c>
      <c r="NN76" s="645">
        <v>0</v>
      </c>
      <c r="NO76" s="646">
        <v>0</v>
      </c>
      <c r="NP76" s="647">
        <v>0</v>
      </c>
      <c r="NQ76" s="648">
        <v>0</v>
      </c>
      <c r="NR76" s="648">
        <v>0</v>
      </c>
      <c r="NS76" s="648">
        <v>0</v>
      </c>
      <c r="NT76" s="649">
        <f t="shared" si="62"/>
        <v>1449</v>
      </c>
      <c r="NU76" s="650">
        <f t="shared" si="63"/>
        <v>0</v>
      </c>
      <c r="NV76" s="625"/>
      <c r="NW76" s="626"/>
      <c r="NX76" s="626"/>
      <c r="NY76" s="651"/>
      <c r="NZ76" s="626">
        <v>30</v>
      </c>
      <c r="OA76" s="626">
        <v>6</v>
      </c>
      <c r="OB76" s="626"/>
      <c r="OC76" s="651">
        <v>36</v>
      </c>
      <c r="OD76" s="652">
        <f t="shared" si="64"/>
        <v>36</v>
      </c>
      <c r="OE76" s="653"/>
      <c r="OF76" s="654"/>
      <c r="OG76" s="654">
        <v>2.2999999999999998</v>
      </c>
      <c r="OH76" s="654">
        <v>0.3833333333333333</v>
      </c>
      <c r="OI76" s="654"/>
      <c r="OJ76" s="654"/>
      <c r="OK76" s="654">
        <v>14.47</v>
      </c>
      <c r="OL76" s="655">
        <v>2.4116666666666666</v>
      </c>
      <c r="OM76" s="656"/>
      <c r="ON76" s="657"/>
      <c r="OO76" s="657"/>
      <c r="OP76" s="657"/>
      <c r="OQ76" s="657"/>
      <c r="OR76" s="657"/>
      <c r="OS76" s="657"/>
      <c r="OT76" s="658"/>
    </row>
    <row r="77" spans="1:410" s="587" customFormat="1" ht="8.25" x14ac:dyDescent="0.25">
      <c r="A77" s="588" t="s">
        <v>576</v>
      </c>
      <c r="B77" s="589" t="s">
        <v>577</v>
      </c>
      <c r="C77" s="590" t="s">
        <v>578</v>
      </c>
      <c r="D77" s="590" t="s">
        <v>579</v>
      </c>
      <c r="E77" s="590" t="s">
        <v>1232</v>
      </c>
      <c r="F77" s="590" t="s">
        <v>368</v>
      </c>
      <c r="G77" s="590" t="s">
        <v>580</v>
      </c>
      <c r="H77" s="590" t="s">
        <v>580</v>
      </c>
      <c r="I77" s="590" t="s">
        <v>492</v>
      </c>
      <c r="J77" s="590" t="s">
        <v>493</v>
      </c>
      <c r="K77" s="591" t="s">
        <v>282</v>
      </c>
      <c r="L77" s="592">
        <v>1</v>
      </c>
      <c r="M77" s="593">
        <v>2737583</v>
      </c>
      <c r="N77" s="594">
        <v>17562</v>
      </c>
      <c r="O77" s="595">
        <v>2534408</v>
      </c>
      <c r="P77" s="596">
        <v>1003350</v>
      </c>
      <c r="Q77" s="597">
        <f t="shared" si="46"/>
        <v>0.39589126928260959</v>
      </c>
      <c r="R77" s="598">
        <f t="shared" si="33"/>
        <v>203175</v>
      </c>
      <c r="S77" s="599">
        <v>988851.35344999994</v>
      </c>
      <c r="T77" s="600">
        <v>1548849.7747099996</v>
      </c>
      <c r="U77" s="600">
        <v>81041.665980000005</v>
      </c>
      <c r="V77" s="600">
        <v>2618742.7941399994</v>
      </c>
      <c r="W77" s="601">
        <f t="shared" si="47"/>
        <v>0.95658936884835988</v>
      </c>
      <c r="X77" s="602">
        <v>202.9255</v>
      </c>
      <c r="Y77" s="603">
        <v>4.92</v>
      </c>
      <c r="Z77" s="603">
        <v>415.22746666666666</v>
      </c>
      <c r="AA77" s="603">
        <v>132.08419199999997</v>
      </c>
      <c r="AB77" s="603">
        <v>27.0352</v>
      </c>
      <c r="AC77" s="603">
        <v>186.03666666666666</v>
      </c>
      <c r="AD77" s="603">
        <v>0.38200000000000001</v>
      </c>
      <c r="AE77" s="603">
        <v>0</v>
      </c>
      <c r="AF77" s="603">
        <v>65.510750000000002</v>
      </c>
      <c r="AG77" s="603">
        <v>1034.1217753333333</v>
      </c>
      <c r="AH77" s="604">
        <f t="shared" si="48"/>
        <v>0.2095015384841053</v>
      </c>
      <c r="AI77" s="605">
        <f t="shared" si="49"/>
        <v>0.42868339901847824</v>
      </c>
      <c r="AJ77" s="606">
        <v>11331</v>
      </c>
      <c r="AK77" s="607">
        <v>11318</v>
      </c>
      <c r="AL77" s="607">
        <v>4084</v>
      </c>
      <c r="AM77" s="607">
        <v>31</v>
      </c>
      <c r="AN77" s="607">
        <v>18585</v>
      </c>
      <c r="AO77" s="607">
        <v>12480</v>
      </c>
      <c r="AP77" s="607">
        <v>8600</v>
      </c>
      <c r="AQ77" s="608">
        <v>5971</v>
      </c>
      <c r="AR77" s="609"/>
      <c r="AS77" s="610"/>
      <c r="AT77" s="610"/>
      <c r="AU77" s="610"/>
      <c r="AV77" s="610"/>
      <c r="AW77" s="610"/>
      <c r="AX77" s="610"/>
      <c r="AY77" s="610">
        <v>1</v>
      </c>
      <c r="AZ77" s="610"/>
      <c r="BA77" s="610"/>
      <c r="BB77" s="610"/>
      <c r="BC77" s="610"/>
      <c r="BD77" s="610"/>
      <c r="BE77" s="610"/>
      <c r="BF77" s="610"/>
      <c r="BG77" s="610"/>
      <c r="BH77" s="610"/>
      <c r="BI77" s="610"/>
      <c r="BJ77" s="610"/>
      <c r="BK77" s="610">
        <v>1</v>
      </c>
      <c r="BL77" s="611">
        <f t="shared" si="65"/>
        <v>2</v>
      </c>
      <c r="BM77" s="612">
        <v>60</v>
      </c>
      <c r="BN77" s="613">
        <v>44</v>
      </c>
      <c r="BO77" s="613">
        <v>51</v>
      </c>
      <c r="BP77" s="613">
        <v>42</v>
      </c>
      <c r="BQ77" s="613">
        <v>20</v>
      </c>
      <c r="BR77" s="613">
        <v>19</v>
      </c>
      <c r="BS77" s="613"/>
      <c r="BT77" s="613"/>
      <c r="BU77" s="613">
        <v>15</v>
      </c>
      <c r="BV77" s="613">
        <v>26</v>
      </c>
      <c r="BW77" s="613">
        <v>26</v>
      </c>
      <c r="BX77" s="613"/>
      <c r="BY77" s="613">
        <v>19</v>
      </c>
      <c r="BZ77" s="613"/>
      <c r="CA77" s="613">
        <v>30</v>
      </c>
      <c r="CB77" s="613"/>
      <c r="CC77" s="613"/>
      <c r="CD77" s="613"/>
      <c r="CE77" s="613"/>
      <c r="CF77" s="613"/>
      <c r="CG77" s="613"/>
      <c r="CH77" s="613"/>
      <c r="CI77" s="613"/>
      <c r="CJ77" s="613"/>
      <c r="CK77" s="613"/>
      <c r="CL77" s="613"/>
      <c r="CM77" s="613"/>
      <c r="CN77" s="613"/>
      <c r="CO77" s="613"/>
      <c r="CP77" s="613"/>
      <c r="CQ77" s="613"/>
      <c r="CR77" s="613"/>
      <c r="CS77" s="613"/>
      <c r="CT77" s="613"/>
      <c r="CU77" s="613"/>
      <c r="CV77" s="613"/>
      <c r="CW77" s="613"/>
      <c r="CX77" s="613"/>
      <c r="CY77" s="613"/>
      <c r="CZ77" s="613"/>
      <c r="DA77" s="613">
        <f t="shared" si="50"/>
        <v>352</v>
      </c>
      <c r="DB77" s="614">
        <f t="shared" si="51"/>
        <v>11</v>
      </c>
      <c r="DC77" s="615">
        <v>0.61794520547945209</v>
      </c>
      <c r="DD77" s="616">
        <v>0.60224159402241595</v>
      </c>
      <c r="DE77" s="616">
        <v>0.46935267257587965</v>
      </c>
      <c r="DF77" s="616">
        <v>0.68799739073711674</v>
      </c>
      <c r="DG77" s="616">
        <v>0.76808219178082193</v>
      </c>
      <c r="DH77" s="616">
        <v>0.51838500360490269</v>
      </c>
      <c r="DI77" s="616"/>
      <c r="DJ77" s="616"/>
      <c r="DK77" s="616">
        <v>0.38831050228310504</v>
      </c>
      <c r="DL77" s="616">
        <v>0.61612223393045307</v>
      </c>
      <c r="DM77" s="616">
        <v>0.61601685985247634</v>
      </c>
      <c r="DN77" s="616"/>
      <c r="DO77" s="616">
        <v>0.6892573900504686</v>
      </c>
      <c r="DP77" s="616"/>
      <c r="DQ77" s="616">
        <v>0.55123287671232879</v>
      </c>
      <c r="DR77" s="616"/>
      <c r="DS77" s="616"/>
      <c r="DT77" s="616"/>
      <c r="DU77" s="616"/>
      <c r="DV77" s="616"/>
      <c r="DW77" s="616"/>
      <c r="DX77" s="616"/>
      <c r="DY77" s="616"/>
      <c r="DZ77" s="616"/>
      <c r="EA77" s="616"/>
      <c r="EB77" s="616"/>
      <c r="EC77" s="616"/>
      <c r="ED77" s="616"/>
      <c r="EE77" s="616"/>
      <c r="EF77" s="616"/>
      <c r="EG77" s="616"/>
      <c r="EH77" s="616"/>
      <c r="EI77" s="616"/>
      <c r="EJ77" s="616"/>
      <c r="EK77" s="616"/>
      <c r="EL77" s="616"/>
      <c r="EM77" s="616"/>
      <c r="EN77" s="616"/>
      <c r="EO77" s="616"/>
      <c r="EP77" s="616"/>
      <c r="EQ77" s="617">
        <v>0.59406911581569111</v>
      </c>
      <c r="ER77" s="618">
        <v>12</v>
      </c>
      <c r="ES77" s="619">
        <v>11</v>
      </c>
      <c r="ET77" s="619">
        <v>6</v>
      </c>
      <c r="EU77" s="619"/>
      <c r="EV77" s="619">
        <v>5</v>
      </c>
      <c r="EW77" s="619"/>
      <c r="EX77" s="619"/>
      <c r="EY77" s="619"/>
      <c r="EZ77" s="619"/>
      <c r="FA77" s="619"/>
      <c r="FB77" s="619"/>
      <c r="FC77" s="619"/>
      <c r="FD77" s="619"/>
      <c r="FE77" s="619"/>
      <c r="FF77" s="619"/>
      <c r="FG77" s="619"/>
      <c r="FH77" s="619"/>
      <c r="FI77" s="619"/>
      <c r="FJ77" s="619"/>
      <c r="FK77" s="619"/>
      <c r="FL77" s="619"/>
      <c r="FM77" s="619"/>
      <c r="FN77" s="619"/>
      <c r="FO77" s="619"/>
      <c r="FP77" s="619"/>
      <c r="FQ77" s="619"/>
      <c r="FR77" s="619"/>
      <c r="FS77" s="619"/>
      <c r="FT77" s="619"/>
      <c r="FU77" s="619"/>
      <c r="FV77" s="619"/>
      <c r="FW77" s="619"/>
      <c r="FX77" s="620">
        <f t="shared" si="52"/>
        <v>34</v>
      </c>
      <c r="FY77" s="614">
        <f t="shared" si="36"/>
        <v>4</v>
      </c>
      <c r="FZ77" s="615">
        <v>0.6294520547945206</v>
      </c>
      <c r="GA77" s="616">
        <v>0.72503113325031132</v>
      </c>
      <c r="GB77" s="616">
        <v>1.1698630136986301</v>
      </c>
      <c r="GC77" s="616"/>
      <c r="GD77" s="616">
        <v>0.77260273972602744</v>
      </c>
      <c r="GE77" s="616"/>
      <c r="GF77" s="616"/>
      <c r="GG77" s="616"/>
      <c r="GH77" s="616"/>
      <c r="GI77" s="616"/>
      <c r="GJ77" s="616"/>
      <c r="GK77" s="616"/>
      <c r="GL77" s="616"/>
      <c r="GM77" s="616"/>
      <c r="GN77" s="616"/>
      <c r="GO77" s="616"/>
      <c r="GP77" s="616"/>
      <c r="GQ77" s="616"/>
      <c r="GR77" s="616"/>
      <c r="GS77" s="616"/>
      <c r="GT77" s="616"/>
      <c r="GU77" s="616"/>
      <c r="GV77" s="616"/>
      <c r="GW77" s="616"/>
      <c r="GX77" s="616"/>
      <c r="GY77" s="616"/>
      <c r="GZ77" s="616"/>
      <c r="HA77" s="616"/>
      <c r="HB77" s="616"/>
      <c r="HC77" s="616"/>
      <c r="HD77" s="616"/>
      <c r="HE77" s="616"/>
      <c r="HF77" s="621">
        <v>0.77679290894439967</v>
      </c>
      <c r="HG77" s="622">
        <v>40</v>
      </c>
      <c r="HH77" s="623"/>
      <c r="HI77" s="623"/>
      <c r="HJ77" s="623"/>
      <c r="HK77" s="623"/>
      <c r="HL77" s="623"/>
      <c r="HM77" s="623"/>
      <c r="HN77" s="624"/>
      <c r="HO77" s="625">
        <v>110</v>
      </c>
      <c r="HP77" s="626">
        <v>1217</v>
      </c>
      <c r="HQ77" s="626">
        <v>30</v>
      </c>
      <c r="HR77" s="626">
        <v>1229</v>
      </c>
      <c r="HS77" s="626">
        <v>1214</v>
      </c>
      <c r="HT77" s="626">
        <v>742</v>
      </c>
      <c r="HU77" s="626">
        <v>1817</v>
      </c>
      <c r="HV77" s="626">
        <v>747</v>
      </c>
      <c r="HW77" s="626">
        <v>2617</v>
      </c>
      <c r="HX77" s="626">
        <v>756</v>
      </c>
      <c r="HY77" s="626">
        <v>352</v>
      </c>
      <c r="HZ77" s="626">
        <v>1197</v>
      </c>
      <c r="IA77" s="626">
        <v>478</v>
      </c>
      <c r="IB77" s="626">
        <v>1316</v>
      </c>
      <c r="IC77" s="626">
        <v>816</v>
      </c>
      <c r="ID77" s="626">
        <v>561</v>
      </c>
      <c r="IE77" s="626">
        <v>160</v>
      </c>
      <c r="IF77" s="626">
        <v>210</v>
      </c>
      <c r="IG77" s="626">
        <v>257</v>
      </c>
      <c r="IH77" s="626">
        <v>89</v>
      </c>
      <c r="II77" s="626">
        <v>91</v>
      </c>
      <c r="IJ77" s="626">
        <v>127</v>
      </c>
      <c r="IK77" s="626">
        <v>3</v>
      </c>
      <c r="IL77" s="626">
        <v>64</v>
      </c>
      <c r="IM77" s="626">
        <v>0</v>
      </c>
      <c r="IN77" s="626">
        <v>0</v>
      </c>
      <c r="IO77" s="626">
        <v>38</v>
      </c>
      <c r="IP77" s="626">
        <v>1</v>
      </c>
      <c r="IQ77" s="626">
        <f t="shared" si="53"/>
        <v>16239</v>
      </c>
      <c r="IR77" s="627">
        <f t="shared" si="54"/>
        <v>6.7738161216823693E-3</v>
      </c>
      <c r="IS77" s="614">
        <f t="shared" si="55"/>
        <v>44.490410958904107</v>
      </c>
      <c r="IT77" s="628">
        <v>2407</v>
      </c>
      <c r="IU77" s="629">
        <f t="shared" si="56"/>
        <v>0.14822341277172241</v>
      </c>
      <c r="IV77" s="630">
        <v>4243</v>
      </c>
      <c r="IW77" s="631">
        <f t="shared" si="37"/>
        <v>0.26128456185725724</v>
      </c>
      <c r="IX77" s="632">
        <v>15779.532300000004</v>
      </c>
      <c r="IY77" s="633">
        <v>1685.8400000000029</v>
      </c>
      <c r="IZ77" s="633">
        <v>17465.372300000003</v>
      </c>
      <c r="JA77" s="634">
        <f t="shared" si="57"/>
        <v>9.6524710211874643E-2</v>
      </c>
      <c r="JB77" s="635">
        <v>1.0755201859720427</v>
      </c>
      <c r="JC77" s="636">
        <v>6388</v>
      </c>
      <c r="JD77" s="637">
        <v>1609</v>
      </c>
      <c r="JE77" s="637">
        <v>503</v>
      </c>
      <c r="JF77" s="637">
        <v>191</v>
      </c>
      <c r="JG77" s="637">
        <v>160</v>
      </c>
      <c r="JH77" s="637">
        <v>7388</v>
      </c>
      <c r="JI77" s="638">
        <f t="shared" si="38"/>
        <v>0.39337397623006343</v>
      </c>
      <c r="JJ77" s="638">
        <f t="shared" si="39"/>
        <v>9.9082455816244849E-2</v>
      </c>
      <c r="JK77" s="638">
        <f t="shared" si="40"/>
        <v>3.0974813720056654E-2</v>
      </c>
      <c r="JL77" s="638">
        <f t="shared" si="41"/>
        <v>1.1761807993103024E-2</v>
      </c>
      <c r="JM77" s="638">
        <f t="shared" si="42"/>
        <v>9.8528234497198101E-3</v>
      </c>
      <c r="JN77" s="639">
        <f t="shared" si="43"/>
        <v>0.45495412279081227</v>
      </c>
      <c r="JO77" s="640">
        <v>28.745454545454546</v>
      </c>
      <c r="JP77" s="641">
        <v>5.6852917009038624</v>
      </c>
      <c r="JQ77" s="641">
        <v>3.8333333333333335</v>
      </c>
      <c r="JR77" s="641">
        <v>4.5410903173311636</v>
      </c>
      <c r="JS77" s="641">
        <v>8.5074135090609548</v>
      </c>
      <c r="JT77" s="641">
        <v>7.894878706199461</v>
      </c>
      <c r="JU77" s="641">
        <v>5.785360484314805</v>
      </c>
      <c r="JV77" s="641">
        <v>6.6760374832663993</v>
      </c>
      <c r="JW77" s="641">
        <v>6.4738249904470768</v>
      </c>
      <c r="JX77" s="641">
        <v>4.6415343915343916</v>
      </c>
      <c r="JY77" s="641">
        <v>6.7102272727272725</v>
      </c>
      <c r="JZ77" s="641">
        <v>6.7335004177109443</v>
      </c>
      <c r="KA77" s="641">
        <v>6.6380753138075317</v>
      </c>
      <c r="KB77" s="641">
        <v>5.231003039513678</v>
      </c>
      <c r="KC77" s="641">
        <v>4.4252450980392153</v>
      </c>
      <c r="KD77" s="641">
        <v>4.9180035650623886</v>
      </c>
      <c r="KE77" s="641">
        <v>5.3250000000000002</v>
      </c>
      <c r="KF77" s="641">
        <v>6.4476190476190478</v>
      </c>
      <c r="KG77" s="641">
        <v>7.8210116731517507</v>
      </c>
      <c r="KH77" s="641">
        <v>5.7640449438202248</v>
      </c>
      <c r="KI77" s="641">
        <v>3.5274725274725274</v>
      </c>
      <c r="KJ77" s="641">
        <v>4.2677165354330713</v>
      </c>
      <c r="KK77" s="641">
        <v>11.666666666666666</v>
      </c>
      <c r="KL77" s="641">
        <v>4.0625</v>
      </c>
      <c r="KM77" s="641">
        <v>0</v>
      </c>
      <c r="KN77" s="641">
        <v>0</v>
      </c>
      <c r="KO77" s="641">
        <v>8.8421052631578956</v>
      </c>
      <c r="KP77" s="641">
        <v>4</v>
      </c>
      <c r="KQ77" s="642">
        <v>6.2189174210234617</v>
      </c>
      <c r="KR77" s="625">
        <v>560</v>
      </c>
      <c r="KS77" s="626">
        <v>5056</v>
      </c>
      <c r="KT77" s="626">
        <v>57</v>
      </c>
      <c r="KU77" s="626">
        <v>4132</v>
      </c>
      <c r="KV77" s="626">
        <v>8039</v>
      </c>
      <c r="KW77" s="626">
        <v>4628</v>
      </c>
      <c r="KX77" s="626">
        <v>7286</v>
      </c>
      <c r="KY77" s="626">
        <v>3728</v>
      </c>
      <c r="KZ77" s="626">
        <v>13695</v>
      </c>
      <c r="LA77" s="626">
        <v>2706</v>
      </c>
      <c r="LB77" s="626">
        <v>1810</v>
      </c>
      <c r="LC77" s="626">
        <v>6269</v>
      </c>
      <c r="LD77" s="626">
        <v>2589</v>
      </c>
      <c r="LE77" s="626">
        <v>5626</v>
      </c>
      <c r="LF77" s="626">
        <v>2869</v>
      </c>
      <c r="LG77" s="626">
        <v>2182</v>
      </c>
      <c r="LH77" s="626">
        <v>649</v>
      </c>
      <c r="LI77" s="626">
        <v>1038</v>
      </c>
      <c r="LJ77" s="626">
        <v>1459</v>
      </c>
      <c r="LK77" s="626">
        <v>354</v>
      </c>
      <c r="LL77" s="626">
        <v>156</v>
      </c>
      <c r="LM77" s="626">
        <v>303</v>
      </c>
      <c r="LN77" s="626">
        <v>30</v>
      </c>
      <c r="LO77" s="626">
        <v>189</v>
      </c>
      <c r="LP77" s="626">
        <v>0</v>
      </c>
      <c r="LQ77" s="626">
        <v>0</v>
      </c>
      <c r="LR77" s="626">
        <v>272</v>
      </c>
      <c r="LS77" s="626">
        <v>3</v>
      </c>
      <c r="LT77" s="626">
        <f t="shared" si="35"/>
        <v>75685</v>
      </c>
      <c r="LU77" s="614">
        <f t="shared" si="44"/>
        <v>207.35616438356163</v>
      </c>
      <c r="LV77" s="625">
        <v>2494</v>
      </c>
      <c r="LW77" s="626">
        <v>675</v>
      </c>
      <c r="LX77" s="626">
        <v>29</v>
      </c>
      <c r="LY77" s="626">
        <v>225</v>
      </c>
      <c r="LZ77" s="626">
        <v>1078</v>
      </c>
      <c r="MA77" s="626">
        <v>480</v>
      </c>
      <c r="MB77" s="626">
        <v>1418</v>
      </c>
      <c r="MC77" s="626">
        <v>506</v>
      </c>
      <c r="MD77" s="626">
        <v>638</v>
      </c>
      <c r="ME77" s="626">
        <v>60</v>
      </c>
      <c r="MF77" s="626">
        <v>199</v>
      </c>
      <c r="MG77" s="626">
        <v>591</v>
      </c>
      <c r="MH77" s="626">
        <v>112</v>
      </c>
      <c r="MI77" s="626">
        <v>173</v>
      </c>
      <c r="MJ77" s="626">
        <v>13</v>
      </c>
      <c r="MK77" s="626">
        <v>23</v>
      </c>
      <c r="ML77" s="626">
        <v>43</v>
      </c>
      <c r="MM77" s="626">
        <v>104</v>
      </c>
      <c r="MN77" s="626">
        <v>297</v>
      </c>
      <c r="MO77" s="626">
        <v>74</v>
      </c>
      <c r="MP77" s="626">
        <v>70</v>
      </c>
      <c r="MQ77" s="626">
        <v>116</v>
      </c>
      <c r="MR77" s="626">
        <v>2</v>
      </c>
      <c r="MS77" s="626">
        <v>9</v>
      </c>
      <c r="MT77" s="626">
        <v>0</v>
      </c>
      <c r="MU77" s="626">
        <v>0</v>
      </c>
      <c r="MV77" s="626">
        <v>28</v>
      </c>
      <c r="MW77" s="626">
        <v>0</v>
      </c>
      <c r="MX77" s="626">
        <f t="shared" si="58"/>
        <v>9457</v>
      </c>
      <c r="MY77" s="614">
        <f t="shared" si="59"/>
        <v>25.909589041095892</v>
      </c>
      <c r="MZ77" s="612">
        <f t="shared" si="45"/>
        <v>75685</v>
      </c>
      <c r="NA77" s="613">
        <f t="shared" si="60"/>
        <v>9457</v>
      </c>
      <c r="NB77" s="643">
        <f t="shared" si="61"/>
        <v>0.1110732658382467</v>
      </c>
      <c r="NC77" s="644">
        <v>11</v>
      </c>
      <c r="ND77" s="645">
        <v>215</v>
      </c>
      <c r="NE77" s="645">
        <v>974</v>
      </c>
      <c r="NF77" s="646">
        <v>3113</v>
      </c>
      <c r="NG77" s="647">
        <v>1998</v>
      </c>
      <c r="NH77" s="647">
        <v>1726</v>
      </c>
      <c r="NI77" s="645">
        <v>0</v>
      </c>
      <c r="NJ77" s="645">
        <v>0</v>
      </c>
      <c r="NK77" s="646">
        <v>47</v>
      </c>
      <c r="NL77" s="647">
        <v>1373</v>
      </c>
      <c r="NM77" s="645">
        <v>0</v>
      </c>
      <c r="NN77" s="645">
        <v>0</v>
      </c>
      <c r="NO77" s="646">
        <v>0</v>
      </c>
      <c r="NP77" s="647">
        <v>0</v>
      </c>
      <c r="NQ77" s="648">
        <v>0</v>
      </c>
      <c r="NR77" s="648">
        <v>0</v>
      </c>
      <c r="NS77" s="648">
        <v>0</v>
      </c>
      <c r="NT77" s="649">
        <f t="shared" si="62"/>
        <v>9457</v>
      </c>
      <c r="NU77" s="650">
        <f t="shared" si="63"/>
        <v>0.12689013429205878</v>
      </c>
      <c r="NV77" s="625">
        <v>1596</v>
      </c>
      <c r="NW77" s="626">
        <v>2</v>
      </c>
      <c r="NX77" s="626">
        <v>71</v>
      </c>
      <c r="NY77" s="651">
        <v>1669</v>
      </c>
      <c r="NZ77" s="626">
        <v>1057</v>
      </c>
      <c r="OA77" s="626">
        <v>51</v>
      </c>
      <c r="OB77" s="626">
        <v>232</v>
      </c>
      <c r="OC77" s="651">
        <v>1340</v>
      </c>
      <c r="OD77" s="652">
        <f t="shared" si="64"/>
        <v>3009</v>
      </c>
      <c r="OE77" s="653">
        <v>13.77</v>
      </c>
      <c r="OF77" s="654">
        <v>2.2949999999999999</v>
      </c>
      <c r="OG77" s="654">
        <v>9.34</v>
      </c>
      <c r="OH77" s="654">
        <v>0.33357142857142857</v>
      </c>
      <c r="OI77" s="654">
        <v>32.700000000000003</v>
      </c>
      <c r="OJ77" s="654">
        <v>5.45</v>
      </c>
      <c r="OK77" s="654">
        <v>69.710000000000008</v>
      </c>
      <c r="OL77" s="655">
        <v>2.4896428571428575</v>
      </c>
      <c r="OM77" s="656"/>
      <c r="ON77" s="657"/>
      <c r="OO77" s="657"/>
      <c r="OP77" s="657"/>
      <c r="OQ77" s="657"/>
      <c r="OR77" s="657"/>
      <c r="OS77" s="657"/>
      <c r="OT77" s="658"/>
    </row>
    <row r="78" spans="1:410" s="587" customFormat="1" ht="8.25" x14ac:dyDescent="0.25">
      <c r="A78" s="588" t="s">
        <v>581</v>
      </c>
      <c r="B78" s="589" t="s">
        <v>582</v>
      </c>
      <c r="C78" s="590" t="s">
        <v>583</v>
      </c>
      <c r="D78" s="590" t="s">
        <v>584</v>
      </c>
      <c r="E78" s="590" t="s">
        <v>1232</v>
      </c>
      <c r="F78" s="590" t="s">
        <v>368</v>
      </c>
      <c r="G78" s="590" t="s">
        <v>456</v>
      </c>
      <c r="H78" s="590" t="s">
        <v>585</v>
      </c>
      <c r="I78" s="590" t="s">
        <v>492</v>
      </c>
      <c r="J78" s="590" t="s">
        <v>493</v>
      </c>
      <c r="K78" s="591" t="s">
        <v>282</v>
      </c>
      <c r="L78" s="592">
        <v>1</v>
      </c>
      <c r="M78" s="593">
        <v>207296</v>
      </c>
      <c r="N78" s="594">
        <v>1831</v>
      </c>
      <c r="O78" s="595">
        <v>190075</v>
      </c>
      <c r="P78" s="596">
        <v>121371</v>
      </c>
      <c r="Q78" s="597">
        <f t="shared" si="46"/>
        <v>0.63854268052084706</v>
      </c>
      <c r="R78" s="598">
        <f t="shared" si="33"/>
        <v>17221</v>
      </c>
      <c r="S78" s="599">
        <v>209.18950000000001</v>
      </c>
      <c r="T78" s="600">
        <v>184166.04725999999</v>
      </c>
      <c r="U78" s="600">
        <v>0</v>
      </c>
      <c r="V78" s="600">
        <v>184375.23676</v>
      </c>
      <c r="W78" s="601">
        <f t="shared" si="47"/>
        <v>0.88942978523464034</v>
      </c>
      <c r="X78" s="602">
        <v>16.865500000000001</v>
      </c>
      <c r="Y78" s="603">
        <v>0</v>
      </c>
      <c r="Z78" s="603">
        <v>44.261466666666671</v>
      </c>
      <c r="AA78" s="603">
        <v>26.589733333333335</v>
      </c>
      <c r="AB78" s="603">
        <v>11.736400000000001</v>
      </c>
      <c r="AC78" s="603">
        <v>29.968666666666667</v>
      </c>
      <c r="AD78" s="603">
        <v>0.25</v>
      </c>
      <c r="AE78" s="603">
        <v>10.27675</v>
      </c>
      <c r="AF78" s="603">
        <v>20.430500000000002</v>
      </c>
      <c r="AG78" s="603">
        <v>160.37901666666667</v>
      </c>
      <c r="AH78" s="604">
        <f t="shared" si="48"/>
        <v>0.13006300780457733</v>
      </c>
      <c r="AI78" s="605">
        <f t="shared" si="49"/>
        <v>0.34133464673497416</v>
      </c>
      <c r="AJ78" s="606"/>
      <c r="AK78" s="607"/>
      <c r="AL78" s="607"/>
      <c r="AM78" s="607"/>
      <c r="AN78" s="607"/>
      <c r="AO78" s="607"/>
      <c r="AP78" s="607"/>
      <c r="AQ78" s="608"/>
      <c r="AR78" s="609"/>
      <c r="AS78" s="610"/>
      <c r="AT78" s="610"/>
      <c r="AU78" s="610"/>
      <c r="AV78" s="610"/>
      <c r="AW78" s="610"/>
      <c r="AX78" s="610"/>
      <c r="AY78" s="610"/>
      <c r="AZ78" s="610"/>
      <c r="BA78" s="610"/>
      <c r="BB78" s="610"/>
      <c r="BC78" s="610"/>
      <c r="BD78" s="610"/>
      <c r="BE78" s="610"/>
      <c r="BF78" s="610"/>
      <c r="BG78" s="610"/>
      <c r="BH78" s="610"/>
      <c r="BI78" s="610"/>
      <c r="BJ78" s="610"/>
      <c r="BK78" s="610"/>
      <c r="BL78" s="611"/>
      <c r="BM78" s="612"/>
      <c r="BN78" s="613"/>
      <c r="BO78" s="613"/>
      <c r="BP78" s="613"/>
      <c r="BQ78" s="613"/>
      <c r="BR78" s="613"/>
      <c r="BS78" s="613"/>
      <c r="BT78" s="613">
        <v>31</v>
      </c>
      <c r="BU78" s="613"/>
      <c r="BV78" s="613"/>
      <c r="BW78" s="613"/>
      <c r="BX78" s="613"/>
      <c r="BY78" s="613"/>
      <c r="BZ78" s="613"/>
      <c r="CA78" s="613"/>
      <c r="CB78" s="613"/>
      <c r="CC78" s="613"/>
      <c r="CD78" s="613"/>
      <c r="CE78" s="613"/>
      <c r="CF78" s="613"/>
      <c r="CG78" s="613"/>
      <c r="CH78" s="613"/>
      <c r="CI78" s="613"/>
      <c r="CJ78" s="613"/>
      <c r="CK78" s="613"/>
      <c r="CL78" s="613"/>
      <c r="CM78" s="613"/>
      <c r="CN78" s="613"/>
      <c r="CO78" s="613"/>
      <c r="CP78" s="613"/>
      <c r="CQ78" s="613"/>
      <c r="CR78" s="613"/>
      <c r="CS78" s="613"/>
      <c r="CT78" s="613"/>
      <c r="CU78" s="613"/>
      <c r="CV78" s="613"/>
      <c r="CW78" s="613"/>
      <c r="CX78" s="613"/>
      <c r="CY78" s="613"/>
      <c r="CZ78" s="613"/>
      <c r="DA78" s="613">
        <f t="shared" si="50"/>
        <v>31</v>
      </c>
      <c r="DB78" s="614">
        <f t="shared" si="51"/>
        <v>1</v>
      </c>
      <c r="DC78" s="615"/>
      <c r="DD78" s="616"/>
      <c r="DE78" s="616"/>
      <c r="DF78" s="616"/>
      <c r="DG78" s="616"/>
      <c r="DH78" s="616"/>
      <c r="DI78" s="616"/>
      <c r="DJ78" s="616">
        <v>0.89721608484312854</v>
      </c>
      <c r="DK78" s="616"/>
      <c r="DL78" s="616"/>
      <c r="DM78" s="616"/>
      <c r="DN78" s="616"/>
      <c r="DO78" s="616"/>
      <c r="DP78" s="616"/>
      <c r="DQ78" s="616"/>
      <c r="DR78" s="616"/>
      <c r="DS78" s="616"/>
      <c r="DT78" s="616"/>
      <c r="DU78" s="616"/>
      <c r="DV78" s="616"/>
      <c r="DW78" s="616"/>
      <c r="DX78" s="616"/>
      <c r="DY78" s="616"/>
      <c r="DZ78" s="616"/>
      <c r="EA78" s="616"/>
      <c r="EB78" s="616"/>
      <c r="EC78" s="616"/>
      <c r="ED78" s="616"/>
      <c r="EE78" s="616"/>
      <c r="EF78" s="616"/>
      <c r="EG78" s="616"/>
      <c r="EH78" s="616"/>
      <c r="EI78" s="616"/>
      <c r="EJ78" s="616"/>
      <c r="EK78" s="616"/>
      <c r="EL78" s="616"/>
      <c r="EM78" s="616"/>
      <c r="EN78" s="616"/>
      <c r="EO78" s="616"/>
      <c r="EP78" s="616"/>
      <c r="EQ78" s="617">
        <v>0.89721608484312854</v>
      </c>
      <c r="ER78" s="618"/>
      <c r="ES78" s="619"/>
      <c r="ET78" s="619"/>
      <c r="EU78" s="619"/>
      <c r="EV78" s="619"/>
      <c r="EW78" s="619"/>
      <c r="EX78" s="619"/>
      <c r="EY78" s="619"/>
      <c r="EZ78" s="619"/>
      <c r="FA78" s="619"/>
      <c r="FB78" s="619"/>
      <c r="FC78" s="619"/>
      <c r="FD78" s="619"/>
      <c r="FE78" s="619"/>
      <c r="FF78" s="619"/>
      <c r="FG78" s="619"/>
      <c r="FH78" s="619"/>
      <c r="FI78" s="619"/>
      <c r="FJ78" s="619"/>
      <c r="FK78" s="619"/>
      <c r="FL78" s="619"/>
      <c r="FM78" s="619"/>
      <c r="FN78" s="619"/>
      <c r="FO78" s="619"/>
      <c r="FP78" s="619"/>
      <c r="FQ78" s="619"/>
      <c r="FR78" s="619"/>
      <c r="FS78" s="619"/>
      <c r="FT78" s="619"/>
      <c r="FU78" s="619"/>
      <c r="FV78" s="619"/>
      <c r="FW78" s="619"/>
      <c r="FX78" s="620"/>
      <c r="FY78" s="614"/>
      <c r="FZ78" s="615"/>
      <c r="GA78" s="616"/>
      <c r="GB78" s="616"/>
      <c r="GC78" s="616"/>
      <c r="GD78" s="616"/>
      <c r="GE78" s="616"/>
      <c r="GF78" s="616"/>
      <c r="GG78" s="616"/>
      <c r="GH78" s="616"/>
      <c r="GI78" s="616"/>
      <c r="GJ78" s="616"/>
      <c r="GK78" s="616"/>
      <c r="GL78" s="616"/>
      <c r="GM78" s="616"/>
      <c r="GN78" s="616"/>
      <c r="GO78" s="616"/>
      <c r="GP78" s="616"/>
      <c r="GQ78" s="616"/>
      <c r="GR78" s="616"/>
      <c r="GS78" s="616"/>
      <c r="GT78" s="616"/>
      <c r="GU78" s="616"/>
      <c r="GV78" s="616"/>
      <c r="GW78" s="616"/>
      <c r="GX78" s="616"/>
      <c r="GY78" s="616"/>
      <c r="GZ78" s="616"/>
      <c r="HA78" s="616"/>
      <c r="HB78" s="616"/>
      <c r="HC78" s="616"/>
      <c r="HD78" s="616"/>
      <c r="HE78" s="616"/>
      <c r="HF78" s="621"/>
      <c r="HG78" s="622">
        <v>59</v>
      </c>
      <c r="HH78" s="623">
        <v>34</v>
      </c>
      <c r="HI78" s="623"/>
      <c r="HJ78" s="623"/>
      <c r="HK78" s="623"/>
      <c r="HL78" s="623"/>
      <c r="HM78" s="623"/>
      <c r="HN78" s="624"/>
      <c r="HO78" s="625">
        <v>0</v>
      </c>
      <c r="HP78" s="626">
        <v>0</v>
      </c>
      <c r="HQ78" s="626">
        <v>0</v>
      </c>
      <c r="HR78" s="626">
        <v>0</v>
      </c>
      <c r="HS78" s="626">
        <v>0</v>
      </c>
      <c r="HT78" s="626">
        <v>0</v>
      </c>
      <c r="HU78" s="626">
        <v>0</v>
      </c>
      <c r="HV78" s="626">
        <v>0</v>
      </c>
      <c r="HW78" s="626">
        <v>0</v>
      </c>
      <c r="HX78" s="626">
        <v>0</v>
      </c>
      <c r="HY78" s="626">
        <v>0</v>
      </c>
      <c r="HZ78" s="626">
        <v>0</v>
      </c>
      <c r="IA78" s="626">
        <v>0</v>
      </c>
      <c r="IB78" s="626">
        <v>0</v>
      </c>
      <c r="IC78" s="626">
        <v>0</v>
      </c>
      <c r="ID78" s="626">
        <v>0</v>
      </c>
      <c r="IE78" s="626">
        <v>0</v>
      </c>
      <c r="IF78" s="626">
        <v>0</v>
      </c>
      <c r="IG78" s="626">
        <v>0</v>
      </c>
      <c r="IH78" s="626">
        <v>0</v>
      </c>
      <c r="II78" s="626">
        <v>0</v>
      </c>
      <c r="IJ78" s="626">
        <v>0</v>
      </c>
      <c r="IK78" s="626">
        <v>0</v>
      </c>
      <c r="IL78" s="626">
        <v>0</v>
      </c>
      <c r="IM78" s="626">
        <v>636</v>
      </c>
      <c r="IN78" s="626">
        <v>0</v>
      </c>
      <c r="IO78" s="626">
        <v>0</v>
      </c>
      <c r="IP78" s="626">
        <v>0</v>
      </c>
      <c r="IQ78" s="626">
        <f t="shared" si="53"/>
        <v>636</v>
      </c>
      <c r="IR78" s="627">
        <f t="shared" si="54"/>
        <v>0</v>
      </c>
      <c r="IS78" s="614">
        <f t="shared" si="55"/>
        <v>1.7424657534246575</v>
      </c>
      <c r="IT78" s="628">
        <v>21</v>
      </c>
      <c r="IU78" s="629">
        <f t="shared" si="56"/>
        <v>3.3018867924528301E-2</v>
      </c>
      <c r="IV78" s="630">
        <v>434</v>
      </c>
      <c r="IW78" s="631">
        <f t="shared" si="37"/>
        <v>0.6823899371069182</v>
      </c>
      <c r="IX78" s="632">
        <v>1039.9178999999999</v>
      </c>
      <c r="IY78" s="633">
        <v>0</v>
      </c>
      <c r="IZ78" s="633">
        <v>1039.9178999999999</v>
      </c>
      <c r="JA78" s="634">
        <f t="shared" si="57"/>
        <v>0</v>
      </c>
      <c r="JB78" s="635">
        <v>1.635091037735849</v>
      </c>
      <c r="JC78" s="636">
        <v>0</v>
      </c>
      <c r="JD78" s="637">
        <v>636</v>
      </c>
      <c r="JE78" s="637">
        <v>0</v>
      </c>
      <c r="JF78" s="637">
        <v>0</v>
      </c>
      <c r="JG78" s="637">
        <v>0</v>
      </c>
      <c r="JH78" s="637">
        <v>0</v>
      </c>
      <c r="JI78" s="638">
        <f t="shared" si="38"/>
        <v>0</v>
      </c>
      <c r="JJ78" s="638">
        <f t="shared" si="39"/>
        <v>1</v>
      </c>
      <c r="JK78" s="638">
        <f t="shared" si="40"/>
        <v>0</v>
      </c>
      <c r="JL78" s="638">
        <f t="shared" si="41"/>
        <v>0</v>
      </c>
      <c r="JM78" s="638">
        <f t="shared" si="42"/>
        <v>0</v>
      </c>
      <c r="JN78" s="639">
        <f t="shared" si="43"/>
        <v>0</v>
      </c>
      <c r="JO78" s="640">
        <v>0</v>
      </c>
      <c r="JP78" s="641">
        <v>0</v>
      </c>
      <c r="JQ78" s="641">
        <v>0</v>
      </c>
      <c r="JR78" s="641">
        <v>0</v>
      </c>
      <c r="JS78" s="641">
        <v>0</v>
      </c>
      <c r="JT78" s="641">
        <v>0</v>
      </c>
      <c r="JU78" s="641">
        <v>0</v>
      </c>
      <c r="JV78" s="641">
        <v>0</v>
      </c>
      <c r="JW78" s="641">
        <v>0</v>
      </c>
      <c r="JX78" s="641">
        <v>0</v>
      </c>
      <c r="JY78" s="641">
        <v>0</v>
      </c>
      <c r="JZ78" s="641">
        <v>0</v>
      </c>
      <c r="KA78" s="641">
        <v>0</v>
      </c>
      <c r="KB78" s="641">
        <v>0</v>
      </c>
      <c r="KC78" s="641">
        <v>0</v>
      </c>
      <c r="KD78" s="641">
        <v>0</v>
      </c>
      <c r="KE78" s="641">
        <v>0</v>
      </c>
      <c r="KF78" s="641">
        <v>0</v>
      </c>
      <c r="KG78" s="641">
        <v>0</v>
      </c>
      <c r="KH78" s="641">
        <v>0</v>
      </c>
      <c r="KI78" s="641">
        <v>0</v>
      </c>
      <c r="KJ78" s="641">
        <v>0</v>
      </c>
      <c r="KK78" s="641">
        <v>0</v>
      </c>
      <c r="KL78" s="641">
        <v>0</v>
      </c>
      <c r="KM78" s="641">
        <v>16.930817610062892</v>
      </c>
      <c r="KN78" s="641">
        <v>0</v>
      </c>
      <c r="KO78" s="641">
        <v>0</v>
      </c>
      <c r="KP78" s="641">
        <v>0</v>
      </c>
      <c r="KQ78" s="642">
        <v>16.930817610062892</v>
      </c>
      <c r="KR78" s="625">
        <v>0</v>
      </c>
      <c r="KS78" s="626">
        <v>0</v>
      </c>
      <c r="KT78" s="626">
        <v>0</v>
      </c>
      <c r="KU78" s="626">
        <v>0</v>
      </c>
      <c r="KV78" s="626">
        <v>0</v>
      </c>
      <c r="KW78" s="626">
        <v>0</v>
      </c>
      <c r="KX78" s="626">
        <v>0</v>
      </c>
      <c r="KY78" s="626">
        <v>0</v>
      </c>
      <c r="KZ78" s="626">
        <v>0</v>
      </c>
      <c r="LA78" s="626">
        <v>0</v>
      </c>
      <c r="LB78" s="626">
        <v>0</v>
      </c>
      <c r="LC78" s="626">
        <v>0</v>
      </c>
      <c r="LD78" s="626">
        <v>0</v>
      </c>
      <c r="LE78" s="626">
        <v>0</v>
      </c>
      <c r="LF78" s="626">
        <v>0</v>
      </c>
      <c r="LG78" s="626">
        <v>0</v>
      </c>
      <c r="LH78" s="626">
        <v>0</v>
      </c>
      <c r="LI78" s="626">
        <v>0</v>
      </c>
      <c r="LJ78" s="626">
        <v>0</v>
      </c>
      <c r="LK78" s="626">
        <v>0</v>
      </c>
      <c r="LL78" s="626">
        <v>0</v>
      </c>
      <c r="LM78" s="626">
        <v>0</v>
      </c>
      <c r="LN78" s="626">
        <v>0</v>
      </c>
      <c r="LO78" s="626">
        <v>0</v>
      </c>
      <c r="LP78" s="626">
        <v>10133</v>
      </c>
      <c r="LQ78" s="626">
        <v>0</v>
      </c>
      <c r="LR78" s="626">
        <v>0</v>
      </c>
      <c r="LS78" s="626">
        <v>0</v>
      </c>
      <c r="LT78" s="626">
        <f t="shared" si="35"/>
        <v>10133</v>
      </c>
      <c r="LU78" s="614">
        <f t="shared" si="44"/>
        <v>27.761643835616439</v>
      </c>
      <c r="LV78" s="625">
        <v>0</v>
      </c>
      <c r="LW78" s="626">
        <v>0</v>
      </c>
      <c r="LX78" s="626">
        <v>0</v>
      </c>
      <c r="LY78" s="626">
        <v>0</v>
      </c>
      <c r="LZ78" s="626">
        <v>0</v>
      </c>
      <c r="MA78" s="626">
        <v>0</v>
      </c>
      <c r="MB78" s="626">
        <v>0</v>
      </c>
      <c r="MC78" s="626">
        <v>0</v>
      </c>
      <c r="MD78" s="626">
        <v>0</v>
      </c>
      <c r="ME78" s="626">
        <v>0</v>
      </c>
      <c r="MF78" s="626">
        <v>0</v>
      </c>
      <c r="MG78" s="626">
        <v>0</v>
      </c>
      <c r="MH78" s="626">
        <v>0</v>
      </c>
      <c r="MI78" s="626">
        <v>0</v>
      </c>
      <c r="MJ78" s="626">
        <v>0</v>
      </c>
      <c r="MK78" s="626">
        <v>0</v>
      </c>
      <c r="ML78" s="626">
        <v>0</v>
      </c>
      <c r="MM78" s="626">
        <v>0</v>
      </c>
      <c r="MN78" s="626">
        <v>0</v>
      </c>
      <c r="MO78" s="626">
        <v>0</v>
      </c>
      <c r="MP78" s="626">
        <v>0</v>
      </c>
      <c r="MQ78" s="626">
        <v>0</v>
      </c>
      <c r="MR78" s="626">
        <v>0</v>
      </c>
      <c r="MS78" s="626">
        <v>0</v>
      </c>
      <c r="MT78" s="626">
        <v>0</v>
      </c>
      <c r="MU78" s="626">
        <v>0</v>
      </c>
      <c r="MV78" s="626">
        <v>0</v>
      </c>
      <c r="MW78" s="626">
        <v>0</v>
      </c>
      <c r="MX78" s="626">
        <f t="shared" si="58"/>
        <v>0</v>
      </c>
      <c r="MY78" s="614">
        <f t="shared" si="59"/>
        <v>0</v>
      </c>
      <c r="MZ78" s="612">
        <f t="shared" si="45"/>
        <v>10133</v>
      </c>
      <c r="NA78" s="613">
        <f t="shared" si="60"/>
        <v>0</v>
      </c>
      <c r="NB78" s="643">
        <f t="shared" si="61"/>
        <v>0</v>
      </c>
      <c r="NC78" s="644">
        <v>0</v>
      </c>
      <c r="ND78" s="645">
        <v>0</v>
      </c>
      <c r="NE78" s="645">
        <v>0</v>
      </c>
      <c r="NF78" s="646">
        <v>0</v>
      </c>
      <c r="NG78" s="647">
        <v>0</v>
      </c>
      <c r="NH78" s="647">
        <v>0</v>
      </c>
      <c r="NI78" s="645">
        <v>0</v>
      </c>
      <c r="NJ78" s="645">
        <v>0</v>
      </c>
      <c r="NK78" s="646">
        <v>0</v>
      </c>
      <c r="NL78" s="647">
        <v>0</v>
      </c>
      <c r="NM78" s="645">
        <v>0</v>
      </c>
      <c r="NN78" s="645">
        <v>0</v>
      </c>
      <c r="NO78" s="646">
        <v>0</v>
      </c>
      <c r="NP78" s="647">
        <v>0</v>
      </c>
      <c r="NQ78" s="648">
        <v>0</v>
      </c>
      <c r="NR78" s="648">
        <v>0</v>
      </c>
      <c r="NS78" s="648">
        <v>0</v>
      </c>
      <c r="NT78" s="649">
        <f t="shared" si="62"/>
        <v>0</v>
      </c>
      <c r="NU78" s="650"/>
      <c r="NV78" s="625"/>
      <c r="NW78" s="626"/>
      <c r="NX78" s="626"/>
      <c r="NY78" s="651"/>
      <c r="NZ78" s="626"/>
      <c r="OA78" s="626"/>
      <c r="OB78" s="626"/>
      <c r="OC78" s="651"/>
      <c r="OD78" s="652"/>
      <c r="OE78" s="653"/>
      <c r="OF78" s="654"/>
      <c r="OG78" s="654"/>
      <c r="OH78" s="654"/>
      <c r="OI78" s="654"/>
      <c r="OJ78" s="654"/>
      <c r="OK78" s="654"/>
      <c r="OL78" s="655"/>
      <c r="OM78" s="656"/>
      <c r="ON78" s="657"/>
      <c r="OO78" s="657"/>
      <c r="OP78" s="657"/>
      <c r="OQ78" s="657"/>
      <c r="OR78" s="657"/>
      <c r="OS78" s="657"/>
      <c r="OT78" s="658"/>
    </row>
    <row r="79" spans="1:410" s="587" customFormat="1" ht="8.25" x14ac:dyDescent="0.25">
      <c r="A79" s="588" t="s">
        <v>586</v>
      </c>
      <c r="B79" s="589" t="s">
        <v>587</v>
      </c>
      <c r="C79" s="590" t="s">
        <v>588</v>
      </c>
      <c r="D79" s="590" t="s">
        <v>589</v>
      </c>
      <c r="E79" s="590" t="s">
        <v>1217</v>
      </c>
      <c r="F79" s="590" t="s">
        <v>312</v>
      </c>
      <c r="G79" s="590" t="s">
        <v>590</v>
      </c>
      <c r="H79" s="590" t="s">
        <v>590</v>
      </c>
      <c r="I79" s="590" t="s">
        <v>186</v>
      </c>
      <c r="J79" s="590" t="s">
        <v>493</v>
      </c>
      <c r="K79" s="591" t="s">
        <v>282</v>
      </c>
      <c r="L79" s="592">
        <v>1</v>
      </c>
      <c r="M79" s="593">
        <v>2282847</v>
      </c>
      <c r="N79" s="594">
        <v>109384</v>
      </c>
      <c r="O79" s="595">
        <v>2271481</v>
      </c>
      <c r="P79" s="596">
        <v>1429533</v>
      </c>
      <c r="Q79" s="597">
        <f t="shared" si="46"/>
        <v>0.62933962467658766</v>
      </c>
      <c r="R79" s="598">
        <f t="shared" si="33"/>
        <v>11366</v>
      </c>
      <c r="S79" s="599">
        <v>940.61967000000004</v>
      </c>
      <c r="T79" s="600">
        <v>1930950.4881800001</v>
      </c>
      <c r="U79" s="600">
        <v>0</v>
      </c>
      <c r="V79" s="600">
        <v>1931891.10785</v>
      </c>
      <c r="W79" s="601">
        <f t="shared" si="47"/>
        <v>0.84626394491177026</v>
      </c>
      <c r="X79" s="602">
        <v>163.746375</v>
      </c>
      <c r="Y79" s="603">
        <v>3.85575</v>
      </c>
      <c r="Z79" s="603">
        <v>305.79517333333337</v>
      </c>
      <c r="AA79" s="603">
        <v>138.92653333333337</v>
      </c>
      <c r="AB79" s="603">
        <v>35.082000000000001</v>
      </c>
      <c r="AC79" s="603">
        <v>130.35106666666664</v>
      </c>
      <c r="AD79" s="603">
        <v>5.1526666666666667</v>
      </c>
      <c r="AE79" s="603">
        <v>125.979325</v>
      </c>
      <c r="AF79" s="603">
        <v>110.08799999999999</v>
      </c>
      <c r="AG79" s="603">
        <v>1018.9768899999999</v>
      </c>
      <c r="AH79" s="604">
        <f t="shared" si="48"/>
        <v>0.2091510722569854</v>
      </c>
      <c r="AI79" s="605">
        <f t="shared" si="49"/>
        <v>0.39058811771361279</v>
      </c>
      <c r="AJ79" s="606">
        <v>3150</v>
      </c>
      <c r="AK79" s="607">
        <v>3219</v>
      </c>
      <c r="AL79" s="607">
        <v>1047</v>
      </c>
      <c r="AM79" s="607">
        <v>9</v>
      </c>
      <c r="AN79" s="607">
        <v>5496</v>
      </c>
      <c r="AO79" s="607">
        <v>14700</v>
      </c>
      <c r="AP79" s="607">
        <v>5711</v>
      </c>
      <c r="AQ79" s="608">
        <v>8655</v>
      </c>
      <c r="AR79" s="609"/>
      <c r="AS79" s="610"/>
      <c r="AT79" s="610"/>
      <c r="AU79" s="610"/>
      <c r="AV79" s="610"/>
      <c r="AW79" s="610"/>
      <c r="AX79" s="610"/>
      <c r="AY79" s="610"/>
      <c r="AZ79" s="610"/>
      <c r="BA79" s="610">
        <v>1</v>
      </c>
      <c r="BB79" s="610"/>
      <c r="BC79" s="610"/>
      <c r="BD79" s="610"/>
      <c r="BE79" s="610"/>
      <c r="BF79" s="610"/>
      <c r="BG79" s="610"/>
      <c r="BH79" s="610"/>
      <c r="BI79" s="610"/>
      <c r="BJ79" s="610"/>
      <c r="BK79" s="610"/>
      <c r="BL79" s="611">
        <f t="shared" si="65"/>
        <v>1</v>
      </c>
      <c r="BM79" s="612">
        <v>60</v>
      </c>
      <c r="BN79" s="613">
        <v>55</v>
      </c>
      <c r="BO79" s="613">
        <v>45</v>
      </c>
      <c r="BP79" s="613">
        <v>30</v>
      </c>
      <c r="BQ79" s="613">
        <v>30</v>
      </c>
      <c r="BR79" s="613">
        <v>30</v>
      </c>
      <c r="BS79" s="613"/>
      <c r="BT79" s="613">
        <v>34</v>
      </c>
      <c r="BU79" s="613">
        <v>15</v>
      </c>
      <c r="BV79" s="613">
        <v>20</v>
      </c>
      <c r="BW79" s="613"/>
      <c r="BX79" s="613"/>
      <c r="BY79" s="613">
        <v>5</v>
      </c>
      <c r="BZ79" s="613"/>
      <c r="CA79" s="613"/>
      <c r="CB79" s="613"/>
      <c r="CC79" s="613"/>
      <c r="CD79" s="613"/>
      <c r="CE79" s="613"/>
      <c r="CF79" s="613"/>
      <c r="CG79" s="613"/>
      <c r="CH79" s="613"/>
      <c r="CI79" s="613"/>
      <c r="CJ79" s="613"/>
      <c r="CK79" s="613"/>
      <c r="CL79" s="613"/>
      <c r="CM79" s="613"/>
      <c r="CN79" s="613"/>
      <c r="CO79" s="613"/>
      <c r="CP79" s="613"/>
      <c r="CQ79" s="613"/>
      <c r="CR79" s="613"/>
      <c r="CS79" s="613"/>
      <c r="CT79" s="613"/>
      <c r="CU79" s="613"/>
      <c r="CV79" s="613"/>
      <c r="CW79" s="613"/>
      <c r="CX79" s="613"/>
      <c r="CY79" s="613"/>
      <c r="CZ79" s="613"/>
      <c r="DA79" s="613">
        <f t="shared" si="50"/>
        <v>324</v>
      </c>
      <c r="DB79" s="614">
        <f t="shared" si="51"/>
        <v>10</v>
      </c>
      <c r="DC79" s="615">
        <v>0.69497716894977168</v>
      </c>
      <c r="DD79" s="616">
        <v>0.62475716064757159</v>
      </c>
      <c r="DE79" s="616">
        <v>0.35774733637747336</v>
      </c>
      <c r="DF79" s="616">
        <v>0.67287671232876711</v>
      </c>
      <c r="DG79" s="616">
        <v>0.57406392694063924</v>
      </c>
      <c r="DH79" s="616">
        <v>0.25287671232876713</v>
      </c>
      <c r="DI79" s="616"/>
      <c r="DJ79" s="616">
        <v>0.54262691377921035</v>
      </c>
      <c r="DK79" s="616">
        <v>0.57990867579908678</v>
      </c>
      <c r="DL79" s="616">
        <v>0.61684931506849316</v>
      </c>
      <c r="DM79" s="616"/>
      <c r="DN79" s="616"/>
      <c r="DO79" s="616">
        <v>0.16986301369863013</v>
      </c>
      <c r="DP79" s="616"/>
      <c r="DQ79" s="616"/>
      <c r="DR79" s="616"/>
      <c r="DS79" s="616"/>
      <c r="DT79" s="616"/>
      <c r="DU79" s="616"/>
      <c r="DV79" s="616"/>
      <c r="DW79" s="616"/>
      <c r="DX79" s="616"/>
      <c r="DY79" s="616"/>
      <c r="DZ79" s="616"/>
      <c r="EA79" s="616"/>
      <c r="EB79" s="616"/>
      <c r="EC79" s="616"/>
      <c r="ED79" s="616"/>
      <c r="EE79" s="616"/>
      <c r="EF79" s="616"/>
      <c r="EG79" s="616"/>
      <c r="EH79" s="616"/>
      <c r="EI79" s="616"/>
      <c r="EJ79" s="616"/>
      <c r="EK79" s="616"/>
      <c r="EL79" s="616"/>
      <c r="EM79" s="616"/>
      <c r="EN79" s="616"/>
      <c r="EO79" s="616"/>
      <c r="EP79" s="616"/>
      <c r="EQ79" s="617">
        <v>0.54780145442245898</v>
      </c>
      <c r="ER79" s="618">
        <v>14</v>
      </c>
      <c r="ES79" s="619">
        <v>6</v>
      </c>
      <c r="ET79" s="619">
        <v>6</v>
      </c>
      <c r="EU79" s="619"/>
      <c r="EV79" s="619"/>
      <c r="EW79" s="619">
        <v>8</v>
      </c>
      <c r="EX79" s="619"/>
      <c r="EY79" s="619"/>
      <c r="EZ79" s="619"/>
      <c r="FA79" s="619"/>
      <c r="FB79" s="619"/>
      <c r="FC79" s="619"/>
      <c r="FD79" s="619"/>
      <c r="FE79" s="619"/>
      <c r="FF79" s="619"/>
      <c r="FG79" s="619"/>
      <c r="FH79" s="619"/>
      <c r="FI79" s="619"/>
      <c r="FJ79" s="619"/>
      <c r="FK79" s="619"/>
      <c r="FL79" s="619"/>
      <c r="FM79" s="619"/>
      <c r="FN79" s="619"/>
      <c r="FO79" s="619"/>
      <c r="FP79" s="619"/>
      <c r="FQ79" s="619"/>
      <c r="FR79" s="619"/>
      <c r="FS79" s="619"/>
      <c r="FT79" s="619"/>
      <c r="FU79" s="619"/>
      <c r="FV79" s="619"/>
      <c r="FW79" s="619"/>
      <c r="FX79" s="620">
        <f t="shared" si="52"/>
        <v>34</v>
      </c>
      <c r="FY79" s="614">
        <f>COUNT(ER79:FW79)</f>
        <v>4</v>
      </c>
      <c r="FZ79" s="615">
        <v>0.59823874755381601</v>
      </c>
      <c r="GA79" s="616">
        <v>0.82374429223744294</v>
      </c>
      <c r="GB79" s="616">
        <v>0.78264840182648399</v>
      </c>
      <c r="GC79" s="616"/>
      <c r="GD79" s="616"/>
      <c r="GE79" s="616">
        <v>0.50171232876712324</v>
      </c>
      <c r="GF79" s="616"/>
      <c r="GG79" s="616"/>
      <c r="GH79" s="616"/>
      <c r="GI79" s="616"/>
      <c r="GJ79" s="616"/>
      <c r="GK79" s="616"/>
      <c r="GL79" s="616"/>
      <c r="GM79" s="616"/>
      <c r="GN79" s="616"/>
      <c r="GO79" s="616"/>
      <c r="GP79" s="616"/>
      <c r="GQ79" s="616"/>
      <c r="GR79" s="616"/>
      <c r="GS79" s="616"/>
      <c r="GT79" s="616"/>
      <c r="GU79" s="616"/>
      <c r="GV79" s="616"/>
      <c r="GW79" s="616"/>
      <c r="GX79" s="616"/>
      <c r="GY79" s="616"/>
      <c r="GZ79" s="616"/>
      <c r="HA79" s="616"/>
      <c r="HB79" s="616"/>
      <c r="HC79" s="616"/>
      <c r="HD79" s="616"/>
      <c r="HE79" s="616"/>
      <c r="HF79" s="621">
        <v>0.6478646253021757</v>
      </c>
      <c r="HG79" s="622">
        <v>83</v>
      </c>
      <c r="HH79" s="623"/>
      <c r="HI79" s="623"/>
      <c r="HJ79" s="623"/>
      <c r="HK79" s="623"/>
      <c r="HL79" s="623"/>
      <c r="HM79" s="623"/>
      <c r="HN79" s="624"/>
      <c r="HO79" s="625">
        <v>70</v>
      </c>
      <c r="HP79" s="626">
        <v>1096</v>
      </c>
      <c r="HQ79" s="626">
        <v>15</v>
      </c>
      <c r="HR79" s="626">
        <v>476</v>
      </c>
      <c r="HS79" s="626">
        <v>602</v>
      </c>
      <c r="HT79" s="626">
        <v>1004</v>
      </c>
      <c r="HU79" s="626">
        <v>1547</v>
      </c>
      <c r="HV79" s="626">
        <v>573</v>
      </c>
      <c r="HW79" s="626">
        <v>1892</v>
      </c>
      <c r="HX79" s="626">
        <v>376</v>
      </c>
      <c r="HY79" s="626">
        <v>219</v>
      </c>
      <c r="HZ79" s="626">
        <v>867</v>
      </c>
      <c r="IA79" s="626">
        <v>268</v>
      </c>
      <c r="IB79" s="626">
        <v>676</v>
      </c>
      <c r="IC79" s="626">
        <v>1141</v>
      </c>
      <c r="ID79" s="626">
        <v>897</v>
      </c>
      <c r="IE79" s="626">
        <v>93</v>
      </c>
      <c r="IF79" s="626">
        <v>41</v>
      </c>
      <c r="IG79" s="626">
        <v>316</v>
      </c>
      <c r="IH79" s="626">
        <v>38</v>
      </c>
      <c r="II79" s="626">
        <v>65</v>
      </c>
      <c r="IJ79" s="626">
        <v>104</v>
      </c>
      <c r="IK79" s="626">
        <v>7</v>
      </c>
      <c r="IL79" s="626">
        <v>54</v>
      </c>
      <c r="IM79" s="626">
        <v>426</v>
      </c>
      <c r="IN79" s="626">
        <v>0</v>
      </c>
      <c r="IO79" s="626">
        <v>3</v>
      </c>
      <c r="IP79" s="626">
        <v>1</v>
      </c>
      <c r="IQ79" s="626">
        <f t="shared" si="53"/>
        <v>12867</v>
      </c>
      <c r="IR79" s="627">
        <f t="shared" si="54"/>
        <v>5.4402735680422788E-3</v>
      </c>
      <c r="IS79" s="614">
        <f t="shared" si="55"/>
        <v>35.252054794520546</v>
      </c>
      <c r="IT79" s="628">
        <v>481</v>
      </c>
      <c r="IU79" s="629">
        <f t="shared" si="56"/>
        <v>3.7382451231833369E-2</v>
      </c>
      <c r="IV79" s="630">
        <v>2513</v>
      </c>
      <c r="IW79" s="631">
        <f t="shared" si="37"/>
        <v>0.1953058210927178</v>
      </c>
      <c r="IX79" s="632">
        <v>11568.063300000003</v>
      </c>
      <c r="IY79" s="633">
        <v>1175.7078999999992</v>
      </c>
      <c r="IZ79" s="633">
        <v>12743.771199999988</v>
      </c>
      <c r="JA79" s="634">
        <f t="shared" si="57"/>
        <v>9.2257455155817639E-2</v>
      </c>
      <c r="JB79" s="635">
        <v>0.99042288023626235</v>
      </c>
      <c r="JC79" s="636">
        <v>4367</v>
      </c>
      <c r="JD79" s="637">
        <v>2145</v>
      </c>
      <c r="JE79" s="637">
        <v>58</v>
      </c>
      <c r="JF79" s="637">
        <v>2</v>
      </c>
      <c r="JG79" s="637">
        <v>0</v>
      </c>
      <c r="JH79" s="637">
        <v>6295</v>
      </c>
      <c r="JI79" s="638">
        <f t="shared" si="38"/>
        <v>0.33939535245200902</v>
      </c>
      <c r="JJ79" s="638">
        <f t="shared" si="39"/>
        <v>0.16670552576358125</v>
      </c>
      <c r="JK79" s="638">
        <f t="shared" si="40"/>
        <v>4.5076552420921737E-3</v>
      </c>
      <c r="JL79" s="638">
        <f t="shared" si="41"/>
        <v>1.5543638765835082E-4</v>
      </c>
      <c r="JM79" s="638">
        <f t="shared" si="42"/>
        <v>0</v>
      </c>
      <c r="JN79" s="639">
        <f t="shared" si="43"/>
        <v>0.48923603015465922</v>
      </c>
      <c r="JO79" s="640">
        <v>36.014285714285712</v>
      </c>
      <c r="JP79" s="641">
        <v>5.8868613138686134</v>
      </c>
      <c r="JQ79" s="641">
        <v>3.6</v>
      </c>
      <c r="JR79" s="641">
        <v>3.5840336134453783</v>
      </c>
      <c r="JS79" s="641">
        <v>8.5747508305647848</v>
      </c>
      <c r="JT79" s="641">
        <v>6.6364541832669319</v>
      </c>
      <c r="JU79" s="641">
        <v>6.315449256625727</v>
      </c>
      <c r="JV79" s="641">
        <v>6.7853403141361257</v>
      </c>
      <c r="JW79" s="641">
        <v>6.6855179704016914</v>
      </c>
      <c r="JX79" s="641">
        <v>5.1223404255319149</v>
      </c>
      <c r="JY79" s="641">
        <v>7.3242009132420094</v>
      </c>
      <c r="JZ79" s="641">
        <v>6.7047289504036911</v>
      </c>
      <c r="KA79" s="641">
        <v>6.7537313432835822</v>
      </c>
      <c r="KB79" s="641">
        <v>2.8757396449704142</v>
      </c>
      <c r="KC79" s="641">
        <v>4.695880806310254</v>
      </c>
      <c r="KD79" s="641">
        <v>4.6220735785953178</v>
      </c>
      <c r="KE79" s="641">
        <v>7.118279569892473</v>
      </c>
      <c r="KF79" s="641">
        <v>6.024390243902439</v>
      </c>
      <c r="KG79" s="641">
        <v>11.54746835443038</v>
      </c>
      <c r="KH79" s="641">
        <v>4.2368421052631575</v>
      </c>
      <c r="KI79" s="641">
        <v>2.8</v>
      </c>
      <c r="KJ79" s="641">
        <v>4.0673076923076925</v>
      </c>
      <c r="KK79" s="641">
        <v>3.2857142857142856</v>
      </c>
      <c r="KL79" s="641">
        <v>2.8148148148148149</v>
      </c>
      <c r="KM79" s="641">
        <v>16.772300469483568</v>
      </c>
      <c r="KN79" s="641">
        <v>0</v>
      </c>
      <c r="KO79" s="641">
        <v>13</v>
      </c>
      <c r="KP79" s="641">
        <v>10</v>
      </c>
      <c r="KQ79" s="642">
        <v>6.5406854744695737</v>
      </c>
      <c r="KR79" s="625">
        <v>338</v>
      </c>
      <c r="KS79" s="626">
        <v>4137</v>
      </c>
      <c r="KT79" s="626">
        <v>37</v>
      </c>
      <c r="KU79" s="626">
        <v>1216</v>
      </c>
      <c r="KV79" s="626">
        <v>3888</v>
      </c>
      <c r="KW79" s="626">
        <v>5398</v>
      </c>
      <c r="KX79" s="626">
        <v>7450</v>
      </c>
      <c r="KY79" s="626">
        <v>3022</v>
      </c>
      <c r="KZ79" s="626">
        <v>10164</v>
      </c>
      <c r="LA79" s="626">
        <v>1521</v>
      </c>
      <c r="LB79" s="626">
        <v>1262</v>
      </c>
      <c r="LC79" s="626">
        <v>4734</v>
      </c>
      <c r="LD79" s="626">
        <v>1527</v>
      </c>
      <c r="LE79" s="626">
        <v>1529</v>
      </c>
      <c r="LF79" s="626">
        <v>4311</v>
      </c>
      <c r="LG79" s="626">
        <v>3265</v>
      </c>
      <c r="LH79" s="626">
        <v>517</v>
      </c>
      <c r="LI79" s="626">
        <v>195</v>
      </c>
      <c r="LJ79" s="626">
        <v>2578</v>
      </c>
      <c r="LK79" s="626">
        <v>120</v>
      </c>
      <c r="LL79" s="626">
        <v>108</v>
      </c>
      <c r="LM79" s="626">
        <v>288</v>
      </c>
      <c r="LN79" s="626">
        <v>17</v>
      </c>
      <c r="LO79" s="626">
        <v>102</v>
      </c>
      <c r="LP79" s="626">
        <v>6718</v>
      </c>
      <c r="LQ79" s="626">
        <v>0</v>
      </c>
      <c r="LR79" s="626">
        <v>28</v>
      </c>
      <c r="LS79" s="626">
        <v>8</v>
      </c>
      <c r="LT79" s="626">
        <f t="shared" si="35"/>
        <v>64478</v>
      </c>
      <c r="LU79" s="614">
        <f t="shared" si="44"/>
        <v>176.65205479452055</v>
      </c>
      <c r="LV79" s="625">
        <v>2113</v>
      </c>
      <c r="LW79" s="626">
        <v>1244</v>
      </c>
      <c r="LX79" s="626">
        <v>2</v>
      </c>
      <c r="LY79" s="626">
        <v>23</v>
      </c>
      <c r="LZ79" s="626">
        <v>678</v>
      </c>
      <c r="MA79" s="626">
        <v>292</v>
      </c>
      <c r="MB79" s="626">
        <v>773</v>
      </c>
      <c r="MC79" s="626">
        <v>292</v>
      </c>
      <c r="MD79" s="626">
        <v>592</v>
      </c>
      <c r="ME79" s="626">
        <v>39</v>
      </c>
      <c r="MF79" s="626">
        <v>121</v>
      </c>
      <c r="MG79" s="626">
        <v>211</v>
      </c>
      <c r="MH79" s="626">
        <v>14</v>
      </c>
      <c r="MI79" s="626">
        <v>8</v>
      </c>
      <c r="MJ79" s="626">
        <v>5</v>
      </c>
      <c r="MK79" s="626">
        <v>0</v>
      </c>
      <c r="ML79" s="626">
        <v>52</v>
      </c>
      <c r="MM79" s="626">
        <v>11</v>
      </c>
      <c r="MN79" s="626">
        <v>760</v>
      </c>
      <c r="MO79" s="626">
        <v>6</v>
      </c>
      <c r="MP79" s="626">
        <v>19</v>
      </c>
      <c r="MQ79" s="626">
        <v>33</v>
      </c>
      <c r="MR79" s="626">
        <v>0</v>
      </c>
      <c r="MS79" s="626">
        <v>1</v>
      </c>
      <c r="MT79" s="626">
        <v>0</v>
      </c>
      <c r="MU79" s="626">
        <v>0</v>
      </c>
      <c r="MV79" s="626">
        <v>7</v>
      </c>
      <c r="MW79" s="626">
        <v>1</v>
      </c>
      <c r="MX79" s="626">
        <f t="shared" si="58"/>
        <v>7297</v>
      </c>
      <c r="MY79" s="614">
        <f t="shared" si="59"/>
        <v>19.991780821917807</v>
      </c>
      <c r="MZ79" s="612">
        <f t="shared" si="45"/>
        <v>64478</v>
      </c>
      <c r="NA79" s="613">
        <f t="shared" si="60"/>
        <v>7297</v>
      </c>
      <c r="NB79" s="643">
        <f t="shared" si="61"/>
        <v>0.10166492511320098</v>
      </c>
      <c r="NC79" s="644">
        <v>122</v>
      </c>
      <c r="ND79" s="645">
        <v>430</v>
      </c>
      <c r="NE79" s="645">
        <v>393</v>
      </c>
      <c r="NF79" s="646">
        <v>3212</v>
      </c>
      <c r="NG79" s="647">
        <v>1115</v>
      </c>
      <c r="NH79" s="647">
        <v>2025</v>
      </c>
      <c r="NI79" s="645">
        <v>0</v>
      </c>
      <c r="NJ79" s="645">
        <v>0</v>
      </c>
      <c r="NK79" s="646">
        <v>0</v>
      </c>
      <c r="NL79" s="647">
        <v>0</v>
      </c>
      <c r="NM79" s="645">
        <v>0</v>
      </c>
      <c r="NN79" s="645">
        <v>0</v>
      </c>
      <c r="NO79" s="646">
        <v>0</v>
      </c>
      <c r="NP79" s="647">
        <v>0</v>
      </c>
      <c r="NQ79" s="648">
        <v>0</v>
      </c>
      <c r="NR79" s="648">
        <v>0</v>
      </c>
      <c r="NS79" s="648">
        <v>0</v>
      </c>
      <c r="NT79" s="649">
        <f t="shared" si="62"/>
        <v>7297</v>
      </c>
      <c r="NU79" s="650">
        <f t="shared" si="63"/>
        <v>0.12950527614087981</v>
      </c>
      <c r="NV79" s="625">
        <v>1230</v>
      </c>
      <c r="NW79" s="626">
        <v>11</v>
      </c>
      <c r="NX79" s="626">
        <v>10</v>
      </c>
      <c r="NY79" s="651">
        <v>1251</v>
      </c>
      <c r="NZ79" s="626">
        <v>1621</v>
      </c>
      <c r="OA79" s="626">
        <v>113</v>
      </c>
      <c r="OB79" s="626">
        <v>153</v>
      </c>
      <c r="OC79" s="651">
        <v>1887</v>
      </c>
      <c r="OD79" s="652">
        <f t="shared" si="64"/>
        <v>3138</v>
      </c>
      <c r="OE79" s="653">
        <v>14.2</v>
      </c>
      <c r="OF79" s="654">
        <v>2.3666666666666667</v>
      </c>
      <c r="OG79" s="654">
        <v>10.379999999999999</v>
      </c>
      <c r="OH79" s="654">
        <v>0.37071428571428566</v>
      </c>
      <c r="OI79" s="654">
        <v>31.61</v>
      </c>
      <c r="OJ79" s="654">
        <v>5.2683333333333335</v>
      </c>
      <c r="OK79" s="654">
        <v>67.77</v>
      </c>
      <c r="OL79" s="655">
        <v>2.4203571428571427</v>
      </c>
      <c r="OM79" s="656"/>
      <c r="ON79" s="657"/>
      <c r="OO79" s="657"/>
      <c r="OP79" s="657"/>
      <c r="OQ79" s="657"/>
      <c r="OR79" s="657"/>
      <c r="OS79" s="657"/>
      <c r="OT79" s="658"/>
    </row>
    <row r="80" spans="1:410" s="670" customFormat="1" ht="8.25" x14ac:dyDescent="0.25">
      <c r="A80" s="588" t="s">
        <v>586</v>
      </c>
      <c r="B80" s="589" t="s">
        <v>591</v>
      </c>
      <c r="C80" s="671" t="s">
        <v>1268</v>
      </c>
      <c r="D80" s="590" t="s">
        <v>1269</v>
      </c>
      <c r="E80" s="590" t="s">
        <v>1217</v>
      </c>
      <c r="F80" s="590" t="s">
        <v>312</v>
      </c>
      <c r="G80" s="590" t="s">
        <v>592</v>
      </c>
      <c r="H80" s="590" t="s">
        <v>592</v>
      </c>
      <c r="I80" s="590" t="s">
        <v>186</v>
      </c>
      <c r="J80" s="590" t="s">
        <v>493</v>
      </c>
      <c r="K80" s="591" t="s">
        <v>282</v>
      </c>
      <c r="L80" s="592">
        <v>1</v>
      </c>
      <c r="M80" s="661"/>
      <c r="N80" s="662"/>
      <c r="O80" s="663"/>
      <c r="P80" s="664"/>
      <c r="Q80" s="665"/>
      <c r="R80" s="666">
        <f t="shared" si="33"/>
        <v>0</v>
      </c>
      <c r="S80" s="667"/>
      <c r="T80" s="668"/>
      <c r="U80" s="668"/>
      <c r="V80" s="668"/>
      <c r="W80" s="669"/>
      <c r="X80" s="602">
        <v>79.024249999999995</v>
      </c>
      <c r="Y80" s="603">
        <v>0</v>
      </c>
      <c r="Z80" s="603">
        <v>174.16373333333334</v>
      </c>
      <c r="AA80" s="603">
        <v>66.024933333333323</v>
      </c>
      <c r="AB80" s="603">
        <v>15.5832</v>
      </c>
      <c r="AC80" s="603">
        <v>60.949733333333327</v>
      </c>
      <c r="AD80" s="603">
        <v>0</v>
      </c>
      <c r="AE80" s="603">
        <v>9.8895</v>
      </c>
      <c r="AF80" s="603">
        <v>77.707000000000008</v>
      </c>
      <c r="AG80" s="603">
        <v>483.34234999999995</v>
      </c>
      <c r="AH80" s="604">
        <f t="shared" si="48"/>
        <v>0.19968434286803008</v>
      </c>
      <c r="AI80" s="605">
        <f t="shared" si="49"/>
        <v>0.44008985396393507</v>
      </c>
      <c r="AJ80" s="606">
        <v>3264</v>
      </c>
      <c r="AK80" s="607">
        <v>3245</v>
      </c>
      <c r="AL80" s="607">
        <v>92</v>
      </c>
      <c r="AM80" s="607"/>
      <c r="AN80" s="607">
        <v>207</v>
      </c>
      <c r="AO80" s="607">
        <v>10096</v>
      </c>
      <c r="AP80" s="607">
        <v>4414</v>
      </c>
      <c r="AQ80" s="608"/>
      <c r="AR80" s="609"/>
      <c r="AS80" s="610"/>
      <c r="AT80" s="610"/>
      <c r="AU80" s="610"/>
      <c r="AV80" s="610"/>
      <c r="AW80" s="610"/>
      <c r="AX80" s="610"/>
      <c r="AY80" s="610"/>
      <c r="AZ80" s="610"/>
      <c r="BA80" s="610"/>
      <c r="BB80" s="610"/>
      <c r="BC80" s="610"/>
      <c r="BD80" s="610"/>
      <c r="BE80" s="610"/>
      <c r="BF80" s="610"/>
      <c r="BG80" s="610"/>
      <c r="BH80" s="610"/>
      <c r="BI80" s="610"/>
      <c r="BJ80" s="610"/>
      <c r="BK80" s="610"/>
      <c r="BL80" s="611"/>
      <c r="BM80" s="612">
        <v>45</v>
      </c>
      <c r="BN80" s="613">
        <v>50</v>
      </c>
      <c r="BO80" s="613">
        <v>30</v>
      </c>
      <c r="BP80" s="613">
        <v>30</v>
      </c>
      <c r="BQ80" s="613"/>
      <c r="BR80" s="613">
        <v>20</v>
      </c>
      <c r="BS80" s="613"/>
      <c r="BT80" s="613"/>
      <c r="BU80" s="613">
        <v>10</v>
      </c>
      <c r="BV80" s="613"/>
      <c r="BW80" s="613"/>
      <c r="BX80" s="613"/>
      <c r="BY80" s="613"/>
      <c r="BZ80" s="613"/>
      <c r="CA80" s="613"/>
      <c r="CB80" s="613"/>
      <c r="CC80" s="613"/>
      <c r="CD80" s="613"/>
      <c r="CE80" s="613"/>
      <c r="CF80" s="613"/>
      <c r="CG80" s="613"/>
      <c r="CH80" s="613"/>
      <c r="CI80" s="613"/>
      <c r="CJ80" s="613"/>
      <c r="CK80" s="613"/>
      <c r="CL80" s="613"/>
      <c r="CM80" s="613"/>
      <c r="CN80" s="613"/>
      <c r="CO80" s="613"/>
      <c r="CP80" s="613"/>
      <c r="CQ80" s="613"/>
      <c r="CR80" s="613"/>
      <c r="CS80" s="613"/>
      <c r="CT80" s="613"/>
      <c r="CU80" s="613"/>
      <c r="CV80" s="613"/>
      <c r="CW80" s="613"/>
      <c r="CX80" s="613"/>
      <c r="CY80" s="613"/>
      <c r="CZ80" s="613"/>
      <c r="DA80" s="613">
        <f t="shared" si="50"/>
        <v>185</v>
      </c>
      <c r="DB80" s="614">
        <f t="shared" si="51"/>
        <v>6</v>
      </c>
      <c r="DC80" s="615">
        <v>0.72785388127853878</v>
      </c>
      <c r="DD80" s="616">
        <v>0.47046575342465752</v>
      </c>
      <c r="DE80" s="616">
        <v>0.27963470319634703</v>
      </c>
      <c r="DF80" s="616">
        <v>0.56155251141552509</v>
      </c>
      <c r="DG80" s="616"/>
      <c r="DH80" s="616">
        <v>0.17808219178082191</v>
      </c>
      <c r="DI80" s="616"/>
      <c r="DJ80" s="616"/>
      <c r="DK80" s="616">
        <v>0.49780821917808221</v>
      </c>
      <c r="DL80" s="616"/>
      <c r="DM80" s="616"/>
      <c r="DN80" s="616"/>
      <c r="DO80" s="616"/>
      <c r="DP80" s="616"/>
      <c r="DQ80" s="616"/>
      <c r="DR80" s="616"/>
      <c r="DS80" s="616"/>
      <c r="DT80" s="616"/>
      <c r="DU80" s="616"/>
      <c r="DV80" s="616"/>
      <c r="DW80" s="616"/>
      <c r="DX80" s="616"/>
      <c r="DY80" s="616"/>
      <c r="DZ80" s="616"/>
      <c r="EA80" s="616"/>
      <c r="EB80" s="616"/>
      <c r="EC80" s="616"/>
      <c r="ED80" s="616"/>
      <c r="EE80" s="616"/>
      <c r="EF80" s="616"/>
      <c r="EG80" s="616"/>
      <c r="EH80" s="616"/>
      <c r="EI80" s="616"/>
      <c r="EJ80" s="616"/>
      <c r="EK80" s="616"/>
      <c r="EL80" s="616"/>
      <c r="EM80" s="616"/>
      <c r="EN80" s="616"/>
      <c r="EO80" s="616"/>
      <c r="EP80" s="616"/>
      <c r="EQ80" s="617">
        <v>0.48676786375416514</v>
      </c>
      <c r="ER80" s="618">
        <v>4</v>
      </c>
      <c r="ES80" s="619">
        <v>6</v>
      </c>
      <c r="ET80" s="619">
        <v>5</v>
      </c>
      <c r="EU80" s="619"/>
      <c r="EV80" s="619"/>
      <c r="EW80" s="619"/>
      <c r="EX80" s="619"/>
      <c r="EY80" s="619"/>
      <c r="EZ80" s="619"/>
      <c r="FA80" s="619"/>
      <c r="FB80" s="619"/>
      <c r="FC80" s="619"/>
      <c r="FD80" s="619"/>
      <c r="FE80" s="619"/>
      <c r="FF80" s="619"/>
      <c r="FG80" s="619"/>
      <c r="FH80" s="619"/>
      <c r="FI80" s="619"/>
      <c r="FJ80" s="619"/>
      <c r="FK80" s="619"/>
      <c r="FL80" s="619"/>
      <c r="FM80" s="619"/>
      <c r="FN80" s="619"/>
      <c r="FO80" s="619"/>
      <c r="FP80" s="619"/>
      <c r="FQ80" s="619"/>
      <c r="FR80" s="619"/>
      <c r="FS80" s="619"/>
      <c r="FT80" s="619"/>
      <c r="FU80" s="619"/>
      <c r="FV80" s="619"/>
      <c r="FW80" s="619"/>
      <c r="FX80" s="620">
        <f t="shared" si="52"/>
        <v>15</v>
      </c>
      <c r="FY80" s="614">
        <f>COUNT(ER80:FW80)</f>
        <v>3</v>
      </c>
      <c r="FZ80" s="615">
        <v>0.7</v>
      </c>
      <c r="GA80" s="616">
        <v>0.72922374429223746</v>
      </c>
      <c r="GB80" s="616">
        <v>0.60219178082191782</v>
      </c>
      <c r="GC80" s="616"/>
      <c r="GD80" s="616"/>
      <c r="GE80" s="616"/>
      <c r="GF80" s="616"/>
      <c r="GG80" s="616"/>
      <c r="GH80" s="616"/>
      <c r="GI80" s="616"/>
      <c r="GJ80" s="616"/>
      <c r="GK80" s="616"/>
      <c r="GL80" s="616"/>
      <c r="GM80" s="616"/>
      <c r="GN80" s="616"/>
      <c r="GO80" s="616"/>
      <c r="GP80" s="616"/>
      <c r="GQ80" s="616"/>
      <c r="GR80" s="616"/>
      <c r="GS80" s="616"/>
      <c r="GT80" s="616"/>
      <c r="GU80" s="616"/>
      <c r="GV80" s="616"/>
      <c r="GW80" s="616"/>
      <c r="GX80" s="616"/>
      <c r="GY80" s="616"/>
      <c r="GZ80" s="616"/>
      <c r="HA80" s="616"/>
      <c r="HB80" s="616"/>
      <c r="HC80" s="616"/>
      <c r="HD80" s="616"/>
      <c r="HE80" s="616"/>
      <c r="HF80" s="621">
        <v>0.6790867579908676</v>
      </c>
      <c r="HG80" s="622"/>
      <c r="HH80" s="623">
        <v>40</v>
      </c>
      <c r="HI80" s="623">
        <v>20</v>
      </c>
      <c r="HJ80" s="623"/>
      <c r="HK80" s="623"/>
      <c r="HL80" s="623"/>
      <c r="HM80" s="623"/>
      <c r="HN80" s="624"/>
      <c r="HO80" s="625">
        <v>48</v>
      </c>
      <c r="HP80" s="626">
        <v>341</v>
      </c>
      <c r="HQ80" s="626">
        <v>4</v>
      </c>
      <c r="HR80" s="626">
        <v>147</v>
      </c>
      <c r="HS80" s="626">
        <v>512</v>
      </c>
      <c r="HT80" s="626">
        <v>903</v>
      </c>
      <c r="HU80" s="626">
        <v>854</v>
      </c>
      <c r="HV80" s="626">
        <v>377</v>
      </c>
      <c r="HW80" s="626">
        <v>1473</v>
      </c>
      <c r="HX80" s="626">
        <v>139</v>
      </c>
      <c r="HY80" s="626">
        <v>165</v>
      </c>
      <c r="HZ80" s="626">
        <v>355</v>
      </c>
      <c r="IA80" s="626">
        <v>68</v>
      </c>
      <c r="IB80" s="626">
        <v>317</v>
      </c>
      <c r="IC80" s="626">
        <v>645</v>
      </c>
      <c r="ID80" s="626">
        <v>510</v>
      </c>
      <c r="IE80" s="626">
        <v>123</v>
      </c>
      <c r="IF80" s="626">
        <v>24</v>
      </c>
      <c r="IG80" s="626">
        <v>186</v>
      </c>
      <c r="IH80" s="626">
        <v>49</v>
      </c>
      <c r="II80" s="626">
        <v>68</v>
      </c>
      <c r="IJ80" s="626">
        <v>73</v>
      </c>
      <c r="IK80" s="626">
        <v>5</v>
      </c>
      <c r="IL80" s="626">
        <v>21</v>
      </c>
      <c r="IM80" s="626">
        <v>0</v>
      </c>
      <c r="IN80" s="626">
        <v>1</v>
      </c>
      <c r="IO80" s="626">
        <v>0</v>
      </c>
      <c r="IP80" s="626">
        <v>3</v>
      </c>
      <c r="IQ80" s="626">
        <f t="shared" si="53"/>
        <v>7411</v>
      </c>
      <c r="IR80" s="627">
        <f t="shared" si="54"/>
        <v>6.6117932802590741E-3</v>
      </c>
      <c r="IS80" s="614">
        <f t="shared" si="55"/>
        <v>20.304109589041097</v>
      </c>
      <c r="IT80" s="628">
        <v>807</v>
      </c>
      <c r="IU80" s="629">
        <f t="shared" si="56"/>
        <v>0.10889218728916475</v>
      </c>
      <c r="IV80" s="630">
        <v>1641</v>
      </c>
      <c r="IW80" s="631">
        <f t="shared" si="37"/>
        <v>0.221427607610309</v>
      </c>
      <c r="IX80" s="632">
        <v>6133.4481999999998</v>
      </c>
      <c r="IY80" s="633">
        <v>768.62880000000041</v>
      </c>
      <c r="IZ80" s="633">
        <v>6902.077000000003</v>
      </c>
      <c r="JA80" s="634">
        <f t="shared" si="57"/>
        <v>0.11136195669796209</v>
      </c>
      <c r="JB80" s="635">
        <v>0.93132870058021899</v>
      </c>
      <c r="JC80" s="636">
        <v>2402</v>
      </c>
      <c r="JD80" s="637">
        <v>983</v>
      </c>
      <c r="JE80" s="637">
        <v>18</v>
      </c>
      <c r="JF80" s="637">
        <v>0</v>
      </c>
      <c r="JG80" s="637">
        <v>0</v>
      </c>
      <c r="JH80" s="637">
        <v>4008</v>
      </c>
      <c r="JI80" s="638">
        <f t="shared" si="38"/>
        <v>0.32411280528943465</v>
      </c>
      <c r="JJ80" s="638">
        <f t="shared" si="39"/>
        <v>0.13264066927540144</v>
      </c>
      <c r="JK80" s="638">
        <f t="shared" si="40"/>
        <v>2.4288220213196598E-3</v>
      </c>
      <c r="JL80" s="638">
        <f t="shared" si="41"/>
        <v>0</v>
      </c>
      <c r="JM80" s="638">
        <f t="shared" si="42"/>
        <v>0</v>
      </c>
      <c r="JN80" s="639">
        <f t="shared" si="43"/>
        <v>0.54081770341384428</v>
      </c>
      <c r="JO80" s="640">
        <v>27.395833333333332</v>
      </c>
      <c r="JP80" s="641">
        <v>5.032258064516129</v>
      </c>
      <c r="JQ80" s="641">
        <v>3.75</v>
      </c>
      <c r="JR80" s="641">
        <v>3.3673469387755102</v>
      </c>
      <c r="JS80" s="641">
        <v>7.435546875</v>
      </c>
      <c r="JT80" s="641">
        <v>5.4739756367663341</v>
      </c>
      <c r="JU80" s="641">
        <v>5.5925058548009368</v>
      </c>
      <c r="JV80" s="641">
        <v>5.8938992042440317</v>
      </c>
      <c r="JW80" s="641">
        <v>6.7420230821452813</v>
      </c>
      <c r="JX80" s="641">
        <v>4.985611510791367</v>
      </c>
      <c r="JY80" s="641">
        <v>5.7878787878787881</v>
      </c>
      <c r="JZ80" s="641">
        <v>7.2873239436619714</v>
      </c>
      <c r="KA80" s="641">
        <v>6.7205882352941178</v>
      </c>
      <c r="KB80" s="641">
        <v>3.2365930599369084</v>
      </c>
      <c r="KC80" s="641">
        <v>4.289922480620155</v>
      </c>
      <c r="KD80" s="641">
        <v>4.6509803921568631</v>
      </c>
      <c r="KE80" s="641">
        <v>5.5040650406504064</v>
      </c>
      <c r="KF80" s="641">
        <v>6.666666666666667</v>
      </c>
      <c r="KG80" s="641">
        <v>10.666666666666666</v>
      </c>
      <c r="KH80" s="641">
        <v>8.3061224489795915</v>
      </c>
      <c r="KI80" s="641">
        <v>1.9705882352941178</v>
      </c>
      <c r="KJ80" s="641">
        <v>3.1232876712328768</v>
      </c>
      <c r="KK80" s="641">
        <v>3.2</v>
      </c>
      <c r="KL80" s="641">
        <v>2.2857142857142856</v>
      </c>
      <c r="KM80" s="641">
        <v>0</v>
      </c>
      <c r="KN80" s="641">
        <v>39</v>
      </c>
      <c r="KO80" s="641">
        <v>0</v>
      </c>
      <c r="KP80" s="641">
        <v>7</v>
      </c>
      <c r="KQ80" s="642">
        <v>5.9089191742005127</v>
      </c>
      <c r="KR80" s="625">
        <v>314</v>
      </c>
      <c r="KS80" s="626">
        <v>1174</v>
      </c>
      <c r="KT80" s="626">
        <v>11</v>
      </c>
      <c r="KU80" s="626">
        <v>345</v>
      </c>
      <c r="KV80" s="626">
        <v>2858</v>
      </c>
      <c r="KW80" s="626">
        <v>3665</v>
      </c>
      <c r="KX80" s="626">
        <v>3212</v>
      </c>
      <c r="KY80" s="626">
        <v>1646</v>
      </c>
      <c r="KZ80" s="626">
        <v>8317</v>
      </c>
      <c r="LA80" s="626">
        <v>557</v>
      </c>
      <c r="LB80" s="626">
        <v>767</v>
      </c>
      <c r="LC80" s="626">
        <v>2102</v>
      </c>
      <c r="LD80" s="626">
        <v>375</v>
      </c>
      <c r="LE80" s="626">
        <v>780</v>
      </c>
      <c r="LF80" s="626">
        <v>2192</v>
      </c>
      <c r="LG80" s="626">
        <v>1863</v>
      </c>
      <c r="LH80" s="626">
        <v>545</v>
      </c>
      <c r="LI80" s="626">
        <v>137</v>
      </c>
      <c r="LJ80" s="626">
        <v>1440</v>
      </c>
      <c r="LK80" s="626">
        <v>359</v>
      </c>
      <c r="LL80" s="626">
        <v>40</v>
      </c>
      <c r="LM80" s="626">
        <v>135</v>
      </c>
      <c r="LN80" s="626">
        <v>10</v>
      </c>
      <c r="LO80" s="626">
        <v>34</v>
      </c>
      <c r="LP80" s="626">
        <v>0</v>
      </c>
      <c r="LQ80" s="626">
        <v>14</v>
      </c>
      <c r="LR80" s="626">
        <v>0</v>
      </c>
      <c r="LS80" s="626">
        <v>13</v>
      </c>
      <c r="LT80" s="626">
        <f t="shared" si="35"/>
        <v>32905</v>
      </c>
      <c r="LU80" s="614">
        <f t="shared" si="44"/>
        <v>90.150684931506845</v>
      </c>
      <c r="LV80" s="625">
        <v>953</v>
      </c>
      <c r="LW80" s="626">
        <v>220</v>
      </c>
      <c r="LX80" s="626">
        <v>0</v>
      </c>
      <c r="LY80" s="626">
        <v>7</v>
      </c>
      <c r="LZ80" s="626">
        <v>438</v>
      </c>
      <c r="MA80" s="626">
        <v>479</v>
      </c>
      <c r="MB80" s="626">
        <v>716</v>
      </c>
      <c r="MC80" s="626">
        <v>202</v>
      </c>
      <c r="MD80" s="626">
        <v>157</v>
      </c>
      <c r="ME80" s="626">
        <v>2</v>
      </c>
      <c r="MF80" s="626">
        <v>26</v>
      </c>
      <c r="MG80" s="626">
        <v>149</v>
      </c>
      <c r="MH80" s="626">
        <v>16</v>
      </c>
      <c r="MI80" s="626">
        <v>8</v>
      </c>
      <c r="MJ80" s="626">
        <v>0</v>
      </c>
      <c r="MK80" s="626">
        <v>0</v>
      </c>
      <c r="ML80" s="626">
        <v>23</v>
      </c>
      <c r="MM80" s="626">
        <v>1</v>
      </c>
      <c r="MN80" s="626">
        <v>367</v>
      </c>
      <c r="MO80" s="626">
        <v>2</v>
      </c>
      <c r="MP80" s="626">
        <v>43</v>
      </c>
      <c r="MQ80" s="626">
        <v>29</v>
      </c>
      <c r="MR80" s="626">
        <v>1</v>
      </c>
      <c r="MS80" s="626">
        <v>0</v>
      </c>
      <c r="MT80" s="626">
        <v>0</v>
      </c>
      <c r="MU80" s="626">
        <v>24</v>
      </c>
      <c r="MV80" s="626">
        <v>0</v>
      </c>
      <c r="MW80" s="626">
        <v>1</v>
      </c>
      <c r="MX80" s="626">
        <f t="shared" ref="MX80:MX143" si="67">SUM(LV80:MW80)</f>
        <v>3864</v>
      </c>
      <c r="MY80" s="614">
        <f t="shared" si="59"/>
        <v>10.586301369863014</v>
      </c>
      <c r="MZ80" s="612">
        <f t="shared" si="45"/>
        <v>32905</v>
      </c>
      <c r="NA80" s="613">
        <f t="shared" si="60"/>
        <v>3864</v>
      </c>
      <c r="NB80" s="643">
        <f t="shared" si="61"/>
        <v>0.10508852566020289</v>
      </c>
      <c r="NC80" s="644">
        <v>72</v>
      </c>
      <c r="ND80" s="645">
        <v>276</v>
      </c>
      <c r="NE80" s="645">
        <v>474</v>
      </c>
      <c r="NF80" s="646">
        <v>320</v>
      </c>
      <c r="NG80" s="647">
        <v>676</v>
      </c>
      <c r="NH80" s="647">
        <v>2046</v>
      </c>
      <c r="NI80" s="645">
        <v>0</v>
      </c>
      <c r="NJ80" s="645">
        <v>0</v>
      </c>
      <c r="NK80" s="646">
        <v>0</v>
      </c>
      <c r="NL80" s="647">
        <v>0</v>
      </c>
      <c r="NM80" s="645">
        <v>0</v>
      </c>
      <c r="NN80" s="645">
        <v>0</v>
      </c>
      <c r="NO80" s="646">
        <v>0</v>
      </c>
      <c r="NP80" s="647">
        <v>0</v>
      </c>
      <c r="NQ80" s="648">
        <v>0</v>
      </c>
      <c r="NR80" s="648">
        <v>0</v>
      </c>
      <c r="NS80" s="648">
        <v>0</v>
      </c>
      <c r="NT80" s="649">
        <f t="shared" si="62"/>
        <v>3864</v>
      </c>
      <c r="NU80" s="650">
        <f t="shared" si="63"/>
        <v>0.2127329192546584</v>
      </c>
      <c r="NV80" s="625">
        <v>635</v>
      </c>
      <c r="NW80" s="626">
        <v>118</v>
      </c>
      <c r="NX80" s="626">
        <v>30</v>
      </c>
      <c r="NY80" s="651">
        <v>783</v>
      </c>
      <c r="NZ80" s="626"/>
      <c r="OA80" s="626">
        <v>4</v>
      </c>
      <c r="OB80" s="626">
        <v>342</v>
      </c>
      <c r="OC80" s="651">
        <v>346</v>
      </c>
      <c r="OD80" s="652">
        <f t="shared" si="64"/>
        <v>1129</v>
      </c>
      <c r="OE80" s="653">
        <v>9.5</v>
      </c>
      <c r="OF80" s="654">
        <v>1.9</v>
      </c>
      <c r="OG80" s="654">
        <v>2.1</v>
      </c>
      <c r="OH80" s="654">
        <v>0.21000000000000002</v>
      </c>
      <c r="OI80" s="654">
        <v>23.599999999999998</v>
      </c>
      <c r="OJ80" s="654">
        <v>4.72</v>
      </c>
      <c r="OK80" s="654">
        <v>30.22</v>
      </c>
      <c r="OL80" s="655">
        <v>3.0219999999999998</v>
      </c>
      <c r="OM80" s="656"/>
      <c r="ON80" s="657"/>
      <c r="OO80" s="657"/>
      <c r="OP80" s="657"/>
      <c r="OQ80" s="657"/>
      <c r="OR80" s="657"/>
      <c r="OS80" s="657"/>
      <c r="OT80" s="658"/>
    </row>
    <row r="81" spans="1:410" s="670" customFormat="1" ht="8.25" x14ac:dyDescent="0.25">
      <c r="A81" s="588" t="s">
        <v>586</v>
      </c>
      <c r="B81" s="589" t="s">
        <v>595</v>
      </c>
      <c r="C81" s="671" t="s">
        <v>1270</v>
      </c>
      <c r="D81" s="590" t="s">
        <v>1271</v>
      </c>
      <c r="E81" s="590" t="s">
        <v>1217</v>
      </c>
      <c r="F81" s="590" t="s">
        <v>312</v>
      </c>
      <c r="G81" s="590" t="s">
        <v>596</v>
      </c>
      <c r="H81" s="590" t="s">
        <v>596</v>
      </c>
      <c r="I81" s="590" t="s">
        <v>186</v>
      </c>
      <c r="J81" s="590" t="s">
        <v>493</v>
      </c>
      <c r="K81" s="591" t="s">
        <v>282</v>
      </c>
      <c r="L81" s="592">
        <v>1</v>
      </c>
      <c r="M81" s="661"/>
      <c r="N81" s="662"/>
      <c r="O81" s="663"/>
      <c r="P81" s="664"/>
      <c r="Q81" s="665"/>
      <c r="R81" s="666">
        <f t="shared" si="33"/>
        <v>0</v>
      </c>
      <c r="S81" s="667"/>
      <c r="T81" s="668"/>
      <c r="U81" s="668"/>
      <c r="V81" s="668"/>
      <c r="W81" s="669"/>
      <c r="X81" s="602">
        <v>4.6892499999999995</v>
      </c>
      <c r="Y81" s="603">
        <v>0</v>
      </c>
      <c r="Z81" s="603">
        <v>8.8352000000000004</v>
      </c>
      <c r="AA81" s="603">
        <v>1.08</v>
      </c>
      <c r="AB81" s="603">
        <v>1</v>
      </c>
      <c r="AC81" s="603">
        <v>1.0897333333333334</v>
      </c>
      <c r="AD81" s="603">
        <v>0</v>
      </c>
      <c r="AE81" s="603">
        <v>0</v>
      </c>
      <c r="AF81" s="603">
        <v>1.54</v>
      </c>
      <c r="AG81" s="603">
        <v>18.234183333333334</v>
      </c>
      <c r="AH81" s="604">
        <f t="shared" si="48"/>
        <v>0.28089124854864611</v>
      </c>
      <c r="AI81" s="605">
        <f t="shared" si="49"/>
        <v>0.52923822768609019</v>
      </c>
      <c r="AJ81" s="606"/>
      <c r="AK81" s="607"/>
      <c r="AL81" s="607"/>
      <c r="AM81" s="607"/>
      <c r="AN81" s="607"/>
      <c r="AO81" s="607"/>
      <c r="AP81" s="607"/>
      <c r="AQ81" s="608"/>
      <c r="AR81" s="609"/>
      <c r="AS81" s="610"/>
      <c r="AT81" s="610"/>
      <c r="AU81" s="610"/>
      <c r="AV81" s="610"/>
      <c r="AW81" s="610"/>
      <c r="AX81" s="610"/>
      <c r="AY81" s="610"/>
      <c r="AZ81" s="610"/>
      <c r="BA81" s="610"/>
      <c r="BB81" s="610"/>
      <c r="BC81" s="610"/>
      <c r="BD81" s="610"/>
      <c r="BE81" s="610"/>
      <c r="BF81" s="610"/>
      <c r="BG81" s="610"/>
      <c r="BH81" s="610"/>
      <c r="BI81" s="610"/>
      <c r="BJ81" s="610"/>
      <c r="BK81" s="610"/>
      <c r="BL81" s="611"/>
      <c r="BM81" s="612"/>
      <c r="BN81" s="613"/>
      <c r="BO81" s="613"/>
      <c r="BP81" s="613"/>
      <c r="BQ81" s="613"/>
      <c r="BR81" s="613"/>
      <c r="BS81" s="613">
        <v>30</v>
      </c>
      <c r="BT81" s="613"/>
      <c r="BU81" s="613"/>
      <c r="BV81" s="613"/>
      <c r="BW81" s="613"/>
      <c r="BX81" s="613"/>
      <c r="BY81" s="613"/>
      <c r="BZ81" s="613"/>
      <c r="CA81" s="613"/>
      <c r="CB81" s="613"/>
      <c r="CC81" s="613"/>
      <c r="CD81" s="613"/>
      <c r="CE81" s="613"/>
      <c r="CF81" s="613"/>
      <c r="CG81" s="613"/>
      <c r="CH81" s="613"/>
      <c r="CI81" s="613"/>
      <c r="CJ81" s="613"/>
      <c r="CK81" s="613"/>
      <c r="CL81" s="613"/>
      <c r="CM81" s="613"/>
      <c r="CN81" s="613"/>
      <c r="CO81" s="613"/>
      <c r="CP81" s="613"/>
      <c r="CQ81" s="613"/>
      <c r="CR81" s="613"/>
      <c r="CS81" s="613"/>
      <c r="CT81" s="613"/>
      <c r="CU81" s="613"/>
      <c r="CV81" s="613"/>
      <c r="CW81" s="613"/>
      <c r="CX81" s="613"/>
      <c r="CY81" s="613"/>
      <c r="CZ81" s="613"/>
      <c r="DA81" s="613">
        <f t="shared" si="50"/>
        <v>30</v>
      </c>
      <c r="DB81" s="614">
        <f t="shared" si="51"/>
        <v>1</v>
      </c>
      <c r="DC81" s="615"/>
      <c r="DD81" s="616"/>
      <c r="DE81" s="616"/>
      <c r="DF81" s="616"/>
      <c r="DG81" s="616"/>
      <c r="DH81" s="616"/>
      <c r="DI81" s="616">
        <v>0.59442922374429219</v>
      </c>
      <c r="DJ81" s="616"/>
      <c r="DK81" s="616"/>
      <c r="DL81" s="616"/>
      <c r="DM81" s="616"/>
      <c r="DN81" s="616"/>
      <c r="DO81" s="616"/>
      <c r="DP81" s="616"/>
      <c r="DQ81" s="616"/>
      <c r="DR81" s="616"/>
      <c r="DS81" s="616"/>
      <c r="DT81" s="616"/>
      <c r="DU81" s="616"/>
      <c r="DV81" s="616"/>
      <c r="DW81" s="616"/>
      <c r="DX81" s="616"/>
      <c r="DY81" s="616"/>
      <c r="DZ81" s="616"/>
      <c r="EA81" s="616"/>
      <c r="EB81" s="616"/>
      <c r="EC81" s="616"/>
      <c r="ED81" s="616"/>
      <c r="EE81" s="616"/>
      <c r="EF81" s="616"/>
      <c r="EG81" s="616"/>
      <c r="EH81" s="616"/>
      <c r="EI81" s="616"/>
      <c r="EJ81" s="616"/>
      <c r="EK81" s="616"/>
      <c r="EL81" s="616"/>
      <c r="EM81" s="616"/>
      <c r="EN81" s="616"/>
      <c r="EO81" s="616"/>
      <c r="EP81" s="616"/>
      <c r="EQ81" s="617">
        <v>0.59442922374429219</v>
      </c>
      <c r="ER81" s="618"/>
      <c r="ES81" s="619"/>
      <c r="ET81" s="619"/>
      <c r="EU81" s="619"/>
      <c r="EV81" s="619"/>
      <c r="EW81" s="619"/>
      <c r="EX81" s="619"/>
      <c r="EY81" s="619"/>
      <c r="EZ81" s="619"/>
      <c r="FA81" s="619"/>
      <c r="FB81" s="619"/>
      <c r="FC81" s="619"/>
      <c r="FD81" s="619"/>
      <c r="FE81" s="619"/>
      <c r="FF81" s="619"/>
      <c r="FG81" s="619"/>
      <c r="FH81" s="619"/>
      <c r="FI81" s="619"/>
      <c r="FJ81" s="619"/>
      <c r="FK81" s="619"/>
      <c r="FL81" s="619"/>
      <c r="FM81" s="619"/>
      <c r="FN81" s="619"/>
      <c r="FO81" s="619"/>
      <c r="FP81" s="619"/>
      <c r="FQ81" s="619"/>
      <c r="FR81" s="619"/>
      <c r="FS81" s="619"/>
      <c r="FT81" s="619"/>
      <c r="FU81" s="619"/>
      <c r="FV81" s="619"/>
      <c r="FW81" s="619"/>
      <c r="FX81" s="620"/>
      <c r="FY81" s="614"/>
      <c r="FZ81" s="615"/>
      <c r="GA81" s="616"/>
      <c r="GB81" s="616"/>
      <c r="GC81" s="616"/>
      <c r="GD81" s="616"/>
      <c r="GE81" s="616"/>
      <c r="GF81" s="616"/>
      <c r="GG81" s="616"/>
      <c r="GH81" s="616"/>
      <c r="GI81" s="616"/>
      <c r="GJ81" s="616"/>
      <c r="GK81" s="616"/>
      <c r="GL81" s="616"/>
      <c r="GM81" s="616"/>
      <c r="GN81" s="616"/>
      <c r="GO81" s="616"/>
      <c r="GP81" s="616"/>
      <c r="GQ81" s="616"/>
      <c r="GR81" s="616"/>
      <c r="GS81" s="616"/>
      <c r="GT81" s="616"/>
      <c r="GU81" s="616"/>
      <c r="GV81" s="616"/>
      <c r="GW81" s="616"/>
      <c r="GX81" s="616"/>
      <c r="GY81" s="616"/>
      <c r="GZ81" s="616"/>
      <c r="HA81" s="616"/>
      <c r="HB81" s="616"/>
      <c r="HC81" s="616"/>
      <c r="HD81" s="616"/>
      <c r="HE81" s="616"/>
      <c r="HF81" s="621"/>
      <c r="HG81" s="622"/>
      <c r="HH81" s="623"/>
      <c r="HI81" s="623"/>
      <c r="HJ81" s="623"/>
      <c r="HK81" s="623"/>
      <c r="HL81" s="623"/>
      <c r="HM81" s="623"/>
      <c r="HN81" s="624"/>
      <c r="HO81" s="625">
        <v>0</v>
      </c>
      <c r="HP81" s="626">
        <v>14</v>
      </c>
      <c r="HQ81" s="626">
        <v>0</v>
      </c>
      <c r="HR81" s="626">
        <v>0</v>
      </c>
      <c r="HS81" s="626">
        <v>0</v>
      </c>
      <c r="HT81" s="626">
        <v>0</v>
      </c>
      <c r="HU81" s="626">
        <v>0</v>
      </c>
      <c r="HV81" s="626">
        <v>1</v>
      </c>
      <c r="HW81" s="626">
        <v>0</v>
      </c>
      <c r="HX81" s="626">
        <v>0</v>
      </c>
      <c r="HY81" s="626">
        <v>0</v>
      </c>
      <c r="HZ81" s="626">
        <v>0</v>
      </c>
      <c r="IA81" s="626">
        <v>0</v>
      </c>
      <c r="IB81" s="626">
        <v>0</v>
      </c>
      <c r="IC81" s="626">
        <v>0</v>
      </c>
      <c r="ID81" s="626">
        <v>0</v>
      </c>
      <c r="IE81" s="626">
        <v>0</v>
      </c>
      <c r="IF81" s="626">
        <v>0</v>
      </c>
      <c r="IG81" s="626">
        <v>0</v>
      </c>
      <c r="IH81" s="626">
        <v>226</v>
      </c>
      <c r="II81" s="626">
        <v>56</v>
      </c>
      <c r="IJ81" s="626">
        <v>5</v>
      </c>
      <c r="IK81" s="626">
        <v>0</v>
      </c>
      <c r="IL81" s="626">
        <v>0</v>
      </c>
      <c r="IM81" s="626">
        <v>0</v>
      </c>
      <c r="IN81" s="626">
        <v>0</v>
      </c>
      <c r="IO81" s="626">
        <v>0</v>
      </c>
      <c r="IP81" s="626">
        <v>0</v>
      </c>
      <c r="IQ81" s="626">
        <f t="shared" si="53"/>
        <v>302</v>
      </c>
      <c r="IR81" s="627">
        <f t="shared" si="54"/>
        <v>0</v>
      </c>
      <c r="IS81" s="614">
        <f t="shared" si="55"/>
        <v>0.82739726027397265</v>
      </c>
      <c r="IT81" s="628">
        <v>10</v>
      </c>
      <c r="IU81" s="629">
        <f t="shared" si="56"/>
        <v>3.3112582781456956E-2</v>
      </c>
      <c r="IV81" s="630">
        <v>103</v>
      </c>
      <c r="IW81" s="631">
        <f t="shared" si="37"/>
        <v>0.34105960264900664</v>
      </c>
      <c r="IX81" s="632">
        <v>688.97440000000006</v>
      </c>
      <c r="IY81" s="633">
        <v>8.9300000000000004E-2</v>
      </c>
      <c r="IZ81" s="633">
        <v>689.06370000000004</v>
      </c>
      <c r="JA81" s="634">
        <f t="shared" si="57"/>
        <v>1.2959614619083838E-4</v>
      </c>
      <c r="JB81" s="635">
        <v>2.2816678807947022</v>
      </c>
      <c r="JC81" s="636">
        <v>0</v>
      </c>
      <c r="JD81" s="637">
        <v>0</v>
      </c>
      <c r="JE81" s="637">
        <v>0</v>
      </c>
      <c r="JF81" s="637">
        <v>0</v>
      </c>
      <c r="JG81" s="637">
        <v>0</v>
      </c>
      <c r="JH81" s="637">
        <v>302</v>
      </c>
      <c r="JI81" s="638">
        <f t="shared" si="38"/>
        <v>0</v>
      </c>
      <c r="JJ81" s="638">
        <f t="shared" si="39"/>
        <v>0</v>
      </c>
      <c r="JK81" s="638">
        <f t="shared" si="40"/>
        <v>0</v>
      </c>
      <c r="JL81" s="638">
        <f t="shared" si="41"/>
        <v>0</v>
      </c>
      <c r="JM81" s="638">
        <f t="shared" si="42"/>
        <v>0</v>
      </c>
      <c r="JN81" s="639">
        <f t="shared" si="43"/>
        <v>1</v>
      </c>
      <c r="JO81" s="640">
        <v>0</v>
      </c>
      <c r="JP81" s="641">
        <v>23.428571428571427</v>
      </c>
      <c r="JQ81" s="641">
        <v>0</v>
      </c>
      <c r="JR81" s="641">
        <v>0</v>
      </c>
      <c r="JS81" s="641">
        <v>0</v>
      </c>
      <c r="JT81" s="641">
        <v>0</v>
      </c>
      <c r="JU81" s="641">
        <v>0</v>
      </c>
      <c r="JV81" s="641">
        <v>13</v>
      </c>
      <c r="JW81" s="641">
        <v>0</v>
      </c>
      <c r="JX81" s="641">
        <v>0</v>
      </c>
      <c r="JY81" s="641">
        <v>0</v>
      </c>
      <c r="JZ81" s="641">
        <v>0</v>
      </c>
      <c r="KA81" s="641">
        <v>0</v>
      </c>
      <c r="KB81" s="641">
        <v>0</v>
      </c>
      <c r="KC81" s="641">
        <v>0</v>
      </c>
      <c r="KD81" s="641">
        <v>0</v>
      </c>
      <c r="KE81" s="641">
        <v>0</v>
      </c>
      <c r="KF81" s="641">
        <v>0</v>
      </c>
      <c r="KG81" s="641">
        <v>0</v>
      </c>
      <c r="KH81" s="641">
        <v>24.123893805309734</v>
      </c>
      <c r="KI81" s="641">
        <v>15.25</v>
      </c>
      <c r="KJ81" s="641">
        <v>28.4</v>
      </c>
      <c r="KK81" s="641">
        <v>0</v>
      </c>
      <c r="KL81" s="641">
        <v>0</v>
      </c>
      <c r="KM81" s="641">
        <v>0</v>
      </c>
      <c r="KN81" s="641">
        <v>0</v>
      </c>
      <c r="KO81" s="641">
        <v>0</v>
      </c>
      <c r="KP81" s="641">
        <v>0</v>
      </c>
      <c r="KQ81" s="642">
        <v>22.480132450331126</v>
      </c>
      <c r="KR81" s="625">
        <v>0</v>
      </c>
      <c r="KS81" s="626">
        <v>314</v>
      </c>
      <c r="KT81" s="626">
        <v>0</v>
      </c>
      <c r="KU81" s="626">
        <v>0</v>
      </c>
      <c r="KV81" s="626">
        <v>0</v>
      </c>
      <c r="KW81" s="626">
        <v>0</v>
      </c>
      <c r="KX81" s="626">
        <v>0</v>
      </c>
      <c r="KY81" s="626">
        <v>3</v>
      </c>
      <c r="KZ81" s="626">
        <v>0</v>
      </c>
      <c r="LA81" s="626">
        <v>0</v>
      </c>
      <c r="LB81" s="626">
        <v>0</v>
      </c>
      <c r="LC81" s="626">
        <v>0</v>
      </c>
      <c r="LD81" s="626">
        <v>0</v>
      </c>
      <c r="LE81" s="626">
        <v>0</v>
      </c>
      <c r="LF81" s="626">
        <v>0</v>
      </c>
      <c r="LG81" s="626">
        <v>0</v>
      </c>
      <c r="LH81" s="626">
        <v>0</v>
      </c>
      <c r="LI81" s="626">
        <v>0</v>
      </c>
      <c r="LJ81" s="626">
        <v>0</v>
      </c>
      <c r="LK81" s="626">
        <v>5208</v>
      </c>
      <c r="LL81" s="626">
        <v>797</v>
      </c>
      <c r="LM81" s="626">
        <v>130</v>
      </c>
      <c r="LN81" s="626">
        <v>0</v>
      </c>
      <c r="LO81" s="626">
        <v>0</v>
      </c>
      <c r="LP81" s="626">
        <v>0</v>
      </c>
      <c r="LQ81" s="626">
        <v>0</v>
      </c>
      <c r="LR81" s="626">
        <v>0</v>
      </c>
      <c r="LS81" s="626">
        <v>0</v>
      </c>
      <c r="LT81" s="626">
        <f t="shared" si="35"/>
        <v>6452</v>
      </c>
      <c r="LU81" s="614">
        <f t="shared" si="44"/>
        <v>17.676712328767124</v>
      </c>
      <c r="LV81" s="625">
        <v>0</v>
      </c>
      <c r="LW81" s="626">
        <v>0</v>
      </c>
      <c r="LX81" s="626">
        <v>0</v>
      </c>
      <c r="LY81" s="626">
        <v>0</v>
      </c>
      <c r="LZ81" s="626">
        <v>0</v>
      </c>
      <c r="MA81" s="626">
        <v>0</v>
      </c>
      <c r="MB81" s="626">
        <v>0</v>
      </c>
      <c r="MC81" s="626">
        <v>9</v>
      </c>
      <c r="MD81" s="626">
        <v>0</v>
      </c>
      <c r="ME81" s="626">
        <v>0</v>
      </c>
      <c r="MF81" s="626">
        <v>0</v>
      </c>
      <c r="MG81" s="626">
        <v>0</v>
      </c>
      <c r="MH81" s="626">
        <v>0</v>
      </c>
      <c r="MI81" s="626">
        <v>0</v>
      </c>
      <c r="MJ81" s="626">
        <v>0</v>
      </c>
      <c r="MK81" s="626">
        <v>0</v>
      </c>
      <c r="ML81" s="626">
        <v>0</v>
      </c>
      <c r="MM81" s="626">
        <v>0</v>
      </c>
      <c r="MN81" s="626">
        <v>0</v>
      </c>
      <c r="MO81" s="626">
        <v>16</v>
      </c>
      <c r="MP81" s="626">
        <v>2</v>
      </c>
      <c r="MQ81" s="626">
        <v>7</v>
      </c>
      <c r="MR81" s="626">
        <v>0</v>
      </c>
      <c r="MS81" s="626">
        <v>0</v>
      </c>
      <c r="MT81" s="626">
        <v>0</v>
      </c>
      <c r="MU81" s="626">
        <v>0</v>
      </c>
      <c r="MV81" s="626">
        <v>0</v>
      </c>
      <c r="MW81" s="626">
        <v>0</v>
      </c>
      <c r="MX81" s="626">
        <f t="shared" si="67"/>
        <v>34</v>
      </c>
      <c r="MY81" s="614">
        <f t="shared" si="59"/>
        <v>9.3150684931506855E-2</v>
      </c>
      <c r="MZ81" s="612">
        <f t="shared" si="45"/>
        <v>6452</v>
      </c>
      <c r="NA81" s="613">
        <f t="shared" si="60"/>
        <v>34</v>
      </c>
      <c r="NB81" s="643">
        <f t="shared" si="61"/>
        <v>5.2420598211532533E-3</v>
      </c>
      <c r="NC81" s="644">
        <v>1</v>
      </c>
      <c r="ND81" s="645">
        <v>1</v>
      </c>
      <c r="NE81" s="645">
        <v>0</v>
      </c>
      <c r="NF81" s="646">
        <v>0</v>
      </c>
      <c r="NG81" s="647">
        <v>11</v>
      </c>
      <c r="NH81" s="647">
        <v>21</v>
      </c>
      <c r="NI81" s="645">
        <v>0</v>
      </c>
      <c r="NJ81" s="645">
        <v>0</v>
      </c>
      <c r="NK81" s="646">
        <v>0</v>
      </c>
      <c r="NL81" s="647">
        <v>0</v>
      </c>
      <c r="NM81" s="645">
        <v>0</v>
      </c>
      <c r="NN81" s="645">
        <v>0</v>
      </c>
      <c r="NO81" s="646">
        <v>0</v>
      </c>
      <c r="NP81" s="647">
        <v>0</v>
      </c>
      <c r="NQ81" s="648">
        <v>0</v>
      </c>
      <c r="NR81" s="648">
        <v>0</v>
      </c>
      <c r="NS81" s="648">
        <v>0</v>
      </c>
      <c r="NT81" s="649">
        <f t="shared" si="62"/>
        <v>34</v>
      </c>
      <c r="NU81" s="650">
        <f t="shared" si="63"/>
        <v>5.8823529411764705E-2</v>
      </c>
      <c r="NV81" s="625"/>
      <c r="NW81" s="626"/>
      <c r="NX81" s="626"/>
      <c r="NY81" s="651"/>
      <c r="NZ81" s="626"/>
      <c r="OA81" s="626"/>
      <c r="OB81" s="626"/>
      <c r="OC81" s="651"/>
      <c r="OD81" s="652"/>
      <c r="OE81" s="653"/>
      <c r="OF81" s="654"/>
      <c r="OG81" s="654"/>
      <c r="OH81" s="654"/>
      <c r="OI81" s="654"/>
      <c r="OJ81" s="654"/>
      <c r="OK81" s="654"/>
      <c r="OL81" s="655"/>
      <c r="OM81" s="656"/>
      <c r="ON81" s="657"/>
      <c r="OO81" s="657"/>
      <c r="OP81" s="657"/>
      <c r="OQ81" s="657"/>
      <c r="OR81" s="657"/>
      <c r="OS81" s="657"/>
      <c r="OT81" s="658"/>
    </row>
    <row r="82" spans="1:410" s="670" customFormat="1" ht="8.25" x14ac:dyDescent="0.25">
      <c r="A82" s="588" t="s">
        <v>586</v>
      </c>
      <c r="B82" s="589" t="s">
        <v>593</v>
      </c>
      <c r="C82" s="671" t="s">
        <v>1272</v>
      </c>
      <c r="D82" s="590" t="s">
        <v>1273</v>
      </c>
      <c r="E82" s="590" t="s">
        <v>1217</v>
      </c>
      <c r="F82" s="590" t="s">
        <v>312</v>
      </c>
      <c r="G82" s="590" t="s">
        <v>594</v>
      </c>
      <c r="H82" s="590" t="s">
        <v>1274</v>
      </c>
      <c r="I82" s="590" t="s">
        <v>186</v>
      </c>
      <c r="J82" s="590" t="s">
        <v>493</v>
      </c>
      <c r="K82" s="591" t="s">
        <v>282</v>
      </c>
      <c r="L82" s="592">
        <v>1</v>
      </c>
      <c r="M82" s="661"/>
      <c r="N82" s="662"/>
      <c r="O82" s="663"/>
      <c r="P82" s="664"/>
      <c r="Q82" s="665"/>
      <c r="R82" s="666">
        <f t="shared" si="33"/>
        <v>0</v>
      </c>
      <c r="S82" s="667"/>
      <c r="T82" s="668"/>
      <c r="U82" s="668"/>
      <c r="V82" s="668"/>
      <c r="W82" s="669"/>
      <c r="X82" s="602">
        <v>14.96625</v>
      </c>
      <c r="Y82" s="603">
        <v>0</v>
      </c>
      <c r="Z82" s="603">
        <v>45.273199999999996</v>
      </c>
      <c r="AA82" s="603">
        <v>19.742533333333334</v>
      </c>
      <c r="AB82" s="603">
        <v>2.4413333333333336</v>
      </c>
      <c r="AC82" s="603">
        <v>23.142800000000001</v>
      </c>
      <c r="AD82" s="603">
        <v>0.08</v>
      </c>
      <c r="AE82" s="603">
        <v>4.2035</v>
      </c>
      <c r="AF82" s="603">
        <v>9.3546250000000004</v>
      </c>
      <c r="AG82" s="603">
        <v>119.20424166666666</v>
      </c>
      <c r="AH82" s="604">
        <f t="shared" si="48"/>
        <v>0.14166398607173922</v>
      </c>
      <c r="AI82" s="605">
        <f t="shared" si="49"/>
        <v>0.42853633837621735</v>
      </c>
      <c r="AJ82" s="606"/>
      <c r="AK82" s="607"/>
      <c r="AL82" s="607"/>
      <c r="AM82" s="607"/>
      <c r="AN82" s="607"/>
      <c r="AO82" s="607"/>
      <c r="AP82" s="607"/>
      <c r="AQ82" s="608"/>
      <c r="AR82" s="609"/>
      <c r="AS82" s="610"/>
      <c r="AT82" s="610"/>
      <c r="AU82" s="610"/>
      <c r="AV82" s="610"/>
      <c r="AW82" s="610"/>
      <c r="AX82" s="610"/>
      <c r="AY82" s="610"/>
      <c r="AZ82" s="610"/>
      <c r="BA82" s="610"/>
      <c r="BB82" s="610"/>
      <c r="BC82" s="610"/>
      <c r="BD82" s="610"/>
      <c r="BE82" s="610"/>
      <c r="BF82" s="610"/>
      <c r="BG82" s="610"/>
      <c r="BH82" s="610"/>
      <c r="BI82" s="610"/>
      <c r="BJ82" s="610"/>
      <c r="BK82" s="610"/>
      <c r="BL82" s="611"/>
      <c r="BM82" s="612">
        <v>20</v>
      </c>
      <c r="BN82" s="613"/>
      <c r="BO82" s="613"/>
      <c r="BP82" s="613"/>
      <c r="BQ82" s="613"/>
      <c r="BR82" s="613"/>
      <c r="BS82" s="613"/>
      <c r="BT82" s="613"/>
      <c r="BU82" s="613"/>
      <c r="BV82" s="613"/>
      <c r="BW82" s="613"/>
      <c r="BX82" s="613"/>
      <c r="BY82" s="613"/>
      <c r="BZ82" s="613"/>
      <c r="CA82" s="613"/>
      <c r="CB82" s="613"/>
      <c r="CC82" s="613"/>
      <c r="CD82" s="613"/>
      <c r="CE82" s="613"/>
      <c r="CF82" s="613"/>
      <c r="CG82" s="613"/>
      <c r="CH82" s="613"/>
      <c r="CI82" s="613"/>
      <c r="CJ82" s="613"/>
      <c r="CK82" s="613"/>
      <c r="CL82" s="613"/>
      <c r="CM82" s="613"/>
      <c r="CN82" s="613"/>
      <c r="CO82" s="613"/>
      <c r="CP82" s="613"/>
      <c r="CQ82" s="613"/>
      <c r="CR82" s="613"/>
      <c r="CS82" s="613"/>
      <c r="CT82" s="613"/>
      <c r="CU82" s="613"/>
      <c r="CV82" s="613"/>
      <c r="CW82" s="613"/>
      <c r="CX82" s="613"/>
      <c r="CY82" s="613"/>
      <c r="CZ82" s="613"/>
      <c r="DA82" s="613">
        <f t="shared" si="50"/>
        <v>20</v>
      </c>
      <c r="DB82" s="614">
        <f t="shared" si="51"/>
        <v>1</v>
      </c>
      <c r="DC82" s="615">
        <v>0.74575342465753425</v>
      </c>
      <c r="DD82" s="616"/>
      <c r="DE82" s="616"/>
      <c r="DF82" s="616"/>
      <c r="DG82" s="616"/>
      <c r="DH82" s="616"/>
      <c r="DI82" s="616"/>
      <c r="DJ82" s="616"/>
      <c r="DK82" s="616"/>
      <c r="DL82" s="616"/>
      <c r="DM82" s="616"/>
      <c r="DN82" s="616"/>
      <c r="DO82" s="616"/>
      <c r="DP82" s="616"/>
      <c r="DQ82" s="616"/>
      <c r="DR82" s="616"/>
      <c r="DS82" s="616"/>
      <c r="DT82" s="616"/>
      <c r="DU82" s="616"/>
      <c r="DV82" s="616"/>
      <c r="DW82" s="616"/>
      <c r="DX82" s="616"/>
      <c r="DY82" s="616"/>
      <c r="DZ82" s="616"/>
      <c r="EA82" s="616"/>
      <c r="EB82" s="616"/>
      <c r="EC82" s="616"/>
      <c r="ED82" s="616"/>
      <c r="EE82" s="616"/>
      <c r="EF82" s="616"/>
      <c r="EG82" s="616"/>
      <c r="EH82" s="616"/>
      <c r="EI82" s="616"/>
      <c r="EJ82" s="616"/>
      <c r="EK82" s="616"/>
      <c r="EL82" s="616"/>
      <c r="EM82" s="616"/>
      <c r="EN82" s="616"/>
      <c r="EO82" s="616"/>
      <c r="EP82" s="616"/>
      <c r="EQ82" s="617">
        <v>0.74575342465753425</v>
      </c>
      <c r="ER82" s="618"/>
      <c r="ES82" s="619">
        <v>5</v>
      </c>
      <c r="ET82" s="619"/>
      <c r="EU82" s="619"/>
      <c r="EV82" s="619"/>
      <c r="EW82" s="619"/>
      <c r="EX82" s="619"/>
      <c r="EY82" s="619"/>
      <c r="EZ82" s="619"/>
      <c r="FA82" s="619"/>
      <c r="FB82" s="619"/>
      <c r="FC82" s="619"/>
      <c r="FD82" s="619"/>
      <c r="FE82" s="619"/>
      <c r="FF82" s="619"/>
      <c r="FG82" s="619"/>
      <c r="FH82" s="619"/>
      <c r="FI82" s="619"/>
      <c r="FJ82" s="619"/>
      <c r="FK82" s="619"/>
      <c r="FL82" s="619"/>
      <c r="FM82" s="619"/>
      <c r="FN82" s="619"/>
      <c r="FO82" s="619"/>
      <c r="FP82" s="619"/>
      <c r="FQ82" s="619"/>
      <c r="FR82" s="619"/>
      <c r="FS82" s="619"/>
      <c r="FT82" s="619"/>
      <c r="FU82" s="619"/>
      <c r="FV82" s="619"/>
      <c r="FW82" s="619"/>
      <c r="FX82" s="620">
        <f t="shared" si="52"/>
        <v>5</v>
      </c>
      <c r="FY82" s="614">
        <f>COUNT(ER82:FW82)</f>
        <v>1</v>
      </c>
      <c r="FZ82" s="615"/>
      <c r="GA82" s="616">
        <v>1.0361643835616439</v>
      </c>
      <c r="GB82" s="616"/>
      <c r="GC82" s="616"/>
      <c r="GD82" s="616"/>
      <c r="GE82" s="616"/>
      <c r="GF82" s="616"/>
      <c r="GG82" s="616"/>
      <c r="GH82" s="616"/>
      <c r="GI82" s="616"/>
      <c r="GJ82" s="616"/>
      <c r="GK82" s="616"/>
      <c r="GL82" s="616"/>
      <c r="GM82" s="616"/>
      <c r="GN82" s="616"/>
      <c r="GO82" s="616"/>
      <c r="GP82" s="616"/>
      <c r="GQ82" s="616"/>
      <c r="GR82" s="616"/>
      <c r="GS82" s="616"/>
      <c r="GT82" s="616"/>
      <c r="GU82" s="616"/>
      <c r="GV82" s="616"/>
      <c r="GW82" s="616"/>
      <c r="GX82" s="616"/>
      <c r="GY82" s="616"/>
      <c r="GZ82" s="616"/>
      <c r="HA82" s="616"/>
      <c r="HB82" s="616"/>
      <c r="HC82" s="616"/>
      <c r="HD82" s="616"/>
      <c r="HE82" s="616"/>
      <c r="HF82" s="621">
        <v>1.0361643835616439</v>
      </c>
      <c r="HG82" s="622"/>
      <c r="HH82" s="623">
        <v>44</v>
      </c>
      <c r="HI82" s="623">
        <v>20</v>
      </c>
      <c r="HJ82" s="623"/>
      <c r="HK82" s="623">
        <v>7</v>
      </c>
      <c r="HL82" s="659">
        <v>0.68727984344422699</v>
      </c>
      <c r="HM82" s="623">
        <v>5</v>
      </c>
      <c r="HN82" s="660">
        <v>0.82356164383561647</v>
      </c>
      <c r="HO82" s="625">
        <v>21</v>
      </c>
      <c r="HP82" s="626">
        <v>14</v>
      </c>
      <c r="HQ82" s="626">
        <v>0</v>
      </c>
      <c r="HR82" s="626">
        <v>11</v>
      </c>
      <c r="HS82" s="626">
        <v>166</v>
      </c>
      <c r="HT82" s="626">
        <v>265</v>
      </c>
      <c r="HU82" s="626">
        <v>63</v>
      </c>
      <c r="HV82" s="626">
        <v>52</v>
      </c>
      <c r="HW82" s="626">
        <v>24</v>
      </c>
      <c r="HX82" s="626">
        <v>24</v>
      </c>
      <c r="HY82" s="626">
        <v>32</v>
      </c>
      <c r="HZ82" s="626">
        <v>56</v>
      </c>
      <c r="IA82" s="626">
        <v>2</v>
      </c>
      <c r="IB82" s="626">
        <v>1</v>
      </c>
      <c r="IC82" s="626">
        <v>0</v>
      </c>
      <c r="ID82" s="626">
        <v>0</v>
      </c>
      <c r="IE82" s="626">
        <v>33</v>
      </c>
      <c r="IF82" s="626">
        <v>1</v>
      </c>
      <c r="IG82" s="626">
        <v>64</v>
      </c>
      <c r="IH82" s="626">
        <v>0</v>
      </c>
      <c r="II82" s="626">
        <v>9</v>
      </c>
      <c r="IJ82" s="626">
        <v>15</v>
      </c>
      <c r="IK82" s="626">
        <v>0</v>
      </c>
      <c r="IL82" s="626">
        <v>0</v>
      </c>
      <c r="IM82" s="626">
        <v>0</v>
      </c>
      <c r="IN82" s="626">
        <v>0</v>
      </c>
      <c r="IO82" s="626">
        <v>0</v>
      </c>
      <c r="IP82" s="626">
        <v>0</v>
      </c>
      <c r="IQ82" s="626">
        <f t="shared" si="53"/>
        <v>853</v>
      </c>
      <c r="IR82" s="627">
        <f t="shared" si="54"/>
        <v>2.4618991793669401E-2</v>
      </c>
      <c r="IS82" s="614">
        <f t="shared" si="55"/>
        <v>2.3369863013698629</v>
      </c>
      <c r="IT82" s="628">
        <v>16</v>
      </c>
      <c r="IU82" s="629">
        <f t="shared" si="56"/>
        <v>1.8757327080890972E-2</v>
      </c>
      <c r="IV82" s="630">
        <v>34</v>
      </c>
      <c r="IW82" s="631">
        <f t="shared" si="37"/>
        <v>3.9859320046893319E-2</v>
      </c>
      <c r="IX82" s="632">
        <v>1431.6787000000006</v>
      </c>
      <c r="IY82" s="633">
        <v>80.793700000000101</v>
      </c>
      <c r="IZ82" s="633">
        <v>1512.4724000000012</v>
      </c>
      <c r="JA82" s="634">
        <f t="shared" si="57"/>
        <v>5.3418297087603074E-2</v>
      </c>
      <c r="JB82" s="635">
        <v>1.7731212192262618</v>
      </c>
      <c r="JC82" s="636">
        <v>21</v>
      </c>
      <c r="JD82" s="637">
        <v>55</v>
      </c>
      <c r="JE82" s="637">
        <v>3</v>
      </c>
      <c r="JF82" s="637">
        <v>0</v>
      </c>
      <c r="JG82" s="637">
        <v>0</v>
      </c>
      <c r="JH82" s="637">
        <v>774</v>
      </c>
      <c r="JI82" s="638">
        <f t="shared" si="38"/>
        <v>2.4618991793669401E-2</v>
      </c>
      <c r="JJ82" s="638">
        <f t="shared" si="39"/>
        <v>6.4478311840562713E-2</v>
      </c>
      <c r="JK82" s="638">
        <f t="shared" si="40"/>
        <v>3.5169988276670576E-3</v>
      </c>
      <c r="JL82" s="638">
        <f t="shared" si="41"/>
        <v>0</v>
      </c>
      <c r="JM82" s="638">
        <f t="shared" si="42"/>
        <v>0</v>
      </c>
      <c r="JN82" s="639">
        <f t="shared" si="43"/>
        <v>0.90738569753810083</v>
      </c>
      <c r="JO82" s="640">
        <v>42.714285714285715</v>
      </c>
      <c r="JP82" s="641">
        <v>27</v>
      </c>
      <c r="JQ82" s="641">
        <v>0</v>
      </c>
      <c r="JR82" s="641">
        <v>6.6363636363636367</v>
      </c>
      <c r="JS82" s="641">
        <v>12.204819277108435</v>
      </c>
      <c r="JT82" s="641">
        <v>6.939622641509434</v>
      </c>
      <c r="JU82" s="641">
        <v>9.2222222222222214</v>
      </c>
      <c r="JV82" s="641">
        <v>9.884615384615385</v>
      </c>
      <c r="JW82" s="641">
        <v>15</v>
      </c>
      <c r="JX82" s="641">
        <v>10.125</v>
      </c>
      <c r="JY82" s="641">
        <v>6.1875</v>
      </c>
      <c r="JZ82" s="641">
        <v>12.821428571428571</v>
      </c>
      <c r="KA82" s="641">
        <v>8</v>
      </c>
      <c r="KB82" s="641">
        <v>2</v>
      </c>
      <c r="KC82" s="641">
        <v>0</v>
      </c>
      <c r="KD82" s="641">
        <v>0</v>
      </c>
      <c r="KE82" s="641">
        <v>6.6969696969696972</v>
      </c>
      <c r="KF82" s="641">
        <v>3</v>
      </c>
      <c r="KG82" s="641">
        <v>13.78125</v>
      </c>
      <c r="KH82" s="641">
        <v>0</v>
      </c>
      <c r="KI82" s="641">
        <v>3.5555555555555554</v>
      </c>
      <c r="KJ82" s="641">
        <v>3.3333333333333335</v>
      </c>
      <c r="KK82" s="641">
        <v>0</v>
      </c>
      <c r="KL82" s="641">
        <v>0</v>
      </c>
      <c r="KM82" s="641">
        <v>0</v>
      </c>
      <c r="KN82" s="641">
        <v>0</v>
      </c>
      <c r="KO82" s="641">
        <v>0</v>
      </c>
      <c r="KP82" s="641">
        <v>0</v>
      </c>
      <c r="KQ82" s="642">
        <v>10.589683470105509</v>
      </c>
      <c r="KR82" s="625">
        <v>39</v>
      </c>
      <c r="KS82" s="626">
        <v>218</v>
      </c>
      <c r="KT82" s="626">
        <v>0</v>
      </c>
      <c r="KU82" s="626">
        <v>62</v>
      </c>
      <c r="KV82" s="626">
        <v>1222</v>
      </c>
      <c r="KW82" s="626">
        <v>1162</v>
      </c>
      <c r="KX82" s="626">
        <v>375</v>
      </c>
      <c r="KY82" s="626">
        <v>417</v>
      </c>
      <c r="KZ82" s="626">
        <v>287</v>
      </c>
      <c r="LA82" s="626">
        <v>210</v>
      </c>
      <c r="LB82" s="626">
        <v>163</v>
      </c>
      <c r="LC82" s="626">
        <v>591</v>
      </c>
      <c r="LD82" s="626">
        <v>14</v>
      </c>
      <c r="LE82" s="626">
        <v>1</v>
      </c>
      <c r="LF82" s="626">
        <v>0</v>
      </c>
      <c r="LG82" s="626">
        <v>0</v>
      </c>
      <c r="LH82" s="626">
        <v>186</v>
      </c>
      <c r="LI82" s="626">
        <v>2</v>
      </c>
      <c r="LJ82" s="626">
        <v>584</v>
      </c>
      <c r="LK82" s="626">
        <v>0</v>
      </c>
      <c r="LL82" s="626">
        <v>21</v>
      </c>
      <c r="LM82" s="626">
        <v>19</v>
      </c>
      <c r="LN82" s="626">
        <v>0</v>
      </c>
      <c r="LO82" s="626">
        <v>0</v>
      </c>
      <c r="LP82" s="626">
        <v>0</v>
      </c>
      <c r="LQ82" s="626">
        <v>0</v>
      </c>
      <c r="LR82" s="626">
        <v>0</v>
      </c>
      <c r="LS82" s="626">
        <v>0</v>
      </c>
      <c r="LT82" s="626">
        <f t="shared" si="35"/>
        <v>5573</v>
      </c>
      <c r="LU82" s="614">
        <f t="shared" si="44"/>
        <v>15.268493150684931</v>
      </c>
      <c r="LV82" s="625">
        <v>836</v>
      </c>
      <c r="LW82" s="626">
        <v>146</v>
      </c>
      <c r="LX82" s="626">
        <v>0</v>
      </c>
      <c r="LY82" s="626">
        <v>0</v>
      </c>
      <c r="LZ82" s="626">
        <v>635</v>
      </c>
      <c r="MA82" s="626">
        <v>424</v>
      </c>
      <c r="MB82" s="626">
        <v>142</v>
      </c>
      <c r="MC82" s="626">
        <v>45</v>
      </c>
      <c r="MD82" s="626">
        <v>49</v>
      </c>
      <c r="ME82" s="626">
        <v>9</v>
      </c>
      <c r="MF82" s="626">
        <v>3</v>
      </c>
      <c r="MG82" s="626">
        <v>72</v>
      </c>
      <c r="MH82" s="626">
        <v>0</v>
      </c>
      <c r="MI82" s="626">
        <v>0</v>
      </c>
      <c r="MJ82" s="626">
        <v>0</v>
      </c>
      <c r="MK82" s="626">
        <v>0</v>
      </c>
      <c r="ML82" s="626">
        <v>2</v>
      </c>
      <c r="MM82" s="626">
        <v>0</v>
      </c>
      <c r="MN82" s="626">
        <v>233</v>
      </c>
      <c r="MO82" s="626">
        <v>0</v>
      </c>
      <c r="MP82" s="626">
        <v>3</v>
      </c>
      <c r="MQ82" s="626">
        <v>19</v>
      </c>
      <c r="MR82" s="626">
        <v>0</v>
      </c>
      <c r="MS82" s="626">
        <v>0</v>
      </c>
      <c r="MT82" s="626">
        <v>0</v>
      </c>
      <c r="MU82" s="626">
        <v>0</v>
      </c>
      <c r="MV82" s="626">
        <v>0</v>
      </c>
      <c r="MW82" s="626">
        <v>0</v>
      </c>
      <c r="MX82" s="626">
        <f t="shared" si="67"/>
        <v>2618</v>
      </c>
      <c r="MY82" s="614">
        <f t="shared" si="59"/>
        <v>7.1726027397260275</v>
      </c>
      <c r="MZ82" s="612">
        <f t="shared" si="45"/>
        <v>5573</v>
      </c>
      <c r="NA82" s="613">
        <f t="shared" si="60"/>
        <v>2618</v>
      </c>
      <c r="NB82" s="643">
        <f t="shared" si="61"/>
        <v>0.31961909412770112</v>
      </c>
      <c r="NC82" s="644">
        <v>4</v>
      </c>
      <c r="ND82" s="645">
        <v>44</v>
      </c>
      <c r="NE82" s="645">
        <v>118</v>
      </c>
      <c r="NF82" s="646">
        <v>957</v>
      </c>
      <c r="NG82" s="647">
        <v>365</v>
      </c>
      <c r="NH82" s="647">
        <v>1130</v>
      </c>
      <c r="NI82" s="645">
        <v>0</v>
      </c>
      <c r="NJ82" s="645">
        <v>0</v>
      </c>
      <c r="NK82" s="646">
        <v>0</v>
      </c>
      <c r="NL82" s="647">
        <v>0</v>
      </c>
      <c r="NM82" s="645">
        <v>0</v>
      </c>
      <c r="NN82" s="645">
        <v>0</v>
      </c>
      <c r="NO82" s="646">
        <v>0</v>
      </c>
      <c r="NP82" s="647">
        <v>0</v>
      </c>
      <c r="NQ82" s="648">
        <v>0</v>
      </c>
      <c r="NR82" s="648">
        <v>0</v>
      </c>
      <c r="NS82" s="648">
        <v>0</v>
      </c>
      <c r="NT82" s="649">
        <f t="shared" si="62"/>
        <v>2618</v>
      </c>
      <c r="NU82" s="650">
        <f t="shared" si="63"/>
        <v>6.3407181054239883E-2</v>
      </c>
      <c r="NV82" s="625"/>
      <c r="NW82" s="626"/>
      <c r="NX82" s="626"/>
      <c r="NY82" s="651"/>
      <c r="NZ82" s="626"/>
      <c r="OA82" s="626"/>
      <c r="OB82" s="626"/>
      <c r="OC82" s="651"/>
      <c r="OD82" s="652"/>
      <c r="OE82" s="653"/>
      <c r="OF82" s="654"/>
      <c r="OG82" s="654"/>
      <c r="OH82" s="654"/>
      <c r="OI82" s="654"/>
      <c r="OJ82" s="654"/>
      <c r="OK82" s="654"/>
      <c r="OL82" s="655"/>
      <c r="OM82" s="656"/>
      <c r="ON82" s="657"/>
      <c r="OO82" s="657"/>
      <c r="OP82" s="657"/>
      <c r="OQ82" s="657"/>
      <c r="OR82" s="657"/>
      <c r="OS82" s="657"/>
      <c r="OT82" s="658"/>
    </row>
    <row r="83" spans="1:410" s="587" customFormat="1" ht="8.25" x14ac:dyDescent="0.25">
      <c r="A83" s="588" t="s">
        <v>597</v>
      </c>
      <c r="B83" s="589" t="s">
        <v>598</v>
      </c>
      <c r="C83" s="590" t="s">
        <v>599</v>
      </c>
      <c r="D83" s="590" t="s">
        <v>600</v>
      </c>
      <c r="E83" s="590" t="s">
        <v>1217</v>
      </c>
      <c r="F83" s="590" t="s">
        <v>312</v>
      </c>
      <c r="G83" s="590" t="s">
        <v>534</v>
      </c>
      <c r="H83" s="590" t="s">
        <v>534</v>
      </c>
      <c r="I83" s="590" t="s">
        <v>186</v>
      </c>
      <c r="J83" s="590" t="s">
        <v>493</v>
      </c>
      <c r="K83" s="591" t="s">
        <v>282</v>
      </c>
      <c r="L83" s="592">
        <v>1</v>
      </c>
      <c r="M83" s="593">
        <v>981726</v>
      </c>
      <c r="N83" s="594">
        <v>67114</v>
      </c>
      <c r="O83" s="595">
        <v>981064</v>
      </c>
      <c r="P83" s="596">
        <v>673235</v>
      </c>
      <c r="Q83" s="597">
        <f t="shared" si="46"/>
        <v>0.6862294406888847</v>
      </c>
      <c r="R83" s="598">
        <f t="shared" si="33"/>
        <v>662</v>
      </c>
      <c r="S83" s="599">
        <v>8100.0877099999998</v>
      </c>
      <c r="T83" s="600">
        <v>853313.54063000006</v>
      </c>
      <c r="U83" s="600">
        <v>94.903929999999988</v>
      </c>
      <c r="V83" s="600">
        <v>861508.53227000008</v>
      </c>
      <c r="W83" s="601">
        <f t="shared" si="47"/>
        <v>0.87754478568358185</v>
      </c>
      <c r="X83" s="602">
        <v>124.31825000000001</v>
      </c>
      <c r="Y83" s="603">
        <v>3</v>
      </c>
      <c r="Z83" s="603">
        <v>237.03279999999998</v>
      </c>
      <c r="AA83" s="603">
        <v>115.69186666666666</v>
      </c>
      <c r="AB83" s="603">
        <v>24.346533333333333</v>
      </c>
      <c r="AC83" s="603">
        <v>81.348399999999998</v>
      </c>
      <c r="AD83" s="603">
        <v>1.67</v>
      </c>
      <c r="AE83" s="603">
        <v>60.007999999999996</v>
      </c>
      <c r="AF83" s="603">
        <v>136.79987499999999</v>
      </c>
      <c r="AG83" s="603">
        <v>784.21572500000002</v>
      </c>
      <c r="AH83" s="604">
        <f t="shared" si="48"/>
        <v>0.21163872767447697</v>
      </c>
      <c r="AI83" s="605">
        <f t="shared" si="49"/>
        <v>0.40352337817753031</v>
      </c>
      <c r="AJ83" s="606">
        <v>5614</v>
      </c>
      <c r="AK83" s="607">
        <v>5204</v>
      </c>
      <c r="AL83" s="607">
        <v>2926</v>
      </c>
      <c r="AM83" s="607">
        <v>1</v>
      </c>
      <c r="AN83" s="607">
        <v>13047</v>
      </c>
      <c r="AO83" s="607">
        <v>10836</v>
      </c>
      <c r="AP83" s="607">
        <v>4678</v>
      </c>
      <c r="AQ83" s="608">
        <v>3944</v>
      </c>
      <c r="AR83" s="609"/>
      <c r="AS83" s="610"/>
      <c r="AT83" s="610"/>
      <c r="AU83" s="610"/>
      <c r="AV83" s="610"/>
      <c r="AW83" s="610"/>
      <c r="AX83" s="610"/>
      <c r="AY83" s="610"/>
      <c r="AZ83" s="610"/>
      <c r="BA83" s="610">
        <v>1</v>
      </c>
      <c r="BB83" s="610"/>
      <c r="BC83" s="610"/>
      <c r="BD83" s="610"/>
      <c r="BE83" s="610"/>
      <c r="BF83" s="610"/>
      <c r="BG83" s="610"/>
      <c r="BH83" s="610"/>
      <c r="BI83" s="610"/>
      <c r="BJ83" s="610"/>
      <c r="BK83" s="610"/>
      <c r="BL83" s="611">
        <f t="shared" si="65"/>
        <v>1</v>
      </c>
      <c r="BM83" s="612">
        <v>56</v>
      </c>
      <c r="BN83" s="613">
        <v>50</v>
      </c>
      <c r="BO83" s="613">
        <v>43</v>
      </c>
      <c r="BP83" s="613">
        <v>27</v>
      </c>
      <c r="BQ83" s="613">
        <v>27</v>
      </c>
      <c r="BR83" s="613">
        <v>20</v>
      </c>
      <c r="BS83" s="613"/>
      <c r="BT83" s="613">
        <v>27</v>
      </c>
      <c r="BU83" s="613">
        <v>10</v>
      </c>
      <c r="BV83" s="613"/>
      <c r="BW83" s="613"/>
      <c r="BX83" s="613"/>
      <c r="BY83" s="613"/>
      <c r="BZ83" s="613"/>
      <c r="CA83" s="613"/>
      <c r="CB83" s="613"/>
      <c r="CC83" s="613"/>
      <c r="CD83" s="613"/>
      <c r="CE83" s="613">
        <v>21</v>
      </c>
      <c r="CF83" s="613"/>
      <c r="CG83" s="613"/>
      <c r="CH83" s="613"/>
      <c r="CI83" s="613"/>
      <c r="CJ83" s="613"/>
      <c r="CK83" s="613"/>
      <c r="CL83" s="613"/>
      <c r="CM83" s="613"/>
      <c r="CN83" s="613"/>
      <c r="CO83" s="613"/>
      <c r="CP83" s="613"/>
      <c r="CQ83" s="613"/>
      <c r="CR83" s="613"/>
      <c r="CS83" s="613"/>
      <c r="CT83" s="613"/>
      <c r="CU83" s="613"/>
      <c r="CV83" s="613"/>
      <c r="CW83" s="613"/>
      <c r="CX83" s="613"/>
      <c r="CY83" s="613"/>
      <c r="CZ83" s="613"/>
      <c r="DA83" s="613">
        <f t="shared" si="50"/>
        <v>281</v>
      </c>
      <c r="DB83" s="614">
        <f t="shared" si="51"/>
        <v>9</v>
      </c>
      <c r="DC83" s="615">
        <v>0.57069471624266144</v>
      </c>
      <c r="DD83" s="616">
        <v>0.56104109589041096</v>
      </c>
      <c r="DE83" s="616">
        <v>0.28499522140809175</v>
      </c>
      <c r="DF83" s="616">
        <v>0.6165398274987316</v>
      </c>
      <c r="DG83" s="616">
        <v>0.53150684931506853</v>
      </c>
      <c r="DH83" s="616">
        <v>0.28369863013698632</v>
      </c>
      <c r="DI83" s="616"/>
      <c r="DJ83" s="616">
        <v>0.69183155758498227</v>
      </c>
      <c r="DK83" s="616">
        <v>0.52657534246575344</v>
      </c>
      <c r="DL83" s="616"/>
      <c r="DM83" s="616"/>
      <c r="DN83" s="616"/>
      <c r="DO83" s="616"/>
      <c r="DP83" s="616"/>
      <c r="DQ83" s="616"/>
      <c r="DR83" s="616"/>
      <c r="DS83" s="616"/>
      <c r="DT83" s="616"/>
      <c r="DU83" s="616">
        <v>0.32380952380952382</v>
      </c>
      <c r="DV83" s="616"/>
      <c r="DW83" s="616"/>
      <c r="DX83" s="616"/>
      <c r="DY83" s="616"/>
      <c r="DZ83" s="616"/>
      <c r="EA83" s="616"/>
      <c r="EB83" s="616"/>
      <c r="EC83" s="616"/>
      <c r="ED83" s="616"/>
      <c r="EE83" s="616"/>
      <c r="EF83" s="616"/>
      <c r="EG83" s="616"/>
      <c r="EH83" s="616"/>
      <c r="EI83" s="616"/>
      <c r="EJ83" s="616"/>
      <c r="EK83" s="616"/>
      <c r="EL83" s="616"/>
      <c r="EM83" s="616"/>
      <c r="EN83" s="616"/>
      <c r="EO83" s="616"/>
      <c r="EP83" s="616"/>
      <c r="EQ83" s="617">
        <v>0.49708965046555842</v>
      </c>
      <c r="ER83" s="618">
        <v>4</v>
      </c>
      <c r="ES83" s="619">
        <v>6</v>
      </c>
      <c r="ET83" s="619">
        <v>5</v>
      </c>
      <c r="EU83" s="619"/>
      <c r="EV83" s="619"/>
      <c r="EW83" s="619">
        <v>4</v>
      </c>
      <c r="EX83" s="619"/>
      <c r="EY83" s="619"/>
      <c r="EZ83" s="619"/>
      <c r="FA83" s="619"/>
      <c r="FB83" s="619"/>
      <c r="FC83" s="619"/>
      <c r="FD83" s="619"/>
      <c r="FE83" s="619"/>
      <c r="FF83" s="619"/>
      <c r="FG83" s="619"/>
      <c r="FH83" s="619"/>
      <c r="FI83" s="619"/>
      <c r="FJ83" s="619"/>
      <c r="FK83" s="619"/>
      <c r="FL83" s="619"/>
      <c r="FM83" s="619"/>
      <c r="FN83" s="619"/>
      <c r="FO83" s="619"/>
      <c r="FP83" s="619"/>
      <c r="FQ83" s="619"/>
      <c r="FR83" s="619"/>
      <c r="FS83" s="619"/>
      <c r="FT83" s="619"/>
      <c r="FU83" s="619"/>
      <c r="FV83" s="619"/>
      <c r="FW83" s="619"/>
      <c r="FX83" s="620">
        <f t="shared" si="52"/>
        <v>19</v>
      </c>
      <c r="FY83" s="614">
        <f>COUNT(ER83:FW83)</f>
        <v>4</v>
      </c>
      <c r="FZ83" s="615">
        <v>0.73150684931506849</v>
      </c>
      <c r="GA83" s="616">
        <v>0.45936073059360732</v>
      </c>
      <c r="GB83" s="616">
        <v>0.59616438356164381</v>
      </c>
      <c r="GC83" s="616"/>
      <c r="GD83" s="616"/>
      <c r="GE83" s="616">
        <v>7.1232876712328766E-2</v>
      </c>
      <c r="GF83" s="616"/>
      <c r="GG83" s="616"/>
      <c r="GH83" s="616"/>
      <c r="GI83" s="616"/>
      <c r="GJ83" s="616"/>
      <c r="GK83" s="616"/>
      <c r="GL83" s="616"/>
      <c r="GM83" s="616"/>
      <c r="GN83" s="616"/>
      <c r="GO83" s="616"/>
      <c r="GP83" s="616"/>
      <c r="GQ83" s="616"/>
      <c r="GR83" s="616"/>
      <c r="GS83" s="616"/>
      <c r="GT83" s="616"/>
      <c r="GU83" s="616"/>
      <c r="GV83" s="616"/>
      <c r="GW83" s="616"/>
      <c r="GX83" s="616"/>
      <c r="GY83" s="616"/>
      <c r="GZ83" s="616"/>
      <c r="HA83" s="616"/>
      <c r="HB83" s="616"/>
      <c r="HC83" s="616"/>
      <c r="HD83" s="616"/>
      <c r="HE83" s="616"/>
      <c r="HF83" s="621">
        <v>0.47094448449891851</v>
      </c>
      <c r="HG83" s="622"/>
      <c r="HH83" s="623"/>
      <c r="HI83" s="623"/>
      <c r="HJ83" s="623"/>
      <c r="HK83" s="623"/>
      <c r="HL83" s="623"/>
      <c r="HM83" s="623"/>
      <c r="HN83" s="624"/>
      <c r="HO83" s="625">
        <v>39</v>
      </c>
      <c r="HP83" s="626">
        <v>877</v>
      </c>
      <c r="HQ83" s="626">
        <v>17</v>
      </c>
      <c r="HR83" s="626">
        <v>276</v>
      </c>
      <c r="HS83" s="626">
        <v>661</v>
      </c>
      <c r="HT83" s="626">
        <v>816</v>
      </c>
      <c r="HU83" s="626">
        <v>968</v>
      </c>
      <c r="HV83" s="626">
        <v>390</v>
      </c>
      <c r="HW83" s="626">
        <v>1933</v>
      </c>
      <c r="HX83" s="626">
        <v>242</v>
      </c>
      <c r="HY83" s="626">
        <v>188</v>
      </c>
      <c r="HZ83" s="626">
        <v>309</v>
      </c>
      <c r="IA83" s="626">
        <v>32</v>
      </c>
      <c r="IB83" s="626">
        <v>647</v>
      </c>
      <c r="IC83" s="626">
        <v>774</v>
      </c>
      <c r="ID83" s="626">
        <v>596</v>
      </c>
      <c r="IE83" s="626">
        <v>126</v>
      </c>
      <c r="IF83" s="626">
        <v>43</v>
      </c>
      <c r="IG83" s="626">
        <v>70</v>
      </c>
      <c r="IH83" s="626">
        <v>39</v>
      </c>
      <c r="II83" s="626">
        <v>58</v>
      </c>
      <c r="IJ83" s="626">
        <v>58</v>
      </c>
      <c r="IK83" s="626">
        <v>9</v>
      </c>
      <c r="IL83" s="626">
        <v>132</v>
      </c>
      <c r="IM83" s="626">
        <v>620</v>
      </c>
      <c r="IN83" s="626">
        <v>0</v>
      </c>
      <c r="IO83" s="626">
        <v>5</v>
      </c>
      <c r="IP83" s="626">
        <v>2</v>
      </c>
      <c r="IQ83" s="626">
        <f t="shared" si="53"/>
        <v>9927</v>
      </c>
      <c r="IR83" s="627">
        <f t="shared" si="54"/>
        <v>3.9286793593230583E-3</v>
      </c>
      <c r="IS83" s="614">
        <f t="shared" si="55"/>
        <v>27.197260273972603</v>
      </c>
      <c r="IT83" s="628">
        <v>753</v>
      </c>
      <c r="IU83" s="629">
        <f t="shared" si="56"/>
        <v>7.5853732245391353E-2</v>
      </c>
      <c r="IV83" s="630">
        <v>1573</v>
      </c>
      <c r="IW83" s="631">
        <f t="shared" si="37"/>
        <v>0.15845673415936334</v>
      </c>
      <c r="IX83" s="632">
        <v>8225.4896999999983</v>
      </c>
      <c r="IY83" s="633">
        <v>847.59739999999988</v>
      </c>
      <c r="IZ83" s="633">
        <v>9073.0871000000006</v>
      </c>
      <c r="JA83" s="634">
        <f t="shared" si="57"/>
        <v>9.3418854096529044E-2</v>
      </c>
      <c r="JB83" s="635">
        <v>0.91398076961821306</v>
      </c>
      <c r="JC83" s="636">
        <v>2700</v>
      </c>
      <c r="JD83" s="637">
        <v>1622</v>
      </c>
      <c r="JE83" s="637">
        <v>355</v>
      </c>
      <c r="JF83" s="637">
        <v>71</v>
      </c>
      <c r="JG83" s="637">
        <v>0</v>
      </c>
      <c r="JH83" s="637">
        <v>5179</v>
      </c>
      <c r="JI83" s="638">
        <f t="shared" si="38"/>
        <v>0.27198549410698097</v>
      </c>
      <c r="JJ83" s="638">
        <f t="shared" si="39"/>
        <v>0.16339276720056412</v>
      </c>
      <c r="JK83" s="638">
        <f t="shared" si="40"/>
        <v>3.5761055706658607E-2</v>
      </c>
      <c r="JL83" s="638">
        <f t="shared" si="41"/>
        <v>7.1522111413317218E-3</v>
      </c>
      <c r="JM83" s="638">
        <f t="shared" si="42"/>
        <v>0</v>
      </c>
      <c r="JN83" s="639">
        <f t="shared" si="43"/>
        <v>0.52170847184446456</v>
      </c>
      <c r="JO83" s="640">
        <v>28.256410256410255</v>
      </c>
      <c r="JP83" s="641">
        <v>6.4275940706955534</v>
      </c>
      <c r="JQ83" s="641">
        <v>4</v>
      </c>
      <c r="JR83" s="641">
        <v>3.902173913043478</v>
      </c>
      <c r="JS83" s="641">
        <v>7.7488653555219367</v>
      </c>
      <c r="JT83" s="641">
        <v>5.4276960784313726</v>
      </c>
      <c r="JU83" s="641">
        <v>6.5526859504132231</v>
      </c>
      <c r="JV83" s="641">
        <v>7.3666666666666663</v>
      </c>
      <c r="JW83" s="641">
        <v>6.7615106052767722</v>
      </c>
      <c r="JX83" s="641">
        <v>7.3223140495867769</v>
      </c>
      <c r="JY83" s="641">
        <v>6.7765957446808507</v>
      </c>
      <c r="JZ83" s="641">
        <v>6.9223300970873787</v>
      </c>
      <c r="KA83" s="641">
        <v>3.96875</v>
      </c>
      <c r="KB83" s="641">
        <v>3.7774343122102008</v>
      </c>
      <c r="KC83" s="641">
        <v>4.3436692506459949</v>
      </c>
      <c r="KD83" s="641">
        <v>4.2365771812080535</v>
      </c>
      <c r="KE83" s="641">
        <v>5.9682539682539684</v>
      </c>
      <c r="KF83" s="641">
        <v>7.2558139534883717</v>
      </c>
      <c r="KG83" s="641">
        <v>10.8</v>
      </c>
      <c r="KH83" s="641">
        <v>4.0769230769230766</v>
      </c>
      <c r="KI83" s="641">
        <v>2.2586206896551726</v>
      </c>
      <c r="KJ83" s="641">
        <v>3.896551724137931</v>
      </c>
      <c r="KK83" s="641">
        <v>4.8888888888888893</v>
      </c>
      <c r="KL83" s="641">
        <v>4.4696969696969697</v>
      </c>
      <c r="KM83" s="641">
        <v>11.946774193548388</v>
      </c>
      <c r="KN83" s="641">
        <v>0</v>
      </c>
      <c r="KO83" s="641">
        <v>4.5999999999999996</v>
      </c>
      <c r="KP83" s="641">
        <v>5.5</v>
      </c>
      <c r="KQ83" s="642">
        <v>6.4243981061750777</v>
      </c>
      <c r="KR83" s="625">
        <v>162</v>
      </c>
      <c r="KS83" s="626">
        <v>4481</v>
      </c>
      <c r="KT83" s="626">
        <v>52</v>
      </c>
      <c r="KU83" s="626">
        <v>802</v>
      </c>
      <c r="KV83" s="626">
        <v>4059</v>
      </c>
      <c r="KW83" s="626">
        <v>3408</v>
      </c>
      <c r="KX83" s="626">
        <v>4653</v>
      </c>
      <c r="KY83" s="626">
        <v>2390</v>
      </c>
      <c r="KZ83" s="626">
        <v>10956</v>
      </c>
      <c r="LA83" s="626">
        <v>1501</v>
      </c>
      <c r="LB83" s="626">
        <v>1034</v>
      </c>
      <c r="LC83" s="626">
        <v>1724</v>
      </c>
      <c r="LD83" s="626">
        <v>95</v>
      </c>
      <c r="LE83" s="626">
        <v>1844</v>
      </c>
      <c r="LF83" s="626">
        <v>2642</v>
      </c>
      <c r="LG83" s="626">
        <v>1948</v>
      </c>
      <c r="LH83" s="626">
        <v>559</v>
      </c>
      <c r="LI83" s="626">
        <v>261</v>
      </c>
      <c r="LJ83" s="626">
        <v>666</v>
      </c>
      <c r="LK83" s="626">
        <v>116</v>
      </c>
      <c r="LL83" s="626">
        <v>71</v>
      </c>
      <c r="LM83" s="626">
        <v>151</v>
      </c>
      <c r="LN83" s="626">
        <v>35</v>
      </c>
      <c r="LO83" s="626">
        <v>455</v>
      </c>
      <c r="LP83" s="626">
        <v>6788</v>
      </c>
      <c r="LQ83" s="626">
        <v>0</v>
      </c>
      <c r="LR83" s="626">
        <v>18</v>
      </c>
      <c r="LS83" s="626">
        <v>8</v>
      </c>
      <c r="LT83" s="626">
        <f t="shared" si="35"/>
        <v>50879</v>
      </c>
      <c r="LU83" s="614">
        <f t="shared" si="44"/>
        <v>139.39452054794521</v>
      </c>
      <c r="LV83" s="625">
        <v>906</v>
      </c>
      <c r="LW83" s="626">
        <v>292</v>
      </c>
      <c r="LX83" s="626">
        <v>0</v>
      </c>
      <c r="LY83" s="626">
        <v>2</v>
      </c>
      <c r="LZ83" s="626">
        <v>441</v>
      </c>
      <c r="MA83" s="626">
        <v>236</v>
      </c>
      <c r="MB83" s="626">
        <v>728</v>
      </c>
      <c r="MC83" s="626">
        <v>95</v>
      </c>
      <c r="MD83" s="626">
        <v>190</v>
      </c>
      <c r="ME83" s="626">
        <v>36</v>
      </c>
      <c r="MF83" s="626">
        <v>55</v>
      </c>
      <c r="MG83" s="626">
        <v>115</v>
      </c>
      <c r="MH83" s="626">
        <v>0</v>
      </c>
      <c r="MI83" s="626">
        <v>0</v>
      </c>
      <c r="MJ83" s="626">
        <v>10</v>
      </c>
      <c r="MK83" s="626">
        <v>0</v>
      </c>
      <c r="ML83" s="626">
        <v>67</v>
      </c>
      <c r="MM83" s="626">
        <v>8</v>
      </c>
      <c r="MN83" s="626">
        <v>20</v>
      </c>
      <c r="MO83" s="626">
        <v>5</v>
      </c>
      <c r="MP83" s="626">
        <v>18</v>
      </c>
      <c r="MQ83" s="626">
        <v>19</v>
      </c>
      <c r="MR83" s="626">
        <v>0</v>
      </c>
      <c r="MS83" s="626">
        <v>17</v>
      </c>
      <c r="MT83" s="626">
        <v>0</v>
      </c>
      <c r="MU83" s="626">
        <v>0</v>
      </c>
      <c r="MV83" s="626">
        <v>0</v>
      </c>
      <c r="MW83" s="626">
        <v>0</v>
      </c>
      <c r="MX83" s="626">
        <f t="shared" si="67"/>
        <v>3260</v>
      </c>
      <c r="MY83" s="614">
        <f t="shared" si="59"/>
        <v>8.9315068493150687</v>
      </c>
      <c r="MZ83" s="612">
        <f t="shared" si="45"/>
        <v>50879</v>
      </c>
      <c r="NA83" s="613">
        <f t="shared" si="60"/>
        <v>3260</v>
      </c>
      <c r="NB83" s="643">
        <f t="shared" si="61"/>
        <v>6.0215371543619202E-2</v>
      </c>
      <c r="NC83" s="644">
        <v>2</v>
      </c>
      <c r="ND83" s="645">
        <v>105</v>
      </c>
      <c r="NE83" s="645">
        <v>675</v>
      </c>
      <c r="NF83" s="646">
        <v>382</v>
      </c>
      <c r="NG83" s="647">
        <v>592</v>
      </c>
      <c r="NH83" s="647">
        <v>1504</v>
      </c>
      <c r="NI83" s="645">
        <v>0</v>
      </c>
      <c r="NJ83" s="645">
        <v>0</v>
      </c>
      <c r="NK83" s="646">
        <v>0</v>
      </c>
      <c r="NL83" s="647">
        <v>0</v>
      </c>
      <c r="NM83" s="645">
        <v>0</v>
      </c>
      <c r="NN83" s="645">
        <v>0</v>
      </c>
      <c r="NO83" s="646">
        <v>0</v>
      </c>
      <c r="NP83" s="647">
        <v>0</v>
      </c>
      <c r="NQ83" s="648">
        <v>0</v>
      </c>
      <c r="NR83" s="648">
        <v>0</v>
      </c>
      <c r="NS83" s="648">
        <v>0</v>
      </c>
      <c r="NT83" s="649">
        <f t="shared" si="62"/>
        <v>3260</v>
      </c>
      <c r="NU83" s="650">
        <f t="shared" si="63"/>
        <v>0.23987730061349694</v>
      </c>
      <c r="NV83" s="625">
        <v>849</v>
      </c>
      <c r="NW83" s="626">
        <v>8</v>
      </c>
      <c r="NX83" s="626">
        <v>19</v>
      </c>
      <c r="NY83" s="651">
        <v>876</v>
      </c>
      <c r="NZ83" s="626">
        <v>140</v>
      </c>
      <c r="OA83" s="626">
        <v>16</v>
      </c>
      <c r="OB83" s="626">
        <v>24</v>
      </c>
      <c r="OC83" s="651">
        <v>180</v>
      </c>
      <c r="OD83" s="652">
        <f t="shared" si="64"/>
        <v>1056</v>
      </c>
      <c r="OE83" s="653">
        <v>9.23</v>
      </c>
      <c r="OF83" s="654">
        <v>1.8460000000000001</v>
      </c>
      <c r="OG83" s="654">
        <v>2.82</v>
      </c>
      <c r="OH83" s="654">
        <v>0.20142857142857143</v>
      </c>
      <c r="OI83" s="654">
        <v>16.630000000000003</v>
      </c>
      <c r="OJ83" s="654">
        <v>3.3260000000000005</v>
      </c>
      <c r="OK83" s="654">
        <v>24.490000000000002</v>
      </c>
      <c r="OL83" s="655">
        <v>1.7492857142857143</v>
      </c>
      <c r="OM83" s="656"/>
      <c r="ON83" s="657"/>
      <c r="OO83" s="657"/>
      <c r="OP83" s="657"/>
      <c r="OQ83" s="657"/>
      <c r="OR83" s="657"/>
      <c r="OS83" s="657"/>
      <c r="OT83" s="658"/>
    </row>
    <row r="84" spans="1:410" s="587" customFormat="1" ht="8.25" x14ac:dyDescent="0.25">
      <c r="A84" s="588" t="s">
        <v>601</v>
      </c>
      <c r="B84" s="589" t="s">
        <v>602</v>
      </c>
      <c r="C84" s="590" t="s">
        <v>603</v>
      </c>
      <c r="D84" s="590" t="s">
        <v>604</v>
      </c>
      <c r="E84" s="590" t="s">
        <v>1217</v>
      </c>
      <c r="F84" s="590" t="s">
        <v>312</v>
      </c>
      <c r="G84" s="590" t="s">
        <v>605</v>
      </c>
      <c r="H84" s="590" t="s">
        <v>605</v>
      </c>
      <c r="I84" s="590" t="s">
        <v>186</v>
      </c>
      <c r="J84" s="590" t="s">
        <v>493</v>
      </c>
      <c r="K84" s="591" t="s">
        <v>282</v>
      </c>
      <c r="L84" s="592">
        <v>1</v>
      </c>
      <c r="M84" s="593">
        <v>1232768</v>
      </c>
      <c r="N84" s="594">
        <v>54326</v>
      </c>
      <c r="O84" s="595">
        <v>1216649</v>
      </c>
      <c r="P84" s="596">
        <v>833343</v>
      </c>
      <c r="Q84" s="597">
        <f t="shared" si="46"/>
        <v>0.68494939789536669</v>
      </c>
      <c r="R84" s="598">
        <f t="shared" si="33"/>
        <v>16119</v>
      </c>
      <c r="S84" s="599">
        <v>759.92674</v>
      </c>
      <c r="T84" s="600">
        <v>1038791.0141600001</v>
      </c>
      <c r="U84" s="600">
        <v>45294.755110000006</v>
      </c>
      <c r="V84" s="600">
        <v>1084845.6960100001</v>
      </c>
      <c r="W84" s="601">
        <f t="shared" si="47"/>
        <v>0.88000799502420579</v>
      </c>
      <c r="X84" s="602">
        <v>106.59625</v>
      </c>
      <c r="Y84" s="603">
        <v>8.2200000000000006</v>
      </c>
      <c r="Z84" s="603">
        <v>234.08133333333336</v>
      </c>
      <c r="AA84" s="603">
        <v>79.522800000000004</v>
      </c>
      <c r="AB84" s="603">
        <v>25.182133333333333</v>
      </c>
      <c r="AC84" s="603">
        <v>81.52346666666665</v>
      </c>
      <c r="AD84" s="603">
        <v>3.7450666666666668</v>
      </c>
      <c r="AE84" s="603">
        <v>69.127250000000004</v>
      </c>
      <c r="AF84" s="603">
        <v>95.426500000000004</v>
      </c>
      <c r="AG84" s="603">
        <v>703.4248</v>
      </c>
      <c r="AH84" s="604">
        <f t="shared" si="48"/>
        <v>0.19781402248274427</v>
      </c>
      <c r="AI84" s="605">
        <f t="shared" si="49"/>
        <v>0.43439211168114039</v>
      </c>
      <c r="AJ84" s="606">
        <v>9428</v>
      </c>
      <c r="AK84" s="607">
        <v>8696</v>
      </c>
      <c r="AL84" s="607">
        <v>3990</v>
      </c>
      <c r="AM84" s="607">
        <v>4624</v>
      </c>
      <c r="AN84" s="607">
        <v>21482</v>
      </c>
      <c r="AO84" s="607">
        <v>12926</v>
      </c>
      <c r="AP84" s="607">
        <v>4651</v>
      </c>
      <c r="AQ84" s="608">
        <v>8246</v>
      </c>
      <c r="AR84" s="609"/>
      <c r="AS84" s="610"/>
      <c r="AT84" s="610"/>
      <c r="AU84" s="610"/>
      <c r="AV84" s="610"/>
      <c r="AW84" s="610"/>
      <c r="AX84" s="610"/>
      <c r="AY84" s="610"/>
      <c r="AZ84" s="610"/>
      <c r="BA84" s="610"/>
      <c r="BB84" s="610"/>
      <c r="BC84" s="610"/>
      <c r="BD84" s="610"/>
      <c r="BE84" s="610"/>
      <c r="BF84" s="610"/>
      <c r="BG84" s="610"/>
      <c r="BH84" s="610"/>
      <c r="BI84" s="610"/>
      <c r="BJ84" s="610"/>
      <c r="BK84" s="610"/>
      <c r="BL84" s="611"/>
      <c r="BM84" s="612">
        <v>71</v>
      </c>
      <c r="BN84" s="613">
        <v>51</v>
      </c>
      <c r="BO84" s="613">
        <v>35</v>
      </c>
      <c r="BP84" s="613"/>
      <c r="BQ84" s="613">
        <v>22</v>
      </c>
      <c r="BR84" s="613">
        <v>20</v>
      </c>
      <c r="BS84" s="613">
        <v>21</v>
      </c>
      <c r="BT84" s="613"/>
      <c r="BU84" s="613">
        <v>12</v>
      </c>
      <c r="BV84" s="613"/>
      <c r="BW84" s="613"/>
      <c r="BX84" s="613"/>
      <c r="BY84" s="613">
        <v>19</v>
      </c>
      <c r="BZ84" s="613"/>
      <c r="CA84" s="613"/>
      <c r="CB84" s="613"/>
      <c r="CC84" s="613"/>
      <c r="CD84" s="613"/>
      <c r="CE84" s="613">
        <v>20</v>
      </c>
      <c r="CF84" s="613"/>
      <c r="CG84" s="613"/>
      <c r="CH84" s="613"/>
      <c r="CI84" s="613"/>
      <c r="CJ84" s="613"/>
      <c r="CK84" s="613"/>
      <c r="CL84" s="613"/>
      <c r="CM84" s="613"/>
      <c r="CN84" s="613"/>
      <c r="CO84" s="613"/>
      <c r="CP84" s="613"/>
      <c r="CQ84" s="613"/>
      <c r="CR84" s="613"/>
      <c r="CS84" s="613"/>
      <c r="CT84" s="613"/>
      <c r="CU84" s="613"/>
      <c r="CV84" s="613"/>
      <c r="CW84" s="613"/>
      <c r="CX84" s="613"/>
      <c r="CY84" s="613"/>
      <c r="CZ84" s="613"/>
      <c r="DA84" s="613">
        <f t="shared" si="50"/>
        <v>271</v>
      </c>
      <c r="DB84" s="614">
        <f t="shared" si="51"/>
        <v>9</v>
      </c>
      <c r="DC84" s="615">
        <v>0.65587497588269339</v>
      </c>
      <c r="DD84" s="616">
        <v>0.51345688960515712</v>
      </c>
      <c r="DE84" s="616">
        <v>0.42864970645792566</v>
      </c>
      <c r="DF84" s="616"/>
      <c r="DG84" s="616">
        <v>0.63748443337484428</v>
      </c>
      <c r="DH84" s="616">
        <v>0.29712328767123286</v>
      </c>
      <c r="DI84" s="616">
        <v>0.46679712981082844</v>
      </c>
      <c r="DJ84" s="616"/>
      <c r="DK84" s="616">
        <v>0.5931506849315068</v>
      </c>
      <c r="DL84" s="616"/>
      <c r="DM84" s="616"/>
      <c r="DN84" s="616"/>
      <c r="DO84" s="616">
        <v>0.42956020187454941</v>
      </c>
      <c r="DP84" s="616"/>
      <c r="DQ84" s="616"/>
      <c r="DR84" s="616"/>
      <c r="DS84" s="616"/>
      <c r="DT84" s="616"/>
      <c r="DU84" s="616"/>
      <c r="DV84" s="616"/>
      <c r="DW84" s="616"/>
      <c r="DX84" s="616"/>
      <c r="DY84" s="616"/>
      <c r="DZ84" s="616"/>
      <c r="EA84" s="616"/>
      <c r="EB84" s="616"/>
      <c r="EC84" s="616"/>
      <c r="ED84" s="616"/>
      <c r="EE84" s="616"/>
      <c r="EF84" s="616"/>
      <c r="EG84" s="616"/>
      <c r="EH84" s="616"/>
      <c r="EI84" s="616"/>
      <c r="EJ84" s="616"/>
      <c r="EK84" s="616"/>
      <c r="EL84" s="616"/>
      <c r="EM84" s="616"/>
      <c r="EN84" s="616"/>
      <c r="EO84" s="616"/>
      <c r="EP84" s="616"/>
      <c r="EQ84" s="617">
        <v>0.49005711974927968</v>
      </c>
      <c r="ER84" s="618"/>
      <c r="ES84" s="619">
        <v>12</v>
      </c>
      <c r="ET84" s="619">
        <v>7</v>
      </c>
      <c r="EU84" s="619"/>
      <c r="EV84" s="619"/>
      <c r="EW84" s="619"/>
      <c r="EX84" s="619"/>
      <c r="EY84" s="619"/>
      <c r="EZ84" s="619"/>
      <c r="FA84" s="619"/>
      <c r="FB84" s="619"/>
      <c r="FC84" s="619"/>
      <c r="FD84" s="619"/>
      <c r="FE84" s="619"/>
      <c r="FF84" s="619"/>
      <c r="FG84" s="619"/>
      <c r="FH84" s="619"/>
      <c r="FI84" s="619"/>
      <c r="FJ84" s="619"/>
      <c r="FK84" s="619"/>
      <c r="FL84" s="619"/>
      <c r="FM84" s="619"/>
      <c r="FN84" s="619"/>
      <c r="FO84" s="619"/>
      <c r="FP84" s="619"/>
      <c r="FQ84" s="619"/>
      <c r="FR84" s="619"/>
      <c r="FS84" s="619"/>
      <c r="FT84" s="619"/>
      <c r="FU84" s="619"/>
      <c r="FV84" s="619"/>
      <c r="FW84" s="619"/>
      <c r="FX84" s="620">
        <f t="shared" si="52"/>
        <v>19</v>
      </c>
      <c r="FY84" s="614">
        <f>COUNT(ER84:FW84)</f>
        <v>2</v>
      </c>
      <c r="FZ84" s="615"/>
      <c r="GA84" s="616">
        <v>0.7299086757990868</v>
      </c>
      <c r="GB84" s="616">
        <v>0.68845401174168297</v>
      </c>
      <c r="GC84" s="616"/>
      <c r="GD84" s="616"/>
      <c r="GE84" s="616"/>
      <c r="GF84" s="616"/>
      <c r="GG84" s="616"/>
      <c r="GH84" s="616"/>
      <c r="GI84" s="616"/>
      <c r="GJ84" s="616"/>
      <c r="GK84" s="616"/>
      <c r="GL84" s="616"/>
      <c r="GM84" s="616"/>
      <c r="GN84" s="616"/>
      <c r="GO84" s="616"/>
      <c r="GP84" s="616"/>
      <c r="GQ84" s="616"/>
      <c r="GR84" s="616"/>
      <c r="GS84" s="616"/>
      <c r="GT84" s="616"/>
      <c r="GU84" s="616"/>
      <c r="GV84" s="616"/>
      <c r="GW84" s="616"/>
      <c r="GX84" s="616"/>
      <c r="GY84" s="616"/>
      <c r="GZ84" s="616"/>
      <c r="HA84" s="616"/>
      <c r="HB84" s="616"/>
      <c r="HC84" s="616"/>
      <c r="HD84" s="616"/>
      <c r="HE84" s="616"/>
      <c r="HF84" s="621">
        <v>0.7146359048305696</v>
      </c>
      <c r="HG84" s="622"/>
      <c r="HH84" s="623"/>
      <c r="HI84" s="623"/>
      <c r="HJ84" s="623"/>
      <c r="HK84" s="623"/>
      <c r="HL84" s="623"/>
      <c r="HM84" s="623"/>
      <c r="HN84" s="624"/>
      <c r="HO84" s="625">
        <v>40</v>
      </c>
      <c r="HP84" s="626">
        <v>975</v>
      </c>
      <c r="HQ84" s="626">
        <v>8</v>
      </c>
      <c r="HR84" s="626">
        <v>1048</v>
      </c>
      <c r="HS84" s="626">
        <v>718</v>
      </c>
      <c r="HT84" s="626">
        <v>1174</v>
      </c>
      <c r="HU84" s="626">
        <v>1067</v>
      </c>
      <c r="HV84" s="626">
        <v>467</v>
      </c>
      <c r="HW84" s="626">
        <v>1135</v>
      </c>
      <c r="HX84" s="626">
        <v>312</v>
      </c>
      <c r="HY84" s="626">
        <v>357</v>
      </c>
      <c r="HZ84" s="626">
        <v>395</v>
      </c>
      <c r="IA84" s="626">
        <v>44</v>
      </c>
      <c r="IB84" s="626">
        <v>710</v>
      </c>
      <c r="IC84" s="626">
        <v>923</v>
      </c>
      <c r="ID84" s="626">
        <v>685</v>
      </c>
      <c r="IE84" s="626">
        <v>147</v>
      </c>
      <c r="IF84" s="626">
        <v>27</v>
      </c>
      <c r="IG84" s="626">
        <v>242</v>
      </c>
      <c r="IH84" s="626">
        <v>185</v>
      </c>
      <c r="II84" s="626">
        <v>66</v>
      </c>
      <c r="IJ84" s="626">
        <v>105</v>
      </c>
      <c r="IK84" s="626">
        <v>11</v>
      </c>
      <c r="IL84" s="626">
        <v>57</v>
      </c>
      <c r="IM84" s="626">
        <v>0</v>
      </c>
      <c r="IN84" s="626">
        <v>1</v>
      </c>
      <c r="IO84" s="626">
        <v>0</v>
      </c>
      <c r="IP84" s="626">
        <v>1</v>
      </c>
      <c r="IQ84" s="626">
        <f t="shared" si="53"/>
        <v>10900</v>
      </c>
      <c r="IR84" s="627">
        <f t="shared" si="54"/>
        <v>3.761467889908257E-3</v>
      </c>
      <c r="IS84" s="614">
        <f t="shared" si="55"/>
        <v>29.863013698630137</v>
      </c>
      <c r="IT84" s="628">
        <v>2070</v>
      </c>
      <c r="IU84" s="629">
        <f t="shared" si="56"/>
        <v>0.18990825688073396</v>
      </c>
      <c r="IV84" s="630">
        <v>3411</v>
      </c>
      <c r="IW84" s="631">
        <f t="shared" si="37"/>
        <v>0.31293577981651377</v>
      </c>
      <c r="IX84" s="632">
        <v>7870.0086999999949</v>
      </c>
      <c r="IY84" s="633">
        <v>476.84649999999971</v>
      </c>
      <c r="IZ84" s="633">
        <v>8346.8551999999945</v>
      </c>
      <c r="JA84" s="634">
        <f t="shared" si="57"/>
        <v>5.7128881306099576E-2</v>
      </c>
      <c r="JB84" s="635">
        <v>0.76576653211009127</v>
      </c>
      <c r="JC84" s="636">
        <v>3195</v>
      </c>
      <c r="JD84" s="637">
        <v>815</v>
      </c>
      <c r="JE84" s="637">
        <v>6</v>
      </c>
      <c r="JF84" s="637">
        <v>243</v>
      </c>
      <c r="JG84" s="637">
        <v>14</v>
      </c>
      <c r="JH84" s="637">
        <v>6627</v>
      </c>
      <c r="JI84" s="638">
        <f t="shared" si="38"/>
        <v>0.29311926605504585</v>
      </c>
      <c r="JJ84" s="638">
        <f t="shared" si="39"/>
        <v>7.4770642201834867E-2</v>
      </c>
      <c r="JK84" s="638">
        <f t="shared" si="40"/>
        <v>5.5045871559633033E-4</v>
      </c>
      <c r="JL84" s="638">
        <f t="shared" si="41"/>
        <v>2.2293577981651377E-2</v>
      </c>
      <c r="JM84" s="638">
        <f t="shared" si="42"/>
        <v>1.2844036697247706E-3</v>
      </c>
      <c r="JN84" s="639">
        <f t="shared" si="43"/>
        <v>0.60798165137614679</v>
      </c>
      <c r="JO84" s="640">
        <v>18.274999999999999</v>
      </c>
      <c r="JP84" s="641">
        <v>4.8184615384615386</v>
      </c>
      <c r="JQ84" s="641">
        <v>3.625</v>
      </c>
      <c r="JR84" s="641">
        <v>3.75</v>
      </c>
      <c r="JS84" s="641">
        <v>8.6699164345403901</v>
      </c>
      <c r="JT84" s="641">
        <v>5.7793867120954001</v>
      </c>
      <c r="JU84" s="641">
        <v>5.6419868791002807</v>
      </c>
      <c r="JV84" s="641">
        <v>6.0428265524625271</v>
      </c>
      <c r="JW84" s="641">
        <v>5.9136563876651982</v>
      </c>
      <c r="JX84" s="641">
        <v>5.8621794871794872</v>
      </c>
      <c r="JY84" s="641">
        <v>5.6134453781512601</v>
      </c>
      <c r="JZ84" s="641">
        <v>7.3594936708860761</v>
      </c>
      <c r="KA84" s="641">
        <v>3.5454545454545454</v>
      </c>
      <c r="KB84" s="641">
        <v>3.3394366197183101</v>
      </c>
      <c r="KC84" s="641">
        <v>4.6403033586132176</v>
      </c>
      <c r="KD84" s="641">
        <v>4.8204379562043798</v>
      </c>
      <c r="KE84" s="641">
        <v>6.6462585034013602</v>
      </c>
      <c r="KF84" s="641">
        <v>5.8518518518518521</v>
      </c>
      <c r="KG84" s="641">
        <v>9.7603305785123968</v>
      </c>
      <c r="KH84" s="641">
        <v>21.162162162162161</v>
      </c>
      <c r="KI84" s="641">
        <v>2.7878787878787881</v>
      </c>
      <c r="KJ84" s="641">
        <v>3.7428571428571429</v>
      </c>
      <c r="KK84" s="641">
        <v>9.1818181818181817</v>
      </c>
      <c r="KL84" s="641">
        <v>3.5263157894736841</v>
      </c>
      <c r="KM84" s="641">
        <v>0</v>
      </c>
      <c r="KN84" s="641">
        <v>13</v>
      </c>
      <c r="KO84" s="641">
        <v>0</v>
      </c>
      <c r="KP84" s="641">
        <v>13</v>
      </c>
      <c r="KQ84" s="642">
        <v>5.7909174311926606</v>
      </c>
      <c r="KR84" s="625">
        <v>103</v>
      </c>
      <c r="KS84" s="626">
        <v>3467</v>
      </c>
      <c r="KT84" s="626">
        <v>22</v>
      </c>
      <c r="KU84" s="626">
        <v>3179</v>
      </c>
      <c r="KV84" s="626">
        <v>4667</v>
      </c>
      <c r="KW84" s="626">
        <v>4401</v>
      </c>
      <c r="KX84" s="626">
        <v>4343</v>
      </c>
      <c r="KY84" s="626">
        <v>2207</v>
      </c>
      <c r="KZ84" s="626">
        <v>5461</v>
      </c>
      <c r="LA84" s="626">
        <v>1500</v>
      </c>
      <c r="LB84" s="626">
        <v>1538</v>
      </c>
      <c r="LC84" s="626">
        <v>2335</v>
      </c>
      <c r="LD84" s="626">
        <v>120</v>
      </c>
      <c r="LE84" s="626">
        <v>1873</v>
      </c>
      <c r="LF84" s="626">
        <v>3436</v>
      </c>
      <c r="LG84" s="626">
        <v>2632</v>
      </c>
      <c r="LH84" s="626">
        <v>802</v>
      </c>
      <c r="LI84" s="626">
        <v>121</v>
      </c>
      <c r="LJ84" s="626">
        <v>1890</v>
      </c>
      <c r="LK84" s="626">
        <v>3728</v>
      </c>
      <c r="LL84" s="626">
        <v>56</v>
      </c>
      <c r="LM84" s="626">
        <v>222</v>
      </c>
      <c r="LN84" s="626">
        <v>85</v>
      </c>
      <c r="LO84" s="626">
        <v>154</v>
      </c>
      <c r="LP84" s="626">
        <v>0</v>
      </c>
      <c r="LQ84" s="626">
        <v>6</v>
      </c>
      <c r="LR84" s="626">
        <v>0</v>
      </c>
      <c r="LS84" s="626">
        <v>11</v>
      </c>
      <c r="LT84" s="626">
        <f t="shared" si="35"/>
        <v>48359</v>
      </c>
      <c r="LU84" s="614">
        <f t="shared" si="44"/>
        <v>132.49041095890411</v>
      </c>
      <c r="LV84" s="625">
        <v>598</v>
      </c>
      <c r="LW84" s="626">
        <v>256</v>
      </c>
      <c r="LX84" s="626">
        <v>0</v>
      </c>
      <c r="LY84" s="626">
        <v>46</v>
      </c>
      <c r="LZ84" s="626">
        <v>820</v>
      </c>
      <c r="MA84" s="626">
        <v>1394</v>
      </c>
      <c r="MB84" s="626">
        <v>613</v>
      </c>
      <c r="MC84" s="626">
        <v>152</v>
      </c>
      <c r="MD84" s="626">
        <v>143</v>
      </c>
      <c r="ME84" s="626">
        <v>40</v>
      </c>
      <c r="MF84" s="626">
        <v>112</v>
      </c>
      <c r="MG84" s="626">
        <v>184</v>
      </c>
      <c r="MH84" s="626">
        <v>0</v>
      </c>
      <c r="MI84" s="626">
        <v>38</v>
      </c>
      <c r="MJ84" s="626">
        <v>10</v>
      </c>
      <c r="MK84" s="626">
        <v>0</v>
      </c>
      <c r="ML84" s="626">
        <v>27</v>
      </c>
      <c r="MM84" s="626">
        <v>10</v>
      </c>
      <c r="MN84" s="626">
        <v>235</v>
      </c>
      <c r="MO84" s="626">
        <v>8</v>
      </c>
      <c r="MP84" s="626">
        <v>72</v>
      </c>
      <c r="MQ84" s="626">
        <v>70</v>
      </c>
      <c r="MR84" s="626">
        <v>5</v>
      </c>
      <c r="MS84" s="626">
        <v>1</v>
      </c>
      <c r="MT84" s="626">
        <v>0</v>
      </c>
      <c r="MU84" s="626">
        <v>6</v>
      </c>
      <c r="MV84" s="626">
        <v>0</v>
      </c>
      <c r="MW84" s="626">
        <v>0</v>
      </c>
      <c r="MX84" s="626">
        <f t="shared" si="67"/>
        <v>4840</v>
      </c>
      <c r="MY84" s="614">
        <f t="shared" si="59"/>
        <v>13.260273972602739</v>
      </c>
      <c r="MZ84" s="612">
        <f t="shared" si="45"/>
        <v>48359</v>
      </c>
      <c r="NA84" s="613">
        <f t="shared" si="60"/>
        <v>4840</v>
      </c>
      <c r="NB84" s="643">
        <f t="shared" si="61"/>
        <v>9.0979153743491414E-2</v>
      </c>
      <c r="NC84" s="644">
        <v>30</v>
      </c>
      <c r="ND84" s="645">
        <v>286</v>
      </c>
      <c r="NE84" s="645">
        <v>461</v>
      </c>
      <c r="NF84" s="646">
        <v>504</v>
      </c>
      <c r="NG84" s="647">
        <v>975</v>
      </c>
      <c r="NH84" s="647">
        <v>2584</v>
      </c>
      <c r="NI84" s="645">
        <v>0</v>
      </c>
      <c r="NJ84" s="645">
        <v>0</v>
      </c>
      <c r="NK84" s="646">
        <v>0</v>
      </c>
      <c r="NL84" s="647">
        <v>0</v>
      </c>
      <c r="NM84" s="645">
        <v>0</v>
      </c>
      <c r="NN84" s="645">
        <v>0</v>
      </c>
      <c r="NO84" s="646">
        <v>0</v>
      </c>
      <c r="NP84" s="647">
        <v>0</v>
      </c>
      <c r="NQ84" s="648">
        <v>0</v>
      </c>
      <c r="NR84" s="648">
        <v>0</v>
      </c>
      <c r="NS84" s="648">
        <v>0</v>
      </c>
      <c r="NT84" s="649">
        <f t="shared" si="62"/>
        <v>4840</v>
      </c>
      <c r="NU84" s="650">
        <f t="shared" si="63"/>
        <v>0.16053719008264464</v>
      </c>
      <c r="NV84" s="625">
        <v>812</v>
      </c>
      <c r="NW84" s="626">
        <v>10</v>
      </c>
      <c r="NX84" s="626">
        <v>40</v>
      </c>
      <c r="NY84" s="651">
        <v>862</v>
      </c>
      <c r="NZ84" s="626">
        <v>62</v>
      </c>
      <c r="OA84" s="626">
        <v>28</v>
      </c>
      <c r="OB84" s="626">
        <v>61</v>
      </c>
      <c r="OC84" s="651">
        <v>151</v>
      </c>
      <c r="OD84" s="652">
        <f t="shared" si="64"/>
        <v>1013</v>
      </c>
      <c r="OE84" s="653">
        <v>5.97</v>
      </c>
      <c r="OF84" s="654">
        <v>0.85285714285714287</v>
      </c>
      <c r="OG84" s="654">
        <v>1.34</v>
      </c>
      <c r="OH84" s="654">
        <v>0.11166666666666668</v>
      </c>
      <c r="OI84" s="654">
        <v>23.78</v>
      </c>
      <c r="OJ84" s="654">
        <v>3.3971428571428572</v>
      </c>
      <c r="OK84" s="654">
        <v>19.04</v>
      </c>
      <c r="OL84" s="655">
        <v>1.5866666666666667</v>
      </c>
      <c r="OM84" s="656"/>
      <c r="ON84" s="657"/>
      <c r="OO84" s="657"/>
      <c r="OP84" s="657"/>
      <c r="OQ84" s="657"/>
      <c r="OR84" s="657"/>
      <c r="OS84" s="657"/>
      <c r="OT84" s="658"/>
    </row>
    <row r="85" spans="1:410" s="670" customFormat="1" ht="8.25" x14ac:dyDescent="0.25">
      <c r="A85" s="588" t="s">
        <v>601</v>
      </c>
      <c r="B85" s="589" t="s">
        <v>606</v>
      </c>
      <c r="C85" s="671" t="s">
        <v>1275</v>
      </c>
      <c r="D85" s="590" t="s">
        <v>1276</v>
      </c>
      <c r="E85" s="590" t="s">
        <v>1217</v>
      </c>
      <c r="F85" s="590" t="s">
        <v>312</v>
      </c>
      <c r="G85" s="590" t="s">
        <v>607</v>
      </c>
      <c r="H85" s="590" t="s">
        <v>607</v>
      </c>
      <c r="I85" s="590" t="s">
        <v>186</v>
      </c>
      <c r="J85" s="590" t="s">
        <v>493</v>
      </c>
      <c r="K85" s="591" t="s">
        <v>282</v>
      </c>
      <c r="L85" s="592">
        <v>1</v>
      </c>
      <c r="M85" s="661"/>
      <c r="N85" s="662"/>
      <c r="O85" s="663"/>
      <c r="P85" s="664"/>
      <c r="Q85" s="665"/>
      <c r="R85" s="666">
        <f t="shared" si="33"/>
        <v>0</v>
      </c>
      <c r="S85" s="667"/>
      <c r="T85" s="668"/>
      <c r="U85" s="668"/>
      <c r="V85" s="668"/>
      <c r="W85" s="669"/>
      <c r="X85" s="602">
        <v>25.289750000000002</v>
      </c>
      <c r="Y85" s="603">
        <v>0</v>
      </c>
      <c r="Z85" s="603">
        <v>70.436933333333329</v>
      </c>
      <c r="AA85" s="603">
        <v>19.945066666666662</v>
      </c>
      <c r="AB85" s="603">
        <v>11.324666666666667</v>
      </c>
      <c r="AC85" s="603">
        <v>54.376933333333326</v>
      </c>
      <c r="AD85" s="603">
        <v>0</v>
      </c>
      <c r="AE85" s="603">
        <v>9.6282499999999995</v>
      </c>
      <c r="AF85" s="603">
        <v>57.0595</v>
      </c>
      <c r="AG85" s="603">
        <v>248.06110000000001</v>
      </c>
      <c r="AH85" s="604">
        <f t="shared" si="48"/>
        <v>0.13943476260431867</v>
      </c>
      <c r="AI85" s="605">
        <f t="shared" si="49"/>
        <v>0.38835326873178078</v>
      </c>
      <c r="AJ85" s="606"/>
      <c r="AK85" s="607"/>
      <c r="AL85" s="607"/>
      <c r="AM85" s="607"/>
      <c r="AN85" s="607"/>
      <c r="AO85" s="607">
        <v>2191</v>
      </c>
      <c r="AP85" s="607">
        <v>442</v>
      </c>
      <c r="AQ85" s="608"/>
      <c r="AR85" s="609"/>
      <c r="AS85" s="610"/>
      <c r="AT85" s="610"/>
      <c r="AU85" s="610"/>
      <c r="AV85" s="610"/>
      <c r="AW85" s="610"/>
      <c r="AX85" s="610"/>
      <c r="AY85" s="610"/>
      <c r="AZ85" s="610"/>
      <c r="BA85" s="610"/>
      <c r="BB85" s="610"/>
      <c r="BC85" s="610"/>
      <c r="BD85" s="610"/>
      <c r="BE85" s="610"/>
      <c r="BF85" s="610"/>
      <c r="BG85" s="610"/>
      <c r="BH85" s="610"/>
      <c r="BI85" s="610"/>
      <c r="BJ85" s="610"/>
      <c r="BK85" s="610"/>
      <c r="BL85" s="611"/>
      <c r="BM85" s="612">
        <v>22</v>
      </c>
      <c r="BN85" s="613"/>
      <c r="BO85" s="613"/>
      <c r="BP85" s="613"/>
      <c r="BQ85" s="613"/>
      <c r="BR85" s="613"/>
      <c r="BS85" s="613"/>
      <c r="BT85" s="613">
        <v>35</v>
      </c>
      <c r="BU85" s="613"/>
      <c r="BV85" s="613"/>
      <c r="BW85" s="613"/>
      <c r="BX85" s="613"/>
      <c r="BY85" s="613"/>
      <c r="BZ85" s="613"/>
      <c r="CA85" s="613"/>
      <c r="CB85" s="613"/>
      <c r="CC85" s="613"/>
      <c r="CD85" s="613"/>
      <c r="CE85" s="613"/>
      <c r="CF85" s="613"/>
      <c r="CG85" s="613"/>
      <c r="CH85" s="613"/>
      <c r="CI85" s="613"/>
      <c r="CJ85" s="613"/>
      <c r="CK85" s="613"/>
      <c r="CL85" s="613"/>
      <c r="CM85" s="613"/>
      <c r="CN85" s="613"/>
      <c r="CO85" s="613"/>
      <c r="CP85" s="613"/>
      <c r="CQ85" s="613"/>
      <c r="CR85" s="613"/>
      <c r="CS85" s="613"/>
      <c r="CT85" s="613"/>
      <c r="CU85" s="613"/>
      <c r="CV85" s="613"/>
      <c r="CW85" s="613"/>
      <c r="CX85" s="613"/>
      <c r="CY85" s="613"/>
      <c r="CZ85" s="613"/>
      <c r="DA85" s="613">
        <f t="shared" si="50"/>
        <v>57</v>
      </c>
      <c r="DB85" s="614">
        <f t="shared" si="51"/>
        <v>2</v>
      </c>
      <c r="DC85" s="615">
        <v>0.72801992528019921</v>
      </c>
      <c r="DD85" s="616"/>
      <c r="DE85" s="616"/>
      <c r="DF85" s="616"/>
      <c r="DG85" s="616"/>
      <c r="DH85" s="616"/>
      <c r="DI85" s="616"/>
      <c r="DJ85" s="616">
        <v>0.62755381604696669</v>
      </c>
      <c r="DK85" s="616"/>
      <c r="DL85" s="616"/>
      <c r="DM85" s="616"/>
      <c r="DN85" s="616"/>
      <c r="DO85" s="616"/>
      <c r="DP85" s="616"/>
      <c r="DQ85" s="616"/>
      <c r="DR85" s="616"/>
      <c r="DS85" s="616"/>
      <c r="DT85" s="616"/>
      <c r="DU85" s="616"/>
      <c r="DV85" s="616"/>
      <c r="DW85" s="616"/>
      <c r="DX85" s="616"/>
      <c r="DY85" s="616"/>
      <c r="DZ85" s="616"/>
      <c r="EA85" s="616"/>
      <c r="EB85" s="616"/>
      <c r="EC85" s="616"/>
      <c r="ED85" s="616"/>
      <c r="EE85" s="616"/>
      <c r="EF85" s="616"/>
      <c r="EG85" s="616"/>
      <c r="EH85" s="616"/>
      <c r="EI85" s="616"/>
      <c r="EJ85" s="616"/>
      <c r="EK85" s="616"/>
      <c r="EL85" s="616"/>
      <c r="EM85" s="616"/>
      <c r="EN85" s="616"/>
      <c r="EO85" s="616"/>
      <c r="EP85" s="616"/>
      <c r="EQ85" s="617">
        <v>0.6663302090843547</v>
      </c>
      <c r="ER85" s="618"/>
      <c r="ES85" s="619"/>
      <c r="ET85" s="619"/>
      <c r="EU85" s="619"/>
      <c r="EV85" s="619"/>
      <c r="EW85" s="619"/>
      <c r="EX85" s="619"/>
      <c r="EY85" s="619"/>
      <c r="EZ85" s="619"/>
      <c r="FA85" s="619"/>
      <c r="FB85" s="619"/>
      <c r="FC85" s="619"/>
      <c r="FD85" s="619"/>
      <c r="FE85" s="619"/>
      <c r="FF85" s="619"/>
      <c r="FG85" s="619"/>
      <c r="FH85" s="619"/>
      <c r="FI85" s="619"/>
      <c r="FJ85" s="619"/>
      <c r="FK85" s="619"/>
      <c r="FL85" s="619"/>
      <c r="FM85" s="619"/>
      <c r="FN85" s="619"/>
      <c r="FO85" s="619"/>
      <c r="FP85" s="619"/>
      <c r="FQ85" s="619"/>
      <c r="FR85" s="619"/>
      <c r="FS85" s="619"/>
      <c r="FT85" s="619"/>
      <c r="FU85" s="619"/>
      <c r="FV85" s="619"/>
      <c r="FW85" s="619"/>
      <c r="FX85" s="620"/>
      <c r="FY85" s="614"/>
      <c r="FZ85" s="615"/>
      <c r="GA85" s="616"/>
      <c r="GB85" s="616"/>
      <c r="GC85" s="616"/>
      <c r="GD85" s="616"/>
      <c r="GE85" s="616"/>
      <c r="GF85" s="616"/>
      <c r="GG85" s="616"/>
      <c r="GH85" s="616"/>
      <c r="GI85" s="616"/>
      <c r="GJ85" s="616"/>
      <c r="GK85" s="616"/>
      <c r="GL85" s="616"/>
      <c r="GM85" s="616"/>
      <c r="GN85" s="616"/>
      <c r="GO85" s="616"/>
      <c r="GP85" s="616"/>
      <c r="GQ85" s="616"/>
      <c r="GR85" s="616"/>
      <c r="GS85" s="616"/>
      <c r="GT85" s="616"/>
      <c r="GU85" s="616"/>
      <c r="GV85" s="616"/>
      <c r="GW85" s="616"/>
      <c r="GX85" s="616"/>
      <c r="GY85" s="616"/>
      <c r="GZ85" s="616"/>
      <c r="HA85" s="616"/>
      <c r="HB85" s="616"/>
      <c r="HC85" s="616"/>
      <c r="HD85" s="616"/>
      <c r="HE85" s="616"/>
      <c r="HF85" s="621"/>
      <c r="HG85" s="622">
        <v>107</v>
      </c>
      <c r="HH85" s="623">
        <v>51</v>
      </c>
      <c r="HI85" s="623"/>
      <c r="HJ85" s="623"/>
      <c r="HK85" s="623"/>
      <c r="HL85" s="623"/>
      <c r="HM85" s="623"/>
      <c r="HN85" s="624"/>
      <c r="HO85" s="625">
        <v>0</v>
      </c>
      <c r="HP85" s="626">
        <v>5</v>
      </c>
      <c r="HQ85" s="626">
        <v>1</v>
      </c>
      <c r="HR85" s="626">
        <v>40</v>
      </c>
      <c r="HS85" s="626">
        <v>154</v>
      </c>
      <c r="HT85" s="626">
        <v>174</v>
      </c>
      <c r="HU85" s="626">
        <v>39</v>
      </c>
      <c r="HV85" s="626">
        <v>28</v>
      </c>
      <c r="HW85" s="626">
        <v>4</v>
      </c>
      <c r="HX85" s="626">
        <v>16</v>
      </c>
      <c r="HY85" s="626">
        <v>123</v>
      </c>
      <c r="HZ85" s="626">
        <v>59</v>
      </c>
      <c r="IA85" s="626">
        <v>1</v>
      </c>
      <c r="IB85" s="626">
        <v>1</v>
      </c>
      <c r="IC85" s="626">
        <v>0</v>
      </c>
      <c r="ID85" s="626">
        <v>0</v>
      </c>
      <c r="IE85" s="626">
        <v>24</v>
      </c>
      <c r="IF85" s="626">
        <v>4</v>
      </c>
      <c r="IG85" s="626">
        <v>7</v>
      </c>
      <c r="IH85" s="626">
        <v>0</v>
      </c>
      <c r="II85" s="626">
        <v>2</v>
      </c>
      <c r="IJ85" s="626">
        <v>4</v>
      </c>
      <c r="IK85" s="626">
        <v>0</v>
      </c>
      <c r="IL85" s="626">
        <v>2</v>
      </c>
      <c r="IM85" s="626">
        <v>490</v>
      </c>
      <c r="IN85" s="626">
        <v>0</v>
      </c>
      <c r="IO85" s="626">
        <v>1</v>
      </c>
      <c r="IP85" s="626">
        <v>0</v>
      </c>
      <c r="IQ85" s="626">
        <f t="shared" si="53"/>
        <v>1179</v>
      </c>
      <c r="IR85" s="627">
        <f t="shared" si="54"/>
        <v>0</v>
      </c>
      <c r="IS85" s="614">
        <f t="shared" si="55"/>
        <v>3.2301369863013698</v>
      </c>
      <c r="IT85" s="628">
        <v>72</v>
      </c>
      <c r="IU85" s="629">
        <f t="shared" si="56"/>
        <v>6.1068702290076333E-2</v>
      </c>
      <c r="IV85" s="630">
        <v>377</v>
      </c>
      <c r="IW85" s="631">
        <f t="shared" si="37"/>
        <v>0.31976251060220529</v>
      </c>
      <c r="IX85" s="632">
        <v>1249.3466000000001</v>
      </c>
      <c r="IY85" s="633">
        <v>20.582899999999988</v>
      </c>
      <c r="IZ85" s="633">
        <v>1269.9295</v>
      </c>
      <c r="JA85" s="634">
        <f t="shared" si="57"/>
        <v>1.6207907604319758E-2</v>
      </c>
      <c r="JB85" s="635">
        <v>1.0771242578456319</v>
      </c>
      <c r="JC85" s="636">
        <v>7</v>
      </c>
      <c r="JD85" s="637">
        <v>502</v>
      </c>
      <c r="JE85" s="637">
        <v>0</v>
      </c>
      <c r="JF85" s="637">
        <v>0</v>
      </c>
      <c r="JG85" s="637">
        <v>0</v>
      </c>
      <c r="JH85" s="637">
        <v>670</v>
      </c>
      <c r="JI85" s="638">
        <f t="shared" si="38"/>
        <v>5.9372349448685328E-3</v>
      </c>
      <c r="JJ85" s="638">
        <f t="shared" si="39"/>
        <v>0.42578456318914332</v>
      </c>
      <c r="JK85" s="638">
        <f t="shared" si="40"/>
        <v>0</v>
      </c>
      <c r="JL85" s="638">
        <f t="shared" si="41"/>
        <v>0</v>
      </c>
      <c r="JM85" s="638">
        <f t="shared" si="42"/>
        <v>0</v>
      </c>
      <c r="JN85" s="639">
        <f t="shared" si="43"/>
        <v>0.5682782018659881</v>
      </c>
      <c r="JO85" s="640">
        <v>0</v>
      </c>
      <c r="JP85" s="641">
        <v>6.4</v>
      </c>
      <c r="JQ85" s="641">
        <v>2</v>
      </c>
      <c r="JR85" s="641">
        <v>9.625</v>
      </c>
      <c r="JS85" s="641">
        <v>10.746753246753247</v>
      </c>
      <c r="JT85" s="641">
        <v>8.5804597701149419</v>
      </c>
      <c r="JU85" s="641">
        <v>7.9743589743589745</v>
      </c>
      <c r="JV85" s="641">
        <v>10.714285714285714</v>
      </c>
      <c r="JW85" s="641">
        <v>10.75</v>
      </c>
      <c r="JX85" s="641">
        <v>13.25</v>
      </c>
      <c r="JY85" s="641">
        <v>9.7398373983739841</v>
      </c>
      <c r="JZ85" s="641">
        <v>8.796610169491526</v>
      </c>
      <c r="KA85" s="641">
        <v>14</v>
      </c>
      <c r="KB85" s="641">
        <v>18</v>
      </c>
      <c r="KC85" s="641">
        <v>0</v>
      </c>
      <c r="KD85" s="641">
        <v>0</v>
      </c>
      <c r="KE85" s="641">
        <v>7.625</v>
      </c>
      <c r="KF85" s="641">
        <v>5.75</v>
      </c>
      <c r="KG85" s="641">
        <v>10.714285714285714</v>
      </c>
      <c r="KH85" s="641">
        <v>0</v>
      </c>
      <c r="KI85" s="641">
        <v>1</v>
      </c>
      <c r="KJ85" s="641">
        <v>6</v>
      </c>
      <c r="KK85" s="641">
        <v>0</v>
      </c>
      <c r="KL85" s="641">
        <v>7.5</v>
      </c>
      <c r="KM85" s="641">
        <v>17.304081632653062</v>
      </c>
      <c r="KN85" s="641">
        <v>0</v>
      </c>
      <c r="KO85" s="641">
        <v>8</v>
      </c>
      <c r="KP85" s="641">
        <v>0</v>
      </c>
      <c r="KQ85" s="642">
        <v>12.715012722646311</v>
      </c>
      <c r="KR85" s="625">
        <v>0</v>
      </c>
      <c r="KS85" s="626">
        <v>27</v>
      </c>
      <c r="KT85" s="626">
        <v>1</v>
      </c>
      <c r="KU85" s="626">
        <v>346</v>
      </c>
      <c r="KV85" s="626">
        <v>1478</v>
      </c>
      <c r="KW85" s="626">
        <v>1310</v>
      </c>
      <c r="KX85" s="626">
        <v>269</v>
      </c>
      <c r="KY85" s="626">
        <v>273</v>
      </c>
      <c r="KZ85" s="626">
        <v>28</v>
      </c>
      <c r="LA85" s="626">
        <v>182</v>
      </c>
      <c r="LB85" s="626">
        <v>1051</v>
      </c>
      <c r="LC85" s="626">
        <v>460</v>
      </c>
      <c r="LD85" s="626">
        <v>13</v>
      </c>
      <c r="LE85" s="626">
        <v>17</v>
      </c>
      <c r="LF85" s="626">
        <v>0</v>
      </c>
      <c r="LG85" s="626">
        <v>0</v>
      </c>
      <c r="LH85" s="626">
        <v>159</v>
      </c>
      <c r="LI85" s="626">
        <v>19</v>
      </c>
      <c r="LJ85" s="626">
        <v>70</v>
      </c>
      <c r="LK85" s="626">
        <v>0</v>
      </c>
      <c r="LL85" s="626">
        <v>2</v>
      </c>
      <c r="LM85" s="626">
        <v>20</v>
      </c>
      <c r="LN85" s="626">
        <v>0</v>
      </c>
      <c r="LO85" s="626">
        <v>13</v>
      </c>
      <c r="LP85" s="626">
        <v>7989</v>
      </c>
      <c r="LQ85" s="626">
        <v>0</v>
      </c>
      <c r="LR85" s="626">
        <v>7</v>
      </c>
      <c r="LS85" s="626">
        <v>0</v>
      </c>
      <c r="LT85" s="626">
        <f t="shared" si="35"/>
        <v>13734</v>
      </c>
      <c r="LU85" s="614">
        <f t="shared" si="44"/>
        <v>37.627397260273973</v>
      </c>
      <c r="LV85" s="625">
        <v>0</v>
      </c>
      <c r="LW85" s="626">
        <v>0</v>
      </c>
      <c r="LX85" s="626">
        <v>0</v>
      </c>
      <c r="LY85" s="626">
        <v>0</v>
      </c>
      <c r="LZ85" s="626">
        <v>23</v>
      </c>
      <c r="MA85" s="626">
        <v>11</v>
      </c>
      <c r="MB85" s="626">
        <v>0</v>
      </c>
      <c r="MC85" s="626">
        <v>0</v>
      </c>
      <c r="MD85" s="626">
        <v>11</v>
      </c>
      <c r="ME85" s="626">
        <v>14</v>
      </c>
      <c r="MF85" s="626">
        <v>25</v>
      </c>
      <c r="MG85" s="626">
        <v>0</v>
      </c>
      <c r="MH85" s="626">
        <v>0</v>
      </c>
      <c r="MI85" s="626">
        <v>0</v>
      </c>
      <c r="MJ85" s="626">
        <v>0</v>
      </c>
      <c r="MK85" s="626">
        <v>0</v>
      </c>
      <c r="ML85" s="626">
        <v>0</v>
      </c>
      <c r="MM85" s="626">
        <v>0</v>
      </c>
      <c r="MN85" s="626">
        <v>0</v>
      </c>
      <c r="MO85" s="626">
        <v>0</v>
      </c>
      <c r="MP85" s="626">
        <v>0</v>
      </c>
      <c r="MQ85" s="626">
        <v>0</v>
      </c>
      <c r="MR85" s="626">
        <v>0</v>
      </c>
      <c r="MS85" s="626">
        <v>0</v>
      </c>
      <c r="MT85" s="626">
        <v>0</v>
      </c>
      <c r="MU85" s="626">
        <v>0</v>
      </c>
      <c r="MV85" s="626">
        <v>0</v>
      </c>
      <c r="MW85" s="626">
        <v>0</v>
      </c>
      <c r="MX85" s="626">
        <f t="shared" si="67"/>
        <v>84</v>
      </c>
      <c r="MY85" s="614">
        <f t="shared" si="59"/>
        <v>0.23013698630136986</v>
      </c>
      <c r="MZ85" s="612">
        <f t="shared" si="45"/>
        <v>13734</v>
      </c>
      <c r="NA85" s="613">
        <f t="shared" si="60"/>
        <v>84</v>
      </c>
      <c r="NB85" s="643">
        <f t="shared" si="61"/>
        <v>6.0790273556231003E-3</v>
      </c>
      <c r="NC85" s="644">
        <v>0</v>
      </c>
      <c r="ND85" s="645">
        <v>0</v>
      </c>
      <c r="NE85" s="645">
        <v>0</v>
      </c>
      <c r="NF85" s="646">
        <v>12</v>
      </c>
      <c r="NG85" s="647">
        <v>32</v>
      </c>
      <c r="NH85" s="647">
        <v>40</v>
      </c>
      <c r="NI85" s="645">
        <v>0</v>
      </c>
      <c r="NJ85" s="645">
        <v>0</v>
      </c>
      <c r="NK85" s="646">
        <v>0</v>
      </c>
      <c r="NL85" s="647">
        <v>0</v>
      </c>
      <c r="NM85" s="645">
        <v>0</v>
      </c>
      <c r="NN85" s="645">
        <v>0</v>
      </c>
      <c r="NO85" s="646">
        <v>0</v>
      </c>
      <c r="NP85" s="647">
        <v>0</v>
      </c>
      <c r="NQ85" s="648">
        <v>0</v>
      </c>
      <c r="NR85" s="648">
        <v>0</v>
      </c>
      <c r="NS85" s="648">
        <v>0</v>
      </c>
      <c r="NT85" s="649">
        <f t="shared" si="62"/>
        <v>84</v>
      </c>
      <c r="NU85" s="650">
        <f t="shared" si="63"/>
        <v>0</v>
      </c>
      <c r="NV85" s="625"/>
      <c r="NW85" s="626"/>
      <c r="NX85" s="626"/>
      <c r="NY85" s="651"/>
      <c r="NZ85" s="626"/>
      <c r="OA85" s="626"/>
      <c r="OB85" s="626"/>
      <c r="OC85" s="651"/>
      <c r="OD85" s="652"/>
      <c r="OE85" s="653"/>
      <c r="OF85" s="654"/>
      <c r="OG85" s="654"/>
      <c r="OH85" s="654"/>
      <c r="OI85" s="654"/>
      <c r="OJ85" s="654"/>
      <c r="OK85" s="654"/>
      <c r="OL85" s="655"/>
      <c r="OM85" s="656"/>
      <c r="ON85" s="657"/>
      <c r="OO85" s="657"/>
      <c r="OP85" s="657"/>
      <c r="OQ85" s="657"/>
      <c r="OR85" s="657"/>
      <c r="OS85" s="657"/>
      <c r="OT85" s="658"/>
    </row>
    <row r="86" spans="1:410" s="587" customFormat="1" ht="8.25" x14ac:dyDescent="0.25">
      <c r="A86" s="588" t="s">
        <v>608</v>
      </c>
      <c r="B86" s="589" t="s">
        <v>609</v>
      </c>
      <c r="C86" s="590" t="s">
        <v>610</v>
      </c>
      <c r="D86" s="590" t="s">
        <v>611</v>
      </c>
      <c r="E86" s="590" t="s">
        <v>1277</v>
      </c>
      <c r="F86" s="590" t="s">
        <v>612</v>
      </c>
      <c r="G86" s="590" t="s">
        <v>613</v>
      </c>
      <c r="H86" s="590" t="s">
        <v>613</v>
      </c>
      <c r="I86" s="590" t="s">
        <v>186</v>
      </c>
      <c r="J86" s="590" t="s">
        <v>493</v>
      </c>
      <c r="K86" s="591" t="s">
        <v>238</v>
      </c>
      <c r="L86" s="592">
        <v>1</v>
      </c>
      <c r="M86" s="593">
        <v>7735295</v>
      </c>
      <c r="N86" s="594">
        <v>78924</v>
      </c>
      <c r="O86" s="595">
        <v>7433856</v>
      </c>
      <c r="P86" s="596">
        <v>3818163</v>
      </c>
      <c r="Q86" s="597">
        <f t="shared" si="46"/>
        <v>0.51361810075417114</v>
      </c>
      <c r="R86" s="598">
        <f t="shared" si="33"/>
        <v>301439</v>
      </c>
      <c r="S86" s="599">
        <v>10197.964399999999</v>
      </c>
      <c r="T86" s="600">
        <v>6854951.3866300015</v>
      </c>
      <c r="U86" s="600">
        <v>230649.60880000002</v>
      </c>
      <c r="V86" s="600">
        <v>7095798.959830001</v>
      </c>
      <c r="W86" s="601">
        <f t="shared" si="47"/>
        <v>0.91732751754522623</v>
      </c>
      <c r="X86" s="602">
        <v>558.84399999999994</v>
      </c>
      <c r="Y86" s="603">
        <v>29.271999999999998</v>
      </c>
      <c r="Z86" s="603">
        <v>1241.5389333333333</v>
      </c>
      <c r="AA86" s="603">
        <v>453.73360000000002</v>
      </c>
      <c r="AB86" s="603">
        <v>102.11426666666665</v>
      </c>
      <c r="AC86" s="603">
        <v>469.43000000000006</v>
      </c>
      <c r="AD86" s="603">
        <v>15.257200000000001</v>
      </c>
      <c r="AE86" s="603">
        <v>212.80449999999999</v>
      </c>
      <c r="AF86" s="603">
        <v>388.5025</v>
      </c>
      <c r="AG86" s="603">
        <v>3471.4969999999998</v>
      </c>
      <c r="AH86" s="604">
        <f t="shared" si="48"/>
        <v>0.19470627380068917</v>
      </c>
      <c r="AI86" s="605">
        <f t="shared" si="49"/>
        <v>0.43256332623740362</v>
      </c>
      <c r="AJ86" s="606">
        <v>36543</v>
      </c>
      <c r="AK86" s="607">
        <v>1282</v>
      </c>
      <c r="AL86" s="607">
        <v>1030</v>
      </c>
      <c r="AM86" s="607">
        <v>6428</v>
      </c>
      <c r="AN86" s="607">
        <v>16</v>
      </c>
      <c r="AO86" s="607">
        <v>52954</v>
      </c>
      <c r="AP86" s="607">
        <v>21056</v>
      </c>
      <c r="AQ86" s="608">
        <v>10343</v>
      </c>
      <c r="AR86" s="609"/>
      <c r="AS86" s="610">
        <v>1</v>
      </c>
      <c r="AT86" s="610"/>
      <c r="AU86" s="610"/>
      <c r="AV86" s="610">
        <v>1</v>
      </c>
      <c r="AW86" s="610"/>
      <c r="AX86" s="610">
        <v>1</v>
      </c>
      <c r="AY86" s="610">
        <v>1</v>
      </c>
      <c r="AZ86" s="610">
        <v>1</v>
      </c>
      <c r="BA86" s="610"/>
      <c r="BB86" s="610"/>
      <c r="BC86" s="610"/>
      <c r="BD86" s="610"/>
      <c r="BE86" s="610"/>
      <c r="BF86" s="610">
        <v>1</v>
      </c>
      <c r="BG86" s="610"/>
      <c r="BH86" s="610"/>
      <c r="BI86" s="610">
        <v>1</v>
      </c>
      <c r="BJ86" s="610"/>
      <c r="BK86" s="610">
        <v>1</v>
      </c>
      <c r="BL86" s="611">
        <f t="shared" si="65"/>
        <v>8</v>
      </c>
      <c r="BM86" s="612">
        <v>82</v>
      </c>
      <c r="BN86" s="613">
        <v>101</v>
      </c>
      <c r="BO86" s="613">
        <v>96</v>
      </c>
      <c r="BP86" s="613">
        <v>36</v>
      </c>
      <c r="BQ86" s="613">
        <v>40</v>
      </c>
      <c r="BR86" s="613">
        <v>71</v>
      </c>
      <c r="BS86" s="613">
        <v>68</v>
      </c>
      <c r="BT86" s="613">
        <v>42</v>
      </c>
      <c r="BU86" s="613">
        <v>56</v>
      </c>
      <c r="BV86" s="613">
        <v>46</v>
      </c>
      <c r="BW86" s="613">
        <v>22</v>
      </c>
      <c r="BX86" s="613">
        <v>41</v>
      </c>
      <c r="BY86" s="613">
        <v>20</v>
      </c>
      <c r="BZ86" s="613">
        <v>48</v>
      </c>
      <c r="CA86" s="613">
        <v>63</v>
      </c>
      <c r="CB86" s="613">
        <v>74</v>
      </c>
      <c r="CC86" s="613">
        <v>20</v>
      </c>
      <c r="CD86" s="613">
        <v>21</v>
      </c>
      <c r="CE86" s="613"/>
      <c r="CF86" s="613">
        <v>12</v>
      </c>
      <c r="CG86" s="613">
        <v>19</v>
      </c>
      <c r="CH86" s="613"/>
      <c r="CI86" s="613"/>
      <c r="CJ86" s="613"/>
      <c r="CK86" s="613"/>
      <c r="CL86" s="613">
        <v>26</v>
      </c>
      <c r="CM86" s="613">
        <v>4</v>
      </c>
      <c r="CN86" s="613"/>
      <c r="CO86" s="613"/>
      <c r="CP86" s="613"/>
      <c r="CQ86" s="613"/>
      <c r="CR86" s="613"/>
      <c r="CS86" s="613"/>
      <c r="CT86" s="613">
        <v>12</v>
      </c>
      <c r="CU86" s="613"/>
      <c r="CV86" s="613"/>
      <c r="CW86" s="613"/>
      <c r="CX86" s="613"/>
      <c r="CY86" s="613"/>
      <c r="CZ86" s="613"/>
      <c r="DA86" s="613">
        <f t="shared" si="50"/>
        <v>1020</v>
      </c>
      <c r="DB86" s="614">
        <f t="shared" si="51"/>
        <v>23</v>
      </c>
      <c r="DC86" s="615">
        <v>0.65178750417641163</v>
      </c>
      <c r="DD86" s="616">
        <v>0.62053438220534385</v>
      </c>
      <c r="DE86" s="616">
        <v>0.41755136986301372</v>
      </c>
      <c r="DF86" s="616">
        <v>0.72290715372907155</v>
      </c>
      <c r="DG86" s="616">
        <v>0.40301369863013697</v>
      </c>
      <c r="DH86" s="616">
        <v>0.46285934786803012</v>
      </c>
      <c r="DI86" s="616">
        <v>0.74701853344077362</v>
      </c>
      <c r="DJ86" s="616">
        <v>0.76347031963470324</v>
      </c>
      <c r="DK86" s="616">
        <v>0.46364970645792564</v>
      </c>
      <c r="DL86" s="616">
        <v>0.53228111971411551</v>
      </c>
      <c r="DM86" s="616">
        <v>0.61643835616438358</v>
      </c>
      <c r="DN86" s="616">
        <v>0.73164049448713664</v>
      </c>
      <c r="DO86" s="616">
        <v>0.68356164383561646</v>
      </c>
      <c r="DP86" s="616">
        <v>0.81364155251141557</v>
      </c>
      <c r="DQ86" s="616">
        <v>0.42122200478364863</v>
      </c>
      <c r="DR86" s="616">
        <v>0.67467604590892261</v>
      </c>
      <c r="DS86" s="616">
        <v>0.70095890410958905</v>
      </c>
      <c r="DT86" s="616">
        <v>0.56333985649054141</v>
      </c>
      <c r="DU86" s="616"/>
      <c r="DV86" s="616">
        <v>0.5273972602739726</v>
      </c>
      <c r="DW86" s="616">
        <v>0.56798846431146355</v>
      </c>
      <c r="DX86" s="616"/>
      <c r="DY86" s="616"/>
      <c r="DZ86" s="616"/>
      <c r="EA86" s="616"/>
      <c r="EB86" s="616">
        <v>0.85679662802950474</v>
      </c>
      <c r="EC86" s="616">
        <v>0.67945205479452053</v>
      </c>
      <c r="ED86" s="616"/>
      <c r="EE86" s="616"/>
      <c r="EF86" s="616"/>
      <c r="EG86" s="616"/>
      <c r="EH86" s="616"/>
      <c r="EI86" s="616"/>
      <c r="EJ86" s="616">
        <v>0.15114155251141553</v>
      </c>
      <c r="EK86" s="616"/>
      <c r="EL86" s="616"/>
      <c r="EM86" s="616"/>
      <c r="EN86" s="616"/>
      <c r="EO86" s="616"/>
      <c r="EP86" s="616"/>
      <c r="EQ86" s="617">
        <v>0.5951490733279613</v>
      </c>
      <c r="ER86" s="618">
        <v>10</v>
      </c>
      <c r="ES86" s="619">
        <v>8</v>
      </c>
      <c r="ET86" s="619">
        <v>21</v>
      </c>
      <c r="EU86" s="619">
        <v>29</v>
      </c>
      <c r="EV86" s="619">
        <v>11</v>
      </c>
      <c r="EW86" s="619">
        <v>8</v>
      </c>
      <c r="EX86" s="619">
        <v>14</v>
      </c>
      <c r="EY86" s="619">
        <v>13</v>
      </c>
      <c r="EZ86" s="619">
        <v>13</v>
      </c>
      <c r="FA86" s="619">
        <v>10</v>
      </c>
      <c r="FB86" s="619">
        <v>5</v>
      </c>
      <c r="FC86" s="619"/>
      <c r="FD86" s="619">
        <v>10</v>
      </c>
      <c r="FE86" s="619">
        <v>5</v>
      </c>
      <c r="FF86" s="619"/>
      <c r="FG86" s="619">
        <v>8</v>
      </c>
      <c r="FH86" s="619"/>
      <c r="FI86" s="619"/>
      <c r="FJ86" s="619">
        <v>4</v>
      </c>
      <c r="FK86" s="619"/>
      <c r="FL86" s="619"/>
      <c r="FM86" s="619"/>
      <c r="FN86" s="619">
        <v>6</v>
      </c>
      <c r="FO86" s="619"/>
      <c r="FP86" s="619"/>
      <c r="FQ86" s="619"/>
      <c r="FR86" s="619"/>
      <c r="FS86" s="619"/>
      <c r="FT86" s="619"/>
      <c r="FU86" s="619"/>
      <c r="FV86" s="619"/>
      <c r="FW86" s="619"/>
      <c r="FX86" s="620">
        <f t="shared" si="52"/>
        <v>175</v>
      </c>
      <c r="FY86" s="614">
        <f t="shared" ref="FY86:FY99" si="68">COUNT(ER86:FW86)</f>
        <v>16</v>
      </c>
      <c r="FZ86" s="615">
        <v>0.99260273972602742</v>
      </c>
      <c r="GA86" s="616">
        <v>0.65890410958904111</v>
      </c>
      <c r="GB86" s="616">
        <v>0.68232224396607954</v>
      </c>
      <c r="GC86" s="616">
        <v>0.39338686820973073</v>
      </c>
      <c r="GD86" s="616">
        <v>0.34968866749688665</v>
      </c>
      <c r="GE86" s="616">
        <v>0.76506849315068493</v>
      </c>
      <c r="GF86" s="616">
        <v>0.22720156555772994</v>
      </c>
      <c r="GG86" s="616">
        <v>0.37365648050579559</v>
      </c>
      <c r="GH86" s="616">
        <v>0.16269757639620652</v>
      </c>
      <c r="GI86" s="616">
        <v>0.50136986301369868</v>
      </c>
      <c r="GJ86" s="616">
        <v>1.0553424657534247</v>
      </c>
      <c r="GK86" s="616"/>
      <c r="GL86" s="616">
        <v>0.56630136986301371</v>
      </c>
      <c r="GM86" s="616">
        <v>0.6832876712328767</v>
      </c>
      <c r="GN86" s="616"/>
      <c r="GO86" s="616">
        <v>0.89075342465753427</v>
      </c>
      <c r="GP86" s="616"/>
      <c r="GQ86" s="616"/>
      <c r="GR86" s="616">
        <v>0.22465753424657534</v>
      </c>
      <c r="GS86" s="616"/>
      <c r="GT86" s="616"/>
      <c r="GU86" s="616"/>
      <c r="GV86" s="616">
        <v>0.34246575342465752</v>
      </c>
      <c r="GW86" s="616"/>
      <c r="GX86" s="616"/>
      <c r="GY86" s="616"/>
      <c r="GZ86" s="616"/>
      <c r="HA86" s="616"/>
      <c r="HB86" s="616"/>
      <c r="HC86" s="616"/>
      <c r="HD86" s="616"/>
      <c r="HE86" s="616"/>
      <c r="HF86" s="621">
        <v>0.51716634050880628</v>
      </c>
      <c r="HG86" s="622">
        <v>229</v>
      </c>
      <c r="HH86" s="623"/>
      <c r="HI86" s="623">
        <v>50</v>
      </c>
      <c r="HJ86" s="623"/>
      <c r="HK86" s="623"/>
      <c r="HL86" s="623"/>
      <c r="HM86" s="623"/>
      <c r="HN86" s="624"/>
      <c r="HO86" s="625">
        <v>239</v>
      </c>
      <c r="HP86" s="626">
        <v>3541</v>
      </c>
      <c r="HQ86" s="626">
        <v>955</v>
      </c>
      <c r="HR86" s="626">
        <v>2226</v>
      </c>
      <c r="HS86" s="626">
        <v>2037</v>
      </c>
      <c r="HT86" s="626">
        <v>6349</v>
      </c>
      <c r="HU86" s="626">
        <v>3160</v>
      </c>
      <c r="HV86" s="626">
        <v>1349</v>
      </c>
      <c r="HW86" s="626">
        <v>6654</v>
      </c>
      <c r="HX86" s="626">
        <v>2295</v>
      </c>
      <c r="HY86" s="626">
        <v>1112</v>
      </c>
      <c r="HZ86" s="626">
        <v>2782</v>
      </c>
      <c r="IA86" s="626">
        <v>1000</v>
      </c>
      <c r="IB86" s="626">
        <v>1849</v>
      </c>
      <c r="IC86" s="626">
        <v>2624</v>
      </c>
      <c r="ID86" s="626">
        <v>2078</v>
      </c>
      <c r="IE86" s="626">
        <v>345</v>
      </c>
      <c r="IF86" s="626">
        <v>487</v>
      </c>
      <c r="IG86" s="626">
        <v>627</v>
      </c>
      <c r="IH86" s="626">
        <v>927</v>
      </c>
      <c r="II86" s="626">
        <v>316</v>
      </c>
      <c r="IJ86" s="626">
        <v>233</v>
      </c>
      <c r="IK86" s="626">
        <v>51</v>
      </c>
      <c r="IL86" s="626">
        <v>408</v>
      </c>
      <c r="IM86" s="626">
        <v>955</v>
      </c>
      <c r="IN86" s="626">
        <v>375</v>
      </c>
      <c r="IO86" s="626">
        <v>17</v>
      </c>
      <c r="IP86" s="626">
        <v>3</v>
      </c>
      <c r="IQ86" s="626">
        <f t="shared" si="53"/>
        <v>44994</v>
      </c>
      <c r="IR86" s="627">
        <f t="shared" si="54"/>
        <v>1.3646263946303952E-2</v>
      </c>
      <c r="IS86" s="614">
        <f t="shared" si="55"/>
        <v>123.27123287671233</v>
      </c>
      <c r="IT86" s="628">
        <v>2400</v>
      </c>
      <c r="IU86" s="629">
        <f t="shared" si="56"/>
        <v>5.3340445392719031E-2</v>
      </c>
      <c r="IV86" s="630">
        <v>18344</v>
      </c>
      <c r="IW86" s="631">
        <f t="shared" si="37"/>
        <v>0.40769880428501576</v>
      </c>
      <c r="IX86" s="632">
        <v>49777.628799999868</v>
      </c>
      <c r="IY86" s="633">
        <v>11153.130000000012</v>
      </c>
      <c r="IZ86" s="633">
        <v>60930.758799999938</v>
      </c>
      <c r="JA86" s="634">
        <f t="shared" si="57"/>
        <v>0.18304597250477739</v>
      </c>
      <c r="JB86" s="635">
        <v>1.3541673252583606</v>
      </c>
      <c r="JC86" s="636">
        <v>15942</v>
      </c>
      <c r="JD86" s="637">
        <v>8115</v>
      </c>
      <c r="JE86" s="637">
        <v>881</v>
      </c>
      <c r="JF86" s="637">
        <v>1388</v>
      </c>
      <c r="JG86" s="637">
        <v>416</v>
      </c>
      <c r="JH86" s="637">
        <v>18252</v>
      </c>
      <c r="JI86" s="638">
        <f t="shared" si="38"/>
        <v>0.35431390852113614</v>
      </c>
      <c r="JJ86" s="638">
        <f t="shared" si="39"/>
        <v>0.1803573809841312</v>
      </c>
      <c r="JK86" s="638">
        <f t="shared" si="40"/>
        <v>1.9580388496243942E-2</v>
      </c>
      <c r="JL86" s="638">
        <f t="shared" si="41"/>
        <v>3.0848557585455839E-2</v>
      </c>
      <c r="JM86" s="638">
        <f t="shared" si="42"/>
        <v>9.2456772014046316E-3</v>
      </c>
      <c r="JN86" s="639">
        <f t="shared" si="43"/>
        <v>0.40565408721162821</v>
      </c>
      <c r="JO86" s="640">
        <v>24.518828451882847</v>
      </c>
      <c r="JP86" s="641">
        <v>5.3990398192600964</v>
      </c>
      <c r="JQ86" s="641">
        <v>3.994764397905759</v>
      </c>
      <c r="JR86" s="641">
        <v>5.1949685534591197</v>
      </c>
      <c r="JS86" s="641">
        <v>7.7609229258713794</v>
      </c>
      <c r="JT86" s="641">
        <v>5.9354229012442907</v>
      </c>
      <c r="JU86" s="641">
        <v>6.858227848101266</v>
      </c>
      <c r="JV86" s="641">
        <v>7.1964418087472204</v>
      </c>
      <c r="JW86" s="641">
        <v>5.9708446047490229</v>
      </c>
      <c r="JX86" s="641">
        <v>6.3751633986928109</v>
      </c>
      <c r="JY86" s="641">
        <v>7.1510791366906474</v>
      </c>
      <c r="JZ86" s="641">
        <v>6.078360891445004</v>
      </c>
      <c r="KA86" s="641">
        <v>4.8630000000000004</v>
      </c>
      <c r="KB86" s="641">
        <v>3.4256354786371013</v>
      </c>
      <c r="KC86" s="641">
        <v>4.8243140243902438</v>
      </c>
      <c r="KD86" s="641">
        <v>7.5322425409047158</v>
      </c>
      <c r="KE86" s="641">
        <v>6.9159420289855076</v>
      </c>
      <c r="KF86" s="641">
        <v>8.1848049281314168</v>
      </c>
      <c r="KG86" s="641">
        <v>10.926634768740032</v>
      </c>
      <c r="KH86" s="641">
        <v>16.905070118662351</v>
      </c>
      <c r="KI86" s="641">
        <v>8.2278481012658222</v>
      </c>
      <c r="KJ86" s="641">
        <v>6.3175965665236049</v>
      </c>
      <c r="KK86" s="641">
        <v>7.9411764705882355</v>
      </c>
      <c r="KL86" s="641">
        <v>3.2622549019607843</v>
      </c>
      <c r="KM86" s="641">
        <v>13.152879581151833</v>
      </c>
      <c r="KN86" s="641">
        <v>10.048</v>
      </c>
      <c r="KO86" s="641">
        <v>11.529411764705882</v>
      </c>
      <c r="KP86" s="641">
        <v>3.3333333333333335</v>
      </c>
      <c r="KQ86" s="642">
        <v>6.5607734192688074</v>
      </c>
      <c r="KR86" s="625">
        <v>1336</v>
      </c>
      <c r="KS86" s="626">
        <v>11254</v>
      </c>
      <c r="KT86" s="626">
        <v>2863</v>
      </c>
      <c r="KU86" s="626">
        <v>9267</v>
      </c>
      <c r="KV86" s="626">
        <v>12573</v>
      </c>
      <c r="KW86" s="626">
        <v>26666</v>
      </c>
      <c r="KX86" s="626">
        <v>15944</v>
      </c>
      <c r="KY86" s="626">
        <v>7436</v>
      </c>
      <c r="KZ86" s="626">
        <v>29640</v>
      </c>
      <c r="LA86" s="626">
        <v>12129</v>
      </c>
      <c r="LB86" s="626">
        <v>6619</v>
      </c>
      <c r="LC86" s="626">
        <v>13031</v>
      </c>
      <c r="LD86" s="626">
        <v>3302</v>
      </c>
      <c r="LE86" s="626">
        <v>4807</v>
      </c>
      <c r="LF86" s="626">
        <v>10091</v>
      </c>
      <c r="LG86" s="626">
        <v>9294</v>
      </c>
      <c r="LH86" s="626">
        <v>1914</v>
      </c>
      <c r="LI86" s="626">
        <v>3237</v>
      </c>
      <c r="LJ86" s="626">
        <v>5239</v>
      </c>
      <c r="LK86" s="626">
        <v>14684</v>
      </c>
      <c r="LL86" s="626">
        <v>2190</v>
      </c>
      <c r="LM86" s="626">
        <v>1068</v>
      </c>
      <c r="LN86" s="626">
        <v>333</v>
      </c>
      <c r="LO86" s="626">
        <v>923</v>
      </c>
      <c r="LP86" s="626">
        <v>11606</v>
      </c>
      <c r="LQ86" s="626">
        <v>2002</v>
      </c>
      <c r="LR86" s="626">
        <v>156</v>
      </c>
      <c r="LS86" s="626">
        <v>2</v>
      </c>
      <c r="LT86" s="626">
        <f t="shared" si="35"/>
        <v>219606</v>
      </c>
      <c r="LU86" s="614">
        <f t="shared" si="44"/>
        <v>601.66027397260279</v>
      </c>
      <c r="LV86" s="625">
        <v>4289</v>
      </c>
      <c r="LW86" s="626">
        <v>4527</v>
      </c>
      <c r="LX86" s="626">
        <v>44</v>
      </c>
      <c r="LY86" s="626">
        <v>302</v>
      </c>
      <c r="LZ86" s="626">
        <v>1220</v>
      </c>
      <c r="MA86" s="626">
        <v>4825</v>
      </c>
      <c r="MB86" s="626">
        <v>2593</v>
      </c>
      <c r="MC86" s="626">
        <v>990</v>
      </c>
      <c r="MD86" s="626">
        <v>3572</v>
      </c>
      <c r="ME86" s="626">
        <v>285</v>
      </c>
      <c r="MF86" s="626">
        <v>229</v>
      </c>
      <c r="MG86" s="626">
        <v>1101</v>
      </c>
      <c r="MH86" s="626">
        <v>569</v>
      </c>
      <c r="MI86" s="626">
        <v>554</v>
      </c>
      <c r="MJ86" s="626">
        <v>207</v>
      </c>
      <c r="MK86" s="626">
        <v>4259</v>
      </c>
      <c r="ML86" s="626">
        <v>124</v>
      </c>
      <c r="MM86" s="626">
        <v>282</v>
      </c>
      <c r="MN86" s="626">
        <v>996</v>
      </c>
      <c r="MO86" s="626">
        <v>69</v>
      </c>
      <c r="MP86" s="626">
        <v>146</v>
      </c>
      <c r="MQ86" s="626">
        <v>192</v>
      </c>
      <c r="MR86" s="626">
        <v>24</v>
      </c>
      <c r="MS86" s="626">
        <v>25</v>
      </c>
      <c r="MT86" s="626">
        <v>0</v>
      </c>
      <c r="MU86" s="626">
        <v>1392</v>
      </c>
      <c r="MV86" s="626">
        <v>23</v>
      </c>
      <c r="MW86" s="626">
        <v>0</v>
      </c>
      <c r="MX86" s="626">
        <f t="shared" si="67"/>
        <v>32839</v>
      </c>
      <c r="MY86" s="614">
        <f t="shared" si="59"/>
        <v>89.969863013698628</v>
      </c>
      <c r="MZ86" s="612">
        <f t="shared" si="45"/>
        <v>219606</v>
      </c>
      <c r="NA86" s="613">
        <f t="shared" si="60"/>
        <v>32839</v>
      </c>
      <c r="NB86" s="643">
        <f t="shared" si="61"/>
        <v>0.13008378062548279</v>
      </c>
      <c r="NC86" s="644">
        <v>789</v>
      </c>
      <c r="ND86" s="645">
        <v>1843</v>
      </c>
      <c r="NE86" s="645">
        <v>1529</v>
      </c>
      <c r="NF86" s="646">
        <v>3781</v>
      </c>
      <c r="NG86" s="647">
        <v>4846</v>
      </c>
      <c r="NH86" s="647">
        <v>14068</v>
      </c>
      <c r="NI86" s="645">
        <v>161</v>
      </c>
      <c r="NJ86" s="645">
        <v>0</v>
      </c>
      <c r="NK86" s="646">
        <v>46</v>
      </c>
      <c r="NL86" s="647">
        <v>1212</v>
      </c>
      <c r="NM86" s="645">
        <v>133</v>
      </c>
      <c r="NN86" s="645">
        <v>2227</v>
      </c>
      <c r="NO86" s="646">
        <v>100</v>
      </c>
      <c r="NP86" s="647">
        <v>1919</v>
      </c>
      <c r="NQ86" s="648">
        <v>185</v>
      </c>
      <c r="NR86" s="648">
        <v>0</v>
      </c>
      <c r="NS86" s="648">
        <v>0</v>
      </c>
      <c r="NT86" s="649">
        <f t="shared" si="62"/>
        <v>32839</v>
      </c>
      <c r="NU86" s="650">
        <f t="shared" si="63"/>
        <v>0.20347757239867231</v>
      </c>
      <c r="NV86" s="625">
        <v>3487</v>
      </c>
      <c r="NW86" s="626">
        <v>48</v>
      </c>
      <c r="NX86" s="626">
        <v>137</v>
      </c>
      <c r="NY86" s="651">
        <v>3672</v>
      </c>
      <c r="NZ86" s="626">
        <v>1023</v>
      </c>
      <c r="OA86" s="626">
        <v>1053</v>
      </c>
      <c r="OB86" s="626">
        <v>1707</v>
      </c>
      <c r="OC86" s="651">
        <v>3783</v>
      </c>
      <c r="OD86" s="652">
        <f t="shared" si="64"/>
        <v>7455</v>
      </c>
      <c r="OE86" s="653">
        <v>14.53</v>
      </c>
      <c r="OF86" s="654">
        <v>0.69190476190476191</v>
      </c>
      <c r="OG86" s="654">
        <v>60.76</v>
      </c>
      <c r="OH86" s="654">
        <v>0.39454545454545453</v>
      </c>
      <c r="OI86" s="654">
        <v>86.03</v>
      </c>
      <c r="OJ86" s="654">
        <v>4.0966666666666667</v>
      </c>
      <c r="OK86" s="654">
        <v>326.70999999999998</v>
      </c>
      <c r="OL86" s="655">
        <v>2.1214935064935063</v>
      </c>
      <c r="OM86" s="656"/>
      <c r="ON86" s="657"/>
      <c r="OO86" s="657"/>
      <c r="OP86" s="657"/>
      <c r="OQ86" s="657"/>
      <c r="OR86" s="657"/>
      <c r="OS86" s="657"/>
      <c r="OT86" s="658"/>
    </row>
    <row r="87" spans="1:410" s="587" customFormat="1" ht="8.25" x14ac:dyDescent="0.25">
      <c r="A87" s="588" t="s">
        <v>614</v>
      </c>
      <c r="B87" s="589" t="s">
        <v>615</v>
      </c>
      <c r="C87" s="590" t="s">
        <v>616</v>
      </c>
      <c r="D87" s="590" t="s">
        <v>1278</v>
      </c>
      <c r="E87" s="590" t="s">
        <v>1207</v>
      </c>
      <c r="F87" s="590" t="s">
        <v>229</v>
      </c>
      <c r="G87" s="590" t="s">
        <v>230</v>
      </c>
      <c r="H87" s="590" t="s">
        <v>1279</v>
      </c>
      <c r="I87" s="590" t="s">
        <v>492</v>
      </c>
      <c r="J87" s="590" t="s">
        <v>493</v>
      </c>
      <c r="K87" s="591" t="s">
        <v>282</v>
      </c>
      <c r="L87" s="592">
        <v>1</v>
      </c>
      <c r="M87" s="593">
        <v>333781</v>
      </c>
      <c r="N87" s="594">
        <v>0</v>
      </c>
      <c r="O87" s="595">
        <v>326936</v>
      </c>
      <c r="P87" s="596">
        <v>172948</v>
      </c>
      <c r="Q87" s="597">
        <f t="shared" si="46"/>
        <v>0.52899650084420191</v>
      </c>
      <c r="R87" s="598">
        <f t="shared" si="33"/>
        <v>6845</v>
      </c>
      <c r="S87" s="599">
        <v>110285.63545999999</v>
      </c>
      <c r="T87" s="600">
        <v>192658.95869999999</v>
      </c>
      <c r="U87" s="600">
        <v>17188.514589999999</v>
      </c>
      <c r="V87" s="600">
        <v>320133.10874999996</v>
      </c>
      <c r="W87" s="601">
        <f t="shared" si="47"/>
        <v>0.95911123985487479</v>
      </c>
      <c r="X87" s="602">
        <v>40.61399999999999</v>
      </c>
      <c r="Y87" s="603">
        <v>2.0499999999999998</v>
      </c>
      <c r="Z87" s="603">
        <v>70.861466666666672</v>
      </c>
      <c r="AA87" s="603">
        <v>35.117733333333334</v>
      </c>
      <c r="AB87" s="603">
        <v>10.35</v>
      </c>
      <c r="AC87" s="603">
        <v>39.083333333333336</v>
      </c>
      <c r="AD87" s="603">
        <v>0.75</v>
      </c>
      <c r="AE87" s="603">
        <v>11.2</v>
      </c>
      <c r="AF87" s="603">
        <v>22.7</v>
      </c>
      <c r="AG87" s="603">
        <v>232.72653333333329</v>
      </c>
      <c r="AH87" s="604">
        <f t="shared" si="48"/>
        <v>0.2042685114461584</v>
      </c>
      <c r="AI87" s="605">
        <f t="shared" si="49"/>
        <v>0.3563984417908006</v>
      </c>
      <c r="AJ87" s="606"/>
      <c r="AK87" s="607"/>
      <c r="AL87" s="607"/>
      <c r="AM87" s="607"/>
      <c r="AN87" s="607"/>
      <c r="AO87" s="607">
        <v>5418</v>
      </c>
      <c r="AP87" s="607">
        <v>1841</v>
      </c>
      <c r="AQ87" s="608"/>
      <c r="AR87" s="609"/>
      <c r="AS87" s="610"/>
      <c r="AT87" s="610"/>
      <c r="AU87" s="610"/>
      <c r="AV87" s="610"/>
      <c r="AW87" s="610"/>
      <c r="AX87" s="610"/>
      <c r="AY87" s="610"/>
      <c r="AZ87" s="610"/>
      <c r="BA87" s="610"/>
      <c r="BB87" s="610"/>
      <c r="BC87" s="610"/>
      <c r="BD87" s="610"/>
      <c r="BE87" s="610"/>
      <c r="BF87" s="610"/>
      <c r="BG87" s="610"/>
      <c r="BH87" s="610"/>
      <c r="BI87" s="610"/>
      <c r="BJ87" s="610"/>
      <c r="BK87" s="610"/>
      <c r="BL87" s="611"/>
      <c r="BM87" s="612">
        <v>40</v>
      </c>
      <c r="BN87" s="613"/>
      <c r="BO87" s="613"/>
      <c r="BP87" s="613"/>
      <c r="BQ87" s="613"/>
      <c r="BR87" s="613"/>
      <c r="BS87" s="613"/>
      <c r="BT87" s="613"/>
      <c r="BU87" s="613"/>
      <c r="BV87" s="613"/>
      <c r="BW87" s="613"/>
      <c r="BX87" s="613"/>
      <c r="BY87" s="613"/>
      <c r="BZ87" s="613"/>
      <c r="CA87" s="613"/>
      <c r="CB87" s="613"/>
      <c r="CC87" s="613"/>
      <c r="CD87" s="613"/>
      <c r="CE87" s="613"/>
      <c r="CF87" s="613"/>
      <c r="CG87" s="613"/>
      <c r="CH87" s="613"/>
      <c r="CI87" s="613"/>
      <c r="CJ87" s="613"/>
      <c r="CK87" s="613"/>
      <c r="CL87" s="613"/>
      <c r="CM87" s="613"/>
      <c r="CN87" s="613"/>
      <c r="CO87" s="613"/>
      <c r="CP87" s="613"/>
      <c r="CQ87" s="613"/>
      <c r="CR87" s="613"/>
      <c r="CS87" s="613"/>
      <c r="CT87" s="613"/>
      <c r="CU87" s="613"/>
      <c r="CV87" s="613"/>
      <c r="CW87" s="613"/>
      <c r="CX87" s="613"/>
      <c r="CY87" s="613"/>
      <c r="CZ87" s="613"/>
      <c r="DA87" s="613">
        <f t="shared" si="50"/>
        <v>40</v>
      </c>
      <c r="DB87" s="614">
        <f t="shared" si="51"/>
        <v>1</v>
      </c>
      <c r="DC87" s="615">
        <v>0.56294520547945204</v>
      </c>
      <c r="DD87" s="616"/>
      <c r="DE87" s="616"/>
      <c r="DF87" s="616"/>
      <c r="DG87" s="616"/>
      <c r="DH87" s="616"/>
      <c r="DI87" s="616"/>
      <c r="DJ87" s="616"/>
      <c r="DK87" s="616"/>
      <c r="DL87" s="616"/>
      <c r="DM87" s="616"/>
      <c r="DN87" s="616"/>
      <c r="DO87" s="616"/>
      <c r="DP87" s="616"/>
      <c r="DQ87" s="616"/>
      <c r="DR87" s="616"/>
      <c r="DS87" s="616"/>
      <c r="DT87" s="616"/>
      <c r="DU87" s="616"/>
      <c r="DV87" s="616"/>
      <c r="DW87" s="616"/>
      <c r="DX87" s="616"/>
      <c r="DY87" s="616"/>
      <c r="DZ87" s="616"/>
      <c r="EA87" s="616"/>
      <c r="EB87" s="616"/>
      <c r="EC87" s="616"/>
      <c r="ED87" s="616"/>
      <c r="EE87" s="616"/>
      <c r="EF87" s="616"/>
      <c r="EG87" s="616"/>
      <c r="EH87" s="616"/>
      <c r="EI87" s="616"/>
      <c r="EJ87" s="616"/>
      <c r="EK87" s="616"/>
      <c r="EL87" s="616"/>
      <c r="EM87" s="616"/>
      <c r="EN87" s="616"/>
      <c r="EO87" s="616"/>
      <c r="EP87" s="616"/>
      <c r="EQ87" s="617">
        <v>0.56294520547945204</v>
      </c>
      <c r="ER87" s="618"/>
      <c r="ES87" s="619">
        <v>6</v>
      </c>
      <c r="ET87" s="619"/>
      <c r="EU87" s="619"/>
      <c r="EV87" s="619"/>
      <c r="EW87" s="619"/>
      <c r="EX87" s="619"/>
      <c r="EY87" s="619"/>
      <c r="EZ87" s="619"/>
      <c r="FA87" s="619"/>
      <c r="FB87" s="619"/>
      <c r="FC87" s="619"/>
      <c r="FD87" s="619"/>
      <c r="FE87" s="619"/>
      <c r="FF87" s="619"/>
      <c r="FG87" s="619"/>
      <c r="FH87" s="619"/>
      <c r="FI87" s="619"/>
      <c r="FJ87" s="619"/>
      <c r="FK87" s="619"/>
      <c r="FL87" s="619"/>
      <c r="FM87" s="619"/>
      <c r="FN87" s="619"/>
      <c r="FO87" s="619"/>
      <c r="FP87" s="619"/>
      <c r="FQ87" s="619"/>
      <c r="FR87" s="619"/>
      <c r="FS87" s="619"/>
      <c r="FT87" s="619"/>
      <c r="FU87" s="619"/>
      <c r="FV87" s="619"/>
      <c r="FW87" s="619"/>
      <c r="FX87" s="620">
        <f t="shared" si="52"/>
        <v>6</v>
      </c>
      <c r="FY87" s="614">
        <f t="shared" si="68"/>
        <v>1</v>
      </c>
      <c r="FZ87" s="615"/>
      <c r="GA87" s="616">
        <v>0.67351598173515981</v>
      </c>
      <c r="GB87" s="616"/>
      <c r="GC87" s="616"/>
      <c r="GD87" s="616"/>
      <c r="GE87" s="616"/>
      <c r="GF87" s="616"/>
      <c r="GG87" s="616"/>
      <c r="GH87" s="616"/>
      <c r="GI87" s="616"/>
      <c r="GJ87" s="616"/>
      <c r="GK87" s="616"/>
      <c r="GL87" s="616"/>
      <c r="GM87" s="616"/>
      <c r="GN87" s="616"/>
      <c r="GO87" s="616"/>
      <c r="GP87" s="616"/>
      <c r="GQ87" s="616"/>
      <c r="GR87" s="616"/>
      <c r="GS87" s="616"/>
      <c r="GT87" s="616"/>
      <c r="GU87" s="616"/>
      <c r="GV87" s="616"/>
      <c r="GW87" s="616"/>
      <c r="GX87" s="616"/>
      <c r="GY87" s="616"/>
      <c r="GZ87" s="616"/>
      <c r="HA87" s="616"/>
      <c r="HB87" s="616"/>
      <c r="HC87" s="616"/>
      <c r="HD87" s="616"/>
      <c r="HE87" s="616"/>
      <c r="HF87" s="621">
        <v>0.67351598173515981</v>
      </c>
      <c r="HG87" s="622">
        <v>80</v>
      </c>
      <c r="HH87" s="623"/>
      <c r="HI87" s="623"/>
      <c r="HJ87" s="623"/>
      <c r="HK87" s="623"/>
      <c r="HL87" s="623"/>
      <c r="HM87" s="623"/>
      <c r="HN87" s="624"/>
      <c r="HO87" s="625">
        <v>1</v>
      </c>
      <c r="HP87" s="626">
        <v>80</v>
      </c>
      <c r="HQ87" s="626">
        <v>0</v>
      </c>
      <c r="HR87" s="626">
        <v>27</v>
      </c>
      <c r="HS87" s="626">
        <v>343</v>
      </c>
      <c r="HT87" s="626">
        <v>495</v>
      </c>
      <c r="HU87" s="626">
        <v>90</v>
      </c>
      <c r="HV87" s="626">
        <v>135</v>
      </c>
      <c r="HW87" s="626">
        <v>112</v>
      </c>
      <c r="HX87" s="626">
        <v>29</v>
      </c>
      <c r="HY87" s="626">
        <v>139</v>
      </c>
      <c r="HZ87" s="626">
        <v>243</v>
      </c>
      <c r="IA87" s="626">
        <v>1</v>
      </c>
      <c r="IB87" s="626">
        <v>2</v>
      </c>
      <c r="IC87" s="626">
        <v>1</v>
      </c>
      <c r="ID87" s="626">
        <v>0</v>
      </c>
      <c r="IE87" s="626">
        <v>90</v>
      </c>
      <c r="IF87" s="626">
        <v>11</v>
      </c>
      <c r="IG87" s="626">
        <v>145</v>
      </c>
      <c r="IH87" s="626">
        <v>11</v>
      </c>
      <c r="II87" s="626">
        <v>43</v>
      </c>
      <c r="IJ87" s="626">
        <v>23</v>
      </c>
      <c r="IK87" s="626">
        <v>0</v>
      </c>
      <c r="IL87" s="626">
        <v>5</v>
      </c>
      <c r="IM87" s="626">
        <v>0</v>
      </c>
      <c r="IN87" s="626">
        <v>0</v>
      </c>
      <c r="IO87" s="626">
        <v>1</v>
      </c>
      <c r="IP87" s="626">
        <v>2</v>
      </c>
      <c r="IQ87" s="626">
        <f t="shared" si="53"/>
        <v>2029</v>
      </c>
      <c r="IR87" s="627">
        <f t="shared" si="54"/>
        <v>4.9285362247412522E-4</v>
      </c>
      <c r="IS87" s="614">
        <f t="shared" si="55"/>
        <v>5.558904109589041</v>
      </c>
      <c r="IT87" s="628">
        <v>272</v>
      </c>
      <c r="IU87" s="629">
        <f t="shared" si="56"/>
        <v>0.13405618531296204</v>
      </c>
      <c r="IV87" s="630">
        <v>430</v>
      </c>
      <c r="IW87" s="631">
        <f t="shared" si="37"/>
        <v>0.21192705766387382</v>
      </c>
      <c r="IX87" s="632">
        <v>1640.6660999999999</v>
      </c>
      <c r="IY87" s="633">
        <v>28.275800000000004</v>
      </c>
      <c r="IZ87" s="633">
        <v>1668.9419000000007</v>
      </c>
      <c r="JA87" s="634">
        <f t="shared" si="57"/>
        <v>1.694235131852103E-2</v>
      </c>
      <c r="JB87" s="635">
        <v>0.82254406111384959</v>
      </c>
      <c r="JC87" s="636">
        <v>6</v>
      </c>
      <c r="JD87" s="637">
        <v>29</v>
      </c>
      <c r="JE87" s="637">
        <v>1</v>
      </c>
      <c r="JF87" s="637">
        <v>1</v>
      </c>
      <c r="JG87" s="637">
        <v>0</v>
      </c>
      <c r="JH87" s="637">
        <v>1992</v>
      </c>
      <c r="JI87" s="638">
        <f t="shared" si="38"/>
        <v>2.9571217348447511E-3</v>
      </c>
      <c r="JJ87" s="638">
        <f t="shared" si="39"/>
        <v>1.429275505174963E-2</v>
      </c>
      <c r="JK87" s="638">
        <f t="shared" si="40"/>
        <v>4.9285362247412522E-4</v>
      </c>
      <c r="JL87" s="638">
        <f t="shared" si="41"/>
        <v>4.9285362247412522E-4</v>
      </c>
      <c r="JM87" s="638">
        <f t="shared" si="42"/>
        <v>0</v>
      </c>
      <c r="JN87" s="639">
        <f t="shared" si="43"/>
        <v>0.98176441596845732</v>
      </c>
      <c r="JO87" s="640">
        <v>24</v>
      </c>
      <c r="JP87" s="641">
        <v>4.4000000000000004</v>
      </c>
      <c r="JQ87" s="641">
        <v>0</v>
      </c>
      <c r="JR87" s="641">
        <v>4.8888888888888893</v>
      </c>
      <c r="JS87" s="641">
        <v>7</v>
      </c>
      <c r="JT87" s="641">
        <v>5.1454545454545455</v>
      </c>
      <c r="JU87" s="641">
        <v>4.2888888888888888</v>
      </c>
      <c r="JV87" s="641">
        <v>6.7407407407407405</v>
      </c>
      <c r="JW87" s="641">
        <v>4.4107142857142856</v>
      </c>
      <c r="JX87" s="641">
        <v>5.8620689655172411</v>
      </c>
      <c r="JY87" s="641">
        <v>4.3669064748201443</v>
      </c>
      <c r="JZ87" s="641">
        <v>7.0082304526748969</v>
      </c>
      <c r="KA87" s="641">
        <v>7</v>
      </c>
      <c r="KB87" s="641">
        <v>3.5</v>
      </c>
      <c r="KC87" s="641">
        <v>2</v>
      </c>
      <c r="KD87" s="641">
        <v>0</v>
      </c>
      <c r="KE87" s="641">
        <v>4.9111111111111114</v>
      </c>
      <c r="KF87" s="641">
        <v>7.6363636363636367</v>
      </c>
      <c r="KG87" s="641">
        <v>7.5034482758620689</v>
      </c>
      <c r="KH87" s="641">
        <v>7.3636363636363633</v>
      </c>
      <c r="KI87" s="641">
        <v>2.6976744186046511</v>
      </c>
      <c r="KJ87" s="641">
        <v>2.347826086956522</v>
      </c>
      <c r="KK87" s="641">
        <v>0</v>
      </c>
      <c r="KL87" s="641">
        <v>3.6</v>
      </c>
      <c r="KM87" s="641">
        <v>0</v>
      </c>
      <c r="KN87" s="641">
        <v>0</v>
      </c>
      <c r="KO87" s="641">
        <v>6</v>
      </c>
      <c r="KP87" s="641">
        <v>3</v>
      </c>
      <c r="KQ87" s="642">
        <v>5.7353376047313951</v>
      </c>
      <c r="KR87" s="625">
        <v>0</v>
      </c>
      <c r="KS87" s="626">
        <v>248</v>
      </c>
      <c r="KT87" s="626">
        <v>0</v>
      </c>
      <c r="KU87" s="626">
        <v>99</v>
      </c>
      <c r="KV87" s="626">
        <v>1660</v>
      </c>
      <c r="KW87" s="626">
        <v>1694</v>
      </c>
      <c r="KX87" s="626">
        <v>293</v>
      </c>
      <c r="KY87" s="626">
        <v>690</v>
      </c>
      <c r="KZ87" s="626">
        <v>383</v>
      </c>
      <c r="LA87" s="626">
        <v>141</v>
      </c>
      <c r="LB87" s="626">
        <v>417</v>
      </c>
      <c r="LC87" s="626">
        <v>1358</v>
      </c>
      <c r="LD87" s="626">
        <v>6</v>
      </c>
      <c r="LE87" s="626">
        <v>6</v>
      </c>
      <c r="LF87" s="626">
        <v>1</v>
      </c>
      <c r="LG87" s="626">
        <v>0</v>
      </c>
      <c r="LH87" s="626">
        <v>311</v>
      </c>
      <c r="LI87" s="626">
        <v>61</v>
      </c>
      <c r="LJ87" s="626">
        <v>679</v>
      </c>
      <c r="LK87" s="626">
        <v>61</v>
      </c>
      <c r="LL87" s="626">
        <v>24</v>
      </c>
      <c r="LM87" s="626">
        <v>6</v>
      </c>
      <c r="LN87" s="626">
        <v>0</v>
      </c>
      <c r="LO87" s="626">
        <v>13</v>
      </c>
      <c r="LP87" s="626">
        <v>0</v>
      </c>
      <c r="LQ87" s="626">
        <v>0</v>
      </c>
      <c r="LR87" s="626">
        <v>5</v>
      </c>
      <c r="LS87" s="626">
        <v>4</v>
      </c>
      <c r="LT87" s="626">
        <f t="shared" si="35"/>
        <v>8160</v>
      </c>
      <c r="LU87" s="614">
        <f t="shared" si="44"/>
        <v>22.356164383561644</v>
      </c>
      <c r="LV87" s="625">
        <v>23</v>
      </c>
      <c r="LW87" s="626">
        <v>25</v>
      </c>
      <c r="LX87" s="626">
        <v>0</v>
      </c>
      <c r="LY87" s="626">
        <v>6</v>
      </c>
      <c r="LZ87" s="626">
        <v>392</v>
      </c>
      <c r="MA87" s="626">
        <v>367</v>
      </c>
      <c r="MB87" s="626">
        <v>4</v>
      </c>
      <c r="MC87" s="626">
        <v>84</v>
      </c>
      <c r="MD87" s="626">
        <v>2</v>
      </c>
      <c r="ME87" s="626">
        <v>0</v>
      </c>
      <c r="MF87" s="626">
        <v>52</v>
      </c>
      <c r="MG87" s="626">
        <v>100</v>
      </c>
      <c r="MH87" s="626">
        <v>0</v>
      </c>
      <c r="MI87" s="626">
        <v>0</v>
      </c>
      <c r="MJ87" s="626">
        <v>0</v>
      </c>
      <c r="MK87" s="626">
        <v>0</v>
      </c>
      <c r="ML87" s="626">
        <v>42</v>
      </c>
      <c r="MM87" s="626">
        <v>12</v>
      </c>
      <c r="MN87" s="626">
        <v>270</v>
      </c>
      <c r="MO87" s="626">
        <v>8</v>
      </c>
      <c r="MP87" s="626">
        <v>53</v>
      </c>
      <c r="MQ87" s="626">
        <v>24</v>
      </c>
      <c r="MR87" s="626">
        <v>0</v>
      </c>
      <c r="MS87" s="626">
        <v>0</v>
      </c>
      <c r="MT87" s="626">
        <v>0</v>
      </c>
      <c r="MU87" s="626">
        <v>0</v>
      </c>
      <c r="MV87" s="626">
        <v>0</v>
      </c>
      <c r="MW87" s="626">
        <v>1</v>
      </c>
      <c r="MX87" s="626">
        <f t="shared" si="67"/>
        <v>1465</v>
      </c>
      <c r="MY87" s="614">
        <f t="shared" si="59"/>
        <v>4.0136986301369859</v>
      </c>
      <c r="MZ87" s="612">
        <f t="shared" si="45"/>
        <v>8160</v>
      </c>
      <c r="NA87" s="613">
        <f t="shared" si="60"/>
        <v>1465</v>
      </c>
      <c r="NB87" s="643">
        <f t="shared" si="61"/>
        <v>0.15220779220779221</v>
      </c>
      <c r="NC87" s="644">
        <v>0</v>
      </c>
      <c r="ND87" s="645">
        <v>0</v>
      </c>
      <c r="NE87" s="645">
        <v>0</v>
      </c>
      <c r="NF87" s="646">
        <v>0</v>
      </c>
      <c r="NG87" s="647">
        <v>1148</v>
      </c>
      <c r="NH87" s="647">
        <v>317</v>
      </c>
      <c r="NI87" s="645">
        <v>0</v>
      </c>
      <c r="NJ87" s="645">
        <v>0</v>
      </c>
      <c r="NK87" s="646">
        <v>0</v>
      </c>
      <c r="NL87" s="647">
        <v>0</v>
      </c>
      <c r="NM87" s="645">
        <v>0</v>
      </c>
      <c r="NN87" s="645">
        <v>0</v>
      </c>
      <c r="NO87" s="646">
        <v>0</v>
      </c>
      <c r="NP87" s="647">
        <v>0</v>
      </c>
      <c r="NQ87" s="648">
        <v>0</v>
      </c>
      <c r="NR87" s="648">
        <v>0</v>
      </c>
      <c r="NS87" s="648">
        <v>0</v>
      </c>
      <c r="NT87" s="649">
        <f t="shared" si="62"/>
        <v>1465</v>
      </c>
      <c r="NU87" s="650">
        <f t="shared" si="63"/>
        <v>0</v>
      </c>
      <c r="NV87" s="625"/>
      <c r="NW87" s="626"/>
      <c r="NX87" s="626"/>
      <c r="NY87" s="651"/>
      <c r="NZ87" s="626">
        <v>56</v>
      </c>
      <c r="OA87" s="626">
        <v>23</v>
      </c>
      <c r="OB87" s="626">
        <v>39</v>
      </c>
      <c r="OC87" s="651">
        <v>118</v>
      </c>
      <c r="OD87" s="652">
        <f t="shared" si="64"/>
        <v>118</v>
      </c>
      <c r="OE87" s="653"/>
      <c r="OF87" s="654"/>
      <c r="OG87" s="654">
        <v>1.77</v>
      </c>
      <c r="OH87" s="654">
        <v>0.29499999999999998</v>
      </c>
      <c r="OI87" s="654"/>
      <c r="OJ87" s="654"/>
      <c r="OK87" s="654">
        <v>9.84</v>
      </c>
      <c r="OL87" s="655">
        <v>1.64</v>
      </c>
      <c r="OM87" s="656"/>
      <c r="ON87" s="657">
        <v>556</v>
      </c>
      <c r="OO87" s="657"/>
      <c r="OP87" s="657">
        <v>9</v>
      </c>
      <c r="OQ87" s="657">
        <v>1301</v>
      </c>
      <c r="OR87" s="657"/>
      <c r="OS87" s="657"/>
      <c r="OT87" s="658">
        <f t="shared" ref="OT87:OT148" si="69">SUBTOTAL(9,OM87:OS87)</f>
        <v>1866</v>
      </c>
    </row>
    <row r="88" spans="1:410" s="587" customFormat="1" ht="8.25" x14ac:dyDescent="0.25">
      <c r="A88" s="588" t="s">
        <v>618</v>
      </c>
      <c r="B88" s="589" t="s">
        <v>619</v>
      </c>
      <c r="C88" s="590" t="s">
        <v>620</v>
      </c>
      <c r="D88" s="590" t="s">
        <v>621</v>
      </c>
      <c r="E88" s="590" t="s">
        <v>1277</v>
      </c>
      <c r="F88" s="590" t="s">
        <v>612</v>
      </c>
      <c r="G88" s="590" t="s">
        <v>622</v>
      </c>
      <c r="H88" s="590" t="s">
        <v>622</v>
      </c>
      <c r="I88" s="590" t="s">
        <v>186</v>
      </c>
      <c r="J88" s="590" t="s">
        <v>493</v>
      </c>
      <c r="K88" s="591" t="s">
        <v>282</v>
      </c>
      <c r="L88" s="592">
        <v>1</v>
      </c>
      <c r="M88" s="593">
        <v>703668</v>
      </c>
      <c r="N88" s="594">
        <v>8101</v>
      </c>
      <c r="O88" s="595">
        <v>702400</v>
      </c>
      <c r="P88" s="596">
        <v>445032</v>
      </c>
      <c r="Q88" s="597">
        <f t="shared" si="46"/>
        <v>0.63358769931662873</v>
      </c>
      <c r="R88" s="598">
        <f t="shared" si="33"/>
        <v>1268</v>
      </c>
      <c r="S88" s="599">
        <v>3649.5986000000003</v>
      </c>
      <c r="T88" s="600">
        <v>524629.74619000009</v>
      </c>
      <c r="U88" s="600">
        <v>76310.602289999981</v>
      </c>
      <c r="V88" s="600">
        <v>604589.94708000007</v>
      </c>
      <c r="W88" s="601">
        <f t="shared" si="47"/>
        <v>0.85919772830368879</v>
      </c>
      <c r="X88" s="602">
        <v>73.606475000000003</v>
      </c>
      <c r="Y88" s="603">
        <v>8.0849999999999991</v>
      </c>
      <c r="Z88" s="603">
        <v>155.00146666666669</v>
      </c>
      <c r="AA88" s="603">
        <v>53.615333333333325</v>
      </c>
      <c r="AB88" s="603">
        <v>17.43</v>
      </c>
      <c r="AC88" s="603">
        <v>85.90194666666666</v>
      </c>
      <c r="AD88" s="603">
        <v>0</v>
      </c>
      <c r="AE88" s="603">
        <v>36.221350000000001</v>
      </c>
      <c r="AF88" s="603">
        <v>35.764749999999999</v>
      </c>
      <c r="AG88" s="603">
        <v>465.62632166666668</v>
      </c>
      <c r="AH88" s="604">
        <f t="shared" si="48"/>
        <v>0.18698921235322782</v>
      </c>
      <c r="AI88" s="605">
        <f t="shared" si="49"/>
        <v>0.39376430083895608</v>
      </c>
      <c r="AJ88" s="606">
        <v>3564</v>
      </c>
      <c r="AK88" s="607">
        <v>3556</v>
      </c>
      <c r="AL88" s="607">
        <v>3</v>
      </c>
      <c r="AM88" s="607">
        <v>15</v>
      </c>
      <c r="AN88" s="607">
        <v>32</v>
      </c>
      <c r="AO88" s="607">
        <v>10323</v>
      </c>
      <c r="AP88" s="607">
        <v>4502</v>
      </c>
      <c r="AQ88" s="608">
        <v>2628</v>
      </c>
      <c r="AR88" s="609"/>
      <c r="AS88" s="610"/>
      <c r="AT88" s="610"/>
      <c r="AU88" s="610"/>
      <c r="AV88" s="610"/>
      <c r="AW88" s="610"/>
      <c r="AX88" s="610"/>
      <c r="AY88" s="610"/>
      <c r="AZ88" s="610"/>
      <c r="BA88" s="610"/>
      <c r="BB88" s="610"/>
      <c r="BC88" s="610"/>
      <c r="BD88" s="610"/>
      <c r="BE88" s="610"/>
      <c r="BF88" s="610"/>
      <c r="BG88" s="610"/>
      <c r="BH88" s="610"/>
      <c r="BI88" s="610"/>
      <c r="BJ88" s="610"/>
      <c r="BK88" s="610"/>
      <c r="BL88" s="611"/>
      <c r="BM88" s="612">
        <v>61</v>
      </c>
      <c r="BN88" s="613">
        <v>38</v>
      </c>
      <c r="BO88" s="613">
        <v>25</v>
      </c>
      <c r="BP88" s="613"/>
      <c r="BQ88" s="613"/>
      <c r="BR88" s="613">
        <v>20</v>
      </c>
      <c r="BS88" s="613"/>
      <c r="BT88" s="613"/>
      <c r="BU88" s="613"/>
      <c r="BV88" s="613"/>
      <c r="BW88" s="613"/>
      <c r="BX88" s="613"/>
      <c r="BY88" s="613"/>
      <c r="BZ88" s="613"/>
      <c r="CA88" s="613"/>
      <c r="CB88" s="613"/>
      <c r="CC88" s="613"/>
      <c r="CD88" s="613"/>
      <c r="CE88" s="613"/>
      <c r="CF88" s="613"/>
      <c r="CG88" s="613"/>
      <c r="CH88" s="613"/>
      <c r="CI88" s="613"/>
      <c r="CJ88" s="613"/>
      <c r="CK88" s="613"/>
      <c r="CL88" s="613"/>
      <c r="CM88" s="613"/>
      <c r="CN88" s="613"/>
      <c r="CO88" s="613"/>
      <c r="CP88" s="613"/>
      <c r="CQ88" s="613"/>
      <c r="CR88" s="613"/>
      <c r="CS88" s="613"/>
      <c r="CT88" s="613"/>
      <c r="CU88" s="613"/>
      <c r="CV88" s="613"/>
      <c r="CW88" s="613"/>
      <c r="CX88" s="613"/>
      <c r="CY88" s="613"/>
      <c r="CZ88" s="613"/>
      <c r="DA88" s="613">
        <f t="shared" si="50"/>
        <v>144</v>
      </c>
      <c r="DB88" s="614">
        <f t="shared" si="51"/>
        <v>4</v>
      </c>
      <c r="DC88" s="615">
        <v>0.42411857174938244</v>
      </c>
      <c r="DD88" s="616">
        <v>0.6155731795241528</v>
      </c>
      <c r="DE88" s="616">
        <v>0.39506849315068493</v>
      </c>
      <c r="DF88" s="616"/>
      <c r="DG88" s="616"/>
      <c r="DH88" s="616">
        <v>0.45452054794520547</v>
      </c>
      <c r="DI88" s="616"/>
      <c r="DJ88" s="616"/>
      <c r="DK88" s="616"/>
      <c r="DL88" s="616"/>
      <c r="DM88" s="616"/>
      <c r="DN88" s="616"/>
      <c r="DO88" s="616"/>
      <c r="DP88" s="616"/>
      <c r="DQ88" s="616"/>
      <c r="DR88" s="616"/>
      <c r="DS88" s="616"/>
      <c r="DT88" s="616"/>
      <c r="DU88" s="616"/>
      <c r="DV88" s="616"/>
      <c r="DW88" s="616"/>
      <c r="DX88" s="616"/>
      <c r="DY88" s="616"/>
      <c r="DZ88" s="616"/>
      <c r="EA88" s="616"/>
      <c r="EB88" s="616"/>
      <c r="EC88" s="616"/>
      <c r="ED88" s="616"/>
      <c r="EE88" s="616"/>
      <c r="EF88" s="616"/>
      <c r="EG88" s="616"/>
      <c r="EH88" s="616"/>
      <c r="EI88" s="616"/>
      <c r="EJ88" s="616"/>
      <c r="EK88" s="616"/>
      <c r="EL88" s="616"/>
      <c r="EM88" s="616"/>
      <c r="EN88" s="616"/>
      <c r="EO88" s="616"/>
      <c r="EP88" s="616"/>
      <c r="EQ88" s="617">
        <v>0.47382039573820395</v>
      </c>
      <c r="ER88" s="618">
        <v>4</v>
      </c>
      <c r="ES88" s="619">
        <v>6</v>
      </c>
      <c r="ET88" s="619">
        <v>4</v>
      </c>
      <c r="EU88" s="619"/>
      <c r="EV88" s="619"/>
      <c r="EW88" s="619"/>
      <c r="EX88" s="619"/>
      <c r="EY88" s="619"/>
      <c r="EZ88" s="619"/>
      <c r="FA88" s="619"/>
      <c r="FB88" s="619"/>
      <c r="FC88" s="619"/>
      <c r="FD88" s="619"/>
      <c r="FE88" s="619"/>
      <c r="FF88" s="619"/>
      <c r="FG88" s="619"/>
      <c r="FH88" s="619"/>
      <c r="FI88" s="619"/>
      <c r="FJ88" s="619"/>
      <c r="FK88" s="619"/>
      <c r="FL88" s="619"/>
      <c r="FM88" s="619"/>
      <c r="FN88" s="619"/>
      <c r="FO88" s="619"/>
      <c r="FP88" s="619"/>
      <c r="FQ88" s="619"/>
      <c r="FR88" s="619"/>
      <c r="FS88" s="619"/>
      <c r="FT88" s="619"/>
      <c r="FU88" s="619"/>
      <c r="FV88" s="619"/>
      <c r="FW88" s="619"/>
      <c r="FX88" s="620">
        <f t="shared" si="52"/>
        <v>14</v>
      </c>
      <c r="FY88" s="614">
        <f t="shared" si="68"/>
        <v>3</v>
      </c>
      <c r="FZ88" s="615">
        <v>0.48424657534246573</v>
      </c>
      <c r="GA88" s="616">
        <v>0.68721461187214616</v>
      </c>
      <c r="GB88" s="616">
        <v>0.58493150684931505</v>
      </c>
      <c r="GC88" s="616"/>
      <c r="GD88" s="616"/>
      <c r="GE88" s="616"/>
      <c r="GF88" s="616"/>
      <c r="GG88" s="616"/>
      <c r="GH88" s="616"/>
      <c r="GI88" s="616"/>
      <c r="GJ88" s="616"/>
      <c r="GK88" s="616"/>
      <c r="GL88" s="616"/>
      <c r="GM88" s="616"/>
      <c r="GN88" s="616"/>
      <c r="GO88" s="616"/>
      <c r="GP88" s="616"/>
      <c r="GQ88" s="616"/>
      <c r="GR88" s="616"/>
      <c r="GS88" s="616"/>
      <c r="GT88" s="616"/>
      <c r="GU88" s="616"/>
      <c r="GV88" s="616"/>
      <c r="GW88" s="616"/>
      <c r="GX88" s="616"/>
      <c r="GY88" s="616"/>
      <c r="GZ88" s="616"/>
      <c r="HA88" s="616"/>
      <c r="HB88" s="616"/>
      <c r="HC88" s="616"/>
      <c r="HD88" s="616"/>
      <c r="HE88" s="616"/>
      <c r="HF88" s="621">
        <v>0.6</v>
      </c>
      <c r="HG88" s="622">
        <v>88</v>
      </c>
      <c r="HH88" s="623"/>
      <c r="HI88" s="623"/>
      <c r="HJ88" s="623"/>
      <c r="HK88" s="623"/>
      <c r="HL88" s="623"/>
      <c r="HM88" s="623"/>
      <c r="HN88" s="624"/>
      <c r="HO88" s="625">
        <v>29</v>
      </c>
      <c r="HP88" s="626">
        <v>325</v>
      </c>
      <c r="HQ88" s="626">
        <v>7</v>
      </c>
      <c r="HR88" s="626">
        <v>161</v>
      </c>
      <c r="HS88" s="626">
        <v>454</v>
      </c>
      <c r="HT88" s="626">
        <v>585</v>
      </c>
      <c r="HU88" s="626">
        <v>668</v>
      </c>
      <c r="HV88" s="626">
        <v>297</v>
      </c>
      <c r="HW88" s="626">
        <v>844</v>
      </c>
      <c r="HX88" s="626">
        <v>315</v>
      </c>
      <c r="HY88" s="626">
        <v>180</v>
      </c>
      <c r="HZ88" s="626">
        <v>398</v>
      </c>
      <c r="IA88" s="626">
        <v>61</v>
      </c>
      <c r="IB88" s="626">
        <v>512</v>
      </c>
      <c r="IC88" s="626">
        <v>638</v>
      </c>
      <c r="ID88" s="626">
        <v>507</v>
      </c>
      <c r="IE88" s="626">
        <v>145</v>
      </c>
      <c r="IF88" s="626">
        <v>16</v>
      </c>
      <c r="IG88" s="626">
        <v>87</v>
      </c>
      <c r="IH88" s="626">
        <v>28</v>
      </c>
      <c r="II88" s="626">
        <v>57</v>
      </c>
      <c r="IJ88" s="626">
        <v>79</v>
      </c>
      <c r="IK88" s="626">
        <v>10</v>
      </c>
      <c r="IL88" s="626">
        <v>40</v>
      </c>
      <c r="IM88" s="626">
        <v>0</v>
      </c>
      <c r="IN88" s="626">
        <v>1</v>
      </c>
      <c r="IO88" s="626">
        <v>0</v>
      </c>
      <c r="IP88" s="626">
        <v>3</v>
      </c>
      <c r="IQ88" s="626">
        <f t="shared" si="53"/>
        <v>6447</v>
      </c>
      <c r="IR88" s="627">
        <f t="shared" si="54"/>
        <v>4.6533271288971617E-3</v>
      </c>
      <c r="IS88" s="614">
        <f t="shared" si="55"/>
        <v>17.663013698630138</v>
      </c>
      <c r="IT88" s="628">
        <v>355</v>
      </c>
      <c r="IU88" s="629">
        <f t="shared" si="56"/>
        <v>5.5064371025283075E-2</v>
      </c>
      <c r="IV88" s="630">
        <v>1376</v>
      </c>
      <c r="IW88" s="631">
        <f t="shared" si="37"/>
        <v>0.21343260431208314</v>
      </c>
      <c r="IX88" s="632">
        <v>4608.8232999999964</v>
      </c>
      <c r="IY88" s="633">
        <v>225.05540000000011</v>
      </c>
      <c r="IZ88" s="633">
        <v>4833.878700000002</v>
      </c>
      <c r="JA88" s="634">
        <f t="shared" si="57"/>
        <v>4.6557932866623235E-2</v>
      </c>
      <c r="JB88" s="635">
        <v>0.74978729641693842</v>
      </c>
      <c r="JC88" s="636">
        <v>1627</v>
      </c>
      <c r="JD88" s="637">
        <v>771</v>
      </c>
      <c r="JE88" s="637">
        <v>6</v>
      </c>
      <c r="JF88" s="637">
        <v>0</v>
      </c>
      <c r="JG88" s="637">
        <v>0</v>
      </c>
      <c r="JH88" s="637">
        <v>4043</v>
      </c>
      <c r="JI88" s="638">
        <f t="shared" si="38"/>
        <v>0.25236544129052274</v>
      </c>
      <c r="JJ88" s="638">
        <f t="shared" si="39"/>
        <v>0.11959050721265704</v>
      </c>
      <c r="JK88" s="638">
        <f t="shared" si="40"/>
        <v>9.3066542577943234E-4</v>
      </c>
      <c r="JL88" s="638">
        <f t="shared" si="41"/>
        <v>0</v>
      </c>
      <c r="JM88" s="638">
        <f t="shared" si="42"/>
        <v>0</v>
      </c>
      <c r="JN88" s="639">
        <f t="shared" si="43"/>
        <v>0.62711338607104083</v>
      </c>
      <c r="JO88" s="640">
        <v>35.103448275862071</v>
      </c>
      <c r="JP88" s="641">
        <v>4.2615384615384615</v>
      </c>
      <c r="JQ88" s="641">
        <v>5.8571428571428568</v>
      </c>
      <c r="JR88" s="641">
        <v>3.0869565217391304</v>
      </c>
      <c r="JS88" s="641">
        <v>7.213656387665198</v>
      </c>
      <c r="JT88" s="641">
        <v>5.0478632478632477</v>
      </c>
      <c r="JU88" s="641">
        <v>5.5868263473053892</v>
      </c>
      <c r="JV88" s="641">
        <v>6.8148148148148149</v>
      </c>
      <c r="JW88" s="641">
        <v>4.6433649289099526</v>
      </c>
      <c r="JX88" s="641">
        <v>4.8285714285714283</v>
      </c>
      <c r="JY88" s="641">
        <v>6.8888888888888893</v>
      </c>
      <c r="JZ88" s="641">
        <v>6.7889447236180906</v>
      </c>
      <c r="KA88" s="641">
        <v>3.3442622950819674</v>
      </c>
      <c r="KB88" s="641">
        <v>3.26953125</v>
      </c>
      <c r="KC88" s="641">
        <v>4.2068965517241379</v>
      </c>
      <c r="KD88" s="641">
        <v>4.6449704142011834</v>
      </c>
      <c r="KE88" s="641">
        <v>5.3931034482758617</v>
      </c>
      <c r="KF88" s="641">
        <v>6.4375</v>
      </c>
      <c r="KG88" s="641">
        <v>8.0229885057471257</v>
      </c>
      <c r="KH88" s="641">
        <v>3.2857142857142856</v>
      </c>
      <c r="KI88" s="641">
        <v>1.9298245614035088</v>
      </c>
      <c r="KJ88" s="641">
        <v>3.0886075949367089</v>
      </c>
      <c r="KK88" s="641">
        <v>10.9</v>
      </c>
      <c r="KL88" s="641">
        <v>2.85</v>
      </c>
      <c r="KM88" s="641">
        <v>0</v>
      </c>
      <c r="KN88" s="641">
        <v>5</v>
      </c>
      <c r="KO88" s="641">
        <v>0</v>
      </c>
      <c r="KP88" s="641">
        <v>3</v>
      </c>
      <c r="KQ88" s="642">
        <v>5.1946641848921979</v>
      </c>
      <c r="KR88" s="625">
        <v>137</v>
      </c>
      <c r="KS88" s="626">
        <v>943</v>
      </c>
      <c r="KT88" s="626">
        <v>33</v>
      </c>
      <c r="KU88" s="626">
        <v>334</v>
      </c>
      <c r="KV88" s="626">
        <v>2396</v>
      </c>
      <c r="KW88" s="626">
        <v>2082</v>
      </c>
      <c r="KX88" s="626">
        <v>2713</v>
      </c>
      <c r="KY88" s="626">
        <v>1632</v>
      </c>
      <c r="KZ88" s="626">
        <v>2949</v>
      </c>
      <c r="LA88" s="626">
        <v>1216</v>
      </c>
      <c r="LB88" s="626">
        <v>980</v>
      </c>
      <c r="LC88" s="626">
        <v>2045</v>
      </c>
      <c r="LD88" s="626">
        <v>145</v>
      </c>
      <c r="LE88" s="626">
        <v>1275</v>
      </c>
      <c r="LF88" s="626">
        <v>2138</v>
      </c>
      <c r="LG88" s="626">
        <v>1850</v>
      </c>
      <c r="LH88" s="626">
        <v>594</v>
      </c>
      <c r="LI88" s="626">
        <v>80</v>
      </c>
      <c r="LJ88" s="626">
        <v>510</v>
      </c>
      <c r="LK88" s="626">
        <v>62</v>
      </c>
      <c r="LL88" s="626">
        <v>34</v>
      </c>
      <c r="LM88" s="626">
        <v>125</v>
      </c>
      <c r="LN88" s="626">
        <v>99</v>
      </c>
      <c r="LO88" s="626">
        <v>80</v>
      </c>
      <c r="LP88" s="626">
        <v>0</v>
      </c>
      <c r="LQ88" s="626">
        <v>4</v>
      </c>
      <c r="LR88" s="626">
        <v>0</v>
      </c>
      <c r="LS88" s="626">
        <v>6</v>
      </c>
      <c r="LT88" s="626">
        <f t="shared" si="35"/>
        <v>24462</v>
      </c>
      <c r="LU88" s="614">
        <f t="shared" si="44"/>
        <v>67.019178082191786</v>
      </c>
      <c r="LV88" s="625">
        <v>850</v>
      </c>
      <c r="LW88" s="626">
        <v>131</v>
      </c>
      <c r="LX88" s="626">
        <v>0</v>
      </c>
      <c r="LY88" s="626">
        <v>8</v>
      </c>
      <c r="LZ88" s="626">
        <v>428</v>
      </c>
      <c r="MA88" s="626">
        <v>316</v>
      </c>
      <c r="MB88" s="626">
        <v>373</v>
      </c>
      <c r="MC88" s="626">
        <v>97</v>
      </c>
      <c r="MD88" s="626">
        <v>137</v>
      </c>
      <c r="ME88" s="626">
        <v>3</v>
      </c>
      <c r="MF88" s="626">
        <v>86</v>
      </c>
      <c r="MG88" s="626">
        <v>264</v>
      </c>
      <c r="MH88" s="626">
        <v>0</v>
      </c>
      <c r="MI88" s="626">
        <v>105</v>
      </c>
      <c r="MJ88" s="626">
        <v>2</v>
      </c>
      <c r="MK88" s="626">
        <v>0</v>
      </c>
      <c r="ML88" s="626">
        <v>45</v>
      </c>
      <c r="MM88" s="626">
        <v>8</v>
      </c>
      <c r="MN88" s="626">
        <v>102</v>
      </c>
      <c r="MO88" s="626">
        <v>5</v>
      </c>
      <c r="MP88" s="626">
        <v>31</v>
      </c>
      <c r="MQ88" s="626">
        <v>51</v>
      </c>
      <c r="MR88" s="626">
        <v>0</v>
      </c>
      <c r="MS88" s="626">
        <v>0</v>
      </c>
      <c r="MT88" s="626">
        <v>0</v>
      </c>
      <c r="MU88" s="626">
        <v>0</v>
      </c>
      <c r="MV88" s="626">
        <v>0</v>
      </c>
      <c r="MW88" s="626">
        <v>0</v>
      </c>
      <c r="MX88" s="626">
        <f t="shared" si="67"/>
        <v>3042</v>
      </c>
      <c r="MY88" s="614">
        <f t="shared" si="59"/>
        <v>8.3342465753424655</v>
      </c>
      <c r="MZ88" s="612">
        <f t="shared" si="45"/>
        <v>24462</v>
      </c>
      <c r="NA88" s="613">
        <f t="shared" si="60"/>
        <v>3042</v>
      </c>
      <c r="NB88" s="643">
        <f t="shared" si="61"/>
        <v>0.1106020942408377</v>
      </c>
      <c r="NC88" s="644">
        <v>41</v>
      </c>
      <c r="ND88" s="645">
        <v>161</v>
      </c>
      <c r="NE88" s="645">
        <v>190</v>
      </c>
      <c r="NF88" s="646">
        <v>393</v>
      </c>
      <c r="NG88" s="647">
        <v>1060</v>
      </c>
      <c r="NH88" s="647">
        <v>1197</v>
      </c>
      <c r="NI88" s="645">
        <v>0</v>
      </c>
      <c r="NJ88" s="645">
        <v>0</v>
      </c>
      <c r="NK88" s="646">
        <v>0</v>
      </c>
      <c r="NL88" s="647">
        <v>0</v>
      </c>
      <c r="NM88" s="645">
        <v>0</v>
      </c>
      <c r="NN88" s="645">
        <v>0</v>
      </c>
      <c r="NO88" s="646">
        <v>0</v>
      </c>
      <c r="NP88" s="647">
        <v>0</v>
      </c>
      <c r="NQ88" s="648">
        <v>0</v>
      </c>
      <c r="NR88" s="648">
        <v>0</v>
      </c>
      <c r="NS88" s="648">
        <v>0</v>
      </c>
      <c r="NT88" s="649">
        <f t="shared" si="62"/>
        <v>3042</v>
      </c>
      <c r="NU88" s="650">
        <f t="shared" si="63"/>
        <v>0.12886259040105194</v>
      </c>
      <c r="NV88" s="625">
        <v>619</v>
      </c>
      <c r="NW88" s="626">
        <v>1</v>
      </c>
      <c r="NX88" s="626">
        <v>3</v>
      </c>
      <c r="NY88" s="651">
        <v>623</v>
      </c>
      <c r="NZ88" s="626"/>
      <c r="OA88" s="626"/>
      <c r="OB88" s="626">
        <v>3</v>
      </c>
      <c r="OC88" s="651">
        <v>3</v>
      </c>
      <c r="OD88" s="652">
        <f t="shared" si="64"/>
        <v>626</v>
      </c>
      <c r="OE88" s="653">
        <v>4.2699999999999996</v>
      </c>
      <c r="OF88" s="654">
        <v>1.0674999999999999</v>
      </c>
      <c r="OG88" s="654">
        <v>2.8200000000000003</v>
      </c>
      <c r="OH88" s="654">
        <v>0.28200000000000003</v>
      </c>
      <c r="OI88" s="654">
        <v>23.39</v>
      </c>
      <c r="OJ88" s="654">
        <v>5.8475000000000001</v>
      </c>
      <c r="OK88" s="654">
        <v>16.07</v>
      </c>
      <c r="OL88" s="655">
        <v>1.607</v>
      </c>
      <c r="OM88" s="656"/>
      <c r="ON88" s="657"/>
      <c r="OO88" s="657"/>
      <c r="OP88" s="657"/>
      <c r="OQ88" s="657"/>
      <c r="OR88" s="657"/>
      <c r="OS88" s="657"/>
      <c r="OT88" s="658"/>
    </row>
    <row r="89" spans="1:410" s="587" customFormat="1" ht="8.25" x14ac:dyDescent="0.25">
      <c r="A89" s="588" t="s">
        <v>623</v>
      </c>
      <c r="B89" s="589" t="s">
        <v>624</v>
      </c>
      <c r="C89" s="590" t="s">
        <v>625</v>
      </c>
      <c r="D89" s="590" t="s">
        <v>626</v>
      </c>
      <c r="E89" s="590" t="s">
        <v>1277</v>
      </c>
      <c r="F89" s="590" t="s">
        <v>612</v>
      </c>
      <c r="G89" s="590" t="s">
        <v>627</v>
      </c>
      <c r="H89" s="590" t="s">
        <v>627</v>
      </c>
      <c r="I89" s="590" t="s">
        <v>186</v>
      </c>
      <c r="J89" s="590" t="s">
        <v>493</v>
      </c>
      <c r="K89" s="591" t="s">
        <v>282</v>
      </c>
      <c r="L89" s="592">
        <v>1</v>
      </c>
      <c r="M89" s="593">
        <v>1147970</v>
      </c>
      <c r="N89" s="594">
        <v>9554</v>
      </c>
      <c r="O89" s="595">
        <v>1142784</v>
      </c>
      <c r="P89" s="596">
        <v>758426</v>
      </c>
      <c r="Q89" s="597">
        <f t="shared" si="46"/>
        <v>0.66366522457437271</v>
      </c>
      <c r="R89" s="598">
        <f t="shared" si="33"/>
        <v>5186</v>
      </c>
      <c r="S89" s="599">
        <v>2322.2528699999998</v>
      </c>
      <c r="T89" s="600">
        <v>966570.98953999998</v>
      </c>
      <c r="U89" s="600">
        <v>65993.165309999997</v>
      </c>
      <c r="V89" s="600">
        <v>1034886.4077199999</v>
      </c>
      <c r="W89" s="601">
        <f t="shared" si="47"/>
        <v>0.90149255443957588</v>
      </c>
      <c r="X89" s="602">
        <v>119.568</v>
      </c>
      <c r="Y89" s="603">
        <v>6.72</v>
      </c>
      <c r="Z89" s="603">
        <v>291.56199999999995</v>
      </c>
      <c r="AA89" s="603">
        <v>129.83759999999998</v>
      </c>
      <c r="AB89" s="603">
        <v>13.6</v>
      </c>
      <c r="AC89" s="603">
        <v>191.91453333333337</v>
      </c>
      <c r="AD89" s="603">
        <v>4.05</v>
      </c>
      <c r="AE89" s="603">
        <v>68.5535</v>
      </c>
      <c r="AF89" s="603">
        <v>106.62412500000001</v>
      </c>
      <c r="AG89" s="603">
        <v>932.42975833333333</v>
      </c>
      <c r="AH89" s="604">
        <f t="shared" si="48"/>
        <v>0.15789721116225314</v>
      </c>
      <c r="AI89" s="605">
        <f t="shared" si="49"/>
        <v>0.38502631708223645</v>
      </c>
      <c r="AJ89" s="606">
        <v>1</v>
      </c>
      <c r="AK89" s="607">
        <v>8974</v>
      </c>
      <c r="AL89" s="607">
        <v>2593</v>
      </c>
      <c r="AM89" s="607"/>
      <c r="AN89" s="607">
        <v>16676</v>
      </c>
      <c r="AO89" s="607">
        <v>12651</v>
      </c>
      <c r="AP89" s="607">
        <v>7385</v>
      </c>
      <c r="AQ89" s="608">
        <v>4432</v>
      </c>
      <c r="AR89" s="609"/>
      <c r="AS89" s="610"/>
      <c r="AT89" s="610"/>
      <c r="AU89" s="610"/>
      <c r="AV89" s="610"/>
      <c r="AW89" s="610"/>
      <c r="AX89" s="610"/>
      <c r="AY89" s="610"/>
      <c r="AZ89" s="610"/>
      <c r="BA89" s="610">
        <v>1</v>
      </c>
      <c r="BB89" s="610"/>
      <c r="BC89" s="610"/>
      <c r="BD89" s="610"/>
      <c r="BE89" s="610"/>
      <c r="BF89" s="610"/>
      <c r="BG89" s="610"/>
      <c r="BH89" s="610"/>
      <c r="BI89" s="610"/>
      <c r="BJ89" s="610"/>
      <c r="BK89" s="610"/>
      <c r="BL89" s="611">
        <f t="shared" si="65"/>
        <v>1</v>
      </c>
      <c r="BM89" s="612">
        <v>69</v>
      </c>
      <c r="BN89" s="613">
        <v>48</v>
      </c>
      <c r="BO89" s="613">
        <v>30</v>
      </c>
      <c r="BP89" s="613">
        <v>24</v>
      </c>
      <c r="BQ89" s="613">
        <v>24</v>
      </c>
      <c r="BR89" s="613">
        <v>15</v>
      </c>
      <c r="BS89" s="613"/>
      <c r="BT89" s="613"/>
      <c r="BU89" s="613">
        <v>11</v>
      </c>
      <c r="BV89" s="613"/>
      <c r="BW89" s="613"/>
      <c r="BX89" s="613"/>
      <c r="BY89" s="613">
        <v>21</v>
      </c>
      <c r="BZ89" s="613"/>
      <c r="CA89" s="613"/>
      <c r="CB89" s="613"/>
      <c r="CC89" s="613"/>
      <c r="CD89" s="613"/>
      <c r="CE89" s="613"/>
      <c r="CF89" s="613"/>
      <c r="CG89" s="613"/>
      <c r="CH89" s="613"/>
      <c r="CI89" s="613"/>
      <c r="CJ89" s="613"/>
      <c r="CK89" s="613"/>
      <c r="CL89" s="613"/>
      <c r="CM89" s="613"/>
      <c r="CN89" s="613"/>
      <c r="CO89" s="613"/>
      <c r="CP89" s="613"/>
      <c r="CQ89" s="613"/>
      <c r="CR89" s="613"/>
      <c r="CS89" s="613"/>
      <c r="CT89" s="613"/>
      <c r="CU89" s="613"/>
      <c r="CV89" s="613"/>
      <c r="CW89" s="613"/>
      <c r="CX89" s="613"/>
      <c r="CY89" s="613"/>
      <c r="CZ89" s="613"/>
      <c r="DA89" s="613">
        <f t="shared" si="50"/>
        <v>242</v>
      </c>
      <c r="DB89" s="614">
        <f t="shared" si="51"/>
        <v>8</v>
      </c>
      <c r="DC89" s="615">
        <v>0.75687909469922576</v>
      </c>
      <c r="DD89" s="616">
        <v>0.55097031963470322</v>
      </c>
      <c r="DE89" s="616">
        <v>0.40611872146118722</v>
      </c>
      <c r="DF89" s="616">
        <v>0.63824200913242013</v>
      </c>
      <c r="DG89" s="616">
        <v>0.59851598173515985</v>
      </c>
      <c r="DH89" s="616">
        <v>0.23963470319634703</v>
      </c>
      <c r="DI89" s="616"/>
      <c r="DJ89" s="616"/>
      <c r="DK89" s="616">
        <v>0.44009962640099626</v>
      </c>
      <c r="DL89" s="616"/>
      <c r="DM89" s="616"/>
      <c r="DN89" s="616"/>
      <c r="DO89" s="616">
        <v>0.35094585779517284</v>
      </c>
      <c r="DP89" s="616"/>
      <c r="DQ89" s="616"/>
      <c r="DR89" s="616"/>
      <c r="DS89" s="616"/>
      <c r="DT89" s="616"/>
      <c r="DU89" s="616"/>
      <c r="DV89" s="616"/>
      <c r="DW89" s="616"/>
      <c r="DX89" s="616"/>
      <c r="DY89" s="616"/>
      <c r="DZ89" s="616"/>
      <c r="EA89" s="616"/>
      <c r="EB89" s="616"/>
      <c r="EC89" s="616"/>
      <c r="ED89" s="616"/>
      <c r="EE89" s="616"/>
      <c r="EF89" s="616"/>
      <c r="EG89" s="616"/>
      <c r="EH89" s="616"/>
      <c r="EI89" s="616"/>
      <c r="EJ89" s="616"/>
      <c r="EK89" s="616"/>
      <c r="EL89" s="616"/>
      <c r="EM89" s="616"/>
      <c r="EN89" s="616"/>
      <c r="EO89" s="616"/>
      <c r="EP89" s="616"/>
      <c r="EQ89" s="617">
        <v>0.56339861881580433</v>
      </c>
      <c r="ER89" s="618">
        <v>11</v>
      </c>
      <c r="ES89" s="619">
        <v>6</v>
      </c>
      <c r="ET89" s="619">
        <v>5</v>
      </c>
      <c r="EU89" s="619">
        <v>3</v>
      </c>
      <c r="EV89" s="619">
        <v>5</v>
      </c>
      <c r="EW89" s="619"/>
      <c r="EX89" s="619"/>
      <c r="EY89" s="619"/>
      <c r="EZ89" s="619"/>
      <c r="FA89" s="619"/>
      <c r="FB89" s="619"/>
      <c r="FC89" s="619"/>
      <c r="FD89" s="619"/>
      <c r="FE89" s="619"/>
      <c r="FF89" s="619"/>
      <c r="FG89" s="619"/>
      <c r="FH89" s="619"/>
      <c r="FI89" s="619"/>
      <c r="FJ89" s="619"/>
      <c r="FK89" s="619"/>
      <c r="FL89" s="619"/>
      <c r="FM89" s="619"/>
      <c r="FN89" s="619"/>
      <c r="FO89" s="619"/>
      <c r="FP89" s="619"/>
      <c r="FQ89" s="619"/>
      <c r="FR89" s="619"/>
      <c r="FS89" s="619"/>
      <c r="FT89" s="619"/>
      <c r="FU89" s="619"/>
      <c r="FV89" s="619"/>
      <c r="FW89" s="619"/>
      <c r="FX89" s="620">
        <f t="shared" si="52"/>
        <v>30</v>
      </c>
      <c r="FY89" s="614">
        <f t="shared" si="68"/>
        <v>5</v>
      </c>
      <c r="FZ89" s="615">
        <v>0.50635118306351179</v>
      </c>
      <c r="GA89" s="616">
        <v>0.63378995433789953</v>
      </c>
      <c r="GB89" s="616">
        <v>0.54027397260273968</v>
      </c>
      <c r="GC89" s="616">
        <v>0.34611872146118722</v>
      </c>
      <c r="GD89" s="616">
        <v>0.66849315068493154</v>
      </c>
      <c r="GE89" s="616"/>
      <c r="GF89" s="616"/>
      <c r="GG89" s="616"/>
      <c r="GH89" s="616"/>
      <c r="GI89" s="616"/>
      <c r="GJ89" s="616"/>
      <c r="GK89" s="616"/>
      <c r="GL89" s="616"/>
      <c r="GM89" s="616"/>
      <c r="GN89" s="616"/>
      <c r="GO89" s="616"/>
      <c r="GP89" s="616"/>
      <c r="GQ89" s="616"/>
      <c r="GR89" s="616"/>
      <c r="GS89" s="616"/>
      <c r="GT89" s="616"/>
      <c r="GU89" s="616"/>
      <c r="GV89" s="616"/>
      <c r="GW89" s="616"/>
      <c r="GX89" s="616"/>
      <c r="GY89" s="616"/>
      <c r="GZ89" s="616"/>
      <c r="HA89" s="616"/>
      <c r="HB89" s="616"/>
      <c r="HC89" s="616"/>
      <c r="HD89" s="616"/>
      <c r="HE89" s="616"/>
      <c r="HF89" s="621">
        <v>0.54849315068493154</v>
      </c>
      <c r="HG89" s="622">
        <v>52</v>
      </c>
      <c r="HH89" s="623"/>
      <c r="HI89" s="623"/>
      <c r="HJ89" s="623">
        <v>2</v>
      </c>
      <c r="HK89" s="623">
        <v>8</v>
      </c>
      <c r="HL89" s="659">
        <v>0.61198630136986298</v>
      </c>
      <c r="HM89" s="623">
        <v>3</v>
      </c>
      <c r="HN89" s="660">
        <v>0.85844748858447484</v>
      </c>
      <c r="HO89" s="625">
        <v>43</v>
      </c>
      <c r="HP89" s="626">
        <v>734</v>
      </c>
      <c r="HQ89" s="626">
        <v>28</v>
      </c>
      <c r="HR89" s="626">
        <v>1312</v>
      </c>
      <c r="HS89" s="626">
        <v>818</v>
      </c>
      <c r="HT89" s="626">
        <v>1177</v>
      </c>
      <c r="HU89" s="626">
        <v>1134</v>
      </c>
      <c r="HV89" s="626">
        <v>535</v>
      </c>
      <c r="HW89" s="626">
        <v>1741</v>
      </c>
      <c r="HX89" s="626">
        <v>548</v>
      </c>
      <c r="HY89" s="626">
        <v>476</v>
      </c>
      <c r="HZ89" s="626">
        <v>569</v>
      </c>
      <c r="IA89" s="626">
        <v>143</v>
      </c>
      <c r="IB89" s="626">
        <v>530</v>
      </c>
      <c r="IC89" s="626">
        <v>700</v>
      </c>
      <c r="ID89" s="626">
        <v>502</v>
      </c>
      <c r="IE89" s="626">
        <v>165</v>
      </c>
      <c r="IF89" s="626">
        <v>28</v>
      </c>
      <c r="IG89" s="626">
        <v>235</v>
      </c>
      <c r="IH89" s="626">
        <v>34</v>
      </c>
      <c r="II89" s="626">
        <v>44</v>
      </c>
      <c r="IJ89" s="626">
        <v>98</v>
      </c>
      <c r="IK89" s="626">
        <v>9</v>
      </c>
      <c r="IL89" s="626">
        <v>150</v>
      </c>
      <c r="IM89" s="626">
        <v>0</v>
      </c>
      <c r="IN89" s="626">
        <v>0</v>
      </c>
      <c r="IO89" s="626">
        <v>71</v>
      </c>
      <c r="IP89" s="626">
        <v>3</v>
      </c>
      <c r="IQ89" s="626">
        <f t="shared" si="53"/>
        <v>11827</v>
      </c>
      <c r="IR89" s="627">
        <f t="shared" si="54"/>
        <v>3.6357487105774921E-3</v>
      </c>
      <c r="IS89" s="614">
        <f t="shared" si="55"/>
        <v>32.402739726027399</v>
      </c>
      <c r="IT89" s="628">
        <v>1224</v>
      </c>
      <c r="IU89" s="629">
        <f t="shared" si="56"/>
        <v>0.10349200980806629</v>
      </c>
      <c r="IV89" s="630">
        <v>2176</v>
      </c>
      <c r="IW89" s="631">
        <f t="shared" si="37"/>
        <v>0.18398579521434008</v>
      </c>
      <c r="IX89" s="632">
        <v>8896.9052000000102</v>
      </c>
      <c r="IY89" s="633">
        <v>677.4472999999989</v>
      </c>
      <c r="IZ89" s="633">
        <v>9574.3525000000081</v>
      </c>
      <c r="JA89" s="634">
        <f t="shared" si="57"/>
        <v>7.0756461076610488E-2</v>
      </c>
      <c r="JB89" s="635">
        <v>0.80953348270905623</v>
      </c>
      <c r="JC89" s="636">
        <v>3776</v>
      </c>
      <c r="JD89" s="637">
        <v>954</v>
      </c>
      <c r="JE89" s="637">
        <v>34</v>
      </c>
      <c r="JF89" s="637">
        <v>0</v>
      </c>
      <c r="JG89" s="637">
        <v>0</v>
      </c>
      <c r="JH89" s="637">
        <v>7063</v>
      </c>
      <c r="JI89" s="638">
        <f t="shared" si="38"/>
        <v>0.31926946816606072</v>
      </c>
      <c r="JJ89" s="638">
        <f t="shared" si="39"/>
        <v>8.0662889997463433E-2</v>
      </c>
      <c r="JK89" s="638">
        <f t="shared" si="40"/>
        <v>2.8747780502240638E-3</v>
      </c>
      <c r="JL89" s="638">
        <f t="shared" si="41"/>
        <v>0</v>
      </c>
      <c r="JM89" s="638">
        <f t="shared" si="42"/>
        <v>0</v>
      </c>
      <c r="JN89" s="639">
        <f t="shared" si="43"/>
        <v>0.5971928637862518</v>
      </c>
      <c r="JO89" s="640">
        <v>26.13953488372093</v>
      </c>
      <c r="JP89" s="641">
        <v>6.961852861035422</v>
      </c>
      <c r="JQ89" s="641">
        <v>3.2857142857142856</v>
      </c>
      <c r="JR89" s="641">
        <v>3.1158536585365852</v>
      </c>
      <c r="JS89" s="641">
        <v>7.8655256723716382</v>
      </c>
      <c r="JT89" s="641">
        <v>6.9277824978759561</v>
      </c>
      <c r="JU89" s="641">
        <v>5.3509700176366843</v>
      </c>
      <c r="JV89" s="641">
        <v>5.8056074766355144</v>
      </c>
      <c r="JW89" s="641">
        <v>5.7719701321079837</v>
      </c>
      <c r="JX89" s="641">
        <v>4.554744525547445</v>
      </c>
      <c r="JY89" s="641">
        <v>5.5924369747899156</v>
      </c>
      <c r="JZ89" s="641">
        <v>6.8031634446397184</v>
      </c>
      <c r="KA89" s="641">
        <v>3.9440559440559442</v>
      </c>
      <c r="KB89" s="641">
        <v>3.6</v>
      </c>
      <c r="KC89" s="641">
        <v>5.0128571428571425</v>
      </c>
      <c r="KD89" s="641">
        <v>5.2529880478087652</v>
      </c>
      <c r="KE89" s="641">
        <v>5.8121212121212125</v>
      </c>
      <c r="KF89" s="641">
        <v>8.4642857142857135</v>
      </c>
      <c r="KG89" s="641">
        <v>8.8553191489361698</v>
      </c>
      <c r="KH89" s="641">
        <v>4.7058823529411766</v>
      </c>
      <c r="KI89" s="641">
        <v>2.1363636363636362</v>
      </c>
      <c r="KJ89" s="641">
        <v>4.0204081632653059</v>
      </c>
      <c r="KK89" s="641">
        <v>8</v>
      </c>
      <c r="KL89" s="641">
        <v>3.8133333333333335</v>
      </c>
      <c r="KM89" s="641">
        <v>0</v>
      </c>
      <c r="KN89" s="641">
        <v>0</v>
      </c>
      <c r="KO89" s="641">
        <v>6.098591549295775</v>
      </c>
      <c r="KP89" s="641">
        <v>2.6666666666666665</v>
      </c>
      <c r="KQ89" s="642">
        <v>5.6550266339731126</v>
      </c>
      <c r="KR89" s="625">
        <v>200</v>
      </c>
      <c r="KS89" s="626">
        <v>3958</v>
      </c>
      <c r="KT89" s="626">
        <v>55</v>
      </c>
      <c r="KU89" s="626">
        <v>2472</v>
      </c>
      <c r="KV89" s="626">
        <v>4754</v>
      </c>
      <c r="KW89" s="626">
        <v>6420</v>
      </c>
      <c r="KX89" s="626">
        <v>3848</v>
      </c>
      <c r="KY89" s="626">
        <v>2297</v>
      </c>
      <c r="KZ89" s="626">
        <v>8077</v>
      </c>
      <c r="LA89" s="626">
        <v>1862</v>
      </c>
      <c r="LB89" s="626">
        <v>2072</v>
      </c>
      <c r="LC89" s="626">
        <v>3168</v>
      </c>
      <c r="LD89" s="626">
        <v>410</v>
      </c>
      <c r="LE89" s="626">
        <v>1541</v>
      </c>
      <c r="LF89" s="626">
        <v>2856</v>
      </c>
      <c r="LG89" s="626">
        <v>1734</v>
      </c>
      <c r="LH89" s="626">
        <v>709</v>
      </c>
      <c r="LI89" s="626">
        <v>167</v>
      </c>
      <c r="LJ89" s="626">
        <v>1650</v>
      </c>
      <c r="LK89" s="626">
        <v>94</v>
      </c>
      <c r="LL89" s="626">
        <v>25</v>
      </c>
      <c r="LM89" s="626">
        <v>223</v>
      </c>
      <c r="LN89" s="626">
        <v>55</v>
      </c>
      <c r="LO89" s="626">
        <v>376</v>
      </c>
      <c r="LP89" s="626">
        <v>0</v>
      </c>
      <c r="LQ89" s="626">
        <v>0</v>
      </c>
      <c r="LR89" s="626">
        <v>338</v>
      </c>
      <c r="LS89" s="626">
        <v>4</v>
      </c>
      <c r="LT89" s="626">
        <f t="shared" si="35"/>
        <v>49365</v>
      </c>
      <c r="LU89" s="614">
        <f t="shared" si="44"/>
        <v>135.24657534246575</v>
      </c>
      <c r="LV89" s="625">
        <v>880</v>
      </c>
      <c r="LW89" s="626">
        <v>437</v>
      </c>
      <c r="LX89" s="626">
        <v>11</v>
      </c>
      <c r="LY89" s="626">
        <v>316</v>
      </c>
      <c r="LZ89" s="626">
        <v>864</v>
      </c>
      <c r="MA89" s="626">
        <v>543</v>
      </c>
      <c r="MB89" s="626">
        <v>1089</v>
      </c>
      <c r="MC89" s="626">
        <v>273</v>
      </c>
      <c r="MD89" s="626">
        <v>242</v>
      </c>
      <c r="ME89" s="626">
        <v>107</v>
      </c>
      <c r="MF89" s="626">
        <v>108</v>
      </c>
      <c r="MG89" s="626">
        <v>136</v>
      </c>
      <c r="MH89" s="626">
        <v>11</v>
      </c>
      <c r="MI89" s="626">
        <v>19</v>
      </c>
      <c r="MJ89" s="626">
        <v>39</v>
      </c>
      <c r="MK89" s="626">
        <v>393</v>
      </c>
      <c r="ML89" s="626">
        <v>87</v>
      </c>
      <c r="MM89" s="626">
        <v>42</v>
      </c>
      <c r="MN89" s="626">
        <v>195</v>
      </c>
      <c r="MO89" s="626">
        <v>33</v>
      </c>
      <c r="MP89" s="626">
        <v>35</v>
      </c>
      <c r="MQ89" s="626">
        <v>73</v>
      </c>
      <c r="MR89" s="626">
        <v>8</v>
      </c>
      <c r="MS89" s="626">
        <v>51</v>
      </c>
      <c r="MT89" s="626">
        <v>0</v>
      </c>
      <c r="MU89" s="626">
        <v>0</v>
      </c>
      <c r="MV89" s="626">
        <v>21</v>
      </c>
      <c r="MW89" s="626">
        <v>1</v>
      </c>
      <c r="MX89" s="626">
        <f t="shared" si="67"/>
        <v>6014</v>
      </c>
      <c r="MY89" s="614">
        <f t="shared" si="59"/>
        <v>16.476712328767125</v>
      </c>
      <c r="MZ89" s="612">
        <f t="shared" si="45"/>
        <v>49365</v>
      </c>
      <c r="NA89" s="613">
        <f t="shared" si="60"/>
        <v>6014</v>
      </c>
      <c r="NB89" s="643">
        <f t="shared" si="61"/>
        <v>0.108597121652612</v>
      </c>
      <c r="NC89" s="644">
        <v>5</v>
      </c>
      <c r="ND89" s="645">
        <v>147</v>
      </c>
      <c r="NE89" s="645">
        <v>515</v>
      </c>
      <c r="NF89" s="646">
        <v>233</v>
      </c>
      <c r="NG89" s="647">
        <v>1426</v>
      </c>
      <c r="NH89" s="647">
        <v>2074</v>
      </c>
      <c r="NI89" s="645">
        <v>0</v>
      </c>
      <c r="NJ89" s="645">
        <v>0</v>
      </c>
      <c r="NK89" s="646">
        <v>0</v>
      </c>
      <c r="NL89" s="647">
        <v>1224</v>
      </c>
      <c r="NM89" s="645">
        <v>0</v>
      </c>
      <c r="NN89" s="645">
        <v>0</v>
      </c>
      <c r="NO89" s="646">
        <v>0</v>
      </c>
      <c r="NP89" s="647">
        <v>390</v>
      </c>
      <c r="NQ89" s="648">
        <v>0</v>
      </c>
      <c r="NR89" s="648">
        <v>0</v>
      </c>
      <c r="NS89" s="648">
        <v>0</v>
      </c>
      <c r="NT89" s="649">
        <f t="shared" si="62"/>
        <v>6014</v>
      </c>
      <c r="NU89" s="650">
        <f t="shared" si="63"/>
        <v>0.11090788160957765</v>
      </c>
      <c r="NV89" s="625">
        <v>578</v>
      </c>
      <c r="NW89" s="626">
        <v>4</v>
      </c>
      <c r="NX89" s="626">
        <v>33</v>
      </c>
      <c r="NY89" s="651">
        <v>615</v>
      </c>
      <c r="NZ89" s="626">
        <v>353</v>
      </c>
      <c r="OA89" s="626">
        <v>13</v>
      </c>
      <c r="OB89" s="626">
        <v>84</v>
      </c>
      <c r="OC89" s="651">
        <v>450</v>
      </c>
      <c r="OD89" s="652">
        <f t="shared" si="64"/>
        <v>1065</v>
      </c>
      <c r="OE89" s="653">
        <v>7.5</v>
      </c>
      <c r="OF89" s="654">
        <v>1.5</v>
      </c>
      <c r="OG89" s="654">
        <v>6.5</v>
      </c>
      <c r="OH89" s="654">
        <v>0.26</v>
      </c>
      <c r="OI89" s="654">
        <v>18.34</v>
      </c>
      <c r="OJ89" s="654">
        <v>3.6680000000000001</v>
      </c>
      <c r="OK89" s="654">
        <v>39.96</v>
      </c>
      <c r="OL89" s="655">
        <v>1.5984</v>
      </c>
      <c r="OM89" s="656"/>
      <c r="ON89" s="657"/>
      <c r="OO89" s="657"/>
      <c r="OP89" s="657"/>
      <c r="OQ89" s="657"/>
      <c r="OR89" s="657"/>
      <c r="OS89" s="657"/>
      <c r="OT89" s="658"/>
    </row>
    <row r="90" spans="1:410" s="587" customFormat="1" ht="8.25" x14ac:dyDescent="0.25">
      <c r="A90" s="588" t="s">
        <v>628</v>
      </c>
      <c r="B90" s="589" t="s">
        <v>629</v>
      </c>
      <c r="C90" s="590" t="s">
        <v>630</v>
      </c>
      <c r="D90" s="590" t="s">
        <v>631</v>
      </c>
      <c r="E90" s="590" t="s">
        <v>1277</v>
      </c>
      <c r="F90" s="590" t="s">
        <v>612</v>
      </c>
      <c r="G90" s="590" t="s">
        <v>632</v>
      </c>
      <c r="H90" s="590" t="s">
        <v>632</v>
      </c>
      <c r="I90" s="590" t="s">
        <v>186</v>
      </c>
      <c r="J90" s="590" t="s">
        <v>493</v>
      </c>
      <c r="K90" s="591" t="s">
        <v>282</v>
      </c>
      <c r="L90" s="592">
        <v>1</v>
      </c>
      <c r="M90" s="593">
        <v>595509</v>
      </c>
      <c r="N90" s="594">
        <v>8210</v>
      </c>
      <c r="O90" s="595">
        <v>594479</v>
      </c>
      <c r="P90" s="596">
        <v>368617</v>
      </c>
      <c r="Q90" s="597">
        <f t="shared" si="46"/>
        <v>0.62006731945114968</v>
      </c>
      <c r="R90" s="598">
        <f t="shared" si="33"/>
        <v>1030</v>
      </c>
      <c r="S90" s="599">
        <v>1590.5608999999999</v>
      </c>
      <c r="T90" s="600">
        <v>452176.71255000005</v>
      </c>
      <c r="U90" s="600">
        <v>51179.030699999996</v>
      </c>
      <c r="V90" s="600">
        <v>504946.30415000004</v>
      </c>
      <c r="W90" s="601">
        <f t="shared" si="47"/>
        <v>0.84792388385398043</v>
      </c>
      <c r="X90" s="602">
        <v>55.545499999999997</v>
      </c>
      <c r="Y90" s="603">
        <v>6</v>
      </c>
      <c r="Z90" s="603">
        <v>120.69893333333333</v>
      </c>
      <c r="AA90" s="603">
        <v>47.609333333333332</v>
      </c>
      <c r="AB90" s="603">
        <v>13.370266666666666</v>
      </c>
      <c r="AC90" s="603">
        <v>53.483733333333333</v>
      </c>
      <c r="AD90" s="603">
        <v>0.4</v>
      </c>
      <c r="AE90" s="603">
        <v>42.0565</v>
      </c>
      <c r="AF90" s="603">
        <v>74.688625000000002</v>
      </c>
      <c r="AG90" s="603">
        <v>413.85289166666666</v>
      </c>
      <c r="AH90" s="604">
        <f t="shared" si="48"/>
        <v>0.18695404910878019</v>
      </c>
      <c r="AI90" s="605">
        <f t="shared" si="49"/>
        <v>0.40624630815776952</v>
      </c>
      <c r="AJ90" s="606">
        <v>1973</v>
      </c>
      <c r="AK90" s="607">
        <v>1211</v>
      </c>
      <c r="AL90" s="607">
        <v>776</v>
      </c>
      <c r="AM90" s="607">
        <v>8</v>
      </c>
      <c r="AN90" s="607">
        <v>3643</v>
      </c>
      <c r="AO90" s="607">
        <v>7665</v>
      </c>
      <c r="AP90" s="607">
        <v>3201</v>
      </c>
      <c r="AQ90" s="608">
        <v>1293</v>
      </c>
      <c r="AR90" s="609"/>
      <c r="AS90" s="610"/>
      <c r="AT90" s="610"/>
      <c r="AU90" s="610"/>
      <c r="AV90" s="610"/>
      <c r="AW90" s="610"/>
      <c r="AX90" s="610"/>
      <c r="AY90" s="610"/>
      <c r="AZ90" s="610"/>
      <c r="BA90" s="610"/>
      <c r="BB90" s="610"/>
      <c r="BC90" s="610"/>
      <c r="BD90" s="610"/>
      <c r="BE90" s="610"/>
      <c r="BF90" s="610"/>
      <c r="BG90" s="610"/>
      <c r="BH90" s="610"/>
      <c r="BI90" s="610"/>
      <c r="BJ90" s="610"/>
      <c r="BK90" s="610"/>
      <c r="BL90" s="611"/>
      <c r="BM90" s="612">
        <v>51</v>
      </c>
      <c r="BN90" s="613">
        <v>24</v>
      </c>
      <c r="BO90" s="613">
        <v>20</v>
      </c>
      <c r="BP90" s="613">
        <v>20</v>
      </c>
      <c r="BQ90" s="613"/>
      <c r="BR90" s="613">
        <v>13</v>
      </c>
      <c r="BS90" s="613"/>
      <c r="BT90" s="613"/>
      <c r="BU90" s="613">
        <v>9</v>
      </c>
      <c r="BV90" s="613"/>
      <c r="BW90" s="613"/>
      <c r="BX90" s="613"/>
      <c r="BY90" s="613"/>
      <c r="BZ90" s="613"/>
      <c r="CA90" s="613"/>
      <c r="CB90" s="613"/>
      <c r="CC90" s="613"/>
      <c r="CD90" s="613"/>
      <c r="CE90" s="613"/>
      <c r="CF90" s="613"/>
      <c r="CG90" s="613"/>
      <c r="CH90" s="613"/>
      <c r="CI90" s="613"/>
      <c r="CJ90" s="613"/>
      <c r="CK90" s="613"/>
      <c r="CL90" s="613"/>
      <c r="CM90" s="613"/>
      <c r="CN90" s="613"/>
      <c r="CO90" s="613"/>
      <c r="CP90" s="613"/>
      <c r="CQ90" s="613"/>
      <c r="CR90" s="613"/>
      <c r="CS90" s="613"/>
      <c r="CT90" s="613"/>
      <c r="CU90" s="613"/>
      <c r="CV90" s="613"/>
      <c r="CW90" s="613"/>
      <c r="CX90" s="613"/>
      <c r="CY90" s="613"/>
      <c r="CZ90" s="613"/>
      <c r="DA90" s="613">
        <f t="shared" si="50"/>
        <v>137</v>
      </c>
      <c r="DB90" s="614">
        <f t="shared" si="51"/>
        <v>6</v>
      </c>
      <c r="DC90" s="615">
        <v>0.49277464410421701</v>
      </c>
      <c r="DD90" s="616">
        <v>0.58984018264840188</v>
      </c>
      <c r="DE90" s="616">
        <v>0.23904109589041095</v>
      </c>
      <c r="DF90" s="616">
        <v>0.70589041095890415</v>
      </c>
      <c r="DG90" s="616"/>
      <c r="DH90" s="616">
        <v>0.32792413066385667</v>
      </c>
      <c r="DI90" s="616"/>
      <c r="DJ90" s="616"/>
      <c r="DK90" s="616">
        <v>0.22009132420091324</v>
      </c>
      <c r="DL90" s="616"/>
      <c r="DM90" s="616"/>
      <c r="DN90" s="616"/>
      <c r="DO90" s="616"/>
      <c r="DP90" s="616"/>
      <c r="DQ90" s="616"/>
      <c r="DR90" s="616"/>
      <c r="DS90" s="616"/>
      <c r="DT90" s="616"/>
      <c r="DU90" s="616"/>
      <c r="DV90" s="616"/>
      <c r="DW90" s="616"/>
      <c r="DX90" s="616"/>
      <c r="DY90" s="616"/>
      <c r="DZ90" s="616"/>
      <c r="EA90" s="616"/>
      <c r="EB90" s="616"/>
      <c r="EC90" s="616"/>
      <c r="ED90" s="616"/>
      <c r="EE90" s="616"/>
      <c r="EF90" s="616"/>
      <c r="EG90" s="616"/>
      <c r="EH90" s="616"/>
      <c r="EI90" s="616"/>
      <c r="EJ90" s="616"/>
      <c r="EK90" s="616"/>
      <c r="EL90" s="616"/>
      <c r="EM90" s="616"/>
      <c r="EN90" s="616"/>
      <c r="EO90" s="616"/>
      <c r="EP90" s="616"/>
      <c r="EQ90" s="617">
        <v>0.47029297070292969</v>
      </c>
      <c r="ER90" s="618">
        <v>12</v>
      </c>
      <c r="ES90" s="619"/>
      <c r="ET90" s="619"/>
      <c r="EU90" s="619"/>
      <c r="EV90" s="619"/>
      <c r="EW90" s="619"/>
      <c r="EX90" s="619"/>
      <c r="EY90" s="619"/>
      <c r="EZ90" s="619"/>
      <c r="FA90" s="619"/>
      <c r="FB90" s="619"/>
      <c r="FC90" s="619"/>
      <c r="FD90" s="619"/>
      <c r="FE90" s="619"/>
      <c r="FF90" s="619"/>
      <c r="FG90" s="619"/>
      <c r="FH90" s="619"/>
      <c r="FI90" s="619"/>
      <c r="FJ90" s="619"/>
      <c r="FK90" s="619"/>
      <c r="FL90" s="619"/>
      <c r="FM90" s="619"/>
      <c r="FN90" s="619"/>
      <c r="FO90" s="619"/>
      <c r="FP90" s="619"/>
      <c r="FQ90" s="619"/>
      <c r="FR90" s="619"/>
      <c r="FS90" s="619"/>
      <c r="FT90" s="619"/>
      <c r="FU90" s="619"/>
      <c r="FV90" s="619"/>
      <c r="FW90" s="619"/>
      <c r="FX90" s="620">
        <f t="shared" si="52"/>
        <v>12</v>
      </c>
      <c r="FY90" s="614">
        <f t="shared" si="68"/>
        <v>1</v>
      </c>
      <c r="FZ90" s="615">
        <v>0.7445205479452055</v>
      </c>
      <c r="GA90" s="616"/>
      <c r="GB90" s="616"/>
      <c r="GC90" s="616"/>
      <c r="GD90" s="616"/>
      <c r="GE90" s="616"/>
      <c r="GF90" s="616"/>
      <c r="GG90" s="616"/>
      <c r="GH90" s="616"/>
      <c r="GI90" s="616"/>
      <c r="GJ90" s="616"/>
      <c r="GK90" s="616"/>
      <c r="GL90" s="616"/>
      <c r="GM90" s="616"/>
      <c r="GN90" s="616"/>
      <c r="GO90" s="616"/>
      <c r="GP90" s="616"/>
      <c r="GQ90" s="616"/>
      <c r="GR90" s="616"/>
      <c r="GS90" s="616"/>
      <c r="GT90" s="616"/>
      <c r="GU90" s="616"/>
      <c r="GV90" s="616"/>
      <c r="GW90" s="616"/>
      <c r="GX90" s="616"/>
      <c r="GY90" s="616"/>
      <c r="GZ90" s="616"/>
      <c r="HA90" s="616"/>
      <c r="HB90" s="616"/>
      <c r="HC90" s="616"/>
      <c r="HD90" s="616"/>
      <c r="HE90" s="616"/>
      <c r="HF90" s="621">
        <v>0.7445205479452055</v>
      </c>
      <c r="HG90" s="622">
        <v>27</v>
      </c>
      <c r="HH90" s="623"/>
      <c r="HI90" s="623"/>
      <c r="HJ90" s="623"/>
      <c r="HK90" s="623"/>
      <c r="HL90" s="623"/>
      <c r="HM90" s="623"/>
      <c r="HN90" s="624"/>
      <c r="HO90" s="625">
        <v>11</v>
      </c>
      <c r="HP90" s="626">
        <v>158</v>
      </c>
      <c r="HQ90" s="626">
        <v>4</v>
      </c>
      <c r="HR90" s="626">
        <v>47</v>
      </c>
      <c r="HS90" s="626">
        <v>489</v>
      </c>
      <c r="HT90" s="626">
        <v>606</v>
      </c>
      <c r="HU90" s="626">
        <v>493</v>
      </c>
      <c r="HV90" s="626">
        <v>217</v>
      </c>
      <c r="HW90" s="626">
        <v>1164</v>
      </c>
      <c r="HX90" s="626">
        <v>238</v>
      </c>
      <c r="HY90" s="626">
        <v>99</v>
      </c>
      <c r="HZ90" s="626">
        <v>263</v>
      </c>
      <c r="IA90" s="626">
        <v>40</v>
      </c>
      <c r="IB90" s="626">
        <v>186</v>
      </c>
      <c r="IC90" s="626">
        <v>261</v>
      </c>
      <c r="ID90" s="626">
        <v>162</v>
      </c>
      <c r="IE90" s="626">
        <v>68</v>
      </c>
      <c r="IF90" s="626">
        <v>16</v>
      </c>
      <c r="IG90" s="626">
        <v>73</v>
      </c>
      <c r="IH90" s="626">
        <v>6</v>
      </c>
      <c r="II90" s="626">
        <v>16</v>
      </c>
      <c r="IJ90" s="626">
        <v>50</v>
      </c>
      <c r="IK90" s="626">
        <v>0</v>
      </c>
      <c r="IL90" s="626">
        <v>31</v>
      </c>
      <c r="IM90" s="626">
        <v>0</v>
      </c>
      <c r="IN90" s="626">
        <v>0</v>
      </c>
      <c r="IO90" s="626">
        <v>5</v>
      </c>
      <c r="IP90" s="626">
        <v>5</v>
      </c>
      <c r="IQ90" s="626">
        <f t="shared" si="53"/>
        <v>4708</v>
      </c>
      <c r="IR90" s="627">
        <f t="shared" si="54"/>
        <v>2.3364485981308409E-3</v>
      </c>
      <c r="IS90" s="614">
        <f t="shared" si="55"/>
        <v>12.898630136986302</v>
      </c>
      <c r="IT90" s="628">
        <v>225</v>
      </c>
      <c r="IU90" s="629">
        <f t="shared" si="56"/>
        <v>4.7790994052676297E-2</v>
      </c>
      <c r="IV90" s="630">
        <v>997</v>
      </c>
      <c r="IW90" s="631">
        <f t="shared" si="37"/>
        <v>0.21176720475785896</v>
      </c>
      <c r="IX90" s="632">
        <v>3984.4784999999988</v>
      </c>
      <c r="IY90" s="633">
        <v>632.75699999999972</v>
      </c>
      <c r="IZ90" s="633">
        <v>4617.235499999998</v>
      </c>
      <c r="JA90" s="634">
        <f t="shared" si="57"/>
        <v>0.13704239257451781</v>
      </c>
      <c r="JB90" s="635">
        <v>0.98072121920135891</v>
      </c>
      <c r="JC90" s="636">
        <v>1627</v>
      </c>
      <c r="JD90" s="637">
        <v>313</v>
      </c>
      <c r="JE90" s="637">
        <v>6</v>
      </c>
      <c r="JF90" s="637">
        <v>0</v>
      </c>
      <c r="JG90" s="637">
        <v>0</v>
      </c>
      <c r="JH90" s="637">
        <v>2762</v>
      </c>
      <c r="JI90" s="638">
        <f t="shared" si="38"/>
        <v>0.34558198810535257</v>
      </c>
      <c r="JJ90" s="638">
        <f t="shared" si="39"/>
        <v>6.6482582837723028E-2</v>
      </c>
      <c r="JK90" s="638">
        <f t="shared" si="40"/>
        <v>1.2744265080713679E-3</v>
      </c>
      <c r="JL90" s="638">
        <f t="shared" si="41"/>
        <v>0</v>
      </c>
      <c r="JM90" s="638">
        <f t="shared" si="42"/>
        <v>0</v>
      </c>
      <c r="JN90" s="639">
        <f t="shared" si="43"/>
        <v>0.58666100254885301</v>
      </c>
      <c r="JO90" s="640">
        <v>28.272727272727273</v>
      </c>
      <c r="JP90" s="641">
        <v>5.2278481012658231</v>
      </c>
      <c r="JQ90" s="641">
        <v>4.75</v>
      </c>
      <c r="JR90" s="641">
        <v>4.7446808510638299</v>
      </c>
      <c r="JS90" s="641">
        <v>7.554192229038855</v>
      </c>
      <c r="JT90" s="641">
        <v>5.5660066006600664</v>
      </c>
      <c r="JU90" s="641">
        <v>5.5091277890466532</v>
      </c>
      <c r="JV90" s="641">
        <v>7.3087557603686637</v>
      </c>
      <c r="JW90" s="641">
        <v>8.065292096219931</v>
      </c>
      <c r="JX90" s="641">
        <v>5.4033613445378155</v>
      </c>
      <c r="JY90" s="641">
        <v>4.737373737373737</v>
      </c>
      <c r="JZ90" s="641">
        <v>7.9353612167300378</v>
      </c>
      <c r="KA90" s="641">
        <v>3.9</v>
      </c>
      <c r="KB90" s="641">
        <v>4.43010752688172</v>
      </c>
      <c r="KC90" s="641">
        <v>4.7049808429118771</v>
      </c>
      <c r="KD90" s="641">
        <v>5.166666666666667</v>
      </c>
      <c r="KE90" s="641">
        <v>4.9705882352941178</v>
      </c>
      <c r="KF90" s="641">
        <v>10.375</v>
      </c>
      <c r="KG90" s="641">
        <v>10.027397260273972</v>
      </c>
      <c r="KH90" s="641">
        <v>2.3333333333333335</v>
      </c>
      <c r="KI90" s="641">
        <v>2</v>
      </c>
      <c r="KJ90" s="641">
        <v>5.22</v>
      </c>
      <c r="KK90" s="641">
        <v>0</v>
      </c>
      <c r="KL90" s="641">
        <v>3.096774193548387</v>
      </c>
      <c r="KM90" s="641">
        <v>0</v>
      </c>
      <c r="KN90" s="641">
        <v>0</v>
      </c>
      <c r="KO90" s="641">
        <v>6.4</v>
      </c>
      <c r="KP90" s="641">
        <v>4.4000000000000004</v>
      </c>
      <c r="KQ90" s="642">
        <v>6.5242141036533559</v>
      </c>
      <c r="KR90" s="625">
        <v>26</v>
      </c>
      <c r="KS90" s="626">
        <v>510</v>
      </c>
      <c r="KT90" s="626">
        <v>15</v>
      </c>
      <c r="KU90" s="626">
        <v>157</v>
      </c>
      <c r="KV90" s="626">
        <v>2943</v>
      </c>
      <c r="KW90" s="626">
        <v>2377</v>
      </c>
      <c r="KX90" s="626">
        <v>1873</v>
      </c>
      <c r="KY90" s="626">
        <v>1226</v>
      </c>
      <c r="KZ90" s="626">
        <v>7152</v>
      </c>
      <c r="LA90" s="626">
        <v>1025</v>
      </c>
      <c r="LB90" s="626">
        <v>344</v>
      </c>
      <c r="LC90" s="626">
        <v>1771</v>
      </c>
      <c r="LD90" s="626">
        <v>115</v>
      </c>
      <c r="LE90" s="626">
        <v>594</v>
      </c>
      <c r="LF90" s="626">
        <v>977</v>
      </c>
      <c r="LG90" s="626">
        <v>673</v>
      </c>
      <c r="LH90" s="626">
        <v>262</v>
      </c>
      <c r="LI90" s="626">
        <v>143</v>
      </c>
      <c r="LJ90" s="626">
        <v>577</v>
      </c>
      <c r="LK90" s="626">
        <v>8</v>
      </c>
      <c r="LL90" s="626">
        <v>12</v>
      </c>
      <c r="LM90" s="626">
        <v>158</v>
      </c>
      <c r="LN90" s="626">
        <v>0</v>
      </c>
      <c r="LO90" s="626">
        <v>71</v>
      </c>
      <c r="LP90" s="626">
        <v>0</v>
      </c>
      <c r="LQ90" s="626">
        <v>0</v>
      </c>
      <c r="LR90" s="626">
        <v>24</v>
      </c>
      <c r="LS90" s="626">
        <v>10</v>
      </c>
      <c r="LT90" s="626">
        <f t="shared" si="35"/>
        <v>23043</v>
      </c>
      <c r="LU90" s="614">
        <f t="shared" si="44"/>
        <v>63.131506849315066</v>
      </c>
      <c r="LV90" s="625">
        <v>274</v>
      </c>
      <c r="LW90" s="626">
        <v>170</v>
      </c>
      <c r="LX90" s="626">
        <v>1</v>
      </c>
      <c r="LY90" s="626">
        <v>22</v>
      </c>
      <c r="LZ90" s="626">
        <v>269</v>
      </c>
      <c r="MA90" s="626">
        <v>422</v>
      </c>
      <c r="MB90" s="626">
        <v>360</v>
      </c>
      <c r="MC90" s="626">
        <v>139</v>
      </c>
      <c r="MD90" s="626">
        <v>1080</v>
      </c>
      <c r="ME90" s="626">
        <v>32</v>
      </c>
      <c r="MF90" s="626">
        <v>30</v>
      </c>
      <c r="MG90" s="626">
        <v>50</v>
      </c>
      <c r="MH90" s="626">
        <v>1</v>
      </c>
      <c r="MI90" s="626">
        <v>49</v>
      </c>
      <c r="MJ90" s="626">
        <v>16</v>
      </c>
      <c r="MK90" s="626">
        <v>0</v>
      </c>
      <c r="ML90" s="626">
        <v>10</v>
      </c>
      <c r="MM90" s="626">
        <v>6</v>
      </c>
      <c r="MN90" s="626">
        <v>84</v>
      </c>
      <c r="MO90" s="626">
        <v>1</v>
      </c>
      <c r="MP90" s="626">
        <v>8</v>
      </c>
      <c r="MQ90" s="626">
        <v>55</v>
      </c>
      <c r="MR90" s="626">
        <v>0</v>
      </c>
      <c r="MS90" s="626">
        <v>5</v>
      </c>
      <c r="MT90" s="626">
        <v>0</v>
      </c>
      <c r="MU90" s="626">
        <v>0</v>
      </c>
      <c r="MV90" s="626">
        <v>3</v>
      </c>
      <c r="MW90" s="626">
        <v>0</v>
      </c>
      <c r="MX90" s="626">
        <f t="shared" si="67"/>
        <v>3087</v>
      </c>
      <c r="MY90" s="614">
        <f t="shared" si="59"/>
        <v>8.4575342465753423</v>
      </c>
      <c r="MZ90" s="612">
        <f t="shared" si="45"/>
        <v>23043</v>
      </c>
      <c r="NA90" s="613">
        <f t="shared" si="60"/>
        <v>3087</v>
      </c>
      <c r="NB90" s="643">
        <f t="shared" si="61"/>
        <v>0.11814006888633755</v>
      </c>
      <c r="NC90" s="644">
        <v>0</v>
      </c>
      <c r="ND90" s="645">
        <v>87</v>
      </c>
      <c r="NE90" s="645">
        <v>114</v>
      </c>
      <c r="NF90" s="646">
        <v>603</v>
      </c>
      <c r="NG90" s="647">
        <v>1040</v>
      </c>
      <c r="NH90" s="647">
        <v>1243</v>
      </c>
      <c r="NI90" s="645">
        <v>0</v>
      </c>
      <c r="NJ90" s="645">
        <v>0</v>
      </c>
      <c r="NK90" s="646">
        <v>0</v>
      </c>
      <c r="NL90" s="647">
        <v>0</v>
      </c>
      <c r="NM90" s="645">
        <v>0</v>
      </c>
      <c r="NN90" s="645">
        <v>0</v>
      </c>
      <c r="NO90" s="646">
        <v>0</v>
      </c>
      <c r="NP90" s="647">
        <v>0</v>
      </c>
      <c r="NQ90" s="648">
        <v>0</v>
      </c>
      <c r="NR90" s="648">
        <v>0</v>
      </c>
      <c r="NS90" s="648">
        <v>0</v>
      </c>
      <c r="NT90" s="649">
        <f t="shared" si="62"/>
        <v>3087</v>
      </c>
      <c r="NU90" s="650">
        <f t="shared" si="63"/>
        <v>6.5111758989310015E-2</v>
      </c>
      <c r="NV90" s="625"/>
      <c r="NW90" s="626"/>
      <c r="NX90" s="626"/>
      <c r="NY90" s="651"/>
      <c r="NZ90" s="626">
        <v>218</v>
      </c>
      <c r="OA90" s="626">
        <v>16</v>
      </c>
      <c r="OB90" s="626">
        <v>90</v>
      </c>
      <c r="OC90" s="651">
        <v>324</v>
      </c>
      <c r="OD90" s="652">
        <f t="shared" si="64"/>
        <v>324</v>
      </c>
      <c r="OE90" s="653"/>
      <c r="OF90" s="654"/>
      <c r="OG90" s="654">
        <v>4.45</v>
      </c>
      <c r="OH90" s="654">
        <v>0.37083333333333335</v>
      </c>
      <c r="OI90" s="654"/>
      <c r="OJ90" s="654"/>
      <c r="OK90" s="654">
        <v>31.549999999999997</v>
      </c>
      <c r="OL90" s="655">
        <v>2.6291666666666664</v>
      </c>
      <c r="OM90" s="656"/>
      <c r="ON90" s="657"/>
      <c r="OO90" s="657"/>
      <c r="OP90" s="657"/>
      <c r="OQ90" s="657"/>
      <c r="OR90" s="657"/>
      <c r="OS90" s="657"/>
      <c r="OT90" s="658"/>
    </row>
    <row r="91" spans="1:410" s="587" customFormat="1" ht="8.25" x14ac:dyDescent="0.25">
      <c r="A91" s="588" t="s">
        <v>633</v>
      </c>
      <c r="B91" s="589" t="s">
        <v>634</v>
      </c>
      <c r="C91" s="590" t="s">
        <v>635</v>
      </c>
      <c r="D91" s="590" t="s">
        <v>636</v>
      </c>
      <c r="E91" s="590" t="s">
        <v>1277</v>
      </c>
      <c r="F91" s="590" t="s">
        <v>612</v>
      </c>
      <c r="G91" s="590" t="s">
        <v>637</v>
      </c>
      <c r="H91" s="590" t="s">
        <v>637</v>
      </c>
      <c r="I91" s="590" t="s">
        <v>186</v>
      </c>
      <c r="J91" s="590" t="s">
        <v>493</v>
      </c>
      <c r="K91" s="591" t="s">
        <v>282</v>
      </c>
      <c r="L91" s="592">
        <v>1</v>
      </c>
      <c r="M91" s="593">
        <v>1102946</v>
      </c>
      <c r="N91" s="594">
        <v>0</v>
      </c>
      <c r="O91" s="595">
        <v>1037776</v>
      </c>
      <c r="P91" s="596">
        <v>582755</v>
      </c>
      <c r="Q91" s="597">
        <f t="shared" si="46"/>
        <v>0.56154218251337473</v>
      </c>
      <c r="R91" s="598">
        <f t="shared" si="33"/>
        <v>65170</v>
      </c>
      <c r="S91" s="599">
        <v>6522.17623</v>
      </c>
      <c r="T91" s="600">
        <v>896041.49066999997</v>
      </c>
      <c r="U91" s="600">
        <v>76407.118029999998</v>
      </c>
      <c r="V91" s="600">
        <v>978970.78492999997</v>
      </c>
      <c r="W91" s="601">
        <f t="shared" si="47"/>
        <v>0.88759629658206296</v>
      </c>
      <c r="X91" s="602">
        <v>112.84575000000001</v>
      </c>
      <c r="Y91" s="603">
        <v>9.2100000000000009</v>
      </c>
      <c r="Z91" s="603">
        <v>209.73559999999998</v>
      </c>
      <c r="AA91" s="603">
        <v>77.155466666666655</v>
      </c>
      <c r="AB91" s="603">
        <v>18.147733333333331</v>
      </c>
      <c r="AC91" s="603">
        <v>95.038933333333333</v>
      </c>
      <c r="AD91" s="603">
        <v>5.59</v>
      </c>
      <c r="AE91" s="603">
        <v>49.398999999999994</v>
      </c>
      <c r="AF91" s="603">
        <v>67.749499999999998</v>
      </c>
      <c r="AG91" s="603">
        <v>644.87198333333333</v>
      </c>
      <c r="AH91" s="604">
        <f t="shared" si="48"/>
        <v>0.21383499799405684</v>
      </c>
      <c r="AI91" s="605">
        <f t="shared" si="49"/>
        <v>0.39743465398814132</v>
      </c>
      <c r="AJ91" s="606">
        <v>965</v>
      </c>
      <c r="AK91" s="607">
        <v>838</v>
      </c>
      <c r="AL91" s="607">
        <v>174</v>
      </c>
      <c r="AM91" s="607">
        <v>105</v>
      </c>
      <c r="AN91" s="607">
        <v>2936</v>
      </c>
      <c r="AO91" s="607">
        <v>11819</v>
      </c>
      <c r="AP91" s="607">
        <v>6005</v>
      </c>
      <c r="AQ91" s="608">
        <v>5573</v>
      </c>
      <c r="AR91" s="609"/>
      <c r="AS91" s="610"/>
      <c r="AT91" s="610"/>
      <c r="AU91" s="610"/>
      <c r="AV91" s="610"/>
      <c r="AW91" s="610"/>
      <c r="AX91" s="610"/>
      <c r="AY91" s="610"/>
      <c r="AZ91" s="610"/>
      <c r="BA91" s="610"/>
      <c r="BB91" s="610"/>
      <c r="BC91" s="610"/>
      <c r="BD91" s="610"/>
      <c r="BE91" s="610"/>
      <c r="BF91" s="610"/>
      <c r="BG91" s="610"/>
      <c r="BH91" s="610"/>
      <c r="BI91" s="610"/>
      <c r="BJ91" s="610"/>
      <c r="BK91" s="610"/>
      <c r="BL91" s="611"/>
      <c r="BM91" s="612">
        <v>70</v>
      </c>
      <c r="BN91" s="613">
        <v>60</v>
      </c>
      <c r="BO91" s="613">
        <v>35</v>
      </c>
      <c r="BP91" s="613"/>
      <c r="BQ91" s="613">
        <v>25</v>
      </c>
      <c r="BR91" s="613">
        <v>20</v>
      </c>
      <c r="BS91" s="613"/>
      <c r="BT91" s="613"/>
      <c r="BU91" s="613">
        <v>10</v>
      </c>
      <c r="BV91" s="613"/>
      <c r="BW91" s="613">
        <v>25</v>
      </c>
      <c r="BX91" s="613"/>
      <c r="BY91" s="613"/>
      <c r="BZ91" s="613"/>
      <c r="CA91" s="613"/>
      <c r="CB91" s="613"/>
      <c r="CC91" s="613"/>
      <c r="CD91" s="613"/>
      <c r="CE91" s="613"/>
      <c r="CF91" s="613"/>
      <c r="CG91" s="613"/>
      <c r="CH91" s="613"/>
      <c r="CI91" s="613"/>
      <c r="CJ91" s="613"/>
      <c r="CK91" s="613"/>
      <c r="CL91" s="613"/>
      <c r="CM91" s="613"/>
      <c r="CN91" s="613"/>
      <c r="CO91" s="613"/>
      <c r="CP91" s="613"/>
      <c r="CQ91" s="613"/>
      <c r="CR91" s="613"/>
      <c r="CS91" s="613"/>
      <c r="CT91" s="613"/>
      <c r="CU91" s="613"/>
      <c r="CV91" s="613"/>
      <c r="CW91" s="613"/>
      <c r="CX91" s="613"/>
      <c r="CY91" s="613"/>
      <c r="CZ91" s="613"/>
      <c r="DA91" s="613">
        <f t="shared" si="50"/>
        <v>245</v>
      </c>
      <c r="DB91" s="614">
        <f t="shared" si="51"/>
        <v>7</v>
      </c>
      <c r="DC91" s="615">
        <v>0.66340508806262233</v>
      </c>
      <c r="DD91" s="616">
        <v>0.61004566210045663</v>
      </c>
      <c r="DE91" s="616">
        <v>0.37088062622309198</v>
      </c>
      <c r="DF91" s="616"/>
      <c r="DG91" s="616">
        <v>0.6558904109589041</v>
      </c>
      <c r="DH91" s="616">
        <v>0.24835616438356165</v>
      </c>
      <c r="DI91" s="616"/>
      <c r="DJ91" s="616"/>
      <c r="DK91" s="616">
        <v>0.54109589041095896</v>
      </c>
      <c r="DL91" s="616"/>
      <c r="DM91" s="616">
        <v>0.69008219178082186</v>
      </c>
      <c r="DN91" s="616"/>
      <c r="DO91" s="616"/>
      <c r="DP91" s="616"/>
      <c r="DQ91" s="616"/>
      <c r="DR91" s="616"/>
      <c r="DS91" s="616"/>
      <c r="DT91" s="616"/>
      <c r="DU91" s="616"/>
      <c r="DV91" s="616"/>
      <c r="DW91" s="616"/>
      <c r="DX91" s="616"/>
      <c r="DY91" s="616"/>
      <c r="DZ91" s="616"/>
      <c r="EA91" s="616"/>
      <c r="EB91" s="616"/>
      <c r="EC91" s="616"/>
      <c r="ED91" s="616"/>
      <c r="EE91" s="616"/>
      <c r="EF91" s="616"/>
      <c r="EG91" s="616"/>
      <c r="EH91" s="616"/>
      <c r="EI91" s="616"/>
      <c r="EJ91" s="616"/>
      <c r="EK91" s="616"/>
      <c r="EL91" s="616"/>
      <c r="EM91" s="616"/>
      <c r="EN91" s="616"/>
      <c r="EO91" s="616"/>
      <c r="EP91" s="616"/>
      <c r="EQ91" s="617">
        <v>0.57162985742242101</v>
      </c>
      <c r="ER91" s="618">
        <v>6</v>
      </c>
      <c r="ES91" s="619">
        <v>8</v>
      </c>
      <c r="ET91" s="619">
        <v>5</v>
      </c>
      <c r="EU91" s="619"/>
      <c r="EV91" s="619">
        <v>4</v>
      </c>
      <c r="EW91" s="619"/>
      <c r="EX91" s="619"/>
      <c r="EY91" s="619"/>
      <c r="EZ91" s="619"/>
      <c r="FA91" s="619"/>
      <c r="FB91" s="619"/>
      <c r="FC91" s="619"/>
      <c r="FD91" s="619"/>
      <c r="FE91" s="619"/>
      <c r="FF91" s="619"/>
      <c r="FG91" s="619"/>
      <c r="FH91" s="619"/>
      <c r="FI91" s="619"/>
      <c r="FJ91" s="619"/>
      <c r="FK91" s="619"/>
      <c r="FL91" s="619"/>
      <c r="FM91" s="619"/>
      <c r="FN91" s="619"/>
      <c r="FO91" s="619"/>
      <c r="FP91" s="619"/>
      <c r="FQ91" s="619"/>
      <c r="FR91" s="619"/>
      <c r="FS91" s="619"/>
      <c r="FT91" s="619"/>
      <c r="FU91" s="619"/>
      <c r="FV91" s="619"/>
      <c r="FW91" s="619"/>
      <c r="FX91" s="620">
        <f t="shared" si="52"/>
        <v>23</v>
      </c>
      <c r="FY91" s="614">
        <f t="shared" si="68"/>
        <v>4</v>
      </c>
      <c r="FZ91" s="615">
        <v>0.78493150684931512</v>
      </c>
      <c r="GA91" s="616">
        <v>0.40376712328767123</v>
      </c>
      <c r="GB91" s="616">
        <v>0.5468493150684931</v>
      </c>
      <c r="GC91" s="616"/>
      <c r="GD91" s="616">
        <v>0.54383561643835621</v>
      </c>
      <c r="GE91" s="616"/>
      <c r="GF91" s="616"/>
      <c r="GG91" s="616"/>
      <c r="GH91" s="616"/>
      <c r="GI91" s="616"/>
      <c r="GJ91" s="616"/>
      <c r="GK91" s="616"/>
      <c r="GL91" s="616"/>
      <c r="GM91" s="616"/>
      <c r="GN91" s="616"/>
      <c r="GO91" s="616"/>
      <c r="GP91" s="616"/>
      <c r="GQ91" s="616"/>
      <c r="GR91" s="616"/>
      <c r="GS91" s="616"/>
      <c r="GT91" s="616"/>
      <c r="GU91" s="616"/>
      <c r="GV91" s="616"/>
      <c r="GW91" s="616"/>
      <c r="GX91" s="616"/>
      <c r="GY91" s="616"/>
      <c r="GZ91" s="616"/>
      <c r="HA91" s="616"/>
      <c r="HB91" s="616"/>
      <c r="HC91" s="616"/>
      <c r="HD91" s="616"/>
      <c r="HE91" s="616"/>
      <c r="HF91" s="621">
        <v>0.55866587254318045</v>
      </c>
      <c r="HG91" s="622">
        <v>36</v>
      </c>
      <c r="HH91" s="623"/>
      <c r="HI91" s="623"/>
      <c r="HJ91" s="623"/>
      <c r="HK91" s="623"/>
      <c r="HL91" s="623"/>
      <c r="HM91" s="623">
        <v>5</v>
      </c>
      <c r="HN91" s="660">
        <v>0.89698630136986301</v>
      </c>
      <c r="HO91" s="625">
        <v>24</v>
      </c>
      <c r="HP91" s="626">
        <v>881</v>
      </c>
      <c r="HQ91" s="626">
        <v>35</v>
      </c>
      <c r="HR91" s="626">
        <v>307</v>
      </c>
      <c r="HS91" s="626">
        <v>1169</v>
      </c>
      <c r="HT91" s="626">
        <v>1477</v>
      </c>
      <c r="HU91" s="626">
        <v>1499</v>
      </c>
      <c r="HV91" s="626">
        <v>735</v>
      </c>
      <c r="HW91" s="626">
        <v>1075</v>
      </c>
      <c r="HX91" s="626">
        <v>501</v>
      </c>
      <c r="HY91" s="626">
        <v>271</v>
      </c>
      <c r="HZ91" s="626">
        <v>596</v>
      </c>
      <c r="IA91" s="626">
        <v>191</v>
      </c>
      <c r="IB91" s="626">
        <v>709</v>
      </c>
      <c r="IC91" s="626">
        <v>703</v>
      </c>
      <c r="ID91" s="626">
        <v>561</v>
      </c>
      <c r="IE91" s="626">
        <v>95</v>
      </c>
      <c r="IF91" s="626">
        <v>58</v>
      </c>
      <c r="IG91" s="626">
        <v>260</v>
      </c>
      <c r="IH91" s="626">
        <v>60</v>
      </c>
      <c r="II91" s="626">
        <v>52</v>
      </c>
      <c r="IJ91" s="626">
        <v>72</v>
      </c>
      <c r="IK91" s="626">
        <v>3</v>
      </c>
      <c r="IL91" s="626">
        <v>114</v>
      </c>
      <c r="IM91" s="626">
        <v>0</v>
      </c>
      <c r="IN91" s="626">
        <v>0</v>
      </c>
      <c r="IO91" s="626">
        <v>0</v>
      </c>
      <c r="IP91" s="626">
        <v>0</v>
      </c>
      <c r="IQ91" s="626">
        <f t="shared" si="53"/>
        <v>11448</v>
      </c>
      <c r="IR91" s="627">
        <f t="shared" si="54"/>
        <v>2.0964360587002098E-3</v>
      </c>
      <c r="IS91" s="614">
        <f t="shared" si="55"/>
        <v>31.364383561643837</v>
      </c>
      <c r="IT91" s="628">
        <v>1939</v>
      </c>
      <c r="IU91" s="629">
        <f t="shared" si="56"/>
        <v>0.16937456324248776</v>
      </c>
      <c r="IV91" s="630">
        <v>3834</v>
      </c>
      <c r="IW91" s="631">
        <f t="shared" si="37"/>
        <v>0.33490566037735847</v>
      </c>
      <c r="IX91" s="632">
        <v>7775.8258999999953</v>
      </c>
      <c r="IY91" s="633">
        <v>423.0381999999999</v>
      </c>
      <c r="IZ91" s="633">
        <v>8198.8640999999971</v>
      </c>
      <c r="JA91" s="634">
        <f t="shared" si="57"/>
        <v>5.1597171857013714E-2</v>
      </c>
      <c r="JB91" s="635">
        <v>0.71618309748427644</v>
      </c>
      <c r="JC91" s="636">
        <v>2580</v>
      </c>
      <c r="JD91" s="637">
        <v>949</v>
      </c>
      <c r="JE91" s="637">
        <v>10</v>
      </c>
      <c r="JF91" s="637">
        <v>24</v>
      </c>
      <c r="JG91" s="637">
        <v>0</v>
      </c>
      <c r="JH91" s="637">
        <v>7885</v>
      </c>
      <c r="JI91" s="638">
        <f t="shared" si="38"/>
        <v>0.22536687631027252</v>
      </c>
      <c r="JJ91" s="638">
        <f t="shared" si="39"/>
        <v>8.2896575821104129E-2</v>
      </c>
      <c r="JK91" s="638">
        <f t="shared" si="40"/>
        <v>8.735150244584207E-4</v>
      </c>
      <c r="JL91" s="638">
        <f t="shared" si="41"/>
        <v>2.0964360587002098E-3</v>
      </c>
      <c r="JM91" s="638">
        <f t="shared" si="42"/>
        <v>0</v>
      </c>
      <c r="JN91" s="639">
        <f t="shared" si="43"/>
        <v>0.6887665967854647</v>
      </c>
      <c r="JO91" s="640">
        <v>26.5</v>
      </c>
      <c r="JP91" s="641">
        <v>5.5766174801362087</v>
      </c>
      <c r="JQ91" s="641">
        <v>4.628571428571429</v>
      </c>
      <c r="JR91" s="641">
        <v>4.7361563517915313</v>
      </c>
      <c r="JS91" s="641">
        <v>8.3250641573994866</v>
      </c>
      <c r="JT91" s="641">
        <v>5</v>
      </c>
      <c r="JU91" s="641">
        <v>5.3582388258839222</v>
      </c>
      <c r="JV91" s="641">
        <v>6.1523809523809527</v>
      </c>
      <c r="JW91" s="641">
        <v>6.0623255813953492</v>
      </c>
      <c r="JX91" s="641">
        <v>6.4331337325349303</v>
      </c>
      <c r="JY91" s="641">
        <v>6.4944649446494465</v>
      </c>
      <c r="JZ91" s="641">
        <v>7.1526845637583891</v>
      </c>
      <c r="KA91" s="641">
        <v>3.3717277486910993</v>
      </c>
      <c r="KB91" s="641">
        <v>3.6346967559943582</v>
      </c>
      <c r="KC91" s="641">
        <v>4.608819345661451</v>
      </c>
      <c r="KD91" s="641">
        <v>4.5098039215686274</v>
      </c>
      <c r="KE91" s="641">
        <v>5.3263157894736839</v>
      </c>
      <c r="KF91" s="641">
        <v>5.6551724137931032</v>
      </c>
      <c r="KG91" s="641">
        <v>10.046153846153846</v>
      </c>
      <c r="KH91" s="641">
        <v>4.0333333333333332</v>
      </c>
      <c r="KI91" s="641">
        <v>3.0769230769230771</v>
      </c>
      <c r="KJ91" s="641">
        <v>4.375</v>
      </c>
      <c r="KK91" s="641">
        <v>9.3333333333333339</v>
      </c>
      <c r="KL91" s="641">
        <v>2.7543859649122808</v>
      </c>
      <c r="KM91" s="641">
        <v>0</v>
      </c>
      <c r="KN91" s="641">
        <v>0</v>
      </c>
      <c r="KO91" s="641">
        <v>0</v>
      </c>
      <c r="KP91" s="641">
        <v>0</v>
      </c>
      <c r="KQ91" s="642">
        <v>5.7734975541579319</v>
      </c>
      <c r="KR91" s="625">
        <v>154</v>
      </c>
      <c r="KS91" s="626">
        <v>3629</v>
      </c>
      <c r="KT91" s="626">
        <v>127</v>
      </c>
      <c r="KU91" s="626">
        <v>1109</v>
      </c>
      <c r="KV91" s="626">
        <v>7700</v>
      </c>
      <c r="KW91" s="626">
        <v>5322</v>
      </c>
      <c r="KX91" s="626">
        <v>5563</v>
      </c>
      <c r="KY91" s="626">
        <v>3554</v>
      </c>
      <c r="KZ91" s="626">
        <v>5303</v>
      </c>
      <c r="LA91" s="626">
        <v>2646</v>
      </c>
      <c r="LB91" s="626">
        <v>1470</v>
      </c>
      <c r="LC91" s="626">
        <v>3538</v>
      </c>
      <c r="LD91" s="626">
        <v>454</v>
      </c>
      <c r="LE91" s="626">
        <v>2057</v>
      </c>
      <c r="LF91" s="626">
        <v>2594</v>
      </c>
      <c r="LG91" s="626">
        <v>1967</v>
      </c>
      <c r="LH91" s="626">
        <v>374</v>
      </c>
      <c r="LI91" s="626">
        <v>266</v>
      </c>
      <c r="LJ91" s="626">
        <v>2155</v>
      </c>
      <c r="LK91" s="626">
        <v>164</v>
      </c>
      <c r="LL91" s="626">
        <v>83</v>
      </c>
      <c r="LM91" s="626">
        <v>199</v>
      </c>
      <c r="LN91" s="626">
        <v>15</v>
      </c>
      <c r="LO91" s="626">
        <v>202</v>
      </c>
      <c r="LP91" s="626">
        <v>0</v>
      </c>
      <c r="LQ91" s="626">
        <v>0</v>
      </c>
      <c r="LR91" s="626">
        <v>0</v>
      </c>
      <c r="LS91" s="626">
        <v>0</v>
      </c>
      <c r="LT91" s="626">
        <f t="shared" si="35"/>
        <v>50645</v>
      </c>
      <c r="LU91" s="614">
        <f t="shared" si="44"/>
        <v>138.75342465753425</v>
      </c>
      <c r="LV91" s="625">
        <v>457</v>
      </c>
      <c r="LW91" s="626">
        <v>430</v>
      </c>
      <c r="LX91" s="626">
        <v>4</v>
      </c>
      <c r="LY91" s="626">
        <v>45</v>
      </c>
      <c r="LZ91" s="626">
        <v>869</v>
      </c>
      <c r="MA91" s="626">
        <v>761</v>
      </c>
      <c r="MB91" s="626">
        <v>976</v>
      </c>
      <c r="MC91" s="626">
        <v>238</v>
      </c>
      <c r="MD91" s="626">
        <v>143</v>
      </c>
      <c r="ME91" s="626">
        <v>102</v>
      </c>
      <c r="MF91" s="626">
        <v>43</v>
      </c>
      <c r="MG91" s="626">
        <v>142</v>
      </c>
      <c r="MH91" s="626">
        <v>7</v>
      </c>
      <c r="MI91" s="626">
        <v>35</v>
      </c>
      <c r="MJ91" s="626">
        <v>1</v>
      </c>
      <c r="MK91" s="626">
        <v>6</v>
      </c>
      <c r="ML91" s="626">
        <v>42</v>
      </c>
      <c r="MM91" s="626">
        <v>4</v>
      </c>
      <c r="MN91" s="626">
        <v>202</v>
      </c>
      <c r="MO91" s="626">
        <v>25</v>
      </c>
      <c r="MP91" s="626">
        <v>36</v>
      </c>
      <c r="MQ91" s="626">
        <v>50</v>
      </c>
      <c r="MR91" s="626">
        <v>10</v>
      </c>
      <c r="MS91" s="626">
        <v>3</v>
      </c>
      <c r="MT91" s="626">
        <v>0</v>
      </c>
      <c r="MU91" s="626">
        <v>0</v>
      </c>
      <c r="MV91" s="626">
        <v>0</v>
      </c>
      <c r="MW91" s="626">
        <v>0</v>
      </c>
      <c r="MX91" s="626">
        <f t="shared" si="67"/>
        <v>4631</v>
      </c>
      <c r="MY91" s="614">
        <f t="shared" si="59"/>
        <v>12.687671232876712</v>
      </c>
      <c r="MZ91" s="612">
        <f t="shared" si="45"/>
        <v>50645</v>
      </c>
      <c r="NA91" s="613">
        <f t="shared" si="60"/>
        <v>4631</v>
      </c>
      <c r="NB91" s="643">
        <f t="shared" si="61"/>
        <v>8.3779578840726537E-2</v>
      </c>
      <c r="NC91" s="644">
        <v>4</v>
      </c>
      <c r="ND91" s="645">
        <v>36</v>
      </c>
      <c r="NE91" s="645">
        <v>276</v>
      </c>
      <c r="NF91" s="646">
        <v>411</v>
      </c>
      <c r="NG91" s="647">
        <v>532</v>
      </c>
      <c r="NH91" s="647">
        <v>2586</v>
      </c>
      <c r="NI91" s="645">
        <v>0</v>
      </c>
      <c r="NJ91" s="645">
        <v>0</v>
      </c>
      <c r="NK91" s="646">
        <v>0</v>
      </c>
      <c r="NL91" s="647">
        <v>786</v>
      </c>
      <c r="NM91" s="645">
        <v>0</v>
      </c>
      <c r="NN91" s="645">
        <v>0</v>
      </c>
      <c r="NO91" s="646">
        <v>0</v>
      </c>
      <c r="NP91" s="647">
        <v>0</v>
      </c>
      <c r="NQ91" s="648">
        <v>0</v>
      </c>
      <c r="NR91" s="648">
        <v>0</v>
      </c>
      <c r="NS91" s="648">
        <v>0</v>
      </c>
      <c r="NT91" s="649">
        <f t="shared" si="62"/>
        <v>4631</v>
      </c>
      <c r="NU91" s="650">
        <f t="shared" si="63"/>
        <v>6.8235802202548046E-2</v>
      </c>
      <c r="NV91" s="625">
        <v>474</v>
      </c>
      <c r="NW91" s="626">
        <v>3</v>
      </c>
      <c r="NX91" s="626">
        <v>61</v>
      </c>
      <c r="NY91" s="651">
        <v>538</v>
      </c>
      <c r="NZ91" s="626"/>
      <c r="OA91" s="626"/>
      <c r="OB91" s="626">
        <v>6</v>
      </c>
      <c r="OC91" s="651">
        <v>6</v>
      </c>
      <c r="OD91" s="652">
        <f t="shared" si="64"/>
        <v>544</v>
      </c>
      <c r="OE91" s="653">
        <v>6.1</v>
      </c>
      <c r="OF91" s="654">
        <v>1.22</v>
      </c>
      <c r="OG91" s="654">
        <v>3.82</v>
      </c>
      <c r="OH91" s="654">
        <v>0.2122222222222222</v>
      </c>
      <c r="OI91" s="654">
        <v>20.27</v>
      </c>
      <c r="OJ91" s="654">
        <v>4.0540000000000003</v>
      </c>
      <c r="OK91" s="654">
        <v>30.4</v>
      </c>
      <c r="OL91" s="655">
        <v>1.6888888888888889</v>
      </c>
      <c r="OM91" s="656"/>
      <c r="ON91" s="657">
        <v>17</v>
      </c>
      <c r="OO91" s="657"/>
      <c r="OP91" s="657"/>
      <c r="OQ91" s="657"/>
      <c r="OR91" s="657"/>
      <c r="OS91" s="657"/>
      <c r="OT91" s="658">
        <f t="shared" si="69"/>
        <v>17</v>
      </c>
    </row>
    <row r="92" spans="1:410" s="587" customFormat="1" ht="8.25" x14ac:dyDescent="0.25">
      <c r="A92" s="588" t="s">
        <v>638</v>
      </c>
      <c r="B92" s="589" t="s">
        <v>639</v>
      </c>
      <c r="C92" s="590" t="s">
        <v>640</v>
      </c>
      <c r="D92" s="590" t="s">
        <v>641</v>
      </c>
      <c r="E92" s="590" t="s">
        <v>1277</v>
      </c>
      <c r="F92" s="590" t="s">
        <v>612</v>
      </c>
      <c r="G92" s="590" t="s">
        <v>642</v>
      </c>
      <c r="H92" s="590" t="s">
        <v>642</v>
      </c>
      <c r="I92" s="590" t="s">
        <v>186</v>
      </c>
      <c r="J92" s="590" t="s">
        <v>493</v>
      </c>
      <c r="K92" s="591" t="s">
        <v>282</v>
      </c>
      <c r="L92" s="592">
        <v>1</v>
      </c>
      <c r="M92" s="593">
        <v>1347823</v>
      </c>
      <c r="N92" s="594">
        <v>16106</v>
      </c>
      <c r="O92" s="595">
        <v>1285958</v>
      </c>
      <c r="P92" s="596">
        <v>781558</v>
      </c>
      <c r="Q92" s="597">
        <f t="shared" si="46"/>
        <v>0.60776323954592604</v>
      </c>
      <c r="R92" s="598">
        <f t="shared" si="33"/>
        <v>61865</v>
      </c>
      <c r="S92" s="599">
        <v>6940.3414199999997</v>
      </c>
      <c r="T92" s="600">
        <v>1100129.7980999998</v>
      </c>
      <c r="U92" s="600">
        <v>93195.494859999992</v>
      </c>
      <c r="V92" s="600">
        <v>1200265.6343799997</v>
      </c>
      <c r="W92" s="601">
        <f t="shared" si="47"/>
        <v>0.89052170379938589</v>
      </c>
      <c r="X92" s="602">
        <v>147.93899999999999</v>
      </c>
      <c r="Y92" s="603">
        <v>6.5962500000000004</v>
      </c>
      <c r="Z92" s="603">
        <v>307.42106666666666</v>
      </c>
      <c r="AA92" s="603">
        <v>130.03493333333333</v>
      </c>
      <c r="AB92" s="603">
        <v>29.321333333333332</v>
      </c>
      <c r="AC92" s="603">
        <v>147.17426666666665</v>
      </c>
      <c r="AD92" s="603">
        <v>0</v>
      </c>
      <c r="AE92" s="603">
        <v>50.796250000000001</v>
      </c>
      <c r="AF92" s="603">
        <v>69.693750000000009</v>
      </c>
      <c r="AG92" s="603">
        <v>888.97685000000001</v>
      </c>
      <c r="AH92" s="604">
        <f t="shared" si="48"/>
        <v>0.19250687243379636</v>
      </c>
      <c r="AI92" s="605">
        <f t="shared" si="49"/>
        <v>0.40003425779721102</v>
      </c>
      <c r="AJ92" s="606">
        <v>9735</v>
      </c>
      <c r="AK92" s="607">
        <v>8905</v>
      </c>
      <c r="AL92" s="607">
        <v>3197</v>
      </c>
      <c r="AM92" s="607">
        <v>10858</v>
      </c>
      <c r="AN92" s="607">
        <v>1489</v>
      </c>
      <c r="AO92" s="607">
        <v>10946</v>
      </c>
      <c r="AP92" s="607">
        <v>6047</v>
      </c>
      <c r="AQ92" s="608">
        <v>5399</v>
      </c>
      <c r="AR92" s="609">
        <v>1</v>
      </c>
      <c r="AS92" s="610"/>
      <c r="AT92" s="610"/>
      <c r="AU92" s="610"/>
      <c r="AV92" s="610"/>
      <c r="AW92" s="610"/>
      <c r="AX92" s="610"/>
      <c r="AY92" s="610"/>
      <c r="AZ92" s="610"/>
      <c r="BA92" s="610">
        <v>1</v>
      </c>
      <c r="BB92" s="610"/>
      <c r="BC92" s="610"/>
      <c r="BD92" s="610"/>
      <c r="BE92" s="610"/>
      <c r="BF92" s="610"/>
      <c r="BG92" s="610"/>
      <c r="BH92" s="610"/>
      <c r="BI92" s="610"/>
      <c r="BJ92" s="610"/>
      <c r="BK92" s="610"/>
      <c r="BL92" s="611">
        <f t="shared" si="65"/>
        <v>2</v>
      </c>
      <c r="BM92" s="612">
        <v>64</v>
      </c>
      <c r="BN92" s="613">
        <v>60</v>
      </c>
      <c r="BO92" s="613">
        <v>36</v>
      </c>
      <c r="BP92" s="613">
        <v>35</v>
      </c>
      <c r="BQ92" s="613">
        <v>30</v>
      </c>
      <c r="BR92" s="613">
        <v>20</v>
      </c>
      <c r="BS92" s="613"/>
      <c r="BT92" s="613">
        <v>24</v>
      </c>
      <c r="BU92" s="613">
        <v>22</v>
      </c>
      <c r="BV92" s="613">
        <v>23</v>
      </c>
      <c r="BW92" s="613"/>
      <c r="BX92" s="613"/>
      <c r="BY92" s="613"/>
      <c r="BZ92" s="613"/>
      <c r="CA92" s="613"/>
      <c r="CB92" s="613"/>
      <c r="CC92" s="613"/>
      <c r="CD92" s="613"/>
      <c r="CE92" s="613"/>
      <c r="CF92" s="613"/>
      <c r="CG92" s="613"/>
      <c r="CH92" s="613"/>
      <c r="CI92" s="613"/>
      <c r="CJ92" s="613"/>
      <c r="CK92" s="613"/>
      <c r="CL92" s="613"/>
      <c r="CM92" s="613"/>
      <c r="CN92" s="613"/>
      <c r="CO92" s="613"/>
      <c r="CP92" s="613"/>
      <c r="CQ92" s="613"/>
      <c r="CR92" s="613"/>
      <c r="CS92" s="613"/>
      <c r="CT92" s="613"/>
      <c r="CU92" s="613"/>
      <c r="CV92" s="613"/>
      <c r="CW92" s="613"/>
      <c r="CX92" s="613"/>
      <c r="CY92" s="613"/>
      <c r="CZ92" s="613"/>
      <c r="DA92" s="613">
        <f t="shared" si="50"/>
        <v>314</v>
      </c>
      <c r="DB92" s="614">
        <f t="shared" si="51"/>
        <v>9</v>
      </c>
      <c r="DC92" s="615">
        <v>0.48642979452054796</v>
      </c>
      <c r="DD92" s="616">
        <v>0.36716894977168951</v>
      </c>
      <c r="DE92" s="616">
        <v>0.41141552511415524</v>
      </c>
      <c r="DF92" s="616">
        <v>0.73933463796477494</v>
      </c>
      <c r="DG92" s="616">
        <v>0.5554337899543379</v>
      </c>
      <c r="DH92" s="616">
        <v>0.40575342465753422</v>
      </c>
      <c r="DI92" s="616"/>
      <c r="DJ92" s="616">
        <v>0.72089041095890416</v>
      </c>
      <c r="DK92" s="616">
        <v>0.48331257783312576</v>
      </c>
      <c r="DL92" s="616">
        <v>5.6104824300178678E-2</v>
      </c>
      <c r="DM92" s="616"/>
      <c r="DN92" s="616"/>
      <c r="DO92" s="616"/>
      <c r="DP92" s="616"/>
      <c r="DQ92" s="616"/>
      <c r="DR92" s="616"/>
      <c r="DS92" s="616"/>
      <c r="DT92" s="616"/>
      <c r="DU92" s="616"/>
      <c r="DV92" s="616"/>
      <c r="DW92" s="616"/>
      <c r="DX92" s="616"/>
      <c r="DY92" s="616"/>
      <c r="DZ92" s="616"/>
      <c r="EA92" s="616"/>
      <c r="EB92" s="616"/>
      <c r="EC92" s="616"/>
      <c r="ED92" s="616"/>
      <c r="EE92" s="616"/>
      <c r="EF92" s="616"/>
      <c r="EG92" s="616"/>
      <c r="EH92" s="616"/>
      <c r="EI92" s="616"/>
      <c r="EJ92" s="616"/>
      <c r="EK92" s="616"/>
      <c r="EL92" s="616"/>
      <c r="EM92" s="616"/>
      <c r="EN92" s="616"/>
      <c r="EO92" s="616"/>
      <c r="EP92" s="616"/>
      <c r="EQ92" s="617">
        <v>0.47086641654305905</v>
      </c>
      <c r="ER92" s="618">
        <v>8</v>
      </c>
      <c r="ES92" s="619">
        <v>5</v>
      </c>
      <c r="ET92" s="619">
        <v>5</v>
      </c>
      <c r="EU92" s="619">
        <v>4</v>
      </c>
      <c r="EV92" s="619">
        <v>4</v>
      </c>
      <c r="EW92" s="619">
        <v>8</v>
      </c>
      <c r="EX92" s="619"/>
      <c r="EY92" s="619"/>
      <c r="EZ92" s="619">
        <v>7</v>
      </c>
      <c r="FA92" s="619">
        <v>7</v>
      </c>
      <c r="FB92" s="619"/>
      <c r="FC92" s="619"/>
      <c r="FD92" s="619"/>
      <c r="FE92" s="619"/>
      <c r="FF92" s="619"/>
      <c r="FG92" s="619"/>
      <c r="FH92" s="619"/>
      <c r="FI92" s="619"/>
      <c r="FJ92" s="619"/>
      <c r="FK92" s="619"/>
      <c r="FL92" s="619"/>
      <c r="FM92" s="619"/>
      <c r="FN92" s="619"/>
      <c r="FO92" s="619"/>
      <c r="FP92" s="619"/>
      <c r="FQ92" s="619"/>
      <c r="FR92" s="619"/>
      <c r="FS92" s="619"/>
      <c r="FT92" s="619"/>
      <c r="FU92" s="619"/>
      <c r="FV92" s="619"/>
      <c r="FW92" s="619"/>
      <c r="FX92" s="620">
        <f t="shared" si="52"/>
        <v>48</v>
      </c>
      <c r="FY92" s="614">
        <f t="shared" si="68"/>
        <v>8</v>
      </c>
      <c r="FZ92" s="615">
        <v>0.21815068493150686</v>
      </c>
      <c r="GA92" s="616">
        <v>0.58794520547945206</v>
      </c>
      <c r="GB92" s="616">
        <v>0.29643835616438358</v>
      </c>
      <c r="GC92" s="616">
        <v>0.5821917808219178</v>
      </c>
      <c r="GD92" s="616">
        <v>0.61095890410958908</v>
      </c>
      <c r="GE92" s="616">
        <v>0.57876712328767121</v>
      </c>
      <c r="GF92" s="616"/>
      <c r="GG92" s="616"/>
      <c r="GH92" s="616">
        <v>0.3107632093933464</v>
      </c>
      <c r="GI92" s="616">
        <v>0.47710371819960862</v>
      </c>
      <c r="GJ92" s="616"/>
      <c r="GK92" s="616"/>
      <c r="GL92" s="616"/>
      <c r="GM92" s="616"/>
      <c r="GN92" s="616"/>
      <c r="GO92" s="616"/>
      <c r="GP92" s="616"/>
      <c r="GQ92" s="616"/>
      <c r="GR92" s="616"/>
      <c r="GS92" s="616"/>
      <c r="GT92" s="616"/>
      <c r="GU92" s="616"/>
      <c r="GV92" s="616"/>
      <c r="GW92" s="616"/>
      <c r="GX92" s="616"/>
      <c r="GY92" s="616"/>
      <c r="GZ92" s="616"/>
      <c r="HA92" s="616"/>
      <c r="HB92" s="616"/>
      <c r="HC92" s="616"/>
      <c r="HD92" s="616"/>
      <c r="HE92" s="616"/>
      <c r="HF92" s="621">
        <v>0.43926940639269407</v>
      </c>
      <c r="HG92" s="622">
        <v>36</v>
      </c>
      <c r="HH92" s="623"/>
      <c r="HI92" s="623"/>
      <c r="HJ92" s="623"/>
      <c r="HK92" s="623"/>
      <c r="HL92" s="623"/>
      <c r="HM92" s="623">
        <v>5</v>
      </c>
      <c r="HN92" s="660">
        <v>0.60054794520547949</v>
      </c>
      <c r="HO92" s="625">
        <v>17</v>
      </c>
      <c r="HP92" s="626">
        <v>924</v>
      </c>
      <c r="HQ92" s="626">
        <v>37</v>
      </c>
      <c r="HR92" s="626">
        <v>501</v>
      </c>
      <c r="HS92" s="626">
        <v>697</v>
      </c>
      <c r="HT92" s="626">
        <v>832</v>
      </c>
      <c r="HU92" s="626">
        <v>1325</v>
      </c>
      <c r="HV92" s="626">
        <v>358</v>
      </c>
      <c r="HW92" s="626">
        <v>2434</v>
      </c>
      <c r="HX92" s="626">
        <v>517</v>
      </c>
      <c r="HY92" s="626">
        <v>268</v>
      </c>
      <c r="HZ92" s="626">
        <v>620</v>
      </c>
      <c r="IA92" s="626">
        <v>25</v>
      </c>
      <c r="IB92" s="626">
        <v>630</v>
      </c>
      <c r="IC92" s="626">
        <v>1043</v>
      </c>
      <c r="ID92" s="626">
        <v>881</v>
      </c>
      <c r="IE92" s="626">
        <v>161</v>
      </c>
      <c r="IF92" s="626">
        <v>38</v>
      </c>
      <c r="IG92" s="626">
        <v>218</v>
      </c>
      <c r="IH92" s="626">
        <v>69</v>
      </c>
      <c r="II92" s="626">
        <v>46</v>
      </c>
      <c r="IJ92" s="626">
        <v>94</v>
      </c>
      <c r="IK92" s="626">
        <v>6</v>
      </c>
      <c r="IL92" s="626">
        <v>177</v>
      </c>
      <c r="IM92" s="626">
        <v>547</v>
      </c>
      <c r="IN92" s="626">
        <v>5</v>
      </c>
      <c r="IO92" s="626">
        <v>3</v>
      </c>
      <c r="IP92" s="626">
        <v>1</v>
      </c>
      <c r="IQ92" s="626">
        <f t="shared" si="53"/>
        <v>12474</v>
      </c>
      <c r="IR92" s="627">
        <f t="shared" si="54"/>
        <v>1.7636684303350969E-3</v>
      </c>
      <c r="IS92" s="614">
        <f t="shared" si="55"/>
        <v>34.175342465753424</v>
      </c>
      <c r="IT92" s="628">
        <v>786</v>
      </c>
      <c r="IU92" s="629">
        <f t="shared" si="56"/>
        <v>6.3011063011063018E-2</v>
      </c>
      <c r="IV92" s="630">
        <v>4193</v>
      </c>
      <c r="IW92" s="631">
        <f t="shared" si="37"/>
        <v>0.33613916947250283</v>
      </c>
      <c r="IX92" s="632">
        <v>9898.1782000000076</v>
      </c>
      <c r="IY92" s="633">
        <v>919.05240000000015</v>
      </c>
      <c r="IZ92" s="633">
        <v>10817.230600000004</v>
      </c>
      <c r="JA92" s="634">
        <f t="shared" si="57"/>
        <v>8.4961894035983643E-2</v>
      </c>
      <c r="JB92" s="635">
        <v>0.86718218694885396</v>
      </c>
      <c r="JC92" s="636">
        <v>3988</v>
      </c>
      <c r="JD92" s="637">
        <v>2008</v>
      </c>
      <c r="JE92" s="637">
        <v>79</v>
      </c>
      <c r="JF92" s="637">
        <v>0</v>
      </c>
      <c r="JG92" s="637">
        <v>0</v>
      </c>
      <c r="JH92" s="637">
        <v>6399</v>
      </c>
      <c r="JI92" s="638">
        <f t="shared" si="38"/>
        <v>0.31970498637165307</v>
      </c>
      <c r="JJ92" s="638">
        <f t="shared" si="39"/>
        <v>0.16097482764149432</v>
      </c>
      <c r="JK92" s="638">
        <f t="shared" si="40"/>
        <v>6.3331729998396665E-3</v>
      </c>
      <c r="JL92" s="638">
        <f t="shared" si="41"/>
        <v>0</v>
      </c>
      <c r="JM92" s="638">
        <f t="shared" si="42"/>
        <v>0</v>
      </c>
      <c r="JN92" s="639">
        <f t="shared" si="43"/>
        <v>0.51298701298701299</v>
      </c>
      <c r="JO92" s="640">
        <v>22.588235294117649</v>
      </c>
      <c r="JP92" s="641">
        <v>6.7002164502164501</v>
      </c>
      <c r="JQ92" s="641">
        <v>5.5405405405405403</v>
      </c>
      <c r="JR92" s="641">
        <v>4.0858283433133735</v>
      </c>
      <c r="JS92" s="641">
        <v>7.0086083213773316</v>
      </c>
      <c r="JT92" s="641">
        <v>5.78125</v>
      </c>
      <c r="JU92" s="641">
        <v>4.6754716981132072</v>
      </c>
      <c r="JV92" s="641">
        <v>5.7234636871508382</v>
      </c>
      <c r="JW92" s="641">
        <v>6.0768282662284303</v>
      </c>
      <c r="JX92" s="641">
        <v>4.8471953578336553</v>
      </c>
      <c r="JY92" s="641">
        <v>6.7276119402985071</v>
      </c>
      <c r="JZ92" s="641">
        <v>5.0822580645161288</v>
      </c>
      <c r="KA92" s="641">
        <v>3.6</v>
      </c>
      <c r="KB92" s="641">
        <v>3.6619047619047618</v>
      </c>
      <c r="KC92" s="641">
        <v>4.6164908916586773</v>
      </c>
      <c r="KD92" s="641">
        <v>6.1986379114642451</v>
      </c>
      <c r="KE92" s="641">
        <v>4.354037267080745</v>
      </c>
      <c r="KF92" s="641">
        <v>5.5789473684210522</v>
      </c>
      <c r="KG92" s="641">
        <v>9.5733944954128436</v>
      </c>
      <c r="KH92" s="641">
        <v>5.4202898550724639</v>
      </c>
      <c r="KI92" s="641">
        <v>3.1739130434782608</v>
      </c>
      <c r="KJ92" s="641">
        <v>3.8297872340425534</v>
      </c>
      <c r="KK92" s="641">
        <v>7.5</v>
      </c>
      <c r="KL92" s="641">
        <v>4.2598870056497171</v>
      </c>
      <c r="KM92" s="641">
        <v>12.478976234003657</v>
      </c>
      <c r="KN92" s="641">
        <v>14.4</v>
      </c>
      <c r="KO92" s="641">
        <v>4.333333333333333</v>
      </c>
      <c r="KP92" s="641">
        <v>6</v>
      </c>
      <c r="KQ92" s="642">
        <v>5.8751002084335422</v>
      </c>
      <c r="KR92" s="625">
        <v>96</v>
      </c>
      <c r="KS92" s="626">
        <v>3774</v>
      </c>
      <c r="KT92" s="626">
        <v>149</v>
      </c>
      <c r="KU92" s="626">
        <v>1451</v>
      </c>
      <c r="KV92" s="626">
        <v>3551</v>
      </c>
      <c r="KW92" s="626">
        <v>3632</v>
      </c>
      <c r="KX92" s="626">
        <v>4079</v>
      </c>
      <c r="KY92" s="626">
        <v>1620</v>
      </c>
      <c r="KZ92" s="626">
        <v>11065</v>
      </c>
      <c r="LA92" s="626">
        <v>1965</v>
      </c>
      <c r="LB92" s="626">
        <v>1471</v>
      </c>
      <c r="LC92" s="626">
        <v>2423</v>
      </c>
      <c r="LD92" s="626">
        <v>65</v>
      </c>
      <c r="LE92" s="626">
        <v>1422</v>
      </c>
      <c r="LF92" s="626">
        <v>3400</v>
      </c>
      <c r="LG92" s="626">
        <v>3707</v>
      </c>
      <c r="LH92" s="626">
        <v>502</v>
      </c>
      <c r="LI92" s="626">
        <v>171</v>
      </c>
      <c r="LJ92" s="626">
        <v>1679</v>
      </c>
      <c r="LK92" s="626">
        <v>232</v>
      </c>
      <c r="LL92" s="626">
        <v>81</v>
      </c>
      <c r="LM92" s="626">
        <v>215</v>
      </c>
      <c r="LN92" s="626">
        <v>39</v>
      </c>
      <c r="LO92" s="626">
        <v>535</v>
      </c>
      <c r="LP92" s="626">
        <v>6280</v>
      </c>
      <c r="LQ92" s="626">
        <v>7</v>
      </c>
      <c r="LR92" s="626">
        <v>10</v>
      </c>
      <c r="LS92" s="626">
        <v>4</v>
      </c>
      <c r="LT92" s="626">
        <f t="shared" si="35"/>
        <v>53625</v>
      </c>
      <c r="LU92" s="614">
        <f t="shared" si="44"/>
        <v>146.91780821917808</v>
      </c>
      <c r="LV92" s="625">
        <v>272</v>
      </c>
      <c r="LW92" s="626">
        <v>1533</v>
      </c>
      <c r="LX92" s="626">
        <v>19</v>
      </c>
      <c r="LY92" s="626">
        <v>106</v>
      </c>
      <c r="LZ92" s="626">
        <v>658</v>
      </c>
      <c r="MA92" s="626">
        <v>354</v>
      </c>
      <c r="MB92" s="626">
        <v>878</v>
      </c>
      <c r="MC92" s="626">
        <v>75</v>
      </c>
      <c r="MD92" s="626">
        <v>1297</v>
      </c>
      <c r="ME92" s="626">
        <v>102</v>
      </c>
      <c r="MF92" s="626">
        <v>78</v>
      </c>
      <c r="MG92" s="626">
        <v>107</v>
      </c>
      <c r="MH92" s="626">
        <v>0</v>
      </c>
      <c r="MI92" s="626">
        <v>328</v>
      </c>
      <c r="MJ92" s="626">
        <v>438</v>
      </c>
      <c r="MK92" s="626">
        <v>805</v>
      </c>
      <c r="ML92" s="626">
        <v>51</v>
      </c>
      <c r="MM92" s="626">
        <v>6</v>
      </c>
      <c r="MN92" s="626">
        <v>195</v>
      </c>
      <c r="MO92" s="626">
        <v>75</v>
      </c>
      <c r="MP92" s="626">
        <v>31</v>
      </c>
      <c r="MQ92" s="626">
        <v>65</v>
      </c>
      <c r="MR92" s="626">
        <v>0</v>
      </c>
      <c r="MS92" s="626">
        <v>74</v>
      </c>
      <c r="MT92" s="626">
        <v>0</v>
      </c>
      <c r="MU92" s="626">
        <v>60</v>
      </c>
      <c r="MV92" s="626">
        <v>0</v>
      </c>
      <c r="MW92" s="626">
        <v>1</v>
      </c>
      <c r="MX92" s="626">
        <f t="shared" si="67"/>
        <v>7608</v>
      </c>
      <c r="MY92" s="614">
        <f t="shared" si="59"/>
        <v>20.843835616438355</v>
      </c>
      <c r="MZ92" s="612">
        <f t="shared" si="45"/>
        <v>53625</v>
      </c>
      <c r="NA92" s="613">
        <f t="shared" si="60"/>
        <v>7608</v>
      </c>
      <c r="NB92" s="643">
        <f t="shared" si="61"/>
        <v>0.12424672970457107</v>
      </c>
      <c r="NC92" s="644">
        <v>1</v>
      </c>
      <c r="ND92" s="645">
        <v>49</v>
      </c>
      <c r="NE92" s="645">
        <v>244</v>
      </c>
      <c r="NF92" s="646">
        <v>185</v>
      </c>
      <c r="NG92" s="647">
        <v>1374</v>
      </c>
      <c r="NH92" s="647">
        <v>3828</v>
      </c>
      <c r="NI92" s="645">
        <v>0</v>
      </c>
      <c r="NJ92" s="645">
        <v>0</v>
      </c>
      <c r="NK92" s="646">
        <v>0</v>
      </c>
      <c r="NL92" s="647">
        <v>884</v>
      </c>
      <c r="NM92" s="645">
        <v>0</v>
      </c>
      <c r="NN92" s="645">
        <v>0</v>
      </c>
      <c r="NO92" s="646">
        <v>172</v>
      </c>
      <c r="NP92" s="647">
        <v>676</v>
      </c>
      <c r="NQ92" s="648">
        <v>195</v>
      </c>
      <c r="NR92" s="648">
        <v>0</v>
      </c>
      <c r="NS92" s="648">
        <v>0</v>
      </c>
      <c r="NT92" s="649">
        <f t="shared" si="62"/>
        <v>7608</v>
      </c>
      <c r="NU92" s="650">
        <f t="shared" si="63"/>
        <v>3.8643533123028394E-2</v>
      </c>
      <c r="NV92" s="625">
        <v>296</v>
      </c>
      <c r="NW92" s="626">
        <v>89</v>
      </c>
      <c r="NX92" s="626">
        <v>56</v>
      </c>
      <c r="NY92" s="651">
        <v>441</v>
      </c>
      <c r="NZ92" s="626"/>
      <c r="OA92" s="626">
        <v>70</v>
      </c>
      <c r="OB92" s="626">
        <v>299</v>
      </c>
      <c r="OC92" s="651">
        <v>369</v>
      </c>
      <c r="OD92" s="652">
        <f t="shared" si="64"/>
        <v>810</v>
      </c>
      <c r="OE92" s="653">
        <v>8.58</v>
      </c>
      <c r="OF92" s="654">
        <v>1.716</v>
      </c>
      <c r="OG92" s="654">
        <v>13.249999999999998</v>
      </c>
      <c r="OH92" s="654">
        <v>0.30813953488372087</v>
      </c>
      <c r="OI92" s="654">
        <v>20.3</v>
      </c>
      <c r="OJ92" s="654">
        <v>4.0600000000000005</v>
      </c>
      <c r="OK92" s="654">
        <v>100.52000000000001</v>
      </c>
      <c r="OL92" s="655">
        <v>2.3376744186046512</v>
      </c>
      <c r="OM92" s="656"/>
      <c r="ON92" s="657"/>
      <c r="OO92" s="657"/>
      <c r="OP92" s="657">
        <v>68</v>
      </c>
      <c r="OQ92" s="657"/>
      <c r="OR92" s="657"/>
      <c r="OS92" s="657"/>
      <c r="OT92" s="658">
        <f t="shared" si="69"/>
        <v>68</v>
      </c>
    </row>
    <row r="93" spans="1:410" s="587" customFormat="1" ht="8.25" x14ac:dyDescent="0.25">
      <c r="A93" s="588" t="s">
        <v>643</v>
      </c>
      <c r="B93" s="589" t="s">
        <v>644</v>
      </c>
      <c r="C93" s="590" t="s">
        <v>645</v>
      </c>
      <c r="D93" s="590" t="s">
        <v>646</v>
      </c>
      <c r="E93" s="590" t="s">
        <v>1277</v>
      </c>
      <c r="F93" s="590" t="s">
        <v>612</v>
      </c>
      <c r="G93" s="590" t="s">
        <v>647</v>
      </c>
      <c r="H93" s="590" t="s">
        <v>647</v>
      </c>
      <c r="I93" s="590" t="s">
        <v>186</v>
      </c>
      <c r="J93" s="590" t="s">
        <v>493</v>
      </c>
      <c r="K93" s="591" t="s">
        <v>282</v>
      </c>
      <c r="L93" s="592">
        <v>1</v>
      </c>
      <c r="M93" s="593">
        <v>1629196</v>
      </c>
      <c r="N93" s="594">
        <v>20150</v>
      </c>
      <c r="O93" s="595">
        <v>1618143</v>
      </c>
      <c r="P93" s="596">
        <v>988597</v>
      </c>
      <c r="Q93" s="597">
        <f t="shared" si="46"/>
        <v>0.61094538616179161</v>
      </c>
      <c r="R93" s="598">
        <f t="shared" si="33"/>
        <v>11053</v>
      </c>
      <c r="S93" s="599">
        <v>9516.2978899999998</v>
      </c>
      <c r="T93" s="600">
        <v>1299169.5689299998</v>
      </c>
      <c r="U93" s="600">
        <v>158066.09672</v>
      </c>
      <c r="V93" s="600">
        <v>1466751.9635399999</v>
      </c>
      <c r="W93" s="601">
        <f t="shared" si="47"/>
        <v>0.90029190075350041</v>
      </c>
      <c r="X93" s="602">
        <v>162.805375</v>
      </c>
      <c r="Y93" s="603">
        <v>12.735125</v>
      </c>
      <c r="Z93" s="603">
        <v>374.59506666666675</v>
      </c>
      <c r="AA93" s="603">
        <v>147.85799999999998</v>
      </c>
      <c r="AB93" s="603">
        <v>42.657733333333333</v>
      </c>
      <c r="AC93" s="603">
        <v>154.29839999999999</v>
      </c>
      <c r="AD93" s="603">
        <v>0</v>
      </c>
      <c r="AE93" s="603">
        <v>71.620500000000007</v>
      </c>
      <c r="AF93" s="603">
        <v>105.3815</v>
      </c>
      <c r="AG93" s="603">
        <v>1071.9517000000001</v>
      </c>
      <c r="AH93" s="604">
        <f t="shared" si="48"/>
        <v>0.18191567079133047</v>
      </c>
      <c r="AI93" s="605">
        <f t="shared" si="49"/>
        <v>0.4185654977778826</v>
      </c>
      <c r="AJ93" s="606">
        <v>1827</v>
      </c>
      <c r="AK93" s="607">
        <v>1038</v>
      </c>
      <c r="AL93" s="607">
        <v>105</v>
      </c>
      <c r="AM93" s="607"/>
      <c r="AN93" s="607">
        <v>3485</v>
      </c>
      <c r="AO93" s="607">
        <v>20541</v>
      </c>
      <c r="AP93" s="607">
        <v>9330</v>
      </c>
      <c r="AQ93" s="608">
        <v>5722</v>
      </c>
      <c r="AR93" s="609"/>
      <c r="AS93" s="610"/>
      <c r="AT93" s="610"/>
      <c r="AU93" s="610"/>
      <c r="AV93" s="610"/>
      <c r="AW93" s="610"/>
      <c r="AX93" s="610"/>
      <c r="AY93" s="610"/>
      <c r="AZ93" s="610"/>
      <c r="BA93" s="610"/>
      <c r="BB93" s="610"/>
      <c r="BC93" s="610"/>
      <c r="BD93" s="610"/>
      <c r="BE93" s="610"/>
      <c r="BF93" s="610"/>
      <c r="BG93" s="610"/>
      <c r="BH93" s="610"/>
      <c r="BI93" s="610"/>
      <c r="BJ93" s="610"/>
      <c r="BK93" s="610"/>
      <c r="BL93" s="611"/>
      <c r="BM93" s="612">
        <v>104</v>
      </c>
      <c r="BN93" s="613">
        <v>61</v>
      </c>
      <c r="BO93" s="613">
        <v>33</v>
      </c>
      <c r="BP93" s="613">
        <v>27</v>
      </c>
      <c r="BQ93" s="613">
        <v>25</v>
      </c>
      <c r="BR93" s="613">
        <v>23</v>
      </c>
      <c r="BS93" s="613">
        <v>40</v>
      </c>
      <c r="BT93" s="613">
        <v>20</v>
      </c>
      <c r="BU93" s="613">
        <v>14</v>
      </c>
      <c r="BV93" s="613"/>
      <c r="BW93" s="613">
        <v>24</v>
      </c>
      <c r="BX93" s="613">
        <v>15</v>
      </c>
      <c r="BY93" s="613">
        <v>6</v>
      </c>
      <c r="BZ93" s="613"/>
      <c r="CA93" s="613">
        <v>6</v>
      </c>
      <c r="CB93" s="613"/>
      <c r="CC93" s="613"/>
      <c r="CD93" s="613"/>
      <c r="CE93" s="613"/>
      <c r="CF93" s="613"/>
      <c r="CG93" s="613"/>
      <c r="CH93" s="613"/>
      <c r="CI93" s="613"/>
      <c r="CJ93" s="613"/>
      <c r="CK93" s="613"/>
      <c r="CL93" s="613"/>
      <c r="CM93" s="613"/>
      <c r="CN93" s="613"/>
      <c r="CO93" s="613"/>
      <c r="CP93" s="613"/>
      <c r="CQ93" s="613"/>
      <c r="CR93" s="613"/>
      <c r="CS93" s="613"/>
      <c r="CT93" s="613"/>
      <c r="CU93" s="613"/>
      <c r="CV93" s="613"/>
      <c r="CW93" s="613"/>
      <c r="CX93" s="613"/>
      <c r="CY93" s="613"/>
      <c r="CZ93" s="613"/>
      <c r="DA93" s="613">
        <f t="shared" si="50"/>
        <v>398</v>
      </c>
      <c r="DB93" s="614">
        <f t="shared" si="51"/>
        <v>13</v>
      </c>
      <c r="DC93" s="615">
        <v>0.69554794520547947</v>
      </c>
      <c r="DD93" s="616">
        <v>0.60561419267909278</v>
      </c>
      <c r="DE93" s="616">
        <v>0.46301369863013697</v>
      </c>
      <c r="DF93" s="616">
        <v>0.65946220192795535</v>
      </c>
      <c r="DG93" s="616">
        <v>0.58180821917808223</v>
      </c>
      <c r="DH93" s="616">
        <v>0.60333531864204881</v>
      </c>
      <c r="DI93" s="616">
        <v>0.61760273972602742</v>
      </c>
      <c r="DJ93" s="616">
        <v>0.92561643835616436</v>
      </c>
      <c r="DK93" s="616">
        <v>0.53639921722113504</v>
      </c>
      <c r="DL93" s="616"/>
      <c r="DM93" s="616">
        <v>0.77557077625570781</v>
      </c>
      <c r="DN93" s="616">
        <v>0.7161643835616438</v>
      </c>
      <c r="DO93" s="616">
        <v>0.4315068493150685</v>
      </c>
      <c r="DP93" s="616"/>
      <c r="DQ93" s="616">
        <v>9.5890410958904104E-2</v>
      </c>
      <c r="DR93" s="616"/>
      <c r="DS93" s="616"/>
      <c r="DT93" s="616"/>
      <c r="DU93" s="616"/>
      <c r="DV93" s="616"/>
      <c r="DW93" s="616"/>
      <c r="DX93" s="616"/>
      <c r="DY93" s="616"/>
      <c r="DZ93" s="616"/>
      <c r="EA93" s="616"/>
      <c r="EB93" s="616"/>
      <c r="EC93" s="616"/>
      <c r="ED93" s="616"/>
      <c r="EE93" s="616"/>
      <c r="EF93" s="616"/>
      <c r="EG93" s="616"/>
      <c r="EH93" s="616"/>
      <c r="EI93" s="616"/>
      <c r="EJ93" s="616"/>
      <c r="EK93" s="616"/>
      <c r="EL93" s="616"/>
      <c r="EM93" s="616"/>
      <c r="EN93" s="616"/>
      <c r="EO93" s="616"/>
      <c r="EP93" s="616"/>
      <c r="EQ93" s="617">
        <v>0.63827355957871545</v>
      </c>
      <c r="ER93" s="618">
        <v>12</v>
      </c>
      <c r="ES93" s="619">
        <v>11</v>
      </c>
      <c r="ET93" s="619">
        <v>5</v>
      </c>
      <c r="EU93" s="619"/>
      <c r="EV93" s="619">
        <v>6</v>
      </c>
      <c r="EW93" s="619"/>
      <c r="EX93" s="619"/>
      <c r="EY93" s="619"/>
      <c r="EZ93" s="619"/>
      <c r="FA93" s="619"/>
      <c r="FB93" s="619"/>
      <c r="FC93" s="619"/>
      <c r="FD93" s="619"/>
      <c r="FE93" s="619"/>
      <c r="FF93" s="619"/>
      <c r="FG93" s="619"/>
      <c r="FH93" s="619"/>
      <c r="FI93" s="619"/>
      <c r="FJ93" s="619"/>
      <c r="FK93" s="619"/>
      <c r="FL93" s="619"/>
      <c r="FM93" s="619"/>
      <c r="FN93" s="619"/>
      <c r="FO93" s="619"/>
      <c r="FP93" s="619"/>
      <c r="FQ93" s="619"/>
      <c r="FR93" s="619"/>
      <c r="FS93" s="619"/>
      <c r="FT93" s="619"/>
      <c r="FU93" s="619"/>
      <c r="FV93" s="619"/>
      <c r="FW93" s="619"/>
      <c r="FX93" s="620">
        <f t="shared" si="52"/>
        <v>34</v>
      </c>
      <c r="FY93" s="614">
        <f t="shared" si="68"/>
        <v>4</v>
      </c>
      <c r="FZ93" s="615">
        <v>0.69337899543379</v>
      </c>
      <c r="GA93" s="616">
        <v>0.55740971357409719</v>
      </c>
      <c r="GB93" s="616">
        <v>0.42904109589041095</v>
      </c>
      <c r="GC93" s="616"/>
      <c r="GD93" s="616">
        <v>0.5091324200913242</v>
      </c>
      <c r="GE93" s="616"/>
      <c r="GF93" s="616"/>
      <c r="GG93" s="616"/>
      <c r="GH93" s="616"/>
      <c r="GI93" s="616"/>
      <c r="GJ93" s="616"/>
      <c r="GK93" s="616"/>
      <c r="GL93" s="616"/>
      <c r="GM93" s="616"/>
      <c r="GN93" s="616"/>
      <c r="GO93" s="616"/>
      <c r="GP93" s="616"/>
      <c r="GQ93" s="616"/>
      <c r="GR93" s="616"/>
      <c r="GS93" s="616"/>
      <c r="GT93" s="616"/>
      <c r="GU93" s="616"/>
      <c r="GV93" s="616"/>
      <c r="GW93" s="616"/>
      <c r="GX93" s="616"/>
      <c r="GY93" s="616"/>
      <c r="GZ93" s="616"/>
      <c r="HA93" s="616"/>
      <c r="HB93" s="616"/>
      <c r="HC93" s="616"/>
      <c r="HD93" s="616"/>
      <c r="HE93" s="616"/>
      <c r="HF93" s="621">
        <v>0.57800161160354557</v>
      </c>
      <c r="HG93" s="622">
        <v>69</v>
      </c>
      <c r="HH93" s="623"/>
      <c r="HI93" s="623"/>
      <c r="HJ93" s="623"/>
      <c r="HK93" s="623"/>
      <c r="HL93" s="623"/>
      <c r="HM93" s="623"/>
      <c r="HN93" s="624"/>
      <c r="HO93" s="625">
        <v>30</v>
      </c>
      <c r="HP93" s="626">
        <v>868</v>
      </c>
      <c r="HQ93" s="626">
        <v>31</v>
      </c>
      <c r="HR93" s="626">
        <v>673</v>
      </c>
      <c r="HS93" s="626">
        <v>1461</v>
      </c>
      <c r="HT93" s="626">
        <v>1965</v>
      </c>
      <c r="HU93" s="626">
        <v>1824</v>
      </c>
      <c r="HV93" s="626">
        <v>802</v>
      </c>
      <c r="HW93" s="626">
        <v>2144</v>
      </c>
      <c r="HX93" s="626">
        <v>653</v>
      </c>
      <c r="HY93" s="626">
        <v>394</v>
      </c>
      <c r="HZ93" s="626">
        <v>982</v>
      </c>
      <c r="IA93" s="626">
        <v>367</v>
      </c>
      <c r="IB93" s="626">
        <v>586</v>
      </c>
      <c r="IC93" s="626">
        <v>964</v>
      </c>
      <c r="ID93" s="626">
        <v>722</v>
      </c>
      <c r="IE93" s="626">
        <v>231</v>
      </c>
      <c r="IF93" s="626">
        <v>80</v>
      </c>
      <c r="IG93" s="626">
        <v>353</v>
      </c>
      <c r="IH93" s="626">
        <v>585</v>
      </c>
      <c r="II93" s="626">
        <v>177</v>
      </c>
      <c r="IJ93" s="626">
        <v>111</v>
      </c>
      <c r="IK93" s="626">
        <v>11</v>
      </c>
      <c r="IL93" s="626">
        <v>210</v>
      </c>
      <c r="IM93" s="626">
        <v>595</v>
      </c>
      <c r="IN93" s="626">
        <v>0</v>
      </c>
      <c r="IO93" s="626">
        <v>27</v>
      </c>
      <c r="IP93" s="626">
        <v>4</v>
      </c>
      <c r="IQ93" s="626">
        <f t="shared" si="53"/>
        <v>16850</v>
      </c>
      <c r="IR93" s="627">
        <f t="shared" si="54"/>
        <v>1.7804154302670622E-3</v>
      </c>
      <c r="IS93" s="614">
        <f t="shared" si="55"/>
        <v>46.164383561643838</v>
      </c>
      <c r="IT93" s="628">
        <v>1645</v>
      </c>
      <c r="IU93" s="629">
        <f t="shared" si="56"/>
        <v>9.7626112759643918E-2</v>
      </c>
      <c r="IV93" s="630">
        <v>2842</v>
      </c>
      <c r="IW93" s="631">
        <f t="shared" si="37"/>
        <v>0.1686646884272997</v>
      </c>
      <c r="IX93" s="632">
        <v>12522.913000000013</v>
      </c>
      <c r="IY93" s="633">
        <v>1070.6913999999979</v>
      </c>
      <c r="IZ93" s="633">
        <v>13593.604399999978</v>
      </c>
      <c r="JA93" s="634">
        <f t="shared" si="57"/>
        <v>7.8764348916906812E-2</v>
      </c>
      <c r="JB93" s="635">
        <v>0.80674210089020648</v>
      </c>
      <c r="JC93" s="636">
        <v>3978</v>
      </c>
      <c r="JD93" s="637">
        <v>2199</v>
      </c>
      <c r="JE93" s="637">
        <v>37</v>
      </c>
      <c r="JF93" s="637">
        <v>5</v>
      </c>
      <c r="JG93" s="637">
        <v>0</v>
      </c>
      <c r="JH93" s="637">
        <v>10631</v>
      </c>
      <c r="JI93" s="638">
        <f t="shared" si="38"/>
        <v>0.23608308605341247</v>
      </c>
      <c r="JJ93" s="638">
        <f t="shared" si="39"/>
        <v>0.13050445103857566</v>
      </c>
      <c r="JK93" s="638">
        <f t="shared" si="40"/>
        <v>2.1958456973293771E-3</v>
      </c>
      <c r="JL93" s="638">
        <f t="shared" si="41"/>
        <v>2.9673590504451037E-4</v>
      </c>
      <c r="JM93" s="638">
        <f t="shared" si="42"/>
        <v>0</v>
      </c>
      <c r="JN93" s="639">
        <f t="shared" si="43"/>
        <v>0.63091988130563803</v>
      </c>
      <c r="JO93" s="640">
        <v>22.133333333333333</v>
      </c>
      <c r="JP93" s="641">
        <v>6.5057603686635943</v>
      </c>
      <c r="JQ93" s="641">
        <v>3.5806451612903225</v>
      </c>
      <c r="JR93" s="641">
        <v>4.7310549777117386</v>
      </c>
      <c r="JS93" s="641">
        <v>8.2621492128678984</v>
      </c>
      <c r="JT93" s="641">
        <v>6.6798982188295168</v>
      </c>
      <c r="JU93" s="641">
        <v>6.0471491228070171</v>
      </c>
      <c r="JV93" s="641">
        <v>6.3528678304239401</v>
      </c>
      <c r="JW93" s="641">
        <v>6.951026119402985</v>
      </c>
      <c r="JX93" s="641">
        <v>5.96937212863706</v>
      </c>
      <c r="JY93" s="641">
        <v>6.6142131979695433</v>
      </c>
      <c r="JZ93" s="641">
        <v>7.4083503054989821</v>
      </c>
      <c r="KA93" s="641">
        <v>4.430517711171662</v>
      </c>
      <c r="KB93" s="641">
        <v>4.0426621160409555</v>
      </c>
      <c r="KC93" s="641">
        <v>4.864107883817427</v>
      </c>
      <c r="KD93" s="641">
        <v>4.879501385041551</v>
      </c>
      <c r="KE93" s="641">
        <v>6.2510822510822512</v>
      </c>
      <c r="KF93" s="641">
        <v>7.9625000000000004</v>
      </c>
      <c r="KG93" s="641">
        <v>8.974504249291785</v>
      </c>
      <c r="KH93" s="641">
        <v>15.649572649572649</v>
      </c>
      <c r="KI93" s="641">
        <v>5.638418079096045</v>
      </c>
      <c r="KJ93" s="641">
        <v>3.5495495495495497</v>
      </c>
      <c r="KK93" s="641">
        <v>6.2727272727272725</v>
      </c>
      <c r="KL93" s="641">
        <v>4.1047619047619044</v>
      </c>
      <c r="KM93" s="641">
        <v>12.243697478991596</v>
      </c>
      <c r="KN93" s="641">
        <v>0</v>
      </c>
      <c r="KO93" s="641">
        <v>11.962962962962964</v>
      </c>
      <c r="KP93" s="641">
        <v>7.75</v>
      </c>
      <c r="KQ93" s="642">
        <v>6.8951335311572697</v>
      </c>
      <c r="KR93" s="625">
        <v>111</v>
      </c>
      <c r="KS93" s="626">
        <v>4135</v>
      </c>
      <c r="KT93" s="626">
        <v>73</v>
      </c>
      <c r="KU93" s="626">
        <v>2403</v>
      </c>
      <c r="KV93" s="626">
        <v>9686</v>
      </c>
      <c r="KW93" s="626">
        <v>10706</v>
      </c>
      <c r="KX93" s="626">
        <v>7553</v>
      </c>
      <c r="KY93" s="626">
        <v>3833</v>
      </c>
      <c r="KZ93" s="626">
        <v>11909</v>
      </c>
      <c r="LA93" s="626">
        <v>3062</v>
      </c>
      <c r="LB93" s="626">
        <v>2017</v>
      </c>
      <c r="LC93" s="626">
        <v>6087</v>
      </c>
      <c r="LD93" s="626">
        <v>1253</v>
      </c>
      <c r="LE93" s="626">
        <v>1792</v>
      </c>
      <c r="LF93" s="626">
        <v>3766</v>
      </c>
      <c r="LG93" s="626">
        <v>2804</v>
      </c>
      <c r="LH93" s="626">
        <v>1169</v>
      </c>
      <c r="LI93" s="626">
        <v>542</v>
      </c>
      <c r="LJ93" s="626">
        <v>2459</v>
      </c>
      <c r="LK93" s="626">
        <v>8473</v>
      </c>
      <c r="LL93" s="626">
        <v>729</v>
      </c>
      <c r="LM93" s="626">
        <v>198</v>
      </c>
      <c r="LN93" s="626">
        <v>49</v>
      </c>
      <c r="LO93" s="626">
        <v>620</v>
      </c>
      <c r="LP93" s="626">
        <v>6690</v>
      </c>
      <c r="LQ93" s="626">
        <v>0</v>
      </c>
      <c r="LR93" s="626">
        <v>284</v>
      </c>
      <c r="LS93" s="626">
        <v>25</v>
      </c>
      <c r="LT93" s="626">
        <f t="shared" si="35"/>
        <v>92428</v>
      </c>
      <c r="LU93" s="614">
        <f t="shared" si="44"/>
        <v>253.22739726027396</v>
      </c>
      <c r="LV93" s="625">
        <v>522</v>
      </c>
      <c r="LW93" s="626">
        <v>650</v>
      </c>
      <c r="LX93" s="626">
        <v>9</v>
      </c>
      <c r="LY93" s="626">
        <v>109</v>
      </c>
      <c r="LZ93" s="626">
        <v>905</v>
      </c>
      <c r="MA93" s="626">
        <v>594</v>
      </c>
      <c r="MB93" s="626">
        <v>1648</v>
      </c>
      <c r="MC93" s="626">
        <v>462</v>
      </c>
      <c r="MD93" s="626">
        <v>856</v>
      </c>
      <c r="ME93" s="626">
        <v>195</v>
      </c>
      <c r="MF93" s="626">
        <v>188</v>
      </c>
      <c r="MG93" s="626">
        <v>231</v>
      </c>
      <c r="MH93" s="626">
        <v>6</v>
      </c>
      <c r="MI93" s="626">
        <v>12</v>
      </c>
      <c r="MJ93" s="626">
        <v>1</v>
      </c>
      <c r="MK93" s="626">
        <v>16</v>
      </c>
      <c r="ML93" s="626">
        <v>44</v>
      </c>
      <c r="MM93" s="626">
        <v>17</v>
      </c>
      <c r="MN93" s="626">
        <v>359</v>
      </c>
      <c r="MO93" s="626">
        <v>104</v>
      </c>
      <c r="MP93" s="626">
        <v>106</v>
      </c>
      <c r="MQ93" s="626">
        <v>90</v>
      </c>
      <c r="MR93" s="626">
        <v>9</v>
      </c>
      <c r="MS93" s="626">
        <v>34</v>
      </c>
      <c r="MT93" s="626">
        <v>0</v>
      </c>
      <c r="MU93" s="626">
        <v>0</v>
      </c>
      <c r="MV93" s="626">
        <v>11</v>
      </c>
      <c r="MW93" s="626">
        <v>1</v>
      </c>
      <c r="MX93" s="626">
        <f t="shared" si="67"/>
        <v>7179</v>
      </c>
      <c r="MY93" s="614">
        <f t="shared" si="59"/>
        <v>19.668493150684931</v>
      </c>
      <c r="MZ93" s="612">
        <f t="shared" si="45"/>
        <v>92428</v>
      </c>
      <c r="NA93" s="613">
        <f t="shared" si="60"/>
        <v>7179</v>
      </c>
      <c r="NB93" s="643">
        <f t="shared" si="61"/>
        <v>7.2073247864105933E-2</v>
      </c>
      <c r="NC93" s="644">
        <v>1</v>
      </c>
      <c r="ND93" s="645">
        <v>81</v>
      </c>
      <c r="NE93" s="645">
        <v>421</v>
      </c>
      <c r="NF93" s="646">
        <v>217</v>
      </c>
      <c r="NG93" s="647">
        <v>3664</v>
      </c>
      <c r="NH93" s="647">
        <v>1672</v>
      </c>
      <c r="NI93" s="645">
        <v>0</v>
      </c>
      <c r="NJ93" s="645">
        <v>0</v>
      </c>
      <c r="NK93" s="646">
        <v>0</v>
      </c>
      <c r="NL93" s="647">
        <v>1123</v>
      </c>
      <c r="NM93" s="645">
        <v>0</v>
      </c>
      <c r="NN93" s="645">
        <v>0</v>
      </c>
      <c r="NO93" s="646">
        <v>0</v>
      </c>
      <c r="NP93" s="647">
        <v>0</v>
      </c>
      <c r="NQ93" s="648">
        <v>0</v>
      </c>
      <c r="NR93" s="648">
        <v>0</v>
      </c>
      <c r="NS93" s="648">
        <v>0</v>
      </c>
      <c r="NT93" s="649">
        <f t="shared" si="62"/>
        <v>7179</v>
      </c>
      <c r="NU93" s="650">
        <f t="shared" si="63"/>
        <v>7.0065468728235131E-2</v>
      </c>
      <c r="NV93" s="625">
        <v>541</v>
      </c>
      <c r="NW93" s="626">
        <v>9</v>
      </c>
      <c r="NX93" s="626">
        <v>6</v>
      </c>
      <c r="NY93" s="651">
        <v>556</v>
      </c>
      <c r="NZ93" s="626">
        <v>2</v>
      </c>
      <c r="OA93" s="626">
        <v>26</v>
      </c>
      <c r="OB93" s="626">
        <v>21</v>
      </c>
      <c r="OC93" s="651">
        <v>49</v>
      </c>
      <c r="OD93" s="652">
        <f t="shared" si="64"/>
        <v>605</v>
      </c>
      <c r="OE93" s="653">
        <v>6.82</v>
      </c>
      <c r="OF93" s="654">
        <v>1.3640000000000001</v>
      </c>
      <c r="OG93" s="654">
        <v>6.38</v>
      </c>
      <c r="OH93" s="654">
        <v>0.22</v>
      </c>
      <c r="OI93" s="654">
        <v>17.989999999999998</v>
      </c>
      <c r="OJ93" s="654">
        <v>3.5979999999999999</v>
      </c>
      <c r="OK93" s="654">
        <v>52.07</v>
      </c>
      <c r="OL93" s="655">
        <v>1.7955172413793103</v>
      </c>
      <c r="OM93" s="656"/>
      <c r="ON93" s="657"/>
      <c r="OO93" s="657"/>
      <c r="OP93" s="657"/>
      <c r="OQ93" s="657"/>
      <c r="OR93" s="657"/>
      <c r="OS93" s="657"/>
      <c r="OT93" s="658"/>
    </row>
    <row r="94" spans="1:410" s="587" customFormat="1" ht="8.25" x14ac:dyDescent="0.25">
      <c r="A94" s="588" t="s">
        <v>648</v>
      </c>
      <c r="B94" s="589" t="s">
        <v>649</v>
      </c>
      <c r="C94" s="590" t="s">
        <v>650</v>
      </c>
      <c r="D94" s="590" t="s">
        <v>651</v>
      </c>
      <c r="E94" s="590" t="s">
        <v>1235</v>
      </c>
      <c r="F94" s="590" t="s">
        <v>395</v>
      </c>
      <c r="G94" s="590" t="s">
        <v>652</v>
      </c>
      <c r="H94" s="590" t="s">
        <v>652</v>
      </c>
      <c r="I94" s="590" t="s">
        <v>186</v>
      </c>
      <c r="J94" s="590" t="s">
        <v>493</v>
      </c>
      <c r="K94" s="591" t="s">
        <v>282</v>
      </c>
      <c r="L94" s="592">
        <v>1</v>
      </c>
      <c r="M94" s="593">
        <v>1181807</v>
      </c>
      <c r="N94" s="594">
        <v>140189</v>
      </c>
      <c r="O94" s="595">
        <v>1164227</v>
      </c>
      <c r="P94" s="596">
        <v>730581</v>
      </c>
      <c r="Q94" s="597">
        <f t="shared" si="46"/>
        <v>0.62752452915110202</v>
      </c>
      <c r="R94" s="598">
        <f t="shared" ref="R94:R157" si="70">M94-O94</f>
        <v>17580</v>
      </c>
      <c r="S94" s="599">
        <v>65.029800000000009</v>
      </c>
      <c r="T94" s="600">
        <v>881855.57629</v>
      </c>
      <c r="U94" s="600">
        <v>47004.123460000003</v>
      </c>
      <c r="V94" s="600">
        <v>928924.72954999993</v>
      </c>
      <c r="W94" s="601">
        <f t="shared" si="47"/>
        <v>0.7860206696609513</v>
      </c>
      <c r="X94" s="602">
        <v>127.512</v>
      </c>
      <c r="Y94" s="603">
        <v>6.99</v>
      </c>
      <c r="Z94" s="603">
        <v>321.13733333333329</v>
      </c>
      <c r="AA94" s="603">
        <v>82.180933333333343</v>
      </c>
      <c r="AB94" s="603">
        <v>20.120133333333335</v>
      </c>
      <c r="AC94" s="603">
        <v>138.3236</v>
      </c>
      <c r="AD94" s="603">
        <v>0</v>
      </c>
      <c r="AE94" s="603">
        <v>96.964500000000001</v>
      </c>
      <c r="AF94" s="603">
        <v>20.4115</v>
      </c>
      <c r="AG94" s="603">
        <v>813.64</v>
      </c>
      <c r="AH94" s="604">
        <f t="shared" si="48"/>
        <v>0.18313743062976115</v>
      </c>
      <c r="AI94" s="605">
        <f t="shared" si="49"/>
        <v>0.4612292655276351</v>
      </c>
      <c r="AJ94" s="606">
        <v>17120</v>
      </c>
      <c r="AK94" s="607">
        <v>1659</v>
      </c>
      <c r="AL94" s="607">
        <v>9239</v>
      </c>
      <c r="AM94" s="607">
        <v>105</v>
      </c>
      <c r="AN94" s="607">
        <v>1269</v>
      </c>
      <c r="AO94" s="607">
        <v>21878</v>
      </c>
      <c r="AP94" s="607">
        <v>5648</v>
      </c>
      <c r="AQ94" s="608">
        <v>5373</v>
      </c>
      <c r="AR94" s="609"/>
      <c r="AS94" s="610"/>
      <c r="AT94" s="610"/>
      <c r="AU94" s="610"/>
      <c r="AV94" s="610"/>
      <c r="AW94" s="610"/>
      <c r="AX94" s="610"/>
      <c r="AY94" s="610"/>
      <c r="AZ94" s="610"/>
      <c r="BA94" s="610"/>
      <c r="BB94" s="610"/>
      <c r="BC94" s="610"/>
      <c r="BD94" s="610"/>
      <c r="BE94" s="610"/>
      <c r="BF94" s="610"/>
      <c r="BG94" s="610"/>
      <c r="BH94" s="610"/>
      <c r="BI94" s="610"/>
      <c r="BJ94" s="610"/>
      <c r="BK94" s="610"/>
      <c r="BL94" s="611"/>
      <c r="BM94" s="612">
        <v>46</v>
      </c>
      <c r="BN94" s="613">
        <v>34</v>
      </c>
      <c r="BO94" s="613">
        <v>32</v>
      </c>
      <c r="BP94" s="613">
        <v>21</v>
      </c>
      <c r="BQ94" s="613">
        <v>24</v>
      </c>
      <c r="BR94" s="613">
        <v>32</v>
      </c>
      <c r="BS94" s="613">
        <v>20</v>
      </c>
      <c r="BT94" s="613">
        <v>20</v>
      </c>
      <c r="BU94" s="613">
        <v>15</v>
      </c>
      <c r="BV94" s="613"/>
      <c r="BW94" s="613"/>
      <c r="BX94" s="613"/>
      <c r="BY94" s="613">
        <v>5</v>
      </c>
      <c r="BZ94" s="613"/>
      <c r="CA94" s="613"/>
      <c r="CB94" s="613"/>
      <c r="CC94" s="613"/>
      <c r="CD94" s="613"/>
      <c r="CE94" s="613"/>
      <c r="CF94" s="613">
        <v>5</v>
      </c>
      <c r="CG94" s="613"/>
      <c r="CH94" s="613"/>
      <c r="CI94" s="613"/>
      <c r="CJ94" s="613"/>
      <c r="CK94" s="613"/>
      <c r="CL94" s="613"/>
      <c r="CM94" s="613"/>
      <c r="CN94" s="613"/>
      <c r="CO94" s="613"/>
      <c r="CP94" s="613"/>
      <c r="CQ94" s="613"/>
      <c r="CR94" s="613"/>
      <c r="CS94" s="613"/>
      <c r="CT94" s="613"/>
      <c r="CU94" s="613"/>
      <c r="CV94" s="613"/>
      <c r="CW94" s="613"/>
      <c r="CX94" s="613"/>
      <c r="CY94" s="613"/>
      <c r="CZ94" s="613"/>
      <c r="DA94" s="613">
        <f t="shared" si="50"/>
        <v>254</v>
      </c>
      <c r="DB94" s="614">
        <f t="shared" si="51"/>
        <v>11</v>
      </c>
      <c r="DC94" s="615">
        <v>0.85842763549731982</v>
      </c>
      <c r="DD94" s="616">
        <v>0.71063658340048352</v>
      </c>
      <c r="DE94" s="616">
        <v>0.42388698630136984</v>
      </c>
      <c r="DF94" s="616">
        <v>0.75681669928245265</v>
      </c>
      <c r="DG94" s="616">
        <v>0.64703196347031966</v>
      </c>
      <c r="DH94" s="616">
        <v>0.31172945205479452</v>
      </c>
      <c r="DI94" s="616">
        <v>0.78068493150684937</v>
      </c>
      <c r="DJ94" s="616">
        <v>9.7671232876712324E-2</v>
      </c>
      <c r="DK94" s="616">
        <v>0.49187214611872149</v>
      </c>
      <c r="DL94" s="616"/>
      <c r="DM94" s="616"/>
      <c r="DN94" s="616"/>
      <c r="DO94" s="616">
        <v>0.6827397260273973</v>
      </c>
      <c r="DP94" s="616"/>
      <c r="DQ94" s="616"/>
      <c r="DR94" s="616"/>
      <c r="DS94" s="616"/>
      <c r="DT94" s="616"/>
      <c r="DU94" s="616"/>
      <c r="DV94" s="616">
        <v>7.6712328767123287E-3</v>
      </c>
      <c r="DW94" s="616"/>
      <c r="DX94" s="616"/>
      <c r="DY94" s="616"/>
      <c r="DZ94" s="616"/>
      <c r="EA94" s="616"/>
      <c r="EB94" s="616"/>
      <c r="EC94" s="616"/>
      <c r="ED94" s="616"/>
      <c r="EE94" s="616"/>
      <c r="EF94" s="616"/>
      <c r="EG94" s="616"/>
      <c r="EH94" s="616"/>
      <c r="EI94" s="616"/>
      <c r="EJ94" s="616"/>
      <c r="EK94" s="616"/>
      <c r="EL94" s="616"/>
      <c r="EM94" s="616"/>
      <c r="EN94" s="616"/>
      <c r="EO94" s="616"/>
      <c r="EP94" s="616"/>
      <c r="EQ94" s="617">
        <v>0.57877251644914252</v>
      </c>
      <c r="ER94" s="618">
        <v>11</v>
      </c>
      <c r="ES94" s="619"/>
      <c r="ET94" s="619">
        <v>5</v>
      </c>
      <c r="EU94" s="619"/>
      <c r="EV94" s="619"/>
      <c r="EW94" s="619"/>
      <c r="EX94" s="619"/>
      <c r="EY94" s="619"/>
      <c r="EZ94" s="619"/>
      <c r="FA94" s="619"/>
      <c r="FB94" s="619"/>
      <c r="FC94" s="619"/>
      <c r="FD94" s="619"/>
      <c r="FE94" s="619"/>
      <c r="FF94" s="619"/>
      <c r="FG94" s="619"/>
      <c r="FH94" s="619"/>
      <c r="FI94" s="619"/>
      <c r="FJ94" s="619"/>
      <c r="FK94" s="619"/>
      <c r="FL94" s="619"/>
      <c r="FM94" s="619"/>
      <c r="FN94" s="619"/>
      <c r="FO94" s="619"/>
      <c r="FP94" s="619"/>
      <c r="FQ94" s="619"/>
      <c r="FR94" s="619"/>
      <c r="FS94" s="619"/>
      <c r="FT94" s="619"/>
      <c r="FU94" s="619"/>
      <c r="FV94" s="619"/>
      <c r="FW94" s="619"/>
      <c r="FX94" s="620">
        <f t="shared" si="52"/>
        <v>16</v>
      </c>
      <c r="FY94" s="614">
        <f t="shared" si="68"/>
        <v>2</v>
      </c>
      <c r="FZ94" s="615">
        <v>0.74495641344956409</v>
      </c>
      <c r="GA94" s="616"/>
      <c r="GB94" s="616">
        <v>0.30575342465753425</v>
      </c>
      <c r="GC94" s="616"/>
      <c r="GD94" s="616"/>
      <c r="GE94" s="616"/>
      <c r="GF94" s="616"/>
      <c r="GG94" s="616"/>
      <c r="GH94" s="616"/>
      <c r="GI94" s="616"/>
      <c r="GJ94" s="616"/>
      <c r="GK94" s="616"/>
      <c r="GL94" s="616"/>
      <c r="GM94" s="616"/>
      <c r="GN94" s="616"/>
      <c r="GO94" s="616"/>
      <c r="GP94" s="616"/>
      <c r="GQ94" s="616"/>
      <c r="GR94" s="616"/>
      <c r="GS94" s="616"/>
      <c r="GT94" s="616"/>
      <c r="GU94" s="616"/>
      <c r="GV94" s="616"/>
      <c r="GW94" s="616"/>
      <c r="GX94" s="616"/>
      <c r="GY94" s="616"/>
      <c r="GZ94" s="616"/>
      <c r="HA94" s="616"/>
      <c r="HB94" s="616"/>
      <c r="HC94" s="616"/>
      <c r="HD94" s="616"/>
      <c r="HE94" s="616"/>
      <c r="HF94" s="621">
        <v>0.60770547945205478</v>
      </c>
      <c r="HG94" s="622">
        <v>20</v>
      </c>
      <c r="HH94" s="623"/>
      <c r="HI94" s="623"/>
      <c r="HJ94" s="623"/>
      <c r="HK94" s="623">
        <v>5</v>
      </c>
      <c r="HL94" s="659">
        <v>1.6279452054794521</v>
      </c>
      <c r="HM94" s="623">
        <v>5</v>
      </c>
      <c r="HN94" s="660">
        <v>0.24273972602739727</v>
      </c>
      <c r="HO94" s="625">
        <v>12</v>
      </c>
      <c r="HP94" s="626">
        <v>622</v>
      </c>
      <c r="HQ94" s="626">
        <v>17</v>
      </c>
      <c r="HR94" s="626">
        <v>661</v>
      </c>
      <c r="HS94" s="626">
        <v>661</v>
      </c>
      <c r="HT94" s="626">
        <v>1083</v>
      </c>
      <c r="HU94" s="626">
        <v>1072</v>
      </c>
      <c r="HV94" s="626">
        <v>418</v>
      </c>
      <c r="HW94" s="626">
        <v>1847</v>
      </c>
      <c r="HX94" s="626">
        <v>225</v>
      </c>
      <c r="HY94" s="626">
        <v>176</v>
      </c>
      <c r="HZ94" s="626">
        <v>328</v>
      </c>
      <c r="IA94" s="626">
        <v>8</v>
      </c>
      <c r="IB94" s="626">
        <v>760</v>
      </c>
      <c r="IC94" s="626">
        <v>827</v>
      </c>
      <c r="ID94" s="626">
        <v>673</v>
      </c>
      <c r="IE94" s="626">
        <v>119</v>
      </c>
      <c r="IF94" s="626">
        <v>18</v>
      </c>
      <c r="IG94" s="626">
        <v>218</v>
      </c>
      <c r="IH94" s="626">
        <v>346</v>
      </c>
      <c r="II94" s="626">
        <v>127</v>
      </c>
      <c r="IJ94" s="626">
        <v>82</v>
      </c>
      <c r="IK94" s="626">
        <v>5</v>
      </c>
      <c r="IL94" s="626">
        <v>63</v>
      </c>
      <c r="IM94" s="626">
        <v>45</v>
      </c>
      <c r="IN94" s="626">
        <v>0</v>
      </c>
      <c r="IO94" s="626">
        <v>2</v>
      </c>
      <c r="IP94" s="626">
        <v>0</v>
      </c>
      <c r="IQ94" s="626">
        <f t="shared" si="53"/>
        <v>10415</v>
      </c>
      <c r="IR94" s="627">
        <f t="shared" si="54"/>
        <v>1.1521843494959193E-3</v>
      </c>
      <c r="IS94" s="614">
        <f t="shared" si="55"/>
        <v>28.534246575342465</v>
      </c>
      <c r="IT94" s="628">
        <v>421</v>
      </c>
      <c r="IU94" s="629">
        <f t="shared" si="56"/>
        <v>4.0422467594815173E-2</v>
      </c>
      <c r="IV94" s="630">
        <v>2946</v>
      </c>
      <c r="IW94" s="631">
        <f t="shared" si="37"/>
        <v>0.28286125780124821</v>
      </c>
      <c r="IX94" s="632">
        <v>7731.1340999999984</v>
      </c>
      <c r="IY94" s="633">
        <v>808.81800000000067</v>
      </c>
      <c r="IZ94" s="633">
        <v>8539.9520999999968</v>
      </c>
      <c r="JA94" s="634">
        <f t="shared" si="57"/>
        <v>9.4709898899784345E-2</v>
      </c>
      <c r="JB94" s="635">
        <v>0.81996659625540058</v>
      </c>
      <c r="JC94" s="636">
        <v>3457</v>
      </c>
      <c r="JD94" s="637">
        <v>924</v>
      </c>
      <c r="JE94" s="637">
        <v>13</v>
      </c>
      <c r="JF94" s="637">
        <v>0</v>
      </c>
      <c r="JG94" s="637">
        <v>0</v>
      </c>
      <c r="JH94" s="637">
        <v>6021</v>
      </c>
      <c r="JI94" s="638">
        <f t="shared" si="38"/>
        <v>0.33192510801728276</v>
      </c>
      <c r="JJ94" s="638">
        <f t="shared" si="39"/>
        <v>8.8718194911185794E-2</v>
      </c>
      <c r="JK94" s="638">
        <f t="shared" si="40"/>
        <v>1.2481997119539127E-3</v>
      </c>
      <c r="JL94" s="638">
        <f t="shared" si="41"/>
        <v>0</v>
      </c>
      <c r="JM94" s="638">
        <f t="shared" si="42"/>
        <v>0</v>
      </c>
      <c r="JN94" s="639">
        <f t="shared" si="43"/>
        <v>0.57810849735957748</v>
      </c>
      <c r="JO94" s="640">
        <v>29</v>
      </c>
      <c r="JP94" s="641">
        <v>6.856913183279743</v>
      </c>
      <c r="JQ94" s="641">
        <v>3.7058823529411766</v>
      </c>
      <c r="JR94" s="641">
        <v>3.9652042360060515</v>
      </c>
      <c r="JS94" s="641">
        <v>8.4947049924357039</v>
      </c>
      <c r="JT94" s="641">
        <v>5.9362880886426597</v>
      </c>
      <c r="JU94" s="641">
        <v>5.7089552238805972</v>
      </c>
      <c r="JV94" s="641">
        <v>7.8444976076555024</v>
      </c>
      <c r="JW94" s="641">
        <v>6.6356253383865731</v>
      </c>
      <c r="JX94" s="641">
        <v>5.608888888888889</v>
      </c>
      <c r="JY94" s="641">
        <v>6.5340909090909092</v>
      </c>
      <c r="JZ94" s="641">
        <v>9.1402439024390247</v>
      </c>
      <c r="KA94" s="641">
        <v>4.625</v>
      </c>
      <c r="KB94" s="641">
        <v>2.7947368421052632</v>
      </c>
      <c r="KC94" s="641">
        <v>4.2817412333736398</v>
      </c>
      <c r="KD94" s="641">
        <v>4.907875185735513</v>
      </c>
      <c r="KE94" s="641">
        <v>6.5210084033613445</v>
      </c>
      <c r="KF94" s="641">
        <v>6</v>
      </c>
      <c r="KG94" s="641">
        <v>8.6697247706422012</v>
      </c>
      <c r="KH94" s="641">
        <v>14.514450867052023</v>
      </c>
      <c r="KI94" s="641">
        <v>7.5669291338582676</v>
      </c>
      <c r="KJ94" s="641">
        <v>5.0609756097560972</v>
      </c>
      <c r="KK94" s="641">
        <v>12</v>
      </c>
      <c r="KL94" s="641">
        <v>2.6666666666666665</v>
      </c>
      <c r="KM94" s="641">
        <v>16.68888888888889</v>
      </c>
      <c r="KN94" s="641">
        <v>0</v>
      </c>
      <c r="KO94" s="641">
        <v>23.5</v>
      </c>
      <c r="KP94" s="641">
        <v>0</v>
      </c>
      <c r="KQ94" s="642">
        <v>6.2994719155064809</v>
      </c>
      <c r="KR94" s="625">
        <v>27</v>
      </c>
      <c r="KS94" s="626">
        <v>3581</v>
      </c>
      <c r="KT94" s="626">
        <v>46</v>
      </c>
      <c r="KU94" s="626">
        <v>1955</v>
      </c>
      <c r="KV94" s="626">
        <v>4239</v>
      </c>
      <c r="KW94" s="626">
        <v>4871</v>
      </c>
      <c r="KX94" s="626">
        <v>4455</v>
      </c>
      <c r="KY94" s="626">
        <v>2628</v>
      </c>
      <c r="KZ94" s="626">
        <v>9869</v>
      </c>
      <c r="LA94" s="626">
        <v>1031</v>
      </c>
      <c r="LB94" s="626">
        <v>949</v>
      </c>
      <c r="LC94" s="626">
        <v>2506</v>
      </c>
      <c r="LD94" s="626">
        <v>29</v>
      </c>
      <c r="LE94" s="626">
        <v>1712</v>
      </c>
      <c r="LF94" s="626">
        <v>2774</v>
      </c>
      <c r="LG94" s="626">
        <v>2593</v>
      </c>
      <c r="LH94" s="626">
        <v>623</v>
      </c>
      <c r="LI94" s="626">
        <v>91</v>
      </c>
      <c r="LJ94" s="626">
        <v>1557</v>
      </c>
      <c r="LK94" s="626">
        <v>4665</v>
      </c>
      <c r="LL94" s="626">
        <v>821</v>
      </c>
      <c r="LM94" s="626">
        <v>292</v>
      </c>
      <c r="LN94" s="626">
        <v>55</v>
      </c>
      <c r="LO94" s="626">
        <v>117</v>
      </c>
      <c r="LP94" s="626">
        <v>706</v>
      </c>
      <c r="LQ94" s="626">
        <v>0</v>
      </c>
      <c r="LR94" s="626">
        <v>45</v>
      </c>
      <c r="LS94" s="626">
        <v>0</v>
      </c>
      <c r="LT94" s="626">
        <f t="shared" si="35"/>
        <v>52237</v>
      </c>
      <c r="LU94" s="614">
        <f t="shared" si="44"/>
        <v>143.11506849315069</v>
      </c>
      <c r="LV94" s="625">
        <v>309</v>
      </c>
      <c r="LW94" s="626">
        <v>74</v>
      </c>
      <c r="LX94" s="626">
        <v>0</v>
      </c>
      <c r="LY94" s="626">
        <v>3</v>
      </c>
      <c r="LZ94" s="626">
        <v>736</v>
      </c>
      <c r="MA94" s="626">
        <v>555</v>
      </c>
      <c r="MB94" s="626">
        <v>597</v>
      </c>
      <c r="MC94" s="626">
        <v>232</v>
      </c>
      <c r="MD94" s="626">
        <v>551</v>
      </c>
      <c r="ME94" s="626">
        <v>16</v>
      </c>
      <c r="MF94" s="626">
        <v>29</v>
      </c>
      <c r="MG94" s="626">
        <v>180</v>
      </c>
      <c r="MH94" s="626">
        <v>0</v>
      </c>
      <c r="MI94" s="626">
        <v>22</v>
      </c>
      <c r="MJ94" s="626">
        <v>1</v>
      </c>
      <c r="MK94" s="626">
        <v>0</v>
      </c>
      <c r="ML94" s="626">
        <v>35</v>
      </c>
      <c r="MM94" s="626">
        <v>0</v>
      </c>
      <c r="MN94" s="626">
        <v>129</v>
      </c>
      <c r="MO94" s="626">
        <v>11</v>
      </c>
      <c r="MP94" s="626">
        <v>23</v>
      </c>
      <c r="MQ94" s="626">
        <v>42</v>
      </c>
      <c r="MR94" s="626">
        <v>0</v>
      </c>
      <c r="MS94" s="626">
        <v>3</v>
      </c>
      <c r="MT94" s="626">
        <v>0</v>
      </c>
      <c r="MU94" s="626">
        <v>0</v>
      </c>
      <c r="MV94" s="626">
        <v>0</v>
      </c>
      <c r="MW94" s="626">
        <v>0</v>
      </c>
      <c r="MX94" s="626">
        <f t="shared" si="67"/>
        <v>3548</v>
      </c>
      <c r="MY94" s="614">
        <f t="shared" si="59"/>
        <v>9.7205479452054799</v>
      </c>
      <c r="MZ94" s="612">
        <f t="shared" si="45"/>
        <v>52237</v>
      </c>
      <c r="NA94" s="613">
        <f t="shared" si="60"/>
        <v>3548</v>
      </c>
      <c r="NB94" s="643">
        <f t="shared" si="61"/>
        <v>6.3601326521466342E-2</v>
      </c>
      <c r="NC94" s="644">
        <v>0</v>
      </c>
      <c r="ND94" s="645">
        <v>30</v>
      </c>
      <c r="NE94" s="645">
        <v>236</v>
      </c>
      <c r="NF94" s="646">
        <v>255</v>
      </c>
      <c r="NG94" s="647">
        <v>1725</v>
      </c>
      <c r="NH94" s="647">
        <v>1302</v>
      </c>
      <c r="NI94" s="645">
        <v>0</v>
      </c>
      <c r="NJ94" s="645">
        <v>0</v>
      </c>
      <c r="NK94" s="646">
        <v>0</v>
      </c>
      <c r="NL94" s="647">
        <v>0</v>
      </c>
      <c r="NM94" s="645">
        <v>0</v>
      </c>
      <c r="NN94" s="645">
        <v>0</v>
      </c>
      <c r="NO94" s="646">
        <v>0</v>
      </c>
      <c r="NP94" s="647">
        <v>0</v>
      </c>
      <c r="NQ94" s="648">
        <v>0</v>
      </c>
      <c r="NR94" s="648">
        <v>0</v>
      </c>
      <c r="NS94" s="648">
        <v>0</v>
      </c>
      <c r="NT94" s="649">
        <f t="shared" si="62"/>
        <v>3548</v>
      </c>
      <c r="NU94" s="650">
        <f t="shared" si="63"/>
        <v>7.4971815107102588E-2</v>
      </c>
      <c r="NV94" s="625">
        <v>470</v>
      </c>
      <c r="NW94" s="626">
        <v>12</v>
      </c>
      <c r="NX94" s="626">
        <v>1</v>
      </c>
      <c r="NY94" s="651">
        <v>483</v>
      </c>
      <c r="NZ94" s="626"/>
      <c r="OA94" s="626">
        <v>27</v>
      </c>
      <c r="OB94" s="626">
        <v>36</v>
      </c>
      <c r="OC94" s="651">
        <v>63</v>
      </c>
      <c r="OD94" s="652">
        <f t="shared" si="64"/>
        <v>546</v>
      </c>
      <c r="OE94" s="653">
        <v>6.24</v>
      </c>
      <c r="OF94" s="654">
        <v>1.248</v>
      </c>
      <c r="OG94" s="654">
        <v>1.48</v>
      </c>
      <c r="OH94" s="654">
        <v>0.13454545454545455</v>
      </c>
      <c r="OI94" s="654">
        <v>11.14</v>
      </c>
      <c r="OJ94" s="654">
        <v>2.2280000000000002</v>
      </c>
      <c r="OK94" s="654">
        <v>13.73</v>
      </c>
      <c r="OL94" s="655">
        <v>1.2481818181818183</v>
      </c>
      <c r="OM94" s="656"/>
      <c r="ON94" s="657"/>
      <c r="OO94" s="657"/>
      <c r="OP94" s="657"/>
      <c r="OQ94" s="657"/>
      <c r="OR94" s="657"/>
      <c r="OS94" s="657"/>
      <c r="OT94" s="658"/>
    </row>
    <row r="95" spans="1:410" s="587" customFormat="1" ht="8.25" x14ac:dyDescent="0.25">
      <c r="A95" s="588" t="s">
        <v>653</v>
      </c>
      <c r="B95" s="589" t="s">
        <v>654</v>
      </c>
      <c r="C95" s="590" t="s">
        <v>655</v>
      </c>
      <c r="D95" s="590" t="s">
        <v>656</v>
      </c>
      <c r="E95" s="590" t="s">
        <v>1235</v>
      </c>
      <c r="F95" s="590" t="s">
        <v>395</v>
      </c>
      <c r="G95" s="590" t="s">
        <v>657</v>
      </c>
      <c r="H95" s="590" t="s">
        <v>657</v>
      </c>
      <c r="I95" s="590" t="s">
        <v>186</v>
      </c>
      <c r="J95" s="590" t="s">
        <v>493</v>
      </c>
      <c r="K95" s="591" t="s">
        <v>282</v>
      </c>
      <c r="L95" s="592">
        <v>1</v>
      </c>
      <c r="M95" s="593">
        <v>407775</v>
      </c>
      <c r="N95" s="594">
        <v>65004</v>
      </c>
      <c r="O95" s="595">
        <v>405191</v>
      </c>
      <c r="P95" s="596">
        <v>270306</v>
      </c>
      <c r="Q95" s="597">
        <f t="shared" si="46"/>
        <v>0.66710761097852622</v>
      </c>
      <c r="R95" s="598">
        <f t="shared" si="70"/>
        <v>2584</v>
      </c>
      <c r="S95" s="599">
        <v>3251.8126000000002</v>
      </c>
      <c r="T95" s="600">
        <v>283561.61416999996</v>
      </c>
      <c r="U95" s="600">
        <v>33338.277780000004</v>
      </c>
      <c r="V95" s="600">
        <v>320151.70454999997</v>
      </c>
      <c r="W95" s="601">
        <f t="shared" si="47"/>
        <v>0.78511852013978289</v>
      </c>
      <c r="X95" s="602">
        <v>70.099999999999994</v>
      </c>
      <c r="Y95" s="603">
        <v>1.974</v>
      </c>
      <c r="Z95" s="603">
        <v>91.37133333333334</v>
      </c>
      <c r="AA95" s="603">
        <v>31.540266666666668</v>
      </c>
      <c r="AB95" s="603">
        <v>10.844933333333334</v>
      </c>
      <c r="AC95" s="603">
        <v>45.221200000000003</v>
      </c>
      <c r="AD95" s="603">
        <v>0</v>
      </c>
      <c r="AE95" s="603">
        <v>28.432500000000001</v>
      </c>
      <c r="AF95" s="603">
        <v>47.649000000000001</v>
      </c>
      <c r="AG95" s="603">
        <v>327.13323333333335</v>
      </c>
      <c r="AH95" s="604">
        <f t="shared" si="48"/>
        <v>0.27922531770344278</v>
      </c>
      <c r="AI95" s="605">
        <f t="shared" si="49"/>
        <v>0.36395420226800534</v>
      </c>
      <c r="AJ95" s="606">
        <v>2413</v>
      </c>
      <c r="AK95" s="607">
        <v>2059</v>
      </c>
      <c r="AL95" s="607">
        <v>358</v>
      </c>
      <c r="AM95" s="607">
        <v>1267</v>
      </c>
      <c r="AN95" s="607">
        <v>483</v>
      </c>
      <c r="AO95" s="607">
        <v>3123</v>
      </c>
      <c r="AP95" s="607">
        <v>3088</v>
      </c>
      <c r="AQ95" s="608">
        <v>4541</v>
      </c>
      <c r="AR95" s="609"/>
      <c r="AS95" s="610"/>
      <c r="AT95" s="610"/>
      <c r="AU95" s="610"/>
      <c r="AV95" s="610"/>
      <c r="AW95" s="610"/>
      <c r="AX95" s="610"/>
      <c r="AY95" s="610"/>
      <c r="AZ95" s="610"/>
      <c r="BA95" s="610"/>
      <c r="BB95" s="610"/>
      <c r="BC95" s="610"/>
      <c r="BD95" s="610"/>
      <c r="BE95" s="610"/>
      <c r="BF95" s="610"/>
      <c r="BG95" s="610"/>
      <c r="BH95" s="610"/>
      <c r="BI95" s="610"/>
      <c r="BJ95" s="610"/>
      <c r="BK95" s="610"/>
      <c r="BL95" s="611"/>
      <c r="BM95" s="612">
        <v>40</v>
      </c>
      <c r="BN95" s="613">
        <v>30</v>
      </c>
      <c r="BO95" s="613"/>
      <c r="BP95" s="613"/>
      <c r="BQ95" s="613"/>
      <c r="BR95" s="613">
        <v>14</v>
      </c>
      <c r="BS95" s="613"/>
      <c r="BT95" s="613"/>
      <c r="BU95" s="613"/>
      <c r="BV95" s="613"/>
      <c r="BW95" s="613"/>
      <c r="BX95" s="613"/>
      <c r="BY95" s="613"/>
      <c r="BZ95" s="613"/>
      <c r="CA95" s="613"/>
      <c r="CB95" s="613"/>
      <c r="CC95" s="613"/>
      <c r="CD95" s="613"/>
      <c r="CE95" s="613"/>
      <c r="CF95" s="613"/>
      <c r="CG95" s="613"/>
      <c r="CH95" s="613"/>
      <c r="CI95" s="613"/>
      <c r="CJ95" s="613"/>
      <c r="CK95" s="613"/>
      <c r="CL95" s="613"/>
      <c r="CM95" s="613"/>
      <c r="CN95" s="613"/>
      <c r="CO95" s="613"/>
      <c r="CP95" s="613"/>
      <c r="CQ95" s="613"/>
      <c r="CR95" s="613"/>
      <c r="CS95" s="613"/>
      <c r="CT95" s="613"/>
      <c r="CU95" s="613"/>
      <c r="CV95" s="613"/>
      <c r="CW95" s="613"/>
      <c r="CX95" s="613"/>
      <c r="CY95" s="613"/>
      <c r="CZ95" s="613"/>
      <c r="DA95" s="613">
        <f t="shared" si="50"/>
        <v>84</v>
      </c>
      <c r="DB95" s="614">
        <f t="shared" si="51"/>
        <v>3</v>
      </c>
      <c r="DC95" s="615">
        <v>0.85787671232876717</v>
      </c>
      <c r="DD95" s="616">
        <v>0.68648401826484018</v>
      </c>
      <c r="DE95" s="616"/>
      <c r="DF95" s="616"/>
      <c r="DG95" s="616"/>
      <c r="DH95" s="616">
        <v>0.17592954990215265</v>
      </c>
      <c r="DI95" s="616"/>
      <c r="DJ95" s="616"/>
      <c r="DK95" s="616"/>
      <c r="DL95" s="616"/>
      <c r="DM95" s="616"/>
      <c r="DN95" s="616"/>
      <c r="DO95" s="616"/>
      <c r="DP95" s="616"/>
      <c r="DQ95" s="616"/>
      <c r="DR95" s="616"/>
      <c r="DS95" s="616"/>
      <c r="DT95" s="616"/>
      <c r="DU95" s="616"/>
      <c r="DV95" s="616"/>
      <c r="DW95" s="616"/>
      <c r="DX95" s="616"/>
      <c r="DY95" s="616"/>
      <c r="DZ95" s="616"/>
      <c r="EA95" s="616"/>
      <c r="EB95" s="616"/>
      <c r="EC95" s="616"/>
      <c r="ED95" s="616"/>
      <c r="EE95" s="616"/>
      <c r="EF95" s="616"/>
      <c r="EG95" s="616"/>
      <c r="EH95" s="616"/>
      <c r="EI95" s="616"/>
      <c r="EJ95" s="616"/>
      <c r="EK95" s="616"/>
      <c r="EL95" s="616"/>
      <c r="EM95" s="616"/>
      <c r="EN95" s="616"/>
      <c r="EO95" s="616"/>
      <c r="EP95" s="616"/>
      <c r="EQ95" s="617">
        <v>0.68300717547292888</v>
      </c>
      <c r="ER95" s="618">
        <v>9</v>
      </c>
      <c r="ES95" s="619"/>
      <c r="ET95" s="619"/>
      <c r="EU95" s="619"/>
      <c r="EV95" s="619"/>
      <c r="EW95" s="619"/>
      <c r="EX95" s="619"/>
      <c r="EY95" s="619"/>
      <c r="EZ95" s="619"/>
      <c r="FA95" s="619"/>
      <c r="FB95" s="619"/>
      <c r="FC95" s="619"/>
      <c r="FD95" s="619"/>
      <c r="FE95" s="619"/>
      <c r="FF95" s="619"/>
      <c r="FG95" s="619"/>
      <c r="FH95" s="619"/>
      <c r="FI95" s="619"/>
      <c r="FJ95" s="619"/>
      <c r="FK95" s="619"/>
      <c r="FL95" s="619"/>
      <c r="FM95" s="619"/>
      <c r="FN95" s="619"/>
      <c r="FO95" s="619"/>
      <c r="FP95" s="619"/>
      <c r="FQ95" s="619"/>
      <c r="FR95" s="619"/>
      <c r="FS95" s="619"/>
      <c r="FT95" s="619"/>
      <c r="FU95" s="619"/>
      <c r="FV95" s="619"/>
      <c r="FW95" s="619"/>
      <c r="FX95" s="620">
        <f t="shared" si="52"/>
        <v>9</v>
      </c>
      <c r="FY95" s="614">
        <f t="shared" si="68"/>
        <v>1</v>
      </c>
      <c r="FZ95" s="615">
        <v>0.49436834094368343</v>
      </c>
      <c r="GA95" s="616"/>
      <c r="GB95" s="616"/>
      <c r="GC95" s="616"/>
      <c r="GD95" s="616"/>
      <c r="GE95" s="616"/>
      <c r="GF95" s="616"/>
      <c r="GG95" s="616"/>
      <c r="GH95" s="616"/>
      <c r="GI95" s="616"/>
      <c r="GJ95" s="616"/>
      <c r="GK95" s="616"/>
      <c r="GL95" s="616"/>
      <c r="GM95" s="616"/>
      <c r="GN95" s="616"/>
      <c r="GO95" s="616"/>
      <c r="GP95" s="616"/>
      <c r="GQ95" s="616"/>
      <c r="GR95" s="616"/>
      <c r="GS95" s="616"/>
      <c r="GT95" s="616"/>
      <c r="GU95" s="616"/>
      <c r="GV95" s="616"/>
      <c r="GW95" s="616"/>
      <c r="GX95" s="616"/>
      <c r="GY95" s="616"/>
      <c r="GZ95" s="616"/>
      <c r="HA95" s="616"/>
      <c r="HB95" s="616"/>
      <c r="HC95" s="616"/>
      <c r="HD95" s="616"/>
      <c r="HE95" s="616"/>
      <c r="HF95" s="621">
        <v>0.49436834094368343</v>
      </c>
      <c r="HG95" s="622">
        <v>30</v>
      </c>
      <c r="HH95" s="623">
        <v>30</v>
      </c>
      <c r="HI95" s="623"/>
      <c r="HJ95" s="623"/>
      <c r="HK95" s="623"/>
      <c r="HL95" s="623"/>
      <c r="HM95" s="623"/>
      <c r="HN95" s="624"/>
      <c r="HO95" s="625">
        <v>4</v>
      </c>
      <c r="HP95" s="626">
        <v>172</v>
      </c>
      <c r="HQ95" s="626">
        <v>11</v>
      </c>
      <c r="HR95" s="626">
        <v>77</v>
      </c>
      <c r="HS95" s="626">
        <v>574</v>
      </c>
      <c r="HT95" s="626">
        <v>681</v>
      </c>
      <c r="HU95" s="626">
        <v>900</v>
      </c>
      <c r="HV95" s="626">
        <v>248</v>
      </c>
      <c r="HW95" s="626">
        <v>748</v>
      </c>
      <c r="HX95" s="626">
        <v>219</v>
      </c>
      <c r="HY95" s="626">
        <v>144</v>
      </c>
      <c r="HZ95" s="626">
        <v>265</v>
      </c>
      <c r="IA95" s="626">
        <v>44</v>
      </c>
      <c r="IB95" s="626">
        <v>9</v>
      </c>
      <c r="IC95" s="626">
        <v>0</v>
      </c>
      <c r="ID95" s="626">
        <v>12</v>
      </c>
      <c r="IE95" s="626">
        <v>105</v>
      </c>
      <c r="IF95" s="626">
        <v>15</v>
      </c>
      <c r="IG95" s="626">
        <v>128</v>
      </c>
      <c r="IH95" s="626">
        <v>13</v>
      </c>
      <c r="II95" s="626">
        <v>16</v>
      </c>
      <c r="IJ95" s="626">
        <v>46</v>
      </c>
      <c r="IK95" s="626">
        <v>7</v>
      </c>
      <c r="IL95" s="626">
        <v>28</v>
      </c>
      <c r="IM95" s="626">
        <v>0</v>
      </c>
      <c r="IN95" s="626">
        <v>0</v>
      </c>
      <c r="IO95" s="626">
        <v>0</v>
      </c>
      <c r="IP95" s="626">
        <v>2</v>
      </c>
      <c r="IQ95" s="626">
        <f t="shared" si="53"/>
        <v>4468</v>
      </c>
      <c r="IR95" s="627">
        <f t="shared" si="54"/>
        <v>8.9525514771709937E-4</v>
      </c>
      <c r="IS95" s="614">
        <f t="shared" si="55"/>
        <v>12.241095890410959</v>
      </c>
      <c r="IT95" s="628">
        <v>392</v>
      </c>
      <c r="IU95" s="629">
        <f t="shared" si="56"/>
        <v>8.7735004476275733E-2</v>
      </c>
      <c r="IV95" s="630">
        <v>1310</v>
      </c>
      <c r="IW95" s="631">
        <f t="shared" si="37"/>
        <v>0.29319606087735006</v>
      </c>
      <c r="IX95" s="632">
        <v>3124.5229999999992</v>
      </c>
      <c r="IY95" s="633">
        <v>164.46220000000008</v>
      </c>
      <c r="IZ95" s="633">
        <v>3288.9851999999983</v>
      </c>
      <c r="JA95" s="634">
        <f t="shared" si="57"/>
        <v>5.0003934344247027E-2</v>
      </c>
      <c r="JB95" s="635">
        <v>0.73612023276633798</v>
      </c>
      <c r="JC95" s="636">
        <v>1171</v>
      </c>
      <c r="JD95" s="637">
        <v>308</v>
      </c>
      <c r="JE95" s="637">
        <v>2</v>
      </c>
      <c r="JF95" s="637">
        <v>0</v>
      </c>
      <c r="JG95" s="637">
        <v>0</v>
      </c>
      <c r="JH95" s="637">
        <v>2987</v>
      </c>
      <c r="JI95" s="638">
        <f t="shared" si="38"/>
        <v>0.26208594449418082</v>
      </c>
      <c r="JJ95" s="638">
        <f t="shared" si="39"/>
        <v>6.8934646374216646E-2</v>
      </c>
      <c r="JK95" s="638">
        <f t="shared" si="40"/>
        <v>4.4762757385854968E-4</v>
      </c>
      <c r="JL95" s="638">
        <f t="shared" si="41"/>
        <v>0</v>
      </c>
      <c r="JM95" s="638">
        <f t="shared" si="42"/>
        <v>0</v>
      </c>
      <c r="JN95" s="639">
        <f t="shared" si="43"/>
        <v>0.66853178155774395</v>
      </c>
      <c r="JO95" s="640">
        <v>18.5</v>
      </c>
      <c r="JP95" s="641">
        <v>4.6686046511627906</v>
      </c>
      <c r="JQ95" s="641">
        <v>5.0909090909090908</v>
      </c>
      <c r="JR95" s="641">
        <v>5.1428571428571432</v>
      </c>
      <c r="JS95" s="641">
        <v>7.4390243902439028</v>
      </c>
      <c r="JT95" s="641">
        <v>6.176211453744493</v>
      </c>
      <c r="JU95" s="641">
        <v>4.746666666666667</v>
      </c>
      <c r="JV95" s="641">
        <v>7.903225806451613</v>
      </c>
      <c r="JW95" s="641">
        <v>5.2486631016042784</v>
      </c>
      <c r="JX95" s="641">
        <v>7.2465753424657535</v>
      </c>
      <c r="JY95" s="641">
        <v>5.770833333333333</v>
      </c>
      <c r="JZ95" s="641">
        <v>7.4830188679245282</v>
      </c>
      <c r="KA95" s="641">
        <v>3.5909090909090908</v>
      </c>
      <c r="KB95" s="641">
        <v>7.333333333333333</v>
      </c>
      <c r="KC95" s="641">
        <v>0</v>
      </c>
      <c r="KD95" s="641">
        <v>4</v>
      </c>
      <c r="KE95" s="641">
        <v>5.7428571428571429</v>
      </c>
      <c r="KF95" s="641">
        <v>11.866666666666667</v>
      </c>
      <c r="KG95" s="641">
        <v>7.6484375</v>
      </c>
      <c r="KH95" s="641">
        <v>2.9230769230769229</v>
      </c>
      <c r="KI95" s="641">
        <v>2.125</v>
      </c>
      <c r="KJ95" s="641">
        <v>4.2173913043478262</v>
      </c>
      <c r="KK95" s="641">
        <v>10.142857142857142</v>
      </c>
      <c r="KL95" s="641">
        <v>3.2142857142857144</v>
      </c>
      <c r="KM95" s="641">
        <v>0</v>
      </c>
      <c r="KN95" s="641">
        <v>0</v>
      </c>
      <c r="KO95" s="641">
        <v>0</v>
      </c>
      <c r="KP95" s="641">
        <v>3</v>
      </c>
      <c r="KQ95" s="642">
        <v>6.0047000895255147</v>
      </c>
      <c r="KR95" s="625">
        <v>18</v>
      </c>
      <c r="KS95" s="626">
        <v>634</v>
      </c>
      <c r="KT95" s="626">
        <v>45</v>
      </c>
      <c r="KU95" s="626">
        <v>320</v>
      </c>
      <c r="KV95" s="626">
        <v>3391</v>
      </c>
      <c r="KW95" s="626">
        <v>3190</v>
      </c>
      <c r="KX95" s="626">
        <v>2989</v>
      </c>
      <c r="KY95" s="626">
        <v>1614</v>
      </c>
      <c r="KZ95" s="626">
        <v>2958</v>
      </c>
      <c r="LA95" s="626">
        <v>1359</v>
      </c>
      <c r="LB95" s="626">
        <v>648</v>
      </c>
      <c r="LC95" s="626">
        <v>1701</v>
      </c>
      <c r="LD95" s="626">
        <v>114</v>
      </c>
      <c r="LE95" s="626">
        <v>50</v>
      </c>
      <c r="LF95" s="626">
        <v>0</v>
      </c>
      <c r="LG95" s="626">
        <v>36</v>
      </c>
      <c r="LH95" s="626">
        <v>481</v>
      </c>
      <c r="LI95" s="626">
        <v>165</v>
      </c>
      <c r="LJ95" s="626">
        <v>798</v>
      </c>
      <c r="LK95" s="626">
        <v>25</v>
      </c>
      <c r="LL95" s="626">
        <v>23</v>
      </c>
      <c r="LM95" s="626">
        <v>142</v>
      </c>
      <c r="LN95" s="626">
        <v>64</v>
      </c>
      <c r="LO95" s="626">
        <v>64</v>
      </c>
      <c r="LP95" s="626">
        <v>0</v>
      </c>
      <c r="LQ95" s="626">
        <v>0</v>
      </c>
      <c r="LR95" s="626">
        <v>0</v>
      </c>
      <c r="LS95" s="626">
        <v>2</v>
      </c>
      <c r="LT95" s="626">
        <f t="shared" si="35"/>
        <v>20831</v>
      </c>
      <c r="LU95" s="614">
        <f t="shared" si="44"/>
        <v>57.07123287671233</v>
      </c>
      <c r="LV95" s="625">
        <v>52</v>
      </c>
      <c r="LW95" s="626">
        <v>6</v>
      </c>
      <c r="LX95" s="626">
        <v>0</v>
      </c>
      <c r="LY95" s="626">
        <v>0</v>
      </c>
      <c r="LZ95" s="626">
        <v>304</v>
      </c>
      <c r="MA95" s="626">
        <v>349</v>
      </c>
      <c r="MB95" s="626">
        <v>394</v>
      </c>
      <c r="MC95" s="626">
        <v>97</v>
      </c>
      <c r="MD95" s="626">
        <v>232</v>
      </c>
      <c r="ME95" s="626">
        <v>13</v>
      </c>
      <c r="MF95" s="626">
        <v>39</v>
      </c>
      <c r="MG95" s="626">
        <v>28</v>
      </c>
      <c r="MH95" s="626">
        <v>0</v>
      </c>
      <c r="MI95" s="626">
        <v>7</v>
      </c>
      <c r="MJ95" s="626">
        <v>0</v>
      </c>
      <c r="MK95" s="626">
        <v>0</v>
      </c>
      <c r="ML95" s="626">
        <v>23</v>
      </c>
      <c r="MM95" s="626">
        <v>1</v>
      </c>
      <c r="MN95" s="626">
        <v>63</v>
      </c>
      <c r="MO95" s="626">
        <v>0</v>
      </c>
      <c r="MP95" s="626">
        <v>1</v>
      </c>
      <c r="MQ95" s="626">
        <v>9</v>
      </c>
      <c r="MR95" s="626">
        <v>0</v>
      </c>
      <c r="MS95" s="626">
        <v>0</v>
      </c>
      <c r="MT95" s="626">
        <v>0</v>
      </c>
      <c r="MU95" s="626">
        <v>0</v>
      </c>
      <c r="MV95" s="626">
        <v>0</v>
      </c>
      <c r="MW95" s="626">
        <v>0</v>
      </c>
      <c r="MX95" s="626">
        <f t="shared" si="67"/>
        <v>1618</v>
      </c>
      <c r="MY95" s="614">
        <f t="shared" si="59"/>
        <v>4.4328767123287669</v>
      </c>
      <c r="MZ95" s="612">
        <f t="shared" si="45"/>
        <v>20831</v>
      </c>
      <c r="NA95" s="613">
        <f t="shared" si="60"/>
        <v>1618</v>
      </c>
      <c r="NB95" s="643">
        <f t="shared" si="61"/>
        <v>7.2074479932290977E-2</v>
      </c>
      <c r="NC95" s="644">
        <v>0</v>
      </c>
      <c r="ND95" s="645">
        <v>0</v>
      </c>
      <c r="NE95" s="645">
        <v>0</v>
      </c>
      <c r="NF95" s="646">
        <v>359</v>
      </c>
      <c r="NG95" s="647">
        <v>625</v>
      </c>
      <c r="NH95" s="647">
        <v>634</v>
      </c>
      <c r="NI95" s="645">
        <v>0</v>
      </c>
      <c r="NJ95" s="645">
        <v>0</v>
      </c>
      <c r="NK95" s="646">
        <v>0</v>
      </c>
      <c r="NL95" s="647">
        <v>0</v>
      </c>
      <c r="NM95" s="645">
        <v>0</v>
      </c>
      <c r="NN95" s="645">
        <v>0</v>
      </c>
      <c r="NO95" s="646">
        <v>0</v>
      </c>
      <c r="NP95" s="647">
        <v>0</v>
      </c>
      <c r="NQ95" s="648">
        <v>0</v>
      </c>
      <c r="NR95" s="648">
        <v>0</v>
      </c>
      <c r="NS95" s="648">
        <v>0</v>
      </c>
      <c r="NT95" s="649">
        <f t="shared" si="62"/>
        <v>1618</v>
      </c>
      <c r="NU95" s="650">
        <f t="shared" si="63"/>
        <v>0</v>
      </c>
      <c r="NV95" s="625"/>
      <c r="NW95" s="626"/>
      <c r="NX95" s="626"/>
      <c r="NY95" s="651"/>
      <c r="NZ95" s="626">
        <v>10</v>
      </c>
      <c r="OA95" s="626">
        <v>131</v>
      </c>
      <c r="OB95" s="626">
        <v>13</v>
      </c>
      <c r="OC95" s="651">
        <v>154</v>
      </c>
      <c r="OD95" s="652">
        <f t="shared" si="64"/>
        <v>154</v>
      </c>
      <c r="OE95" s="653"/>
      <c r="OF95" s="654"/>
      <c r="OG95" s="654">
        <v>2.4300000000000002</v>
      </c>
      <c r="OH95" s="654">
        <v>0.27</v>
      </c>
      <c r="OI95" s="654"/>
      <c r="OJ95" s="654"/>
      <c r="OK95" s="654">
        <v>19.32</v>
      </c>
      <c r="OL95" s="655">
        <v>2.1466666666666665</v>
      </c>
      <c r="OM95" s="656"/>
      <c r="ON95" s="657"/>
      <c r="OO95" s="657"/>
      <c r="OP95" s="657">
        <v>53</v>
      </c>
      <c r="OQ95" s="657"/>
      <c r="OR95" s="657"/>
      <c r="OS95" s="657"/>
      <c r="OT95" s="658">
        <f t="shared" si="69"/>
        <v>53</v>
      </c>
    </row>
    <row r="96" spans="1:410" s="587" customFormat="1" ht="8.25" x14ac:dyDescent="0.25">
      <c r="A96" s="588" t="s">
        <v>658</v>
      </c>
      <c r="B96" s="589" t="s">
        <v>659</v>
      </c>
      <c r="C96" s="590" t="s">
        <v>660</v>
      </c>
      <c r="D96" s="590" t="s">
        <v>661</v>
      </c>
      <c r="E96" s="590" t="s">
        <v>1235</v>
      </c>
      <c r="F96" s="590" t="s">
        <v>395</v>
      </c>
      <c r="G96" s="590" t="s">
        <v>662</v>
      </c>
      <c r="H96" s="590" t="s">
        <v>662</v>
      </c>
      <c r="I96" s="590" t="s">
        <v>186</v>
      </c>
      <c r="J96" s="590" t="s">
        <v>493</v>
      </c>
      <c r="K96" s="591" t="s">
        <v>282</v>
      </c>
      <c r="L96" s="592">
        <v>1</v>
      </c>
      <c r="M96" s="593">
        <v>529762</v>
      </c>
      <c r="N96" s="594">
        <v>73029</v>
      </c>
      <c r="O96" s="595">
        <v>528616</v>
      </c>
      <c r="P96" s="596">
        <v>339194</v>
      </c>
      <c r="Q96" s="597">
        <f t="shared" si="46"/>
        <v>0.64166427047232777</v>
      </c>
      <c r="R96" s="598">
        <f t="shared" si="70"/>
        <v>1146</v>
      </c>
      <c r="S96" s="599">
        <v>183.71191000000002</v>
      </c>
      <c r="T96" s="600">
        <v>344784.72571999993</v>
      </c>
      <c r="U96" s="600">
        <v>28508.982420000004</v>
      </c>
      <c r="V96" s="600">
        <v>373477.42004999996</v>
      </c>
      <c r="W96" s="601">
        <f t="shared" si="47"/>
        <v>0.70499095829825464</v>
      </c>
      <c r="X96" s="602">
        <v>50.734000000000002</v>
      </c>
      <c r="Y96" s="603">
        <v>2.62</v>
      </c>
      <c r="Z96" s="603">
        <v>116.03293333333333</v>
      </c>
      <c r="AA96" s="603">
        <v>51.829866666666675</v>
      </c>
      <c r="AB96" s="603">
        <v>10.99</v>
      </c>
      <c r="AC96" s="603">
        <v>65.775066666666675</v>
      </c>
      <c r="AD96" s="603">
        <v>0</v>
      </c>
      <c r="AE96" s="603">
        <v>28.267000000000003</v>
      </c>
      <c r="AF96" s="603">
        <v>58.807000000000002</v>
      </c>
      <c r="AG96" s="603">
        <v>385.0558666666667</v>
      </c>
      <c r="AH96" s="604">
        <f t="shared" si="48"/>
        <v>0.1702586824075201</v>
      </c>
      <c r="AI96" s="605">
        <f t="shared" si="49"/>
        <v>0.3893959542952054</v>
      </c>
      <c r="AJ96" s="606">
        <v>15680</v>
      </c>
      <c r="AK96" s="607"/>
      <c r="AL96" s="607"/>
      <c r="AM96" s="607"/>
      <c r="AN96" s="607">
        <v>6131</v>
      </c>
      <c r="AO96" s="607">
        <v>9995</v>
      </c>
      <c r="AP96" s="607">
        <v>3171</v>
      </c>
      <c r="AQ96" s="608">
        <v>917</v>
      </c>
      <c r="AR96" s="609"/>
      <c r="AS96" s="610"/>
      <c r="AT96" s="610"/>
      <c r="AU96" s="610"/>
      <c r="AV96" s="610"/>
      <c r="AW96" s="610"/>
      <c r="AX96" s="610"/>
      <c r="AY96" s="610"/>
      <c r="AZ96" s="610"/>
      <c r="BA96" s="610"/>
      <c r="BB96" s="610"/>
      <c r="BC96" s="610"/>
      <c r="BD96" s="610"/>
      <c r="BE96" s="610"/>
      <c r="BF96" s="610"/>
      <c r="BG96" s="610"/>
      <c r="BH96" s="610"/>
      <c r="BI96" s="610"/>
      <c r="BJ96" s="610"/>
      <c r="BK96" s="610"/>
      <c r="BL96" s="611"/>
      <c r="BM96" s="612">
        <v>50</v>
      </c>
      <c r="BN96" s="613">
        <v>42</v>
      </c>
      <c r="BO96" s="613">
        <v>20</v>
      </c>
      <c r="BP96" s="613"/>
      <c r="BQ96" s="613"/>
      <c r="BR96" s="613">
        <v>10</v>
      </c>
      <c r="BS96" s="613"/>
      <c r="BT96" s="613"/>
      <c r="BU96" s="613">
        <v>9</v>
      </c>
      <c r="BV96" s="613"/>
      <c r="BW96" s="613"/>
      <c r="BX96" s="613"/>
      <c r="BY96" s="613"/>
      <c r="BZ96" s="613"/>
      <c r="CA96" s="613"/>
      <c r="CB96" s="613"/>
      <c r="CC96" s="613"/>
      <c r="CD96" s="613"/>
      <c r="CE96" s="613"/>
      <c r="CF96" s="613"/>
      <c r="CG96" s="613"/>
      <c r="CH96" s="613"/>
      <c r="CI96" s="613"/>
      <c r="CJ96" s="613"/>
      <c r="CK96" s="613"/>
      <c r="CL96" s="613"/>
      <c r="CM96" s="613"/>
      <c r="CN96" s="613"/>
      <c r="CO96" s="613"/>
      <c r="CP96" s="613"/>
      <c r="CQ96" s="613"/>
      <c r="CR96" s="613"/>
      <c r="CS96" s="613"/>
      <c r="CT96" s="613"/>
      <c r="CU96" s="613"/>
      <c r="CV96" s="613"/>
      <c r="CW96" s="613"/>
      <c r="CX96" s="613"/>
      <c r="CY96" s="613"/>
      <c r="CZ96" s="613"/>
      <c r="DA96" s="613">
        <f t="shared" si="50"/>
        <v>131</v>
      </c>
      <c r="DB96" s="614">
        <f t="shared" si="51"/>
        <v>5</v>
      </c>
      <c r="DC96" s="615">
        <v>0.59687671232876716</v>
      </c>
      <c r="DD96" s="616">
        <v>0.55851272015655573</v>
      </c>
      <c r="DE96" s="616">
        <v>0.23301369863013699</v>
      </c>
      <c r="DF96" s="616"/>
      <c r="DG96" s="616"/>
      <c r="DH96" s="616">
        <v>0.33369863013698631</v>
      </c>
      <c r="DI96" s="616"/>
      <c r="DJ96" s="616"/>
      <c r="DK96" s="616">
        <v>0.23196347031963471</v>
      </c>
      <c r="DL96" s="616"/>
      <c r="DM96" s="616"/>
      <c r="DN96" s="616"/>
      <c r="DO96" s="616"/>
      <c r="DP96" s="616"/>
      <c r="DQ96" s="616"/>
      <c r="DR96" s="616"/>
      <c r="DS96" s="616"/>
      <c r="DT96" s="616"/>
      <c r="DU96" s="616"/>
      <c r="DV96" s="616"/>
      <c r="DW96" s="616"/>
      <c r="DX96" s="616"/>
      <c r="DY96" s="616"/>
      <c r="DZ96" s="616"/>
      <c r="EA96" s="616"/>
      <c r="EB96" s="616"/>
      <c r="EC96" s="616"/>
      <c r="ED96" s="616"/>
      <c r="EE96" s="616"/>
      <c r="EF96" s="616"/>
      <c r="EG96" s="616"/>
      <c r="EH96" s="616"/>
      <c r="EI96" s="616"/>
      <c r="EJ96" s="616"/>
      <c r="EK96" s="616"/>
      <c r="EL96" s="616"/>
      <c r="EM96" s="616"/>
      <c r="EN96" s="616"/>
      <c r="EO96" s="616"/>
      <c r="EP96" s="616"/>
      <c r="EQ96" s="617">
        <v>0.4838648959531528</v>
      </c>
      <c r="ER96" s="618"/>
      <c r="ES96" s="619">
        <v>3</v>
      </c>
      <c r="ET96" s="619">
        <v>4</v>
      </c>
      <c r="EU96" s="619"/>
      <c r="EV96" s="619"/>
      <c r="EW96" s="619"/>
      <c r="EX96" s="619"/>
      <c r="EY96" s="619"/>
      <c r="EZ96" s="619"/>
      <c r="FA96" s="619"/>
      <c r="FB96" s="619"/>
      <c r="FC96" s="619"/>
      <c r="FD96" s="619"/>
      <c r="FE96" s="619"/>
      <c r="FF96" s="619"/>
      <c r="FG96" s="619"/>
      <c r="FH96" s="619"/>
      <c r="FI96" s="619"/>
      <c r="FJ96" s="619"/>
      <c r="FK96" s="619"/>
      <c r="FL96" s="619"/>
      <c r="FM96" s="619"/>
      <c r="FN96" s="619"/>
      <c r="FO96" s="619"/>
      <c r="FP96" s="619"/>
      <c r="FQ96" s="619"/>
      <c r="FR96" s="619"/>
      <c r="FS96" s="619"/>
      <c r="FT96" s="619"/>
      <c r="FU96" s="619"/>
      <c r="FV96" s="619"/>
      <c r="FW96" s="619"/>
      <c r="FX96" s="620">
        <f t="shared" si="52"/>
        <v>7</v>
      </c>
      <c r="FY96" s="614">
        <f t="shared" si="68"/>
        <v>2</v>
      </c>
      <c r="FZ96" s="615"/>
      <c r="GA96" s="616">
        <v>0.38173515981735162</v>
      </c>
      <c r="GB96" s="616">
        <v>0.88287671232876708</v>
      </c>
      <c r="GC96" s="616"/>
      <c r="GD96" s="616"/>
      <c r="GE96" s="616"/>
      <c r="GF96" s="616"/>
      <c r="GG96" s="616"/>
      <c r="GH96" s="616"/>
      <c r="GI96" s="616"/>
      <c r="GJ96" s="616"/>
      <c r="GK96" s="616"/>
      <c r="GL96" s="616"/>
      <c r="GM96" s="616"/>
      <c r="GN96" s="616"/>
      <c r="GO96" s="616"/>
      <c r="GP96" s="616"/>
      <c r="GQ96" s="616"/>
      <c r="GR96" s="616"/>
      <c r="GS96" s="616"/>
      <c r="GT96" s="616"/>
      <c r="GU96" s="616"/>
      <c r="GV96" s="616"/>
      <c r="GW96" s="616"/>
      <c r="GX96" s="616"/>
      <c r="GY96" s="616"/>
      <c r="GZ96" s="616"/>
      <c r="HA96" s="616"/>
      <c r="HB96" s="616"/>
      <c r="HC96" s="616"/>
      <c r="HD96" s="616"/>
      <c r="HE96" s="616"/>
      <c r="HF96" s="621">
        <v>0.66810176125244614</v>
      </c>
      <c r="HG96" s="622">
        <v>50</v>
      </c>
      <c r="HH96" s="623"/>
      <c r="HI96" s="623"/>
      <c r="HJ96" s="623"/>
      <c r="HK96" s="623"/>
      <c r="HL96" s="623"/>
      <c r="HM96" s="623"/>
      <c r="HN96" s="624"/>
      <c r="HO96" s="625">
        <v>13</v>
      </c>
      <c r="HP96" s="626">
        <v>275</v>
      </c>
      <c r="HQ96" s="626">
        <v>4</v>
      </c>
      <c r="HR96" s="626">
        <v>100</v>
      </c>
      <c r="HS96" s="626">
        <v>392</v>
      </c>
      <c r="HT96" s="626">
        <v>472</v>
      </c>
      <c r="HU96" s="626">
        <v>683</v>
      </c>
      <c r="HV96" s="626">
        <v>231</v>
      </c>
      <c r="HW96" s="626">
        <v>422</v>
      </c>
      <c r="HX96" s="626">
        <v>216</v>
      </c>
      <c r="HY96" s="626">
        <v>142</v>
      </c>
      <c r="HZ96" s="626">
        <v>352</v>
      </c>
      <c r="IA96" s="626">
        <v>30</v>
      </c>
      <c r="IB96" s="626">
        <v>232</v>
      </c>
      <c r="IC96" s="626">
        <v>305</v>
      </c>
      <c r="ID96" s="626">
        <v>232</v>
      </c>
      <c r="IE96" s="626">
        <v>121</v>
      </c>
      <c r="IF96" s="626">
        <v>19</v>
      </c>
      <c r="IG96" s="626">
        <v>115</v>
      </c>
      <c r="IH96" s="626">
        <v>16</v>
      </c>
      <c r="II96" s="626">
        <v>14</v>
      </c>
      <c r="IJ96" s="626">
        <v>49</v>
      </c>
      <c r="IK96" s="626">
        <v>7</v>
      </c>
      <c r="IL96" s="626">
        <v>17</v>
      </c>
      <c r="IM96" s="626">
        <v>0</v>
      </c>
      <c r="IN96" s="626">
        <v>0</v>
      </c>
      <c r="IO96" s="626">
        <v>1</v>
      </c>
      <c r="IP96" s="626">
        <v>0</v>
      </c>
      <c r="IQ96" s="626">
        <f t="shared" si="53"/>
        <v>4460</v>
      </c>
      <c r="IR96" s="627">
        <f t="shared" si="54"/>
        <v>2.9147982062780269E-3</v>
      </c>
      <c r="IS96" s="614">
        <f t="shared" si="55"/>
        <v>12.219178082191782</v>
      </c>
      <c r="IT96" s="628">
        <v>164</v>
      </c>
      <c r="IU96" s="629">
        <f t="shared" si="56"/>
        <v>3.6771300448430494E-2</v>
      </c>
      <c r="IV96" s="630">
        <v>564</v>
      </c>
      <c r="IW96" s="631">
        <f t="shared" si="37"/>
        <v>0.12645739910313902</v>
      </c>
      <c r="IX96" s="632">
        <v>3274.659700000002</v>
      </c>
      <c r="IY96" s="633">
        <v>176.0213</v>
      </c>
      <c r="IZ96" s="633">
        <v>3450.6809999999987</v>
      </c>
      <c r="JA96" s="634">
        <f t="shared" si="57"/>
        <v>5.1010597618267255E-2</v>
      </c>
      <c r="JB96" s="635">
        <v>0.7736952914798203</v>
      </c>
      <c r="JC96" s="636">
        <v>1046</v>
      </c>
      <c r="JD96" s="637">
        <v>244</v>
      </c>
      <c r="JE96" s="637">
        <v>2</v>
      </c>
      <c r="JF96" s="637">
        <v>0</v>
      </c>
      <c r="JG96" s="637">
        <v>0</v>
      </c>
      <c r="JH96" s="637">
        <v>3168</v>
      </c>
      <c r="JI96" s="638">
        <f t="shared" si="38"/>
        <v>0.23452914798206279</v>
      </c>
      <c r="JJ96" s="638">
        <f t="shared" si="39"/>
        <v>5.4708520179372194E-2</v>
      </c>
      <c r="JK96" s="638">
        <f t="shared" si="40"/>
        <v>4.4843049327354261E-4</v>
      </c>
      <c r="JL96" s="638">
        <f t="shared" si="41"/>
        <v>0</v>
      </c>
      <c r="JM96" s="638">
        <f t="shared" si="42"/>
        <v>0</v>
      </c>
      <c r="JN96" s="639">
        <f t="shared" si="43"/>
        <v>0.71031390134529149</v>
      </c>
      <c r="JO96" s="640">
        <v>31.615384615384617</v>
      </c>
      <c r="JP96" s="641">
        <v>4.123636363636364</v>
      </c>
      <c r="JQ96" s="641">
        <v>3</v>
      </c>
      <c r="JR96" s="641">
        <v>5.16</v>
      </c>
      <c r="JS96" s="641">
        <v>9.079081632653061</v>
      </c>
      <c r="JT96" s="641">
        <v>8.3940677966101696</v>
      </c>
      <c r="JU96" s="641">
        <v>5.3118594436310396</v>
      </c>
      <c r="JV96" s="641">
        <v>7.0995670995670999</v>
      </c>
      <c r="JW96" s="641">
        <v>6.2772511848341228</v>
      </c>
      <c r="JX96" s="641">
        <v>5.791666666666667</v>
      </c>
      <c r="JY96" s="641">
        <v>9.274647887323944</v>
      </c>
      <c r="JZ96" s="641">
        <v>6.0113636363636367</v>
      </c>
      <c r="KA96" s="641">
        <v>5.333333333333333</v>
      </c>
      <c r="KB96" s="641">
        <v>2.6810344827586206</v>
      </c>
      <c r="KC96" s="641">
        <v>3.9475409836065576</v>
      </c>
      <c r="KD96" s="641">
        <v>4.1724137931034484</v>
      </c>
      <c r="KE96" s="641">
        <v>7.1404958677685952</v>
      </c>
      <c r="KF96" s="641">
        <v>7.5263157894736841</v>
      </c>
      <c r="KG96" s="641">
        <v>8.4695652173913043</v>
      </c>
      <c r="KH96" s="641">
        <v>3.4375</v>
      </c>
      <c r="KI96" s="641">
        <v>1.7142857142857142</v>
      </c>
      <c r="KJ96" s="641">
        <v>3.3469387755102042</v>
      </c>
      <c r="KK96" s="641">
        <v>10.857142857142858</v>
      </c>
      <c r="KL96" s="641">
        <v>2.3529411764705883</v>
      </c>
      <c r="KM96" s="641">
        <v>0</v>
      </c>
      <c r="KN96" s="641">
        <v>0</v>
      </c>
      <c r="KO96" s="641">
        <v>5</v>
      </c>
      <c r="KP96" s="641">
        <v>0</v>
      </c>
      <c r="KQ96" s="642">
        <v>6.1645739910313901</v>
      </c>
      <c r="KR96" s="625">
        <v>119</v>
      </c>
      <c r="KS96" s="626">
        <v>869</v>
      </c>
      <c r="KT96" s="626">
        <v>8</v>
      </c>
      <c r="KU96" s="626">
        <v>417</v>
      </c>
      <c r="KV96" s="626">
        <v>2580</v>
      </c>
      <c r="KW96" s="626">
        <v>3226</v>
      </c>
      <c r="KX96" s="626">
        <v>2794</v>
      </c>
      <c r="KY96" s="626">
        <v>1350</v>
      </c>
      <c r="KZ96" s="626">
        <v>2230</v>
      </c>
      <c r="LA96" s="626">
        <v>1030</v>
      </c>
      <c r="LB96" s="626">
        <v>1151</v>
      </c>
      <c r="LC96" s="626">
        <v>1752</v>
      </c>
      <c r="LD96" s="626">
        <v>131</v>
      </c>
      <c r="LE96" s="626">
        <v>495</v>
      </c>
      <c r="LF96" s="626">
        <v>919</v>
      </c>
      <c r="LG96" s="626">
        <v>719</v>
      </c>
      <c r="LH96" s="626">
        <v>717</v>
      </c>
      <c r="LI96" s="626">
        <v>124</v>
      </c>
      <c r="LJ96" s="626">
        <v>770</v>
      </c>
      <c r="LK96" s="626">
        <v>41</v>
      </c>
      <c r="LL96" s="626">
        <v>5</v>
      </c>
      <c r="LM96" s="626">
        <v>73</v>
      </c>
      <c r="LN96" s="626">
        <v>69</v>
      </c>
      <c r="LO96" s="626">
        <v>23</v>
      </c>
      <c r="LP96" s="626">
        <v>0</v>
      </c>
      <c r="LQ96" s="626">
        <v>0</v>
      </c>
      <c r="LR96" s="626">
        <v>4</v>
      </c>
      <c r="LS96" s="626">
        <v>0</v>
      </c>
      <c r="LT96" s="626">
        <f t="shared" si="35"/>
        <v>21616</v>
      </c>
      <c r="LU96" s="614">
        <f t="shared" si="44"/>
        <v>59.221917808219175</v>
      </c>
      <c r="LV96" s="625">
        <v>279</v>
      </c>
      <c r="LW96" s="626">
        <v>10</v>
      </c>
      <c r="LX96" s="626">
        <v>0</v>
      </c>
      <c r="LY96" s="626">
        <v>0</v>
      </c>
      <c r="LZ96" s="626">
        <v>589</v>
      </c>
      <c r="MA96" s="626">
        <v>259</v>
      </c>
      <c r="MB96" s="626">
        <v>149</v>
      </c>
      <c r="MC96" s="626">
        <v>60</v>
      </c>
      <c r="MD96" s="626">
        <v>5</v>
      </c>
      <c r="ME96" s="626">
        <v>5</v>
      </c>
      <c r="MF96" s="626">
        <v>21</v>
      </c>
      <c r="MG96" s="626">
        <v>15</v>
      </c>
      <c r="MH96" s="626">
        <v>0</v>
      </c>
      <c r="MI96" s="626">
        <v>0</v>
      </c>
      <c r="MJ96" s="626">
        <v>2</v>
      </c>
      <c r="MK96" s="626">
        <v>0</v>
      </c>
      <c r="ML96" s="626">
        <v>26</v>
      </c>
      <c r="MM96" s="626">
        <v>0</v>
      </c>
      <c r="MN96" s="626">
        <v>90</v>
      </c>
      <c r="MO96" s="626">
        <v>0</v>
      </c>
      <c r="MP96" s="626">
        <v>11</v>
      </c>
      <c r="MQ96" s="626">
        <v>46</v>
      </c>
      <c r="MR96" s="626">
        <v>0</v>
      </c>
      <c r="MS96" s="626">
        <v>0</v>
      </c>
      <c r="MT96" s="626">
        <v>0</v>
      </c>
      <c r="MU96" s="626">
        <v>0</v>
      </c>
      <c r="MV96" s="626">
        <v>0</v>
      </c>
      <c r="MW96" s="626">
        <v>0</v>
      </c>
      <c r="MX96" s="626">
        <f t="shared" si="67"/>
        <v>1567</v>
      </c>
      <c r="MY96" s="614">
        <f t="shared" si="59"/>
        <v>4.2931506849315069</v>
      </c>
      <c r="MZ96" s="612">
        <f t="shared" si="45"/>
        <v>21616</v>
      </c>
      <c r="NA96" s="613">
        <f t="shared" si="60"/>
        <v>1567</v>
      </c>
      <c r="NB96" s="643">
        <f t="shared" si="61"/>
        <v>6.7592632532459132E-2</v>
      </c>
      <c r="NC96" s="644">
        <v>20</v>
      </c>
      <c r="ND96" s="645">
        <v>114</v>
      </c>
      <c r="NE96" s="645">
        <v>289</v>
      </c>
      <c r="NF96" s="646">
        <v>401</v>
      </c>
      <c r="NG96" s="647">
        <v>421</v>
      </c>
      <c r="NH96" s="647">
        <v>322</v>
      </c>
      <c r="NI96" s="645">
        <v>0</v>
      </c>
      <c r="NJ96" s="645">
        <v>0</v>
      </c>
      <c r="NK96" s="646">
        <v>0</v>
      </c>
      <c r="NL96" s="647">
        <v>0</v>
      </c>
      <c r="NM96" s="645">
        <v>0</v>
      </c>
      <c r="NN96" s="645">
        <v>0</v>
      </c>
      <c r="NO96" s="646">
        <v>0</v>
      </c>
      <c r="NP96" s="647">
        <v>0</v>
      </c>
      <c r="NQ96" s="648">
        <v>0</v>
      </c>
      <c r="NR96" s="648">
        <v>0</v>
      </c>
      <c r="NS96" s="648">
        <v>0</v>
      </c>
      <c r="NT96" s="649">
        <f t="shared" si="62"/>
        <v>1567</v>
      </c>
      <c r="NU96" s="650">
        <f t="shared" si="63"/>
        <v>0.26994256541161454</v>
      </c>
      <c r="NV96" s="625">
        <v>519</v>
      </c>
      <c r="NW96" s="626">
        <v>11</v>
      </c>
      <c r="NX96" s="626">
        <v>121</v>
      </c>
      <c r="NY96" s="651">
        <v>651</v>
      </c>
      <c r="NZ96" s="626">
        <v>2</v>
      </c>
      <c r="OA96" s="626">
        <v>8</v>
      </c>
      <c r="OB96" s="626">
        <v>69</v>
      </c>
      <c r="OC96" s="651">
        <v>79</v>
      </c>
      <c r="OD96" s="652">
        <f t="shared" si="64"/>
        <v>730</v>
      </c>
      <c r="OE96" s="653">
        <v>4.1500000000000004</v>
      </c>
      <c r="OF96" s="654">
        <v>1.0375000000000001</v>
      </c>
      <c r="OG96" s="654">
        <v>0.93</v>
      </c>
      <c r="OH96" s="654">
        <v>0.31</v>
      </c>
      <c r="OI96" s="654">
        <v>17.43</v>
      </c>
      <c r="OJ96" s="654">
        <v>4.3574999999999999</v>
      </c>
      <c r="OK96" s="654">
        <v>5.4</v>
      </c>
      <c r="OL96" s="655">
        <v>1.8</v>
      </c>
      <c r="OM96" s="656"/>
      <c r="ON96" s="657"/>
      <c r="OO96" s="657"/>
      <c r="OP96" s="657"/>
      <c r="OQ96" s="657"/>
      <c r="OR96" s="657"/>
      <c r="OS96" s="657"/>
      <c r="OT96" s="658"/>
    </row>
    <row r="97" spans="1:410" s="587" customFormat="1" ht="8.25" x14ac:dyDescent="0.25">
      <c r="A97" s="588" t="s">
        <v>663</v>
      </c>
      <c r="B97" s="589" t="s">
        <v>664</v>
      </c>
      <c r="C97" s="590" t="s">
        <v>665</v>
      </c>
      <c r="D97" s="590" t="s">
        <v>666</v>
      </c>
      <c r="E97" s="590" t="s">
        <v>1235</v>
      </c>
      <c r="F97" s="590" t="s">
        <v>395</v>
      </c>
      <c r="G97" s="590" t="s">
        <v>396</v>
      </c>
      <c r="H97" s="590" t="s">
        <v>397</v>
      </c>
      <c r="I97" s="590" t="s">
        <v>186</v>
      </c>
      <c r="J97" s="590" t="s">
        <v>493</v>
      </c>
      <c r="K97" s="591" t="s">
        <v>282</v>
      </c>
      <c r="L97" s="592">
        <v>1</v>
      </c>
      <c r="M97" s="593">
        <v>448974</v>
      </c>
      <c r="N97" s="594">
        <v>69302</v>
      </c>
      <c r="O97" s="595">
        <v>448205</v>
      </c>
      <c r="P97" s="596">
        <v>317557</v>
      </c>
      <c r="Q97" s="597">
        <f t="shared" si="46"/>
        <v>0.70850838344061307</v>
      </c>
      <c r="R97" s="598">
        <f t="shared" si="70"/>
        <v>769</v>
      </c>
      <c r="S97" s="599">
        <v>527.10228000000006</v>
      </c>
      <c r="T97" s="600">
        <v>332357.96145999996</v>
      </c>
      <c r="U97" s="600">
        <v>12932.399690000002</v>
      </c>
      <c r="V97" s="600">
        <v>345817.46342999995</v>
      </c>
      <c r="W97" s="601">
        <f t="shared" si="47"/>
        <v>0.77023939789386453</v>
      </c>
      <c r="X97" s="602">
        <v>61.076000000000001</v>
      </c>
      <c r="Y97" s="603">
        <v>2</v>
      </c>
      <c r="Z97" s="603">
        <v>108.28573333333333</v>
      </c>
      <c r="AA97" s="603">
        <v>49.310533333333332</v>
      </c>
      <c r="AB97" s="603">
        <v>10.662666666666668</v>
      </c>
      <c r="AC97" s="603">
        <v>67.326133333333331</v>
      </c>
      <c r="AD97" s="603">
        <v>0</v>
      </c>
      <c r="AE97" s="603">
        <v>37.6145</v>
      </c>
      <c r="AF97" s="603">
        <v>43.246500000000005</v>
      </c>
      <c r="AG97" s="603">
        <v>379.52206666666672</v>
      </c>
      <c r="AH97" s="604">
        <f t="shared" si="48"/>
        <v>0.20449937007747468</v>
      </c>
      <c r="AI97" s="605">
        <f t="shared" si="49"/>
        <v>0.3625706374851671</v>
      </c>
      <c r="AJ97" s="606">
        <v>4627</v>
      </c>
      <c r="AK97" s="607">
        <v>1533</v>
      </c>
      <c r="AL97" s="607">
        <v>1072</v>
      </c>
      <c r="AM97" s="607">
        <v>26</v>
      </c>
      <c r="AN97" s="607">
        <v>3681</v>
      </c>
      <c r="AO97" s="607">
        <v>6065</v>
      </c>
      <c r="AP97" s="607">
        <v>3472</v>
      </c>
      <c r="AQ97" s="608">
        <v>1349</v>
      </c>
      <c r="AR97" s="609"/>
      <c r="AS97" s="610"/>
      <c r="AT97" s="610"/>
      <c r="AU97" s="610"/>
      <c r="AV97" s="610"/>
      <c r="AW97" s="610"/>
      <c r="AX97" s="610"/>
      <c r="AY97" s="610"/>
      <c r="AZ97" s="610"/>
      <c r="BA97" s="610"/>
      <c r="BB97" s="610"/>
      <c r="BC97" s="610"/>
      <c r="BD97" s="610"/>
      <c r="BE97" s="610"/>
      <c r="BF97" s="610"/>
      <c r="BG97" s="610"/>
      <c r="BH97" s="610"/>
      <c r="BI97" s="610"/>
      <c r="BJ97" s="610"/>
      <c r="BK97" s="610"/>
      <c r="BL97" s="611"/>
      <c r="BM97" s="612">
        <v>50</v>
      </c>
      <c r="BN97" s="613">
        <v>30</v>
      </c>
      <c r="BO97" s="613">
        <v>25</v>
      </c>
      <c r="BP97" s="613"/>
      <c r="BQ97" s="613"/>
      <c r="BR97" s="613"/>
      <c r="BS97" s="613"/>
      <c r="BT97" s="613"/>
      <c r="BU97" s="613"/>
      <c r="BV97" s="613"/>
      <c r="BW97" s="613"/>
      <c r="BX97" s="613"/>
      <c r="BY97" s="613"/>
      <c r="BZ97" s="613"/>
      <c r="CA97" s="613"/>
      <c r="CB97" s="613"/>
      <c r="CC97" s="613"/>
      <c r="CD97" s="613"/>
      <c r="CE97" s="613"/>
      <c r="CF97" s="613"/>
      <c r="CG97" s="613"/>
      <c r="CH97" s="613"/>
      <c r="CI97" s="613"/>
      <c r="CJ97" s="613"/>
      <c r="CK97" s="613"/>
      <c r="CL97" s="613"/>
      <c r="CM97" s="613"/>
      <c r="CN97" s="613"/>
      <c r="CO97" s="613"/>
      <c r="CP97" s="613"/>
      <c r="CQ97" s="613"/>
      <c r="CR97" s="613"/>
      <c r="CS97" s="613"/>
      <c r="CT97" s="613"/>
      <c r="CU97" s="613"/>
      <c r="CV97" s="613"/>
      <c r="CW97" s="613"/>
      <c r="CX97" s="613"/>
      <c r="CY97" s="613"/>
      <c r="CZ97" s="613"/>
      <c r="DA97" s="613">
        <f t="shared" si="50"/>
        <v>105</v>
      </c>
      <c r="DB97" s="614">
        <f t="shared" si="51"/>
        <v>3</v>
      </c>
      <c r="DC97" s="615">
        <v>0.55682191780821921</v>
      </c>
      <c r="DD97" s="616">
        <v>0.54675799086757992</v>
      </c>
      <c r="DE97" s="616">
        <v>0.29939726027397262</v>
      </c>
      <c r="DF97" s="616"/>
      <c r="DG97" s="616"/>
      <c r="DH97" s="616"/>
      <c r="DI97" s="616"/>
      <c r="DJ97" s="616"/>
      <c r="DK97" s="616"/>
      <c r="DL97" s="616"/>
      <c r="DM97" s="616"/>
      <c r="DN97" s="616"/>
      <c r="DO97" s="616"/>
      <c r="DP97" s="616"/>
      <c r="DQ97" s="616"/>
      <c r="DR97" s="616"/>
      <c r="DS97" s="616"/>
      <c r="DT97" s="616"/>
      <c r="DU97" s="616"/>
      <c r="DV97" s="616"/>
      <c r="DW97" s="616"/>
      <c r="DX97" s="616"/>
      <c r="DY97" s="616"/>
      <c r="DZ97" s="616"/>
      <c r="EA97" s="616"/>
      <c r="EB97" s="616"/>
      <c r="EC97" s="616"/>
      <c r="ED97" s="616"/>
      <c r="EE97" s="616"/>
      <c r="EF97" s="616"/>
      <c r="EG97" s="616"/>
      <c r="EH97" s="616"/>
      <c r="EI97" s="616"/>
      <c r="EJ97" s="616"/>
      <c r="EK97" s="616"/>
      <c r="EL97" s="616"/>
      <c r="EM97" s="616"/>
      <c r="EN97" s="616"/>
      <c r="EO97" s="616"/>
      <c r="EP97" s="616"/>
      <c r="EQ97" s="617">
        <v>0.49265492498369212</v>
      </c>
      <c r="ER97" s="618">
        <v>3</v>
      </c>
      <c r="ES97" s="619">
        <v>5</v>
      </c>
      <c r="ET97" s="619"/>
      <c r="EU97" s="619"/>
      <c r="EV97" s="619"/>
      <c r="EW97" s="619"/>
      <c r="EX97" s="619"/>
      <c r="EY97" s="619"/>
      <c r="EZ97" s="619"/>
      <c r="FA97" s="619"/>
      <c r="FB97" s="619"/>
      <c r="FC97" s="619"/>
      <c r="FD97" s="619"/>
      <c r="FE97" s="619"/>
      <c r="FF97" s="619"/>
      <c r="FG97" s="619"/>
      <c r="FH97" s="619"/>
      <c r="FI97" s="619"/>
      <c r="FJ97" s="619"/>
      <c r="FK97" s="619"/>
      <c r="FL97" s="619"/>
      <c r="FM97" s="619"/>
      <c r="FN97" s="619"/>
      <c r="FO97" s="619"/>
      <c r="FP97" s="619"/>
      <c r="FQ97" s="619"/>
      <c r="FR97" s="619"/>
      <c r="FS97" s="619"/>
      <c r="FT97" s="619"/>
      <c r="FU97" s="619"/>
      <c r="FV97" s="619"/>
      <c r="FW97" s="619"/>
      <c r="FX97" s="620">
        <f t="shared" si="52"/>
        <v>8</v>
      </c>
      <c r="FY97" s="614">
        <f t="shared" si="68"/>
        <v>2</v>
      </c>
      <c r="FZ97" s="615">
        <v>0.64566210045662098</v>
      </c>
      <c r="GA97" s="616">
        <v>0.54739726027397262</v>
      </c>
      <c r="GB97" s="616"/>
      <c r="GC97" s="616"/>
      <c r="GD97" s="616"/>
      <c r="GE97" s="616"/>
      <c r="GF97" s="616"/>
      <c r="GG97" s="616"/>
      <c r="GH97" s="616"/>
      <c r="GI97" s="616"/>
      <c r="GJ97" s="616"/>
      <c r="GK97" s="616"/>
      <c r="GL97" s="616"/>
      <c r="GM97" s="616"/>
      <c r="GN97" s="616"/>
      <c r="GO97" s="616"/>
      <c r="GP97" s="616"/>
      <c r="GQ97" s="616"/>
      <c r="GR97" s="616"/>
      <c r="GS97" s="616"/>
      <c r="GT97" s="616"/>
      <c r="GU97" s="616"/>
      <c r="GV97" s="616"/>
      <c r="GW97" s="616"/>
      <c r="GX97" s="616"/>
      <c r="GY97" s="616"/>
      <c r="GZ97" s="616"/>
      <c r="HA97" s="616"/>
      <c r="HB97" s="616"/>
      <c r="HC97" s="616"/>
      <c r="HD97" s="616"/>
      <c r="HE97" s="616"/>
      <c r="HF97" s="621">
        <v>0.58424657534246571</v>
      </c>
      <c r="HG97" s="622">
        <v>57</v>
      </c>
      <c r="HH97" s="623"/>
      <c r="HI97" s="623"/>
      <c r="HJ97" s="623"/>
      <c r="HK97" s="623"/>
      <c r="HL97" s="623"/>
      <c r="HM97" s="623"/>
      <c r="HN97" s="624"/>
      <c r="HO97" s="625">
        <v>2</v>
      </c>
      <c r="HP97" s="626">
        <v>208</v>
      </c>
      <c r="HQ97" s="626">
        <v>2</v>
      </c>
      <c r="HR97" s="626">
        <v>14</v>
      </c>
      <c r="HS97" s="626">
        <v>499</v>
      </c>
      <c r="HT97" s="626">
        <v>523</v>
      </c>
      <c r="HU97" s="626">
        <v>572</v>
      </c>
      <c r="HV97" s="626">
        <v>345</v>
      </c>
      <c r="HW97" s="626">
        <v>460</v>
      </c>
      <c r="HX97" s="626">
        <v>134</v>
      </c>
      <c r="HY97" s="626">
        <v>100</v>
      </c>
      <c r="HZ97" s="626">
        <v>220</v>
      </c>
      <c r="IA97" s="626">
        <v>5</v>
      </c>
      <c r="IB97" s="626">
        <v>513</v>
      </c>
      <c r="IC97" s="626">
        <v>372</v>
      </c>
      <c r="ID97" s="626">
        <v>181</v>
      </c>
      <c r="IE97" s="626">
        <v>77</v>
      </c>
      <c r="IF97" s="626">
        <v>9</v>
      </c>
      <c r="IG97" s="626">
        <v>79</v>
      </c>
      <c r="IH97" s="626">
        <v>2</v>
      </c>
      <c r="II97" s="626">
        <v>6</v>
      </c>
      <c r="IJ97" s="626">
        <v>31</v>
      </c>
      <c r="IK97" s="626">
        <v>4</v>
      </c>
      <c r="IL97" s="626">
        <v>22</v>
      </c>
      <c r="IM97" s="626">
        <v>0</v>
      </c>
      <c r="IN97" s="626">
        <v>0</v>
      </c>
      <c r="IO97" s="626">
        <v>3</v>
      </c>
      <c r="IP97" s="626">
        <v>0</v>
      </c>
      <c r="IQ97" s="626">
        <f t="shared" si="53"/>
        <v>4383</v>
      </c>
      <c r="IR97" s="627">
        <f t="shared" si="54"/>
        <v>4.5630846452201688E-4</v>
      </c>
      <c r="IS97" s="614">
        <f t="shared" si="55"/>
        <v>12.008219178082191</v>
      </c>
      <c r="IT97" s="628">
        <v>190</v>
      </c>
      <c r="IU97" s="629">
        <f t="shared" si="56"/>
        <v>4.3349304129591607E-2</v>
      </c>
      <c r="IV97" s="630">
        <v>2807</v>
      </c>
      <c r="IW97" s="631">
        <f t="shared" si="37"/>
        <v>0.64042892995665068</v>
      </c>
      <c r="IX97" s="632">
        <v>3156.9973999999961</v>
      </c>
      <c r="IY97" s="633">
        <v>185.97910000000002</v>
      </c>
      <c r="IZ97" s="633">
        <v>3342.976499999997</v>
      </c>
      <c r="JA97" s="634">
        <f t="shared" si="57"/>
        <v>5.5632787128476725E-2</v>
      </c>
      <c r="JB97" s="635">
        <v>0.76271423682409245</v>
      </c>
      <c r="JC97" s="636">
        <v>1507</v>
      </c>
      <c r="JD97" s="637">
        <v>206</v>
      </c>
      <c r="JE97" s="637">
        <v>1</v>
      </c>
      <c r="JF97" s="637">
        <v>0</v>
      </c>
      <c r="JG97" s="637">
        <v>0</v>
      </c>
      <c r="JH97" s="637">
        <v>2669</v>
      </c>
      <c r="JI97" s="638">
        <f t="shared" si="38"/>
        <v>0.3438284280173397</v>
      </c>
      <c r="JJ97" s="638">
        <f t="shared" si="39"/>
        <v>4.6999771845767736E-2</v>
      </c>
      <c r="JK97" s="638">
        <f t="shared" si="40"/>
        <v>2.2815423226100844E-4</v>
      </c>
      <c r="JL97" s="638">
        <f t="shared" si="41"/>
        <v>0</v>
      </c>
      <c r="JM97" s="638">
        <f t="shared" si="42"/>
        <v>0</v>
      </c>
      <c r="JN97" s="639">
        <f t="shared" si="43"/>
        <v>0.60894364590463157</v>
      </c>
      <c r="JO97" s="640">
        <v>31</v>
      </c>
      <c r="JP97" s="641">
        <v>3.8557692307692308</v>
      </c>
      <c r="JQ97" s="641">
        <v>2</v>
      </c>
      <c r="JR97" s="641">
        <v>5.7857142857142856</v>
      </c>
      <c r="JS97" s="641">
        <v>8.1923847695390783</v>
      </c>
      <c r="JT97" s="641">
        <v>6.4455066921606115</v>
      </c>
      <c r="JU97" s="641">
        <v>5.6433566433566433</v>
      </c>
      <c r="JV97" s="641">
        <v>6.5159420289855072</v>
      </c>
      <c r="JW97" s="641">
        <v>4.9804347826086959</v>
      </c>
      <c r="JX97" s="641">
        <v>6.5223880597014929</v>
      </c>
      <c r="JY97" s="641">
        <v>5.51</v>
      </c>
      <c r="JZ97" s="641">
        <v>7.7136363636363638</v>
      </c>
      <c r="KA97" s="641">
        <v>9</v>
      </c>
      <c r="KB97" s="641">
        <v>3.2066276803118909</v>
      </c>
      <c r="KC97" s="641">
        <v>3.932795698924731</v>
      </c>
      <c r="KD97" s="641">
        <v>4.9171270718232041</v>
      </c>
      <c r="KE97" s="641">
        <v>6.9350649350649354</v>
      </c>
      <c r="KF97" s="641">
        <v>7.666666666666667</v>
      </c>
      <c r="KG97" s="641">
        <v>6.6202531645569618</v>
      </c>
      <c r="KH97" s="641">
        <v>6</v>
      </c>
      <c r="KI97" s="641">
        <v>3</v>
      </c>
      <c r="KJ97" s="641">
        <v>4.161290322580645</v>
      </c>
      <c r="KK97" s="641">
        <v>7.5</v>
      </c>
      <c r="KL97" s="641">
        <v>3.4090909090909092</v>
      </c>
      <c r="KM97" s="641">
        <v>0</v>
      </c>
      <c r="KN97" s="641">
        <v>0</v>
      </c>
      <c r="KO97" s="641">
        <v>14.333333333333334</v>
      </c>
      <c r="KP97" s="641">
        <v>0</v>
      </c>
      <c r="KQ97" s="642">
        <v>5.6520647958019623</v>
      </c>
      <c r="KR97" s="625">
        <v>1</v>
      </c>
      <c r="KS97" s="626">
        <v>551</v>
      </c>
      <c r="KT97" s="626">
        <v>3</v>
      </c>
      <c r="KU97" s="626">
        <v>64</v>
      </c>
      <c r="KV97" s="626">
        <v>3308</v>
      </c>
      <c r="KW97" s="626">
        <v>2393</v>
      </c>
      <c r="KX97" s="626">
        <v>2342</v>
      </c>
      <c r="KY97" s="626">
        <v>1746</v>
      </c>
      <c r="KZ97" s="626">
        <v>1725</v>
      </c>
      <c r="LA97" s="626">
        <v>744</v>
      </c>
      <c r="LB97" s="626">
        <v>425</v>
      </c>
      <c r="LC97" s="626">
        <v>1438</v>
      </c>
      <c r="LD97" s="626">
        <v>41</v>
      </c>
      <c r="LE97" s="626">
        <v>1398</v>
      </c>
      <c r="LF97" s="626">
        <v>1176</v>
      </c>
      <c r="LG97" s="626">
        <v>712</v>
      </c>
      <c r="LH97" s="626">
        <v>425</v>
      </c>
      <c r="LI97" s="626">
        <v>59</v>
      </c>
      <c r="LJ97" s="626">
        <v>345</v>
      </c>
      <c r="LK97" s="626">
        <v>10</v>
      </c>
      <c r="LL97" s="626">
        <v>11</v>
      </c>
      <c r="LM97" s="626">
        <v>85</v>
      </c>
      <c r="LN97" s="626">
        <v>26</v>
      </c>
      <c r="LO97" s="626">
        <v>53</v>
      </c>
      <c r="LP97" s="626">
        <v>0</v>
      </c>
      <c r="LQ97" s="626">
        <v>0</v>
      </c>
      <c r="LR97" s="626">
        <v>13</v>
      </c>
      <c r="LS97" s="626">
        <v>0</v>
      </c>
      <c r="LT97" s="626">
        <f t="shared" si="35"/>
        <v>19094</v>
      </c>
      <c r="LU97" s="614">
        <f t="shared" si="44"/>
        <v>52.31232876712329</v>
      </c>
      <c r="LV97" s="625">
        <v>59</v>
      </c>
      <c r="LW97" s="626">
        <v>56</v>
      </c>
      <c r="LX97" s="626">
        <v>0</v>
      </c>
      <c r="LY97" s="626">
        <v>3</v>
      </c>
      <c r="LZ97" s="626">
        <v>272</v>
      </c>
      <c r="MA97" s="626">
        <v>436</v>
      </c>
      <c r="MB97" s="626">
        <v>315</v>
      </c>
      <c r="MC97" s="626">
        <v>155</v>
      </c>
      <c r="MD97" s="626">
        <v>110</v>
      </c>
      <c r="ME97" s="626">
        <v>5</v>
      </c>
      <c r="MF97" s="626">
        <v>26</v>
      </c>
      <c r="MG97" s="626">
        <v>37</v>
      </c>
      <c r="MH97" s="626">
        <v>0</v>
      </c>
      <c r="MI97" s="626">
        <v>0</v>
      </c>
      <c r="MJ97" s="626">
        <v>0</v>
      </c>
      <c r="MK97" s="626">
        <v>0</v>
      </c>
      <c r="ML97" s="626">
        <v>40</v>
      </c>
      <c r="MM97" s="626">
        <v>1</v>
      </c>
      <c r="MN97" s="626">
        <v>107</v>
      </c>
      <c r="MO97" s="626">
        <v>0</v>
      </c>
      <c r="MP97" s="626">
        <v>1</v>
      </c>
      <c r="MQ97" s="626">
        <v>13</v>
      </c>
      <c r="MR97" s="626">
        <v>0</v>
      </c>
      <c r="MS97" s="626">
        <v>0</v>
      </c>
      <c r="MT97" s="626">
        <v>0</v>
      </c>
      <c r="MU97" s="626">
        <v>0</v>
      </c>
      <c r="MV97" s="626">
        <v>27</v>
      </c>
      <c r="MW97" s="626">
        <v>0</v>
      </c>
      <c r="MX97" s="626">
        <f t="shared" si="67"/>
        <v>1663</v>
      </c>
      <c r="MY97" s="614">
        <f t="shared" si="59"/>
        <v>4.5561643835616437</v>
      </c>
      <c r="MZ97" s="612">
        <f t="shared" si="45"/>
        <v>19094</v>
      </c>
      <c r="NA97" s="613">
        <f t="shared" si="60"/>
        <v>1663</v>
      </c>
      <c r="NB97" s="643">
        <f t="shared" si="61"/>
        <v>8.0117550705785995E-2</v>
      </c>
      <c r="NC97" s="644">
        <v>0</v>
      </c>
      <c r="ND97" s="645">
        <v>0</v>
      </c>
      <c r="NE97" s="645">
        <v>16</v>
      </c>
      <c r="NF97" s="646">
        <v>149</v>
      </c>
      <c r="NG97" s="647">
        <v>618</v>
      </c>
      <c r="NH97" s="647">
        <v>880</v>
      </c>
      <c r="NI97" s="645">
        <v>0</v>
      </c>
      <c r="NJ97" s="645">
        <v>0</v>
      </c>
      <c r="NK97" s="646">
        <v>0</v>
      </c>
      <c r="NL97" s="647">
        <v>0</v>
      </c>
      <c r="NM97" s="645">
        <v>0</v>
      </c>
      <c r="NN97" s="645">
        <v>0</v>
      </c>
      <c r="NO97" s="646">
        <v>0</v>
      </c>
      <c r="NP97" s="647">
        <v>0</v>
      </c>
      <c r="NQ97" s="648">
        <v>0</v>
      </c>
      <c r="NR97" s="648">
        <v>0</v>
      </c>
      <c r="NS97" s="648">
        <v>0</v>
      </c>
      <c r="NT97" s="649">
        <f t="shared" si="62"/>
        <v>1663</v>
      </c>
      <c r="NU97" s="650">
        <f t="shared" si="63"/>
        <v>9.6211665664461821E-3</v>
      </c>
      <c r="NV97" s="625"/>
      <c r="NW97" s="626"/>
      <c r="NX97" s="626"/>
      <c r="NY97" s="651"/>
      <c r="NZ97" s="626">
        <v>38</v>
      </c>
      <c r="OA97" s="626">
        <v>72</v>
      </c>
      <c r="OB97" s="626">
        <v>11</v>
      </c>
      <c r="OC97" s="651">
        <v>121</v>
      </c>
      <c r="OD97" s="652">
        <f t="shared" si="64"/>
        <v>121</v>
      </c>
      <c r="OE97" s="653"/>
      <c r="OF97" s="654"/>
      <c r="OG97" s="654">
        <v>1.96</v>
      </c>
      <c r="OH97" s="654">
        <v>0.245</v>
      </c>
      <c r="OI97" s="654"/>
      <c r="OJ97" s="654"/>
      <c r="OK97" s="654">
        <v>15.84</v>
      </c>
      <c r="OL97" s="655">
        <v>1.98</v>
      </c>
      <c r="OM97" s="656"/>
      <c r="ON97" s="657"/>
      <c r="OO97" s="657"/>
      <c r="OP97" s="657"/>
      <c r="OQ97" s="657">
        <v>85</v>
      </c>
      <c r="OR97" s="657"/>
      <c r="OS97" s="657"/>
      <c r="OT97" s="658">
        <f t="shared" si="69"/>
        <v>85</v>
      </c>
    </row>
    <row r="98" spans="1:410" s="587" customFormat="1" ht="8.25" x14ac:dyDescent="0.25">
      <c r="A98" s="588" t="s">
        <v>667</v>
      </c>
      <c r="B98" s="589" t="s">
        <v>668</v>
      </c>
      <c r="C98" s="590" t="s">
        <v>669</v>
      </c>
      <c r="D98" s="590" t="s">
        <v>1280</v>
      </c>
      <c r="E98" s="590" t="s">
        <v>1252</v>
      </c>
      <c r="F98" s="590" t="s">
        <v>512</v>
      </c>
      <c r="G98" s="590" t="s">
        <v>671</v>
      </c>
      <c r="H98" s="590" t="s">
        <v>671</v>
      </c>
      <c r="I98" s="590" t="s">
        <v>186</v>
      </c>
      <c r="J98" s="590" t="s">
        <v>493</v>
      </c>
      <c r="K98" s="591" t="s">
        <v>238</v>
      </c>
      <c r="L98" s="592">
        <v>1</v>
      </c>
      <c r="M98" s="593">
        <v>3938299</v>
      </c>
      <c r="N98" s="594">
        <v>16636</v>
      </c>
      <c r="O98" s="595">
        <v>3869195</v>
      </c>
      <c r="P98" s="596">
        <v>1526335</v>
      </c>
      <c r="Q98" s="597">
        <f t="shared" si="46"/>
        <v>0.39448386550690778</v>
      </c>
      <c r="R98" s="598">
        <f t="shared" si="70"/>
        <v>69104</v>
      </c>
      <c r="S98" s="599">
        <v>1891.296</v>
      </c>
      <c r="T98" s="600">
        <v>2127405.3151799999</v>
      </c>
      <c r="U98" s="600">
        <v>67851.53740999999</v>
      </c>
      <c r="V98" s="600">
        <v>2197148.1485900003</v>
      </c>
      <c r="W98" s="601">
        <f t="shared" si="47"/>
        <v>0.55789267107195273</v>
      </c>
      <c r="X98" s="602">
        <v>202.42700000000002</v>
      </c>
      <c r="Y98" s="603">
        <v>3.9050000000000002</v>
      </c>
      <c r="Z98" s="603">
        <v>388.07786666666669</v>
      </c>
      <c r="AA98" s="603">
        <v>131.95266666666666</v>
      </c>
      <c r="AB98" s="603">
        <v>26.425866666666668</v>
      </c>
      <c r="AC98" s="603">
        <v>197.24253333333334</v>
      </c>
      <c r="AD98" s="603">
        <v>0</v>
      </c>
      <c r="AE98" s="603">
        <v>109.2165</v>
      </c>
      <c r="AF98" s="603">
        <v>81.682000000000002</v>
      </c>
      <c r="AG98" s="603">
        <v>1140.9294333333335</v>
      </c>
      <c r="AH98" s="604">
        <f t="shared" si="48"/>
        <v>0.21307411463935488</v>
      </c>
      <c r="AI98" s="605">
        <f t="shared" si="49"/>
        <v>0.40848971654537003</v>
      </c>
      <c r="AJ98" s="606">
        <v>5223</v>
      </c>
      <c r="AK98" s="607">
        <v>4110</v>
      </c>
      <c r="AL98" s="607">
        <v>3653</v>
      </c>
      <c r="AM98" s="607">
        <v>4039</v>
      </c>
      <c r="AN98" s="607">
        <v>29452</v>
      </c>
      <c r="AO98" s="607">
        <v>26173</v>
      </c>
      <c r="AP98" s="607">
        <v>9263</v>
      </c>
      <c r="AQ98" s="608">
        <v>9223</v>
      </c>
      <c r="AR98" s="609">
        <v>1</v>
      </c>
      <c r="AS98" s="610"/>
      <c r="AT98" s="610"/>
      <c r="AU98" s="610"/>
      <c r="AV98" s="610"/>
      <c r="AW98" s="610">
        <v>1</v>
      </c>
      <c r="AX98" s="610"/>
      <c r="AY98" s="610"/>
      <c r="AZ98" s="610"/>
      <c r="BA98" s="610">
        <v>1</v>
      </c>
      <c r="BB98" s="610"/>
      <c r="BC98" s="610"/>
      <c r="BD98" s="610"/>
      <c r="BE98" s="610"/>
      <c r="BF98" s="610"/>
      <c r="BG98" s="610"/>
      <c r="BH98" s="610"/>
      <c r="BI98" s="610"/>
      <c r="BJ98" s="610">
        <v>1</v>
      </c>
      <c r="BK98" s="610"/>
      <c r="BL98" s="611">
        <f t="shared" si="65"/>
        <v>4</v>
      </c>
      <c r="BM98" s="612">
        <v>50</v>
      </c>
      <c r="BN98" s="613">
        <v>60</v>
      </c>
      <c r="BO98" s="613">
        <v>40</v>
      </c>
      <c r="BP98" s="613">
        <v>23</v>
      </c>
      <c r="BQ98" s="613">
        <v>26</v>
      </c>
      <c r="BR98" s="613">
        <v>30</v>
      </c>
      <c r="BS98" s="613"/>
      <c r="BT98" s="613">
        <v>20</v>
      </c>
      <c r="BU98" s="613">
        <v>16</v>
      </c>
      <c r="BV98" s="613">
        <v>25</v>
      </c>
      <c r="BW98" s="613">
        <v>20</v>
      </c>
      <c r="BX98" s="613">
        <v>20</v>
      </c>
      <c r="BY98" s="613">
        <v>20</v>
      </c>
      <c r="BZ98" s="613">
        <v>15</v>
      </c>
      <c r="CA98" s="613"/>
      <c r="CB98" s="613"/>
      <c r="CC98" s="613">
        <v>20</v>
      </c>
      <c r="CD98" s="613"/>
      <c r="CE98" s="613"/>
      <c r="CF98" s="613"/>
      <c r="CG98" s="613"/>
      <c r="CH98" s="613"/>
      <c r="CI98" s="613"/>
      <c r="CJ98" s="613"/>
      <c r="CK98" s="613"/>
      <c r="CL98" s="613"/>
      <c r="CM98" s="613"/>
      <c r="CN98" s="613"/>
      <c r="CO98" s="613"/>
      <c r="CP98" s="613"/>
      <c r="CQ98" s="613"/>
      <c r="CR98" s="613"/>
      <c r="CS98" s="613"/>
      <c r="CT98" s="613"/>
      <c r="CU98" s="613"/>
      <c r="CV98" s="613"/>
      <c r="CW98" s="613"/>
      <c r="CX98" s="613"/>
      <c r="CY98" s="613"/>
      <c r="CZ98" s="613"/>
      <c r="DA98" s="613">
        <f t="shared" si="50"/>
        <v>385</v>
      </c>
      <c r="DB98" s="614">
        <f t="shared" si="51"/>
        <v>14</v>
      </c>
      <c r="DC98" s="615">
        <v>0.3804931506849315</v>
      </c>
      <c r="DD98" s="616">
        <v>0.6415981735159817</v>
      </c>
      <c r="DE98" s="616">
        <v>0.43410958904109587</v>
      </c>
      <c r="DF98" s="616">
        <v>0.71387730792138182</v>
      </c>
      <c r="DG98" s="616">
        <v>0.56859852476290829</v>
      </c>
      <c r="DH98" s="616">
        <v>0.38922374429223744</v>
      </c>
      <c r="DI98" s="616"/>
      <c r="DJ98" s="616">
        <v>0.33794520547945206</v>
      </c>
      <c r="DK98" s="616">
        <v>0.46301369863013697</v>
      </c>
      <c r="DL98" s="616">
        <v>0.67539726027397262</v>
      </c>
      <c r="DM98" s="616">
        <v>0.59383561643835614</v>
      </c>
      <c r="DN98" s="616">
        <v>0.46534246575342464</v>
      </c>
      <c r="DO98" s="616">
        <v>0.3663013698630137</v>
      </c>
      <c r="DP98" s="616">
        <v>0.87068493150684934</v>
      </c>
      <c r="DQ98" s="616"/>
      <c r="DR98" s="616"/>
      <c r="DS98" s="616">
        <v>0.4589041095890411</v>
      </c>
      <c r="DT98" s="616"/>
      <c r="DU98" s="616"/>
      <c r="DV98" s="616"/>
      <c r="DW98" s="616"/>
      <c r="DX98" s="616"/>
      <c r="DY98" s="616"/>
      <c r="DZ98" s="616"/>
      <c r="EA98" s="616"/>
      <c r="EB98" s="616"/>
      <c r="EC98" s="616"/>
      <c r="ED98" s="616"/>
      <c r="EE98" s="616"/>
      <c r="EF98" s="616"/>
      <c r="EG98" s="616"/>
      <c r="EH98" s="616"/>
      <c r="EI98" s="616"/>
      <c r="EJ98" s="616"/>
      <c r="EK98" s="616"/>
      <c r="EL98" s="616"/>
      <c r="EM98" s="616"/>
      <c r="EN98" s="616"/>
      <c r="EO98" s="616"/>
      <c r="EP98" s="616"/>
      <c r="EQ98" s="617">
        <v>0.51834904821206196</v>
      </c>
      <c r="ER98" s="618">
        <v>6</v>
      </c>
      <c r="ES98" s="619">
        <v>8</v>
      </c>
      <c r="ET98" s="619">
        <v>6</v>
      </c>
      <c r="EU98" s="619">
        <v>12</v>
      </c>
      <c r="EV98" s="619">
        <v>4</v>
      </c>
      <c r="EW98" s="619">
        <v>5</v>
      </c>
      <c r="EX98" s="619"/>
      <c r="EY98" s="619"/>
      <c r="EZ98" s="619">
        <v>3</v>
      </c>
      <c r="FA98" s="619">
        <v>3</v>
      </c>
      <c r="FB98" s="619"/>
      <c r="FC98" s="619"/>
      <c r="FD98" s="619"/>
      <c r="FE98" s="619"/>
      <c r="FF98" s="619"/>
      <c r="FG98" s="619"/>
      <c r="FH98" s="619"/>
      <c r="FI98" s="619"/>
      <c r="FJ98" s="619"/>
      <c r="FK98" s="619"/>
      <c r="FL98" s="619"/>
      <c r="FM98" s="619"/>
      <c r="FN98" s="619"/>
      <c r="FO98" s="619"/>
      <c r="FP98" s="619"/>
      <c r="FQ98" s="619"/>
      <c r="FR98" s="619"/>
      <c r="FS98" s="619"/>
      <c r="FT98" s="619"/>
      <c r="FU98" s="619"/>
      <c r="FV98" s="619"/>
      <c r="FW98" s="619"/>
      <c r="FX98" s="620">
        <f t="shared" si="52"/>
        <v>47</v>
      </c>
      <c r="FY98" s="614">
        <f t="shared" si="68"/>
        <v>8</v>
      </c>
      <c r="FZ98" s="615">
        <v>0.53561643835616435</v>
      </c>
      <c r="GA98" s="616">
        <v>0.94212328767123288</v>
      </c>
      <c r="GB98" s="616">
        <v>0.78036529680365296</v>
      </c>
      <c r="GC98" s="616">
        <v>0.43013698630136987</v>
      </c>
      <c r="GD98" s="616">
        <v>0.59246575342465757</v>
      </c>
      <c r="GE98" s="616">
        <v>0.28109589041095889</v>
      </c>
      <c r="GF98" s="616"/>
      <c r="GG98" s="616"/>
      <c r="GH98" s="616">
        <v>0.13059360730593608</v>
      </c>
      <c r="GI98" s="616">
        <v>0.49954337899543377</v>
      </c>
      <c r="GJ98" s="616"/>
      <c r="GK98" s="616"/>
      <c r="GL98" s="616"/>
      <c r="GM98" s="616"/>
      <c r="GN98" s="616"/>
      <c r="GO98" s="616"/>
      <c r="GP98" s="616"/>
      <c r="GQ98" s="616"/>
      <c r="GR98" s="616"/>
      <c r="GS98" s="616"/>
      <c r="GT98" s="616"/>
      <c r="GU98" s="616"/>
      <c r="GV98" s="616"/>
      <c r="GW98" s="616"/>
      <c r="GX98" s="616"/>
      <c r="GY98" s="616"/>
      <c r="GZ98" s="616"/>
      <c r="HA98" s="616"/>
      <c r="HB98" s="616"/>
      <c r="HC98" s="616"/>
      <c r="HD98" s="616"/>
      <c r="HE98" s="616"/>
      <c r="HF98" s="621">
        <v>0.55872923345963277</v>
      </c>
      <c r="HG98" s="622"/>
      <c r="HH98" s="623"/>
      <c r="HI98" s="623"/>
      <c r="HJ98" s="623"/>
      <c r="HK98" s="623"/>
      <c r="HL98" s="623"/>
      <c r="HM98" s="623"/>
      <c r="HN98" s="624"/>
      <c r="HO98" s="625">
        <v>49</v>
      </c>
      <c r="HP98" s="626">
        <v>1140</v>
      </c>
      <c r="HQ98" s="626">
        <v>17</v>
      </c>
      <c r="HR98" s="626">
        <v>888</v>
      </c>
      <c r="HS98" s="626">
        <v>1031</v>
      </c>
      <c r="HT98" s="626">
        <v>3816</v>
      </c>
      <c r="HU98" s="626">
        <v>1480</v>
      </c>
      <c r="HV98" s="626">
        <v>738</v>
      </c>
      <c r="HW98" s="626">
        <v>2251</v>
      </c>
      <c r="HX98" s="626">
        <v>845</v>
      </c>
      <c r="HY98" s="626">
        <v>605</v>
      </c>
      <c r="HZ98" s="626">
        <v>1584</v>
      </c>
      <c r="IA98" s="626">
        <v>395</v>
      </c>
      <c r="IB98" s="626">
        <v>889</v>
      </c>
      <c r="IC98" s="626">
        <v>1089</v>
      </c>
      <c r="ID98" s="626">
        <v>931</v>
      </c>
      <c r="IE98" s="626">
        <v>234</v>
      </c>
      <c r="IF98" s="626">
        <v>57</v>
      </c>
      <c r="IG98" s="626">
        <v>412</v>
      </c>
      <c r="IH98" s="626">
        <v>44</v>
      </c>
      <c r="II98" s="626">
        <v>52</v>
      </c>
      <c r="IJ98" s="626">
        <v>126</v>
      </c>
      <c r="IK98" s="626">
        <v>9</v>
      </c>
      <c r="IL98" s="626">
        <v>191</v>
      </c>
      <c r="IM98" s="626">
        <v>189</v>
      </c>
      <c r="IN98" s="626">
        <v>0</v>
      </c>
      <c r="IO98" s="626">
        <v>5</v>
      </c>
      <c r="IP98" s="626">
        <v>5</v>
      </c>
      <c r="IQ98" s="626">
        <f t="shared" si="53"/>
        <v>19072</v>
      </c>
      <c r="IR98" s="627">
        <f t="shared" si="54"/>
        <v>2.5692114093959733E-3</v>
      </c>
      <c r="IS98" s="614">
        <f t="shared" si="55"/>
        <v>52.252054794520546</v>
      </c>
      <c r="IT98" s="628">
        <v>1614</v>
      </c>
      <c r="IU98" s="629">
        <f t="shared" si="56"/>
        <v>8.4626677852348994E-2</v>
      </c>
      <c r="IV98" s="630">
        <v>6387</v>
      </c>
      <c r="IW98" s="631">
        <f t="shared" si="37"/>
        <v>0.33488884228187921</v>
      </c>
      <c r="IX98" s="632">
        <v>15579.427900000008</v>
      </c>
      <c r="IY98" s="633">
        <v>3999.6432999999943</v>
      </c>
      <c r="IZ98" s="633">
        <v>19579.071200000013</v>
      </c>
      <c r="JA98" s="634">
        <f t="shared" si="57"/>
        <v>0.20428156469444739</v>
      </c>
      <c r="JB98" s="635">
        <v>1.0265872063758397</v>
      </c>
      <c r="JC98" s="636">
        <v>5945</v>
      </c>
      <c r="JD98" s="637">
        <v>3735</v>
      </c>
      <c r="JE98" s="637">
        <v>182</v>
      </c>
      <c r="JF98" s="637">
        <v>1052</v>
      </c>
      <c r="JG98" s="637">
        <v>0</v>
      </c>
      <c r="JH98" s="637">
        <v>8158</v>
      </c>
      <c r="JI98" s="638">
        <f t="shared" si="38"/>
        <v>0.3117135067114094</v>
      </c>
      <c r="JJ98" s="638">
        <f t="shared" si="39"/>
        <v>0.1958368288590604</v>
      </c>
      <c r="JK98" s="638">
        <f t="shared" si="40"/>
        <v>9.542785234899329E-3</v>
      </c>
      <c r="JL98" s="638">
        <f t="shared" si="41"/>
        <v>5.5159395973154363E-2</v>
      </c>
      <c r="JM98" s="638">
        <f t="shared" si="42"/>
        <v>0</v>
      </c>
      <c r="JN98" s="639">
        <f t="shared" si="43"/>
        <v>0.42774748322147649</v>
      </c>
      <c r="JO98" s="640">
        <v>15.612244897959183</v>
      </c>
      <c r="JP98" s="641">
        <v>5.7964912280701757</v>
      </c>
      <c r="JQ98" s="641">
        <v>4.7647058823529411</v>
      </c>
      <c r="JR98" s="641">
        <v>4.579954954954955</v>
      </c>
      <c r="JS98" s="641">
        <v>8.1726479146459745</v>
      </c>
      <c r="JT98" s="641">
        <v>2.8818134171907759</v>
      </c>
      <c r="JU98" s="641">
        <v>5.6709459459459461</v>
      </c>
      <c r="JV98" s="641">
        <v>6.0975609756097562</v>
      </c>
      <c r="JW98" s="641">
        <v>5.7361172812083518</v>
      </c>
      <c r="JX98" s="641">
        <v>5.7538461538461538</v>
      </c>
      <c r="JY98" s="641">
        <v>4.960330578512397</v>
      </c>
      <c r="JZ98" s="641">
        <v>5.5770202020202024</v>
      </c>
      <c r="KA98" s="641">
        <v>4.245569620253165</v>
      </c>
      <c r="KB98" s="641">
        <v>2.8042744656917886</v>
      </c>
      <c r="KC98" s="641">
        <v>4.8200183654729107</v>
      </c>
      <c r="KD98" s="641">
        <v>5.8109559613319011</v>
      </c>
      <c r="KE98" s="641">
        <v>5.4957264957264957</v>
      </c>
      <c r="KF98" s="641">
        <v>5.0175438596491224</v>
      </c>
      <c r="KG98" s="641">
        <v>8.0873786407766985</v>
      </c>
      <c r="KH98" s="641">
        <v>4.6818181818181817</v>
      </c>
      <c r="KI98" s="641">
        <v>2.8846153846153846</v>
      </c>
      <c r="KJ98" s="641">
        <v>4.3571428571428568</v>
      </c>
      <c r="KK98" s="641">
        <v>4.4444444444444446</v>
      </c>
      <c r="KL98" s="641">
        <v>2.8743455497382198</v>
      </c>
      <c r="KM98" s="641">
        <v>14</v>
      </c>
      <c r="KN98" s="641">
        <v>0</v>
      </c>
      <c r="KO98" s="641">
        <v>5.8</v>
      </c>
      <c r="KP98" s="641">
        <v>3</v>
      </c>
      <c r="KQ98" s="642">
        <v>5.105023070469799</v>
      </c>
      <c r="KR98" s="625">
        <v>60</v>
      </c>
      <c r="KS98" s="626">
        <v>4714</v>
      </c>
      <c r="KT98" s="626">
        <v>65</v>
      </c>
      <c r="KU98" s="626">
        <v>3036</v>
      </c>
      <c r="KV98" s="626">
        <v>6459</v>
      </c>
      <c r="KW98" s="626">
        <v>6981</v>
      </c>
      <c r="KX98" s="626">
        <v>6169</v>
      </c>
      <c r="KY98" s="626">
        <v>3555</v>
      </c>
      <c r="KZ98" s="626">
        <v>10015</v>
      </c>
      <c r="LA98" s="626">
        <v>3983</v>
      </c>
      <c r="LB98" s="626">
        <v>2195</v>
      </c>
      <c r="LC98" s="626">
        <v>6743</v>
      </c>
      <c r="LD98" s="626">
        <v>1290</v>
      </c>
      <c r="LE98" s="626">
        <v>1972</v>
      </c>
      <c r="LF98" s="626">
        <v>4091</v>
      </c>
      <c r="LG98" s="626">
        <v>2717</v>
      </c>
      <c r="LH98" s="626">
        <v>1018</v>
      </c>
      <c r="LI98" s="626">
        <v>222</v>
      </c>
      <c r="LJ98" s="626">
        <v>2481</v>
      </c>
      <c r="LK98" s="626">
        <v>129</v>
      </c>
      <c r="LL98" s="626">
        <v>44</v>
      </c>
      <c r="LM98" s="626">
        <v>339</v>
      </c>
      <c r="LN98" s="626">
        <v>27</v>
      </c>
      <c r="LO98" s="626">
        <v>337</v>
      </c>
      <c r="LP98" s="626">
        <v>2456</v>
      </c>
      <c r="LQ98" s="626">
        <v>0</v>
      </c>
      <c r="LR98" s="626">
        <v>14</v>
      </c>
      <c r="LS98" s="626">
        <v>15</v>
      </c>
      <c r="LT98" s="626">
        <f t="shared" si="35"/>
        <v>71127</v>
      </c>
      <c r="LU98" s="614">
        <f t="shared" si="44"/>
        <v>194.86849315068494</v>
      </c>
      <c r="LV98" s="625">
        <v>656</v>
      </c>
      <c r="LW98" s="626">
        <v>770</v>
      </c>
      <c r="LX98" s="626">
        <v>1</v>
      </c>
      <c r="LY98" s="626">
        <v>144</v>
      </c>
      <c r="LZ98" s="626">
        <v>1005</v>
      </c>
      <c r="MA98" s="626">
        <v>1764</v>
      </c>
      <c r="MB98" s="626">
        <v>739</v>
      </c>
      <c r="MC98" s="626">
        <v>211</v>
      </c>
      <c r="MD98" s="626">
        <v>645</v>
      </c>
      <c r="ME98" s="626">
        <v>41</v>
      </c>
      <c r="MF98" s="626">
        <v>203</v>
      </c>
      <c r="MG98" s="626">
        <v>502</v>
      </c>
      <c r="MH98" s="626">
        <v>3</v>
      </c>
      <c r="MI98" s="626">
        <v>20</v>
      </c>
      <c r="MJ98" s="626">
        <v>139</v>
      </c>
      <c r="MK98" s="626">
        <v>1727</v>
      </c>
      <c r="ML98" s="626">
        <v>32</v>
      </c>
      <c r="MM98" s="626">
        <v>6</v>
      </c>
      <c r="MN98" s="626">
        <v>438</v>
      </c>
      <c r="MO98" s="626">
        <v>33</v>
      </c>
      <c r="MP98" s="626">
        <v>60</v>
      </c>
      <c r="MQ98" s="626">
        <v>86</v>
      </c>
      <c r="MR98" s="626">
        <v>4</v>
      </c>
      <c r="MS98" s="626">
        <v>33</v>
      </c>
      <c r="MT98" s="626">
        <v>0</v>
      </c>
      <c r="MU98" s="626">
        <v>0</v>
      </c>
      <c r="MV98" s="626">
        <v>10</v>
      </c>
      <c r="MW98" s="626">
        <v>0</v>
      </c>
      <c r="MX98" s="626">
        <f t="shared" si="67"/>
        <v>9272</v>
      </c>
      <c r="MY98" s="614">
        <f t="shared" si="59"/>
        <v>25.402739726027399</v>
      </c>
      <c r="MZ98" s="612">
        <f t="shared" si="45"/>
        <v>71127</v>
      </c>
      <c r="NA98" s="613">
        <f t="shared" si="60"/>
        <v>9272</v>
      </c>
      <c r="NB98" s="643">
        <f t="shared" si="61"/>
        <v>0.11532481747285414</v>
      </c>
      <c r="NC98" s="644">
        <v>0</v>
      </c>
      <c r="ND98" s="645">
        <v>123</v>
      </c>
      <c r="NE98" s="645">
        <v>745</v>
      </c>
      <c r="NF98" s="646">
        <v>351</v>
      </c>
      <c r="NG98" s="647">
        <v>5234</v>
      </c>
      <c r="NH98" s="647">
        <v>0</v>
      </c>
      <c r="NI98" s="645">
        <v>0</v>
      </c>
      <c r="NJ98" s="645">
        <v>0</v>
      </c>
      <c r="NK98" s="646">
        <v>48</v>
      </c>
      <c r="NL98" s="647">
        <v>800</v>
      </c>
      <c r="NM98" s="645">
        <v>0</v>
      </c>
      <c r="NN98" s="645">
        <v>108</v>
      </c>
      <c r="NO98" s="646">
        <v>213</v>
      </c>
      <c r="NP98" s="647">
        <v>1509</v>
      </c>
      <c r="NQ98" s="648">
        <v>138</v>
      </c>
      <c r="NR98" s="648">
        <v>3</v>
      </c>
      <c r="NS98" s="648">
        <v>0</v>
      </c>
      <c r="NT98" s="649">
        <f t="shared" si="62"/>
        <v>9272</v>
      </c>
      <c r="NU98" s="650">
        <f t="shared" si="63"/>
        <v>0.10526315789473684</v>
      </c>
      <c r="NV98" s="625">
        <v>827</v>
      </c>
      <c r="NW98" s="626">
        <v>12</v>
      </c>
      <c r="NX98" s="626">
        <v>152</v>
      </c>
      <c r="NY98" s="651">
        <v>991</v>
      </c>
      <c r="NZ98" s="626">
        <v>7</v>
      </c>
      <c r="OA98" s="626">
        <v>37</v>
      </c>
      <c r="OB98" s="626">
        <v>220</v>
      </c>
      <c r="OC98" s="651">
        <v>264</v>
      </c>
      <c r="OD98" s="652">
        <f t="shared" si="64"/>
        <v>1255</v>
      </c>
      <c r="OE98" s="653">
        <v>19.380000000000003</v>
      </c>
      <c r="OF98" s="654">
        <v>3.2300000000000004</v>
      </c>
      <c r="OG98" s="654">
        <v>12.099999999999998</v>
      </c>
      <c r="OH98" s="654">
        <v>0.29512195121951212</v>
      </c>
      <c r="OI98" s="654">
        <v>35.159999999999997</v>
      </c>
      <c r="OJ98" s="654">
        <v>5.8599999999999994</v>
      </c>
      <c r="OK98" s="654">
        <v>82.68</v>
      </c>
      <c r="OL98" s="655">
        <v>2.0165853658536586</v>
      </c>
      <c r="OM98" s="656"/>
      <c r="ON98" s="657"/>
      <c r="OO98" s="657"/>
      <c r="OP98" s="657"/>
      <c r="OQ98" s="657"/>
      <c r="OR98" s="657"/>
      <c r="OS98" s="657"/>
      <c r="OT98" s="658"/>
    </row>
    <row r="99" spans="1:410" s="587" customFormat="1" ht="8.25" x14ac:dyDescent="0.25">
      <c r="A99" s="588" t="s">
        <v>667</v>
      </c>
      <c r="B99" s="589" t="s">
        <v>672</v>
      </c>
      <c r="C99" s="590" t="s">
        <v>673</v>
      </c>
      <c r="D99" s="590" t="s">
        <v>1281</v>
      </c>
      <c r="E99" s="590" t="s">
        <v>1252</v>
      </c>
      <c r="F99" s="590" t="s">
        <v>512</v>
      </c>
      <c r="G99" s="590" t="s">
        <v>675</v>
      </c>
      <c r="H99" s="590" t="s">
        <v>675</v>
      </c>
      <c r="I99" s="590" t="s">
        <v>186</v>
      </c>
      <c r="J99" s="590" t="s">
        <v>493</v>
      </c>
      <c r="K99" s="591" t="s">
        <v>282</v>
      </c>
      <c r="L99" s="592">
        <v>1</v>
      </c>
      <c r="M99" s="593"/>
      <c r="N99" s="594"/>
      <c r="O99" s="595"/>
      <c r="P99" s="596"/>
      <c r="Q99" s="597"/>
      <c r="R99" s="598">
        <f t="shared" si="70"/>
        <v>0</v>
      </c>
      <c r="S99" s="599"/>
      <c r="T99" s="600"/>
      <c r="U99" s="600"/>
      <c r="V99" s="600"/>
      <c r="W99" s="601"/>
      <c r="X99" s="602">
        <v>57.545999999999999</v>
      </c>
      <c r="Y99" s="603">
        <v>0.16</v>
      </c>
      <c r="Z99" s="603">
        <v>174.13986666666668</v>
      </c>
      <c r="AA99" s="603">
        <v>62.451066666666669</v>
      </c>
      <c r="AB99" s="603">
        <v>9.6797333333333349</v>
      </c>
      <c r="AC99" s="603">
        <v>92.688799999999986</v>
      </c>
      <c r="AD99" s="603">
        <v>0</v>
      </c>
      <c r="AE99" s="603">
        <v>28.3325</v>
      </c>
      <c r="AF99" s="603">
        <v>70.92349999999999</v>
      </c>
      <c r="AG99" s="603">
        <v>495.92146666666667</v>
      </c>
      <c r="AH99" s="604">
        <f t="shared" si="48"/>
        <v>0.14507438846033482</v>
      </c>
      <c r="AI99" s="605">
        <f t="shared" si="49"/>
        <v>0.43900939532254046</v>
      </c>
      <c r="AJ99" s="606">
        <v>17509</v>
      </c>
      <c r="AK99" s="607">
        <v>461</v>
      </c>
      <c r="AL99" s="607"/>
      <c r="AM99" s="607">
        <v>1</v>
      </c>
      <c r="AN99" s="607">
        <v>78</v>
      </c>
      <c r="AO99" s="607">
        <v>13327</v>
      </c>
      <c r="AP99" s="607">
        <v>7477</v>
      </c>
      <c r="AQ99" s="608">
        <v>3595</v>
      </c>
      <c r="AR99" s="609"/>
      <c r="AS99" s="610"/>
      <c r="AT99" s="610"/>
      <c r="AU99" s="610"/>
      <c r="AV99" s="610"/>
      <c r="AW99" s="610"/>
      <c r="AX99" s="610"/>
      <c r="AY99" s="610"/>
      <c r="AZ99" s="610"/>
      <c r="BA99" s="610"/>
      <c r="BB99" s="610"/>
      <c r="BC99" s="610"/>
      <c r="BD99" s="610"/>
      <c r="BE99" s="610"/>
      <c r="BF99" s="610"/>
      <c r="BG99" s="610"/>
      <c r="BH99" s="610"/>
      <c r="BI99" s="610"/>
      <c r="BJ99" s="610"/>
      <c r="BK99" s="610"/>
      <c r="BL99" s="611"/>
      <c r="BM99" s="612">
        <v>60</v>
      </c>
      <c r="BN99" s="613">
        <v>53</v>
      </c>
      <c r="BO99" s="613">
        <v>30</v>
      </c>
      <c r="BP99" s="613"/>
      <c r="BQ99" s="613"/>
      <c r="BR99" s="613">
        <v>20</v>
      </c>
      <c r="BS99" s="613"/>
      <c r="BT99" s="613"/>
      <c r="BU99" s="613">
        <v>11</v>
      </c>
      <c r="BV99" s="613"/>
      <c r="BW99" s="613"/>
      <c r="BX99" s="613"/>
      <c r="BY99" s="613"/>
      <c r="BZ99" s="613"/>
      <c r="CA99" s="613">
        <v>40</v>
      </c>
      <c r="CB99" s="613"/>
      <c r="CC99" s="613"/>
      <c r="CD99" s="613"/>
      <c r="CE99" s="613"/>
      <c r="CF99" s="613"/>
      <c r="CG99" s="613"/>
      <c r="CH99" s="613"/>
      <c r="CI99" s="613"/>
      <c r="CJ99" s="613"/>
      <c r="CK99" s="613"/>
      <c r="CL99" s="613"/>
      <c r="CM99" s="613"/>
      <c r="CN99" s="613"/>
      <c r="CO99" s="613"/>
      <c r="CP99" s="613"/>
      <c r="CQ99" s="613"/>
      <c r="CR99" s="613"/>
      <c r="CS99" s="613"/>
      <c r="CT99" s="613"/>
      <c r="CU99" s="613"/>
      <c r="CV99" s="613"/>
      <c r="CW99" s="613"/>
      <c r="CX99" s="613"/>
      <c r="CY99" s="613"/>
      <c r="CZ99" s="613"/>
      <c r="DA99" s="613">
        <f t="shared" si="50"/>
        <v>214</v>
      </c>
      <c r="DB99" s="614">
        <f t="shared" si="51"/>
        <v>6</v>
      </c>
      <c r="DC99" s="615">
        <v>0.41050228310502285</v>
      </c>
      <c r="DD99" s="616">
        <v>0.69015249418454383</v>
      </c>
      <c r="DE99" s="616">
        <v>0.34785388127853883</v>
      </c>
      <c r="DF99" s="616"/>
      <c r="DG99" s="616"/>
      <c r="DH99" s="616">
        <v>0.32013698630136989</v>
      </c>
      <c r="DI99" s="616"/>
      <c r="DJ99" s="616"/>
      <c r="DK99" s="616">
        <v>0.33001245330012452</v>
      </c>
      <c r="DL99" s="616"/>
      <c r="DM99" s="616"/>
      <c r="DN99" s="616"/>
      <c r="DO99" s="616"/>
      <c r="DP99" s="616"/>
      <c r="DQ99" s="616">
        <v>0.21321917808219179</v>
      </c>
      <c r="DR99" s="616"/>
      <c r="DS99" s="616"/>
      <c r="DT99" s="616"/>
      <c r="DU99" s="616"/>
      <c r="DV99" s="616"/>
      <c r="DW99" s="616"/>
      <c r="DX99" s="616"/>
      <c r="DY99" s="616"/>
      <c r="DZ99" s="616"/>
      <c r="EA99" s="616"/>
      <c r="EB99" s="616"/>
      <c r="EC99" s="616"/>
      <c r="ED99" s="616"/>
      <c r="EE99" s="616"/>
      <c r="EF99" s="616"/>
      <c r="EG99" s="616"/>
      <c r="EH99" s="616"/>
      <c r="EI99" s="616"/>
      <c r="EJ99" s="616"/>
      <c r="EK99" s="616"/>
      <c r="EL99" s="616"/>
      <c r="EM99" s="616"/>
      <c r="EN99" s="616"/>
      <c r="EO99" s="616"/>
      <c r="EP99" s="616"/>
      <c r="EQ99" s="617">
        <v>0.42152093201894764</v>
      </c>
      <c r="ER99" s="618">
        <v>5</v>
      </c>
      <c r="ES99" s="619">
        <v>7</v>
      </c>
      <c r="ET99" s="619">
        <v>5</v>
      </c>
      <c r="EU99" s="619"/>
      <c r="EV99" s="619"/>
      <c r="EW99" s="619"/>
      <c r="EX99" s="619"/>
      <c r="EY99" s="619"/>
      <c r="EZ99" s="619"/>
      <c r="FA99" s="619"/>
      <c r="FB99" s="619"/>
      <c r="FC99" s="619"/>
      <c r="FD99" s="619"/>
      <c r="FE99" s="619"/>
      <c r="FF99" s="619"/>
      <c r="FG99" s="619"/>
      <c r="FH99" s="619"/>
      <c r="FI99" s="619"/>
      <c r="FJ99" s="619"/>
      <c r="FK99" s="619"/>
      <c r="FL99" s="619"/>
      <c r="FM99" s="619"/>
      <c r="FN99" s="619"/>
      <c r="FO99" s="619"/>
      <c r="FP99" s="619"/>
      <c r="FQ99" s="619"/>
      <c r="FR99" s="619"/>
      <c r="FS99" s="619"/>
      <c r="FT99" s="619"/>
      <c r="FU99" s="619"/>
      <c r="FV99" s="619"/>
      <c r="FW99" s="619"/>
      <c r="FX99" s="620">
        <f t="shared" si="52"/>
        <v>17</v>
      </c>
      <c r="FY99" s="614">
        <f t="shared" si="68"/>
        <v>3</v>
      </c>
      <c r="FZ99" s="615">
        <v>0.56219178082191779</v>
      </c>
      <c r="GA99" s="616">
        <v>0.60861056751467713</v>
      </c>
      <c r="GB99" s="616">
        <v>0.51561643835616433</v>
      </c>
      <c r="GC99" s="616"/>
      <c r="GD99" s="616"/>
      <c r="GE99" s="616"/>
      <c r="GF99" s="616"/>
      <c r="GG99" s="616"/>
      <c r="GH99" s="616"/>
      <c r="GI99" s="616"/>
      <c r="GJ99" s="616"/>
      <c r="GK99" s="616"/>
      <c r="GL99" s="616"/>
      <c r="GM99" s="616"/>
      <c r="GN99" s="616"/>
      <c r="GO99" s="616"/>
      <c r="GP99" s="616"/>
      <c r="GQ99" s="616"/>
      <c r="GR99" s="616"/>
      <c r="GS99" s="616"/>
      <c r="GT99" s="616"/>
      <c r="GU99" s="616"/>
      <c r="GV99" s="616"/>
      <c r="GW99" s="616"/>
      <c r="GX99" s="616"/>
      <c r="GY99" s="616"/>
      <c r="GZ99" s="616"/>
      <c r="HA99" s="616"/>
      <c r="HB99" s="616"/>
      <c r="HC99" s="616"/>
      <c r="HD99" s="616"/>
      <c r="HE99" s="616"/>
      <c r="HF99" s="621">
        <v>0.56760676873489124</v>
      </c>
      <c r="HG99" s="622"/>
      <c r="HH99" s="623">
        <v>10</v>
      </c>
      <c r="HI99" s="623"/>
      <c r="HJ99" s="623"/>
      <c r="HK99" s="623"/>
      <c r="HL99" s="623"/>
      <c r="HM99" s="623"/>
      <c r="HN99" s="624"/>
      <c r="HO99" s="625">
        <v>24</v>
      </c>
      <c r="HP99" s="626">
        <v>326</v>
      </c>
      <c r="HQ99" s="626">
        <v>6</v>
      </c>
      <c r="HR99" s="626">
        <v>777</v>
      </c>
      <c r="HS99" s="626">
        <v>582</v>
      </c>
      <c r="HT99" s="626">
        <v>545</v>
      </c>
      <c r="HU99" s="626">
        <v>1142</v>
      </c>
      <c r="HV99" s="626">
        <v>453</v>
      </c>
      <c r="HW99" s="626">
        <v>611</v>
      </c>
      <c r="HX99" s="626">
        <v>370</v>
      </c>
      <c r="HY99" s="626">
        <v>160</v>
      </c>
      <c r="HZ99" s="626">
        <v>351</v>
      </c>
      <c r="IA99" s="626">
        <v>71</v>
      </c>
      <c r="IB99" s="626">
        <v>507</v>
      </c>
      <c r="IC99" s="626">
        <v>607</v>
      </c>
      <c r="ID99" s="626">
        <v>374</v>
      </c>
      <c r="IE99" s="626">
        <v>100</v>
      </c>
      <c r="IF99" s="626">
        <v>43</v>
      </c>
      <c r="IG99" s="626">
        <v>190</v>
      </c>
      <c r="IH99" s="626">
        <v>16</v>
      </c>
      <c r="II99" s="626">
        <v>32</v>
      </c>
      <c r="IJ99" s="626">
        <v>48</v>
      </c>
      <c r="IK99" s="626">
        <v>12</v>
      </c>
      <c r="IL99" s="626">
        <v>139</v>
      </c>
      <c r="IM99" s="626">
        <v>0</v>
      </c>
      <c r="IN99" s="626">
        <v>0</v>
      </c>
      <c r="IO99" s="626">
        <v>4</v>
      </c>
      <c r="IP99" s="626">
        <v>1</v>
      </c>
      <c r="IQ99" s="626">
        <f t="shared" si="53"/>
        <v>7491</v>
      </c>
      <c r="IR99" s="627">
        <f t="shared" si="54"/>
        <v>3.2038446135362435E-3</v>
      </c>
      <c r="IS99" s="614">
        <f t="shared" si="55"/>
        <v>20.523287671232875</v>
      </c>
      <c r="IT99" s="628">
        <v>454</v>
      </c>
      <c r="IU99" s="629">
        <f t="shared" si="56"/>
        <v>6.0606060606060608E-2</v>
      </c>
      <c r="IV99" s="630">
        <v>1203</v>
      </c>
      <c r="IW99" s="631">
        <f t="shared" si="37"/>
        <v>0.16059271125350422</v>
      </c>
      <c r="IX99" s="632">
        <v>5753.0462999999963</v>
      </c>
      <c r="IY99" s="633">
        <v>261.89620000000002</v>
      </c>
      <c r="IZ99" s="633">
        <v>6014.9425000000065</v>
      </c>
      <c r="JA99" s="634">
        <f t="shared" si="57"/>
        <v>4.3540931604915546E-2</v>
      </c>
      <c r="JB99" s="635">
        <v>0.80295588038980192</v>
      </c>
      <c r="JC99" s="636">
        <v>1840</v>
      </c>
      <c r="JD99" s="637">
        <v>431</v>
      </c>
      <c r="JE99" s="637">
        <v>240</v>
      </c>
      <c r="JF99" s="637">
        <v>0</v>
      </c>
      <c r="JG99" s="637">
        <v>101</v>
      </c>
      <c r="JH99" s="637">
        <v>4879</v>
      </c>
      <c r="JI99" s="638">
        <f t="shared" si="38"/>
        <v>0.24562808703777866</v>
      </c>
      <c r="JJ99" s="638">
        <f t="shared" si="39"/>
        <v>5.7535709518088375E-2</v>
      </c>
      <c r="JK99" s="638">
        <f t="shared" si="40"/>
        <v>3.2038446135362435E-2</v>
      </c>
      <c r="JL99" s="638">
        <f t="shared" si="41"/>
        <v>0</v>
      </c>
      <c r="JM99" s="638">
        <f t="shared" si="42"/>
        <v>1.3482846081965025E-2</v>
      </c>
      <c r="JN99" s="639">
        <f t="shared" si="43"/>
        <v>0.65131491122680552</v>
      </c>
      <c r="JO99" s="640">
        <v>21.208333333333332</v>
      </c>
      <c r="JP99" s="641">
        <v>4.3251533742331292</v>
      </c>
      <c r="JQ99" s="641">
        <v>2.8333333333333335</v>
      </c>
      <c r="JR99" s="641">
        <v>5.1660231660231659</v>
      </c>
      <c r="JS99" s="641">
        <v>7.4295532646048112</v>
      </c>
      <c r="JT99" s="641">
        <v>6.0880733944954128</v>
      </c>
      <c r="JU99" s="641">
        <v>5.2626970227670755</v>
      </c>
      <c r="JV99" s="641">
        <v>6.4525386313465782</v>
      </c>
      <c r="JW99" s="641">
        <v>5.8085106382978724</v>
      </c>
      <c r="JX99" s="641">
        <v>6.3594594594594591</v>
      </c>
      <c r="JY99" s="641">
        <v>4.4249999999999998</v>
      </c>
      <c r="JZ99" s="641">
        <v>6.817663817663818</v>
      </c>
      <c r="KA99" s="641">
        <v>14.154929577464788</v>
      </c>
      <c r="KB99" s="641">
        <v>3.5088757396449703</v>
      </c>
      <c r="KC99" s="641">
        <v>4.6490939044481054</v>
      </c>
      <c r="KD99" s="641">
        <v>4.3957219251336896</v>
      </c>
      <c r="KE99" s="641">
        <v>4.74</v>
      </c>
      <c r="KF99" s="641">
        <v>6.7906976744186043</v>
      </c>
      <c r="KG99" s="641">
        <v>7.9578947368421051</v>
      </c>
      <c r="KH99" s="641">
        <v>4.4375</v>
      </c>
      <c r="KI99" s="641">
        <v>2.3125</v>
      </c>
      <c r="KJ99" s="641">
        <v>3.3958333333333335</v>
      </c>
      <c r="KK99" s="641">
        <v>8.5</v>
      </c>
      <c r="KL99" s="641">
        <v>4.6115107913669062</v>
      </c>
      <c r="KM99" s="641">
        <v>0</v>
      </c>
      <c r="KN99" s="641">
        <v>0</v>
      </c>
      <c r="KO99" s="641">
        <v>7.75</v>
      </c>
      <c r="KP99" s="641">
        <v>2</v>
      </c>
      <c r="KQ99" s="642">
        <v>5.6254171672673872</v>
      </c>
      <c r="KR99" s="625">
        <v>43</v>
      </c>
      <c r="KS99" s="626">
        <v>925</v>
      </c>
      <c r="KT99" s="626">
        <v>12</v>
      </c>
      <c r="KU99" s="626">
        <v>3243</v>
      </c>
      <c r="KV99" s="626">
        <v>2976</v>
      </c>
      <c r="KW99" s="626">
        <v>2354</v>
      </c>
      <c r="KX99" s="626">
        <v>4278</v>
      </c>
      <c r="KY99" s="626">
        <v>2342</v>
      </c>
      <c r="KZ99" s="626">
        <v>2762</v>
      </c>
      <c r="LA99" s="626">
        <v>1962</v>
      </c>
      <c r="LB99" s="626">
        <v>489</v>
      </c>
      <c r="LC99" s="626">
        <v>1919</v>
      </c>
      <c r="LD99" s="626">
        <v>935</v>
      </c>
      <c r="LE99" s="626">
        <v>1315</v>
      </c>
      <c r="LF99" s="626">
        <v>2250</v>
      </c>
      <c r="LG99" s="626">
        <v>1242</v>
      </c>
      <c r="LH99" s="626">
        <v>332</v>
      </c>
      <c r="LI99" s="626">
        <v>232</v>
      </c>
      <c r="LJ99" s="626">
        <v>1104</v>
      </c>
      <c r="LK99" s="626">
        <v>54</v>
      </c>
      <c r="LL99" s="626">
        <v>36</v>
      </c>
      <c r="LM99" s="626">
        <v>70</v>
      </c>
      <c r="LN99" s="626">
        <v>89</v>
      </c>
      <c r="LO99" s="626">
        <v>506</v>
      </c>
      <c r="LP99" s="626">
        <v>0</v>
      </c>
      <c r="LQ99" s="626">
        <v>0</v>
      </c>
      <c r="LR99" s="626">
        <v>20</v>
      </c>
      <c r="LS99" s="626">
        <v>1</v>
      </c>
      <c r="LT99" s="626">
        <f t="shared" si="35"/>
        <v>31491</v>
      </c>
      <c r="LU99" s="614">
        <f t="shared" si="44"/>
        <v>86.276712328767118</v>
      </c>
      <c r="LV99" s="625">
        <v>442</v>
      </c>
      <c r="LW99" s="626">
        <v>182</v>
      </c>
      <c r="LX99" s="626">
        <v>0</v>
      </c>
      <c r="LY99" s="626">
        <v>7</v>
      </c>
      <c r="LZ99" s="626">
        <v>787</v>
      </c>
      <c r="MA99" s="626">
        <v>410</v>
      </c>
      <c r="MB99" s="626">
        <v>601</v>
      </c>
      <c r="MC99" s="626">
        <v>131</v>
      </c>
      <c r="MD99" s="626">
        <v>182</v>
      </c>
      <c r="ME99" s="626">
        <v>41</v>
      </c>
      <c r="MF99" s="626">
        <v>58</v>
      </c>
      <c r="MG99" s="626">
        <v>128</v>
      </c>
      <c r="MH99" s="626">
        <v>0</v>
      </c>
      <c r="MI99" s="626">
        <v>18</v>
      </c>
      <c r="MJ99" s="626">
        <v>0</v>
      </c>
      <c r="MK99" s="626">
        <v>0</v>
      </c>
      <c r="ML99" s="626">
        <v>41</v>
      </c>
      <c r="MM99" s="626">
        <v>17</v>
      </c>
      <c r="MN99" s="626">
        <v>238</v>
      </c>
      <c r="MO99" s="626">
        <v>1</v>
      </c>
      <c r="MP99" s="626">
        <v>14</v>
      </c>
      <c r="MQ99" s="626">
        <v>51</v>
      </c>
      <c r="MR99" s="626">
        <v>1</v>
      </c>
      <c r="MS99" s="626">
        <v>1</v>
      </c>
      <c r="MT99" s="626">
        <v>0</v>
      </c>
      <c r="MU99" s="626">
        <v>0</v>
      </c>
      <c r="MV99" s="626">
        <v>7</v>
      </c>
      <c r="MW99" s="626">
        <v>0</v>
      </c>
      <c r="MX99" s="626">
        <f t="shared" si="67"/>
        <v>3358</v>
      </c>
      <c r="MY99" s="614">
        <f t="shared" si="59"/>
        <v>9.1999999999999993</v>
      </c>
      <c r="MZ99" s="612">
        <f t="shared" si="45"/>
        <v>31491</v>
      </c>
      <c r="NA99" s="613">
        <f t="shared" si="60"/>
        <v>3358</v>
      </c>
      <c r="NB99" s="643">
        <f t="shared" si="61"/>
        <v>9.6358575568882901E-2</v>
      </c>
      <c r="NC99" s="644">
        <v>0</v>
      </c>
      <c r="ND99" s="645">
        <v>51</v>
      </c>
      <c r="NE99" s="645">
        <v>420</v>
      </c>
      <c r="NF99" s="646">
        <v>406</v>
      </c>
      <c r="NG99" s="647">
        <v>429</v>
      </c>
      <c r="NH99" s="647">
        <v>2052</v>
      </c>
      <c r="NI99" s="645">
        <v>0</v>
      </c>
      <c r="NJ99" s="645">
        <v>0</v>
      </c>
      <c r="NK99" s="646">
        <v>0</v>
      </c>
      <c r="NL99" s="647">
        <v>0</v>
      </c>
      <c r="NM99" s="645">
        <v>0</v>
      </c>
      <c r="NN99" s="645">
        <v>0</v>
      </c>
      <c r="NO99" s="646">
        <v>0</v>
      </c>
      <c r="NP99" s="647">
        <v>0</v>
      </c>
      <c r="NQ99" s="648">
        <v>0</v>
      </c>
      <c r="NR99" s="648">
        <v>0</v>
      </c>
      <c r="NS99" s="648">
        <v>0</v>
      </c>
      <c r="NT99" s="649">
        <f t="shared" si="62"/>
        <v>3358</v>
      </c>
      <c r="NU99" s="650">
        <f t="shared" si="63"/>
        <v>0.1402620607504467</v>
      </c>
      <c r="NV99" s="625">
        <v>790</v>
      </c>
      <c r="NW99" s="626">
        <v>19</v>
      </c>
      <c r="NX99" s="626">
        <v>4</v>
      </c>
      <c r="NY99" s="651">
        <v>813</v>
      </c>
      <c r="NZ99" s="626"/>
      <c r="OA99" s="626"/>
      <c r="OB99" s="626">
        <v>46</v>
      </c>
      <c r="OC99" s="651">
        <v>46</v>
      </c>
      <c r="OD99" s="652">
        <f t="shared" si="64"/>
        <v>859</v>
      </c>
      <c r="OE99" s="653">
        <v>3.32</v>
      </c>
      <c r="OF99" s="654">
        <v>0.66399999999999992</v>
      </c>
      <c r="OG99" s="654">
        <v>1.72</v>
      </c>
      <c r="OH99" s="654">
        <v>0.14333333333333334</v>
      </c>
      <c r="OI99" s="654">
        <v>20.8</v>
      </c>
      <c r="OJ99" s="654">
        <v>4.16</v>
      </c>
      <c r="OK99" s="654">
        <v>18.88</v>
      </c>
      <c r="OL99" s="655">
        <v>1.5733333333333333</v>
      </c>
      <c r="OM99" s="656"/>
      <c r="ON99" s="657"/>
      <c r="OO99" s="657"/>
      <c r="OP99" s="657"/>
      <c r="OQ99" s="657"/>
      <c r="OR99" s="657"/>
      <c r="OS99" s="657"/>
      <c r="OT99" s="658"/>
    </row>
    <row r="100" spans="1:410" s="587" customFormat="1" ht="8.25" x14ac:dyDescent="0.25">
      <c r="A100" s="588" t="s">
        <v>676</v>
      </c>
      <c r="B100" s="589" t="s">
        <v>677</v>
      </c>
      <c r="C100" s="590" t="s">
        <v>678</v>
      </c>
      <c r="D100" s="590" t="s">
        <v>679</v>
      </c>
      <c r="E100" s="590" t="s">
        <v>1206</v>
      </c>
      <c r="F100" s="590" t="s">
        <v>207</v>
      </c>
      <c r="G100" s="590" t="s">
        <v>680</v>
      </c>
      <c r="H100" s="590" t="s">
        <v>680</v>
      </c>
      <c r="I100" s="590" t="s">
        <v>492</v>
      </c>
      <c r="J100" s="590" t="s">
        <v>493</v>
      </c>
      <c r="K100" s="591" t="s">
        <v>282</v>
      </c>
      <c r="L100" s="592">
        <v>1</v>
      </c>
      <c r="M100" s="593">
        <v>129909</v>
      </c>
      <c r="N100" s="594">
        <v>0</v>
      </c>
      <c r="O100" s="595">
        <v>123086</v>
      </c>
      <c r="P100" s="596">
        <v>63705</v>
      </c>
      <c r="Q100" s="597">
        <f t="shared" si="46"/>
        <v>0.51756495458459939</v>
      </c>
      <c r="R100" s="598">
        <f t="shared" si="70"/>
        <v>6823</v>
      </c>
      <c r="S100" s="599">
        <v>0</v>
      </c>
      <c r="T100" s="600">
        <v>124163.18195999997</v>
      </c>
      <c r="U100" s="600">
        <v>0</v>
      </c>
      <c r="V100" s="600">
        <v>124163.18195999997</v>
      </c>
      <c r="W100" s="601">
        <f t="shared" si="47"/>
        <v>0.95577043899960723</v>
      </c>
      <c r="X100" s="602">
        <v>12.302999999999999</v>
      </c>
      <c r="Y100" s="603">
        <v>0</v>
      </c>
      <c r="Z100" s="603">
        <v>26.721999999999998</v>
      </c>
      <c r="AA100" s="603">
        <v>0.56079999999999997</v>
      </c>
      <c r="AB100" s="603">
        <v>21.421333333333333</v>
      </c>
      <c r="AC100" s="603">
        <v>2.0810666666666666</v>
      </c>
      <c r="AD100" s="603">
        <v>0</v>
      </c>
      <c r="AE100" s="603">
        <v>3.24</v>
      </c>
      <c r="AF100" s="603">
        <v>4.649</v>
      </c>
      <c r="AG100" s="603">
        <v>70.977199999999996</v>
      </c>
      <c r="AH100" s="604">
        <f t="shared" si="48"/>
        <v>0.19501269651059946</v>
      </c>
      <c r="AI100" s="605">
        <f t="shared" si="49"/>
        <v>0.4235657381253547</v>
      </c>
      <c r="AJ100" s="606"/>
      <c r="AK100" s="607"/>
      <c r="AL100" s="607"/>
      <c r="AM100" s="607"/>
      <c r="AN100" s="607"/>
      <c r="AO100" s="607"/>
      <c r="AP100" s="607"/>
      <c r="AQ100" s="608"/>
      <c r="AR100" s="609"/>
      <c r="AS100" s="610"/>
      <c r="AT100" s="610"/>
      <c r="AU100" s="610"/>
      <c r="AV100" s="610"/>
      <c r="AW100" s="610"/>
      <c r="AX100" s="610"/>
      <c r="AY100" s="610"/>
      <c r="AZ100" s="610"/>
      <c r="BA100" s="610"/>
      <c r="BB100" s="610"/>
      <c r="BC100" s="610"/>
      <c r="BD100" s="610"/>
      <c r="BE100" s="610"/>
      <c r="BF100" s="610"/>
      <c r="BG100" s="610"/>
      <c r="BH100" s="610"/>
      <c r="BI100" s="610"/>
      <c r="BJ100" s="610"/>
      <c r="BK100" s="610"/>
      <c r="BL100" s="611"/>
      <c r="BM100" s="612"/>
      <c r="BN100" s="613"/>
      <c r="BO100" s="613"/>
      <c r="BP100" s="613">
        <v>14</v>
      </c>
      <c r="BQ100" s="613"/>
      <c r="BR100" s="613"/>
      <c r="BS100" s="613"/>
      <c r="BT100" s="613">
        <v>19</v>
      </c>
      <c r="BU100" s="613"/>
      <c r="BV100" s="613"/>
      <c r="BW100" s="613"/>
      <c r="BX100" s="613"/>
      <c r="BY100" s="613"/>
      <c r="BZ100" s="613"/>
      <c r="CA100" s="613"/>
      <c r="CB100" s="613"/>
      <c r="CC100" s="613"/>
      <c r="CD100" s="613"/>
      <c r="CE100" s="613"/>
      <c r="CF100" s="613"/>
      <c r="CG100" s="613"/>
      <c r="CH100" s="613"/>
      <c r="CI100" s="613"/>
      <c r="CJ100" s="613"/>
      <c r="CK100" s="613"/>
      <c r="CL100" s="613"/>
      <c r="CM100" s="613"/>
      <c r="CN100" s="613"/>
      <c r="CO100" s="613"/>
      <c r="CP100" s="613"/>
      <c r="CQ100" s="613"/>
      <c r="CR100" s="613"/>
      <c r="CS100" s="613"/>
      <c r="CT100" s="613"/>
      <c r="CU100" s="613"/>
      <c r="CV100" s="613"/>
      <c r="CW100" s="613"/>
      <c r="CX100" s="613"/>
      <c r="CY100" s="613"/>
      <c r="CZ100" s="613"/>
      <c r="DA100" s="613">
        <f t="shared" si="50"/>
        <v>33</v>
      </c>
      <c r="DB100" s="614">
        <f t="shared" si="51"/>
        <v>2</v>
      </c>
      <c r="DC100" s="615"/>
      <c r="DD100" s="616"/>
      <c r="DE100" s="616"/>
      <c r="DF100" s="616">
        <v>0.80332681017612528</v>
      </c>
      <c r="DG100" s="616"/>
      <c r="DH100" s="616"/>
      <c r="DI100" s="616"/>
      <c r="DJ100" s="616">
        <v>0.57534246575342463</v>
      </c>
      <c r="DK100" s="616"/>
      <c r="DL100" s="616"/>
      <c r="DM100" s="616"/>
      <c r="DN100" s="616"/>
      <c r="DO100" s="616"/>
      <c r="DP100" s="616"/>
      <c r="DQ100" s="616"/>
      <c r="DR100" s="616"/>
      <c r="DS100" s="616"/>
      <c r="DT100" s="616"/>
      <c r="DU100" s="616"/>
      <c r="DV100" s="616"/>
      <c r="DW100" s="616"/>
      <c r="DX100" s="616"/>
      <c r="DY100" s="616"/>
      <c r="DZ100" s="616"/>
      <c r="EA100" s="616"/>
      <c r="EB100" s="616"/>
      <c r="EC100" s="616"/>
      <c r="ED100" s="616"/>
      <c r="EE100" s="616"/>
      <c r="EF100" s="616"/>
      <c r="EG100" s="616"/>
      <c r="EH100" s="616"/>
      <c r="EI100" s="616"/>
      <c r="EJ100" s="616"/>
      <c r="EK100" s="616"/>
      <c r="EL100" s="616"/>
      <c r="EM100" s="616"/>
      <c r="EN100" s="616"/>
      <c r="EO100" s="616"/>
      <c r="EP100" s="616"/>
      <c r="EQ100" s="617">
        <v>0.67206309672063091</v>
      </c>
      <c r="ER100" s="618"/>
      <c r="ES100" s="619"/>
      <c r="ET100" s="619"/>
      <c r="EU100" s="619"/>
      <c r="EV100" s="619"/>
      <c r="EW100" s="619"/>
      <c r="EX100" s="619"/>
      <c r="EY100" s="619"/>
      <c r="EZ100" s="619"/>
      <c r="FA100" s="619"/>
      <c r="FB100" s="619"/>
      <c r="FC100" s="619"/>
      <c r="FD100" s="619"/>
      <c r="FE100" s="619"/>
      <c r="FF100" s="619"/>
      <c r="FG100" s="619"/>
      <c r="FH100" s="619"/>
      <c r="FI100" s="619"/>
      <c r="FJ100" s="619"/>
      <c r="FK100" s="619"/>
      <c r="FL100" s="619"/>
      <c r="FM100" s="619"/>
      <c r="FN100" s="619"/>
      <c r="FO100" s="619"/>
      <c r="FP100" s="619"/>
      <c r="FQ100" s="619"/>
      <c r="FR100" s="619"/>
      <c r="FS100" s="619"/>
      <c r="FT100" s="619"/>
      <c r="FU100" s="619"/>
      <c r="FV100" s="619"/>
      <c r="FW100" s="619"/>
      <c r="FX100" s="620"/>
      <c r="FY100" s="614"/>
      <c r="FZ100" s="615"/>
      <c r="GA100" s="616"/>
      <c r="GB100" s="616"/>
      <c r="GC100" s="616"/>
      <c r="GD100" s="616"/>
      <c r="GE100" s="616"/>
      <c r="GF100" s="616"/>
      <c r="GG100" s="616"/>
      <c r="GH100" s="616"/>
      <c r="GI100" s="616"/>
      <c r="GJ100" s="616"/>
      <c r="GK100" s="616"/>
      <c r="GL100" s="616"/>
      <c r="GM100" s="616"/>
      <c r="GN100" s="616"/>
      <c r="GO100" s="616"/>
      <c r="GP100" s="616"/>
      <c r="GQ100" s="616"/>
      <c r="GR100" s="616"/>
      <c r="GS100" s="616"/>
      <c r="GT100" s="616"/>
      <c r="GU100" s="616"/>
      <c r="GV100" s="616"/>
      <c r="GW100" s="616"/>
      <c r="GX100" s="616"/>
      <c r="GY100" s="616"/>
      <c r="GZ100" s="616"/>
      <c r="HA100" s="616"/>
      <c r="HB100" s="616"/>
      <c r="HC100" s="616"/>
      <c r="HD100" s="616"/>
      <c r="HE100" s="616"/>
      <c r="HF100" s="621"/>
      <c r="HG100" s="622"/>
      <c r="HH100" s="623"/>
      <c r="HI100" s="623"/>
      <c r="HJ100" s="623"/>
      <c r="HK100" s="623"/>
      <c r="HL100" s="623"/>
      <c r="HM100" s="623"/>
      <c r="HN100" s="624"/>
      <c r="HO100" s="625">
        <v>0</v>
      </c>
      <c r="HP100" s="626">
        <v>0</v>
      </c>
      <c r="HQ100" s="626">
        <v>0</v>
      </c>
      <c r="HR100" s="626">
        <v>0</v>
      </c>
      <c r="HS100" s="626">
        <v>0</v>
      </c>
      <c r="HT100" s="626">
        <v>0</v>
      </c>
      <c r="HU100" s="626">
        <v>0</v>
      </c>
      <c r="HV100" s="626">
        <v>0</v>
      </c>
      <c r="HW100" s="626">
        <v>1182</v>
      </c>
      <c r="HX100" s="626">
        <v>0</v>
      </c>
      <c r="HY100" s="626">
        <v>0</v>
      </c>
      <c r="HZ100" s="626">
        <v>0</v>
      </c>
      <c r="IA100" s="626">
        <v>0</v>
      </c>
      <c r="IB100" s="626">
        <v>0</v>
      </c>
      <c r="IC100" s="626">
        <v>0</v>
      </c>
      <c r="ID100" s="626">
        <v>0</v>
      </c>
      <c r="IE100" s="626">
        <v>0</v>
      </c>
      <c r="IF100" s="626">
        <v>0</v>
      </c>
      <c r="IG100" s="626">
        <v>0</v>
      </c>
      <c r="IH100" s="626">
        <v>0</v>
      </c>
      <c r="II100" s="626">
        <v>0</v>
      </c>
      <c r="IJ100" s="626">
        <v>0</v>
      </c>
      <c r="IK100" s="626">
        <v>0</v>
      </c>
      <c r="IL100" s="626">
        <v>0</v>
      </c>
      <c r="IM100" s="626">
        <v>359</v>
      </c>
      <c r="IN100" s="626">
        <v>0</v>
      </c>
      <c r="IO100" s="626">
        <v>8</v>
      </c>
      <c r="IP100" s="626">
        <v>0</v>
      </c>
      <c r="IQ100" s="626">
        <f t="shared" si="53"/>
        <v>1549</v>
      </c>
      <c r="IR100" s="627">
        <f t="shared" si="54"/>
        <v>0</v>
      </c>
      <c r="IS100" s="614">
        <f t="shared" si="55"/>
        <v>4.2438356164383562</v>
      </c>
      <c r="IT100" s="628">
        <v>684</v>
      </c>
      <c r="IU100" s="629">
        <f t="shared" si="56"/>
        <v>0.44157520981278242</v>
      </c>
      <c r="IV100" s="630">
        <v>684</v>
      </c>
      <c r="IW100" s="631">
        <f t="shared" si="37"/>
        <v>0.44157520981278242</v>
      </c>
      <c r="IX100" s="632">
        <v>1340.2701999999999</v>
      </c>
      <c r="IY100" s="633">
        <v>295.44939999999997</v>
      </c>
      <c r="IZ100" s="633">
        <v>1635.7195999999994</v>
      </c>
      <c r="JA100" s="634">
        <f t="shared" si="57"/>
        <v>0.18062350050705517</v>
      </c>
      <c r="JB100" s="635">
        <v>1.0559842479018717</v>
      </c>
      <c r="JC100" s="636">
        <v>456</v>
      </c>
      <c r="JD100" s="637">
        <v>1081</v>
      </c>
      <c r="JE100" s="637">
        <v>0</v>
      </c>
      <c r="JF100" s="637">
        <v>0</v>
      </c>
      <c r="JG100" s="637">
        <v>0</v>
      </c>
      <c r="JH100" s="637">
        <v>12</v>
      </c>
      <c r="JI100" s="638">
        <f t="shared" si="38"/>
        <v>0.29438347320852165</v>
      </c>
      <c r="JJ100" s="638">
        <f t="shared" si="39"/>
        <v>0.69786959328599096</v>
      </c>
      <c r="JK100" s="638">
        <f t="shared" si="40"/>
        <v>0</v>
      </c>
      <c r="JL100" s="638">
        <f t="shared" si="41"/>
        <v>0</v>
      </c>
      <c r="JM100" s="638">
        <f t="shared" si="42"/>
        <v>0</v>
      </c>
      <c r="JN100" s="639">
        <f t="shared" si="43"/>
        <v>7.7469335054874116E-3</v>
      </c>
      <c r="JO100" s="640">
        <v>0</v>
      </c>
      <c r="JP100" s="641">
        <v>0</v>
      </c>
      <c r="JQ100" s="641">
        <v>0</v>
      </c>
      <c r="JR100" s="641">
        <v>0</v>
      </c>
      <c r="JS100" s="641">
        <v>0</v>
      </c>
      <c r="JT100" s="641">
        <v>0</v>
      </c>
      <c r="JU100" s="641">
        <v>0</v>
      </c>
      <c r="JV100" s="641">
        <v>0</v>
      </c>
      <c r="JW100" s="641">
        <v>4.4433164128595601</v>
      </c>
      <c r="JX100" s="641">
        <v>0</v>
      </c>
      <c r="JY100" s="641">
        <v>0</v>
      </c>
      <c r="JZ100" s="641">
        <v>0</v>
      </c>
      <c r="KA100" s="641">
        <v>0</v>
      </c>
      <c r="KB100" s="641">
        <v>0</v>
      </c>
      <c r="KC100" s="641">
        <v>0</v>
      </c>
      <c r="KD100" s="641">
        <v>0</v>
      </c>
      <c r="KE100" s="641">
        <v>0</v>
      </c>
      <c r="KF100" s="641">
        <v>0</v>
      </c>
      <c r="KG100" s="641">
        <v>0</v>
      </c>
      <c r="KH100" s="641">
        <v>0</v>
      </c>
      <c r="KI100" s="641">
        <v>0</v>
      </c>
      <c r="KJ100" s="641">
        <v>0</v>
      </c>
      <c r="KK100" s="641">
        <v>0</v>
      </c>
      <c r="KL100" s="641">
        <v>0</v>
      </c>
      <c r="KM100" s="641">
        <v>12.055710306406684</v>
      </c>
      <c r="KN100" s="641">
        <v>0</v>
      </c>
      <c r="KO100" s="641">
        <v>2.625</v>
      </c>
      <c r="KP100" s="641">
        <v>0</v>
      </c>
      <c r="KQ100" s="642">
        <v>6.1981923821820528</v>
      </c>
      <c r="KR100" s="625">
        <v>0</v>
      </c>
      <c r="KS100" s="626">
        <v>0</v>
      </c>
      <c r="KT100" s="626">
        <v>0</v>
      </c>
      <c r="KU100" s="626">
        <v>0</v>
      </c>
      <c r="KV100" s="626">
        <v>0</v>
      </c>
      <c r="KW100" s="626">
        <v>0</v>
      </c>
      <c r="KX100" s="626">
        <v>0</v>
      </c>
      <c r="KY100" s="626">
        <v>0</v>
      </c>
      <c r="KZ100" s="626">
        <v>4068</v>
      </c>
      <c r="LA100" s="626">
        <v>0</v>
      </c>
      <c r="LB100" s="626">
        <v>0</v>
      </c>
      <c r="LC100" s="626">
        <v>0</v>
      </c>
      <c r="LD100" s="626">
        <v>0</v>
      </c>
      <c r="LE100" s="626">
        <v>0</v>
      </c>
      <c r="LF100" s="626">
        <v>0</v>
      </c>
      <c r="LG100" s="626">
        <v>0</v>
      </c>
      <c r="LH100" s="626">
        <v>0</v>
      </c>
      <c r="LI100" s="626">
        <v>0</v>
      </c>
      <c r="LJ100" s="626">
        <v>0</v>
      </c>
      <c r="LK100" s="626">
        <v>0</v>
      </c>
      <c r="LL100" s="626">
        <v>0</v>
      </c>
      <c r="LM100" s="626">
        <v>0</v>
      </c>
      <c r="LN100" s="626">
        <v>0</v>
      </c>
      <c r="LO100" s="626">
        <v>0</v>
      </c>
      <c r="LP100" s="626">
        <v>3969</v>
      </c>
      <c r="LQ100" s="626">
        <v>0</v>
      </c>
      <c r="LR100" s="626">
        <v>13</v>
      </c>
      <c r="LS100" s="626">
        <v>0</v>
      </c>
      <c r="LT100" s="626">
        <f t="shared" si="35"/>
        <v>8050</v>
      </c>
      <c r="LU100" s="614">
        <f t="shared" si="44"/>
        <v>22.054794520547944</v>
      </c>
      <c r="LV100" s="625">
        <v>0</v>
      </c>
      <c r="LW100" s="626">
        <v>0</v>
      </c>
      <c r="LX100" s="626">
        <v>0</v>
      </c>
      <c r="LY100" s="626">
        <v>0</v>
      </c>
      <c r="LZ100" s="626">
        <v>0</v>
      </c>
      <c r="MA100" s="626">
        <v>0</v>
      </c>
      <c r="MB100" s="626">
        <v>0</v>
      </c>
      <c r="MC100" s="626">
        <v>0</v>
      </c>
      <c r="MD100" s="626">
        <v>0</v>
      </c>
      <c r="ME100" s="626">
        <v>0</v>
      </c>
      <c r="MF100" s="626">
        <v>0</v>
      </c>
      <c r="MG100" s="626">
        <v>0</v>
      </c>
      <c r="MH100" s="626">
        <v>0</v>
      </c>
      <c r="MI100" s="626">
        <v>0</v>
      </c>
      <c r="MJ100" s="626">
        <v>0</v>
      </c>
      <c r="MK100" s="626">
        <v>0</v>
      </c>
      <c r="ML100" s="626">
        <v>0</v>
      </c>
      <c r="MM100" s="626">
        <v>0</v>
      </c>
      <c r="MN100" s="626">
        <v>0</v>
      </c>
      <c r="MO100" s="626">
        <v>0</v>
      </c>
      <c r="MP100" s="626">
        <v>0</v>
      </c>
      <c r="MQ100" s="626">
        <v>0</v>
      </c>
      <c r="MR100" s="626">
        <v>0</v>
      </c>
      <c r="MS100" s="626">
        <v>0</v>
      </c>
      <c r="MT100" s="626">
        <v>0</v>
      </c>
      <c r="MU100" s="626">
        <v>0</v>
      </c>
      <c r="MV100" s="626">
        <v>0</v>
      </c>
      <c r="MW100" s="626">
        <v>0</v>
      </c>
      <c r="MX100" s="626">
        <f t="shared" si="67"/>
        <v>0</v>
      </c>
      <c r="MY100" s="614">
        <f t="shared" si="59"/>
        <v>0</v>
      </c>
      <c r="MZ100" s="612">
        <f t="shared" si="45"/>
        <v>8050</v>
      </c>
      <c r="NA100" s="613">
        <f t="shared" si="60"/>
        <v>0</v>
      </c>
      <c r="NB100" s="643">
        <f t="shared" si="61"/>
        <v>0</v>
      </c>
      <c r="NC100" s="644">
        <v>0</v>
      </c>
      <c r="ND100" s="645">
        <v>0</v>
      </c>
      <c r="NE100" s="645">
        <v>0</v>
      </c>
      <c r="NF100" s="646">
        <v>0</v>
      </c>
      <c r="NG100" s="647">
        <v>0</v>
      </c>
      <c r="NH100" s="647">
        <v>0</v>
      </c>
      <c r="NI100" s="645">
        <v>0</v>
      </c>
      <c r="NJ100" s="645">
        <v>0</v>
      </c>
      <c r="NK100" s="646">
        <v>0</v>
      </c>
      <c r="NL100" s="647">
        <v>0</v>
      </c>
      <c r="NM100" s="645">
        <v>0</v>
      </c>
      <c r="NN100" s="645">
        <v>0</v>
      </c>
      <c r="NO100" s="646">
        <v>0</v>
      </c>
      <c r="NP100" s="647">
        <v>0</v>
      </c>
      <c r="NQ100" s="648">
        <v>0</v>
      </c>
      <c r="NR100" s="648">
        <v>0</v>
      </c>
      <c r="NS100" s="648">
        <v>0</v>
      </c>
      <c r="NT100" s="649">
        <f t="shared" si="62"/>
        <v>0</v>
      </c>
      <c r="NU100" s="650"/>
      <c r="NV100" s="625"/>
      <c r="NW100" s="626"/>
      <c r="NX100" s="626"/>
      <c r="NY100" s="651"/>
      <c r="NZ100" s="626"/>
      <c r="OA100" s="626"/>
      <c r="OB100" s="626"/>
      <c r="OC100" s="651"/>
      <c r="OD100" s="652"/>
      <c r="OE100" s="653"/>
      <c r="OF100" s="654"/>
      <c r="OG100" s="654"/>
      <c r="OH100" s="654"/>
      <c r="OI100" s="654"/>
      <c r="OJ100" s="654"/>
      <c r="OK100" s="654"/>
      <c r="OL100" s="655"/>
      <c r="OM100" s="656"/>
      <c r="ON100" s="657"/>
      <c r="OO100" s="657"/>
      <c r="OP100" s="657"/>
      <c r="OQ100" s="657"/>
      <c r="OR100" s="657"/>
      <c r="OS100" s="657"/>
      <c r="OT100" s="658"/>
    </row>
    <row r="101" spans="1:410" s="587" customFormat="1" ht="8.25" x14ac:dyDescent="0.25">
      <c r="A101" s="588" t="s">
        <v>681</v>
      </c>
      <c r="B101" s="589" t="s">
        <v>682</v>
      </c>
      <c r="C101" s="590" t="s">
        <v>683</v>
      </c>
      <c r="D101" s="590" t="s">
        <v>684</v>
      </c>
      <c r="E101" s="590" t="s">
        <v>1207</v>
      </c>
      <c r="F101" s="590" t="s">
        <v>229</v>
      </c>
      <c r="G101" s="590" t="s">
        <v>685</v>
      </c>
      <c r="H101" s="590" t="s">
        <v>1282</v>
      </c>
      <c r="I101" s="590" t="s">
        <v>320</v>
      </c>
      <c r="J101" s="590" t="s">
        <v>493</v>
      </c>
      <c r="K101" s="591" t="s">
        <v>282</v>
      </c>
      <c r="L101" s="592">
        <v>1</v>
      </c>
      <c r="M101" s="593">
        <v>298484</v>
      </c>
      <c r="N101" s="594">
        <v>0</v>
      </c>
      <c r="O101" s="595">
        <v>278950</v>
      </c>
      <c r="P101" s="596">
        <v>172637</v>
      </c>
      <c r="Q101" s="597">
        <f t="shared" si="46"/>
        <v>0.61888151998566054</v>
      </c>
      <c r="R101" s="598">
        <f t="shared" si="70"/>
        <v>19534</v>
      </c>
      <c r="S101" s="599">
        <v>674.91764999999998</v>
      </c>
      <c r="T101" s="600">
        <v>240456.96516999989</v>
      </c>
      <c r="U101" s="600">
        <v>0</v>
      </c>
      <c r="V101" s="600">
        <v>241131.88281999991</v>
      </c>
      <c r="W101" s="601">
        <f t="shared" si="47"/>
        <v>0.80785530487396284</v>
      </c>
      <c r="X101" s="602">
        <v>24.427499999999998</v>
      </c>
      <c r="Y101" s="603">
        <v>0</v>
      </c>
      <c r="Z101" s="603">
        <v>99.848666666666674</v>
      </c>
      <c r="AA101" s="603">
        <v>13.206000000000001</v>
      </c>
      <c r="AB101" s="603">
        <v>9.4996000000000009</v>
      </c>
      <c r="AC101" s="603">
        <v>64.437066666666666</v>
      </c>
      <c r="AD101" s="603">
        <v>0</v>
      </c>
      <c r="AE101" s="603">
        <v>16.137</v>
      </c>
      <c r="AF101" s="603">
        <v>37.137499999999996</v>
      </c>
      <c r="AG101" s="603">
        <v>264.69333333333333</v>
      </c>
      <c r="AH101" s="604">
        <f t="shared" si="48"/>
        <v>0.11554079461542766</v>
      </c>
      <c r="AI101" s="605">
        <f t="shared" si="49"/>
        <v>0.47227895969532835</v>
      </c>
      <c r="AJ101" s="606"/>
      <c r="AK101" s="607"/>
      <c r="AL101" s="607"/>
      <c r="AM101" s="607"/>
      <c r="AN101" s="607"/>
      <c r="AO101" s="607">
        <v>349</v>
      </c>
      <c r="AP101" s="607">
        <v>438</v>
      </c>
      <c r="AQ101" s="608"/>
      <c r="AR101" s="609"/>
      <c r="AS101" s="610"/>
      <c r="AT101" s="610"/>
      <c r="AU101" s="610"/>
      <c r="AV101" s="610"/>
      <c r="AW101" s="610"/>
      <c r="AX101" s="610"/>
      <c r="AY101" s="610"/>
      <c r="AZ101" s="610"/>
      <c r="BA101" s="610"/>
      <c r="BB101" s="610"/>
      <c r="BC101" s="610"/>
      <c r="BD101" s="610"/>
      <c r="BE101" s="610"/>
      <c r="BF101" s="610"/>
      <c r="BG101" s="610"/>
      <c r="BH101" s="610"/>
      <c r="BI101" s="610"/>
      <c r="BJ101" s="610"/>
      <c r="BK101" s="610"/>
      <c r="BL101" s="611"/>
      <c r="BM101" s="612">
        <v>20</v>
      </c>
      <c r="BN101" s="613"/>
      <c r="BO101" s="613"/>
      <c r="BP101" s="613"/>
      <c r="BQ101" s="613"/>
      <c r="BR101" s="613"/>
      <c r="BS101" s="613"/>
      <c r="BT101" s="613"/>
      <c r="BU101" s="613"/>
      <c r="BV101" s="613"/>
      <c r="BW101" s="613"/>
      <c r="BX101" s="613"/>
      <c r="BY101" s="613"/>
      <c r="BZ101" s="613"/>
      <c r="CA101" s="613"/>
      <c r="CB101" s="613"/>
      <c r="CC101" s="613"/>
      <c r="CD101" s="613"/>
      <c r="CE101" s="613"/>
      <c r="CF101" s="613"/>
      <c r="CG101" s="613"/>
      <c r="CH101" s="613"/>
      <c r="CI101" s="613"/>
      <c r="CJ101" s="613"/>
      <c r="CK101" s="613"/>
      <c r="CL101" s="613"/>
      <c r="CM101" s="613"/>
      <c r="CN101" s="613"/>
      <c r="CO101" s="613"/>
      <c r="CP101" s="613"/>
      <c r="CQ101" s="613"/>
      <c r="CR101" s="613"/>
      <c r="CS101" s="613"/>
      <c r="CT101" s="613"/>
      <c r="CU101" s="613"/>
      <c r="CV101" s="613"/>
      <c r="CW101" s="613"/>
      <c r="CX101" s="613"/>
      <c r="CY101" s="613"/>
      <c r="CZ101" s="613"/>
      <c r="DA101" s="613">
        <f t="shared" si="50"/>
        <v>20</v>
      </c>
      <c r="DB101" s="614">
        <f t="shared" si="51"/>
        <v>1</v>
      </c>
      <c r="DC101" s="615">
        <v>0.45616438356164385</v>
      </c>
      <c r="DD101" s="616"/>
      <c r="DE101" s="616"/>
      <c r="DF101" s="616"/>
      <c r="DG101" s="616"/>
      <c r="DH101" s="616"/>
      <c r="DI101" s="616"/>
      <c r="DJ101" s="616"/>
      <c r="DK101" s="616"/>
      <c r="DL101" s="616"/>
      <c r="DM101" s="616"/>
      <c r="DN101" s="616"/>
      <c r="DO101" s="616"/>
      <c r="DP101" s="616"/>
      <c r="DQ101" s="616"/>
      <c r="DR101" s="616"/>
      <c r="DS101" s="616"/>
      <c r="DT101" s="616"/>
      <c r="DU101" s="616"/>
      <c r="DV101" s="616"/>
      <c r="DW101" s="616"/>
      <c r="DX101" s="616"/>
      <c r="DY101" s="616"/>
      <c r="DZ101" s="616"/>
      <c r="EA101" s="616"/>
      <c r="EB101" s="616"/>
      <c r="EC101" s="616"/>
      <c r="ED101" s="616"/>
      <c r="EE101" s="616"/>
      <c r="EF101" s="616"/>
      <c r="EG101" s="616"/>
      <c r="EH101" s="616"/>
      <c r="EI101" s="616"/>
      <c r="EJ101" s="616"/>
      <c r="EK101" s="616"/>
      <c r="EL101" s="616"/>
      <c r="EM101" s="616"/>
      <c r="EN101" s="616"/>
      <c r="EO101" s="616"/>
      <c r="EP101" s="616"/>
      <c r="EQ101" s="617">
        <v>0.45616438356164385</v>
      </c>
      <c r="ER101" s="618"/>
      <c r="ES101" s="619">
        <v>4</v>
      </c>
      <c r="ET101" s="619"/>
      <c r="EU101" s="619"/>
      <c r="EV101" s="619"/>
      <c r="EW101" s="619"/>
      <c r="EX101" s="619"/>
      <c r="EY101" s="619"/>
      <c r="EZ101" s="619"/>
      <c r="FA101" s="619"/>
      <c r="FB101" s="619"/>
      <c r="FC101" s="619"/>
      <c r="FD101" s="619"/>
      <c r="FE101" s="619"/>
      <c r="FF101" s="619"/>
      <c r="FG101" s="619"/>
      <c r="FH101" s="619"/>
      <c r="FI101" s="619"/>
      <c r="FJ101" s="619"/>
      <c r="FK101" s="619"/>
      <c r="FL101" s="619"/>
      <c r="FM101" s="619"/>
      <c r="FN101" s="619"/>
      <c r="FO101" s="619"/>
      <c r="FP101" s="619"/>
      <c r="FQ101" s="619"/>
      <c r="FR101" s="619"/>
      <c r="FS101" s="619"/>
      <c r="FT101" s="619"/>
      <c r="FU101" s="619"/>
      <c r="FV101" s="619"/>
      <c r="FW101" s="619"/>
      <c r="FX101" s="620">
        <f t="shared" si="52"/>
        <v>4</v>
      </c>
      <c r="FY101" s="614">
        <f>COUNT(ER101:FW101)</f>
        <v>1</v>
      </c>
      <c r="FZ101" s="615"/>
      <c r="GA101" s="616">
        <v>0.59657534246575339</v>
      </c>
      <c r="GB101" s="616"/>
      <c r="GC101" s="616"/>
      <c r="GD101" s="616"/>
      <c r="GE101" s="616"/>
      <c r="GF101" s="616"/>
      <c r="GG101" s="616"/>
      <c r="GH101" s="616"/>
      <c r="GI101" s="616"/>
      <c r="GJ101" s="616"/>
      <c r="GK101" s="616"/>
      <c r="GL101" s="616"/>
      <c r="GM101" s="616"/>
      <c r="GN101" s="616"/>
      <c r="GO101" s="616"/>
      <c r="GP101" s="616"/>
      <c r="GQ101" s="616"/>
      <c r="GR101" s="616"/>
      <c r="GS101" s="616"/>
      <c r="GT101" s="616"/>
      <c r="GU101" s="616"/>
      <c r="GV101" s="616"/>
      <c r="GW101" s="616"/>
      <c r="GX101" s="616"/>
      <c r="GY101" s="616"/>
      <c r="GZ101" s="616"/>
      <c r="HA101" s="616"/>
      <c r="HB101" s="616"/>
      <c r="HC101" s="616"/>
      <c r="HD101" s="616"/>
      <c r="HE101" s="616"/>
      <c r="HF101" s="621">
        <v>0.59657534246575339</v>
      </c>
      <c r="HG101" s="622">
        <v>110</v>
      </c>
      <c r="HH101" s="623">
        <v>20</v>
      </c>
      <c r="HI101" s="623">
        <v>20</v>
      </c>
      <c r="HJ101" s="623"/>
      <c r="HK101" s="623">
        <v>16</v>
      </c>
      <c r="HL101" s="659">
        <v>0.90582191780821919</v>
      </c>
      <c r="HM101" s="623">
        <v>15</v>
      </c>
      <c r="HN101" s="660">
        <v>0.56949771689497719</v>
      </c>
      <c r="HO101" s="625">
        <v>0</v>
      </c>
      <c r="HP101" s="626">
        <v>53</v>
      </c>
      <c r="HQ101" s="626">
        <v>0</v>
      </c>
      <c r="HR101" s="626">
        <v>5</v>
      </c>
      <c r="HS101" s="626">
        <v>180</v>
      </c>
      <c r="HT101" s="626">
        <v>198</v>
      </c>
      <c r="HU101" s="626">
        <v>56</v>
      </c>
      <c r="HV101" s="626">
        <v>13</v>
      </c>
      <c r="HW101" s="626">
        <v>98</v>
      </c>
      <c r="HX101" s="626">
        <v>18</v>
      </c>
      <c r="HY101" s="626">
        <v>68</v>
      </c>
      <c r="HZ101" s="626">
        <v>43</v>
      </c>
      <c r="IA101" s="626">
        <v>0</v>
      </c>
      <c r="IB101" s="626">
        <v>0</v>
      </c>
      <c r="IC101" s="626">
        <v>0</v>
      </c>
      <c r="ID101" s="626">
        <v>0</v>
      </c>
      <c r="IE101" s="626">
        <v>24</v>
      </c>
      <c r="IF101" s="626">
        <v>0</v>
      </c>
      <c r="IG101" s="626">
        <v>10</v>
      </c>
      <c r="IH101" s="626">
        <v>7</v>
      </c>
      <c r="II101" s="626">
        <v>10</v>
      </c>
      <c r="IJ101" s="626">
        <v>8</v>
      </c>
      <c r="IK101" s="626">
        <v>0</v>
      </c>
      <c r="IL101" s="626">
        <v>4</v>
      </c>
      <c r="IM101" s="626">
        <v>0</v>
      </c>
      <c r="IN101" s="626">
        <v>0</v>
      </c>
      <c r="IO101" s="626">
        <v>0</v>
      </c>
      <c r="IP101" s="626">
        <v>0</v>
      </c>
      <c r="IQ101" s="626">
        <f t="shared" si="53"/>
        <v>795</v>
      </c>
      <c r="IR101" s="627">
        <f t="shared" si="54"/>
        <v>0</v>
      </c>
      <c r="IS101" s="614">
        <f t="shared" si="55"/>
        <v>2.1780821917808217</v>
      </c>
      <c r="IT101" s="628">
        <v>97</v>
      </c>
      <c r="IU101" s="629">
        <f t="shared" si="56"/>
        <v>0.1220125786163522</v>
      </c>
      <c r="IV101" s="630">
        <v>159</v>
      </c>
      <c r="IW101" s="631">
        <f t="shared" si="37"/>
        <v>0.2</v>
      </c>
      <c r="IX101" s="632">
        <v>535.70749999999987</v>
      </c>
      <c r="IY101" s="633">
        <v>11.067600000000001</v>
      </c>
      <c r="IZ101" s="633">
        <v>546.77509999999972</v>
      </c>
      <c r="JA101" s="634">
        <f t="shared" si="57"/>
        <v>2.0241594761721968E-2</v>
      </c>
      <c r="JB101" s="635">
        <v>0.68776742138364744</v>
      </c>
      <c r="JC101" s="636">
        <v>2</v>
      </c>
      <c r="JD101" s="637">
        <v>5</v>
      </c>
      <c r="JE101" s="637">
        <v>2</v>
      </c>
      <c r="JF101" s="637">
        <v>0</v>
      </c>
      <c r="JG101" s="637">
        <v>0</v>
      </c>
      <c r="JH101" s="637">
        <v>786</v>
      </c>
      <c r="JI101" s="638">
        <f t="shared" si="38"/>
        <v>2.5157232704402514E-3</v>
      </c>
      <c r="JJ101" s="638">
        <f t="shared" si="39"/>
        <v>6.2893081761006293E-3</v>
      </c>
      <c r="JK101" s="638">
        <f t="shared" si="40"/>
        <v>2.5157232704402514E-3</v>
      </c>
      <c r="JL101" s="638">
        <f t="shared" si="41"/>
        <v>0</v>
      </c>
      <c r="JM101" s="638">
        <f t="shared" si="42"/>
        <v>0</v>
      </c>
      <c r="JN101" s="639">
        <f t="shared" si="43"/>
        <v>0.98867924528301887</v>
      </c>
      <c r="JO101" s="640">
        <v>0</v>
      </c>
      <c r="JP101" s="641">
        <v>7.7924528301886795</v>
      </c>
      <c r="JQ101" s="641">
        <v>0</v>
      </c>
      <c r="JR101" s="641">
        <v>5.2</v>
      </c>
      <c r="JS101" s="641">
        <v>6.833333333333333</v>
      </c>
      <c r="JT101" s="641">
        <v>4.2474747474747474</v>
      </c>
      <c r="JU101" s="641">
        <v>5.9821428571428568</v>
      </c>
      <c r="JV101" s="641">
        <v>5</v>
      </c>
      <c r="JW101" s="641">
        <v>7.8877551020408161</v>
      </c>
      <c r="JX101" s="641">
        <v>7.3888888888888893</v>
      </c>
      <c r="JY101" s="641">
        <v>6.117647058823529</v>
      </c>
      <c r="JZ101" s="641">
        <v>8.279069767441861</v>
      </c>
      <c r="KA101" s="641">
        <v>0</v>
      </c>
      <c r="KB101" s="641">
        <v>0</v>
      </c>
      <c r="KC101" s="641">
        <v>0</v>
      </c>
      <c r="KD101" s="641">
        <v>0</v>
      </c>
      <c r="KE101" s="641">
        <v>5.416666666666667</v>
      </c>
      <c r="KF101" s="641">
        <v>0</v>
      </c>
      <c r="KG101" s="641">
        <v>6.8</v>
      </c>
      <c r="KH101" s="641">
        <v>10.285714285714286</v>
      </c>
      <c r="KI101" s="641">
        <v>4.0999999999999996</v>
      </c>
      <c r="KJ101" s="641">
        <v>3.125</v>
      </c>
      <c r="KK101" s="641">
        <v>0</v>
      </c>
      <c r="KL101" s="641">
        <v>5</v>
      </c>
      <c r="KM101" s="641">
        <v>0</v>
      </c>
      <c r="KN101" s="641">
        <v>0</v>
      </c>
      <c r="KO101" s="641">
        <v>0</v>
      </c>
      <c r="KP101" s="641">
        <v>0</v>
      </c>
      <c r="KQ101" s="642">
        <v>6.2188679245283023</v>
      </c>
      <c r="KR101" s="625">
        <v>0</v>
      </c>
      <c r="KS101" s="626">
        <v>288</v>
      </c>
      <c r="KT101" s="626">
        <v>0</v>
      </c>
      <c r="KU101" s="626">
        <v>21</v>
      </c>
      <c r="KV101" s="626">
        <v>746</v>
      </c>
      <c r="KW101" s="626">
        <v>424</v>
      </c>
      <c r="KX101" s="626">
        <v>250</v>
      </c>
      <c r="KY101" s="626">
        <v>53</v>
      </c>
      <c r="KZ101" s="626">
        <v>651</v>
      </c>
      <c r="LA101" s="626">
        <v>106</v>
      </c>
      <c r="LB101" s="626">
        <v>324</v>
      </c>
      <c r="LC101" s="626">
        <v>266</v>
      </c>
      <c r="LD101" s="626">
        <v>0</v>
      </c>
      <c r="LE101" s="626">
        <v>0</v>
      </c>
      <c r="LF101" s="626">
        <v>0</v>
      </c>
      <c r="LG101" s="626">
        <v>0</v>
      </c>
      <c r="LH101" s="626">
        <v>93</v>
      </c>
      <c r="LI101" s="626">
        <v>0</v>
      </c>
      <c r="LJ101" s="626">
        <v>18</v>
      </c>
      <c r="LK101" s="626">
        <v>50</v>
      </c>
      <c r="LL101" s="626">
        <v>29</v>
      </c>
      <c r="LM101" s="626">
        <v>8</v>
      </c>
      <c r="LN101" s="626">
        <v>0</v>
      </c>
      <c r="LO101" s="626">
        <v>16</v>
      </c>
      <c r="LP101" s="626">
        <v>0</v>
      </c>
      <c r="LQ101" s="626">
        <v>0</v>
      </c>
      <c r="LR101" s="626">
        <v>0</v>
      </c>
      <c r="LS101" s="626">
        <v>0</v>
      </c>
      <c r="LT101" s="626">
        <f t="shared" si="35"/>
        <v>3343</v>
      </c>
      <c r="LU101" s="614">
        <f t="shared" si="44"/>
        <v>9.1589041095890416</v>
      </c>
      <c r="LV101" s="625">
        <v>0</v>
      </c>
      <c r="LW101" s="626">
        <v>72</v>
      </c>
      <c r="LX101" s="626">
        <v>0</v>
      </c>
      <c r="LY101" s="626">
        <v>0</v>
      </c>
      <c r="LZ101" s="626">
        <v>311</v>
      </c>
      <c r="MA101" s="626">
        <v>266</v>
      </c>
      <c r="MB101" s="626">
        <v>27</v>
      </c>
      <c r="MC101" s="626">
        <v>0</v>
      </c>
      <c r="MD101" s="626">
        <v>22</v>
      </c>
      <c r="ME101" s="626">
        <v>9</v>
      </c>
      <c r="MF101" s="626">
        <v>24</v>
      </c>
      <c r="MG101" s="626">
        <v>44</v>
      </c>
      <c r="MH101" s="626">
        <v>0</v>
      </c>
      <c r="MI101" s="626">
        <v>0</v>
      </c>
      <c r="MJ101" s="626">
        <v>0</v>
      </c>
      <c r="MK101" s="626">
        <v>0</v>
      </c>
      <c r="ML101" s="626">
        <v>13</v>
      </c>
      <c r="MM101" s="626">
        <v>0</v>
      </c>
      <c r="MN101" s="626">
        <v>40</v>
      </c>
      <c r="MO101" s="626">
        <v>13</v>
      </c>
      <c r="MP101" s="626">
        <v>5</v>
      </c>
      <c r="MQ101" s="626">
        <v>10</v>
      </c>
      <c r="MR101" s="626">
        <v>0</v>
      </c>
      <c r="MS101" s="626">
        <v>0</v>
      </c>
      <c r="MT101" s="626">
        <v>0</v>
      </c>
      <c r="MU101" s="626">
        <v>0</v>
      </c>
      <c r="MV101" s="626">
        <v>0</v>
      </c>
      <c r="MW101" s="626">
        <v>0</v>
      </c>
      <c r="MX101" s="626">
        <f t="shared" si="67"/>
        <v>856</v>
      </c>
      <c r="MY101" s="614">
        <f t="shared" si="59"/>
        <v>2.3452054794520549</v>
      </c>
      <c r="MZ101" s="612">
        <f t="shared" si="45"/>
        <v>3343</v>
      </c>
      <c r="NA101" s="613">
        <f t="shared" si="60"/>
        <v>856</v>
      </c>
      <c r="NB101" s="643">
        <f t="shared" si="61"/>
        <v>0.20385806144320076</v>
      </c>
      <c r="NC101" s="644">
        <v>0</v>
      </c>
      <c r="ND101" s="645">
        <v>0</v>
      </c>
      <c r="NE101" s="645">
        <v>9</v>
      </c>
      <c r="NF101" s="646">
        <v>74</v>
      </c>
      <c r="NG101" s="647">
        <v>264</v>
      </c>
      <c r="NH101" s="647">
        <v>509</v>
      </c>
      <c r="NI101" s="645">
        <v>0</v>
      </c>
      <c r="NJ101" s="645">
        <v>0</v>
      </c>
      <c r="NK101" s="646">
        <v>0</v>
      </c>
      <c r="NL101" s="647">
        <v>0</v>
      </c>
      <c r="NM101" s="645">
        <v>0</v>
      </c>
      <c r="NN101" s="645">
        <v>0</v>
      </c>
      <c r="NO101" s="646">
        <v>0</v>
      </c>
      <c r="NP101" s="647">
        <v>0</v>
      </c>
      <c r="NQ101" s="648">
        <v>0</v>
      </c>
      <c r="NR101" s="648">
        <v>0</v>
      </c>
      <c r="NS101" s="648">
        <v>0</v>
      </c>
      <c r="NT101" s="649">
        <f t="shared" si="62"/>
        <v>856</v>
      </c>
      <c r="NU101" s="650">
        <f t="shared" si="63"/>
        <v>1.0514018691588784E-2</v>
      </c>
      <c r="NV101" s="625"/>
      <c r="NW101" s="626"/>
      <c r="NX101" s="626"/>
      <c r="NY101" s="651"/>
      <c r="NZ101" s="626">
        <v>12</v>
      </c>
      <c r="OA101" s="626">
        <v>2</v>
      </c>
      <c r="OB101" s="626">
        <v>3</v>
      </c>
      <c r="OC101" s="651">
        <v>17</v>
      </c>
      <c r="OD101" s="652">
        <f t="shared" si="64"/>
        <v>17</v>
      </c>
      <c r="OE101" s="653"/>
      <c r="OF101" s="654"/>
      <c r="OG101" s="654">
        <v>1.0900000000000001</v>
      </c>
      <c r="OH101" s="654">
        <v>0.27250000000000002</v>
      </c>
      <c r="OI101" s="654"/>
      <c r="OJ101" s="654"/>
      <c r="OK101" s="654">
        <v>7.9399999999999995</v>
      </c>
      <c r="OL101" s="655">
        <v>1.9849999999999999</v>
      </c>
      <c r="OM101" s="656"/>
      <c r="ON101" s="657">
        <v>74</v>
      </c>
      <c r="OO101" s="657"/>
      <c r="OP101" s="657"/>
      <c r="OQ101" s="657"/>
      <c r="OR101" s="657"/>
      <c r="OS101" s="657"/>
      <c r="OT101" s="658">
        <f t="shared" si="69"/>
        <v>74</v>
      </c>
    </row>
    <row r="102" spans="1:410" s="587" customFormat="1" ht="8.25" x14ac:dyDescent="0.25">
      <c r="A102" s="588" t="s">
        <v>687</v>
      </c>
      <c r="B102" s="589" t="s">
        <v>688</v>
      </c>
      <c r="C102" s="590" t="s">
        <v>689</v>
      </c>
      <c r="D102" s="590" t="s">
        <v>1283</v>
      </c>
      <c r="E102" s="590" t="s">
        <v>1207</v>
      </c>
      <c r="F102" s="590" t="s">
        <v>229</v>
      </c>
      <c r="G102" s="590" t="s">
        <v>691</v>
      </c>
      <c r="H102" s="590" t="s">
        <v>691</v>
      </c>
      <c r="I102" s="590" t="s">
        <v>492</v>
      </c>
      <c r="J102" s="590" t="s">
        <v>493</v>
      </c>
      <c r="K102" s="591" t="s">
        <v>282</v>
      </c>
      <c r="L102" s="592">
        <v>1</v>
      </c>
      <c r="M102" s="593">
        <v>916266</v>
      </c>
      <c r="N102" s="594">
        <v>0</v>
      </c>
      <c r="O102" s="595">
        <v>897626</v>
      </c>
      <c r="P102" s="596">
        <v>477483</v>
      </c>
      <c r="Q102" s="597">
        <f t="shared" si="46"/>
        <v>0.53193980566516563</v>
      </c>
      <c r="R102" s="598">
        <f t="shared" si="70"/>
        <v>18640</v>
      </c>
      <c r="S102" s="599">
        <v>78567.109150000004</v>
      </c>
      <c r="T102" s="600">
        <v>712051.94782</v>
      </c>
      <c r="U102" s="600">
        <v>1853.6108700000002</v>
      </c>
      <c r="V102" s="600">
        <v>792472.66784000001</v>
      </c>
      <c r="W102" s="601">
        <f t="shared" si="47"/>
        <v>0.86489367480622437</v>
      </c>
      <c r="X102" s="602">
        <v>74.635000000000005</v>
      </c>
      <c r="Y102" s="603">
        <v>0</v>
      </c>
      <c r="Z102" s="603">
        <v>123.202</v>
      </c>
      <c r="AA102" s="603">
        <v>66.437866666666679</v>
      </c>
      <c r="AB102" s="603">
        <v>51.80746666666667</v>
      </c>
      <c r="AC102" s="603">
        <v>174.33173333333337</v>
      </c>
      <c r="AD102" s="603">
        <v>3.2084000000000001</v>
      </c>
      <c r="AE102" s="603">
        <v>87.082999999999998</v>
      </c>
      <c r="AF102" s="603">
        <v>37.478499999999997</v>
      </c>
      <c r="AG102" s="603">
        <v>618.18396666666672</v>
      </c>
      <c r="AH102" s="604">
        <f t="shared" si="48"/>
        <v>0.15119854755395387</v>
      </c>
      <c r="AI102" s="605">
        <f t="shared" si="49"/>
        <v>0.2495875052688715</v>
      </c>
      <c r="AJ102" s="606"/>
      <c r="AK102" s="607"/>
      <c r="AL102" s="607"/>
      <c r="AM102" s="607"/>
      <c r="AN102" s="607"/>
      <c r="AO102" s="607">
        <v>1839</v>
      </c>
      <c r="AP102" s="607">
        <v>545</v>
      </c>
      <c r="AQ102" s="608"/>
      <c r="AR102" s="609"/>
      <c r="AS102" s="610"/>
      <c r="AT102" s="610"/>
      <c r="AU102" s="610"/>
      <c r="AV102" s="610"/>
      <c r="AW102" s="610"/>
      <c r="AX102" s="610"/>
      <c r="AY102" s="610"/>
      <c r="AZ102" s="610"/>
      <c r="BA102" s="610"/>
      <c r="BB102" s="610"/>
      <c r="BC102" s="610"/>
      <c r="BD102" s="610"/>
      <c r="BE102" s="610"/>
      <c r="BF102" s="610"/>
      <c r="BG102" s="610"/>
      <c r="BH102" s="610"/>
      <c r="BI102" s="610"/>
      <c r="BJ102" s="610"/>
      <c r="BK102" s="610"/>
      <c r="BL102" s="611"/>
      <c r="BM102" s="612">
        <v>44</v>
      </c>
      <c r="BN102" s="613"/>
      <c r="BO102" s="613"/>
      <c r="BP102" s="613"/>
      <c r="BQ102" s="613"/>
      <c r="BR102" s="613"/>
      <c r="BS102" s="613">
        <v>66</v>
      </c>
      <c r="BT102" s="613">
        <v>75</v>
      </c>
      <c r="BU102" s="613"/>
      <c r="BV102" s="613"/>
      <c r="BW102" s="613"/>
      <c r="BX102" s="613"/>
      <c r="BY102" s="613"/>
      <c r="BZ102" s="613"/>
      <c r="CA102" s="613"/>
      <c r="CB102" s="613"/>
      <c r="CC102" s="613"/>
      <c r="CD102" s="613"/>
      <c r="CE102" s="613"/>
      <c r="CF102" s="613"/>
      <c r="CG102" s="613"/>
      <c r="CH102" s="613"/>
      <c r="CI102" s="613"/>
      <c r="CJ102" s="613"/>
      <c r="CK102" s="613"/>
      <c r="CL102" s="613"/>
      <c r="CM102" s="613"/>
      <c r="CN102" s="613"/>
      <c r="CO102" s="613"/>
      <c r="CP102" s="613"/>
      <c r="CQ102" s="613"/>
      <c r="CR102" s="613"/>
      <c r="CS102" s="613"/>
      <c r="CT102" s="613"/>
      <c r="CU102" s="613"/>
      <c r="CV102" s="613"/>
      <c r="CW102" s="613"/>
      <c r="CX102" s="613"/>
      <c r="CY102" s="613"/>
      <c r="CZ102" s="613"/>
      <c r="DA102" s="613">
        <f t="shared" si="50"/>
        <v>185</v>
      </c>
      <c r="DB102" s="614">
        <f t="shared" si="51"/>
        <v>3</v>
      </c>
      <c r="DC102" s="615">
        <v>0.7133250311332503</v>
      </c>
      <c r="DD102" s="616"/>
      <c r="DE102" s="616"/>
      <c r="DF102" s="616"/>
      <c r="DG102" s="616"/>
      <c r="DH102" s="616"/>
      <c r="DI102" s="616">
        <v>0.12067247820672478</v>
      </c>
      <c r="DJ102" s="616">
        <v>1.7104657534246575</v>
      </c>
      <c r="DK102" s="616"/>
      <c r="DL102" s="616"/>
      <c r="DM102" s="616"/>
      <c r="DN102" s="616"/>
      <c r="DO102" s="616"/>
      <c r="DP102" s="616"/>
      <c r="DQ102" s="616"/>
      <c r="DR102" s="616"/>
      <c r="DS102" s="616"/>
      <c r="DT102" s="616"/>
      <c r="DU102" s="616"/>
      <c r="DV102" s="616"/>
      <c r="DW102" s="616"/>
      <c r="DX102" s="616"/>
      <c r="DY102" s="616"/>
      <c r="DZ102" s="616"/>
      <c r="EA102" s="616"/>
      <c r="EB102" s="616"/>
      <c r="EC102" s="616"/>
      <c r="ED102" s="616"/>
      <c r="EE102" s="616"/>
      <c r="EF102" s="616"/>
      <c r="EG102" s="616"/>
      <c r="EH102" s="616"/>
      <c r="EI102" s="616"/>
      <c r="EJ102" s="616"/>
      <c r="EK102" s="616"/>
      <c r="EL102" s="616"/>
      <c r="EM102" s="616"/>
      <c r="EN102" s="616"/>
      <c r="EO102" s="616"/>
      <c r="EP102" s="616"/>
      <c r="EQ102" s="617">
        <v>0.90613846723435765</v>
      </c>
      <c r="ER102" s="618"/>
      <c r="ES102" s="619">
        <v>7</v>
      </c>
      <c r="ET102" s="619"/>
      <c r="EU102" s="619"/>
      <c r="EV102" s="619"/>
      <c r="EW102" s="619"/>
      <c r="EX102" s="619"/>
      <c r="EY102" s="619"/>
      <c r="EZ102" s="619"/>
      <c r="FA102" s="619"/>
      <c r="FB102" s="619"/>
      <c r="FC102" s="619"/>
      <c r="FD102" s="619"/>
      <c r="FE102" s="619"/>
      <c r="FF102" s="619"/>
      <c r="FG102" s="619"/>
      <c r="FH102" s="619"/>
      <c r="FI102" s="619"/>
      <c r="FJ102" s="619"/>
      <c r="FK102" s="619"/>
      <c r="FL102" s="619"/>
      <c r="FM102" s="619"/>
      <c r="FN102" s="619"/>
      <c r="FO102" s="619"/>
      <c r="FP102" s="619"/>
      <c r="FQ102" s="619"/>
      <c r="FR102" s="619"/>
      <c r="FS102" s="619"/>
      <c r="FT102" s="619"/>
      <c r="FU102" s="619"/>
      <c r="FV102" s="619"/>
      <c r="FW102" s="619"/>
      <c r="FX102" s="620">
        <f t="shared" si="52"/>
        <v>7</v>
      </c>
      <c r="FY102" s="614">
        <f>COUNT(ER102:FW102)</f>
        <v>1</v>
      </c>
      <c r="FZ102" s="615"/>
      <c r="GA102" s="616">
        <v>0.5992172211350294</v>
      </c>
      <c r="GB102" s="616"/>
      <c r="GC102" s="616"/>
      <c r="GD102" s="616"/>
      <c r="GE102" s="616"/>
      <c r="GF102" s="616"/>
      <c r="GG102" s="616"/>
      <c r="GH102" s="616"/>
      <c r="GI102" s="616"/>
      <c r="GJ102" s="616"/>
      <c r="GK102" s="616"/>
      <c r="GL102" s="616"/>
      <c r="GM102" s="616"/>
      <c r="GN102" s="616"/>
      <c r="GO102" s="616"/>
      <c r="GP102" s="616"/>
      <c r="GQ102" s="616"/>
      <c r="GR102" s="616"/>
      <c r="GS102" s="616"/>
      <c r="GT102" s="616"/>
      <c r="GU102" s="616"/>
      <c r="GV102" s="616"/>
      <c r="GW102" s="616"/>
      <c r="GX102" s="616"/>
      <c r="GY102" s="616"/>
      <c r="GZ102" s="616"/>
      <c r="HA102" s="616"/>
      <c r="HB102" s="616"/>
      <c r="HC102" s="616"/>
      <c r="HD102" s="616"/>
      <c r="HE102" s="616"/>
      <c r="HF102" s="621">
        <v>0.5992172211350294</v>
      </c>
      <c r="HG102" s="622">
        <v>42</v>
      </c>
      <c r="HH102" s="623"/>
      <c r="HI102" s="623">
        <v>62</v>
      </c>
      <c r="HJ102" s="623"/>
      <c r="HK102" s="623"/>
      <c r="HL102" s="623"/>
      <c r="HM102" s="623"/>
      <c r="HN102" s="624"/>
      <c r="HO102" s="625">
        <v>0</v>
      </c>
      <c r="HP102" s="626">
        <v>98</v>
      </c>
      <c r="HQ102" s="626">
        <v>1</v>
      </c>
      <c r="HR102" s="626">
        <v>28</v>
      </c>
      <c r="HS102" s="626">
        <v>403</v>
      </c>
      <c r="HT102" s="626">
        <v>670</v>
      </c>
      <c r="HU102" s="626">
        <v>114</v>
      </c>
      <c r="HV102" s="626">
        <v>131</v>
      </c>
      <c r="HW102" s="626">
        <v>49</v>
      </c>
      <c r="HX102" s="626">
        <v>41</v>
      </c>
      <c r="HY102" s="626">
        <v>103</v>
      </c>
      <c r="HZ102" s="626">
        <v>199</v>
      </c>
      <c r="IA102" s="626">
        <v>5</v>
      </c>
      <c r="IB102" s="626">
        <v>5</v>
      </c>
      <c r="IC102" s="626">
        <v>0</v>
      </c>
      <c r="ID102" s="626">
        <v>0</v>
      </c>
      <c r="IE102" s="626">
        <v>113</v>
      </c>
      <c r="IF102" s="626">
        <v>35</v>
      </c>
      <c r="IG102" s="626">
        <v>38</v>
      </c>
      <c r="IH102" s="626">
        <v>211</v>
      </c>
      <c r="II102" s="626">
        <v>32</v>
      </c>
      <c r="IJ102" s="626">
        <v>52</v>
      </c>
      <c r="IK102" s="626">
        <v>0</v>
      </c>
      <c r="IL102" s="626">
        <v>4</v>
      </c>
      <c r="IM102" s="626">
        <v>3607</v>
      </c>
      <c r="IN102" s="626">
        <v>0</v>
      </c>
      <c r="IO102" s="626">
        <v>1</v>
      </c>
      <c r="IP102" s="626">
        <v>2</v>
      </c>
      <c r="IQ102" s="626">
        <f t="shared" si="53"/>
        <v>5942</v>
      </c>
      <c r="IR102" s="627">
        <f t="shared" si="54"/>
        <v>0</v>
      </c>
      <c r="IS102" s="614">
        <f t="shared" si="55"/>
        <v>16.279452054794522</v>
      </c>
      <c r="IT102" s="628">
        <v>2620</v>
      </c>
      <c r="IU102" s="629">
        <f t="shared" si="56"/>
        <v>0.44092898014136656</v>
      </c>
      <c r="IV102" s="630">
        <v>3642</v>
      </c>
      <c r="IW102" s="631">
        <f t="shared" si="37"/>
        <v>0.61292494109727369</v>
      </c>
      <c r="IX102" s="632">
        <v>7075.5633000000007</v>
      </c>
      <c r="IY102" s="633">
        <v>85.456100000000021</v>
      </c>
      <c r="IZ102" s="633">
        <v>7161.0194000000001</v>
      </c>
      <c r="JA102" s="634">
        <f t="shared" si="57"/>
        <v>1.1933510471986715E-2</v>
      </c>
      <c r="JB102" s="635">
        <v>1.20515304611242</v>
      </c>
      <c r="JC102" s="636">
        <v>26</v>
      </c>
      <c r="JD102" s="637">
        <v>3700</v>
      </c>
      <c r="JE102" s="637">
        <v>3</v>
      </c>
      <c r="JF102" s="637">
        <v>30</v>
      </c>
      <c r="JG102" s="637">
        <v>0</v>
      </c>
      <c r="JH102" s="637">
        <v>2183</v>
      </c>
      <c r="JI102" s="638">
        <f t="shared" si="38"/>
        <v>4.3756311006395154E-3</v>
      </c>
      <c r="JJ102" s="638">
        <f t="shared" si="39"/>
        <v>0.62268596432177714</v>
      </c>
      <c r="JK102" s="638">
        <f t="shared" si="40"/>
        <v>5.0488051161225178E-4</v>
      </c>
      <c r="JL102" s="638">
        <f t="shared" si="41"/>
        <v>5.0488051161225178E-3</v>
      </c>
      <c r="JM102" s="638">
        <f t="shared" si="42"/>
        <v>0</v>
      </c>
      <c r="JN102" s="639">
        <f t="shared" si="43"/>
        <v>0.36738471894984853</v>
      </c>
      <c r="JO102" s="640">
        <v>0</v>
      </c>
      <c r="JP102" s="641">
        <v>6.7857142857142856</v>
      </c>
      <c r="JQ102" s="641">
        <v>3</v>
      </c>
      <c r="JR102" s="641">
        <v>5.6785714285714288</v>
      </c>
      <c r="JS102" s="641">
        <v>8.513647642679901</v>
      </c>
      <c r="JT102" s="641">
        <v>6.4</v>
      </c>
      <c r="JU102" s="641">
        <v>5.5526315789473681</v>
      </c>
      <c r="JV102" s="641">
        <v>6.770992366412214</v>
      </c>
      <c r="JW102" s="641">
        <v>5.408163265306122</v>
      </c>
      <c r="JX102" s="641">
        <v>8.0975609756097562</v>
      </c>
      <c r="JY102" s="641">
        <v>6.6310679611650487</v>
      </c>
      <c r="JZ102" s="641">
        <v>9.0201005025125625</v>
      </c>
      <c r="KA102" s="641">
        <v>7</v>
      </c>
      <c r="KB102" s="641">
        <v>10.4</v>
      </c>
      <c r="KC102" s="641">
        <v>0</v>
      </c>
      <c r="KD102" s="641">
        <v>0</v>
      </c>
      <c r="KE102" s="641">
        <v>5.2035398230088497</v>
      </c>
      <c r="KF102" s="641">
        <v>6.8</v>
      </c>
      <c r="KG102" s="641">
        <v>10.736842105263158</v>
      </c>
      <c r="KH102" s="641">
        <v>14.184834123222748</v>
      </c>
      <c r="KI102" s="641">
        <v>4.0625</v>
      </c>
      <c r="KJ102" s="641">
        <v>3.1730769230769229</v>
      </c>
      <c r="KK102" s="641">
        <v>0</v>
      </c>
      <c r="KL102" s="641">
        <v>5</v>
      </c>
      <c r="KM102" s="641">
        <v>13.963404491266981</v>
      </c>
      <c r="KN102" s="641">
        <v>0</v>
      </c>
      <c r="KO102" s="641">
        <v>11</v>
      </c>
      <c r="KP102" s="641">
        <v>3.5</v>
      </c>
      <c r="KQ102" s="642">
        <v>11.469875462807135</v>
      </c>
      <c r="KR102" s="625">
        <v>0</v>
      </c>
      <c r="KS102" s="626">
        <v>565</v>
      </c>
      <c r="KT102" s="626">
        <v>2</v>
      </c>
      <c r="KU102" s="626">
        <v>125</v>
      </c>
      <c r="KV102" s="626">
        <v>2653</v>
      </c>
      <c r="KW102" s="626">
        <v>2908</v>
      </c>
      <c r="KX102" s="626">
        <v>505</v>
      </c>
      <c r="KY102" s="626">
        <v>710</v>
      </c>
      <c r="KZ102" s="626">
        <v>214</v>
      </c>
      <c r="LA102" s="626">
        <v>282</v>
      </c>
      <c r="LB102" s="626">
        <v>528</v>
      </c>
      <c r="LC102" s="626">
        <v>1503</v>
      </c>
      <c r="LD102" s="626">
        <v>30</v>
      </c>
      <c r="LE102" s="626">
        <v>38</v>
      </c>
      <c r="LF102" s="626">
        <v>0</v>
      </c>
      <c r="LG102" s="626">
        <v>0</v>
      </c>
      <c r="LH102" s="626">
        <v>462</v>
      </c>
      <c r="LI102" s="626">
        <v>202</v>
      </c>
      <c r="LJ102" s="626">
        <v>263</v>
      </c>
      <c r="LK102" s="626">
        <v>2781</v>
      </c>
      <c r="LL102" s="626">
        <v>90</v>
      </c>
      <c r="LM102" s="626">
        <v>67</v>
      </c>
      <c r="LN102" s="626">
        <v>0</v>
      </c>
      <c r="LO102" s="626">
        <v>14</v>
      </c>
      <c r="LP102" s="626">
        <v>46757</v>
      </c>
      <c r="LQ102" s="626">
        <v>0</v>
      </c>
      <c r="LR102" s="626">
        <v>5</v>
      </c>
      <c r="LS102" s="626">
        <v>5</v>
      </c>
      <c r="LT102" s="626">
        <f t="shared" si="35"/>
        <v>60709</v>
      </c>
      <c r="LU102" s="614">
        <f t="shared" si="44"/>
        <v>166.32602739726028</v>
      </c>
      <c r="LV102" s="625">
        <v>0</v>
      </c>
      <c r="LW102" s="626">
        <v>4</v>
      </c>
      <c r="LX102" s="626">
        <v>0</v>
      </c>
      <c r="LY102" s="626">
        <v>6</v>
      </c>
      <c r="LZ102" s="626">
        <v>378</v>
      </c>
      <c r="MA102" s="626">
        <v>708</v>
      </c>
      <c r="MB102" s="626">
        <v>18</v>
      </c>
      <c r="MC102" s="626">
        <v>47</v>
      </c>
      <c r="MD102" s="626">
        <v>2</v>
      </c>
      <c r="ME102" s="626">
        <v>9</v>
      </c>
      <c r="MF102" s="626">
        <v>52</v>
      </c>
      <c r="MG102" s="626">
        <v>91</v>
      </c>
      <c r="MH102" s="626">
        <v>0</v>
      </c>
      <c r="MI102" s="626">
        <v>9</v>
      </c>
      <c r="MJ102" s="626">
        <v>0</v>
      </c>
      <c r="MK102" s="626">
        <v>0</v>
      </c>
      <c r="ML102" s="626">
        <v>14</v>
      </c>
      <c r="MM102" s="626">
        <v>0</v>
      </c>
      <c r="MN102" s="626">
        <v>113</v>
      </c>
      <c r="MO102" s="626">
        <v>6</v>
      </c>
      <c r="MP102" s="626">
        <v>9</v>
      </c>
      <c r="MQ102" s="626">
        <v>48</v>
      </c>
      <c r="MR102" s="626">
        <v>0</v>
      </c>
      <c r="MS102" s="626">
        <v>2</v>
      </c>
      <c r="MT102" s="626">
        <v>0</v>
      </c>
      <c r="MU102" s="626">
        <v>0</v>
      </c>
      <c r="MV102" s="626">
        <v>5</v>
      </c>
      <c r="MW102" s="626">
        <v>0</v>
      </c>
      <c r="MX102" s="626">
        <f t="shared" si="67"/>
        <v>1521</v>
      </c>
      <c r="MY102" s="614">
        <f t="shared" si="59"/>
        <v>4.1671232876712327</v>
      </c>
      <c r="MZ102" s="612">
        <f t="shared" si="45"/>
        <v>60709</v>
      </c>
      <c r="NA102" s="613">
        <f t="shared" si="60"/>
        <v>1521</v>
      </c>
      <c r="NB102" s="643">
        <f t="shared" si="61"/>
        <v>2.444158765868552E-2</v>
      </c>
      <c r="NC102" s="644">
        <v>0</v>
      </c>
      <c r="ND102" s="645">
        <v>0</v>
      </c>
      <c r="NE102" s="645">
        <v>0</v>
      </c>
      <c r="NF102" s="646">
        <v>215</v>
      </c>
      <c r="NG102" s="647">
        <v>452</v>
      </c>
      <c r="NH102" s="647">
        <v>854</v>
      </c>
      <c r="NI102" s="645">
        <v>0</v>
      </c>
      <c r="NJ102" s="645">
        <v>0</v>
      </c>
      <c r="NK102" s="646">
        <v>0</v>
      </c>
      <c r="NL102" s="647">
        <v>0</v>
      </c>
      <c r="NM102" s="645">
        <v>0</v>
      </c>
      <c r="NN102" s="645">
        <v>0</v>
      </c>
      <c r="NO102" s="646">
        <v>0</v>
      </c>
      <c r="NP102" s="647">
        <v>0</v>
      </c>
      <c r="NQ102" s="648">
        <v>0</v>
      </c>
      <c r="NR102" s="648">
        <v>0</v>
      </c>
      <c r="NS102" s="648">
        <v>0</v>
      </c>
      <c r="NT102" s="649">
        <f t="shared" si="62"/>
        <v>1521</v>
      </c>
      <c r="NU102" s="650">
        <f t="shared" si="63"/>
        <v>0</v>
      </c>
      <c r="NV102" s="625"/>
      <c r="NW102" s="626"/>
      <c r="NX102" s="626"/>
      <c r="NY102" s="651"/>
      <c r="NZ102" s="626">
        <v>1</v>
      </c>
      <c r="OA102" s="626">
        <v>1</v>
      </c>
      <c r="OB102" s="626"/>
      <c r="OC102" s="651">
        <v>2</v>
      </c>
      <c r="OD102" s="652">
        <f t="shared" si="64"/>
        <v>2</v>
      </c>
      <c r="OE102" s="653"/>
      <c r="OF102" s="654"/>
      <c r="OG102" s="654">
        <v>2.59</v>
      </c>
      <c r="OH102" s="654">
        <v>0.37</v>
      </c>
      <c r="OI102" s="654"/>
      <c r="OJ102" s="654"/>
      <c r="OK102" s="654">
        <v>17.079999999999998</v>
      </c>
      <c r="OL102" s="655">
        <v>2.44</v>
      </c>
      <c r="OM102" s="656"/>
      <c r="ON102" s="657">
        <v>78</v>
      </c>
      <c r="OO102" s="657"/>
      <c r="OP102" s="657"/>
      <c r="OQ102" s="657">
        <v>4799</v>
      </c>
      <c r="OR102" s="657"/>
      <c r="OS102" s="657"/>
      <c r="OT102" s="658">
        <f t="shared" si="69"/>
        <v>4877</v>
      </c>
    </row>
    <row r="103" spans="1:410" s="587" customFormat="1" ht="8.25" x14ac:dyDescent="0.25">
      <c r="A103" s="588" t="s">
        <v>692</v>
      </c>
      <c r="B103" s="589" t="s">
        <v>693</v>
      </c>
      <c r="C103" s="590" t="s">
        <v>694</v>
      </c>
      <c r="D103" s="590" t="s">
        <v>1284</v>
      </c>
      <c r="E103" s="590" t="s">
        <v>1232</v>
      </c>
      <c r="F103" s="590" t="s">
        <v>368</v>
      </c>
      <c r="G103" s="590" t="s">
        <v>369</v>
      </c>
      <c r="H103" s="590" t="s">
        <v>374</v>
      </c>
      <c r="I103" s="590" t="s">
        <v>492</v>
      </c>
      <c r="J103" s="590" t="s">
        <v>493</v>
      </c>
      <c r="K103" s="591" t="s">
        <v>282</v>
      </c>
      <c r="L103" s="592">
        <v>1</v>
      </c>
      <c r="M103" s="593">
        <v>97646</v>
      </c>
      <c r="N103" s="594">
        <v>0</v>
      </c>
      <c r="O103" s="595">
        <v>70932</v>
      </c>
      <c r="P103" s="596">
        <v>51026</v>
      </c>
      <c r="Q103" s="597">
        <f t="shared" si="46"/>
        <v>0.71936502565837701</v>
      </c>
      <c r="R103" s="598">
        <f t="shared" si="70"/>
        <v>26714</v>
      </c>
      <c r="S103" s="599">
        <v>0</v>
      </c>
      <c r="T103" s="600">
        <v>91496.589600000007</v>
      </c>
      <c r="U103" s="600">
        <v>0</v>
      </c>
      <c r="V103" s="600">
        <v>91496.589600000007</v>
      </c>
      <c r="W103" s="601">
        <f t="shared" si="47"/>
        <v>0.93702342748294865</v>
      </c>
      <c r="X103" s="602">
        <v>9.5</v>
      </c>
      <c r="Y103" s="603">
        <v>0</v>
      </c>
      <c r="Z103" s="603">
        <v>14.35</v>
      </c>
      <c r="AA103" s="603">
        <v>3.35</v>
      </c>
      <c r="AB103" s="603">
        <v>3.35</v>
      </c>
      <c r="AC103" s="603">
        <v>7.5299999999999994</v>
      </c>
      <c r="AD103" s="603">
        <v>0</v>
      </c>
      <c r="AE103" s="603">
        <v>4.8</v>
      </c>
      <c r="AF103" s="603">
        <v>0.15</v>
      </c>
      <c r="AG103" s="603">
        <v>43.03</v>
      </c>
      <c r="AH103" s="604">
        <f t="shared" si="48"/>
        <v>0.24947478991596636</v>
      </c>
      <c r="AI103" s="605">
        <f t="shared" si="49"/>
        <v>0.37683823529411759</v>
      </c>
      <c r="AJ103" s="606"/>
      <c r="AK103" s="607"/>
      <c r="AL103" s="607"/>
      <c r="AM103" s="607"/>
      <c r="AN103" s="607"/>
      <c r="AO103" s="607"/>
      <c r="AP103" s="607">
        <v>93</v>
      </c>
      <c r="AQ103" s="608"/>
      <c r="AR103" s="609"/>
      <c r="AS103" s="610"/>
      <c r="AT103" s="610"/>
      <c r="AU103" s="610"/>
      <c r="AV103" s="610"/>
      <c r="AW103" s="610"/>
      <c r="AX103" s="610"/>
      <c r="AY103" s="610"/>
      <c r="AZ103" s="610"/>
      <c r="BA103" s="610"/>
      <c r="BB103" s="610"/>
      <c r="BC103" s="610"/>
      <c r="BD103" s="610"/>
      <c r="BE103" s="610"/>
      <c r="BF103" s="610"/>
      <c r="BG103" s="610"/>
      <c r="BH103" s="610"/>
      <c r="BI103" s="610"/>
      <c r="BJ103" s="610"/>
      <c r="BK103" s="610"/>
      <c r="BL103" s="611"/>
      <c r="BM103" s="612"/>
      <c r="BN103" s="613"/>
      <c r="BO103" s="613"/>
      <c r="BP103" s="613"/>
      <c r="BQ103" s="613"/>
      <c r="BR103" s="613"/>
      <c r="BS103" s="613">
        <v>42</v>
      </c>
      <c r="BT103" s="613"/>
      <c r="BU103" s="613"/>
      <c r="BV103" s="613"/>
      <c r="BW103" s="613"/>
      <c r="BX103" s="613"/>
      <c r="BY103" s="613"/>
      <c r="BZ103" s="613"/>
      <c r="CA103" s="613"/>
      <c r="CB103" s="613"/>
      <c r="CC103" s="613"/>
      <c r="CD103" s="613"/>
      <c r="CE103" s="613"/>
      <c r="CF103" s="613"/>
      <c r="CG103" s="613"/>
      <c r="CH103" s="613"/>
      <c r="CI103" s="613"/>
      <c r="CJ103" s="613"/>
      <c r="CK103" s="613"/>
      <c r="CL103" s="613"/>
      <c r="CM103" s="613"/>
      <c r="CN103" s="613"/>
      <c r="CO103" s="613"/>
      <c r="CP103" s="613"/>
      <c r="CQ103" s="613"/>
      <c r="CR103" s="613"/>
      <c r="CS103" s="613"/>
      <c r="CT103" s="613"/>
      <c r="CU103" s="613"/>
      <c r="CV103" s="613"/>
      <c r="CW103" s="613"/>
      <c r="CX103" s="613"/>
      <c r="CY103" s="613"/>
      <c r="CZ103" s="613"/>
      <c r="DA103" s="613">
        <f t="shared" si="50"/>
        <v>42</v>
      </c>
      <c r="DB103" s="614">
        <f t="shared" si="51"/>
        <v>1</v>
      </c>
      <c r="DC103" s="615"/>
      <c r="DD103" s="616"/>
      <c r="DE103" s="616"/>
      <c r="DF103" s="616"/>
      <c r="DG103" s="616"/>
      <c r="DH103" s="616"/>
      <c r="DI103" s="616">
        <v>0.78708414872798438</v>
      </c>
      <c r="DJ103" s="616"/>
      <c r="DK103" s="616"/>
      <c r="DL103" s="616"/>
      <c r="DM103" s="616"/>
      <c r="DN103" s="616"/>
      <c r="DO103" s="616"/>
      <c r="DP103" s="616"/>
      <c r="DQ103" s="616"/>
      <c r="DR103" s="616"/>
      <c r="DS103" s="616"/>
      <c r="DT103" s="616"/>
      <c r="DU103" s="616"/>
      <c r="DV103" s="616"/>
      <c r="DW103" s="616"/>
      <c r="DX103" s="616"/>
      <c r="DY103" s="616"/>
      <c r="DZ103" s="616"/>
      <c r="EA103" s="616"/>
      <c r="EB103" s="616"/>
      <c r="EC103" s="616"/>
      <c r="ED103" s="616"/>
      <c r="EE103" s="616"/>
      <c r="EF103" s="616"/>
      <c r="EG103" s="616"/>
      <c r="EH103" s="616"/>
      <c r="EI103" s="616"/>
      <c r="EJ103" s="616"/>
      <c r="EK103" s="616"/>
      <c r="EL103" s="616"/>
      <c r="EM103" s="616"/>
      <c r="EN103" s="616"/>
      <c r="EO103" s="616"/>
      <c r="EP103" s="616"/>
      <c r="EQ103" s="617">
        <v>0.78708414872798438</v>
      </c>
      <c r="ER103" s="618"/>
      <c r="ES103" s="619"/>
      <c r="ET103" s="619"/>
      <c r="EU103" s="619"/>
      <c r="EV103" s="619"/>
      <c r="EW103" s="619"/>
      <c r="EX103" s="619"/>
      <c r="EY103" s="619"/>
      <c r="EZ103" s="619"/>
      <c r="FA103" s="619"/>
      <c r="FB103" s="619"/>
      <c r="FC103" s="619"/>
      <c r="FD103" s="619"/>
      <c r="FE103" s="619"/>
      <c r="FF103" s="619"/>
      <c r="FG103" s="619"/>
      <c r="FH103" s="619"/>
      <c r="FI103" s="619"/>
      <c r="FJ103" s="619"/>
      <c r="FK103" s="619"/>
      <c r="FL103" s="619"/>
      <c r="FM103" s="619"/>
      <c r="FN103" s="619"/>
      <c r="FO103" s="619"/>
      <c r="FP103" s="619"/>
      <c r="FQ103" s="619"/>
      <c r="FR103" s="619"/>
      <c r="FS103" s="619"/>
      <c r="FT103" s="619"/>
      <c r="FU103" s="619"/>
      <c r="FV103" s="619"/>
      <c r="FW103" s="619"/>
      <c r="FX103" s="620"/>
      <c r="FY103" s="614"/>
      <c r="FZ103" s="615"/>
      <c r="GA103" s="616"/>
      <c r="GB103" s="616"/>
      <c r="GC103" s="616"/>
      <c r="GD103" s="616"/>
      <c r="GE103" s="616"/>
      <c r="GF103" s="616"/>
      <c r="GG103" s="616"/>
      <c r="GH103" s="616"/>
      <c r="GI103" s="616"/>
      <c r="GJ103" s="616"/>
      <c r="GK103" s="616"/>
      <c r="GL103" s="616"/>
      <c r="GM103" s="616"/>
      <c r="GN103" s="616"/>
      <c r="GO103" s="616"/>
      <c r="GP103" s="616"/>
      <c r="GQ103" s="616"/>
      <c r="GR103" s="616"/>
      <c r="GS103" s="616"/>
      <c r="GT103" s="616"/>
      <c r="GU103" s="616"/>
      <c r="GV103" s="616"/>
      <c r="GW103" s="616"/>
      <c r="GX103" s="616"/>
      <c r="GY103" s="616"/>
      <c r="GZ103" s="616"/>
      <c r="HA103" s="616"/>
      <c r="HB103" s="616"/>
      <c r="HC103" s="616"/>
      <c r="HD103" s="616"/>
      <c r="HE103" s="616"/>
      <c r="HF103" s="621"/>
      <c r="HG103" s="622"/>
      <c r="HH103" s="623"/>
      <c r="HI103" s="623"/>
      <c r="HJ103" s="623"/>
      <c r="HK103" s="623"/>
      <c r="HL103" s="623"/>
      <c r="HM103" s="623"/>
      <c r="HN103" s="624"/>
      <c r="HO103" s="625">
        <v>0</v>
      </c>
      <c r="HP103" s="626">
        <v>5</v>
      </c>
      <c r="HQ103" s="626">
        <v>0</v>
      </c>
      <c r="HR103" s="626">
        <v>0</v>
      </c>
      <c r="HS103" s="626">
        <v>0</v>
      </c>
      <c r="HT103" s="626">
        <v>0</v>
      </c>
      <c r="HU103" s="626">
        <v>0</v>
      </c>
      <c r="HV103" s="626">
        <v>0</v>
      </c>
      <c r="HW103" s="626">
        <v>0</v>
      </c>
      <c r="HX103" s="626">
        <v>0</v>
      </c>
      <c r="HY103" s="626">
        <v>0</v>
      </c>
      <c r="HZ103" s="626">
        <v>0</v>
      </c>
      <c r="IA103" s="626">
        <v>0</v>
      </c>
      <c r="IB103" s="626">
        <v>0</v>
      </c>
      <c r="IC103" s="626">
        <v>0</v>
      </c>
      <c r="ID103" s="626">
        <v>0</v>
      </c>
      <c r="IE103" s="626">
        <v>0</v>
      </c>
      <c r="IF103" s="626">
        <v>0</v>
      </c>
      <c r="IG103" s="626">
        <v>0</v>
      </c>
      <c r="IH103" s="626">
        <v>911</v>
      </c>
      <c r="II103" s="626">
        <v>204</v>
      </c>
      <c r="IJ103" s="626">
        <v>0</v>
      </c>
      <c r="IK103" s="626">
        <v>0</v>
      </c>
      <c r="IL103" s="626">
        <v>0</v>
      </c>
      <c r="IM103" s="626">
        <v>0</v>
      </c>
      <c r="IN103" s="626">
        <v>0</v>
      </c>
      <c r="IO103" s="626">
        <v>0</v>
      </c>
      <c r="IP103" s="626">
        <v>0</v>
      </c>
      <c r="IQ103" s="626">
        <f t="shared" si="53"/>
        <v>1120</v>
      </c>
      <c r="IR103" s="627">
        <f t="shared" si="54"/>
        <v>0</v>
      </c>
      <c r="IS103" s="614">
        <f t="shared" si="55"/>
        <v>3.0684931506849313</v>
      </c>
      <c r="IT103" s="628">
        <v>29</v>
      </c>
      <c r="IU103" s="629">
        <f t="shared" si="56"/>
        <v>2.5892857142857145E-2</v>
      </c>
      <c r="IV103" s="630">
        <v>392</v>
      </c>
      <c r="IW103" s="631">
        <f t="shared" si="37"/>
        <v>0.35</v>
      </c>
      <c r="IX103" s="632">
        <v>1295.2692</v>
      </c>
      <c r="IY103" s="633">
        <v>0</v>
      </c>
      <c r="IZ103" s="633">
        <v>1295.2692</v>
      </c>
      <c r="JA103" s="634">
        <f t="shared" si="57"/>
        <v>0</v>
      </c>
      <c r="JB103" s="635">
        <v>1.1564903571428571</v>
      </c>
      <c r="JC103" s="636">
        <v>0</v>
      </c>
      <c r="JD103" s="637">
        <v>16</v>
      </c>
      <c r="JE103" s="637">
        <v>0</v>
      </c>
      <c r="JF103" s="637">
        <v>0</v>
      </c>
      <c r="JG103" s="637">
        <v>0</v>
      </c>
      <c r="JH103" s="637">
        <v>1104</v>
      </c>
      <c r="JI103" s="638">
        <f t="shared" si="38"/>
        <v>0</v>
      </c>
      <c r="JJ103" s="638">
        <f t="shared" si="39"/>
        <v>1.4285714285714285E-2</v>
      </c>
      <c r="JK103" s="638">
        <f t="shared" si="40"/>
        <v>0</v>
      </c>
      <c r="JL103" s="638">
        <f t="shared" si="41"/>
        <v>0</v>
      </c>
      <c r="JM103" s="638">
        <f t="shared" si="42"/>
        <v>0</v>
      </c>
      <c r="JN103" s="639">
        <f t="shared" si="43"/>
        <v>0.98571428571428577</v>
      </c>
      <c r="JO103" s="640">
        <v>0</v>
      </c>
      <c r="JP103" s="641">
        <v>7.4</v>
      </c>
      <c r="JQ103" s="641">
        <v>0</v>
      </c>
      <c r="JR103" s="641">
        <v>0</v>
      </c>
      <c r="JS103" s="641">
        <v>0</v>
      </c>
      <c r="JT103" s="641">
        <v>0</v>
      </c>
      <c r="JU103" s="641">
        <v>0</v>
      </c>
      <c r="JV103" s="641">
        <v>0</v>
      </c>
      <c r="JW103" s="641">
        <v>0</v>
      </c>
      <c r="JX103" s="641">
        <v>0</v>
      </c>
      <c r="JY103" s="641">
        <v>0</v>
      </c>
      <c r="JZ103" s="641">
        <v>0</v>
      </c>
      <c r="KA103" s="641">
        <v>0</v>
      </c>
      <c r="KB103" s="641">
        <v>0</v>
      </c>
      <c r="KC103" s="641">
        <v>0</v>
      </c>
      <c r="KD103" s="641">
        <v>0</v>
      </c>
      <c r="KE103" s="641">
        <v>0</v>
      </c>
      <c r="KF103" s="641">
        <v>0</v>
      </c>
      <c r="KG103" s="641">
        <v>0</v>
      </c>
      <c r="KH103" s="641">
        <v>13.053787047200878</v>
      </c>
      <c r="KI103" s="641">
        <v>6.3431372549019605</v>
      </c>
      <c r="KJ103" s="641">
        <v>0</v>
      </c>
      <c r="KK103" s="641">
        <v>0</v>
      </c>
      <c r="KL103" s="641">
        <v>0</v>
      </c>
      <c r="KM103" s="641">
        <v>0</v>
      </c>
      <c r="KN103" s="641">
        <v>0</v>
      </c>
      <c r="KO103" s="641">
        <v>0</v>
      </c>
      <c r="KP103" s="641">
        <v>0</v>
      </c>
      <c r="KQ103" s="642">
        <v>11.80625</v>
      </c>
      <c r="KR103" s="625">
        <v>0</v>
      </c>
      <c r="KS103" s="626">
        <v>32</v>
      </c>
      <c r="KT103" s="626">
        <v>0</v>
      </c>
      <c r="KU103" s="626">
        <v>0</v>
      </c>
      <c r="KV103" s="626">
        <v>0</v>
      </c>
      <c r="KW103" s="626">
        <v>0</v>
      </c>
      <c r="KX103" s="626">
        <v>0</v>
      </c>
      <c r="KY103" s="626">
        <v>0</v>
      </c>
      <c r="KZ103" s="626">
        <v>0</v>
      </c>
      <c r="LA103" s="626">
        <v>0</v>
      </c>
      <c r="LB103" s="626">
        <v>0</v>
      </c>
      <c r="LC103" s="626">
        <v>0</v>
      </c>
      <c r="LD103" s="626">
        <v>0</v>
      </c>
      <c r="LE103" s="626">
        <v>0</v>
      </c>
      <c r="LF103" s="626">
        <v>0</v>
      </c>
      <c r="LG103" s="626">
        <v>0</v>
      </c>
      <c r="LH103" s="626">
        <v>0</v>
      </c>
      <c r="LI103" s="626">
        <v>0</v>
      </c>
      <c r="LJ103" s="626">
        <v>0</v>
      </c>
      <c r="LK103" s="626">
        <v>10995</v>
      </c>
      <c r="LL103" s="626">
        <v>1090</v>
      </c>
      <c r="LM103" s="626">
        <v>0</v>
      </c>
      <c r="LN103" s="626">
        <v>0</v>
      </c>
      <c r="LO103" s="626">
        <v>0</v>
      </c>
      <c r="LP103" s="626">
        <v>0</v>
      </c>
      <c r="LQ103" s="626">
        <v>0</v>
      </c>
      <c r="LR103" s="626">
        <v>0</v>
      </c>
      <c r="LS103" s="626">
        <v>0</v>
      </c>
      <c r="LT103" s="626">
        <f t="shared" si="35"/>
        <v>12117</v>
      </c>
      <c r="LU103" s="614">
        <f t="shared" si="44"/>
        <v>33.197260273972603</v>
      </c>
      <c r="LV103" s="625">
        <v>0</v>
      </c>
      <c r="LW103" s="626">
        <v>0</v>
      </c>
      <c r="LX103" s="626">
        <v>0</v>
      </c>
      <c r="LY103" s="626">
        <v>0</v>
      </c>
      <c r="LZ103" s="626">
        <v>0</v>
      </c>
      <c r="MA103" s="626">
        <v>0</v>
      </c>
      <c r="MB103" s="626">
        <v>0</v>
      </c>
      <c r="MC103" s="626">
        <v>0</v>
      </c>
      <c r="MD103" s="626">
        <v>0</v>
      </c>
      <c r="ME103" s="626">
        <v>0</v>
      </c>
      <c r="MF103" s="626">
        <v>0</v>
      </c>
      <c r="MG103" s="626">
        <v>0</v>
      </c>
      <c r="MH103" s="626">
        <v>0</v>
      </c>
      <c r="MI103" s="626">
        <v>0</v>
      </c>
      <c r="MJ103" s="626">
        <v>0</v>
      </c>
      <c r="MK103" s="626">
        <v>0</v>
      </c>
      <c r="ML103" s="626">
        <v>0</v>
      </c>
      <c r="MM103" s="626">
        <v>0</v>
      </c>
      <c r="MN103" s="626">
        <v>0</v>
      </c>
      <c r="MO103" s="626">
        <v>0</v>
      </c>
      <c r="MP103" s="626">
        <v>0</v>
      </c>
      <c r="MQ103" s="626">
        <v>0</v>
      </c>
      <c r="MR103" s="626">
        <v>0</v>
      </c>
      <c r="MS103" s="626">
        <v>0</v>
      </c>
      <c r="MT103" s="626">
        <v>0</v>
      </c>
      <c r="MU103" s="626">
        <v>0</v>
      </c>
      <c r="MV103" s="626">
        <v>0</v>
      </c>
      <c r="MW103" s="626">
        <v>0</v>
      </c>
      <c r="MX103" s="626">
        <f t="shared" si="67"/>
        <v>0</v>
      </c>
      <c r="MY103" s="614">
        <f t="shared" si="59"/>
        <v>0</v>
      </c>
      <c r="MZ103" s="612">
        <f t="shared" si="45"/>
        <v>12117</v>
      </c>
      <c r="NA103" s="613">
        <f t="shared" si="60"/>
        <v>0</v>
      </c>
      <c r="NB103" s="643">
        <f t="shared" si="61"/>
        <v>0</v>
      </c>
      <c r="NC103" s="644">
        <v>0</v>
      </c>
      <c r="ND103" s="645">
        <v>0</v>
      </c>
      <c r="NE103" s="645">
        <v>0</v>
      </c>
      <c r="NF103" s="646">
        <v>0</v>
      </c>
      <c r="NG103" s="647">
        <v>0</v>
      </c>
      <c r="NH103" s="647">
        <v>0</v>
      </c>
      <c r="NI103" s="645">
        <v>0</v>
      </c>
      <c r="NJ103" s="645">
        <v>0</v>
      </c>
      <c r="NK103" s="646">
        <v>0</v>
      </c>
      <c r="NL103" s="647">
        <v>0</v>
      </c>
      <c r="NM103" s="645">
        <v>0</v>
      </c>
      <c r="NN103" s="645">
        <v>0</v>
      </c>
      <c r="NO103" s="646">
        <v>0</v>
      </c>
      <c r="NP103" s="647">
        <v>0</v>
      </c>
      <c r="NQ103" s="648">
        <v>0</v>
      </c>
      <c r="NR103" s="648">
        <v>0</v>
      </c>
      <c r="NS103" s="648">
        <v>0</v>
      </c>
      <c r="NT103" s="649">
        <f t="shared" si="62"/>
        <v>0</v>
      </c>
      <c r="NU103" s="650"/>
      <c r="NV103" s="625"/>
      <c r="NW103" s="626"/>
      <c r="NX103" s="626"/>
      <c r="NY103" s="651"/>
      <c r="NZ103" s="626"/>
      <c r="OA103" s="626"/>
      <c r="OB103" s="626"/>
      <c r="OC103" s="651"/>
      <c r="OD103" s="652"/>
      <c r="OE103" s="653"/>
      <c r="OF103" s="654"/>
      <c r="OG103" s="654"/>
      <c r="OH103" s="654"/>
      <c r="OI103" s="654"/>
      <c r="OJ103" s="654"/>
      <c r="OK103" s="654"/>
      <c r="OL103" s="655"/>
      <c r="OM103" s="656"/>
      <c r="ON103" s="657"/>
      <c r="OO103" s="657"/>
      <c r="OP103" s="657"/>
      <c r="OQ103" s="657"/>
      <c r="OR103" s="657"/>
      <c r="OS103" s="657"/>
      <c r="OT103" s="658"/>
    </row>
    <row r="104" spans="1:410" s="587" customFormat="1" ht="8.25" x14ac:dyDescent="0.25">
      <c r="A104" s="588" t="s">
        <v>696</v>
      </c>
      <c r="B104" s="589" t="s">
        <v>697</v>
      </c>
      <c r="C104" s="590" t="s">
        <v>698</v>
      </c>
      <c r="D104" s="590" t="s">
        <v>699</v>
      </c>
      <c r="E104" s="590" t="s">
        <v>1233</v>
      </c>
      <c r="F104" s="590" t="s">
        <v>379</v>
      </c>
      <c r="G104" s="590" t="s">
        <v>700</v>
      </c>
      <c r="H104" s="590" t="s">
        <v>701</v>
      </c>
      <c r="I104" s="590" t="s">
        <v>492</v>
      </c>
      <c r="J104" s="590" t="s">
        <v>493</v>
      </c>
      <c r="K104" s="591" t="s">
        <v>282</v>
      </c>
      <c r="L104" s="592">
        <v>1</v>
      </c>
      <c r="M104" s="593">
        <v>735251</v>
      </c>
      <c r="N104" s="594">
        <v>6097</v>
      </c>
      <c r="O104" s="595">
        <v>768705</v>
      </c>
      <c r="P104" s="596">
        <v>495610</v>
      </c>
      <c r="Q104" s="597">
        <f t="shared" si="46"/>
        <v>0.64473367546718185</v>
      </c>
      <c r="R104" s="598">
        <f t="shared" si="70"/>
        <v>-33454</v>
      </c>
      <c r="S104" s="599">
        <v>0</v>
      </c>
      <c r="T104" s="600">
        <v>707151.78375000018</v>
      </c>
      <c r="U104" s="600">
        <v>0</v>
      </c>
      <c r="V104" s="600">
        <v>707151.78375000018</v>
      </c>
      <c r="W104" s="601">
        <f t="shared" si="47"/>
        <v>0.96178282484484912</v>
      </c>
      <c r="X104" s="602">
        <v>81.420230000000004</v>
      </c>
      <c r="Y104" s="603">
        <v>0</v>
      </c>
      <c r="Z104" s="603">
        <v>236.72947199999999</v>
      </c>
      <c r="AA104" s="603">
        <v>64.263866666666658</v>
      </c>
      <c r="AB104" s="603">
        <v>21.328133333333337</v>
      </c>
      <c r="AC104" s="603">
        <v>87.467162666666681</v>
      </c>
      <c r="AD104" s="603">
        <v>0</v>
      </c>
      <c r="AE104" s="603">
        <v>24.026129999999998</v>
      </c>
      <c r="AF104" s="603">
        <v>30.302999999999997</v>
      </c>
      <c r="AG104" s="603">
        <v>545.53799466666669</v>
      </c>
      <c r="AH104" s="604">
        <f t="shared" si="48"/>
        <v>0.16575480586094798</v>
      </c>
      <c r="AI104" s="605">
        <f t="shared" si="49"/>
        <v>0.48193241007701298</v>
      </c>
      <c r="AJ104" s="606">
        <v>465</v>
      </c>
      <c r="AK104" s="607">
        <v>475</v>
      </c>
      <c r="AL104" s="607"/>
      <c r="AM104" s="607">
        <v>650</v>
      </c>
      <c r="AN104" s="607">
        <v>791</v>
      </c>
      <c r="AO104" s="607">
        <v>11299</v>
      </c>
      <c r="AP104" s="607">
        <v>5273</v>
      </c>
      <c r="AQ104" s="608">
        <v>3472</v>
      </c>
      <c r="AR104" s="609"/>
      <c r="AS104" s="610"/>
      <c r="AT104" s="610"/>
      <c r="AU104" s="610"/>
      <c r="AV104" s="610"/>
      <c r="AW104" s="610"/>
      <c r="AX104" s="610"/>
      <c r="AY104" s="610"/>
      <c r="AZ104" s="610"/>
      <c r="BA104" s="610"/>
      <c r="BB104" s="610"/>
      <c r="BC104" s="610"/>
      <c r="BD104" s="610"/>
      <c r="BE104" s="610"/>
      <c r="BF104" s="610"/>
      <c r="BG104" s="610"/>
      <c r="BH104" s="610"/>
      <c r="BI104" s="610"/>
      <c r="BJ104" s="610"/>
      <c r="BK104" s="610"/>
      <c r="BL104" s="611"/>
      <c r="BM104" s="612">
        <v>52</v>
      </c>
      <c r="BN104" s="613">
        <v>45</v>
      </c>
      <c r="BO104" s="613">
        <v>31</v>
      </c>
      <c r="BP104" s="613"/>
      <c r="BQ104" s="613"/>
      <c r="BR104" s="613">
        <v>17</v>
      </c>
      <c r="BS104" s="613"/>
      <c r="BT104" s="613">
        <v>15</v>
      </c>
      <c r="BU104" s="613">
        <v>16</v>
      </c>
      <c r="BV104" s="613">
        <v>5</v>
      </c>
      <c r="BW104" s="613"/>
      <c r="BX104" s="613"/>
      <c r="BY104" s="613"/>
      <c r="BZ104" s="613"/>
      <c r="CA104" s="613"/>
      <c r="CB104" s="613"/>
      <c r="CC104" s="613"/>
      <c r="CD104" s="613"/>
      <c r="CE104" s="613"/>
      <c r="CF104" s="613"/>
      <c r="CG104" s="613"/>
      <c r="CH104" s="613"/>
      <c r="CI104" s="613"/>
      <c r="CJ104" s="613"/>
      <c r="CK104" s="613"/>
      <c r="CL104" s="613"/>
      <c r="CM104" s="613"/>
      <c r="CN104" s="613"/>
      <c r="CO104" s="613"/>
      <c r="CP104" s="613"/>
      <c r="CQ104" s="613"/>
      <c r="CR104" s="613"/>
      <c r="CS104" s="613"/>
      <c r="CT104" s="613"/>
      <c r="CU104" s="613"/>
      <c r="CV104" s="613"/>
      <c r="CW104" s="613"/>
      <c r="CX104" s="613"/>
      <c r="CY104" s="613"/>
      <c r="CZ104" s="613"/>
      <c r="DA104" s="613">
        <f t="shared" si="50"/>
        <v>181</v>
      </c>
      <c r="DB104" s="614">
        <f t="shared" si="51"/>
        <v>7</v>
      </c>
      <c r="DC104" s="615">
        <v>0.99130663856691259</v>
      </c>
      <c r="DD104" s="616">
        <v>0.58739726027397265</v>
      </c>
      <c r="DE104" s="616">
        <v>0.51754308440123731</v>
      </c>
      <c r="DF104" s="616"/>
      <c r="DG104" s="616"/>
      <c r="DH104" s="616">
        <v>0.31587429492344882</v>
      </c>
      <c r="DI104" s="616"/>
      <c r="DJ104" s="616">
        <v>1.2498630136986302</v>
      </c>
      <c r="DK104" s="616">
        <v>0.37311643835616437</v>
      </c>
      <c r="DL104" s="616">
        <v>1.2443835616438357</v>
      </c>
      <c r="DM104" s="616"/>
      <c r="DN104" s="616"/>
      <c r="DO104" s="616"/>
      <c r="DP104" s="616"/>
      <c r="DQ104" s="616"/>
      <c r="DR104" s="616"/>
      <c r="DS104" s="616"/>
      <c r="DT104" s="616"/>
      <c r="DU104" s="616"/>
      <c r="DV104" s="616"/>
      <c r="DW104" s="616"/>
      <c r="DX104" s="616"/>
      <c r="DY104" s="616"/>
      <c r="DZ104" s="616"/>
      <c r="EA104" s="616"/>
      <c r="EB104" s="616"/>
      <c r="EC104" s="616"/>
      <c r="ED104" s="616"/>
      <c r="EE104" s="616"/>
      <c r="EF104" s="616"/>
      <c r="EG104" s="616"/>
      <c r="EH104" s="616"/>
      <c r="EI104" s="616"/>
      <c r="EJ104" s="616"/>
      <c r="EK104" s="616"/>
      <c r="EL104" s="616"/>
      <c r="EM104" s="616"/>
      <c r="EN104" s="616"/>
      <c r="EO104" s="616"/>
      <c r="EP104" s="616"/>
      <c r="EQ104" s="617">
        <v>0.72007871036100812</v>
      </c>
      <c r="ER104" s="618">
        <v>10</v>
      </c>
      <c r="ES104" s="619">
        <v>8</v>
      </c>
      <c r="ET104" s="619">
        <v>5</v>
      </c>
      <c r="EU104" s="619"/>
      <c r="EV104" s="619"/>
      <c r="EW104" s="619"/>
      <c r="EX104" s="619"/>
      <c r="EY104" s="619"/>
      <c r="EZ104" s="619"/>
      <c r="FA104" s="619"/>
      <c r="FB104" s="619"/>
      <c r="FC104" s="619"/>
      <c r="FD104" s="619"/>
      <c r="FE104" s="619"/>
      <c r="FF104" s="619"/>
      <c r="FG104" s="619"/>
      <c r="FH104" s="619"/>
      <c r="FI104" s="619"/>
      <c r="FJ104" s="619"/>
      <c r="FK104" s="619"/>
      <c r="FL104" s="619"/>
      <c r="FM104" s="619"/>
      <c r="FN104" s="619"/>
      <c r="FO104" s="619"/>
      <c r="FP104" s="619"/>
      <c r="FQ104" s="619"/>
      <c r="FR104" s="619"/>
      <c r="FS104" s="619"/>
      <c r="FT104" s="619"/>
      <c r="FU104" s="619"/>
      <c r="FV104" s="619"/>
      <c r="FW104" s="619"/>
      <c r="FX104" s="620">
        <f t="shared" si="52"/>
        <v>23</v>
      </c>
      <c r="FY104" s="614">
        <f t="shared" ref="FY104:FY109" si="71">COUNT(ER104:FW104)</f>
        <v>3</v>
      </c>
      <c r="FZ104" s="615">
        <v>0.32273972602739726</v>
      </c>
      <c r="GA104" s="616">
        <v>0.53938356164383561</v>
      </c>
      <c r="GB104" s="616">
        <v>0.61150684931506849</v>
      </c>
      <c r="GC104" s="616"/>
      <c r="GD104" s="616"/>
      <c r="GE104" s="616"/>
      <c r="GF104" s="616"/>
      <c r="GG104" s="616"/>
      <c r="GH104" s="616"/>
      <c r="GI104" s="616"/>
      <c r="GJ104" s="616"/>
      <c r="GK104" s="616"/>
      <c r="GL104" s="616"/>
      <c r="GM104" s="616"/>
      <c r="GN104" s="616"/>
      <c r="GO104" s="616"/>
      <c r="GP104" s="616"/>
      <c r="GQ104" s="616"/>
      <c r="GR104" s="616"/>
      <c r="GS104" s="616"/>
      <c r="GT104" s="616"/>
      <c r="GU104" s="616"/>
      <c r="GV104" s="616"/>
      <c r="GW104" s="616"/>
      <c r="GX104" s="616"/>
      <c r="GY104" s="616"/>
      <c r="GZ104" s="616"/>
      <c r="HA104" s="616"/>
      <c r="HB104" s="616"/>
      <c r="HC104" s="616"/>
      <c r="HD104" s="616"/>
      <c r="HE104" s="616"/>
      <c r="HF104" s="621">
        <v>0.46086956521739131</v>
      </c>
      <c r="HG104" s="622">
        <v>78</v>
      </c>
      <c r="HH104" s="623"/>
      <c r="HI104" s="623"/>
      <c r="HJ104" s="623"/>
      <c r="HK104" s="623"/>
      <c r="HL104" s="623"/>
      <c r="HM104" s="623"/>
      <c r="HN104" s="624"/>
      <c r="HO104" s="625">
        <v>59</v>
      </c>
      <c r="HP104" s="626">
        <v>450</v>
      </c>
      <c r="HQ104" s="626">
        <v>10</v>
      </c>
      <c r="HR104" s="626">
        <v>173</v>
      </c>
      <c r="HS104" s="626">
        <v>694</v>
      </c>
      <c r="HT104" s="626">
        <v>1409</v>
      </c>
      <c r="HU104" s="626">
        <v>1069</v>
      </c>
      <c r="HV104" s="626">
        <v>449</v>
      </c>
      <c r="HW104" s="626">
        <v>1060</v>
      </c>
      <c r="HX104" s="626">
        <v>298</v>
      </c>
      <c r="HY104" s="626">
        <v>253</v>
      </c>
      <c r="HZ104" s="626">
        <v>733</v>
      </c>
      <c r="IA104" s="626">
        <v>238</v>
      </c>
      <c r="IB104" s="626">
        <v>619</v>
      </c>
      <c r="IC104" s="626">
        <v>869</v>
      </c>
      <c r="ID104" s="626">
        <v>596</v>
      </c>
      <c r="IE104" s="626">
        <v>174</v>
      </c>
      <c r="IF104" s="626">
        <v>25</v>
      </c>
      <c r="IG104" s="626">
        <v>152</v>
      </c>
      <c r="IH104" s="626">
        <v>26</v>
      </c>
      <c r="II104" s="626">
        <v>112</v>
      </c>
      <c r="IJ104" s="626">
        <v>76</v>
      </c>
      <c r="IK104" s="626">
        <v>7</v>
      </c>
      <c r="IL104" s="626">
        <v>28</v>
      </c>
      <c r="IM104" s="626">
        <v>424</v>
      </c>
      <c r="IN104" s="626">
        <v>0</v>
      </c>
      <c r="IO104" s="626">
        <v>2</v>
      </c>
      <c r="IP104" s="626">
        <v>2</v>
      </c>
      <c r="IQ104" s="626">
        <f t="shared" si="53"/>
        <v>10007</v>
      </c>
      <c r="IR104" s="627">
        <f t="shared" si="54"/>
        <v>5.895872888977716E-3</v>
      </c>
      <c r="IS104" s="614">
        <f t="shared" si="55"/>
        <v>27.416438356164385</v>
      </c>
      <c r="IT104" s="628">
        <v>1051</v>
      </c>
      <c r="IU104" s="629">
        <f t="shared" si="56"/>
        <v>0.10502648146297591</v>
      </c>
      <c r="IV104" s="630">
        <v>1442</v>
      </c>
      <c r="IW104" s="631">
        <f t="shared" si="37"/>
        <v>0.14409913060857399</v>
      </c>
      <c r="IX104" s="632">
        <v>7393.6036999999978</v>
      </c>
      <c r="IY104" s="633">
        <v>426.12039999999996</v>
      </c>
      <c r="IZ104" s="633">
        <v>7819.7241000000022</v>
      </c>
      <c r="JA104" s="634">
        <f t="shared" si="57"/>
        <v>5.4493022330544864E-2</v>
      </c>
      <c r="JB104" s="635">
        <v>0.78142541221145223</v>
      </c>
      <c r="JC104" s="636">
        <v>2599</v>
      </c>
      <c r="JD104" s="637">
        <v>1606</v>
      </c>
      <c r="JE104" s="637">
        <v>41</v>
      </c>
      <c r="JF104" s="637">
        <v>1</v>
      </c>
      <c r="JG104" s="637">
        <v>1</v>
      </c>
      <c r="JH104" s="637">
        <v>5759</v>
      </c>
      <c r="JI104" s="638">
        <f t="shared" si="38"/>
        <v>0.25971819726191664</v>
      </c>
      <c r="JJ104" s="638">
        <f t="shared" si="39"/>
        <v>0.16048765863895273</v>
      </c>
      <c r="JK104" s="638">
        <f t="shared" si="40"/>
        <v>4.0971320075946834E-3</v>
      </c>
      <c r="JL104" s="638">
        <f t="shared" si="41"/>
        <v>9.9930048965724E-5</v>
      </c>
      <c r="JM104" s="638">
        <f t="shared" si="42"/>
        <v>9.9930048965724E-5</v>
      </c>
      <c r="JN104" s="639">
        <f t="shared" si="43"/>
        <v>0.57549715199360452</v>
      </c>
      <c r="JO104" s="640">
        <v>22.220338983050848</v>
      </c>
      <c r="JP104" s="641">
        <v>4.822222222222222</v>
      </c>
      <c r="JQ104" s="641">
        <v>3.2</v>
      </c>
      <c r="JR104" s="641">
        <v>4.2601156069364166</v>
      </c>
      <c r="JS104" s="641">
        <v>8.4135446685878961</v>
      </c>
      <c r="JT104" s="641">
        <v>5.4173172462739529</v>
      </c>
      <c r="JU104" s="641">
        <v>5.2703461178671658</v>
      </c>
      <c r="JV104" s="641">
        <v>7.046770601336303</v>
      </c>
      <c r="JW104" s="641">
        <v>4.7188679245283023</v>
      </c>
      <c r="JX104" s="641">
        <v>6.4630872483221475</v>
      </c>
      <c r="JY104" s="641">
        <v>5.4624505928853759</v>
      </c>
      <c r="JZ104" s="641">
        <v>6.5934515688949524</v>
      </c>
      <c r="KA104" s="641">
        <v>4.8781512605042021</v>
      </c>
      <c r="KB104" s="641">
        <v>4.0371567043618741</v>
      </c>
      <c r="KC104" s="641">
        <v>5.1691599539700803</v>
      </c>
      <c r="KD104" s="641">
        <v>4.6795302013422821</v>
      </c>
      <c r="KE104" s="641">
        <v>4.5574712643678161</v>
      </c>
      <c r="KF104" s="641">
        <v>5.84</v>
      </c>
      <c r="KG104" s="641">
        <v>8.9407894736842106</v>
      </c>
      <c r="KH104" s="641">
        <v>4.4230769230769234</v>
      </c>
      <c r="KI104" s="641">
        <v>2.9375</v>
      </c>
      <c r="KJ104" s="641">
        <v>3.8289473684210527</v>
      </c>
      <c r="KK104" s="641">
        <v>3.8571428571428572</v>
      </c>
      <c r="KL104" s="641">
        <v>3.6428571428571428</v>
      </c>
      <c r="KM104" s="641">
        <v>17.226415094339622</v>
      </c>
      <c r="KN104" s="641">
        <v>0</v>
      </c>
      <c r="KO104" s="641">
        <v>12</v>
      </c>
      <c r="KP104" s="641">
        <v>6</v>
      </c>
      <c r="KQ104" s="642">
        <v>6.1063255720995304</v>
      </c>
      <c r="KR104" s="625">
        <v>212</v>
      </c>
      <c r="KS104" s="626">
        <v>1496</v>
      </c>
      <c r="KT104" s="626">
        <v>22</v>
      </c>
      <c r="KU104" s="626">
        <v>552</v>
      </c>
      <c r="KV104" s="626">
        <v>4608</v>
      </c>
      <c r="KW104" s="626">
        <v>5847</v>
      </c>
      <c r="KX104" s="626">
        <v>4194</v>
      </c>
      <c r="KY104" s="626">
        <v>2512</v>
      </c>
      <c r="KZ104" s="626">
        <v>3602</v>
      </c>
      <c r="LA104" s="626">
        <v>1566</v>
      </c>
      <c r="LB104" s="626">
        <v>1087</v>
      </c>
      <c r="LC104" s="626">
        <v>3928</v>
      </c>
      <c r="LD104" s="626">
        <v>902</v>
      </c>
      <c r="LE104" s="626">
        <v>2044</v>
      </c>
      <c r="LF104" s="626">
        <v>3664</v>
      </c>
      <c r="LG104" s="626">
        <v>2193</v>
      </c>
      <c r="LH104" s="626">
        <v>608</v>
      </c>
      <c r="LI104" s="626">
        <v>121</v>
      </c>
      <c r="LJ104" s="626">
        <v>928</v>
      </c>
      <c r="LK104" s="626">
        <v>79</v>
      </c>
      <c r="LL104" s="626">
        <v>189</v>
      </c>
      <c r="LM104" s="626">
        <v>188</v>
      </c>
      <c r="LN104" s="626">
        <v>20</v>
      </c>
      <c r="LO104" s="626">
        <v>75</v>
      </c>
      <c r="LP104" s="626">
        <v>6880</v>
      </c>
      <c r="LQ104" s="626">
        <v>0</v>
      </c>
      <c r="LR104" s="626">
        <v>22</v>
      </c>
      <c r="LS104" s="626">
        <v>10</v>
      </c>
      <c r="LT104" s="626">
        <f t="shared" si="35"/>
        <v>47549</v>
      </c>
      <c r="LU104" s="614">
        <f t="shared" si="44"/>
        <v>130.27123287671233</v>
      </c>
      <c r="LV104" s="625">
        <v>1039</v>
      </c>
      <c r="LW104" s="626">
        <v>235</v>
      </c>
      <c r="LX104" s="626">
        <v>1</v>
      </c>
      <c r="LY104" s="626">
        <v>15</v>
      </c>
      <c r="LZ104" s="626">
        <v>528</v>
      </c>
      <c r="MA104" s="626">
        <v>401</v>
      </c>
      <c r="MB104" s="626">
        <v>374</v>
      </c>
      <c r="MC104" s="626">
        <v>198</v>
      </c>
      <c r="MD104" s="626">
        <v>330</v>
      </c>
      <c r="ME104" s="626">
        <v>71</v>
      </c>
      <c r="MF104" s="626">
        <v>43</v>
      </c>
      <c r="MG104" s="626">
        <v>171</v>
      </c>
      <c r="MH104" s="626">
        <v>21</v>
      </c>
      <c r="MI104" s="626">
        <v>20</v>
      </c>
      <c r="MJ104" s="626">
        <v>11</v>
      </c>
      <c r="MK104" s="626">
        <v>0</v>
      </c>
      <c r="ML104" s="626">
        <v>13</v>
      </c>
      <c r="MM104" s="626">
        <v>1</v>
      </c>
      <c r="MN104" s="626">
        <v>282</v>
      </c>
      <c r="MO104" s="626">
        <v>10</v>
      </c>
      <c r="MP104" s="626">
        <v>41</v>
      </c>
      <c r="MQ104" s="626">
        <v>35</v>
      </c>
      <c r="MR104" s="626">
        <v>0</v>
      </c>
      <c r="MS104" s="626">
        <v>0</v>
      </c>
      <c r="MT104" s="626">
        <v>0</v>
      </c>
      <c r="MU104" s="626">
        <v>0</v>
      </c>
      <c r="MV104" s="626">
        <v>0</v>
      </c>
      <c r="MW104" s="626">
        <v>0</v>
      </c>
      <c r="MX104" s="626">
        <f t="shared" si="67"/>
        <v>3840</v>
      </c>
      <c r="MY104" s="614">
        <f t="shared" si="59"/>
        <v>10.520547945205479</v>
      </c>
      <c r="MZ104" s="612">
        <f t="shared" si="45"/>
        <v>47549</v>
      </c>
      <c r="NA104" s="613">
        <f t="shared" si="60"/>
        <v>3840</v>
      </c>
      <c r="NB104" s="643">
        <f t="shared" si="61"/>
        <v>7.4724162758567012E-2</v>
      </c>
      <c r="NC104" s="644">
        <v>6</v>
      </c>
      <c r="ND104" s="645">
        <v>123</v>
      </c>
      <c r="NE104" s="645">
        <v>421</v>
      </c>
      <c r="NF104" s="646">
        <v>1352</v>
      </c>
      <c r="NG104" s="647">
        <v>890</v>
      </c>
      <c r="NH104" s="647">
        <v>1048</v>
      </c>
      <c r="NI104" s="645">
        <v>0</v>
      </c>
      <c r="NJ104" s="645">
        <v>0</v>
      </c>
      <c r="NK104" s="646">
        <v>0</v>
      </c>
      <c r="NL104" s="647">
        <v>0</v>
      </c>
      <c r="NM104" s="645">
        <v>0</v>
      </c>
      <c r="NN104" s="645">
        <v>0</v>
      </c>
      <c r="NO104" s="646">
        <v>0</v>
      </c>
      <c r="NP104" s="647">
        <v>0</v>
      </c>
      <c r="NQ104" s="648">
        <v>0</v>
      </c>
      <c r="NR104" s="648">
        <v>0</v>
      </c>
      <c r="NS104" s="648">
        <v>0</v>
      </c>
      <c r="NT104" s="649">
        <f t="shared" si="62"/>
        <v>3840</v>
      </c>
      <c r="NU104" s="650">
        <f t="shared" si="63"/>
        <v>0.14322916666666666</v>
      </c>
      <c r="NV104" s="625">
        <v>840</v>
      </c>
      <c r="NW104" s="626">
        <v>3</v>
      </c>
      <c r="NX104" s="626">
        <v>49</v>
      </c>
      <c r="NY104" s="651">
        <v>892</v>
      </c>
      <c r="NZ104" s="626">
        <v>208</v>
      </c>
      <c r="OA104" s="626">
        <v>5</v>
      </c>
      <c r="OB104" s="626">
        <v>97</v>
      </c>
      <c r="OC104" s="651">
        <v>310</v>
      </c>
      <c r="OD104" s="652">
        <f t="shared" si="64"/>
        <v>1202</v>
      </c>
      <c r="OE104" s="653">
        <v>7.95</v>
      </c>
      <c r="OF104" s="654">
        <v>1.59</v>
      </c>
      <c r="OG104" s="654">
        <v>5.6300000000000008</v>
      </c>
      <c r="OH104" s="654">
        <v>0.31277777777777782</v>
      </c>
      <c r="OI104" s="654">
        <v>21.22</v>
      </c>
      <c r="OJ104" s="654">
        <v>4.2439999999999998</v>
      </c>
      <c r="OK104" s="654">
        <v>45.25</v>
      </c>
      <c r="OL104" s="655">
        <v>2.5138888888888888</v>
      </c>
      <c r="OM104" s="656"/>
      <c r="ON104" s="657"/>
      <c r="OO104" s="657"/>
      <c r="OP104" s="657">
        <v>236</v>
      </c>
      <c r="OQ104" s="657"/>
      <c r="OR104" s="657"/>
      <c r="OS104" s="657"/>
      <c r="OT104" s="658">
        <f t="shared" si="69"/>
        <v>236</v>
      </c>
    </row>
    <row r="105" spans="1:410" s="587" customFormat="1" ht="8.25" x14ac:dyDescent="0.25">
      <c r="A105" s="588" t="s">
        <v>702</v>
      </c>
      <c r="B105" s="589" t="s">
        <v>703</v>
      </c>
      <c r="C105" s="590" t="s">
        <v>704</v>
      </c>
      <c r="D105" s="590" t="s">
        <v>705</v>
      </c>
      <c r="E105" s="590" t="s">
        <v>1232</v>
      </c>
      <c r="F105" s="590" t="s">
        <v>368</v>
      </c>
      <c r="G105" s="590" t="s">
        <v>456</v>
      </c>
      <c r="H105" s="590" t="s">
        <v>706</v>
      </c>
      <c r="I105" s="590" t="s">
        <v>320</v>
      </c>
      <c r="J105" s="590" t="s">
        <v>493</v>
      </c>
      <c r="K105" s="591" t="s">
        <v>282</v>
      </c>
      <c r="L105" s="592">
        <v>1</v>
      </c>
      <c r="M105" s="593">
        <v>328601</v>
      </c>
      <c r="N105" s="594">
        <v>0</v>
      </c>
      <c r="O105" s="595">
        <v>319241</v>
      </c>
      <c r="P105" s="596">
        <v>232319</v>
      </c>
      <c r="Q105" s="597">
        <f t="shared" si="46"/>
        <v>0.72772294285508443</v>
      </c>
      <c r="R105" s="598">
        <f t="shared" si="70"/>
        <v>9360</v>
      </c>
      <c r="S105" s="599">
        <v>3738.4675000000002</v>
      </c>
      <c r="T105" s="600">
        <v>287101.46737000003</v>
      </c>
      <c r="U105" s="600">
        <v>0</v>
      </c>
      <c r="V105" s="600">
        <v>290839.93487</v>
      </c>
      <c r="W105" s="601">
        <f t="shared" si="47"/>
        <v>0.88508536148703143</v>
      </c>
      <c r="X105" s="602">
        <v>28.084874999999997</v>
      </c>
      <c r="Y105" s="603">
        <v>0</v>
      </c>
      <c r="Z105" s="603">
        <v>59.583866666666665</v>
      </c>
      <c r="AA105" s="603">
        <v>40.302533333333344</v>
      </c>
      <c r="AB105" s="603">
        <v>7.6</v>
      </c>
      <c r="AC105" s="603">
        <v>58.699733333333334</v>
      </c>
      <c r="AD105" s="603">
        <v>1.8</v>
      </c>
      <c r="AE105" s="603">
        <v>21.817625</v>
      </c>
      <c r="AF105" s="603">
        <v>57.809750000000001</v>
      </c>
      <c r="AG105" s="603">
        <v>275.69838333333337</v>
      </c>
      <c r="AH105" s="604">
        <f t="shared" si="48"/>
        <v>0.14323828514337977</v>
      </c>
      <c r="AI105" s="605">
        <f t="shared" si="49"/>
        <v>0.30388922448631595</v>
      </c>
      <c r="AJ105" s="606"/>
      <c r="AK105" s="607"/>
      <c r="AL105" s="607"/>
      <c r="AM105" s="607"/>
      <c r="AN105" s="607"/>
      <c r="AO105" s="607">
        <v>4331</v>
      </c>
      <c r="AP105" s="607">
        <v>1377</v>
      </c>
      <c r="AQ105" s="608"/>
      <c r="AR105" s="609"/>
      <c r="AS105" s="610"/>
      <c r="AT105" s="610"/>
      <c r="AU105" s="610"/>
      <c r="AV105" s="610"/>
      <c r="AW105" s="610"/>
      <c r="AX105" s="610"/>
      <c r="AY105" s="610"/>
      <c r="AZ105" s="610"/>
      <c r="BA105" s="610"/>
      <c r="BB105" s="610"/>
      <c r="BC105" s="610"/>
      <c r="BD105" s="610"/>
      <c r="BE105" s="610"/>
      <c r="BF105" s="610"/>
      <c r="BG105" s="610"/>
      <c r="BH105" s="610"/>
      <c r="BI105" s="610"/>
      <c r="BJ105" s="610"/>
      <c r="BK105" s="610"/>
      <c r="BL105" s="611"/>
      <c r="BM105" s="612">
        <v>22</v>
      </c>
      <c r="BN105" s="613">
        <v>20</v>
      </c>
      <c r="BO105" s="613">
        <v>15</v>
      </c>
      <c r="BP105" s="613"/>
      <c r="BQ105" s="613"/>
      <c r="BR105" s="613"/>
      <c r="BS105" s="613"/>
      <c r="BT105" s="613"/>
      <c r="BU105" s="613"/>
      <c r="BV105" s="613"/>
      <c r="BW105" s="613"/>
      <c r="BX105" s="613"/>
      <c r="BY105" s="613"/>
      <c r="BZ105" s="613"/>
      <c r="CA105" s="613"/>
      <c r="CB105" s="613"/>
      <c r="CC105" s="613"/>
      <c r="CD105" s="613"/>
      <c r="CE105" s="613"/>
      <c r="CF105" s="613"/>
      <c r="CG105" s="613"/>
      <c r="CH105" s="613"/>
      <c r="CI105" s="613"/>
      <c r="CJ105" s="613"/>
      <c r="CK105" s="613"/>
      <c r="CL105" s="613"/>
      <c r="CM105" s="613"/>
      <c r="CN105" s="613"/>
      <c r="CO105" s="613"/>
      <c r="CP105" s="613"/>
      <c r="CQ105" s="613"/>
      <c r="CR105" s="613"/>
      <c r="CS105" s="613"/>
      <c r="CT105" s="613"/>
      <c r="CU105" s="613"/>
      <c r="CV105" s="613"/>
      <c r="CW105" s="613"/>
      <c r="CX105" s="613"/>
      <c r="CY105" s="613"/>
      <c r="CZ105" s="613"/>
      <c r="DA105" s="613">
        <f t="shared" si="50"/>
        <v>57</v>
      </c>
      <c r="DB105" s="614">
        <f t="shared" si="51"/>
        <v>3</v>
      </c>
      <c r="DC105" s="615">
        <v>0.6990037359900374</v>
      </c>
      <c r="DD105" s="616">
        <v>0.58232876712328763</v>
      </c>
      <c r="DE105" s="616">
        <v>0.42155251141552513</v>
      </c>
      <c r="DF105" s="616"/>
      <c r="DG105" s="616"/>
      <c r="DH105" s="616"/>
      <c r="DI105" s="616"/>
      <c r="DJ105" s="616"/>
      <c r="DK105" s="616"/>
      <c r="DL105" s="616"/>
      <c r="DM105" s="616"/>
      <c r="DN105" s="616"/>
      <c r="DO105" s="616"/>
      <c r="DP105" s="616"/>
      <c r="DQ105" s="616"/>
      <c r="DR105" s="616"/>
      <c r="DS105" s="616"/>
      <c r="DT105" s="616"/>
      <c r="DU105" s="616"/>
      <c r="DV105" s="616"/>
      <c r="DW105" s="616"/>
      <c r="DX105" s="616"/>
      <c r="DY105" s="616"/>
      <c r="DZ105" s="616"/>
      <c r="EA105" s="616"/>
      <c r="EB105" s="616"/>
      <c r="EC105" s="616"/>
      <c r="ED105" s="616"/>
      <c r="EE105" s="616"/>
      <c r="EF105" s="616"/>
      <c r="EG105" s="616"/>
      <c r="EH105" s="616"/>
      <c r="EI105" s="616"/>
      <c r="EJ105" s="616"/>
      <c r="EK105" s="616"/>
      <c r="EL105" s="616"/>
      <c r="EM105" s="616"/>
      <c r="EN105" s="616"/>
      <c r="EO105" s="616"/>
      <c r="EP105" s="616"/>
      <c r="EQ105" s="617">
        <v>0.58505167027156935</v>
      </c>
      <c r="ER105" s="618">
        <v>4</v>
      </c>
      <c r="ES105" s="619">
        <v>5</v>
      </c>
      <c r="ET105" s="619"/>
      <c r="EU105" s="619"/>
      <c r="EV105" s="619"/>
      <c r="EW105" s="619"/>
      <c r="EX105" s="619"/>
      <c r="EY105" s="619"/>
      <c r="EZ105" s="619"/>
      <c r="FA105" s="619"/>
      <c r="FB105" s="619"/>
      <c r="FC105" s="619"/>
      <c r="FD105" s="619"/>
      <c r="FE105" s="619"/>
      <c r="FF105" s="619"/>
      <c r="FG105" s="619"/>
      <c r="FH105" s="619"/>
      <c r="FI105" s="619"/>
      <c r="FJ105" s="619"/>
      <c r="FK105" s="619"/>
      <c r="FL105" s="619"/>
      <c r="FM105" s="619"/>
      <c r="FN105" s="619"/>
      <c r="FO105" s="619"/>
      <c r="FP105" s="619"/>
      <c r="FQ105" s="619"/>
      <c r="FR105" s="619"/>
      <c r="FS105" s="619"/>
      <c r="FT105" s="619"/>
      <c r="FU105" s="619"/>
      <c r="FV105" s="619"/>
      <c r="FW105" s="619"/>
      <c r="FX105" s="620">
        <f t="shared" si="52"/>
        <v>9</v>
      </c>
      <c r="FY105" s="614">
        <f t="shared" si="71"/>
        <v>2</v>
      </c>
      <c r="FZ105" s="615">
        <v>0.58630136986301373</v>
      </c>
      <c r="GA105" s="616">
        <v>0.23178082191780822</v>
      </c>
      <c r="GB105" s="616"/>
      <c r="GC105" s="616"/>
      <c r="GD105" s="616"/>
      <c r="GE105" s="616"/>
      <c r="GF105" s="616"/>
      <c r="GG105" s="616"/>
      <c r="GH105" s="616"/>
      <c r="GI105" s="616"/>
      <c r="GJ105" s="616"/>
      <c r="GK105" s="616"/>
      <c r="GL105" s="616"/>
      <c r="GM105" s="616"/>
      <c r="GN105" s="616"/>
      <c r="GO105" s="616"/>
      <c r="GP105" s="616"/>
      <c r="GQ105" s="616"/>
      <c r="GR105" s="616"/>
      <c r="GS105" s="616"/>
      <c r="GT105" s="616"/>
      <c r="GU105" s="616"/>
      <c r="GV105" s="616"/>
      <c r="GW105" s="616"/>
      <c r="GX105" s="616"/>
      <c r="GY105" s="616"/>
      <c r="GZ105" s="616"/>
      <c r="HA105" s="616"/>
      <c r="HB105" s="616"/>
      <c r="HC105" s="616"/>
      <c r="HD105" s="616"/>
      <c r="HE105" s="616"/>
      <c r="HF105" s="621">
        <v>0.38934550989345512</v>
      </c>
      <c r="HG105" s="622">
        <v>60</v>
      </c>
      <c r="HH105" s="623">
        <v>37</v>
      </c>
      <c r="HI105" s="623"/>
      <c r="HJ105" s="623"/>
      <c r="HK105" s="623"/>
      <c r="HL105" s="623"/>
      <c r="HM105" s="623"/>
      <c r="HN105" s="624"/>
      <c r="HO105" s="625">
        <v>0</v>
      </c>
      <c r="HP105" s="626">
        <v>100</v>
      </c>
      <c r="HQ105" s="626">
        <v>4</v>
      </c>
      <c r="HR105" s="626">
        <v>26</v>
      </c>
      <c r="HS105" s="626">
        <v>239</v>
      </c>
      <c r="HT105" s="626">
        <v>261</v>
      </c>
      <c r="HU105" s="626">
        <v>442</v>
      </c>
      <c r="HV105" s="626">
        <v>170</v>
      </c>
      <c r="HW105" s="626">
        <v>307</v>
      </c>
      <c r="HX105" s="626">
        <v>173</v>
      </c>
      <c r="HY105" s="626">
        <v>83</v>
      </c>
      <c r="HZ105" s="626">
        <v>157</v>
      </c>
      <c r="IA105" s="626">
        <v>37</v>
      </c>
      <c r="IB105" s="626">
        <v>646</v>
      </c>
      <c r="IC105" s="626">
        <v>85</v>
      </c>
      <c r="ID105" s="626">
        <v>0</v>
      </c>
      <c r="IE105" s="626">
        <v>43</v>
      </c>
      <c r="IF105" s="626">
        <v>14</v>
      </c>
      <c r="IG105" s="626">
        <v>59</v>
      </c>
      <c r="IH105" s="626">
        <v>3</v>
      </c>
      <c r="II105" s="626">
        <v>15</v>
      </c>
      <c r="IJ105" s="626">
        <v>18</v>
      </c>
      <c r="IK105" s="626">
        <v>0</v>
      </c>
      <c r="IL105" s="626">
        <v>11</v>
      </c>
      <c r="IM105" s="626">
        <v>0</v>
      </c>
      <c r="IN105" s="626">
        <v>0</v>
      </c>
      <c r="IO105" s="626">
        <v>4</v>
      </c>
      <c r="IP105" s="626">
        <v>0</v>
      </c>
      <c r="IQ105" s="626">
        <f t="shared" si="53"/>
        <v>2897</v>
      </c>
      <c r="IR105" s="627">
        <f t="shared" si="54"/>
        <v>0</v>
      </c>
      <c r="IS105" s="614">
        <f t="shared" si="55"/>
        <v>7.9369863013698634</v>
      </c>
      <c r="IT105" s="628">
        <v>85</v>
      </c>
      <c r="IU105" s="629">
        <f t="shared" si="56"/>
        <v>2.9340697273041078E-2</v>
      </c>
      <c r="IV105" s="630">
        <v>579</v>
      </c>
      <c r="IW105" s="631">
        <f t="shared" si="37"/>
        <v>0.19986192613047982</v>
      </c>
      <c r="IX105" s="632">
        <v>2248.6407999999974</v>
      </c>
      <c r="IY105" s="633">
        <v>159.3651999999999</v>
      </c>
      <c r="IZ105" s="633">
        <v>2408.0059999999994</v>
      </c>
      <c r="JA105" s="634">
        <f t="shared" si="57"/>
        <v>6.618139655798197E-2</v>
      </c>
      <c r="JB105" s="635">
        <v>0.83120676561960627</v>
      </c>
      <c r="JC105" s="636">
        <v>1383</v>
      </c>
      <c r="JD105" s="637">
        <v>34</v>
      </c>
      <c r="JE105" s="637">
        <v>2</v>
      </c>
      <c r="JF105" s="637">
        <v>0</v>
      </c>
      <c r="JG105" s="637">
        <v>0</v>
      </c>
      <c r="JH105" s="637">
        <v>1478</v>
      </c>
      <c r="JI105" s="638">
        <f t="shared" si="38"/>
        <v>0.47739040386606835</v>
      </c>
      <c r="JJ105" s="638">
        <f t="shared" si="39"/>
        <v>1.1736278909216431E-2</v>
      </c>
      <c r="JK105" s="638">
        <f t="shared" si="40"/>
        <v>6.9036934760096649E-4</v>
      </c>
      <c r="JL105" s="638">
        <f t="shared" si="41"/>
        <v>0</v>
      </c>
      <c r="JM105" s="638">
        <f t="shared" si="42"/>
        <v>0</v>
      </c>
      <c r="JN105" s="639">
        <f t="shared" si="43"/>
        <v>0.51018294787711427</v>
      </c>
      <c r="JO105" s="640">
        <v>0</v>
      </c>
      <c r="JP105" s="641">
        <v>3.09</v>
      </c>
      <c r="JQ105" s="641">
        <v>2.75</v>
      </c>
      <c r="JR105" s="641">
        <v>5.384615384615385</v>
      </c>
      <c r="JS105" s="641">
        <v>8.5983263598326367</v>
      </c>
      <c r="JT105" s="641">
        <v>5.5977011494252871</v>
      </c>
      <c r="JU105" s="641">
        <v>6.3981900452488691</v>
      </c>
      <c r="JV105" s="641">
        <v>6.9823529411764707</v>
      </c>
      <c r="JW105" s="641">
        <v>4.0716612377850163</v>
      </c>
      <c r="JX105" s="641">
        <v>5.5780346820809248</v>
      </c>
      <c r="JY105" s="641">
        <v>5.8554216867469879</v>
      </c>
      <c r="JZ105" s="641">
        <v>8.063694267515924</v>
      </c>
      <c r="KA105" s="641">
        <v>2.810810810810811</v>
      </c>
      <c r="KB105" s="641">
        <v>4.2012383900928789</v>
      </c>
      <c r="KC105" s="641">
        <v>2.8</v>
      </c>
      <c r="KD105" s="641">
        <v>0</v>
      </c>
      <c r="KE105" s="641">
        <v>6.4651162790697674</v>
      </c>
      <c r="KF105" s="641">
        <v>8.4285714285714288</v>
      </c>
      <c r="KG105" s="641">
        <v>10.576271186440678</v>
      </c>
      <c r="KH105" s="641">
        <v>3.3333333333333335</v>
      </c>
      <c r="KI105" s="641">
        <v>3.4666666666666668</v>
      </c>
      <c r="KJ105" s="641">
        <v>5.166666666666667</v>
      </c>
      <c r="KK105" s="641">
        <v>0</v>
      </c>
      <c r="KL105" s="641">
        <v>3.7272727272727271</v>
      </c>
      <c r="KM105" s="641">
        <v>0</v>
      </c>
      <c r="KN105" s="641">
        <v>0</v>
      </c>
      <c r="KO105" s="641">
        <v>4.75</v>
      </c>
      <c r="KP105" s="641">
        <v>0</v>
      </c>
      <c r="KQ105" s="642">
        <v>5.6089057645840521</v>
      </c>
      <c r="KR105" s="625">
        <v>0</v>
      </c>
      <c r="KS105" s="626">
        <v>206</v>
      </c>
      <c r="KT105" s="626">
        <v>8</v>
      </c>
      <c r="KU105" s="626">
        <v>112</v>
      </c>
      <c r="KV105" s="626">
        <v>1626</v>
      </c>
      <c r="KW105" s="626">
        <v>1060</v>
      </c>
      <c r="KX105" s="626">
        <v>1890</v>
      </c>
      <c r="KY105" s="626">
        <v>890</v>
      </c>
      <c r="KZ105" s="626">
        <v>878</v>
      </c>
      <c r="LA105" s="626">
        <v>760</v>
      </c>
      <c r="LB105" s="626">
        <v>382</v>
      </c>
      <c r="LC105" s="626">
        <v>1076</v>
      </c>
      <c r="LD105" s="626">
        <v>67</v>
      </c>
      <c r="LE105" s="626">
        <v>2049</v>
      </c>
      <c r="LF105" s="626">
        <v>157</v>
      </c>
      <c r="LG105" s="626">
        <v>0</v>
      </c>
      <c r="LH105" s="626">
        <v>229</v>
      </c>
      <c r="LI105" s="626">
        <v>83</v>
      </c>
      <c r="LJ105" s="626">
        <v>521</v>
      </c>
      <c r="LK105" s="626">
        <v>7</v>
      </c>
      <c r="LL105" s="626">
        <v>27</v>
      </c>
      <c r="LM105" s="626">
        <v>61</v>
      </c>
      <c r="LN105" s="626">
        <v>0</v>
      </c>
      <c r="LO105" s="626">
        <v>29</v>
      </c>
      <c r="LP105" s="626">
        <v>0</v>
      </c>
      <c r="LQ105" s="626">
        <v>0</v>
      </c>
      <c r="LR105" s="626">
        <v>15</v>
      </c>
      <c r="LS105" s="626">
        <v>0</v>
      </c>
      <c r="LT105" s="626">
        <f t="shared" si="35"/>
        <v>12133</v>
      </c>
      <c r="LU105" s="614">
        <f t="shared" si="44"/>
        <v>33.241095890410961</v>
      </c>
      <c r="LV105" s="625">
        <v>0</v>
      </c>
      <c r="LW105" s="626">
        <v>6</v>
      </c>
      <c r="LX105" s="626">
        <v>0</v>
      </c>
      <c r="LY105" s="626">
        <v>1</v>
      </c>
      <c r="LZ105" s="626">
        <v>188</v>
      </c>
      <c r="MA105" s="626">
        <v>149</v>
      </c>
      <c r="MB105" s="626">
        <v>498</v>
      </c>
      <c r="MC105" s="626">
        <v>125</v>
      </c>
      <c r="MD105" s="626">
        <v>64</v>
      </c>
      <c r="ME105" s="626">
        <v>35</v>
      </c>
      <c r="MF105" s="626">
        <v>21</v>
      </c>
      <c r="MG105" s="626">
        <v>34</v>
      </c>
      <c r="MH105" s="626">
        <v>0</v>
      </c>
      <c r="MI105" s="626">
        <v>33</v>
      </c>
      <c r="MJ105" s="626">
        <v>0</v>
      </c>
      <c r="MK105" s="626">
        <v>0</v>
      </c>
      <c r="ML105" s="626">
        <v>4</v>
      </c>
      <c r="MM105" s="626">
        <v>20</v>
      </c>
      <c r="MN105" s="626">
        <v>43</v>
      </c>
      <c r="MO105" s="626">
        <v>0</v>
      </c>
      <c r="MP105" s="626">
        <v>11</v>
      </c>
      <c r="MQ105" s="626">
        <v>14</v>
      </c>
      <c r="MR105" s="626">
        <v>0</v>
      </c>
      <c r="MS105" s="626">
        <v>1</v>
      </c>
      <c r="MT105" s="626">
        <v>0</v>
      </c>
      <c r="MU105" s="626">
        <v>0</v>
      </c>
      <c r="MV105" s="626">
        <v>0</v>
      </c>
      <c r="MW105" s="626">
        <v>0</v>
      </c>
      <c r="MX105" s="626">
        <f t="shared" si="67"/>
        <v>1247</v>
      </c>
      <c r="MY105" s="614">
        <f t="shared" si="59"/>
        <v>3.4164383561643836</v>
      </c>
      <c r="MZ105" s="612">
        <f t="shared" si="45"/>
        <v>12133</v>
      </c>
      <c r="NA105" s="613">
        <f t="shared" si="60"/>
        <v>1247</v>
      </c>
      <c r="NB105" s="643">
        <f t="shared" si="61"/>
        <v>9.3198804185351272E-2</v>
      </c>
      <c r="NC105" s="644">
        <v>0</v>
      </c>
      <c r="ND105" s="645">
        <v>0</v>
      </c>
      <c r="NE105" s="645">
        <v>0</v>
      </c>
      <c r="NF105" s="646">
        <v>0</v>
      </c>
      <c r="NG105" s="647">
        <v>592</v>
      </c>
      <c r="NH105" s="647">
        <v>655</v>
      </c>
      <c r="NI105" s="645">
        <v>0</v>
      </c>
      <c r="NJ105" s="645">
        <v>0</v>
      </c>
      <c r="NK105" s="646">
        <v>0</v>
      </c>
      <c r="NL105" s="647">
        <v>0</v>
      </c>
      <c r="NM105" s="645">
        <v>0</v>
      </c>
      <c r="NN105" s="645">
        <v>0</v>
      </c>
      <c r="NO105" s="646">
        <v>0</v>
      </c>
      <c r="NP105" s="647">
        <v>0</v>
      </c>
      <c r="NQ105" s="648">
        <v>0</v>
      </c>
      <c r="NR105" s="648">
        <v>0</v>
      </c>
      <c r="NS105" s="648">
        <v>0</v>
      </c>
      <c r="NT105" s="649">
        <f t="shared" si="62"/>
        <v>1247</v>
      </c>
      <c r="NU105" s="650">
        <f t="shared" si="63"/>
        <v>0</v>
      </c>
      <c r="NV105" s="625"/>
      <c r="NW105" s="626"/>
      <c r="NX105" s="626"/>
      <c r="NY105" s="651"/>
      <c r="NZ105" s="626">
        <v>12</v>
      </c>
      <c r="OA105" s="626"/>
      <c r="OB105" s="626"/>
      <c r="OC105" s="651">
        <v>12</v>
      </c>
      <c r="OD105" s="652">
        <f t="shared" si="64"/>
        <v>12</v>
      </c>
      <c r="OE105" s="653"/>
      <c r="OF105" s="654"/>
      <c r="OG105" s="654">
        <v>1.9</v>
      </c>
      <c r="OH105" s="654">
        <v>0.21111111111111111</v>
      </c>
      <c r="OI105" s="654"/>
      <c r="OJ105" s="654"/>
      <c r="OK105" s="654">
        <v>15.07</v>
      </c>
      <c r="OL105" s="655">
        <v>1.6744444444444444</v>
      </c>
      <c r="OM105" s="656"/>
      <c r="ON105" s="657"/>
      <c r="OO105" s="657"/>
      <c r="OP105" s="657"/>
      <c r="OQ105" s="657">
        <v>22</v>
      </c>
      <c r="OR105" s="657"/>
      <c r="OS105" s="657"/>
      <c r="OT105" s="658">
        <f t="shared" si="69"/>
        <v>22</v>
      </c>
    </row>
    <row r="106" spans="1:410" s="587" customFormat="1" ht="8.25" x14ac:dyDescent="0.25">
      <c r="A106" s="588" t="s">
        <v>707</v>
      </c>
      <c r="B106" s="589" t="s">
        <v>708</v>
      </c>
      <c r="C106" s="590" t="s">
        <v>709</v>
      </c>
      <c r="D106" s="590" t="s">
        <v>710</v>
      </c>
      <c r="E106" s="590" t="s">
        <v>1232</v>
      </c>
      <c r="F106" s="590" t="s">
        <v>368</v>
      </c>
      <c r="G106" s="590" t="s">
        <v>580</v>
      </c>
      <c r="H106" s="590" t="s">
        <v>711</v>
      </c>
      <c r="I106" s="590" t="s">
        <v>186</v>
      </c>
      <c r="J106" s="590" t="s">
        <v>493</v>
      </c>
      <c r="K106" s="591" t="s">
        <v>282</v>
      </c>
      <c r="L106" s="592">
        <v>1</v>
      </c>
      <c r="M106" s="593">
        <v>185016</v>
      </c>
      <c r="N106" s="594">
        <v>1177</v>
      </c>
      <c r="O106" s="595">
        <v>182850</v>
      </c>
      <c r="P106" s="596">
        <v>132132</v>
      </c>
      <c r="Q106" s="597">
        <f t="shared" si="46"/>
        <v>0.72262510254306811</v>
      </c>
      <c r="R106" s="598">
        <f t="shared" si="70"/>
        <v>2166</v>
      </c>
      <c r="S106" s="599">
        <v>21.55264</v>
      </c>
      <c r="T106" s="600">
        <v>163867.48529999997</v>
      </c>
      <c r="U106" s="600">
        <v>0</v>
      </c>
      <c r="V106" s="600">
        <v>163889.03793999998</v>
      </c>
      <c r="W106" s="601">
        <f t="shared" si="47"/>
        <v>0.88581008096597036</v>
      </c>
      <c r="X106" s="602">
        <v>23.988250000000001</v>
      </c>
      <c r="Y106" s="603">
        <v>0</v>
      </c>
      <c r="Z106" s="603">
        <v>56.935503999999995</v>
      </c>
      <c r="AA106" s="603">
        <v>12.761466666666667</v>
      </c>
      <c r="AB106" s="603">
        <v>7.8382666666666667</v>
      </c>
      <c r="AC106" s="603">
        <v>37.537199999999999</v>
      </c>
      <c r="AD106" s="603">
        <v>0</v>
      </c>
      <c r="AE106" s="603">
        <v>14.300875000000001</v>
      </c>
      <c r="AF106" s="603">
        <v>0.67</v>
      </c>
      <c r="AG106" s="603">
        <v>154.03156233333331</v>
      </c>
      <c r="AH106" s="604">
        <f t="shared" si="48"/>
        <v>0.17250202382862762</v>
      </c>
      <c r="AI106" s="605">
        <f t="shared" si="49"/>
        <v>0.4094291858598656</v>
      </c>
      <c r="AJ106" s="606"/>
      <c r="AK106" s="607"/>
      <c r="AL106" s="607"/>
      <c r="AM106" s="607"/>
      <c r="AN106" s="607"/>
      <c r="AO106" s="607">
        <v>981</v>
      </c>
      <c r="AP106" s="607">
        <v>691</v>
      </c>
      <c r="AQ106" s="608"/>
      <c r="AR106" s="609"/>
      <c r="AS106" s="610"/>
      <c r="AT106" s="610"/>
      <c r="AU106" s="610"/>
      <c r="AV106" s="610"/>
      <c r="AW106" s="610"/>
      <c r="AX106" s="610"/>
      <c r="AY106" s="610"/>
      <c r="AZ106" s="610"/>
      <c r="BA106" s="610"/>
      <c r="BB106" s="610"/>
      <c r="BC106" s="610"/>
      <c r="BD106" s="610"/>
      <c r="BE106" s="610"/>
      <c r="BF106" s="610"/>
      <c r="BG106" s="610"/>
      <c r="BH106" s="610"/>
      <c r="BI106" s="610"/>
      <c r="BJ106" s="610"/>
      <c r="BK106" s="610"/>
      <c r="BL106" s="611"/>
      <c r="BM106" s="612">
        <v>26</v>
      </c>
      <c r="BN106" s="613">
        <v>20</v>
      </c>
      <c r="BO106" s="613"/>
      <c r="BP106" s="613"/>
      <c r="BQ106" s="613"/>
      <c r="BR106" s="613"/>
      <c r="BS106" s="613"/>
      <c r="BT106" s="613"/>
      <c r="BU106" s="613"/>
      <c r="BV106" s="613"/>
      <c r="BW106" s="613"/>
      <c r="BX106" s="613"/>
      <c r="BY106" s="613"/>
      <c r="BZ106" s="613"/>
      <c r="CA106" s="613"/>
      <c r="CB106" s="613"/>
      <c r="CC106" s="613"/>
      <c r="CD106" s="613"/>
      <c r="CE106" s="613"/>
      <c r="CF106" s="613"/>
      <c r="CG106" s="613"/>
      <c r="CH106" s="613"/>
      <c r="CI106" s="613"/>
      <c r="CJ106" s="613"/>
      <c r="CK106" s="613"/>
      <c r="CL106" s="613"/>
      <c r="CM106" s="613"/>
      <c r="CN106" s="613"/>
      <c r="CO106" s="613"/>
      <c r="CP106" s="613"/>
      <c r="CQ106" s="613"/>
      <c r="CR106" s="613"/>
      <c r="CS106" s="613"/>
      <c r="CT106" s="613"/>
      <c r="CU106" s="613"/>
      <c r="CV106" s="613"/>
      <c r="CW106" s="613"/>
      <c r="CX106" s="613"/>
      <c r="CY106" s="613"/>
      <c r="CZ106" s="613"/>
      <c r="DA106" s="613">
        <f t="shared" si="50"/>
        <v>46</v>
      </c>
      <c r="DB106" s="614">
        <f t="shared" si="51"/>
        <v>2</v>
      </c>
      <c r="DC106" s="615">
        <v>0.67407797681770287</v>
      </c>
      <c r="DD106" s="616">
        <v>0.24972602739726027</v>
      </c>
      <c r="DE106" s="616"/>
      <c r="DF106" s="616"/>
      <c r="DG106" s="616"/>
      <c r="DH106" s="616"/>
      <c r="DI106" s="616"/>
      <c r="DJ106" s="616"/>
      <c r="DK106" s="616"/>
      <c r="DL106" s="616"/>
      <c r="DM106" s="616"/>
      <c r="DN106" s="616"/>
      <c r="DO106" s="616"/>
      <c r="DP106" s="616"/>
      <c r="DQ106" s="616"/>
      <c r="DR106" s="616"/>
      <c r="DS106" s="616"/>
      <c r="DT106" s="616"/>
      <c r="DU106" s="616"/>
      <c r="DV106" s="616"/>
      <c r="DW106" s="616"/>
      <c r="DX106" s="616"/>
      <c r="DY106" s="616"/>
      <c r="DZ106" s="616"/>
      <c r="EA106" s="616"/>
      <c r="EB106" s="616"/>
      <c r="EC106" s="616"/>
      <c r="ED106" s="616"/>
      <c r="EE106" s="616"/>
      <c r="EF106" s="616"/>
      <c r="EG106" s="616"/>
      <c r="EH106" s="616"/>
      <c r="EI106" s="616"/>
      <c r="EJ106" s="616"/>
      <c r="EK106" s="616"/>
      <c r="EL106" s="616"/>
      <c r="EM106" s="616"/>
      <c r="EN106" s="616"/>
      <c r="EO106" s="616"/>
      <c r="EP106" s="616"/>
      <c r="EQ106" s="617">
        <v>0.48957712924359736</v>
      </c>
      <c r="ER106" s="618"/>
      <c r="ES106" s="619">
        <v>4</v>
      </c>
      <c r="ET106" s="619"/>
      <c r="EU106" s="619"/>
      <c r="EV106" s="619"/>
      <c r="EW106" s="619"/>
      <c r="EX106" s="619"/>
      <c r="EY106" s="619"/>
      <c r="EZ106" s="619"/>
      <c r="FA106" s="619"/>
      <c r="FB106" s="619"/>
      <c r="FC106" s="619"/>
      <c r="FD106" s="619"/>
      <c r="FE106" s="619"/>
      <c r="FF106" s="619"/>
      <c r="FG106" s="619"/>
      <c r="FH106" s="619"/>
      <c r="FI106" s="619"/>
      <c r="FJ106" s="619"/>
      <c r="FK106" s="619"/>
      <c r="FL106" s="619"/>
      <c r="FM106" s="619"/>
      <c r="FN106" s="619"/>
      <c r="FO106" s="619"/>
      <c r="FP106" s="619"/>
      <c r="FQ106" s="619"/>
      <c r="FR106" s="619"/>
      <c r="FS106" s="619"/>
      <c r="FT106" s="619"/>
      <c r="FU106" s="619"/>
      <c r="FV106" s="619"/>
      <c r="FW106" s="619"/>
      <c r="FX106" s="620">
        <f t="shared" si="52"/>
        <v>4</v>
      </c>
      <c r="FY106" s="614">
        <f t="shared" si="71"/>
        <v>1</v>
      </c>
      <c r="FZ106" s="615"/>
      <c r="GA106" s="616">
        <v>0.39931506849315068</v>
      </c>
      <c r="GB106" s="616"/>
      <c r="GC106" s="616"/>
      <c r="GD106" s="616"/>
      <c r="GE106" s="616"/>
      <c r="GF106" s="616"/>
      <c r="GG106" s="616"/>
      <c r="GH106" s="616"/>
      <c r="GI106" s="616"/>
      <c r="GJ106" s="616"/>
      <c r="GK106" s="616"/>
      <c r="GL106" s="616"/>
      <c r="GM106" s="616"/>
      <c r="GN106" s="616"/>
      <c r="GO106" s="616"/>
      <c r="GP106" s="616"/>
      <c r="GQ106" s="616"/>
      <c r="GR106" s="616"/>
      <c r="GS106" s="616"/>
      <c r="GT106" s="616"/>
      <c r="GU106" s="616"/>
      <c r="GV106" s="616"/>
      <c r="GW106" s="616"/>
      <c r="GX106" s="616"/>
      <c r="GY106" s="616"/>
      <c r="GZ106" s="616"/>
      <c r="HA106" s="616"/>
      <c r="HB106" s="616"/>
      <c r="HC106" s="616"/>
      <c r="HD106" s="616"/>
      <c r="HE106" s="616"/>
      <c r="HF106" s="621">
        <v>0.39931506849315068</v>
      </c>
      <c r="HG106" s="622">
        <v>71</v>
      </c>
      <c r="HH106" s="623"/>
      <c r="HI106" s="623"/>
      <c r="HJ106" s="623"/>
      <c r="HK106" s="623"/>
      <c r="HL106" s="623"/>
      <c r="HM106" s="623"/>
      <c r="HN106" s="624"/>
      <c r="HO106" s="625">
        <v>0</v>
      </c>
      <c r="HP106" s="626">
        <v>28</v>
      </c>
      <c r="HQ106" s="626">
        <v>0</v>
      </c>
      <c r="HR106" s="626">
        <v>5</v>
      </c>
      <c r="HS106" s="626">
        <v>216</v>
      </c>
      <c r="HT106" s="626">
        <v>388</v>
      </c>
      <c r="HU106" s="626">
        <v>272</v>
      </c>
      <c r="HV106" s="626">
        <v>149</v>
      </c>
      <c r="HW106" s="626">
        <v>200</v>
      </c>
      <c r="HX106" s="626">
        <v>122</v>
      </c>
      <c r="HY106" s="626">
        <v>161</v>
      </c>
      <c r="HZ106" s="626">
        <v>141</v>
      </c>
      <c r="IA106" s="626">
        <v>1</v>
      </c>
      <c r="IB106" s="626">
        <v>3</v>
      </c>
      <c r="IC106" s="626">
        <v>0</v>
      </c>
      <c r="ID106" s="626">
        <v>0</v>
      </c>
      <c r="IE106" s="626">
        <v>53</v>
      </c>
      <c r="IF106" s="626">
        <v>9</v>
      </c>
      <c r="IG106" s="626">
        <v>37</v>
      </c>
      <c r="IH106" s="626">
        <v>7</v>
      </c>
      <c r="II106" s="626">
        <v>21</v>
      </c>
      <c r="IJ106" s="626">
        <v>22</v>
      </c>
      <c r="IK106" s="626">
        <v>0</v>
      </c>
      <c r="IL106" s="626">
        <v>3</v>
      </c>
      <c r="IM106" s="626">
        <v>0</v>
      </c>
      <c r="IN106" s="626">
        <v>0</v>
      </c>
      <c r="IO106" s="626">
        <v>9</v>
      </c>
      <c r="IP106" s="626">
        <v>1</v>
      </c>
      <c r="IQ106" s="626">
        <f t="shared" si="53"/>
        <v>1848</v>
      </c>
      <c r="IR106" s="627">
        <f t="shared" si="54"/>
        <v>0</v>
      </c>
      <c r="IS106" s="614">
        <f t="shared" si="55"/>
        <v>5.0630136986301366</v>
      </c>
      <c r="IT106" s="628">
        <v>31</v>
      </c>
      <c r="IU106" s="629">
        <f t="shared" si="56"/>
        <v>1.6774891774891776E-2</v>
      </c>
      <c r="IV106" s="630">
        <v>291</v>
      </c>
      <c r="IW106" s="631">
        <f t="shared" si="37"/>
        <v>0.15746753246753248</v>
      </c>
      <c r="IX106" s="632">
        <v>1552.8389999999993</v>
      </c>
      <c r="IY106" s="633">
        <v>71.56299999999996</v>
      </c>
      <c r="IZ106" s="633">
        <v>1624.4019999999989</v>
      </c>
      <c r="JA106" s="634">
        <f t="shared" si="57"/>
        <v>4.405498146394797E-2</v>
      </c>
      <c r="JB106" s="635">
        <v>0.87900541125541065</v>
      </c>
      <c r="JC106" s="636">
        <v>474</v>
      </c>
      <c r="JD106" s="637">
        <v>25</v>
      </c>
      <c r="JE106" s="637">
        <v>1</v>
      </c>
      <c r="JF106" s="637">
        <v>0</v>
      </c>
      <c r="JG106" s="637">
        <v>0</v>
      </c>
      <c r="JH106" s="637">
        <v>1348</v>
      </c>
      <c r="JI106" s="638">
        <f t="shared" si="38"/>
        <v>0.2564935064935065</v>
      </c>
      <c r="JJ106" s="638">
        <f t="shared" si="39"/>
        <v>1.3528138528138528E-2</v>
      </c>
      <c r="JK106" s="638">
        <f t="shared" si="40"/>
        <v>5.4112554112554113E-4</v>
      </c>
      <c r="JL106" s="638">
        <f t="shared" si="41"/>
        <v>0</v>
      </c>
      <c r="JM106" s="638">
        <f t="shared" si="42"/>
        <v>0</v>
      </c>
      <c r="JN106" s="639">
        <f t="shared" si="43"/>
        <v>0.72943722943722944</v>
      </c>
      <c r="JO106" s="640">
        <v>0</v>
      </c>
      <c r="JP106" s="641">
        <v>3.6785714285714284</v>
      </c>
      <c r="JQ106" s="641">
        <v>0</v>
      </c>
      <c r="JR106" s="641">
        <v>5.6</v>
      </c>
      <c r="JS106" s="641">
        <v>7.8287037037037033</v>
      </c>
      <c r="JT106" s="641">
        <v>5.7912371134020617</v>
      </c>
      <c r="JU106" s="641">
        <v>4.1875</v>
      </c>
      <c r="JV106" s="641">
        <v>6.2416107382550337</v>
      </c>
      <c r="JW106" s="641">
        <v>4.3849999999999998</v>
      </c>
      <c r="JX106" s="641">
        <v>6.1229508196721314</v>
      </c>
      <c r="JY106" s="641">
        <v>5.2981366459627326</v>
      </c>
      <c r="JZ106" s="641">
        <v>7.9148936170212769</v>
      </c>
      <c r="KA106" s="641">
        <v>2</v>
      </c>
      <c r="KB106" s="641">
        <v>6.666666666666667</v>
      </c>
      <c r="KC106" s="641">
        <v>0</v>
      </c>
      <c r="KD106" s="641">
        <v>0</v>
      </c>
      <c r="KE106" s="641">
        <v>6.3396226415094343</v>
      </c>
      <c r="KF106" s="641">
        <v>4.666666666666667</v>
      </c>
      <c r="KG106" s="641">
        <v>10</v>
      </c>
      <c r="KH106" s="641">
        <v>3.5714285714285716</v>
      </c>
      <c r="KI106" s="641">
        <v>3.1904761904761907</v>
      </c>
      <c r="KJ106" s="641">
        <v>4.0909090909090908</v>
      </c>
      <c r="KK106" s="641">
        <v>0</v>
      </c>
      <c r="KL106" s="641">
        <v>12.666666666666666</v>
      </c>
      <c r="KM106" s="641">
        <v>0</v>
      </c>
      <c r="KN106" s="641">
        <v>0</v>
      </c>
      <c r="KO106" s="641">
        <v>6.4444444444444446</v>
      </c>
      <c r="KP106" s="641">
        <v>2</v>
      </c>
      <c r="KQ106" s="642">
        <v>5.8338744588744591</v>
      </c>
      <c r="KR106" s="625">
        <v>0</v>
      </c>
      <c r="KS106" s="626">
        <v>72</v>
      </c>
      <c r="KT106" s="626">
        <v>0</v>
      </c>
      <c r="KU106" s="626">
        <v>23</v>
      </c>
      <c r="KV106" s="626">
        <v>1346</v>
      </c>
      <c r="KW106" s="626">
        <v>1636</v>
      </c>
      <c r="KX106" s="626">
        <v>836</v>
      </c>
      <c r="KY106" s="626">
        <v>737</v>
      </c>
      <c r="KZ106" s="626">
        <v>625</v>
      </c>
      <c r="LA106" s="626">
        <v>610</v>
      </c>
      <c r="LB106" s="626">
        <v>664</v>
      </c>
      <c r="LC106" s="626">
        <v>898</v>
      </c>
      <c r="LD106" s="626">
        <v>1</v>
      </c>
      <c r="LE106" s="626">
        <v>17</v>
      </c>
      <c r="LF106" s="626">
        <v>0</v>
      </c>
      <c r="LG106" s="626">
        <v>0</v>
      </c>
      <c r="LH106" s="626">
        <v>266</v>
      </c>
      <c r="LI106" s="626">
        <v>33</v>
      </c>
      <c r="LJ106" s="626">
        <v>276</v>
      </c>
      <c r="LK106" s="626">
        <v>16</v>
      </c>
      <c r="LL106" s="626">
        <v>41</v>
      </c>
      <c r="LM106" s="626">
        <v>45</v>
      </c>
      <c r="LN106" s="626">
        <v>0</v>
      </c>
      <c r="LO106" s="626">
        <v>35</v>
      </c>
      <c r="LP106" s="626">
        <v>0</v>
      </c>
      <c r="LQ106" s="626">
        <v>0</v>
      </c>
      <c r="LR106" s="626">
        <v>46</v>
      </c>
      <c r="LS106" s="626">
        <v>1</v>
      </c>
      <c r="LT106" s="626">
        <f t="shared" si="35"/>
        <v>8224</v>
      </c>
      <c r="LU106" s="614">
        <f t="shared" si="44"/>
        <v>22.531506849315068</v>
      </c>
      <c r="LV106" s="625">
        <v>0</v>
      </c>
      <c r="LW106" s="626">
        <v>3</v>
      </c>
      <c r="LX106" s="626">
        <v>0</v>
      </c>
      <c r="LY106" s="626">
        <v>0</v>
      </c>
      <c r="LZ106" s="626">
        <v>119</v>
      </c>
      <c r="MA106" s="626">
        <v>165</v>
      </c>
      <c r="MB106" s="626">
        <v>33</v>
      </c>
      <c r="MC106" s="626">
        <v>40</v>
      </c>
      <c r="MD106" s="626">
        <v>15</v>
      </c>
      <c r="ME106" s="626">
        <v>10</v>
      </c>
      <c r="MF106" s="626">
        <v>23</v>
      </c>
      <c r="MG106" s="626">
        <v>74</v>
      </c>
      <c r="MH106" s="626">
        <v>0</v>
      </c>
      <c r="MI106" s="626">
        <v>0</v>
      </c>
      <c r="MJ106" s="626">
        <v>0</v>
      </c>
      <c r="MK106" s="626">
        <v>0</v>
      </c>
      <c r="ML106" s="626">
        <v>12</v>
      </c>
      <c r="MM106" s="626">
        <v>0</v>
      </c>
      <c r="MN106" s="626">
        <v>55</v>
      </c>
      <c r="MO106" s="626">
        <v>2</v>
      </c>
      <c r="MP106" s="626">
        <v>5</v>
      </c>
      <c r="MQ106" s="626">
        <v>23</v>
      </c>
      <c r="MR106" s="626">
        <v>0</v>
      </c>
      <c r="MS106" s="626">
        <v>0</v>
      </c>
      <c r="MT106" s="626">
        <v>0</v>
      </c>
      <c r="MU106" s="626">
        <v>0</v>
      </c>
      <c r="MV106" s="626">
        <v>0</v>
      </c>
      <c r="MW106" s="626">
        <v>0</v>
      </c>
      <c r="MX106" s="626">
        <f t="shared" si="67"/>
        <v>579</v>
      </c>
      <c r="MY106" s="614">
        <f t="shared" si="59"/>
        <v>1.5863013698630137</v>
      </c>
      <c r="MZ106" s="612">
        <f t="shared" si="45"/>
        <v>8224</v>
      </c>
      <c r="NA106" s="613">
        <f t="shared" si="60"/>
        <v>579</v>
      </c>
      <c r="NB106" s="643">
        <f t="shared" si="61"/>
        <v>6.5773031920936045E-2</v>
      </c>
      <c r="NC106" s="644">
        <v>0</v>
      </c>
      <c r="ND106" s="645">
        <v>0</v>
      </c>
      <c r="NE106" s="645">
        <v>0</v>
      </c>
      <c r="NF106" s="646">
        <v>0</v>
      </c>
      <c r="NG106" s="647">
        <v>229</v>
      </c>
      <c r="NH106" s="647">
        <v>350</v>
      </c>
      <c r="NI106" s="645">
        <v>0</v>
      </c>
      <c r="NJ106" s="645">
        <v>0</v>
      </c>
      <c r="NK106" s="646">
        <v>0</v>
      </c>
      <c r="NL106" s="647">
        <v>0</v>
      </c>
      <c r="NM106" s="645">
        <v>0</v>
      </c>
      <c r="NN106" s="645">
        <v>0</v>
      </c>
      <c r="NO106" s="646">
        <v>0</v>
      </c>
      <c r="NP106" s="647">
        <v>0</v>
      </c>
      <c r="NQ106" s="648">
        <v>0</v>
      </c>
      <c r="NR106" s="648">
        <v>0</v>
      </c>
      <c r="NS106" s="648">
        <v>0</v>
      </c>
      <c r="NT106" s="649">
        <f t="shared" si="62"/>
        <v>579</v>
      </c>
      <c r="NU106" s="650">
        <f t="shared" si="63"/>
        <v>0</v>
      </c>
      <c r="NV106" s="625"/>
      <c r="NW106" s="626"/>
      <c r="NX106" s="626"/>
      <c r="NY106" s="651"/>
      <c r="NZ106" s="626"/>
      <c r="OA106" s="626"/>
      <c r="OB106" s="626"/>
      <c r="OC106" s="651"/>
      <c r="OD106" s="652"/>
      <c r="OE106" s="653"/>
      <c r="OF106" s="654"/>
      <c r="OG106" s="654">
        <v>0.8</v>
      </c>
      <c r="OH106" s="654">
        <v>0.2</v>
      </c>
      <c r="OI106" s="654"/>
      <c r="OJ106" s="654"/>
      <c r="OK106" s="654">
        <v>9.379999999999999</v>
      </c>
      <c r="OL106" s="655">
        <v>2.3449999999999998</v>
      </c>
      <c r="OM106" s="656"/>
      <c r="ON106" s="657">
        <v>57</v>
      </c>
      <c r="OO106" s="657"/>
      <c r="OP106" s="657"/>
      <c r="OQ106" s="657"/>
      <c r="OR106" s="657"/>
      <c r="OS106" s="657"/>
      <c r="OT106" s="658">
        <f t="shared" si="69"/>
        <v>57</v>
      </c>
    </row>
    <row r="107" spans="1:410" s="587" customFormat="1" ht="8.25" x14ac:dyDescent="0.25">
      <c r="A107" s="588" t="s">
        <v>712</v>
      </c>
      <c r="B107" s="589" t="s">
        <v>713</v>
      </c>
      <c r="C107" s="590" t="s">
        <v>714</v>
      </c>
      <c r="D107" s="590" t="s">
        <v>715</v>
      </c>
      <c r="E107" s="590" t="s">
        <v>1233</v>
      </c>
      <c r="F107" s="590" t="s">
        <v>379</v>
      </c>
      <c r="G107" s="590" t="s">
        <v>700</v>
      </c>
      <c r="H107" s="590" t="s">
        <v>700</v>
      </c>
      <c r="I107" s="590" t="s">
        <v>186</v>
      </c>
      <c r="J107" s="590" t="s">
        <v>493</v>
      </c>
      <c r="K107" s="591" t="s">
        <v>282</v>
      </c>
      <c r="L107" s="592">
        <v>1</v>
      </c>
      <c r="M107" s="593">
        <v>962446</v>
      </c>
      <c r="N107" s="594">
        <v>8958</v>
      </c>
      <c r="O107" s="595">
        <v>920277</v>
      </c>
      <c r="P107" s="596">
        <v>573466</v>
      </c>
      <c r="Q107" s="597">
        <f t="shared" si="46"/>
        <v>0.62314498786778327</v>
      </c>
      <c r="R107" s="598">
        <f t="shared" si="70"/>
        <v>42169</v>
      </c>
      <c r="S107" s="599">
        <v>2366.82683</v>
      </c>
      <c r="T107" s="600">
        <v>795119.09268000035</v>
      </c>
      <c r="U107" s="600">
        <v>77575.309120000005</v>
      </c>
      <c r="V107" s="600">
        <v>875061.22863000038</v>
      </c>
      <c r="W107" s="601">
        <f t="shared" si="47"/>
        <v>0.90920553322472153</v>
      </c>
      <c r="X107" s="602">
        <v>91.324010000000015</v>
      </c>
      <c r="Y107" s="603">
        <v>7.54</v>
      </c>
      <c r="Z107" s="603">
        <v>251.48941333333335</v>
      </c>
      <c r="AA107" s="603">
        <v>88.514933333333332</v>
      </c>
      <c r="AB107" s="603">
        <v>22.88</v>
      </c>
      <c r="AC107" s="603">
        <v>104.66719999999999</v>
      </c>
      <c r="AD107" s="603">
        <v>0</v>
      </c>
      <c r="AE107" s="603">
        <v>61.89</v>
      </c>
      <c r="AF107" s="603">
        <v>46.89</v>
      </c>
      <c r="AG107" s="603">
        <v>675.19555666666668</v>
      </c>
      <c r="AH107" s="604">
        <f t="shared" si="48"/>
        <v>0.16123146499972252</v>
      </c>
      <c r="AI107" s="605">
        <f t="shared" si="49"/>
        <v>0.44400159983835658</v>
      </c>
      <c r="AJ107" s="606">
        <v>16665</v>
      </c>
      <c r="AK107" s="607">
        <v>16684</v>
      </c>
      <c r="AL107" s="607">
        <v>4657</v>
      </c>
      <c r="AM107" s="607">
        <v>6092</v>
      </c>
      <c r="AN107" s="607">
        <v>27532</v>
      </c>
      <c r="AO107" s="607">
        <v>549</v>
      </c>
      <c r="AP107" s="607">
        <v>4665</v>
      </c>
      <c r="AQ107" s="608">
        <v>4167</v>
      </c>
      <c r="AR107" s="609"/>
      <c r="AS107" s="610"/>
      <c r="AT107" s="610"/>
      <c r="AU107" s="610"/>
      <c r="AV107" s="610"/>
      <c r="AW107" s="610"/>
      <c r="AX107" s="610"/>
      <c r="AY107" s="610"/>
      <c r="AZ107" s="610"/>
      <c r="BA107" s="610"/>
      <c r="BB107" s="610"/>
      <c r="BC107" s="610"/>
      <c r="BD107" s="610"/>
      <c r="BE107" s="610"/>
      <c r="BF107" s="610"/>
      <c r="BG107" s="610"/>
      <c r="BH107" s="610"/>
      <c r="BI107" s="610"/>
      <c r="BJ107" s="610"/>
      <c r="BK107" s="610"/>
      <c r="BL107" s="611"/>
      <c r="BM107" s="612">
        <v>54</v>
      </c>
      <c r="BN107" s="613">
        <v>68</v>
      </c>
      <c r="BO107" s="613">
        <v>37</v>
      </c>
      <c r="BP107" s="613">
        <v>25</v>
      </c>
      <c r="BQ107" s="613">
        <v>10</v>
      </c>
      <c r="BR107" s="613">
        <v>20</v>
      </c>
      <c r="BS107" s="613"/>
      <c r="BT107" s="613"/>
      <c r="BU107" s="613">
        <v>17</v>
      </c>
      <c r="BV107" s="613"/>
      <c r="BW107" s="613"/>
      <c r="BX107" s="613"/>
      <c r="BY107" s="613"/>
      <c r="BZ107" s="613"/>
      <c r="CA107" s="613"/>
      <c r="CB107" s="613"/>
      <c r="CC107" s="613"/>
      <c r="CD107" s="613"/>
      <c r="CE107" s="613"/>
      <c r="CF107" s="613"/>
      <c r="CG107" s="613"/>
      <c r="CH107" s="613"/>
      <c r="CI107" s="613"/>
      <c r="CJ107" s="613"/>
      <c r="CK107" s="613"/>
      <c r="CL107" s="613"/>
      <c r="CM107" s="613"/>
      <c r="CN107" s="613"/>
      <c r="CO107" s="613"/>
      <c r="CP107" s="613"/>
      <c r="CQ107" s="613"/>
      <c r="CR107" s="613"/>
      <c r="CS107" s="613"/>
      <c r="CT107" s="613"/>
      <c r="CU107" s="613"/>
      <c r="CV107" s="613"/>
      <c r="CW107" s="613"/>
      <c r="CX107" s="613"/>
      <c r="CY107" s="613"/>
      <c r="CZ107" s="613"/>
      <c r="DA107" s="613">
        <f t="shared" si="50"/>
        <v>231</v>
      </c>
      <c r="DB107" s="614">
        <f t="shared" si="51"/>
        <v>7</v>
      </c>
      <c r="DC107" s="615">
        <v>0.65169964485032983</v>
      </c>
      <c r="DD107" s="616">
        <v>0.47747784045124897</v>
      </c>
      <c r="DE107" s="616">
        <v>0.3804516845612736</v>
      </c>
      <c r="DF107" s="616">
        <v>0.5552876712328767</v>
      </c>
      <c r="DG107" s="616">
        <v>1.1241095890410959</v>
      </c>
      <c r="DH107" s="616">
        <v>0.21904109589041096</v>
      </c>
      <c r="DI107" s="616"/>
      <c r="DJ107" s="616"/>
      <c r="DK107" s="616">
        <v>0.42594681708299759</v>
      </c>
      <c r="DL107" s="616"/>
      <c r="DM107" s="616"/>
      <c r="DN107" s="616"/>
      <c r="DO107" s="616"/>
      <c r="DP107" s="616"/>
      <c r="DQ107" s="616"/>
      <c r="DR107" s="616"/>
      <c r="DS107" s="616"/>
      <c r="DT107" s="616"/>
      <c r="DU107" s="616"/>
      <c r="DV107" s="616"/>
      <c r="DW107" s="616"/>
      <c r="DX107" s="616"/>
      <c r="DY107" s="616"/>
      <c r="DZ107" s="616"/>
      <c r="EA107" s="616"/>
      <c r="EB107" s="616"/>
      <c r="EC107" s="616"/>
      <c r="ED107" s="616"/>
      <c r="EE107" s="616"/>
      <c r="EF107" s="616"/>
      <c r="EG107" s="616"/>
      <c r="EH107" s="616"/>
      <c r="EI107" s="616"/>
      <c r="EJ107" s="616"/>
      <c r="EK107" s="616"/>
      <c r="EL107" s="616"/>
      <c r="EM107" s="616"/>
      <c r="EN107" s="616"/>
      <c r="EO107" s="616"/>
      <c r="EP107" s="616"/>
      <c r="EQ107" s="617">
        <v>0.51290992112909917</v>
      </c>
      <c r="ER107" s="618">
        <v>6</v>
      </c>
      <c r="ES107" s="619">
        <v>6</v>
      </c>
      <c r="ET107" s="619">
        <v>5</v>
      </c>
      <c r="EU107" s="619"/>
      <c r="EV107" s="619"/>
      <c r="EW107" s="619"/>
      <c r="EX107" s="619"/>
      <c r="EY107" s="619"/>
      <c r="EZ107" s="619"/>
      <c r="FA107" s="619"/>
      <c r="FB107" s="619"/>
      <c r="FC107" s="619"/>
      <c r="FD107" s="619"/>
      <c r="FE107" s="619"/>
      <c r="FF107" s="619"/>
      <c r="FG107" s="619"/>
      <c r="FH107" s="619"/>
      <c r="FI107" s="619"/>
      <c r="FJ107" s="619"/>
      <c r="FK107" s="619"/>
      <c r="FL107" s="619"/>
      <c r="FM107" s="619"/>
      <c r="FN107" s="619"/>
      <c r="FO107" s="619"/>
      <c r="FP107" s="619"/>
      <c r="FQ107" s="619"/>
      <c r="FR107" s="619"/>
      <c r="FS107" s="619"/>
      <c r="FT107" s="619"/>
      <c r="FU107" s="619"/>
      <c r="FV107" s="619"/>
      <c r="FW107" s="619"/>
      <c r="FX107" s="620">
        <f t="shared" si="52"/>
        <v>17</v>
      </c>
      <c r="FY107" s="614">
        <f t="shared" si="71"/>
        <v>3</v>
      </c>
      <c r="FZ107" s="615">
        <v>0.69497716894977168</v>
      </c>
      <c r="GA107" s="616">
        <v>0.75753424657534252</v>
      </c>
      <c r="GB107" s="616">
        <v>0.5413698630136986</v>
      </c>
      <c r="GC107" s="616"/>
      <c r="GD107" s="616"/>
      <c r="GE107" s="616"/>
      <c r="GF107" s="616"/>
      <c r="GG107" s="616"/>
      <c r="GH107" s="616"/>
      <c r="GI107" s="616"/>
      <c r="GJ107" s="616"/>
      <c r="GK107" s="616"/>
      <c r="GL107" s="616"/>
      <c r="GM107" s="616"/>
      <c r="GN107" s="616"/>
      <c r="GO107" s="616"/>
      <c r="GP107" s="616"/>
      <c r="GQ107" s="616"/>
      <c r="GR107" s="616"/>
      <c r="GS107" s="616"/>
      <c r="GT107" s="616"/>
      <c r="GU107" s="616"/>
      <c r="GV107" s="616"/>
      <c r="GW107" s="616"/>
      <c r="GX107" s="616"/>
      <c r="GY107" s="616"/>
      <c r="GZ107" s="616"/>
      <c r="HA107" s="616"/>
      <c r="HB107" s="616"/>
      <c r="HC107" s="616"/>
      <c r="HD107" s="616"/>
      <c r="HE107" s="616"/>
      <c r="HF107" s="621">
        <v>0.67187751813053986</v>
      </c>
      <c r="HG107" s="622">
        <v>61</v>
      </c>
      <c r="HH107" s="623"/>
      <c r="HI107" s="623"/>
      <c r="HJ107" s="623"/>
      <c r="HK107" s="623"/>
      <c r="HL107" s="623"/>
      <c r="HM107" s="623"/>
      <c r="HN107" s="624"/>
      <c r="HO107" s="625">
        <v>24</v>
      </c>
      <c r="HP107" s="626">
        <v>876</v>
      </c>
      <c r="HQ107" s="626">
        <v>16</v>
      </c>
      <c r="HR107" s="626">
        <v>207</v>
      </c>
      <c r="HS107" s="626">
        <v>583</v>
      </c>
      <c r="HT107" s="626">
        <v>827</v>
      </c>
      <c r="HU107" s="626">
        <v>1051</v>
      </c>
      <c r="HV107" s="626">
        <v>398</v>
      </c>
      <c r="HW107" s="626">
        <v>1527</v>
      </c>
      <c r="HX107" s="626">
        <v>233</v>
      </c>
      <c r="HY107" s="626">
        <v>252</v>
      </c>
      <c r="HZ107" s="626">
        <v>406</v>
      </c>
      <c r="IA107" s="626">
        <v>5</v>
      </c>
      <c r="IB107" s="626">
        <v>468</v>
      </c>
      <c r="IC107" s="626">
        <v>752</v>
      </c>
      <c r="ID107" s="626">
        <v>596</v>
      </c>
      <c r="IE107" s="626">
        <v>105</v>
      </c>
      <c r="IF107" s="626">
        <v>25</v>
      </c>
      <c r="IG107" s="626">
        <v>175</v>
      </c>
      <c r="IH107" s="626">
        <v>26</v>
      </c>
      <c r="II107" s="626">
        <v>101</v>
      </c>
      <c r="IJ107" s="626">
        <v>86</v>
      </c>
      <c r="IK107" s="626">
        <v>4</v>
      </c>
      <c r="IL107" s="626">
        <v>56</v>
      </c>
      <c r="IM107" s="626">
        <v>0</v>
      </c>
      <c r="IN107" s="626">
        <v>0</v>
      </c>
      <c r="IO107" s="626">
        <v>1</v>
      </c>
      <c r="IP107" s="626">
        <v>0</v>
      </c>
      <c r="IQ107" s="626">
        <f t="shared" si="53"/>
        <v>8800</v>
      </c>
      <c r="IR107" s="627">
        <f t="shared" si="54"/>
        <v>2.7272727272727275E-3</v>
      </c>
      <c r="IS107" s="614">
        <f t="shared" si="55"/>
        <v>24.109589041095891</v>
      </c>
      <c r="IT107" s="628">
        <v>290</v>
      </c>
      <c r="IU107" s="629">
        <f t="shared" si="56"/>
        <v>3.2954545454545452E-2</v>
      </c>
      <c r="IV107" s="630">
        <v>908</v>
      </c>
      <c r="IW107" s="631">
        <f t="shared" si="37"/>
        <v>0.10318181818181818</v>
      </c>
      <c r="IX107" s="632">
        <v>6961.0425999999998</v>
      </c>
      <c r="IY107" s="633">
        <v>655.23019999999883</v>
      </c>
      <c r="IZ107" s="633">
        <v>7616.2728000000097</v>
      </c>
      <c r="JA107" s="634">
        <f t="shared" si="57"/>
        <v>8.6030295553488845E-2</v>
      </c>
      <c r="JB107" s="635">
        <v>0.86548554545454659</v>
      </c>
      <c r="JC107" s="636">
        <v>2369</v>
      </c>
      <c r="JD107" s="637">
        <v>986</v>
      </c>
      <c r="JE107" s="637">
        <v>8</v>
      </c>
      <c r="JF107" s="637">
        <v>31</v>
      </c>
      <c r="JG107" s="637">
        <v>0</v>
      </c>
      <c r="JH107" s="637">
        <v>5406</v>
      </c>
      <c r="JI107" s="638">
        <f t="shared" si="38"/>
        <v>0.26920454545454547</v>
      </c>
      <c r="JJ107" s="638">
        <f t="shared" si="39"/>
        <v>0.11204545454545455</v>
      </c>
      <c r="JK107" s="638">
        <f t="shared" si="40"/>
        <v>9.0909090909090909E-4</v>
      </c>
      <c r="JL107" s="638">
        <f t="shared" si="41"/>
        <v>3.5227272727272729E-3</v>
      </c>
      <c r="JM107" s="638">
        <f t="shared" si="42"/>
        <v>0</v>
      </c>
      <c r="JN107" s="639">
        <f t="shared" si="43"/>
        <v>0.61431818181818176</v>
      </c>
      <c r="JO107" s="640">
        <v>27</v>
      </c>
      <c r="JP107" s="641">
        <v>5.5730593607305936</v>
      </c>
      <c r="JQ107" s="641">
        <v>4.375</v>
      </c>
      <c r="JR107" s="641">
        <v>3.9516908212560384</v>
      </c>
      <c r="JS107" s="641">
        <v>7.3447684391080621</v>
      </c>
      <c r="JT107" s="641">
        <v>6.2406287787182588</v>
      </c>
      <c r="JU107" s="641">
        <v>6.4776403425309228</v>
      </c>
      <c r="JV107" s="641">
        <v>8.4321608040200999</v>
      </c>
      <c r="JW107" s="641">
        <v>7.2390307793058284</v>
      </c>
      <c r="JX107" s="641">
        <v>7.5236051502145926</v>
      </c>
      <c r="JY107" s="641">
        <v>5.9642857142857144</v>
      </c>
      <c r="JZ107" s="641">
        <v>7.9458128078817731</v>
      </c>
      <c r="KA107" s="641">
        <v>6.8</v>
      </c>
      <c r="KB107" s="641">
        <v>4.1581196581196584</v>
      </c>
      <c r="KC107" s="641">
        <v>4.6914893617021276</v>
      </c>
      <c r="KD107" s="641">
        <v>4.6778523489932882</v>
      </c>
      <c r="KE107" s="641">
        <v>4.8857142857142861</v>
      </c>
      <c r="KF107" s="641">
        <v>8.56</v>
      </c>
      <c r="KG107" s="641">
        <v>8.16</v>
      </c>
      <c r="KH107" s="641">
        <v>4.8461538461538458</v>
      </c>
      <c r="KI107" s="641">
        <v>3.0099009900990099</v>
      </c>
      <c r="KJ107" s="641">
        <v>4.558139534883721</v>
      </c>
      <c r="KK107" s="641">
        <v>10.75</v>
      </c>
      <c r="KL107" s="641">
        <v>2.9642857142857144</v>
      </c>
      <c r="KM107" s="641">
        <v>0</v>
      </c>
      <c r="KN107" s="641">
        <v>0</v>
      </c>
      <c r="KO107" s="641">
        <v>2</v>
      </c>
      <c r="KP107" s="641">
        <v>0</v>
      </c>
      <c r="KQ107" s="642">
        <v>6.2551136363636362</v>
      </c>
      <c r="KR107" s="625">
        <v>168</v>
      </c>
      <c r="KS107" s="626">
        <v>3764</v>
      </c>
      <c r="KT107" s="626">
        <v>55</v>
      </c>
      <c r="KU107" s="626">
        <v>610</v>
      </c>
      <c r="KV107" s="626">
        <v>3121</v>
      </c>
      <c r="KW107" s="626">
        <v>3819</v>
      </c>
      <c r="KX107" s="626">
        <v>4870</v>
      </c>
      <c r="KY107" s="626">
        <v>2462</v>
      </c>
      <c r="KZ107" s="626">
        <v>9066</v>
      </c>
      <c r="LA107" s="626">
        <v>1485</v>
      </c>
      <c r="LB107" s="626">
        <v>1188</v>
      </c>
      <c r="LC107" s="626">
        <v>2588</v>
      </c>
      <c r="LD107" s="626">
        <v>29</v>
      </c>
      <c r="LE107" s="626">
        <v>1565</v>
      </c>
      <c r="LF107" s="626">
        <v>2838</v>
      </c>
      <c r="LG107" s="626">
        <v>2198</v>
      </c>
      <c r="LH107" s="626">
        <v>398</v>
      </c>
      <c r="LI107" s="626">
        <v>183</v>
      </c>
      <c r="LJ107" s="626">
        <v>1146</v>
      </c>
      <c r="LK107" s="626">
        <v>53</v>
      </c>
      <c r="LL107" s="626">
        <v>184</v>
      </c>
      <c r="LM107" s="626">
        <v>225</v>
      </c>
      <c r="LN107" s="626">
        <v>39</v>
      </c>
      <c r="LO107" s="626">
        <v>118</v>
      </c>
      <c r="LP107" s="626">
        <v>0</v>
      </c>
      <c r="LQ107" s="626">
        <v>0</v>
      </c>
      <c r="LR107" s="626">
        <v>1</v>
      </c>
      <c r="LS107" s="626">
        <v>0</v>
      </c>
      <c r="LT107" s="626">
        <f t="shared" si="35"/>
        <v>42173</v>
      </c>
      <c r="LU107" s="614">
        <f t="shared" si="44"/>
        <v>115.54246575342465</v>
      </c>
      <c r="LV107" s="625">
        <v>456</v>
      </c>
      <c r="LW107" s="626">
        <v>246</v>
      </c>
      <c r="LX107" s="626">
        <v>1</v>
      </c>
      <c r="LY107" s="626">
        <v>1</v>
      </c>
      <c r="LZ107" s="626">
        <v>576</v>
      </c>
      <c r="MA107" s="626">
        <v>509</v>
      </c>
      <c r="MB107" s="626">
        <v>879</v>
      </c>
      <c r="MC107" s="626">
        <v>490</v>
      </c>
      <c r="MD107" s="626">
        <v>452</v>
      </c>
      <c r="ME107" s="626">
        <v>43</v>
      </c>
      <c r="MF107" s="626">
        <v>62</v>
      </c>
      <c r="MG107" s="626">
        <v>230</v>
      </c>
      <c r="MH107" s="626">
        <v>0</v>
      </c>
      <c r="MI107" s="626">
        <v>15</v>
      </c>
      <c r="MJ107" s="626">
        <v>0</v>
      </c>
      <c r="MK107" s="626">
        <v>0</v>
      </c>
      <c r="ML107" s="626">
        <v>10</v>
      </c>
      <c r="MM107" s="626">
        <v>7</v>
      </c>
      <c r="MN107" s="626">
        <v>105</v>
      </c>
      <c r="MO107" s="626">
        <v>47</v>
      </c>
      <c r="MP107" s="626">
        <v>32</v>
      </c>
      <c r="MQ107" s="626">
        <v>95</v>
      </c>
      <c r="MR107" s="626">
        <v>0</v>
      </c>
      <c r="MS107" s="626">
        <v>0</v>
      </c>
      <c r="MT107" s="626">
        <v>0</v>
      </c>
      <c r="MU107" s="626">
        <v>0</v>
      </c>
      <c r="MV107" s="626">
        <v>0</v>
      </c>
      <c r="MW107" s="626">
        <v>0</v>
      </c>
      <c r="MX107" s="626">
        <f t="shared" si="67"/>
        <v>4256</v>
      </c>
      <c r="MY107" s="614">
        <f t="shared" si="59"/>
        <v>11.66027397260274</v>
      </c>
      <c r="MZ107" s="612">
        <f t="shared" si="45"/>
        <v>42173</v>
      </c>
      <c r="NA107" s="613">
        <f t="shared" si="60"/>
        <v>4256</v>
      </c>
      <c r="NB107" s="643">
        <f t="shared" si="61"/>
        <v>9.1666846152189368E-2</v>
      </c>
      <c r="NC107" s="644">
        <v>8</v>
      </c>
      <c r="ND107" s="645">
        <v>102</v>
      </c>
      <c r="NE107" s="645">
        <v>291</v>
      </c>
      <c r="NF107" s="646">
        <v>1343</v>
      </c>
      <c r="NG107" s="647">
        <v>958</v>
      </c>
      <c r="NH107" s="647">
        <v>1554</v>
      </c>
      <c r="NI107" s="645">
        <v>0</v>
      </c>
      <c r="NJ107" s="645">
        <v>0</v>
      </c>
      <c r="NK107" s="646">
        <v>0</v>
      </c>
      <c r="NL107" s="647">
        <v>0</v>
      </c>
      <c r="NM107" s="645">
        <v>0</v>
      </c>
      <c r="NN107" s="645">
        <v>0</v>
      </c>
      <c r="NO107" s="646">
        <v>0</v>
      </c>
      <c r="NP107" s="647">
        <v>0</v>
      </c>
      <c r="NQ107" s="648">
        <v>0</v>
      </c>
      <c r="NR107" s="648">
        <v>0</v>
      </c>
      <c r="NS107" s="648">
        <v>0</v>
      </c>
      <c r="NT107" s="649">
        <f t="shared" si="62"/>
        <v>4256</v>
      </c>
      <c r="NU107" s="650">
        <f t="shared" si="63"/>
        <v>9.4219924812030079E-2</v>
      </c>
      <c r="NV107" s="625">
        <v>330</v>
      </c>
      <c r="NW107" s="626">
        <v>16</v>
      </c>
      <c r="NX107" s="626">
        <v>37</v>
      </c>
      <c r="NY107" s="651">
        <v>383</v>
      </c>
      <c r="NZ107" s="626">
        <v>87</v>
      </c>
      <c r="OA107" s="626">
        <v>39</v>
      </c>
      <c r="OB107" s="626">
        <v>250</v>
      </c>
      <c r="OC107" s="651">
        <v>376</v>
      </c>
      <c r="OD107" s="652">
        <f t="shared" si="64"/>
        <v>759</v>
      </c>
      <c r="OE107" s="653">
        <v>6.35</v>
      </c>
      <c r="OF107" s="654">
        <v>1.27</v>
      </c>
      <c r="OG107" s="654">
        <v>3.88</v>
      </c>
      <c r="OH107" s="654">
        <v>0.32333333333333331</v>
      </c>
      <c r="OI107" s="654">
        <v>25.040000000000003</v>
      </c>
      <c r="OJ107" s="654">
        <v>5.0080000000000009</v>
      </c>
      <c r="OK107" s="654">
        <v>29.29</v>
      </c>
      <c r="OL107" s="655">
        <v>2.4408333333333334</v>
      </c>
      <c r="OM107" s="656"/>
      <c r="ON107" s="657"/>
      <c r="OO107" s="657"/>
      <c r="OP107" s="657"/>
      <c r="OQ107" s="657"/>
      <c r="OR107" s="657"/>
      <c r="OS107" s="657"/>
      <c r="OT107" s="658"/>
    </row>
    <row r="108" spans="1:410" s="587" customFormat="1" ht="8.25" x14ac:dyDescent="0.25">
      <c r="A108" s="588" t="s">
        <v>716</v>
      </c>
      <c r="B108" s="589" t="s">
        <v>717</v>
      </c>
      <c r="C108" s="590" t="s">
        <v>718</v>
      </c>
      <c r="D108" s="590" t="s">
        <v>719</v>
      </c>
      <c r="E108" s="590" t="s">
        <v>1213</v>
      </c>
      <c r="F108" s="590" t="s">
        <v>280</v>
      </c>
      <c r="G108" s="590" t="s">
        <v>353</v>
      </c>
      <c r="H108" s="590" t="s">
        <v>720</v>
      </c>
      <c r="I108" s="590" t="s">
        <v>320</v>
      </c>
      <c r="J108" s="590" t="s">
        <v>493</v>
      </c>
      <c r="K108" s="591" t="s">
        <v>282</v>
      </c>
      <c r="L108" s="592">
        <v>1</v>
      </c>
      <c r="M108" s="593">
        <v>729609</v>
      </c>
      <c r="N108" s="594">
        <v>0</v>
      </c>
      <c r="O108" s="595">
        <v>738876</v>
      </c>
      <c r="P108" s="596">
        <v>471117</v>
      </c>
      <c r="Q108" s="597">
        <f t="shared" si="46"/>
        <v>0.63761307716044369</v>
      </c>
      <c r="R108" s="598">
        <f t="shared" si="70"/>
        <v>-9267</v>
      </c>
      <c r="S108" s="599">
        <v>93.036659999999998</v>
      </c>
      <c r="T108" s="600">
        <v>610700.50634000008</v>
      </c>
      <c r="U108" s="600">
        <v>60374.605950000005</v>
      </c>
      <c r="V108" s="600">
        <v>671168.14895000006</v>
      </c>
      <c r="W108" s="601">
        <f t="shared" si="47"/>
        <v>0.91990113739002677</v>
      </c>
      <c r="X108" s="602">
        <v>100.94525000000002</v>
      </c>
      <c r="Y108" s="603">
        <v>8.4589999999999996</v>
      </c>
      <c r="Z108" s="603">
        <v>208.85293333333334</v>
      </c>
      <c r="AA108" s="603">
        <v>78.94413333333334</v>
      </c>
      <c r="AB108" s="603">
        <v>18.187733333333334</v>
      </c>
      <c r="AC108" s="603">
        <v>85.393199999999993</v>
      </c>
      <c r="AD108" s="603">
        <v>0</v>
      </c>
      <c r="AE108" s="603">
        <v>49.368250000000003</v>
      </c>
      <c r="AF108" s="603">
        <v>80.464875000000006</v>
      </c>
      <c r="AG108" s="603">
        <v>630.61537500000009</v>
      </c>
      <c r="AH108" s="604">
        <f t="shared" si="48"/>
        <v>0.20157513570019706</v>
      </c>
      <c r="AI108" s="605">
        <f t="shared" si="49"/>
        <v>0.41705338664326325</v>
      </c>
      <c r="AJ108" s="606">
        <v>3260</v>
      </c>
      <c r="AK108" s="607">
        <v>3256</v>
      </c>
      <c r="AL108" s="607">
        <v>3257</v>
      </c>
      <c r="AM108" s="607">
        <v>5369</v>
      </c>
      <c r="AN108" s="607">
        <v>7542</v>
      </c>
      <c r="AO108" s="607">
        <v>6634</v>
      </c>
      <c r="AP108" s="607">
        <v>3415</v>
      </c>
      <c r="AQ108" s="608">
        <v>9465</v>
      </c>
      <c r="AR108" s="609"/>
      <c r="AS108" s="610"/>
      <c r="AT108" s="610"/>
      <c r="AU108" s="610"/>
      <c r="AV108" s="610"/>
      <c r="AW108" s="610"/>
      <c r="AX108" s="610"/>
      <c r="AY108" s="610"/>
      <c r="AZ108" s="610"/>
      <c r="BA108" s="610"/>
      <c r="BB108" s="610"/>
      <c r="BC108" s="610"/>
      <c r="BD108" s="610"/>
      <c r="BE108" s="610"/>
      <c r="BF108" s="610"/>
      <c r="BG108" s="610"/>
      <c r="BH108" s="610"/>
      <c r="BI108" s="610"/>
      <c r="BJ108" s="610"/>
      <c r="BK108" s="610"/>
      <c r="BL108" s="611"/>
      <c r="BM108" s="612">
        <v>52</v>
      </c>
      <c r="BN108" s="613">
        <v>62</v>
      </c>
      <c r="BO108" s="613">
        <v>37</v>
      </c>
      <c r="BP108" s="613">
        <v>20</v>
      </c>
      <c r="BQ108" s="613"/>
      <c r="BR108" s="613">
        <v>20</v>
      </c>
      <c r="BS108" s="613"/>
      <c r="BT108" s="613"/>
      <c r="BU108" s="613">
        <v>14</v>
      </c>
      <c r="BV108" s="613"/>
      <c r="BW108" s="613"/>
      <c r="BX108" s="613"/>
      <c r="BY108" s="613"/>
      <c r="BZ108" s="613"/>
      <c r="CA108" s="613"/>
      <c r="CB108" s="613"/>
      <c r="CC108" s="613"/>
      <c r="CD108" s="613"/>
      <c r="CE108" s="613"/>
      <c r="CF108" s="613"/>
      <c r="CG108" s="613"/>
      <c r="CH108" s="613"/>
      <c r="CI108" s="613"/>
      <c r="CJ108" s="613"/>
      <c r="CK108" s="613"/>
      <c r="CL108" s="613"/>
      <c r="CM108" s="613"/>
      <c r="CN108" s="613"/>
      <c r="CO108" s="613"/>
      <c r="CP108" s="613"/>
      <c r="CQ108" s="613"/>
      <c r="CR108" s="613"/>
      <c r="CS108" s="613"/>
      <c r="CT108" s="613"/>
      <c r="CU108" s="613"/>
      <c r="CV108" s="613"/>
      <c r="CW108" s="613"/>
      <c r="CX108" s="613"/>
      <c r="CY108" s="613"/>
      <c r="CZ108" s="613"/>
      <c r="DA108" s="613">
        <f t="shared" si="50"/>
        <v>205</v>
      </c>
      <c r="DB108" s="614">
        <f t="shared" si="51"/>
        <v>6</v>
      </c>
      <c r="DC108" s="615">
        <v>0.8120126448893572</v>
      </c>
      <c r="DD108" s="616">
        <v>0.54851966416261599</v>
      </c>
      <c r="DE108" s="616">
        <v>0.35890410958904112</v>
      </c>
      <c r="DF108" s="616">
        <v>0.61493150684931508</v>
      </c>
      <c r="DG108" s="616"/>
      <c r="DH108" s="616">
        <v>0.34082191780821919</v>
      </c>
      <c r="DI108" s="616"/>
      <c r="DJ108" s="616"/>
      <c r="DK108" s="616">
        <v>0.45812133072407046</v>
      </c>
      <c r="DL108" s="616"/>
      <c r="DM108" s="616"/>
      <c r="DN108" s="616"/>
      <c r="DO108" s="616"/>
      <c r="DP108" s="616"/>
      <c r="DQ108" s="616"/>
      <c r="DR108" s="616"/>
      <c r="DS108" s="616"/>
      <c r="DT108" s="616"/>
      <c r="DU108" s="616"/>
      <c r="DV108" s="616"/>
      <c r="DW108" s="616"/>
      <c r="DX108" s="616"/>
      <c r="DY108" s="616"/>
      <c r="DZ108" s="616"/>
      <c r="EA108" s="616"/>
      <c r="EB108" s="616"/>
      <c r="EC108" s="616"/>
      <c r="ED108" s="616"/>
      <c r="EE108" s="616"/>
      <c r="EF108" s="616"/>
      <c r="EG108" s="616"/>
      <c r="EH108" s="616"/>
      <c r="EI108" s="616"/>
      <c r="EJ108" s="616"/>
      <c r="EK108" s="616"/>
      <c r="EL108" s="616"/>
      <c r="EM108" s="616"/>
      <c r="EN108" s="616"/>
      <c r="EO108" s="616"/>
      <c r="EP108" s="616"/>
      <c r="EQ108" s="617">
        <v>0.56117607751419984</v>
      </c>
      <c r="ER108" s="618"/>
      <c r="ES108" s="619"/>
      <c r="ET108" s="619">
        <v>21</v>
      </c>
      <c r="EU108" s="619"/>
      <c r="EV108" s="619">
        <v>3</v>
      </c>
      <c r="EW108" s="619"/>
      <c r="EX108" s="619"/>
      <c r="EY108" s="619"/>
      <c r="EZ108" s="619"/>
      <c r="FA108" s="619"/>
      <c r="FB108" s="619"/>
      <c r="FC108" s="619"/>
      <c r="FD108" s="619"/>
      <c r="FE108" s="619"/>
      <c r="FF108" s="619"/>
      <c r="FG108" s="619"/>
      <c r="FH108" s="619"/>
      <c r="FI108" s="619"/>
      <c r="FJ108" s="619"/>
      <c r="FK108" s="619"/>
      <c r="FL108" s="619"/>
      <c r="FM108" s="619"/>
      <c r="FN108" s="619"/>
      <c r="FO108" s="619"/>
      <c r="FP108" s="619"/>
      <c r="FQ108" s="619"/>
      <c r="FR108" s="619"/>
      <c r="FS108" s="619"/>
      <c r="FT108" s="619"/>
      <c r="FU108" s="619"/>
      <c r="FV108" s="619"/>
      <c r="FW108" s="619"/>
      <c r="FX108" s="620">
        <f t="shared" si="52"/>
        <v>24</v>
      </c>
      <c r="FY108" s="614">
        <f t="shared" si="71"/>
        <v>2</v>
      </c>
      <c r="FZ108" s="615"/>
      <c r="GA108" s="616"/>
      <c r="GB108" s="616">
        <v>0.47697325505544685</v>
      </c>
      <c r="GC108" s="616"/>
      <c r="GD108" s="616">
        <v>6.7579908675799091E-2</v>
      </c>
      <c r="GE108" s="616"/>
      <c r="GF108" s="616"/>
      <c r="GG108" s="616"/>
      <c r="GH108" s="616"/>
      <c r="GI108" s="616"/>
      <c r="GJ108" s="616"/>
      <c r="GK108" s="616"/>
      <c r="GL108" s="616"/>
      <c r="GM108" s="616"/>
      <c r="GN108" s="616"/>
      <c r="GO108" s="616"/>
      <c r="GP108" s="616"/>
      <c r="GQ108" s="616"/>
      <c r="GR108" s="616"/>
      <c r="GS108" s="616"/>
      <c r="GT108" s="616"/>
      <c r="GU108" s="616"/>
      <c r="GV108" s="616"/>
      <c r="GW108" s="616"/>
      <c r="GX108" s="616"/>
      <c r="GY108" s="616"/>
      <c r="GZ108" s="616"/>
      <c r="HA108" s="616"/>
      <c r="HB108" s="616"/>
      <c r="HC108" s="616"/>
      <c r="HD108" s="616"/>
      <c r="HE108" s="616"/>
      <c r="HF108" s="621">
        <v>0.42579908675799089</v>
      </c>
      <c r="HG108" s="622">
        <v>12</v>
      </c>
      <c r="HH108" s="623"/>
      <c r="HI108" s="623"/>
      <c r="HJ108" s="623"/>
      <c r="HK108" s="623"/>
      <c r="HL108" s="623"/>
      <c r="HM108" s="623">
        <v>5</v>
      </c>
      <c r="HN108" s="660">
        <v>0</v>
      </c>
      <c r="HO108" s="625">
        <v>54</v>
      </c>
      <c r="HP108" s="626">
        <v>202</v>
      </c>
      <c r="HQ108" s="626">
        <v>20</v>
      </c>
      <c r="HR108" s="626">
        <v>198</v>
      </c>
      <c r="HS108" s="626">
        <v>710</v>
      </c>
      <c r="HT108" s="626">
        <v>692</v>
      </c>
      <c r="HU108" s="626">
        <v>908</v>
      </c>
      <c r="HV108" s="626">
        <v>338</v>
      </c>
      <c r="HW108" s="626">
        <v>1194</v>
      </c>
      <c r="HX108" s="626">
        <v>352</v>
      </c>
      <c r="HY108" s="626">
        <v>158</v>
      </c>
      <c r="HZ108" s="626">
        <v>609</v>
      </c>
      <c r="IA108" s="626">
        <v>75</v>
      </c>
      <c r="IB108" s="626">
        <v>605</v>
      </c>
      <c r="IC108" s="626">
        <v>845</v>
      </c>
      <c r="ID108" s="626">
        <v>664</v>
      </c>
      <c r="IE108" s="626">
        <v>114</v>
      </c>
      <c r="IF108" s="626">
        <v>17</v>
      </c>
      <c r="IG108" s="626">
        <v>156</v>
      </c>
      <c r="IH108" s="626">
        <v>16</v>
      </c>
      <c r="II108" s="626">
        <v>53</v>
      </c>
      <c r="IJ108" s="626">
        <v>100</v>
      </c>
      <c r="IK108" s="626">
        <v>3</v>
      </c>
      <c r="IL108" s="626">
        <v>48</v>
      </c>
      <c r="IM108" s="626">
        <v>0</v>
      </c>
      <c r="IN108" s="626">
        <v>0</v>
      </c>
      <c r="IO108" s="626">
        <v>4</v>
      </c>
      <c r="IP108" s="626">
        <v>4</v>
      </c>
      <c r="IQ108" s="626">
        <f t="shared" si="53"/>
        <v>8139</v>
      </c>
      <c r="IR108" s="627">
        <f t="shared" si="54"/>
        <v>6.6347217102838184E-3</v>
      </c>
      <c r="IS108" s="614">
        <f t="shared" si="55"/>
        <v>22.298630136986301</v>
      </c>
      <c r="IT108" s="628">
        <v>715</v>
      </c>
      <c r="IU108" s="629">
        <f t="shared" si="56"/>
        <v>8.7848630052832041E-2</v>
      </c>
      <c r="IV108" s="630">
        <v>1394</v>
      </c>
      <c r="IW108" s="631">
        <f t="shared" si="37"/>
        <v>0.17127411229880821</v>
      </c>
      <c r="IX108" s="632">
        <v>6627.2155999999968</v>
      </c>
      <c r="IY108" s="633">
        <v>621.13620000000026</v>
      </c>
      <c r="IZ108" s="633">
        <v>7248.3517999999913</v>
      </c>
      <c r="JA108" s="634">
        <f t="shared" si="57"/>
        <v>8.5693439990040352E-2</v>
      </c>
      <c r="JB108" s="635">
        <v>0.89057031576360624</v>
      </c>
      <c r="JC108" s="636">
        <v>2063</v>
      </c>
      <c r="JD108" s="637">
        <v>1028</v>
      </c>
      <c r="JE108" s="637">
        <v>5</v>
      </c>
      <c r="JF108" s="637">
        <v>38</v>
      </c>
      <c r="JG108" s="637">
        <v>0</v>
      </c>
      <c r="JH108" s="637">
        <v>5005</v>
      </c>
      <c r="JI108" s="638">
        <f t="shared" si="38"/>
        <v>0.25347094237621332</v>
      </c>
      <c r="JJ108" s="638">
        <f t="shared" si="39"/>
        <v>0.12630544292910678</v>
      </c>
      <c r="JK108" s="638">
        <f t="shared" si="40"/>
        <v>6.1432608428553873E-4</v>
      </c>
      <c r="JL108" s="638">
        <f t="shared" si="41"/>
        <v>4.6688782405700947E-3</v>
      </c>
      <c r="JM108" s="638">
        <f t="shared" si="42"/>
        <v>0</v>
      </c>
      <c r="JN108" s="639">
        <f t="shared" si="43"/>
        <v>0.61494041036982428</v>
      </c>
      <c r="JO108" s="640">
        <v>25.444444444444443</v>
      </c>
      <c r="JP108" s="641">
        <v>5.9801980198019802</v>
      </c>
      <c r="JQ108" s="641">
        <v>2.9</v>
      </c>
      <c r="JR108" s="641">
        <v>4.7474747474747474</v>
      </c>
      <c r="JS108" s="641">
        <v>9.0507042253521135</v>
      </c>
      <c r="JT108" s="641">
        <v>7.3757225433526008</v>
      </c>
      <c r="JU108" s="641">
        <v>6.5242290748898677</v>
      </c>
      <c r="JV108" s="641">
        <v>9.6301775147928996</v>
      </c>
      <c r="JW108" s="641">
        <v>7.5527638190954773</v>
      </c>
      <c r="JX108" s="641">
        <v>6.0340909090909092</v>
      </c>
      <c r="JY108" s="641">
        <v>6.462025316455696</v>
      </c>
      <c r="JZ108" s="641">
        <v>8.014778325123153</v>
      </c>
      <c r="KA108" s="641">
        <v>7.9333333333333336</v>
      </c>
      <c r="KB108" s="641">
        <v>3.7570247933884295</v>
      </c>
      <c r="KC108" s="641">
        <v>4.4177514792899411</v>
      </c>
      <c r="KD108" s="641">
        <v>4.5707831325301207</v>
      </c>
      <c r="KE108" s="641">
        <v>6.4824561403508776</v>
      </c>
      <c r="KF108" s="641">
        <v>7.5882352941176467</v>
      </c>
      <c r="KG108" s="641">
        <v>6.884615384615385</v>
      </c>
      <c r="KH108" s="641">
        <v>4.9375</v>
      </c>
      <c r="KI108" s="641">
        <v>3.2075471698113209</v>
      </c>
      <c r="KJ108" s="641">
        <v>3.47</v>
      </c>
      <c r="KK108" s="641">
        <v>2.3333333333333335</v>
      </c>
      <c r="KL108" s="641">
        <v>2.3958333333333335</v>
      </c>
      <c r="KM108" s="641">
        <v>0</v>
      </c>
      <c r="KN108" s="641">
        <v>0</v>
      </c>
      <c r="KO108" s="641">
        <v>7.25</v>
      </c>
      <c r="KP108" s="641">
        <v>2.25</v>
      </c>
      <c r="KQ108" s="642">
        <v>6.5938075930704017</v>
      </c>
      <c r="KR108" s="625">
        <v>357</v>
      </c>
      <c r="KS108" s="626">
        <v>851</v>
      </c>
      <c r="KT108" s="626">
        <v>39</v>
      </c>
      <c r="KU108" s="626">
        <v>721</v>
      </c>
      <c r="KV108" s="626">
        <v>5216</v>
      </c>
      <c r="KW108" s="626">
        <v>4211</v>
      </c>
      <c r="KX108" s="626">
        <v>4401</v>
      </c>
      <c r="KY108" s="626">
        <v>2614</v>
      </c>
      <c r="KZ108" s="626">
        <v>7422</v>
      </c>
      <c r="LA108" s="626">
        <v>1680</v>
      </c>
      <c r="LB108" s="626">
        <v>834</v>
      </c>
      <c r="LC108" s="626">
        <v>4003</v>
      </c>
      <c r="LD108" s="626">
        <v>471</v>
      </c>
      <c r="LE108" s="626">
        <v>1812</v>
      </c>
      <c r="LF108" s="626">
        <v>2961</v>
      </c>
      <c r="LG108" s="626">
        <v>2377</v>
      </c>
      <c r="LH108" s="626">
        <v>620</v>
      </c>
      <c r="LI108" s="626">
        <v>104</v>
      </c>
      <c r="LJ108" s="626">
        <v>833</v>
      </c>
      <c r="LK108" s="626">
        <v>62</v>
      </c>
      <c r="LL108" s="626">
        <v>98</v>
      </c>
      <c r="LM108" s="626">
        <v>222</v>
      </c>
      <c r="LN108" s="626">
        <v>4</v>
      </c>
      <c r="LO108" s="626">
        <v>78</v>
      </c>
      <c r="LP108" s="626">
        <v>0</v>
      </c>
      <c r="LQ108" s="626">
        <v>0</v>
      </c>
      <c r="LR108" s="626">
        <v>25</v>
      </c>
      <c r="LS108" s="626">
        <v>5</v>
      </c>
      <c r="LT108" s="626">
        <f t="shared" si="35"/>
        <v>42021</v>
      </c>
      <c r="LU108" s="614">
        <f t="shared" si="44"/>
        <v>115.12602739726027</v>
      </c>
      <c r="LV108" s="625">
        <v>961</v>
      </c>
      <c r="LW108" s="626">
        <v>167</v>
      </c>
      <c r="LX108" s="626">
        <v>0</v>
      </c>
      <c r="LY108" s="626">
        <v>21</v>
      </c>
      <c r="LZ108" s="626">
        <v>496</v>
      </c>
      <c r="MA108" s="626">
        <v>193</v>
      </c>
      <c r="MB108" s="626">
        <v>617</v>
      </c>
      <c r="MC108" s="626">
        <v>305</v>
      </c>
      <c r="MD108" s="626">
        <v>405</v>
      </c>
      <c r="ME108" s="626">
        <v>99</v>
      </c>
      <c r="MF108" s="626">
        <v>31</v>
      </c>
      <c r="MG108" s="626">
        <v>265</v>
      </c>
      <c r="MH108" s="626">
        <v>48</v>
      </c>
      <c r="MI108" s="626">
        <v>31</v>
      </c>
      <c r="MJ108" s="626">
        <v>3</v>
      </c>
      <c r="MK108" s="626">
        <v>0</v>
      </c>
      <c r="ML108" s="626">
        <v>5</v>
      </c>
      <c r="MM108" s="626">
        <v>8</v>
      </c>
      <c r="MN108" s="626">
        <v>86</v>
      </c>
      <c r="MO108" s="626">
        <v>1</v>
      </c>
      <c r="MP108" s="626">
        <v>31</v>
      </c>
      <c r="MQ108" s="626">
        <v>29</v>
      </c>
      <c r="MR108" s="626">
        <v>0</v>
      </c>
      <c r="MS108" s="626">
        <v>0</v>
      </c>
      <c r="MT108" s="626">
        <v>0</v>
      </c>
      <c r="MU108" s="626">
        <v>0</v>
      </c>
      <c r="MV108" s="626">
        <v>0</v>
      </c>
      <c r="MW108" s="626">
        <v>1</v>
      </c>
      <c r="MX108" s="626">
        <f t="shared" si="67"/>
        <v>3803</v>
      </c>
      <c r="MY108" s="614">
        <f t="shared" si="59"/>
        <v>10.419178082191781</v>
      </c>
      <c r="MZ108" s="612">
        <f t="shared" si="45"/>
        <v>42021</v>
      </c>
      <c r="NA108" s="613">
        <f t="shared" si="60"/>
        <v>3803</v>
      </c>
      <c r="NB108" s="643">
        <f t="shared" si="61"/>
        <v>8.2991445530726252E-2</v>
      </c>
      <c r="NC108" s="644">
        <v>32</v>
      </c>
      <c r="ND108" s="645">
        <v>181</v>
      </c>
      <c r="NE108" s="645">
        <v>442</v>
      </c>
      <c r="NF108" s="646">
        <v>1162</v>
      </c>
      <c r="NG108" s="647">
        <v>903</v>
      </c>
      <c r="NH108" s="647">
        <v>997</v>
      </c>
      <c r="NI108" s="645">
        <v>0</v>
      </c>
      <c r="NJ108" s="645">
        <v>0</v>
      </c>
      <c r="NK108" s="646">
        <v>0</v>
      </c>
      <c r="NL108" s="647">
        <v>86</v>
      </c>
      <c r="NM108" s="645">
        <v>0</v>
      </c>
      <c r="NN108" s="645">
        <v>0</v>
      </c>
      <c r="NO108" s="646">
        <v>0</v>
      </c>
      <c r="NP108" s="647">
        <v>0</v>
      </c>
      <c r="NQ108" s="648">
        <v>0</v>
      </c>
      <c r="NR108" s="648">
        <v>0</v>
      </c>
      <c r="NS108" s="648">
        <v>0</v>
      </c>
      <c r="NT108" s="649">
        <f t="shared" si="62"/>
        <v>3803</v>
      </c>
      <c r="NU108" s="650">
        <f t="shared" si="63"/>
        <v>0.17223244806731527</v>
      </c>
      <c r="NV108" s="625">
        <v>894</v>
      </c>
      <c r="NW108" s="626">
        <v>73</v>
      </c>
      <c r="NX108" s="626">
        <v>9</v>
      </c>
      <c r="NY108" s="651">
        <v>976</v>
      </c>
      <c r="NZ108" s="626"/>
      <c r="OA108" s="626"/>
      <c r="OB108" s="626"/>
      <c r="OC108" s="651"/>
      <c r="OD108" s="652">
        <f t="shared" si="64"/>
        <v>976</v>
      </c>
      <c r="OE108" s="653">
        <v>9.15</v>
      </c>
      <c r="OF108" s="654">
        <v>0.43571428571428572</v>
      </c>
      <c r="OG108" s="654">
        <v>0.98</v>
      </c>
      <c r="OH108" s="654">
        <v>0.32666666666666666</v>
      </c>
      <c r="OI108" s="654">
        <v>63.55</v>
      </c>
      <c r="OJ108" s="654">
        <v>3.0261904761904761</v>
      </c>
      <c r="OK108" s="654">
        <v>5.96</v>
      </c>
      <c r="OL108" s="655">
        <v>1.9866666666666666</v>
      </c>
      <c r="OM108" s="656"/>
      <c r="ON108" s="657"/>
      <c r="OO108" s="657"/>
      <c r="OP108" s="657"/>
      <c r="OQ108" s="657"/>
      <c r="OR108" s="657"/>
      <c r="OS108" s="657"/>
      <c r="OT108" s="658"/>
    </row>
    <row r="109" spans="1:410" s="587" customFormat="1" ht="8.25" x14ac:dyDescent="0.25">
      <c r="A109" s="588" t="s">
        <v>721</v>
      </c>
      <c r="B109" s="589" t="s">
        <v>722</v>
      </c>
      <c r="C109" s="590" t="s">
        <v>723</v>
      </c>
      <c r="D109" s="590" t="s">
        <v>724</v>
      </c>
      <c r="E109" s="590" t="s">
        <v>1207</v>
      </c>
      <c r="F109" s="590" t="s">
        <v>229</v>
      </c>
      <c r="G109" s="590" t="s">
        <v>725</v>
      </c>
      <c r="H109" s="590" t="s">
        <v>725</v>
      </c>
      <c r="I109" s="590" t="s">
        <v>186</v>
      </c>
      <c r="J109" s="590" t="s">
        <v>493</v>
      </c>
      <c r="K109" s="591" t="s">
        <v>282</v>
      </c>
      <c r="L109" s="592">
        <v>1</v>
      </c>
      <c r="M109" s="593">
        <v>1695341</v>
      </c>
      <c r="N109" s="594">
        <v>24085</v>
      </c>
      <c r="O109" s="595">
        <v>1649238</v>
      </c>
      <c r="P109" s="596">
        <v>1077524</v>
      </c>
      <c r="Q109" s="597">
        <f t="shared" si="46"/>
        <v>0.65334657581258737</v>
      </c>
      <c r="R109" s="598">
        <f t="shared" si="70"/>
        <v>46103</v>
      </c>
      <c r="S109" s="599">
        <v>7037.7624700000006</v>
      </c>
      <c r="T109" s="600">
        <v>1430561.0532499996</v>
      </c>
      <c r="U109" s="600">
        <v>81356.757709999976</v>
      </c>
      <c r="V109" s="600">
        <v>1518955.5734299999</v>
      </c>
      <c r="W109" s="601">
        <f t="shared" si="47"/>
        <v>0.89595873244969593</v>
      </c>
      <c r="X109" s="602">
        <v>195.69549999999998</v>
      </c>
      <c r="Y109" s="603">
        <v>10.021000000000001</v>
      </c>
      <c r="Z109" s="603">
        <v>305.43293333333332</v>
      </c>
      <c r="AA109" s="603">
        <v>138.09666666666666</v>
      </c>
      <c r="AB109" s="603">
        <v>39.678399999999996</v>
      </c>
      <c r="AC109" s="603">
        <v>232.72093333333333</v>
      </c>
      <c r="AD109" s="603">
        <v>2.0910666666666664</v>
      </c>
      <c r="AE109" s="603">
        <v>91.963000000000008</v>
      </c>
      <c r="AF109" s="603">
        <v>139.27199999999999</v>
      </c>
      <c r="AG109" s="603">
        <v>1154.9714999999999</v>
      </c>
      <c r="AH109" s="604">
        <f t="shared" si="48"/>
        <v>0.21185208119415005</v>
      </c>
      <c r="AI109" s="605">
        <f t="shared" si="49"/>
        <v>0.33064941499370581</v>
      </c>
      <c r="AJ109" s="606">
        <v>11128</v>
      </c>
      <c r="AK109" s="607">
        <v>11117</v>
      </c>
      <c r="AL109" s="607">
        <v>11094</v>
      </c>
      <c r="AM109" s="607">
        <v>9</v>
      </c>
      <c r="AN109" s="607">
        <v>97126</v>
      </c>
      <c r="AO109" s="607">
        <v>32307</v>
      </c>
      <c r="AP109" s="607">
        <v>11445</v>
      </c>
      <c r="AQ109" s="608">
        <v>7630</v>
      </c>
      <c r="AR109" s="609"/>
      <c r="AS109" s="610"/>
      <c r="AT109" s="610"/>
      <c r="AU109" s="610"/>
      <c r="AV109" s="610"/>
      <c r="AW109" s="610"/>
      <c r="AX109" s="610"/>
      <c r="AY109" s="610"/>
      <c r="AZ109" s="610"/>
      <c r="BA109" s="610">
        <v>1</v>
      </c>
      <c r="BB109" s="610"/>
      <c r="BC109" s="610"/>
      <c r="BD109" s="610"/>
      <c r="BE109" s="610"/>
      <c r="BF109" s="610"/>
      <c r="BG109" s="610"/>
      <c r="BH109" s="610"/>
      <c r="BI109" s="610"/>
      <c r="BJ109" s="610"/>
      <c r="BK109" s="610"/>
      <c r="BL109" s="611">
        <f t="shared" si="65"/>
        <v>1</v>
      </c>
      <c r="BM109" s="612">
        <v>55</v>
      </c>
      <c r="BN109" s="613">
        <v>44</v>
      </c>
      <c r="BO109" s="613">
        <v>44</v>
      </c>
      <c r="BP109" s="613">
        <v>38</v>
      </c>
      <c r="BQ109" s="613">
        <v>20</v>
      </c>
      <c r="BR109" s="613">
        <v>25</v>
      </c>
      <c r="BS109" s="613"/>
      <c r="BT109" s="613">
        <v>20</v>
      </c>
      <c r="BU109" s="613">
        <v>20</v>
      </c>
      <c r="BV109" s="613">
        <v>21</v>
      </c>
      <c r="BW109" s="613"/>
      <c r="BX109" s="613"/>
      <c r="BY109" s="613">
        <v>11</v>
      </c>
      <c r="BZ109" s="613"/>
      <c r="CA109" s="613"/>
      <c r="CB109" s="613"/>
      <c r="CC109" s="613"/>
      <c r="CD109" s="613"/>
      <c r="CE109" s="613"/>
      <c r="CF109" s="613">
        <v>6</v>
      </c>
      <c r="CG109" s="613"/>
      <c r="CH109" s="613"/>
      <c r="CI109" s="613"/>
      <c r="CJ109" s="613"/>
      <c r="CK109" s="613"/>
      <c r="CL109" s="613"/>
      <c r="CM109" s="613"/>
      <c r="CN109" s="613"/>
      <c r="CO109" s="613"/>
      <c r="CP109" s="613"/>
      <c r="CQ109" s="613"/>
      <c r="CR109" s="613"/>
      <c r="CS109" s="613"/>
      <c r="CT109" s="613"/>
      <c r="CU109" s="613"/>
      <c r="CV109" s="613"/>
      <c r="CW109" s="613"/>
      <c r="CX109" s="613"/>
      <c r="CY109" s="613"/>
      <c r="CZ109" s="613"/>
      <c r="DA109" s="613">
        <f t="shared" si="50"/>
        <v>304</v>
      </c>
      <c r="DB109" s="614">
        <f t="shared" si="51"/>
        <v>11</v>
      </c>
      <c r="DC109" s="615">
        <v>0.93877957658779576</v>
      </c>
      <c r="DD109" s="616">
        <v>0.76226650062266499</v>
      </c>
      <c r="DE109" s="616">
        <v>0.45933997509339974</v>
      </c>
      <c r="DF109" s="616">
        <v>0.63020908435472245</v>
      </c>
      <c r="DG109" s="616">
        <v>0.61178082191780825</v>
      </c>
      <c r="DH109" s="616">
        <v>0.31068493150684934</v>
      </c>
      <c r="DI109" s="616"/>
      <c r="DJ109" s="616">
        <v>0.67506849315068496</v>
      </c>
      <c r="DK109" s="616">
        <v>0.52082191780821918</v>
      </c>
      <c r="DL109" s="616">
        <v>0.59386823222439655</v>
      </c>
      <c r="DM109" s="616"/>
      <c r="DN109" s="616"/>
      <c r="DO109" s="616"/>
      <c r="DP109" s="616"/>
      <c r="DQ109" s="616"/>
      <c r="DR109" s="616"/>
      <c r="DS109" s="616"/>
      <c r="DT109" s="616"/>
      <c r="DU109" s="616"/>
      <c r="DV109" s="616">
        <v>0.20958904109589041</v>
      </c>
      <c r="DW109" s="616"/>
      <c r="DX109" s="616"/>
      <c r="DY109" s="616"/>
      <c r="DZ109" s="616"/>
      <c r="EA109" s="616"/>
      <c r="EB109" s="616"/>
      <c r="EC109" s="616"/>
      <c r="ED109" s="616"/>
      <c r="EE109" s="616"/>
      <c r="EF109" s="616"/>
      <c r="EG109" s="616"/>
      <c r="EH109" s="616"/>
      <c r="EI109" s="616"/>
      <c r="EJ109" s="616"/>
      <c r="EK109" s="616"/>
      <c r="EL109" s="616"/>
      <c r="EM109" s="616"/>
      <c r="EN109" s="616"/>
      <c r="EO109" s="616"/>
      <c r="EP109" s="616"/>
      <c r="EQ109" s="617">
        <v>0.6150684931506849</v>
      </c>
      <c r="ER109" s="618">
        <v>6</v>
      </c>
      <c r="ES109" s="619">
        <v>12</v>
      </c>
      <c r="ET109" s="619">
        <v>11</v>
      </c>
      <c r="EU109" s="619"/>
      <c r="EV109" s="619">
        <v>5</v>
      </c>
      <c r="EW109" s="619"/>
      <c r="EX109" s="619"/>
      <c r="EY109" s="619"/>
      <c r="EZ109" s="619"/>
      <c r="FA109" s="619"/>
      <c r="FB109" s="619"/>
      <c r="FC109" s="619"/>
      <c r="FD109" s="619"/>
      <c r="FE109" s="619"/>
      <c r="FF109" s="619"/>
      <c r="FG109" s="619"/>
      <c r="FH109" s="619"/>
      <c r="FI109" s="619"/>
      <c r="FJ109" s="619"/>
      <c r="FK109" s="619"/>
      <c r="FL109" s="619"/>
      <c r="FM109" s="619"/>
      <c r="FN109" s="619"/>
      <c r="FO109" s="619"/>
      <c r="FP109" s="619"/>
      <c r="FQ109" s="619"/>
      <c r="FR109" s="619"/>
      <c r="FS109" s="619"/>
      <c r="FT109" s="619"/>
      <c r="FU109" s="619"/>
      <c r="FV109" s="619"/>
      <c r="FW109" s="619"/>
      <c r="FX109" s="620">
        <f t="shared" si="52"/>
        <v>34</v>
      </c>
      <c r="FY109" s="614">
        <f t="shared" si="71"/>
        <v>4</v>
      </c>
      <c r="FZ109" s="615">
        <v>0.81598173515981731</v>
      </c>
      <c r="GA109" s="616">
        <v>0.55136986301369861</v>
      </c>
      <c r="GB109" s="616">
        <v>0.46824408468244083</v>
      </c>
      <c r="GC109" s="616"/>
      <c r="GD109" s="616">
        <v>0.52931506849315069</v>
      </c>
      <c r="GE109" s="616"/>
      <c r="GF109" s="616"/>
      <c r="GG109" s="616"/>
      <c r="GH109" s="616"/>
      <c r="GI109" s="616"/>
      <c r="GJ109" s="616"/>
      <c r="GK109" s="616"/>
      <c r="GL109" s="616"/>
      <c r="GM109" s="616"/>
      <c r="GN109" s="616"/>
      <c r="GO109" s="616"/>
      <c r="GP109" s="616"/>
      <c r="GQ109" s="616"/>
      <c r="GR109" s="616"/>
      <c r="GS109" s="616"/>
      <c r="GT109" s="616"/>
      <c r="GU109" s="616"/>
      <c r="GV109" s="616"/>
      <c r="GW109" s="616"/>
      <c r="GX109" s="616"/>
      <c r="GY109" s="616"/>
      <c r="GZ109" s="616"/>
      <c r="HA109" s="616"/>
      <c r="HB109" s="616"/>
      <c r="HC109" s="616"/>
      <c r="HD109" s="616"/>
      <c r="HE109" s="616"/>
      <c r="HF109" s="621">
        <v>0.56792908944399678</v>
      </c>
      <c r="HG109" s="622">
        <v>30</v>
      </c>
      <c r="HH109" s="623">
        <v>25</v>
      </c>
      <c r="HI109" s="623">
        <v>23</v>
      </c>
      <c r="HJ109" s="623">
        <v>16</v>
      </c>
      <c r="HK109" s="623"/>
      <c r="HL109" s="623"/>
      <c r="HM109" s="623"/>
      <c r="HN109" s="624"/>
      <c r="HO109" s="625">
        <v>38</v>
      </c>
      <c r="HP109" s="626">
        <v>926</v>
      </c>
      <c r="HQ109" s="626">
        <v>301</v>
      </c>
      <c r="HR109" s="626">
        <v>291</v>
      </c>
      <c r="HS109" s="626">
        <v>995</v>
      </c>
      <c r="HT109" s="626">
        <v>1263</v>
      </c>
      <c r="HU109" s="626">
        <v>1290</v>
      </c>
      <c r="HV109" s="626">
        <v>540</v>
      </c>
      <c r="HW109" s="626">
        <v>1995</v>
      </c>
      <c r="HX109" s="626">
        <v>417</v>
      </c>
      <c r="HY109" s="626">
        <v>315</v>
      </c>
      <c r="HZ109" s="626">
        <v>1138</v>
      </c>
      <c r="IA109" s="626">
        <v>355</v>
      </c>
      <c r="IB109" s="626">
        <v>1062</v>
      </c>
      <c r="IC109" s="626">
        <v>1297</v>
      </c>
      <c r="ID109" s="626">
        <v>1045</v>
      </c>
      <c r="IE109" s="626">
        <v>233</v>
      </c>
      <c r="IF109" s="626">
        <v>30</v>
      </c>
      <c r="IG109" s="626">
        <v>311</v>
      </c>
      <c r="IH109" s="626">
        <v>36</v>
      </c>
      <c r="II109" s="626">
        <v>40</v>
      </c>
      <c r="IJ109" s="626">
        <v>110</v>
      </c>
      <c r="IK109" s="626">
        <v>5</v>
      </c>
      <c r="IL109" s="626">
        <v>39</v>
      </c>
      <c r="IM109" s="626">
        <v>378</v>
      </c>
      <c r="IN109" s="626">
        <v>0</v>
      </c>
      <c r="IO109" s="626">
        <v>2</v>
      </c>
      <c r="IP109" s="626">
        <v>0</v>
      </c>
      <c r="IQ109" s="626">
        <f t="shared" si="53"/>
        <v>14452</v>
      </c>
      <c r="IR109" s="627">
        <f t="shared" si="54"/>
        <v>2.6293938555217271E-3</v>
      </c>
      <c r="IS109" s="614">
        <f t="shared" si="55"/>
        <v>39.594520547945208</v>
      </c>
      <c r="IT109" s="628">
        <v>1762</v>
      </c>
      <c r="IU109" s="629">
        <f t="shared" si="56"/>
        <v>0.12192084140603376</v>
      </c>
      <c r="IV109" s="630">
        <v>3298</v>
      </c>
      <c r="IW109" s="631">
        <f t="shared" si="37"/>
        <v>0.22820370882922777</v>
      </c>
      <c r="IX109" s="632">
        <v>12422.396400000016</v>
      </c>
      <c r="IY109" s="633">
        <v>1387.6430000000023</v>
      </c>
      <c r="IZ109" s="633">
        <v>13810.039400000014</v>
      </c>
      <c r="JA109" s="634">
        <f t="shared" si="57"/>
        <v>0.10048074156834055</v>
      </c>
      <c r="JB109" s="635">
        <v>0.95557980902297357</v>
      </c>
      <c r="JC109" s="636">
        <v>5028</v>
      </c>
      <c r="JD109" s="637">
        <v>2280</v>
      </c>
      <c r="JE109" s="637">
        <v>83</v>
      </c>
      <c r="JF109" s="637">
        <v>99</v>
      </c>
      <c r="JG109" s="637">
        <v>1</v>
      </c>
      <c r="JH109" s="637">
        <v>6961</v>
      </c>
      <c r="JI109" s="638">
        <f t="shared" si="38"/>
        <v>0.34791032383061166</v>
      </c>
      <c r="JJ109" s="638">
        <f t="shared" si="39"/>
        <v>0.15776363133130364</v>
      </c>
      <c r="JK109" s="638">
        <f t="shared" si="40"/>
        <v>5.7431497370606143E-3</v>
      </c>
      <c r="JL109" s="638">
        <f t="shared" si="41"/>
        <v>6.8502629393855522E-3</v>
      </c>
      <c r="JM109" s="638">
        <f t="shared" si="42"/>
        <v>6.9194575145308605E-5</v>
      </c>
      <c r="JN109" s="639">
        <f t="shared" si="43"/>
        <v>0.48166343758649321</v>
      </c>
      <c r="JO109" s="640">
        <v>22.973684210526315</v>
      </c>
      <c r="JP109" s="641">
        <v>6.5151187904967607</v>
      </c>
      <c r="JQ109" s="641">
        <v>2.9235880398671097</v>
      </c>
      <c r="JR109" s="641">
        <v>4.195876288659794</v>
      </c>
      <c r="JS109" s="641">
        <v>7.9537688442211056</v>
      </c>
      <c r="JT109" s="641">
        <v>6.9429928741092635</v>
      </c>
      <c r="JU109" s="641">
        <v>6.2131782945736438</v>
      </c>
      <c r="JV109" s="641">
        <v>7.8851851851851853</v>
      </c>
      <c r="JW109" s="641">
        <v>6.6852130325814541</v>
      </c>
      <c r="JX109" s="641">
        <v>5.3693045563549164</v>
      </c>
      <c r="JY109" s="641">
        <v>6.3492063492063489</v>
      </c>
      <c r="JZ109" s="641">
        <v>6.3664323374340945</v>
      </c>
      <c r="KA109" s="641">
        <v>4.535211267605634</v>
      </c>
      <c r="KB109" s="641">
        <v>2.5160075329566856</v>
      </c>
      <c r="KC109" s="641">
        <v>4.6569005397070162</v>
      </c>
      <c r="KD109" s="641">
        <v>4.7081339712918657</v>
      </c>
      <c r="KE109" s="641">
        <v>6.5321888412017168</v>
      </c>
      <c r="KF109" s="641">
        <v>7.9666666666666668</v>
      </c>
      <c r="KG109" s="641">
        <v>9.254019292604502</v>
      </c>
      <c r="KH109" s="641">
        <v>4.416666666666667</v>
      </c>
      <c r="KI109" s="641">
        <v>4.55</v>
      </c>
      <c r="KJ109" s="641">
        <v>4.1545454545454543</v>
      </c>
      <c r="KK109" s="641">
        <v>14</v>
      </c>
      <c r="KL109" s="641">
        <v>2.2820512820512819</v>
      </c>
      <c r="KM109" s="641">
        <v>14.03968253968254</v>
      </c>
      <c r="KN109" s="641">
        <v>0</v>
      </c>
      <c r="KO109" s="641">
        <v>6.5</v>
      </c>
      <c r="KP109" s="641">
        <v>0</v>
      </c>
      <c r="KQ109" s="642">
        <v>6.1543039025740383</v>
      </c>
      <c r="KR109" s="625">
        <v>212</v>
      </c>
      <c r="KS109" s="626">
        <v>4501</v>
      </c>
      <c r="KT109" s="626">
        <v>562</v>
      </c>
      <c r="KU109" s="626">
        <v>874</v>
      </c>
      <c r="KV109" s="626">
        <v>5534</v>
      </c>
      <c r="KW109" s="626">
        <v>6725</v>
      </c>
      <c r="KX109" s="626">
        <v>5513</v>
      </c>
      <c r="KY109" s="626">
        <v>3383</v>
      </c>
      <c r="KZ109" s="626">
        <v>10638</v>
      </c>
      <c r="LA109" s="626">
        <v>1762</v>
      </c>
      <c r="LB109" s="626">
        <v>1548</v>
      </c>
      <c r="LC109" s="626">
        <v>5834</v>
      </c>
      <c r="LD109" s="626">
        <v>1228</v>
      </c>
      <c r="LE109" s="626">
        <v>2115</v>
      </c>
      <c r="LF109" s="626">
        <v>4841</v>
      </c>
      <c r="LG109" s="626">
        <v>3881</v>
      </c>
      <c r="LH109" s="626">
        <v>1192</v>
      </c>
      <c r="LI109" s="626">
        <v>200</v>
      </c>
      <c r="LJ109" s="626">
        <v>2083</v>
      </c>
      <c r="LK109" s="626">
        <v>111</v>
      </c>
      <c r="LL109" s="626">
        <v>91</v>
      </c>
      <c r="LM109" s="626">
        <v>240</v>
      </c>
      <c r="LN109" s="626">
        <v>58</v>
      </c>
      <c r="LO109" s="626">
        <v>50</v>
      </c>
      <c r="LP109" s="626">
        <v>4928</v>
      </c>
      <c r="LQ109" s="626">
        <v>0</v>
      </c>
      <c r="LR109" s="626">
        <v>11</v>
      </c>
      <c r="LS109" s="626">
        <v>0</v>
      </c>
      <c r="LT109" s="626">
        <f t="shared" si="35"/>
        <v>68115</v>
      </c>
      <c r="LU109" s="614">
        <f t="shared" si="44"/>
        <v>186.61643835616439</v>
      </c>
      <c r="LV109" s="625">
        <v>623</v>
      </c>
      <c r="LW109" s="626">
        <v>615</v>
      </c>
      <c r="LX109" s="626">
        <v>18</v>
      </c>
      <c r="LY109" s="626">
        <v>60</v>
      </c>
      <c r="LZ109" s="626">
        <v>1394</v>
      </c>
      <c r="MA109" s="626">
        <v>777</v>
      </c>
      <c r="MB109" s="626">
        <v>1214</v>
      </c>
      <c r="MC109" s="626">
        <v>336</v>
      </c>
      <c r="MD109" s="626">
        <v>701</v>
      </c>
      <c r="ME109" s="626">
        <v>71</v>
      </c>
      <c r="MF109" s="626">
        <v>136</v>
      </c>
      <c r="MG109" s="626">
        <v>269</v>
      </c>
      <c r="MH109" s="626">
        <v>25</v>
      </c>
      <c r="MI109" s="626">
        <v>17</v>
      </c>
      <c r="MJ109" s="626">
        <v>6</v>
      </c>
      <c r="MK109" s="626">
        <v>3</v>
      </c>
      <c r="ML109" s="626">
        <v>102</v>
      </c>
      <c r="MM109" s="626">
        <v>10</v>
      </c>
      <c r="MN109" s="626">
        <v>492</v>
      </c>
      <c r="MO109" s="626">
        <v>12</v>
      </c>
      <c r="MP109" s="626">
        <v>55</v>
      </c>
      <c r="MQ109" s="626">
        <v>112</v>
      </c>
      <c r="MR109" s="626">
        <v>7</v>
      </c>
      <c r="MS109" s="626">
        <v>5</v>
      </c>
      <c r="MT109" s="626">
        <v>0</v>
      </c>
      <c r="MU109" s="626">
        <v>0</v>
      </c>
      <c r="MV109" s="626">
        <v>0</v>
      </c>
      <c r="MW109" s="626">
        <v>0</v>
      </c>
      <c r="MX109" s="626">
        <f t="shared" si="67"/>
        <v>7060</v>
      </c>
      <c r="MY109" s="614">
        <f t="shared" si="59"/>
        <v>19.342465753424658</v>
      </c>
      <c r="MZ109" s="612">
        <f t="shared" si="45"/>
        <v>68115</v>
      </c>
      <c r="NA109" s="613">
        <f t="shared" si="60"/>
        <v>7060</v>
      </c>
      <c r="NB109" s="643">
        <f t="shared" si="61"/>
        <v>9.391420019953442E-2</v>
      </c>
      <c r="NC109" s="644">
        <v>25</v>
      </c>
      <c r="ND109" s="645">
        <v>160</v>
      </c>
      <c r="NE109" s="645">
        <v>451</v>
      </c>
      <c r="NF109" s="646">
        <v>2212</v>
      </c>
      <c r="NG109" s="647">
        <v>1720</v>
      </c>
      <c r="NH109" s="647">
        <v>1521</v>
      </c>
      <c r="NI109" s="645">
        <v>0</v>
      </c>
      <c r="NJ109" s="645">
        <v>0</v>
      </c>
      <c r="NK109" s="646">
        <v>0</v>
      </c>
      <c r="NL109" s="647">
        <v>971</v>
      </c>
      <c r="NM109" s="645">
        <v>0</v>
      </c>
      <c r="NN109" s="645">
        <v>0</v>
      </c>
      <c r="NO109" s="646">
        <v>0</v>
      </c>
      <c r="NP109" s="647">
        <v>0</v>
      </c>
      <c r="NQ109" s="648">
        <v>0</v>
      </c>
      <c r="NR109" s="648">
        <v>0</v>
      </c>
      <c r="NS109" s="648">
        <v>0</v>
      </c>
      <c r="NT109" s="649">
        <f t="shared" si="62"/>
        <v>7060</v>
      </c>
      <c r="NU109" s="650">
        <f t="shared" si="63"/>
        <v>9.0084985835694048E-2</v>
      </c>
      <c r="NV109" s="625">
        <v>905</v>
      </c>
      <c r="NW109" s="626">
        <v>19</v>
      </c>
      <c r="NX109" s="626">
        <v>81</v>
      </c>
      <c r="NY109" s="651">
        <v>1005</v>
      </c>
      <c r="NZ109" s="626">
        <v>22</v>
      </c>
      <c r="OA109" s="626">
        <v>39</v>
      </c>
      <c r="OB109" s="626">
        <v>117</v>
      </c>
      <c r="OC109" s="651">
        <v>178</v>
      </c>
      <c r="OD109" s="652">
        <f t="shared" si="64"/>
        <v>1183</v>
      </c>
      <c r="OE109" s="653">
        <v>15.08</v>
      </c>
      <c r="OF109" s="654">
        <v>1.3709090909090909</v>
      </c>
      <c r="OG109" s="654">
        <v>5.8900000000000006</v>
      </c>
      <c r="OH109" s="654">
        <v>0.25608695652173913</v>
      </c>
      <c r="OI109" s="654">
        <v>40.51</v>
      </c>
      <c r="OJ109" s="654">
        <v>3.6827272727272726</v>
      </c>
      <c r="OK109" s="654">
        <v>50.8</v>
      </c>
      <c r="OL109" s="655">
        <v>2.2086956521739127</v>
      </c>
      <c r="OM109" s="656"/>
      <c r="ON109" s="657"/>
      <c r="OO109" s="657"/>
      <c r="OP109" s="657"/>
      <c r="OQ109" s="657"/>
      <c r="OR109" s="657"/>
      <c r="OS109" s="657"/>
      <c r="OT109" s="658"/>
    </row>
    <row r="110" spans="1:410" s="587" customFormat="1" ht="8.25" x14ac:dyDescent="0.25">
      <c r="A110" s="588" t="s">
        <v>726</v>
      </c>
      <c r="B110" s="589" t="s">
        <v>727</v>
      </c>
      <c r="C110" s="590" t="s">
        <v>728</v>
      </c>
      <c r="D110" s="590" t="s">
        <v>1285</v>
      </c>
      <c r="E110" s="590" t="s">
        <v>1207</v>
      </c>
      <c r="F110" s="590" t="s">
        <v>229</v>
      </c>
      <c r="G110" s="590" t="s">
        <v>725</v>
      </c>
      <c r="H110" s="590" t="s">
        <v>1286</v>
      </c>
      <c r="I110" s="590" t="s">
        <v>492</v>
      </c>
      <c r="J110" s="590" t="s">
        <v>493</v>
      </c>
      <c r="K110" s="591" t="s">
        <v>282</v>
      </c>
      <c r="L110" s="592">
        <v>1</v>
      </c>
      <c r="M110" s="593">
        <v>261920</v>
      </c>
      <c r="N110" s="594">
        <v>0</v>
      </c>
      <c r="O110" s="595">
        <v>269602</v>
      </c>
      <c r="P110" s="596">
        <v>171153</v>
      </c>
      <c r="Q110" s="597">
        <f t="shared" si="46"/>
        <v>0.63483579498668408</v>
      </c>
      <c r="R110" s="598">
        <f t="shared" si="70"/>
        <v>-7682</v>
      </c>
      <c r="S110" s="599">
        <v>0</v>
      </c>
      <c r="T110" s="600">
        <v>233862.43134000004</v>
      </c>
      <c r="U110" s="600">
        <v>0</v>
      </c>
      <c r="V110" s="600">
        <v>233862.43134000004</v>
      </c>
      <c r="W110" s="601">
        <f t="shared" si="47"/>
        <v>0.89287733407147241</v>
      </c>
      <c r="X110" s="602">
        <v>27.431999999999999</v>
      </c>
      <c r="Y110" s="603">
        <v>0</v>
      </c>
      <c r="Z110" s="603">
        <v>52.995466666666665</v>
      </c>
      <c r="AA110" s="603">
        <v>20.078400000000002</v>
      </c>
      <c r="AB110" s="603">
        <v>26.350666666666669</v>
      </c>
      <c r="AC110" s="603">
        <v>39.462666666666664</v>
      </c>
      <c r="AD110" s="603">
        <v>1.81</v>
      </c>
      <c r="AE110" s="603">
        <v>25.302499999999998</v>
      </c>
      <c r="AF110" s="603">
        <v>44.435400000000001</v>
      </c>
      <c r="AG110" s="603">
        <v>237.86709999999999</v>
      </c>
      <c r="AH110" s="604">
        <f t="shared" si="48"/>
        <v>0.16316023629446877</v>
      </c>
      <c r="AI110" s="605">
        <f t="shared" si="49"/>
        <v>0.31520679731222573</v>
      </c>
      <c r="AJ110" s="606"/>
      <c r="AK110" s="607"/>
      <c r="AL110" s="607"/>
      <c r="AM110" s="607"/>
      <c r="AN110" s="607"/>
      <c r="AO110" s="607"/>
      <c r="AP110" s="607"/>
      <c r="AQ110" s="608"/>
      <c r="AR110" s="609"/>
      <c r="AS110" s="610"/>
      <c r="AT110" s="610"/>
      <c r="AU110" s="610"/>
      <c r="AV110" s="610"/>
      <c r="AW110" s="610"/>
      <c r="AX110" s="610"/>
      <c r="AY110" s="610"/>
      <c r="AZ110" s="610"/>
      <c r="BA110" s="610"/>
      <c r="BB110" s="610"/>
      <c r="BC110" s="610"/>
      <c r="BD110" s="610"/>
      <c r="BE110" s="610"/>
      <c r="BF110" s="610"/>
      <c r="BG110" s="610"/>
      <c r="BH110" s="610"/>
      <c r="BI110" s="610"/>
      <c r="BJ110" s="610"/>
      <c r="BK110" s="610"/>
      <c r="BL110" s="611"/>
      <c r="BM110" s="612"/>
      <c r="BN110" s="613"/>
      <c r="BO110" s="613"/>
      <c r="BP110" s="613"/>
      <c r="BQ110" s="613"/>
      <c r="BR110" s="613"/>
      <c r="BS110" s="613"/>
      <c r="BT110" s="613">
        <v>20</v>
      </c>
      <c r="BU110" s="613"/>
      <c r="BV110" s="613"/>
      <c r="BW110" s="613"/>
      <c r="BX110" s="613"/>
      <c r="BY110" s="613"/>
      <c r="BZ110" s="613"/>
      <c r="CA110" s="613">
        <v>40</v>
      </c>
      <c r="CB110" s="613"/>
      <c r="CC110" s="613"/>
      <c r="CD110" s="613"/>
      <c r="CE110" s="613"/>
      <c r="CF110" s="613"/>
      <c r="CG110" s="613"/>
      <c r="CH110" s="613"/>
      <c r="CI110" s="613"/>
      <c r="CJ110" s="613"/>
      <c r="CK110" s="613"/>
      <c r="CL110" s="613"/>
      <c r="CM110" s="613"/>
      <c r="CN110" s="613"/>
      <c r="CO110" s="613"/>
      <c r="CP110" s="613"/>
      <c r="CQ110" s="613"/>
      <c r="CR110" s="613"/>
      <c r="CS110" s="613"/>
      <c r="CT110" s="613"/>
      <c r="CU110" s="613"/>
      <c r="CV110" s="613"/>
      <c r="CW110" s="613"/>
      <c r="CX110" s="613"/>
      <c r="CY110" s="613"/>
      <c r="CZ110" s="613"/>
      <c r="DA110" s="613">
        <f t="shared" si="50"/>
        <v>60</v>
      </c>
      <c r="DB110" s="614">
        <f t="shared" si="51"/>
        <v>2</v>
      </c>
      <c r="DC110" s="615"/>
      <c r="DD110" s="616"/>
      <c r="DE110" s="616"/>
      <c r="DF110" s="616"/>
      <c r="DG110" s="616"/>
      <c r="DH110" s="616"/>
      <c r="DI110" s="616"/>
      <c r="DJ110" s="616">
        <v>0.90493150684931511</v>
      </c>
      <c r="DK110" s="616"/>
      <c r="DL110" s="616"/>
      <c r="DM110" s="616"/>
      <c r="DN110" s="616"/>
      <c r="DO110" s="616"/>
      <c r="DP110" s="616"/>
      <c r="DQ110" s="616">
        <v>0.53445205479452051</v>
      </c>
      <c r="DR110" s="616"/>
      <c r="DS110" s="616"/>
      <c r="DT110" s="616"/>
      <c r="DU110" s="616"/>
      <c r="DV110" s="616"/>
      <c r="DW110" s="616"/>
      <c r="DX110" s="616"/>
      <c r="DY110" s="616"/>
      <c r="DZ110" s="616"/>
      <c r="EA110" s="616"/>
      <c r="EB110" s="616"/>
      <c r="EC110" s="616"/>
      <c r="ED110" s="616"/>
      <c r="EE110" s="616"/>
      <c r="EF110" s="616"/>
      <c r="EG110" s="616"/>
      <c r="EH110" s="616"/>
      <c r="EI110" s="616"/>
      <c r="EJ110" s="616"/>
      <c r="EK110" s="616"/>
      <c r="EL110" s="616"/>
      <c r="EM110" s="616"/>
      <c r="EN110" s="616"/>
      <c r="EO110" s="616"/>
      <c r="EP110" s="616"/>
      <c r="EQ110" s="617">
        <v>0.65794520547945201</v>
      </c>
      <c r="ER110" s="618"/>
      <c r="ES110" s="619"/>
      <c r="ET110" s="619"/>
      <c r="EU110" s="619"/>
      <c r="EV110" s="619"/>
      <c r="EW110" s="619"/>
      <c r="EX110" s="619"/>
      <c r="EY110" s="619"/>
      <c r="EZ110" s="619"/>
      <c r="FA110" s="619"/>
      <c r="FB110" s="619"/>
      <c r="FC110" s="619"/>
      <c r="FD110" s="619"/>
      <c r="FE110" s="619"/>
      <c r="FF110" s="619"/>
      <c r="FG110" s="619"/>
      <c r="FH110" s="619"/>
      <c r="FI110" s="619"/>
      <c r="FJ110" s="619"/>
      <c r="FK110" s="619"/>
      <c r="FL110" s="619"/>
      <c r="FM110" s="619"/>
      <c r="FN110" s="619"/>
      <c r="FO110" s="619"/>
      <c r="FP110" s="619"/>
      <c r="FQ110" s="619"/>
      <c r="FR110" s="619"/>
      <c r="FS110" s="619"/>
      <c r="FT110" s="619"/>
      <c r="FU110" s="619"/>
      <c r="FV110" s="619"/>
      <c r="FW110" s="619"/>
      <c r="FX110" s="620"/>
      <c r="FY110" s="614"/>
      <c r="FZ110" s="615"/>
      <c r="GA110" s="616"/>
      <c r="GB110" s="616"/>
      <c r="GC110" s="616"/>
      <c r="GD110" s="616"/>
      <c r="GE110" s="616"/>
      <c r="GF110" s="616"/>
      <c r="GG110" s="616"/>
      <c r="GH110" s="616"/>
      <c r="GI110" s="616"/>
      <c r="GJ110" s="616"/>
      <c r="GK110" s="616"/>
      <c r="GL110" s="616"/>
      <c r="GM110" s="616"/>
      <c r="GN110" s="616"/>
      <c r="GO110" s="616"/>
      <c r="GP110" s="616"/>
      <c r="GQ110" s="616"/>
      <c r="GR110" s="616"/>
      <c r="GS110" s="616"/>
      <c r="GT110" s="616"/>
      <c r="GU110" s="616"/>
      <c r="GV110" s="616"/>
      <c r="GW110" s="616"/>
      <c r="GX110" s="616"/>
      <c r="GY110" s="616"/>
      <c r="GZ110" s="616"/>
      <c r="HA110" s="616"/>
      <c r="HB110" s="616"/>
      <c r="HC110" s="616"/>
      <c r="HD110" s="616"/>
      <c r="HE110" s="616"/>
      <c r="HF110" s="621"/>
      <c r="HG110" s="622"/>
      <c r="HH110" s="623">
        <v>30</v>
      </c>
      <c r="HI110" s="623">
        <v>80</v>
      </c>
      <c r="HJ110" s="623"/>
      <c r="HK110" s="623"/>
      <c r="HL110" s="623"/>
      <c r="HM110" s="623"/>
      <c r="HN110" s="624"/>
      <c r="HO110" s="625">
        <v>0</v>
      </c>
      <c r="HP110" s="626">
        <v>208</v>
      </c>
      <c r="HQ110" s="626">
        <v>0</v>
      </c>
      <c r="HR110" s="626">
        <v>28</v>
      </c>
      <c r="HS110" s="626">
        <v>434</v>
      </c>
      <c r="HT110" s="626">
        <v>2</v>
      </c>
      <c r="HU110" s="626">
        <v>304</v>
      </c>
      <c r="HV110" s="626">
        <v>42</v>
      </c>
      <c r="HW110" s="626">
        <v>67</v>
      </c>
      <c r="HX110" s="626">
        <v>204</v>
      </c>
      <c r="HY110" s="626">
        <v>2</v>
      </c>
      <c r="HZ110" s="626">
        <v>38</v>
      </c>
      <c r="IA110" s="626">
        <v>71</v>
      </c>
      <c r="IB110" s="626">
        <v>59</v>
      </c>
      <c r="IC110" s="626">
        <v>0</v>
      </c>
      <c r="ID110" s="626">
        <v>0</v>
      </c>
      <c r="IE110" s="626">
        <v>3</v>
      </c>
      <c r="IF110" s="626">
        <v>83</v>
      </c>
      <c r="IG110" s="626">
        <v>7</v>
      </c>
      <c r="IH110" s="626">
        <v>0</v>
      </c>
      <c r="II110" s="626">
        <v>0</v>
      </c>
      <c r="IJ110" s="626">
        <v>0</v>
      </c>
      <c r="IK110" s="626">
        <v>0</v>
      </c>
      <c r="IL110" s="626">
        <v>0</v>
      </c>
      <c r="IM110" s="626">
        <v>345</v>
      </c>
      <c r="IN110" s="626">
        <v>0</v>
      </c>
      <c r="IO110" s="626">
        <v>0</v>
      </c>
      <c r="IP110" s="626">
        <v>0</v>
      </c>
      <c r="IQ110" s="626">
        <f t="shared" si="53"/>
        <v>1897</v>
      </c>
      <c r="IR110" s="627">
        <f t="shared" si="54"/>
        <v>0</v>
      </c>
      <c r="IS110" s="614">
        <f t="shared" si="55"/>
        <v>5.1972602739726028</v>
      </c>
      <c r="IT110" s="628">
        <v>540</v>
      </c>
      <c r="IU110" s="629">
        <f t="shared" si="56"/>
        <v>0.28465998945703741</v>
      </c>
      <c r="IV110" s="630">
        <v>1271</v>
      </c>
      <c r="IW110" s="631">
        <f t="shared" si="37"/>
        <v>0.67000527148128619</v>
      </c>
      <c r="IX110" s="632">
        <v>2085.471399999999</v>
      </c>
      <c r="IY110" s="633">
        <v>27.715999999999994</v>
      </c>
      <c r="IZ110" s="633">
        <v>2113.1873999999998</v>
      </c>
      <c r="JA110" s="634">
        <f t="shared" si="57"/>
        <v>1.3115732187310977E-2</v>
      </c>
      <c r="JB110" s="635">
        <v>1.1139627833421191</v>
      </c>
      <c r="JC110" s="636">
        <v>2</v>
      </c>
      <c r="JD110" s="637">
        <v>350</v>
      </c>
      <c r="JE110" s="637">
        <v>179</v>
      </c>
      <c r="JF110" s="637">
        <v>0</v>
      </c>
      <c r="JG110" s="637">
        <v>728</v>
      </c>
      <c r="JH110" s="637">
        <v>638</v>
      </c>
      <c r="JI110" s="638">
        <f t="shared" si="38"/>
        <v>1.0542962572482868E-3</v>
      </c>
      <c r="JJ110" s="638">
        <f t="shared" si="39"/>
        <v>0.18450184501845018</v>
      </c>
      <c r="JK110" s="638">
        <f t="shared" si="40"/>
        <v>9.4359515023721668E-2</v>
      </c>
      <c r="JL110" s="638">
        <f t="shared" si="41"/>
        <v>0</v>
      </c>
      <c r="JM110" s="638">
        <f t="shared" si="42"/>
        <v>0.3837638376383764</v>
      </c>
      <c r="JN110" s="639">
        <f t="shared" si="43"/>
        <v>0.33632050606220348</v>
      </c>
      <c r="JO110" s="640">
        <v>0</v>
      </c>
      <c r="JP110" s="641">
        <v>7.125</v>
      </c>
      <c r="JQ110" s="641">
        <v>0</v>
      </c>
      <c r="JR110" s="641">
        <v>5.1428571428571432</v>
      </c>
      <c r="JS110" s="641">
        <v>5.7235023041474653</v>
      </c>
      <c r="JT110" s="641">
        <v>15.5</v>
      </c>
      <c r="JU110" s="641">
        <v>5.8026315789473681</v>
      </c>
      <c r="JV110" s="641">
        <v>4.7380952380952381</v>
      </c>
      <c r="JW110" s="641">
        <v>7.1194029850746272</v>
      </c>
      <c r="JX110" s="641">
        <v>4.7205882352941178</v>
      </c>
      <c r="JY110" s="641">
        <v>3</v>
      </c>
      <c r="JZ110" s="641">
        <v>4.7631578947368425</v>
      </c>
      <c r="KA110" s="641">
        <v>5.52112676056338</v>
      </c>
      <c r="KB110" s="641">
        <v>7.1694915254237293</v>
      </c>
      <c r="KC110" s="641">
        <v>0</v>
      </c>
      <c r="KD110" s="641">
        <v>0</v>
      </c>
      <c r="KE110" s="641">
        <v>16.666666666666668</v>
      </c>
      <c r="KF110" s="641">
        <v>5.9879518072289155</v>
      </c>
      <c r="KG110" s="641">
        <v>10.571428571428571</v>
      </c>
      <c r="KH110" s="641">
        <v>0</v>
      </c>
      <c r="KI110" s="641">
        <v>0</v>
      </c>
      <c r="KJ110" s="641">
        <v>0</v>
      </c>
      <c r="KK110" s="641">
        <v>0</v>
      </c>
      <c r="KL110" s="641">
        <v>0</v>
      </c>
      <c r="KM110" s="641">
        <v>20.359420289855073</v>
      </c>
      <c r="KN110" s="641">
        <v>0</v>
      </c>
      <c r="KO110" s="641">
        <v>0</v>
      </c>
      <c r="KP110" s="641">
        <v>0</v>
      </c>
      <c r="KQ110" s="642">
        <v>8.5350553505535061</v>
      </c>
      <c r="KR110" s="625">
        <v>0</v>
      </c>
      <c r="KS110" s="626">
        <v>1273</v>
      </c>
      <c r="KT110" s="626">
        <v>0</v>
      </c>
      <c r="KU110" s="626">
        <v>116</v>
      </c>
      <c r="KV110" s="626">
        <v>2048</v>
      </c>
      <c r="KW110" s="626">
        <v>29</v>
      </c>
      <c r="KX110" s="626">
        <v>1459</v>
      </c>
      <c r="KY110" s="626">
        <v>157</v>
      </c>
      <c r="KZ110" s="626">
        <v>407</v>
      </c>
      <c r="LA110" s="626">
        <v>760</v>
      </c>
      <c r="LB110" s="626">
        <v>4</v>
      </c>
      <c r="LC110" s="626">
        <v>143</v>
      </c>
      <c r="LD110" s="626">
        <v>320</v>
      </c>
      <c r="LE110" s="626">
        <v>361</v>
      </c>
      <c r="LF110" s="626">
        <v>0</v>
      </c>
      <c r="LG110" s="626">
        <v>0</v>
      </c>
      <c r="LH110" s="626">
        <v>47</v>
      </c>
      <c r="LI110" s="626">
        <v>414</v>
      </c>
      <c r="LJ110" s="626">
        <v>67</v>
      </c>
      <c r="LK110" s="626">
        <v>0</v>
      </c>
      <c r="LL110" s="626">
        <v>0</v>
      </c>
      <c r="LM110" s="626">
        <v>0</v>
      </c>
      <c r="LN110" s="626">
        <v>0</v>
      </c>
      <c r="LO110" s="626">
        <v>0</v>
      </c>
      <c r="LP110" s="626">
        <v>6679</v>
      </c>
      <c r="LQ110" s="626">
        <v>0</v>
      </c>
      <c r="LR110" s="626">
        <v>0</v>
      </c>
      <c r="LS110" s="626">
        <v>0</v>
      </c>
      <c r="LT110" s="626">
        <f t="shared" si="35"/>
        <v>14284</v>
      </c>
      <c r="LU110" s="614">
        <f t="shared" si="44"/>
        <v>39.134246575342466</v>
      </c>
      <c r="LV110" s="625">
        <v>0</v>
      </c>
      <c r="LW110" s="626">
        <v>0</v>
      </c>
      <c r="LX110" s="626">
        <v>0</v>
      </c>
      <c r="LY110" s="626">
        <v>0</v>
      </c>
      <c r="LZ110" s="626">
        <v>0</v>
      </c>
      <c r="MA110" s="626">
        <v>0</v>
      </c>
      <c r="MB110" s="626">
        <v>0</v>
      </c>
      <c r="MC110" s="626">
        <v>0</v>
      </c>
      <c r="MD110" s="626">
        <v>0</v>
      </c>
      <c r="ME110" s="626">
        <v>0</v>
      </c>
      <c r="MF110" s="626">
        <v>0</v>
      </c>
      <c r="MG110" s="626">
        <v>0</v>
      </c>
      <c r="MH110" s="626">
        <v>0</v>
      </c>
      <c r="MI110" s="626">
        <v>0</v>
      </c>
      <c r="MJ110" s="626">
        <v>0</v>
      </c>
      <c r="MK110" s="626">
        <v>0</v>
      </c>
      <c r="ML110" s="626">
        <v>0</v>
      </c>
      <c r="MM110" s="626">
        <v>0</v>
      </c>
      <c r="MN110" s="626">
        <v>0</v>
      </c>
      <c r="MO110" s="626">
        <v>0</v>
      </c>
      <c r="MP110" s="626">
        <v>0</v>
      </c>
      <c r="MQ110" s="626">
        <v>0</v>
      </c>
      <c r="MR110" s="626">
        <v>0</v>
      </c>
      <c r="MS110" s="626">
        <v>0</v>
      </c>
      <c r="MT110" s="626">
        <v>0</v>
      </c>
      <c r="MU110" s="626">
        <v>0</v>
      </c>
      <c r="MV110" s="626">
        <v>0</v>
      </c>
      <c r="MW110" s="626">
        <v>0</v>
      </c>
      <c r="MX110" s="626">
        <f t="shared" si="67"/>
        <v>0</v>
      </c>
      <c r="MY110" s="614">
        <f t="shared" si="59"/>
        <v>0</v>
      </c>
      <c r="MZ110" s="612">
        <f t="shared" si="45"/>
        <v>14284</v>
      </c>
      <c r="NA110" s="613">
        <f t="shared" si="60"/>
        <v>0</v>
      </c>
      <c r="NB110" s="643">
        <f t="shared" si="61"/>
        <v>0</v>
      </c>
      <c r="NC110" s="644">
        <v>0</v>
      </c>
      <c r="ND110" s="645">
        <v>0</v>
      </c>
      <c r="NE110" s="645">
        <v>0</v>
      </c>
      <c r="NF110" s="646">
        <v>0</v>
      </c>
      <c r="NG110" s="647">
        <v>0</v>
      </c>
      <c r="NH110" s="647">
        <v>0</v>
      </c>
      <c r="NI110" s="645">
        <v>0</v>
      </c>
      <c r="NJ110" s="645">
        <v>0</v>
      </c>
      <c r="NK110" s="646">
        <v>0</v>
      </c>
      <c r="NL110" s="647">
        <v>0</v>
      </c>
      <c r="NM110" s="645">
        <v>0</v>
      </c>
      <c r="NN110" s="645">
        <v>0</v>
      </c>
      <c r="NO110" s="646">
        <v>0</v>
      </c>
      <c r="NP110" s="647">
        <v>0</v>
      </c>
      <c r="NQ110" s="648">
        <v>0</v>
      </c>
      <c r="NR110" s="648">
        <v>0</v>
      </c>
      <c r="NS110" s="648">
        <v>0</v>
      </c>
      <c r="NT110" s="649">
        <f t="shared" si="62"/>
        <v>0</v>
      </c>
      <c r="NU110" s="650"/>
      <c r="NV110" s="625"/>
      <c r="NW110" s="626"/>
      <c r="NX110" s="626"/>
      <c r="NY110" s="651"/>
      <c r="NZ110" s="626"/>
      <c r="OA110" s="626"/>
      <c r="OB110" s="626"/>
      <c r="OC110" s="651"/>
      <c r="OD110" s="652"/>
      <c r="OE110" s="653"/>
      <c r="OF110" s="654"/>
      <c r="OG110" s="654"/>
      <c r="OH110" s="654"/>
      <c r="OI110" s="654"/>
      <c r="OJ110" s="654"/>
      <c r="OK110" s="654"/>
      <c r="OL110" s="655"/>
      <c r="OM110" s="656"/>
      <c r="ON110" s="657"/>
      <c r="OO110" s="657"/>
      <c r="OP110" s="657"/>
      <c r="OQ110" s="657"/>
      <c r="OR110" s="657"/>
      <c r="OS110" s="657"/>
      <c r="OT110" s="658"/>
    </row>
    <row r="111" spans="1:410" s="587" customFormat="1" ht="8.25" x14ac:dyDescent="0.25">
      <c r="A111" s="588" t="s">
        <v>731</v>
      </c>
      <c r="B111" s="589" t="s">
        <v>732</v>
      </c>
      <c r="C111" s="590" t="s">
        <v>733</v>
      </c>
      <c r="D111" s="590" t="s">
        <v>1287</v>
      </c>
      <c r="E111" s="590" t="s">
        <v>1207</v>
      </c>
      <c r="F111" s="590" t="s">
        <v>229</v>
      </c>
      <c r="G111" s="590" t="s">
        <v>735</v>
      </c>
      <c r="H111" s="590" t="s">
        <v>735</v>
      </c>
      <c r="I111" s="590" t="s">
        <v>186</v>
      </c>
      <c r="J111" s="590" t="s">
        <v>493</v>
      </c>
      <c r="K111" s="591" t="s">
        <v>282</v>
      </c>
      <c r="L111" s="592">
        <v>1</v>
      </c>
      <c r="M111" s="593">
        <v>1342968</v>
      </c>
      <c r="N111" s="594">
        <v>9646</v>
      </c>
      <c r="O111" s="595">
        <v>1293961</v>
      </c>
      <c r="P111" s="596">
        <v>772057</v>
      </c>
      <c r="Q111" s="597">
        <f t="shared" si="46"/>
        <v>0.5966617231894934</v>
      </c>
      <c r="R111" s="598">
        <f t="shared" si="70"/>
        <v>49007</v>
      </c>
      <c r="S111" s="599">
        <v>147.79007000000001</v>
      </c>
      <c r="T111" s="600">
        <v>1050625.7844699998</v>
      </c>
      <c r="U111" s="600">
        <v>92953.596620000011</v>
      </c>
      <c r="V111" s="600">
        <v>1143727.1711599999</v>
      </c>
      <c r="W111" s="601">
        <f t="shared" si="47"/>
        <v>0.85164141748723721</v>
      </c>
      <c r="X111" s="602">
        <v>182.65300000000002</v>
      </c>
      <c r="Y111" s="603">
        <v>8.4310000000000009</v>
      </c>
      <c r="Z111" s="603">
        <v>271.12426666666664</v>
      </c>
      <c r="AA111" s="603">
        <v>129.7552</v>
      </c>
      <c r="AB111" s="603">
        <v>29.259466666666665</v>
      </c>
      <c r="AC111" s="603">
        <v>134.15906666666663</v>
      </c>
      <c r="AD111" s="603">
        <v>1</v>
      </c>
      <c r="AE111" s="603">
        <v>73.625499999999988</v>
      </c>
      <c r="AF111" s="603">
        <v>127.00399999999999</v>
      </c>
      <c r="AG111" s="603">
        <v>957.01149999999984</v>
      </c>
      <c r="AH111" s="604">
        <f t="shared" si="48"/>
        <v>0.24148247843021126</v>
      </c>
      <c r="AI111" s="605">
        <f t="shared" si="49"/>
        <v>0.35844886137780474</v>
      </c>
      <c r="AJ111" s="606">
        <v>6990</v>
      </c>
      <c r="AK111" s="607">
        <v>3630</v>
      </c>
      <c r="AL111" s="607">
        <v>2671</v>
      </c>
      <c r="AM111" s="607">
        <v>2666</v>
      </c>
      <c r="AN111" s="607">
        <v>12853</v>
      </c>
      <c r="AO111" s="607">
        <v>30313</v>
      </c>
      <c r="AP111" s="607">
        <v>9663</v>
      </c>
      <c r="AQ111" s="608">
        <v>7305</v>
      </c>
      <c r="AR111" s="609"/>
      <c r="AS111" s="610"/>
      <c r="AT111" s="610"/>
      <c r="AU111" s="610"/>
      <c r="AV111" s="610"/>
      <c r="AW111" s="610"/>
      <c r="AX111" s="610"/>
      <c r="AY111" s="610"/>
      <c r="AZ111" s="610"/>
      <c r="BA111" s="610"/>
      <c r="BB111" s="610"/>
      <c r="BC111" s="610"/>
      <c r="BD111" s="610"/>
      <c r="BE111" s="610"/>
      <c r="BF111" s="610"/>
      <c r="BG111" s="610"/>
      <c r="BH111" s="610"/>
      <c r="BI111" s="610"/>
      <c r="BJ111" s="610"/>
      <c r="BK111" s="610"/>
      <c r="BL111" s="611"/>
      <c r="BM111" s="612">
        <v>72</v>
      </c>
      <c r="BN111" s="613">
        <v>57</v>
      </c>
      <c r="BO111" s="613">
        <v>46</v>
      </c>
      <c r="BP111" s="613">
        <v>20</v>
      </c>
      <c r="BQ111" s="613">
        <v>28</v>
      </c>
      <c r="BR111" s="613">
        <v>21</v>
      </c>
      <c r="BS111" s="613"/>
      <c r="BT111" s="613">
        <v>20</v>
      </c>
      <c r="BU111" s="613">
        <v>19</v>
      </c>
      <c r="BV111" s="613"/>
      <c r="BW111" s="613"/>
      <c r="BX111" s="613"/>
      <c r="BY111" s="613">
        <v>20</v>
      </c>
      <c r="BZ111" s="613"/>
      <c r="CA111" s="613"/>
      <c r="CB111" s="613"/>
      <c r="CC111" s="613"/>
      <c r="CD111" s="613"/>
      <c r="CE111" s="613"/>
      <c r="CF111" s="613"/>
      <c r="CG111" s="613"/>
      <c r="CH111" s="613"/>
      <c r="CI111" s="613"/>
      <c r="CJ111" s="613"/>
      <c r="CK111" s="613"/>
      <c r="CL111" s="613"/>
      <c r="CM111" s="613"/>
      <c r="CN111" s="613"/>
      <c r="CO111" s="613"/>
      <c r="CP111" s="613"/>
      <c r="CQ111" s="613"/>
      <c r="CR111" s="613"/>
      <c r="CS111" s="613"/>
      <c r="CT111" s="613"/>
      <c r="CU111" s="613"/>
      <c r="CV111" s="613"/>
      <c r="CW111" s="613"/>
      <c r="CX111" s="613"/>
      <c r="CY111" s="613"/>
      <c r="CZ111" s="613"/>
      <c r="DA111" s="613">
        <f t="shared" si="50"/>
        <v>303</v>
      </c>
      <c r="DB111" s="614">
        <f t="shared" si="51"/>
        <v>9</v>
      </c>
      <c r="DC111" s="615">
        <v>0.74178082191780825</v>
      </c>
      <c r="DD111" s="616">
        <v>0.39423215573179526</v>
      </c>
      <c r="DE111" s="616">
        <v>0.33698630136986302</v>
      </c>
      <c r="DF111" s="616">
        <v>0.8047945205479452</v>
      </c>
      <c r="DG111" s="616">
        <v>0.42348336594911939</v>
      </c>
      <c r="DH111" s="616">
        <v>0.26875407697325504</v>
      </c>
      <c r="DI111" s="616"/>
      <c r="DJ111" s="616">
        <v>1.2417808219178081</v>
      </c>
      <c r="DK111" s="616">
        <v>0.37188175919250183</v>
      </c>
      <c r="DL111" s="616"/>
      <c r="DM111" s="616"/>
      <c r="DN111" s="616"/>
      <c r="DO111" s="616">
        <v>0.30547945205479454</v>
      </c>
      <c r="DP111" s="616"/>
      <c r="DQ111" s="616"/>
      <c r="DR111" s="616"/>
      <c r="DS111" s="616"/>
      <c r="DT111" s="616"/>
      <c r="DU111" s="616"/>
      <c r="DV111" s="616"/>
      <c r="DW111" s="616"/>
      <c r="DX111" s="616"/>
      <c r="DY111" s="616"/>
      <c r="DZ111" s="616"/>
      <c r="EA111" s="616"/>
      <c r="EB111" s="616"/>
      <c r="EC111" s="616"/>
      <c r="ED111" s="616"/>
      <c r="EE111" s="616"/>
      <c r="EF111" s="616"/>
      <c r="EG111" s="616"/>
      <c r="EH111" s="616"/>
      <c r="EI111" s="616"/>
      <c r="EJ111" s="616"/>
      <c r="EK111" s="616"/>
      <c r="EL111" s="616"/>
      <c r="EM111" s="616"/>
      <c r="EN111" s="616"/>
      <c r="EO111" s="616"/>
      <c r="EP111" s="616"/>
      <c r="EQ111" s="617">
        <v>0.53791762737917626</v>
      </c>
      <c r="ER111" s="618">
        <v>11</v>
      </c>
      <c r="ES111" s="619">
        <v>10</v>
      </c>
      <c r="ET111" s="619">
        <v>5</v>
      </c>
      <c r="EU111" s="619"/>
      <c r="EV111" s="619">
        <v>4</v>
      </c>
      <c r="EW111" s="619"/>
      <c r="EX111" s="619"/>
      <c r="EY111" s="619"/>
      <c r="EZ111" s="619"/>
      <c r="FA111" s="619"/>
      <c r="FB111" s="619"/>
      <c r="FC111" s="619"/>
      <c r="FD111" s="619"/>
      <c r="FE111" s="619"/>
      <c r="FF111" s="619"/>
      <c r="FG111" s="619"/>
      <c r="FH111" s="619"/>
      <c r="FI111" s="619"/>
      <c r="FJ111" s="619"/>
      <c r="FK111" s="619"/>
      <c r="FL111" s="619"/>
      <c r="FM111" s="619"/>
      <c r="FN111" s="619"/>
      <c r="FO111" s="619"/>
      <c r="FP111" s="619"/>
      <c r="FQ111" s="619"/>
      <c r="FR111" s="619"/>
      <c r="FS111" s="619"/>
      <c r="FT111" s="619"/>
      <c r="FU111" s="619"/>
      <c r="FV111" s="619"/>
      <c r="FW111" s="619"/>
      <c r="FX111" s="620">
        <f t="shared" si="52"/>
        <v>30</v>
      </c>
      <c r="FY111" s="614">
        <f>COUNT(ER111:FW111)</f>
        <v>4</v>
      </c>
      <c r="FZ111" s="615">
        <v>0.44582814445828145</v>
      </c>
      <c r="GA111" s="616">
        <v>0.72712328767123291</v>
      </c>
      <c r="GB111" s="616">
        <v>0.48821917808219178</v>
      </c>
      <c r="GC111" s="616"/>
      <c r="GD111" s="616">
        <v>0.51232876712328768</v>
      </c>
      <c r="GE111" s="616"/>
      <c r="GF111" s="616"/>
      <c r="GG111" s="616"/>
      <c r="GH111" s="616"/>
      <c r="GI111" s="616"/>
      <c r="GJ111" s="616"/>
      <c r="GK111" s="616"/>
      <c r="GL111" s="616"/>
      <c r="GM111" s="616"/>
      <c r="GN111" s="616"/>
      <c r="GO111" s="616"/>
      <c r="GP111" s="616"/>
      <c r="GQ111" s="616"/>
      <c r="GR111" s="616"/>
      <c r="GS111" s="616"/>
      <c r="GT111" s="616"/>
      <c r="GU111" s="616"/>
      <c r="GV111" s="616"/>
      <c r="GW111" s="616"/>
      <c r="GX111" s="616"/>
      <c r="GY111" s="616"/>
      <c r="GZ111" s="616"/>
      <c r="HA111" s="616"/>
      <c r="HB111" s="616"/>
      <c r="HC111" s="616"/>
      <c r="HD111" s="616"/>
      <c r="HE111" s="616"/>
      <c r="HF111" s="621">
        <v>0.55552511415525119</v>
      </c>
      <c r="HG111" s="622"/>
      <c r="HH111" s="623">
        <v>78</v>
      </c>
      <c r="HI111" s="623">
        <v>20</v>
      </c>
      <c r="HJ111" s="623"/>
      <c r="HK111" s="623"/>
      <c r="HL111" s="623"/>
      <c r="HM111" s="623"/>
      <c r="HN111" s="624"/>
      <c r="HO111" s="625">
        <v>43</v>
      </c>
      <c r="HP111" s="626">
        <v>1223</v>
      </c>
      <c r="HQ111" s="626">
        <v>16</v>
      </c>
      <c r="HR111" s="626">
        <v>895</v>
      </c>
      <c r="HS111" s="626">
        <v>756</v>
      </c>
      <c r="HT111" s="626">
        <v>939</v>
      </c>
      <c r="HU111" s="626">
        <v>1155</v>
      </c>
      <c r="HV111" s="626">
        <v>488</v>
      </c>
      <c r="HW111" s="626">
        <v>2003</v>
      </c>
      <c r="HX111" s="626">
        <v>326</v>
      </c>
      <c r="HY111" s="626">
        <v>271</v>
      </c>
      <c r="HZ111" s="626">
        <v>659</v>
      </c>
      <c r="IA111" s="626">
        <v>88</v>
      </c>
      <c r="IB111" s="626">
        <v>471</v>
      </c>
      <c r="IC111" s="626">
        <v>894</v>
      </c>
      <c r="ID111" s="626">
        <v>738</v>
      </c>
      <c r="IE111" s="626">
        <v>148</v>
      </c>
      <c r="IF111" s="626">
        <v>27</v>
      </c>
      <c r="IG111" s="626">
        <v>196</v>
      </c>
      <c r="IH111" s="626">
        <v>23</v>
      </c>
      <c r="II111" s="626">
        <v>69</v>
      </c>
      <c r="IJ111" s="626">
        <v>120</v>
      </c>
      <c r="IK111" s="626">
        <v>2</v>
      </c>
      <c r="IL111" s="626">
        <v>74</v>
      </c>
      <c r="IM111" s="626">
        <v>475</v>
      </c>
      <c r="IN111" s="626">
        <v>0</v>
      </c>
      <c r="IO111" s="626">
        <v>7</v>
      </c>
      <c r="IP111" s="626">
        <v>2</v>
      </c>
      <c r="IQ111" s="626">
        <f t="shared" si="53"/>
        <v>12108</v>
      </c>
      <c r="IR111" s="627">
        <f t="shared" si="54"/>
        <v>3.5513709943838785E-3</v>
      </c>
      <c r="IS111" s="614">
        <f t="shared" si="55"/>
        <v>33.172602739726024</v>
      </c>
      <c r="IT111" s="628">
        <v>1451</v>
      </c>
      <c r="IU111" s="629">
        <f t="shared" si="56"/>
        <v>0.11983812355467459</v>
      </c>
      <c r="IV111" s="630">
        <v>3547</v>
      </c>
      <c r="IW111" s="631">
        <f t="shared" si="37"/>
        <v>0.29294681202510736</v>
      </c>
      <c r="IX111" s="632">
        <v>9670.2024000000074</v>
      </c>
      <c r="IY111" s="633">
        <v>1065.4385000000002</v>
      </c>
      <c r="IZ111" s="633">
        <v>10735.640900000002</v>
      </c>
      <c r="JA111" s="634">
        <f t="shared" si="57"/>
        <v>9.9243120175526736E-2</v>
      </c>
      <c r="JB111" s="635">
        <v>0.88665683019491259</v>
      </c>
      <c r="JC111" s="636">
        <v>3674</v>
      </c>
      <c r="JD111" s="637">
        <v>1698</v>
      </c>
      <c r="JE111" s="637">
        <v>61</v>
      </c>
      <c r="JF111" s="637">
        <v>317</v>
      </c>
      <c r="JG111" s="637">
        <v>0</v>
      </c>
      <c r="JH111" s="637">
        <v>6358</v>
      </c>
      <c r="JI111" s="638">
        <f t="shared" si="38"/>
        <v>0.30343574496200859</v>
      </c>
      <c r="JJ111" s="638">
        <f t="shared" si="39"/>
        <v>0.1402378592666006</v>
      </c>
      <c r="JK111" s="638">
        <f t="shared" si="40"/>
        <v>5.0379914106375946E-3</v>
      </c>
      <c r="JL111" s="638">
        <f t="shared" si="41"/>
        <v>2.6181037330690451E-2</v>
      </c>
      <c r="JM111" s="638">
        <f t="shared" si="42"/>
        <v>0</v>
      </c>
      <c r="JN111" s="639">
        <f t="shared" si="43"/>
        <v>0.52510736703006278</v>
      </c>
      <c r="JO111" s="640">
        <v>21</v>
      </c>
      <c r="JP111" s="641">
        <v>4.514309076042518</v>
      </c>
      <c r="JQ111" s="641">
        <v>6.3125</v>
      </c>
      <c r="JR111" s="641">
        <v>3.977653631284916</v>
      </c>
      <c r="JS111" s="641">
        <v>8.9537037037037042</v>
      </c>
      <c r="JT111" s="641">
        <v>6.1064962726304577</v>
      </c>
      <c r="JU111" s="641">
        <v>5.3740259740259742</v>
      </c>
      <c r="JV111" s="641">
        <v>6.942622950819672</v>
      </c>
      <c r="JW111" s="641">
        <v>6.0304543185222164</v>
      </c>
      <c r="JX111" s="641">
        <v>4.8128834355828225</v>
      </c>
      <c r="JY111" s="641">
        <v>7.2029520295202953</v>
      </c>
      <c r="JZ111" s="641">
        <v>7.5098634294385436</v>
      </c>
      <c r="KA111" s="641">
        <v>4.7727272727272725</v>
      </c>
      <c r="KB111" s="641">
        <v>4.8195329087048835</v>
      </c>
      <c r="KC111" s="641">
        <v>5.1778523489932882</v>
      </c>
      <c r="KD111" s="641">
        <v>4.5460704607046072</v>
      </c>
      <c r="KE111" s="641">
        <v>7.3513513513513518</v>
      </c>
      <c r="KF111" s="641">
        <v>5.5185185185185182</v>
      </c>
      <c r="KG111" s="641">
        <v>10.908163265306122</v>
      </c>
      <c r="KH111" s="641">
        <v>4.4782608695652177</v>
      </c>
      <c r="KI111" s="641">
        <v>2.2753623188405796</v>
      </c>
      <c r="KJ111" s="641">
        <v>4.5666666666666664</v>
      </c>
      <c r="KK111" s="641">
        <v>22.5</v>
      </c>
      <c r="KL111" s="641">
        <v>2.9324324324324325</v>
      </c>
      <c r="KM111" s="641">
        <v>19.934736842105263</v>
      </c>
      <c r="KN111" s="641">
        <v>0</v>
      </c>
      <c r="KO111" s="641">
        <v>12</v>
      </c>
      <c r="KP111" s="641">
        <v>3</v>
      </c>
      <c r="KQ111" s="642">
        <v>6.393293690122233</v>
      </c>
      <c r="KR111" s="625">
        <v>211</v>
      </c>
      <c r="KS111" s="626">
        <v>3724</v>
      </c>
      <c r="KT111" s="626">
        <v>71</v>
      </c>
      <c r="KU111" s="626">
        <v>2594</v>
      </c>
      <c r="KV111" s="626">
        <v>5231</v>
      </c>
      <c r="KW111" s="626">
        <v>4065</v>
      </c>
      <c r="KX111" s="626">
        <v>4201</v>
      </c>
      <c r="KY111" s="626">
        <v>2692</v>
      </c>
      <c r="KZ111" s="626">
        <v>9003</v>
      </c>
      <c r="LA111" s="626">
        <v>1190</v>
      </c>
      <c r="LB111" s="626">
        <v>1603</v>
      </c>
      <c r="LC111" s="626">
        <v>4080</v>
      </c>
      <c r="LD111" s="626">
        <v>307</v>
      </c>
      <c r="LE111" s="626">
        <v>1798</v>
      </c>
      <c r="LF111" s="626">
        <v>3758</v>
      </c>
      <c r="LG111" s="626">
        <v>2616</v>
      </c>
      <c r="LH111" s="626">
        <v>881</v>
      </c>
      <c r="LI111" s="626">
        <v>124</v>
      </c>
      <c r="LJ111" s="626">
        <v>1611</v>
      </c>
      <c r="LK111" s="626">
        <v>64</v>
      </c>
      <c r="LL111" s="626">
        <v>24</v>
      </c>
      <c r="LM111" s="626">
        <v>329</v>
      </c>
      <c r="LN111" s="626">
        <v>42</v>
      </c>
      <c r="LO111" s="626">
        <v>149</v>
      </c>
      <c r="LP111" s="626">
        <v>8993</v>
      </c>
      <c r="LQ111" s="626">
        <v>0</v>
      </c>
      <c r="LR111" s="626">
        <v>57</v>
      </c>
      <c r="LS111" s="626">
        <v>4</v>
      </c>
      <c r="LT111" s="626">
        <f t="shared" si="35"/>
        <v>59422</v>
      </c>
      <c r="LU111" s="614">
        <f t="shared" si="44"/>
        <v>162.80000000000001</v>
      </c>
      <c r="LV111" s="625">
        <v>648</v>
      </c>
      <c r="LW111" s="626">
        <v>586</v>
      </c>
      <c r="LX111" s="626">
        <v>14</v>
      </c>
      <c r="LY111" s="626">
        <v>66</v>
      </c>
      <c r="LZ111" s="626">
        <v>768</v>
      </c>
      <c r="MA111" s="626">
        <v>860</v>
      </c>
      <c r="MB111" s="626">
        <v>879</v>
      </c>
      <c r="MC111" s="626">
        <v>202</v>
      </c>
      <c r="MD111" s="626">
        <v>1071</v>
      </c>
      <c r="ME111" s="626">
        <v>69</v>
      </c>
      <c r="MF111" s="626">
        <v>72</v>
      </c>
      <c r="MG111" s="626">
        <v>214</v>
      </c>
      <c r="MH111" s="626">
        <v>24</v>
      </c>
      <c r="MI111" s="626">
        <v>4</v>
      </c>
      <c r="MJ111" s="626">
        <v>0</v>
      </c>
      <c r="MK111" s="626">
        <v>11</v>
      </c>
      <c r="ML111" s="626">
        <v>57</v>
      </c>
      <c r="MM111" s="626">
        <v>0</v>
      </c>
      <c r="MN111" s="626">
        <v>334</v>
      </c>
      <c r="MO111" s="626">
        <v>16</v>
      </c>
      <c r="MP111" s="626">
        <v>81</v>
      </c>
      <c r="MQ111" s="626">
        <v>132</v>
      </c>
      <c r="MR111" s="626">
        <v>1</v>
      </c>
      <c r="MS111" s="626">
        <v>5</v>
      </c>
      <c r="MT111" s="626">
        <v>0</v>
      </c>
      <c r="MU111" s="626">
        <v>0</v>
      </c>
      <c r="MV111" s="626">
        <v>20</v>
      </c>
      <c r="MW111" s="626">
        <v>0</v>
      </c>
      <c r="MX111" s="626">
        <f t="shared" si="67"/>
        <v>6134</v>
      </c>
      <c r="MY111" s="614">
        <f t="shared" si="59"/>
        <v>16.805479452054794</v>
      </c>
      <c r="MZ111" s="612">
        <f t="shared" si="45"/>
        <v>59422</v>
      </c>
      <c r="NA111" s="613">
        <f t="shared" si="60"/>
        <v>6134</v>
      </c>
      <c r="NB111" s="643">
        <f t="shared" si="61"/>
        <v>9.3568857160290439E-2</v>
      </c>
      <c r="NC111" s="644">
        <v>3</v>
      </c>
      <c r="ND111" s="645">
        <v>76</v>
      </c>
      <c r="NE111" s="645">
        <v>397</v>
      </c>
      <c r="NF111" s="646">
        <v>975</v>
      </c>
      <c r="NG111" s="647">
        <v>2037</v>
      </c>
      <c r="NH111" s="647">
        <v>1896</v>
      </c>
      <c r="NI111" s="645">
        <v>0</v>
      </c>
      <c r="NJ111" s="645">
        <v>0</v>
      </c>
      <c r="NK111" s="646">
        <v>0</v>
      </c>
      <c r="NL111" s="647">
        <v>750</v>
      </c>
      <c r="NM111" s="645">
        <v>0</v>
      </c>
      <c r="NN111" s="645">
        <v>0</v>
      </c>
      <c r="NO111" s="646">
        <v>0</v>
      </c>
      <c r="NP111" s="647">
        <v>0</v>
      </c>
      <c r="NQ111" s="648">
        <v>0</v>
      </c>
      <c r="NR111" s="648">
        <v>0</v>
      </c>
      <c r="NS111" s="648">
        <v>0</v>
      </c>
      <c r="NT111" s="649">
        <f t="shared" si="62"/>
        <v>6134</v>
      </c>
      <c r="NU111" s="650">
        <f t="shared" si="63"/>
        <v>7.7600260841212909E-2</v>
      </c>
      <c r="NV111" s="625">
        <v>638</v>
      </c>
      <c r="NW111" s="626">
        <v>42</v>
      </c>
      <c r="NX111" s="626">
        <v>36</v>
      </c>
      <c r="NY111" s="651">
        <v>716</v>
      </c>
      <c r="NZ111" s="626">
        <v>79</v>
      </c>
      <c r="OA111" s="626">
        <v>110</v>
      </c>
      <c r="OB111" s="626">
        <v>123</v>
      </c>
      <c r="OC111" s="651">
        <v>312</v>
      </c>
      <c r="OD111" s="652">
        <f t="shared" si="64"/>
        <v>1028</v>
      </c>
      <c r="OE111" s="653">
        <v>9.93</v>
      </c>
      <c r="OF111" s="654">
        <v>1.986</v>
      </c>
      <c r="OG111" s="654">
        <v>5.56</v>
      </c>
      <c r="OH111" s="654">
        <v>0.22239999999999999</v>
      </c>
      <c r="OI111" s="654">
        <v>23.990000000000002</v>
      </c>
      <c r="OJ111" s="654">
        <v>4.798</v>
      </c>
      <c r="OK111" s="654">
        <v>39.54</v>
      </c>
      <c r="OL111" s="655">
        <v>1.5815999999999999</v>
      </c>
      <c r="OM111" s="656"/>
      <c r="ON111" s="657"/>
      <c r="OO111" s="657"/>
      <c r="OP111" s="657"/>
      <c r="OQ111" s="657"/>
      <c r="OR111" s="657"/>
      <c r="OS111" s="657"/>
      <c r="OT111" s="658"/>
    </row>
    <row r="112" spans="1:410" s="587" customFormat="1" ht="8.25" x14ac:dyDescent="0.25">
      <c r="A112" s="588" t="s">
        <v>736</v>
      </c>
      <c r="B112" s="589" t="s">
        <v>737</v>
      </c>
      <c r="C112" s="590" t="s">
        <v>738</v>
      </c>
      <c r="D112" s="590" t="s">
        <v>739</v>
      </c>
      <c r="E112" s="590" t="s">
        <v>1207</v>
      </c>
      <c r="F112" s="590" t="s">
        <v>229</v>
      </c>
      <c r="G112" s="590" t="s">
        <v>740</v>
      </c>
      <c r="H112" s="590" t="s">
        <v>740</v>
      </c>
      <c r="I112" s="590" t="s">
        <v>186</v>
      </c>
      <c r="J112" s="590" t="s">
        <v>493</v>
      </c>
      <c r="K112" s="591" t="s">
        <v>282</v>
      </c>
      <c r="L112" s="592">
        <v>1</v>
      </c>
      <c r="M112" s="593">
        <v>2681224</v>
      </c>
      <c r="N112" s="594">
        <v>19479</v>
      </c>
      <c r="O112" s="595">
        <v>2571746</v>
      </c>
      <c r="P112" s="596">
        <v>1556484</v>
      </c>
      <c r="Q112" s="597">
        <f t="shared" si="46"/>
        <v>0.60522462171614144</v>
      </c>
      <c r="R112" s="598">
        <f t="shared" si="70"/>
        <v>109478</v>
      </c>
      <c r="S112" s="599">
        <v>8588.2260800000004</v>
      </c>
      <c r="T112" s="600">
        <v>2212784.4219200001</v>
      </c>
      <c r="U112" s="600">
        <v>229135.65992999997</v>
      </c>
      <c r="V112" s="600">
        <v>2450508.3079299997</v>
      </c>
      <c r="W112" s="601">
        <f t="shared" si="47"/>
        <v>0.91395135502665936</v>
      </c>
      <c r="X112" s="602">
        <v>277.58749999999998</v>
      </c>
      <c r="Y112" s="603">
        <v>12.84</v>
      </c>
      <c r="Z112" s="603">
        <v>469.07413333333335</v>
      </c>
      <c r="AA112" s="603">
        <v>107.40693333333334</v>
      </c>
      <c r="AB112" s="603">
        <v>26.337200000000003</v>
      </c>
      <c r="AC112" s="603">
        <v>143.92066666666665</v>
      </c>
      <c r="AD112" s="603">
        <v>7.9528000000000008</v>
      </c>
      <c r="AE112" s="603">
        <v>99.779499999999999</v>
      </c>
      <c r="AF112" s="603">
        <v>216.14250000000001</v>
      </c>
      <c r="AG112" s="603">
        <v>1361.0412333333334</v>
      </c>
      <c r="AH112" s="604">
        <f t="shared" si="48"/>
        <v>0.26560366621007864</v>
      </c>
      <c r="AI112" s="605">
        <f t="shared" si="49"/>
        <v>0.44882355847308908</v>
      </c>
      <c r="AJ112" s="606">
        <v>6</v>
      </c>
      <c r="AK112" s="607">
        <v>1491</v>
      </c>
      <c r="AL112" s="607">
        <v>10</v>
      </c>
      <c r="AM112" s="607">
        <v>4</v>
      </c>
      <c r="AN112" s="607">
        <v>17</v>
      </c>
      <c r="AO112" s="607">
        <v>46843</v>
      </c>
      <c r="AP112" s="607">
        <v>9066</v>
      </c>
      <c r="AQ112" s="608">
        <v>13913</v>
      </c>
      <c r="AR112" s="609">
        <v>1</v>
      </c>
      <c r="AS112" s="610"/>
      <c r="AT112" s="610"/>
      <c r="AU112" s="610"/>
      <c r="AV112" s="610"/>
      <c r="AW112" s="610"/>
      <c r="AX112" s="610"/>
      <c r="AY112" s="610"/>
      <c r="AZ112" s="610"/>
      <c r="BA112" s="610">
        <v>1</v>
      </c>
      <c r="BB112" s="610"/>
      <c r="BC112" s="610"/>
      <c r="BD112" s="610"/>
      <c r="BE112" s="610"/>
      <c r="BF112" s="610"/>
      <c r="BG112" s="610"/>
      <c r="BH112" s="610"/>
      <c r="BI112" s="610"/>
      <c r="BJ112" s="610"/>
      <c r="BK112" s="610"/>
      <c r="BL112" s="611">
        <f t="shared" si="65"/>
        <v>2</v>
      </c>
      <c r="BM112" s="612">
        <v>106</v>
      </c>
      <c r="BN112" s="613">
        <v>71</v>
      </c>
      <c r="BO112" s="613">
        <v>51</v>
      </c>
      <c r="BP112" s="613">
        <v>43</v>
      </c>
      <c r="BQ112" s="613">
        <v>33</v>
      </c>
      <c r="BR112" s="613">
        <v>40</v>
      </c>
      <c r="BS112" s="613"/>
      <c r="BT112" s="613"/>
      <c r="BU112" s="613">
        <v>23</v>
      </c>
      <c r="BV112" s="613">
        <v>25</v>
      </c>
      <c r="BW112" s="613"/>
      <c r="BX112" s="613"/>
      <c r="BY112" s="613">
        <v>20</v>
      </c>
      <c r="BZ112" s="613"/>
      <c r="CA112" s="613"/>
      <c r="CB112" s="613"/>
      <c r="CC112" s="613">
        <v>20</v>
      </c>
      <c r="CD112" s="613"/>
      <c r="CE112" s="613"/>
      <c r="CF112" s="613">
        <v>20</v>
      </c>
      <c r="CG112" s="613"/>
      <c r="CH112" s="613">
        <v>21</v>
      </c>
      <c r="CI112" s="613"/>
      <c r="CJ112" s="613"/>
      <c r="CK112" s="613"/>
      <c r="CL112" s="613"/>
      <c r="CM112" s="613"/>
      <c r="CN112" s="613"/>
      <c r="CO112" s="613"/>
      <c r="CP112" s="613"/>
      <c r="CQ112" s="613"/>
      <c r="CR112" s="613"/>
      <c r="CS112" s="613"/>
      <c r="CT112" s="613"/>
      <c r="CU112" s="613"/>
      <c r="CV112" s="613"/>
      <c r="CW112" s="613"/>
      <c r="CX112" s="613"/>
      <c r="CY112" s="613"/>
      <c r="CZ112" s="613"/>
      <c r="DA112" s="613">
        <f t="shared" si="50"/>
        <v>473</v>
      </c>
      <c r="DB112" s="614">
        <f t="shared" si="51"/>
        <v>12</v>
      </c>
      <c r="DC112" s="615">
        <v>0.67286120444559316</v>
      </c>
      <c r="DD112" s="616">
        <v>0.5125988809569747</v>
      </c>
      <c r="DE112" s="616">
        <v>0.46065001343002954</v>
      </c>
      <c r="DF112" s="616">
        <v>0.76540299458426253</v>
      </c>
      <c r="DG112" s="616">
        <v>0.45064342050643419</v>
      </c>
      <c r="DH112" s="616">
        <v>0.41205479452054794</v>
      </c>
      <c r="DI112" s="616"/>
      <c r="DJ112" s="616"/>
      <c r="DK112" s="616">
        <v>0.50744490768314476</v>
      </c>
      <c r="DL112" s="616">
        <v>0.73698630136986298</v>
      </c>
      <c r="DM112" s="616"/>
      <c r="DN112" s="616"/>
      <c r="DO112" s="616">
        <v>0.30616438356164383</v>
      </c>
      <c r="DP112" s="616"/>
      <c r="DQ112" s="616"/>
      <c r="DR112" s="616"/>
      <c r="DS112" s="616">
        <v>0.49698630136986299</v>
      </c>
      <c r="DT112" s="616"/>
      <c r="DU112" s="616"/>
      <c r="DV112" s="616">
        <v>6.1917808219178083E-2</v>
      </c>
      <c r="DW112" s="616"/>
      <c r="DX112" s="616">
        <v>0.45818656229615135</v>
      </c>
      <c r="DY112" s="616"/>
      <c r="DZ112" s="616"/>
      <c r="EA112" s="616"/>
      <c r="EB112" s="616"/>
      <c r="EC112" s="616"/>
      <c r="ED112" s="616"/>
      <c r="EE112" s="616"/>
      <c r="EF112" s="616"/>
      <c r="EG112" s="616"/>
      <c r="EH112" s="616"/>
      <c r="EI112" s="616"/>
      <c r="EJ112" s="616"/>
      <c r="EK112" s="616"/>
      <c r="EL112" s="616"/>
      <c r="EM112" s="616"/>
      <c r="EN112" s="616"/>
      <c r="EO112" s="616"/>
      <c r="EP112" s="616"/>
      <c r="EQ112" s="617">
        <v>0.53381795012887723</v>
      </c>
      <c r="ER112" s="618">
        <v>8</v>
      </c>
      <c r="ES112" s="619">
        <v>11</v>
      </c>
      <c r="ET112" s="619">
        <v>7</v>
      </c>
      <c r="EU112" s="619">
        <v>5</v>
      </c>
      <c r="EV112" s="619">
        <v>5</v>
      </c>
      <c r="EW112" s="619">
        <v>6</v>
      </c>
      <c r="EX112" s="619"/>
      <c r="EY112" s="619"/>
      <c r="EZ112" s="619"/>
      <c r="FA112" s="619">
        <v>6</v>
      </c>
      <c r="FB112" s="619"/>
      <c r="FC112" s="619"/>
      <c r="FD112" s="619"/>
      <c r="FE112" s="619"/>
      <c r="FF112" s="619"/>
      <c r="FG112" s="619"/>
      <c r="FH112" s="619"/>
      <c r="FI112" s="619"/>
      <c r="FJ112" s="619"/>
      <c r="FK112" s="619"/>
      <c r="FL112" s="619"/>
      <c r="FM112" s="619"/>
      <c r="FN112" s="619"/>
      <c r="FO112" s="619"/>
      <c r="FP112" s="619"/>
      <c r="FQ112" s="619"/>
      <c r="FR112" s="619"/>
      <c r="FS112" s="619"/>
      <c r="FT112" s="619"/>
      <c r="FU112" s="619"/>
      <c r="FV112" s="619"/>
      <c r="FW112" s="619"/>
      <c r="FX112" s="620">
        <f t="shared" si="52"/>
        <v>48</v>
      </c>
      <c r="FY112" s="614">
        <f>COUNT(ER112:FW112)</f>
        <v>7</v>
      </c>
      <c r="FZ112" s="615">
        <v>0.78219178082191776</v>
      </c>
      <c r="GA112" s="616">
        <v>0.8271481942714819</v>
      </c>
      <c r="GB112" s="616">
        <v>0.65322896281800391</v>
      </c>
      <c r="GC112" s="616">
        <v>0.39945205479452056</v>
      </c>
      <c r="GD112" s="616">
        <v>0.38301369863013701</v>
      </c>
      <c r="GE112" s="616">
        <v>0.75342465753424659</v>
      </c>
      <c r="GF112" s="616"/>
      <c r="GG112" s="616"/>
      <c r="GH112" s="616"/>
      <c r="GI112" s="616">
        <v>0.82146118721461192</v>
      </c>
      <c r="GJ112" s="616"/>
      <c r="GK112" s="616"/>
      <c r="GL112" s="616"/>
      <c r="GM112" s="616"/>
      <c r="GN112" s="616"/>
      <c r="GO112" s="616"/>
      <c r="GP112" s="616"/>
      <c r="GQ112" s="616"/>
      <c r="GR112" s="616"/>
      <c r="GS112" s="616"/>
      <c r="GT112" s="616"/>
      <c r="GU112" s="616"/>
      <c r="GV112" s="616"/>
      <c r="GW112" s="616"/>
      <c r="GX112" s="616"/>
      <c r="GY112" s="616"/>
      <c r="GZ112" s="616"/>
      <c r="HA112" s="616"/>
      <c r="HB112" s="616"/>
      <c r="HC112" s="616"/>
      <c r="HD112" s="616"/>
      <c r="HE112" s="616"/>
      <c r="HF112" s="621">
        <v>0.69355022831050228</v>
      </c>
      <c r="HG112" s="622">
        <v>100</v>
      </c>
      <c r="HH112" s="623"/>
      <c r="HI112" s="623">
        <v>20</v>
      </c>
      <c r="HJ112" s="623"/>
      <c r="HK112" s="623"/>
      <c r="HL112" s="623"/>
      <c r="HM112" s="623"/>
      <c r="HN112" s="624"/>
      <c r="HO112" s="625">
        <v>93</v>
      </c>
      <c r="HP112" s="626">
        <v>1621</v>
      </c>
      <c r="HQ112" s="626">
        <v>274</v>
      </c>
      <c r="HR112" s="626">
        <v>1305</v>
      </c>
      <c r="HS112" s="626">
        <v>1541</v>
      </c>
      <c r="HT112" s="626">
        <v>2424</v>
      </c>
      <c r="HU112" s="626">
        <v>2438</v>
      </c>
      <c r="HV112" s="626">
        <v>914</v>
      </c>
      <c r="HW112" s="626">
        <v>3063</v>
      </c>
      <c r="HX112" s="626">
        <v>1446</v>
      </c>
      <c r="HY112" s="626">
        <v>588</v>
      </c>
      <c r="HZ112" s="626">
        <v>1881</v>
      </c>
      <c r="IA112" s="626">
        <v>466</v>
      </c>
      <c r="IB112" s="626">
        <v>1352</v>
      </c>
      <c r="IC112" s="626">
        <v>1759</v>
      </c>
      <c r="ID112" s="626">
        <v>1331</v>
      </c>
      <c r="IE112" s="626">
        <v>263</v>
      </c>
      <c r="IF112" s="626">
        <v>127</v>
      </c>
      <c r="IG112" s="626">
        <v>258</v>
      </c>
      <c r="IH112" s="626">
        <v>96</v>
      </c>
      <c r="II112" s="626">
        <v>151</v>
      </c>
      <c r="IJ112" s="626">
        <v>144</v>
      </c>
      <c r="IK112" s="626">
        <v>11</v>
      </c>
      <c r="IL112" s="626">
        <v>276</v>
      </c>
      <c r="IM112" s="626">
        <v>0</v>
      </c>
      <c r="IN112" s="626">
        <v>0</v>
      </c>
      <c r="IO112" s="626">
        <v>13</v>
      </c>
      <c r="IP112" s="626">
        <v>2</v>
      </c>
      <c r="IQ112" s="626">
        <f t="shared" si="53"/>
        <v>23837</v>
      </c>
      <c r="IR112" s="627">
        <f t="shared" si="54"/>
        <v>3.9014976716868735E-3</v>
      </c>
      <c r="IS112" s="614">
        <f t="shared" si="55"/>
        <v>65.30684931506849</v>
      </c>
      <c r="IT112" s="628">
        <v>1988</v>
      </c>
      <c r="IU112" s="629">
        <f t="shared" si="56"/>
        <v>8.3399756680790374E-2</v>
      </c>
      <c r="IV112" s="630">
        <v>11133</v>
      </c>
      <c r="IW112" s="631">
        <f t="shared" si="37"/>
        <v>0.46704702772999956</v>
      </c>
      <c r="IX112" s="632">
        <v>17926.338600000017</v>
      </c>
      <c r="IY112" s="633">
        <v>2068.543900000001</v>
      </c>
      <c r="IZ112" s="633">
        <v>19994.882500000003</v>
      </c>
      <c r="JA112" s="634">
        <f t="shared" si="57"/>
        <v>0.10345366620684071</v>
      </c>
      <c r="JB112" s="635">
        <v>0.83878188186928448</v>
      </c>
      <c r="JC112" s="636">
        <v>7408</v>
      </c>
      <c r="JD112" s="637">
        <v>2714</v>
      </c>
      <c r="JE112" s="637">
        <v>189</v>
      </c>
      <c r="JF112" s="637">
        <v>113</v>
      </c>
      <c r="JG112" s="637">
        <v>0</v>
      </c>
      <c r="JH112" s="637">
        <v>13413</v>
      </c>
      <c r="JI112" s="638">
        <f t="shared" si="38"/>
        <v>0.31077736292318664</v>
      </c>
      <c r="JJ112" s="638">
        <f t="shared" si="39"/>
        <v>0.11385660947266854</v>
      </c>
      <c r="JK112" s="638">
        <f t="shared" si="40"/>
        <v>7.9288501069765486E-3</v>
      </c>
      <c r="JL112" s="638">
        <f t="shared" si="41"/>
        <v>4.7405294290388889E-3</v>
      </c>
      <c r="JM112" s="638">
        <f t="shared" si="42"/>
        <v>0</v>
      </c>
      <c r="JN112" s="639">
        <f t="shared" si="43"/>
        <v>0.56269664806812936</v>
      </c>
      <c r="JO112" s="640">
        <v>19.129032258064516</v>
      </c>
      <c r="JP112" s="641">
        <v>5.2646514497223933</v>
      </c>
      <c r="JQ112" s="641">
        <v>3.4598540145985401</v>
      </c>
      <c r="JR112" s="641">
        <v>4.1379310344827589</v>
      </c>
      <c r="JS112" s="641">
        <v>7.4127190136275143</v>
      </c>
      <c r="JT112" s="641">
        <v>4.958333333333333</v>
      </c>
      <c r="JU112" s="641">
        <v>5.1357670221493024</v>
      </c>
      <c r="JV112" s="641">
        <v>6.2680525164113785</v>
      </c>
      <c r="JW112" s="641">
        <v>6.3336598106431605</v>
      </c>
      <c r="JX112" s="641">
        <v>5.4578146611341634</v>
      </c>
      <c r="JY112" s="641">
        <v>5.2176870748299322</v>
      </c>
      <c r="JZ112" s="641">
        <v>6.4566719829877721</v>
      </c>
      <c r="KA112" s="641">
        <v>5.5064377682403434</v>
      </c>
      <c r="KB112" s="641">
        <v>2.5421597633136095</v>
      </c>
      <c r="KC112" s="641">
        <v>4.0369528140989202</v>
      </c>
      <c r="KD112" s="641">
        <v>4.891810668670173</v>
      </c>
      <c r="KE112" s="641">
        <v>5.3650190114068437</v>
      </c>
      <c r="KF112" s="641">
        <v>6.4645669291338583</v>
      </c>
      <c r="KG112" s="641">
        <v>6.3682170542635657</v>
      </c>
      <c r="KH112" s="641">
        <v>4.604166666666667</v>
      </c>
      <c r="KI112" s="641">
        <v>2.5430463576158941</v>
      </c>
      <c r="KJ112" s="641">
        <v>4.0763888888888893</v>
      </c>
      <c r="KK112" s="641">
        <v>3.5454545454545454</v>
      </c>
      <c r="KL112" s="641">
        <v>2.5</v>
      </c>
      <c r="KM112" s="641">
        <v>0</v>
      </c>
      <c r="KN112" s="641">
        <v>0</v>
      </c>
      <c r="KO112" s="641">
        <v>10.153846153846153</v>
      </c>
      <c r="KP112" s="641">
        <v>5.5</v>
      </c>
      <c r="KQ112" s="642">
        <v>5.3124842688144982</v>
      </c>
      <c r="KR112" s="625">
        <v>318</v>
      </c>
      <c r="KS112" s="626">
        <v>5111</v>
      </c>
      <c r="KT112" s="626">
        <v>672</v>
      </c>
      <c r="KU112" s="626">
        <v>3977</v>
      </c>
      <c r="KV112" s="626">
        <v>8624</v>
      </c>
      <c r="KW112" s="626">
        <v>8524</v>
      </c>
      <c r="KX112" s="626">
        <v>8707</v>
      </c>
      <c r="KY112" s="626">
        <v>4097</v>
      </c>
      <c r="KZ112" s="626">
        <v>14475</v>
      </c>
      <c r="LA112" s="626">
        <v>6373</v>
      </c>
      <c r="LB112" s="626">
        <v>2386</v>
      </c>
      <c r="LC112" s="626">
        <v>9815</v>
      </c>
      <c r="LD112" s="626">
        <v>2064</v>
      </c>
      <c r="LE112" s="626">
        <v>2836</v>
      </c>
      <c r="LF112" s="626">
        <v>5589</v>
      </c>
      <c r="LG112" s="626">
        <v>4404</v>
      </c>
      <c r="LH112" s="626">
        <v>1102</v>
      </c>
      <c r="LI112" s="626">
        <v>626</v>
      </c>
      <c r="LJ112" s="626">
        <v>1139</v>
      </c>
      <c r="LK112" s="626">
        <v>300</v>
      </c>
      <c r="LL112" s="626">
        <v>159</v>
      </c>
      <c r="LM112" s="626">
        <v>304</v>
      </c>
      <c r="LN112" s="626">
        <v>26</v>
      </c>
      <c r="LO112" s="626">
        <v>417</v>
      </c>
      <c r="LP112" s="626">
        <v>0</v>
      </c>
      <c r="LQ112" s="626">
        <v>0</v>
      </c>
      <c r="LR112" s="626">
        <v>100</v>
      </c>
      <c r="LS112" s="626">
        <v>9</v>
      </c>
      <c r="LT112" s="626">
        <f t="shared" si="35"/>
        <v>92154</v>
      </c>
      <c r="LU112" s="614">
        <f t="shared" si="44"/>
        <v>252.47671232876712</v>
      </c>
      <c r="LV112" s="625">
        <v>1366</v>
      </c>
      <c r="LW112" s="626">
        <v>1855</v>
      </c>
      <c r="LX112" s="626">
        <v>5</v>
      </c>
      <c r="LY112" s="626">
        <v>133</v>
      </c>
      <c r="LZ112" s="626">
        <v>1280</v>
      </c>
      <c r="MA112" s="626">
        <v>1133</v>
      </c>
      <c r="MB112" s="626">
        <v>1385</v>
      </c>
      <c r="MC112" s="626">
        <v>720</v>
      </c>
      <c r="MD112" s="626">
        <v>1883</v>
      </c>
      <c r="ME112" s="626">
        <v>120</v>
      </c>
      <c r="MF112" s="626">
        <v>103</v>
      </c>
      <c r="MG112" s="626">
        <v>470</v>
      </c>
      <c r="MH112" s="626">
        <v>50</v>
      </c>
      <c r="MI112" s="626">
        <v>9</v>
      </c>
      <c r="MJ112" s="626">
        <v>3</v>
      </c>
      <c r="MK112" s="626">
        <v>780</v>
      </c>
      <c r="ML112" s="626">
        <v>47</v>
      </c>
      <c r="MM112" s="626">
        <v>68</v>
      </c>
      <c r="MN112" s="626">
        <v>253</v>
      </c>
      <c r="MO112" s="626">
        <v>50</v>
      </c>
      <c r="MP112" s="626">
        <v>112</v>
      </c>
      <c r="MQ112" s="626">
        <v>145</v>
      </c>
      <c r="MR112" s="626">
        <v>2</v>
      </c>
      <c r="MS112" s="626">
        <v>19</v>
      </c>
      <c r="MT112" s="626">
        <v>0</v>
      </c>
      <c r="MU112" s="626">
        <v>0</v>
      </c>
      <c r="MV112" s="626">
        <v>19</v>
      </c>
      <c r="MW112" s="626">
        <v>0</v>
      </c>
      <c r="MX112" s="626">
        <f t="shared" si="67"/>
        <v>12010</v>
      </c>
      <c r="MY112" s="614">
        <f t="shared" si="59"/>
        <v>32.904109589041099</v>
      </c>
      <c r="MZ112" s="612">
        <f t="shared" si="45"/>
        <v>92154</v>
      </c>
      <c r="NA112" s="613">
        <f t="shared" si="60"/>
        <v>12010</v>
      </c>
      <c r="NB112" s="643">
        <f t="shared" si="61"/>
        <v>0.11529895165316233</v>
      </c>
      <c r="NC112" s="644">
        <v>108</v>
      </c>
      <c r="ND112" s="645">
        <v>756</v>
      </c>
      <c r="NE112" s="645">
        <v>618</v>
      </c>
      <c r="NF112" s="646">
        <v>115</v>
      </c>
      <c r="NG112" s="647">
        <v>2915</v>
      </c>
      <c r="NH112" s="647">
        <v>6033</v>
      </c>
      <c r="NI112" s="645">
        <v>0</v>
      </c>
      <c r="NJ112" s="645">
        <v>0</v>
      </c>
      <c r="NK112" s="646">
        <v>71</v>
      </c>
      <c r="NL112" s="647">
        <v>641</v>
      </c>
      <c r="NM112" s="645">
        <v>0</v>
      </c>
      <c r="NN112" s="645">
        <v>0</v>
      </c>
      <c r="NO112" s="646">
        <v>49</v>
      </c>
      <c r="NP112" s="647">
        <v>704</v>
      </c>
      <c r="NQ112" s="648">
        <v>0</v>
      </c>
      <c r="NR112" s="648">
        <v>0</v>
      </c>
      <c r="NS112" s="648">
        <v>0</v>
      </c>
      <c r="NT112" s="649">
        <f t="shared" si="62"/>
        <v>12010</v>
      </c>
      <c r="NU112" s="650">
        <f t="shared" si="63"/>
        <v>0.12339716902581183</v>
      </c>
      <c r="NV112" s="625">
        <v>1516</v>
      </c>
      <c r="NW112" s="626">
        <v>5</v>
      </c>
      <c r="NX112" s="626">
        <v>41</v>
      </c>
      <c r="NY112" s="651">
        <v>1562</v>
      </c>
      <c r="NZ112" s="626">
        <v>28</v>
      </c>
      <c r="OA112" s="626">
        <v>1</v>
      </c>
      <c r="OB112" s="626">
        <v>438</v>
      </c>
      <c r="OC112" s="651">
        <v>467</v>
      </c>
      <c r="OD112" s="652">
        <f t="shared" si="64"/>
        <v>2029</v>
      </c>
      <c r="OE112" s="653">
        <v>12.07</v>
      </c>
      <c r="OF112" s="654">
        <v>1.7242857142857144</v>
      </c>
      <c r="OG112" s="654">
        <v>11.09</v>
      </c>
      <c r="OH112" s="654">
        <v>0.2704878048780488</v>
      </c>
      <c r="OI112" s="654">
        <v>33</v>
      </c>
      <c r="OJ112" s="654">
        <v>4.7142857142857144</v>
      </c>
      <c r="OK112" s="654">
        <v>65</v>
      </c>
      <c r="OL112" s="655">
        <v>1.5853658536585367</v>
      </c>
      <c r="OM112" s="656"/>
      <c r="ON112" s="657">
        <v>88</v>
      </c>
      <c r="OO112" s="657"/>
      <c r="OP112" s="657"/>
      <c r="OQ112" s="657">
        <v>132</v>
      </c>
      <c r="OR112" s="657"/>
      <c r="OS112" s="657">
        <v>13</v>
      </c>
      <c r="OT112" s="658">
        <f t="shared" si="69"/>
        <v>233</v>
      </c>
    </row>
    <row r="113" spans="1:410" s="670" customFormat="1" ht="8.25" x14ac:dyDescent="0.25">
      <c r="A113" s="588" t="s">
        <v>736</v>
      </c>
      <c r="B113" s="589" t="s">
        <v>741</v>
      </c>
      <c r="C113" s="590" t="s">
        <v>742</v>
      </c>
      <c r="D113" s="590" t="s">
        <v>743</v>
      </c>
      <c r="E113" s="590" t="s">
        <v>1207</v>
      </c>
      <c r="F113" s="590" t="s">
        <v>229</v>
      </c>
      <c r="G113" s="590" t="s">
        <v>468</v>
      </c>
      <c r="H113" s="590" t="s">
        <v>468</v>
      </c>
      <c r="I113" s="590" t="s">
        <v>186</v>
      </c>
      <c r="J113" s="590" t="s">
        <v>493</v>
      </c>
      <c r="K113" s="591" t="s">
        <v>282</v>
      </c>
      <c r="L113" s="592">
        <v>1</v>
      </c>
      <c r="M113" s="672"/>
      <c r="N113" s="673"/>
      <c r="O113" s="674"/>
      <c r="P113" s="675"/>
      <c r="Q113" s="676"/>
      <c r="R113" s="677">
        <f t="shared" si="70"/>
        <v>0</v>
      </c>
      <c r="S113" s="678"/>
      <c r="T113" s="679"/>
      <c r="U113" s="679"/>
      <c r="V113" s="679"/>
      <c r="W113" s="680"/>
      <c r="X113" s="602">
        <v>42.3035</v>
      </c>
      <c r="Y113" s="603">
        <v>2.8</v>
      </c>
      <c r="Z113" s="603">
        <v>111.59</v>
      </c>
      <c r="AA113" s="603">
        <v>25.674133333333334</v>
      </c>
      <c r="AB113" s="603">
        <v>6.17</v>
      </c>
      <c r="AC113" s="603">
        <v>46.453066666666665</v>
      </c>
      <c r="AD113" s="603">
        <v>0.15</v>
      </c>
      <c r="AE113" s="603">
        <v>29.768000000000001</v>
      </c>
      <c r="AF113" s="603">
        <v>83.0625</v>
      </c>
      <c r="AG113" s="603">
        <v>347.97120000000001</v>
      </c>
      <c r="AH113" s="604">
        <f t="shared" si="48"/>
        <v>0.17990717897837336</v>
      </c>
      <c r="AI113" s="605">
        <f t="shared" si="49"/>
        <v>0.47456692950220869</v>
      </c>
      <c r="AJ113" s="606"/>
      <c r="AK113" s="607"/>
      <c r="AL113" s="607"/>
      <c r="AM113" s="607"/>
      <c r="AN113" s="607"/>
      <c r="AO113" s="607">
        <v>4292</v>
      </c>
      <c r="AP113" s="607">
        <v>1846</v>
      </c>
      <c r="AQ113" s="608">
        <v>226</v>
      </c>
      <c r="AR113" s="609"/>
      <c r="AS113" s="610"/>
      <c r="AT113" s="610"/>
      <c r="AU113" s="610"/>
      <c r="AV113" s="610"/>
      <c r="AW113" s="610"/>
      <c r="AX113" s="610"/>
      <c r="AY113" s="610"/>
      <c r="AZ113" s="610"/>
      <c r="BA113" s="610"/>
      <c r="BB113" s="610"/>
      <c r="BC113" s="610"/>
      <c r="BD113" s="610"/>
      <c r="BE113" s="610"/>
      <c r="BF113" s="610"/>
      <c r="BG113" s="610"/>
      <c r="BH113" s="610"/>
      <c r="BI113" s="610"/>
      <c r="BJ113" s="610"/>
      <c r="BK113" s="610"/>
      <c r="BL113" s="611"/>
      <c r="BM113" s="612">
        <v>56</v>
      </c>
      <c r="BN113" s="613"/>
      <c r="BO113" s="613"/>
      <c r="BP113" s="613"/>
      <c r="BQ113" s="613"/>
      <c r="BR113" s="613"/>
      <c r="BS113" s="613"/>
      <c r="BT113" s="613"/>
      <c r="BU113" s="613"/>
      <c r="BV113" s="613"/>
      <c r="BW113" s="613"/>
      <c r="BX113" s="613"/>
      <c r="BY113" s="613"/>
      <c r="BZ113" s="613"/>
      <c r="CA113" s="613"/>
      <c r="CB113" s="613"/>
      <c r="CC113" s="613"/>
      <c r="CD113" s="613"/>
      <c r="CE113" s="613"/>
      <c r="CF113" s="613"/>
      <c r="CG113" s="613"/>
      <c r="CH113" s="613"/>
      <c r="CI113" s="613"/>
      <c r="CJ113" s="613"/>
      <c r="CK113" s="613"/>
      <c r="CL113" s="613"/>
      <c r="CM113" s="613"/>
      <c r="CN113" s="613"/>
      <c r="CO113" s="613"/>
      <c r="CP113" s="613"/>
      <c r="CQ113" s="613"/>
      <c r="CR113" s="613"/>
      <c r="CS113" s="613"/>
      <c r="CT113" s="613"/>
      <c r="CU113" s="613"/>
      <c r="CV113" s="613"/>
      <c r="CW113" s="613"/>
      <c r="CX113" s="613"/>
      <c r="CY113" s="613"/>
      <c r="CZ113" s="613"/>
      <c r="DA113" s="613">
        <f t="shared" si="50"/>
        <v>56</v>
      </c>
      <c r="DB113" s="614">
        <f t="shared" si="51"/>
        <v>1</v>
      </c>
      <c r="DC113" s="615">
        <v>0.71863992172211355</v>
      </c>
      <c r="DD113" s="616"/>
      <c r="DE113" s="616"/>
      <c r="DF113" s="616"/>
      <c r="DG113" s="616"/>
      <c r="DH113" s="616"/>
      <c r="DI113" s="616"/>
      <c r="DJ113" s="616"/>
      <c r="DK113" s="616"/>
      <c r="DL113" s="616"/>
      <c r="DM113" s="616"/>
      <c r="DN113" s="616"/>
      <c r="DO113" s="616"/>
      <c r="DP113" s="616"/>
      <c r="DQ113" s="616"/>
      <c r="DR113" s="616"/>
      <c r="DS113" s="616"/>
      <c r="DT113" s="616"/>
      <c r="DU113" s="616"/>
      <c r="DV113" s="616"/>
      <c r="DW113" s="616"/>
      <c r="DX113" s="616"/>
      <c r="DY113" s="616"/>
      <c r="DZ113" s="616"/>
      <c r="EA113" s="616"/>
      <c r="EB113" s="616"/>
      <c r="EC113" s="616"/>
      <c r="ED113" s="616"/>
      <c r="EE113" s="616"/>
      <c r="EF113" s="616"/>
      <c r="EG113" s="616"/>
      <c r="EH113" s="616"/>
      <c r="EI113" s="616"/>
      <c r="EJ113" s="616"/>
      <c r="EK113" s="616"/>
      <c r="EL113" s="616"/>
      <c r="EM113" s="616"/>
      <c r="EN113" s="616"/>
      <c r="EO113" s="616"/>
      <c r="EP113" s="616"/>
      <c r="EQ113" s="617">
        <v>0.71863992172211355</v>
      </c>
      <c r="ER113" s="618"/>
      <c r="ES113" s="619"/>
      <c r="ET113" s="619"/>
      <c r="EU113" s="619"/>
      <c r="EV113" s="619"/>
      <c r="EW113" s="619"/>
      <c r="EX113" s="619"/>
      <c r="EY113" s="619"/>
      <c r="EZ113" s="619"/>
      <c r="FA113" s="619"/>
      <c r="FB113" s="619"/>
      <c r="FC113" s="619"/>
      <c r="FD113" s="619"/>
      <c r="FE113" s="619"/>
      <c r="FF113" s="619"/>
      <c r="FG113" s="619"/>
      <c r="FH113" s="619"/>
      <c r="FI113" s="619"/>
      <c r="FJ113" s="619"/>
      <c r="FK113" s="619"/>
      <c r="FL113" s="619"/>
      <c r="FM113" s="619"/>
      <c r="FN113" s="619"/>
      <c r="FO113" s="619"/>
      <c r="FP113" s="619"/>
      <c r="FQ113" s="619"/>
      <c r="FR113" s="619"/>
      <c r="FS113" s="619"/>
      <c r="FT113" s="619"/>
      <c r="FU113" s="619"/>
      <c r="FV113" s="619"/>
      <c r="FW113" s="619"/>
      <c r="FX113" s="620"/>
      <c r="FY113" s="614"/>
      <c r="FZ113" s="615"/>
      <c r="GA113" s="616"/>
      <c r="GB113" s="616"/>
      <c r="GC113" s="616"/>
      <c r="GD113" s="616"/>
      <c r="GE113" s="616"/>
      <c r="GF113" s="616"/>
      <c r="GG113" s="616"/>
      <c r="GH113" s="616"/>
      <c r="GI113" s="616"/>
      <c r="GJ113" s="616"/>
      <c r="GK113" s="616"/>
      <c r="GL113" s="616"/>
      <c r="GM113" s="616"/>
      <c r="GN113" s="616"/>
      <c r="GO113" s="616"/>
      <c r="GP113" s="616"/>
      <c r="GQ113" s="616"/>
      <c r="GR113" s="616"/>
      <c r="GS113" s="616"/>
      <c r="GT113" s="616"/>
      <c r="GU113" s="616"/>
      <c r="GV113" s="616"/>
      <c r="GW113" s="616"/>
      <c r="GX113" s="616"/>
      <c r="GY113" s="616"/>
      <c r="GZ113" s="616"/>
      <c r="HA113" s="616"/>
      <c r="HB113" s="616"/>
      <c r="HC113" s="616"/>
      <c r="HD113" s="616"/>
      <c r="HE113" s="616"/>
      <c r="HF113" s="621"/>
      <c r="HG113" s="622">
        <v>102</v>
      </c>
      <c r="HH113" s="623"/>
      <c r="HI113" s="623"/>
      <c r="HJ113" s="623"/>
      <c r="HK113" s="623">
        <v>9</v>
      </c>
      <c r="HL113" s="659">
        <v>0.83439878234398779</v>
      </c>
      <c r="HM113" s="623"/>
      <c r="HN113" s="624"/>
      <c r="HO113" s="625">
        <v>0</v>
      </c>
      <c r="HP113" s="626">
        <v>63</v>
      </c>
      <c r="HQ113" s="626">
        <v>1</v>
      </c>
      <c r="HR113" s="626">
        <v>49</v>
      </c>
      <c r="HS113" s="626">
        <v>415</v>
      </c>
      <c r="HT113" s="626">
        <v>618</v>
      </c>
      <c r="HU113" s="626">
        <v>142</v>
      </c>
      <c r="HV113" s="626">
        <v>113</v>
      </c>
      <c r="HW113" s="626">
        <v>150</v>
      </c>
      <c r="HX113" s="626">
        <v>45</v>
      </c>
      <c r="HY113" s="626">
        <v>111</v>
      </c>
      <c r="HZ113" s="626">
        <v>177</v>
      </c>
      <c r="IA113" s="626">
        <v>4</v>
      </c>
      <c r="IB113" s="626">
        <v>3</v>
      </c>
      <c r="IC113" s="626">
        <v>0</v>
      </c>
      <c r="ID113" s="626">
        <v>0</v>
      </c>
      <c r="IE113" s="626">
        <v>48</v>
      </c>
      <c r="IF113" s="626">
        <v>14</v>
      </c>
      <c r="IG113" s="626">
        <v>34</v>
      </c>
      <c r="IH113" s="626">
        <v>20</v>
      </c>
      <c r="II113" s="626">
        <v>31</v>
      </c>
      <c r="IJ113" s="626">
        <v>17</v>
      </c>
      <c r="IK113" s="626">
        <v>0</v>
      </c>
      <c r="IL113" s="626">
        <v>15</v>
      </c>
      <c r="IM113" s="626">
        <v>0</v>
      </c>
      <c r="IN113" s="626">
        <v>0</v>
      </c>
      <c r="IO113" s="626">
        <v>1</v>
      </c>
      <c r="IP113" s="626">
        <v>0</v>
      </c>
      <c r="IQ113" s="626">
        <f t="shared" si="53"/>
        <v>2071</v>
      </c>
      <c r="IR113" s="627">
        <f t="shared" si="54"/>
        <v>0</v>
      </c>
      <c r="IS113" s="614">
        <f t="shared" si="55"/>
        <v>5.6739726027397257</v>
      </c>
      <c r="IT113" s="628">
        <v>146</v>
      </c>
      <c r="IU113" s="629">
        <f t="shared" si="56"/>
        <v>7.0497344278126511E-2</v>
      </c>
      <c r="IV113" s="630">
        <v>281</v>
      </c>
      <c r="IW113" s="631">
        <f t="shared" si="37"/>
        <v>0.13568324480927088</v>
      </c>
      <c r="IX113" s="632">
        <v>1412.0854999999995</v>
      </c>
      <c r="IY113" s="633">
        <v>53.741800000000005</v>
      </c>
      <c r="IZ113" s="633">
        <v>1465.8273000000008</v>
      </c>
      <c r="JA113" s="634">
        <f t="shared" si="57"/>
        <v>3.666311849970319E-2</v>
      </c>
      <c r="JB113" s="635">
        <v>0.70778720424915542</v>
      </c>
      <c r="JC113" s="636">
        <v>28</v>
      </c>
      <c r="JD113" s="637">
        <v>57</v>
      </c>
      <c r="JE113" s="637">
        <v>0</v>
      </c>
      <c r="JF113" s="637">
        <v>3</v>
      </c>
      <c r="JG113" s="637">
        <v>0</v>
      </c>
      <c r="JH113" s="637">
        <v>1983</v>
      </c>
      <c r="JI113" s="638">
        <f t="shared" si="38"/>
        <v>1.3520038628681796E-2</v>
      </c>
      <c r="JJ113" s="638">
        <f t="shared" si="39"/>
        <v>2.7522935779816515E-2</v>
      </c>
      <c r="JK113" s="638">
        <f t="shared" si="40"/>
        <v>0</v>
      </c>
      <c r="JL113" s="638">
        <f t="shared" si="41"/>
        <v>1.4485755673587638E-3</v>
      </c>
      <c r="JM113" s="638">
        <f t="shared" si="42"/>
        <v>0</v>
      </c>
      <c r="JN113" s="639">
        <f t="shared" si="43"/>
        <v>0.95750845002414298</v>
      </c>
      <c r="JO113" s="640">
        <v>0</v>
      </c>
      <c r="JP113" s="641">
        <v>8.3809523809523814</v>
      </c>
      <c r="JQ113" s="641">
        <v>4</v>
      </c>
      <c r="JR113" s="641">
        <v>7</v>
      </c>
      <c r="JS113" s="641">
        <v>9.5614457831325304</v>
      </c>
      <c r="JT113" s="641">
        <v>7.3737864077669899</v>
      </c>
      <c r="JU113" s="641">
        <v>6.471830985915493</v>
      </c>
      <c r="JV113" s="641">
        <v>5.4690265486725664</v>
      </c>
      <c r="JW113" s="641">
        <v>7.4266666666666667</v>
      </c>
      <c r="JX113" s="641">
        <v>12.955555555555556</v>
      </c>
      <c r="JY113" s="641">
        <v>7.6936936936936933</v>
      </c>
      <c r="JZ113" s="641">
        <v>11.07909604519774</v>
      </c>
      <c r="KA113" s="641">
        <v>6.25</v>
      </c>
      <c r="KB113" s="641">
        <v>11</v>
      </c>
      <c r="KC113" s="641">
        <v>0</v>
      </c>
      <c r="KD113" s="641">
        <v>0</v>
      </c>
      <c r="KE113" s="641">
        <v>6.770833333333333</v>
      </c>
      <c r="KF113" s="641">
        <v>6.1428571428571432</v>
      </c>
      <c r="KG113" s="641">
        <v>13.941176470588236</v>
      </c>
      <c r="KH113" s="641">
        <v>3</v>
      </c>
      <c r="KI113" s="641">
        <v>2.064516129032258</v>
      </c>
      <c r="KJ113" s="641">
        <v>2.5294117647058822</v>
      </c>
      <c r="KK113" s="641">
        <v>0</v>
      </c>
      <c r="KL113" s="641">
        <v>4.2666666666666666</v>
      </c>
      <c r="KM113" s="641">
        <v>0</v>
      </c>
      <c r="KN113" s="641">
        <v>0</v>
      </c>
      <c r="KO113" s="641">
        <v>24</v>
      </c>
      <c r="KP113" s="641">
        <v>0</v>
      </c>
      <c r="KQ113" s="642">
        <v>8.0381458232737799</v>
      </c>
      <c r="KR113" s="625">
        <v>0</v>
      </c>
      <c r="KS113" s="626">
        <v>458</v>
      </c>
      <c r="KT113" s="626">
        <v>3</v>
      </c>
      <c r="KU113" s="626">
        <v>292</v>
      </c>
      <c r="KV113" s="626">
        <v>3532</v>
      </c>
      <c r="KW113" s="626">
        <v>3958</v>
      </c>
      <c r="KX113" s="626">
        <v>764</v>
      </c>
      <c r="KY113" s="626">
        <v>513</v>
      </c>
      <c r="KZ113" s="626">
        <v>976</v>
      </c>
      <c r="LA113" s="626">
        <v>525</v>
      </c>
      <c r="LB113" s="626">
        <v>743</v>
      </c>
      <c r="LC113" s="626">
        <v>1762</v>
      </c>
      <c r="LD113" s="626">
        <v>21</v>
      </c>
      <c r="LE113" s="626">
        <v>30</v>
      </c>
      <c r="LF113" s="626">
        <v>0</v>
      </c>
      <c r="LG113" s="626">
        <v>0</v>
      </c>
      <c r="LH113" s="626">
        <v>272</v>
      </c>
      <c r="LI113" s="626">
        <v>72</v>
      </c>
      <c r="LJ113" s="626">
        <v>426</v>
      </c>
      <c r="LK113" s="626">
        <v>44</v>
      </c>
      <c r="LL113" s="626">
        <v>43</v>
      </c>
      <c r="LM113" s="626">
        <v>28</v>
      </c>
      <c r="LN113" s="626">
        <v>0</v>
      </c>
      <c r="LO113" s="626">
        <v>49</v>
      </c>
      <c r="LP113" s="626">
        <v>0</v>
      </c>
      <c r="LQ113" s="626">
        <v>0</v>
      </c>
      <c r="LR113" s="626">
        <v>22</v>
      </c>
      <c r="LS113" s="626">
        <v>0</v>
      </c>
      <c r="LT113" s="626">
        <f t="shared" si="35"/>
        <v>14533</v>
      </c>
      <c r="LU113" s="614">
        <f t="shared" si="44"/>
        <v>39.816438356164383</v>
      </c>
      <c r="LV113" s="625">
        <v>0</v>
      </c>
      <c r="LW113" s="626">
        <v>6</v>
      </c>
      <c r="LX113" s="626">
        <v>0</v>
      </c>
      <c r="LY113" s="626">
        <v>2</v>
      </c>
      <c r="LZ113" s="626">
        <v>30</v>
      </c>
      <c r="MA113" s="626">
        <v>10</v>
      </c>
      <c r="MB113" s="626">
        <v>16</v>
      </c>
      <c r="MC113" s="626">
        <v>13</v>
      </c>
      <c r="MD113" s="626">
        <v>0</v>
      </c>
      <c r="ME113" s="626">
        <v>13</v>
      </c>
      <c r="MF113" s="626">
        <v>1</v>
      </c>
      <c r="MG113" s="626">
        <v>25</v>
      </c>
      <c r="MH113" s="626">
        <v>0</v>
      </c>
      <c r="MI113" s="626">
        <v>0</v>
      </c>
      <c r="MJ113" s="626">
        <v>0</v>
      </c>
      <c r="MK113" s="626">
        <v>0</v>
      </c>
      <c r="ML113" s="626">
        <v>5</v>
      </c>
      <c r="MM113" s="626">
        <v>0</v>
      </c>
      <c r="MN113" s="626">
        <v>16</v>
      </c>
      <c r="MO113" s="626">
        <v>0</v>
      </c>
      <c r="MP113" s="626">
        <v>0</v>
      </c>
      <c r="MQ113" s="626">
        <v>0</v>
      </c>
      <c r="MR113" s="626">
        <v>0</v>
      </c>
      <c r="MS113" s="626">
        <v>2</v>
      </c>
      <c r="MT113" s="626">
        <v>0</v>
      </c>
      <c r="MU113" s="626">
        <v>0</v>
      </c>
      <c r="MV113" s="626">
        <v>0</v>
      </c>
      <c r="MW113" s="626">
        <v>0</v>
      </c>
      <c r="MX113" s="626">
        <f t="shared" si="67"/>
        <v>139</v>
      </c>
      <c r="MY113" s="614">
        <f t="shared" si="59"/>
        <v>0.38082191780821917</v>
      </c>
      <c r="MZ113" s="612">
        <f t="shared" si="45"/>
        <v>14533</v>
      </c>
      <c r="NA113" s="613">
        <f t="shared" si="60"/>
        <v>139</v>
      </c>
      <c r="NB113" s="643">
        <f t="shared" si="61"/>
        <v>9.4738276990185381E-3</v>
      </c>
      <c r="NC113" s="644">
        <v>0</v>
      </c>
      <c r="ND113" s="645">
        <v>0</v>
      </c>
      <c r="NE113" s="645">
        <v>5</v>
      </c>
      <c r="NF113" s="646">
        <v>5</v>
      </c>
      <c r="NG113" s="647">
        <v>38</v>
      </c>
      <c r="NH113" s="647">
        <v>91</v>
      </c>
      <c r="NI113" s="645">
        <v>0</v>
      </c>
      <c r="NJ113" s="645">
        <v>0</v>
      </c>
      <c r="NK113" s="646">
        <v>0</v>
      </c>
      <c r="NL113" s="647">
        <v>0</v>
      </c>
      <c r="NM113" s="645">
        <v>0</v>
      </c>
      <c r="NN113" s="645">
        <v>0</v>
      </c>
      <c r="NO113" s="646">
        <v>0</v>
      </c>
      <c r="NP113" s="647">
        <v>0</v>
      </c>
      <c r="NQ113" s="648">
        <v>0</v>
      </c>
      <c r="NR113" s="648">
        <v>0</v>
      </c>
      <c r="NS113" s="648">
        <v>0</v>
      </c>
      <c r="NT113" s="649">
        <f t="shared" si="62"/>
        <v>139</v>
      </c>
      <c r="NU113" s="650">
        <f t="shared" si="63"/>
        <v>3.5971223021582732E-2</v>
      </c>
      <c r="NV113" s="625"/>
      <c r="NW113" s="626"/>
      <c r="NX113" s="626"/>
      <c r="NY113" s="651"/>
      <c r="NZ113" s="626"/>
      <c r="OA113" s="626"/>
      <c r="OB113" s="626">
        <v>35</v>
      </c>
      <c r="OC113" s="651">
        <v>35</v>
      </c>
      <c r="OD113" s="652">
        <f t="shared" si="64"/>
        <v>35</v>
      </c>
      <c r="OE113" s="653"/>
      <c r="OF113" s="654"/>
      <c r="OG113" s="654"/>
      <c r="OH113" s="654"/>
      <c r="OI113" s="654"/>
      <c r="OJ113" s="654"/>
      <c r="OK113" s="654"/>
      <c r="OL113" s="655"/>
      <c r="OM113" s="656"/>
      <c r="ON113" s="657"/>
      <c r="OO113" s="657"/>
      <c r="OP113" s="657"/>
      <c r="OQ113" s="657"/>
      <c r="OR113" s="657"/>
      <c r="OS113" s="657"/>
      <c r="OT113" s="658"/>
    </row>
    <row r="114" spans="1:410" s="587" customFormat="1" ht="8.25" x14ac:dyDescent="0.25">
      <c r="A114" s="588" t="s">
        <v>744</v>
      </c>
      <c r="B114" s="589" t="s">
        <v>745</v>
      </c>
      <c r="C114" s="590" t="s">
        <v>746</v>
      </c>
      <c r="D114" s="590" t="s">
        <v>1288</v>
      </c>
      <c r="E114" s="590" t="s">
        <v>1207</v>
      </c>
      <c r="F114" s="590" t="s">
        <v>229</v>
      </c>
      <c r="G114" s="590" t="s">
        <v>269</v>
      </c>
      <c r="H114" s="590" t="s">
        <v>269</v>
      </c>
      <c r="I114" s="590" t="s">
        <v>186</v>
      </c>
      <c r="J114" s="590" t="s">
        <v>493</v>
      </c>
      <c r="K114" s="591" t="s">
        <v>282</v>
      </c>
      <c r="L114" s="592">
        <v>1</v>
      </c>
      <c r="M114" s="593">
        <v>2427395</v>
      </c>
      <c r="N114" s="594">
        <v>57826</v>
      </c>
      <c r="O114" s="595">
        <v>2377763</v>
      </c>
      <c r="P114" s="596">
        <v>1499834</v>
      </c>
      <c r="Q114" s="597">
        <f t="shared" si="46"/>
        <v>0.63077522864978552</v>
      </c>
      <c r="R114" s="598">
        <f t="shared" si="70"/>
        <v>49632</v>
      </c>
      <c r="S114" s="599">
        <v>4017.1242200000002</v>
      </c>
      <c r="T114" s="600">
        <v>2239099.3919799998</v>
      </c>
      <c r="U114" s="600">
        <v>134304.13954</v>
      </c>
      <c r="V114" s="600">
        <v>2377420.6557399998</v>
      </c>
      <c r="W114" s="601">
        <f t="shared" si="47"/>
        <v>0.97941235593712594</v>
      </c>
      <c r="X114" s="602">
        <v>260.67889500000001</v>
      </c>
      <c r="Y114" s="603">
        <v>9.52</v>
      </c>
      <c r="Z114" s="603">
        <v>588.04362666666657</v>
      </c>
      <c r="AA114" s="603">
        <v>154.39208000000005</v>
      </c>
      <c r="AB114" s="603">
        <v>36.045200000000001</v>
      </c>
      <c r="AC114" s="603">
        <v>257.48706666666669</v>
      </c>
      <c r="AD114" s="603">
        <v>4.0044000000000004</v>
      </c>
      <c r="AE114" s="603">
        <v>170.37899999999999</v>
      </c>
      <c r="AF114" s="603">
        <v>223.93497500000001</v>
      </c>
      <c r="AG114" s="603">
        <v>1704.4852433333331</v>
      </c>
      <c r="AH114" s="604">
        <f t="shared" si="48"/>
        <v>0.19896551031195273</v>
      </c>
      <c r="AI114" s="605">
        <f t="shared" si="49"/>
        <v>0.44882958501655734</v>
      </c>
      <c r="AJ114" s="606">
        <v>36342</v>
      </c>
      <c r="AK114" s="607">
        <v>34770</v>
      </c>
      <c r="AL114" s="607">
        <v>13352</v>
      </c>
      <c r="AM114" s="607">
        <v>222</v>
      </c>
      <c r="AN114" s="607">
        <v>23385</v>
      </c>
      <c r="AO114" s="607">
        <v>10319</v>
      </c>
      <c r="AP114" s="607">
        <v>8698</v>
      </c>
      <c r="AQ114" s="608">
        <v>9700</v>
      </c>
      <c r="AR114" s="609">
        <v>1</v>
      </c>
      <c r="AS114" s="610"/>
      <c r="AT114" s="610"/>
      <c r="AU114" s="610"/>
      <c r="AV114" s="610"/>
      <c r="AW114" s="610"/>
      <c r="AX114" s="610"/>
      <c r="AY114" s="610"/>
      <c r="AZ114" s="610"/>
      <c r="BA114" s="610">
        <v>1</v>
      </c>
      <c r="BB114" s="610"/>
      <c r="BC114" s="610"/>
      <c r="BD114" s="610"/>
      <c r="BE114" s="610"/>
      <c r="BF114" s="610"/>
      <c r="BG114" s="610"/>
      <c r="BH114" s="610"/>
      <c r="BI114" s="610"/>
      <c r="BJ114" s="610"/>
      <c r="BK114" s="610"/>
      <c r="BL114" s="611">
        <f t="shared" si="65"/>
        <v>2</v>
      </c>
      <c r="BM114" s="612">
        <v>74</v>
      </c>
      <c r="BN114" s="613">
        <v>45</v>
      </c>
      <c r="BO114" s="613">
        <v>48</v>
      </c>
      <c r="BP114" s="613">
        <v>45</v>
      </c>
      <c r="BQ114" s="613">
        <v>30</v>
      </c>
      <c r="BR114" s="613">
        <v>30</v>
      </c>
      <c r="BS114" s="613"/>
      <c r="BT114" s="613">
        <v>30</v>
      </c>
      <c r="BU114" s="613">
        <v>20</v>
      </c>
      <c r="BV114" s="613">
        <v>20</v>
      </c>
      <c r="BW114" s="613">
        <v>20</v>
      </c>
      <c r="BX114" s="613"/>
      <c r="BY114" s="613">
        <v>20</v>
      </c>
      <c r="BZ114" s="613"/>
      <c r="CA114" s="613"/>
      <c r="CB114" s="613"/>
      <c r="CC114" s="613">
        <v>12</v>
      </c>
      <c r="CD114" s="613"/>
      <c r="CE114" s="613"/>
      <c r="CF114" s="613">
        <v>10</v>
      </c>
      <c r="CG114" s="613"/>
      <c r="CH114" s="613"/>
      <c r="CI114" s="613"/>
      <c r="CJ114" s="613"/>
      <c r="CK114" s="613"/>
      <c r="CL114" s="613"/>
      <c r="CM114" s="613"/>
      <c r="CN114" s="613"/>
      <c r="CO114" s="613"/>
      <c r="CP114" s="613"/>
      <c r="CQ114" s="613"/>
      <c r="CR114" s="613"/>
      <c r="CS114" s="613"/>
      <c r="CT114" s="613"/>
      <c r="CU114" s="613"/>
      <c r="CV114" s="613"/>
      <c r="CW114" s="613"/>
      <c r="CX114" s="613"/>
      <c r="CY114" s="613"/>
      <c r="CZ114" s="613"/>
      <c r="DA114" s="613">
        <f t="shared" si="50"/>
        <v>404</v>
      </c>
      <c r="DB114" s="614">
        <f t="shared" si="51"/>
        <v>13</v>
      </c>
      <c r="DC114" s="615">
        <v>0.70225842280636797</v>
      </c>
      <c r="DD114" s="616">
        <v>0.70088280060882802</v>
      </c>
      <c r="DE114" s="616">
        <v>0.36015981735159819</v>
      </c>
      <c r="DF114" s="616">
        <v>0.66270928462709289</v>
      </c>
      <c r="DG114" s="616">
        <v>0.40146118721461188</v>
      </c>
      <c r="DH114" s="616">
        <v>0.35123287671232878</v>
      </c>
      <c r="DI114" s="616"/>
      <c r="DJ114" s="616">
        <v>0.76392694063926936</v>
      </c>
      <c r="DK114" s="616">
        <v>0.54013698630136986</v>
      </c>
      <c r="DL114" s="616">
        <v>0.60246575342465758</v>
      </c>
      <c r="DM114" s="616">
        <v>0.64684931506849319</v>
      </c>
      <c r="DN114" s="616"/>
      <c r="DO114" s="616">
        <v>0.41246575342465752</v>
      </c>
      <c r="DP114" s="616"/>
      <c r="DQ114" s="616"/>
      <c r="DR114" s="616"/>
      <c r="DS114" s="616">
        <v>0.53424657534246578</v>
      </c>
      <c r="DT114" s="616"/>
      <c r="DU114" s="616"/>
      <c r="DV114" s="616">
        <v>0.19972602739726028</v>
      </c>
      <c r="DW114" s="616"/>
      <c r="DX114" s="616"/>
      <c r="DY114" s="616"/>
      <c r="DZ114" s="616"/>
      <c r="EA114" s="616"/>
      <c r="EB114" s="616"/>
      <c r="EC114" s="616"/>
      <c r="ED114" s="616"/>
      <c r="EE114" s="616"/>
      <c r="EF114" s="616"/>
      <c r="EG114" s="616"/>
      <c r="EH114" s="616"/>
      <c r="EI114" s="616"/>
      <c r="EJ114" s="616"/>
      <c r="EK114" s="616"/>
      <c r="EL114" s="616"/>
      <c r="EM114" s="616"/>
      <c r="EN114" s="616"/>
      <c r="EO114" s="616"/>
      <c r="EP114" s="616"/>
      <c r="EQ114" s="617">
        <v>0.56574664315746648</v>
      </c>
      <c r="ER114" s="618">
        <v>12</v>
      </c>
      <c r="ES114" s="619">
        <v>8</v>
      </c>
      <c r="ET114" s="619">
        <v>10</v>
      </c>
      <c r="EU114" s="619">
        <v>3</v>
      </c>
      <c r="EV114" s="619">
        <v>4</v>
      </c>
      <c r="EW114" s="619">
        <v>8</v>
      </c>
      <c r="EX114" s="619"/>
      <c r="EY114" s="619"/>
      <c r="EZ114" s="619">
        <v>3</v>
      </c>
      <c r="FA114" s="619">
        <v>4</v>
      </c>
      <c r="FB114" s="619"/>
      <c r="FC114" s="619"/>
      <c r="FD114" s="619"/>
      <c r="FE114" s="619">
        <v>4</v>
      </c>
      <c r="FF114" s="619"/>
      <c r="FG114" s="619"/>
      <c r="FH114" s="619"/>
      <c r="FI114" s="619"/>
      <c r="FJ114" s="619"/>
      <c r="FK114" s="619"/>
      <c r="FL114" s="619"/>
      <c r="FM114" s="619"/>
      <c r="FN114" s="619"/>
      <c r="FO114" s="619"/>
      <c r="FP114" s="619"/>
      <c r="FQ114" s="619"/>
      <c r="FR114" s="619"/>
      <c r="FS114" s="619"/>
      <c r="FT114" s="619"/>
      <c r="FU114" s="619"/>
      <c r="FV114" s="619"/>
      <c r="FW114" s="619"/>
      <c r="FX114" s="620">
        <f t="shared" si="52"/>
        <v>56</v>
      </c>
      <c r="FY114" s="614">
        <f>COUNT(ER114:FW114)</f>
        <v>9</v>
      </c>
      <c r="FZ114" s="615">
        <v>0.53767123287671237</v>
      </c>
      <c r="GA114" s="616">
        <v>0.6424657534246575</v>
      </c>
      <c r="GB114" s="616">
        <v>0.58794520547945206</v>
      </c>
      <c r="GC114" s="616">
        <v>0.50228310502283102</v>
      </c>
      <c r="GD114" s="616">
        <v>0.5054794520547945</v>
      </c>
      <c r="GE114" s="616">
        <v>0.62602739726027401</v>
      </c>
      <c r="GF114" s="616"/>
      <c r="GG114" s="616"/>
      <c r="GH114" s="616">
        <v>0.43105022831050227</v>
      </c>
      <c r="GI114" s="616">
        <v>0.77328767123287667</v>
      </c>
      <c r="GJ114" s="616"/>
      <c r="GK114" s="616"/>
      <c r="GL114" s="616"/>
      <c r="GM114" s="616">
        <v>0.50479452054794516</v>
      </c>
      <c r="GN114" s="616"/>
      <c r="GO114" s="616"/>
      <c r="GP114" s="616"/>
      <c r="GQ114" s="616"/>
      <c r="GR114" s="616"/>
      <c r="GS114" s="616"/>
      <c r="GT114" s="616"/>
      <c r="GU114" s="616"/>
      <c r="GV114" s="616"/>
      <c r="GW114" s="616"/>
      <c r="GX114" s="616"/>
      <c r="GY114" s="616"/>
      <c r="GZ114" s="616"/>
      <c r="HA114" s="616"/>
      <c r="HB114" s="616"/>
      <c r="HC114" s="616"/>
      <c r="HD114" s="616"/>
      <c r="HE114" s="616"/>
      <c r="HF114" s="621">
        <v>0.57881604696673195</v>
      </c>
      <c r="HG114" s="622">
        <v>116</v>
      </c>
      <c r="HH114" s="623"/>
      <c r="HI114" s="623"/>
      <c r="HJ114" s="623"/>
      <c r="HK114" s="623"/>
      <c r="HL114" s="623"/>
      <c r="HM114" s="623"/>
      <c r="HN114" s="624"/>
      <c r="HO114" s="625">
        <v>96</v>
      </c>
      <c r="HP114" s="626">
        <v>1205</v>
      </c>
      <c r="HQ114" s="626">
        <v>205</v>
      </c>
      <c r="HR114" s="626">
        <v>1153</v>
      </c>
      <c r="HS114" s="626">
        <v>1178</v>
      </c>
      <c r="HT114" s="626">
        <v>1609</v>
      </c>
      <c r="HU114" s="626">
        <v>1597</v>
      </c>
      <c r="HV114" s="626">
        <v>663</v>
      </c>
      <c r="HW114" s="626">
        <v>2946</v>
      </c>
      <c r="HX114" s="626">
        <v>716</v>
      </c>
      <c r="HY114" s="626">
        <v>607</v>
      </c>
      <c r="HZ114" s="626">
        <v>1335</v>
      </c>
      <c r="IA114" s="626">
        <v>389</v>
      </c>
      <c r="IB114" s="626">
        <v>1102</v>
      </c>
      <c r="IC114" s="626">
        <v>1354</v>
      </c>
      <c r="ID114" s="626">
        <v>1075</v>
      </c>
      <c r="IE114" s="626">
        <v>168</v>
      </c>
      <c r="IF114" s="626">
        <v>109</v>
      </c>
      <c r="IG114" s="626">
        <v>189</v>
      </c>
      <c r="IH114" s="626">
        <v>59</v>
      </c>
      <c r="II114" s="626">
        <v>95</v>
      </c>
      <c r="IJ114" s="626">
        <v>137</v>
      </c>
      <c r="IK114" s="626">
        <v>10</v>
      </c>
      <c r="IL114" s="626">
        <v>355</v>
      </c>
      <c r="IM114" s="626">
        <v>939</v>
      </c>
      <c r="IN114" s="626">
        <v>1</v>
      </c>
      <c r="IO114" s="626">
        <v>11</v>
      </c>
      <c r="IP114" s="626">
        <v>1</v>
      </c>
      <c r="IQ114" s="626">
        <f t="shared" si="53"/>
        <v>19304</v>
      </c>
      <c r="IR114" s="627">
        <f t="shared" si="54"/>
        <v>5.0248653128885205E-3</v>
      </c>
      <c r="IS114" s="614">
        <f t="shared" si="55"/>
        <v>52.887671232876713</v>
      </c>
      <c r="IT114" s="628">
        <v>2985</v>
      </c>
      <c r="IU114" s="629">
        <f t="shared" si="56"/>
        <v>0.15463116452548695</v>
      </c>
      <c r="IV114" s="630">
        <v>5566</v>
      </c>
      <c r="IW114" s="631">
        <f t="shared" si="37"/>
        <v>0.28833402403646913</v>
      </c>
      <c r="IX114" s="632">
        <v>16018.871400000005</v>
      </c>
      <c r="IY114" s="633">
        <v>1687.4120999999973</v>
      </c>
      <c r="IZ114" s="633">
        <v>17706.283500000034</v>
      </c>
      <c r="JA114" s="634">
        <f t="shared" si="57"/>
        <v>9.5300185383341118E-2</v>
      </c>
      <c r="JB114" s="635">
        <v>0.91723391525072695</v>
      </c>
      <c r="JC114" s="636">
        <v>6321</v>
      </c>
      <c r="JD114" s="637">
        <v>3194</v>
      </c>
      <c r="JE114" s="637">
        <v>138</v>
      </c>
      <c r="JF114" s="637">
        <v>311</v>
      </c>
      <c r="JG114" s="637">
        <v>0</v>
      </c>
      <c r="JH114" s="637">
        <v>9340</v>
      </c>
      <c r="JI114" s="638">
        <f t="shared" si="38"/>
        <v>0.32744508910070452</v>
      </c>
      <c r="JJ114" s="638">
        <f t="shared" si="39"/>
        <v>0.16545793617903026</v>
      </c>
      <c r="JK114" s="638">
        <f t="shared" si="40"/>
        <v>7.1487774554496479E-3</v>
      </c>
      <c r="JL114" s="638">
        <f t="shared" si="41"/>
        <v>1.6110650642353917E-2</v>
      </c>
      <c r="JM114" s="638">
        <f t="shared" si="42"/>
        <v>0</v>
      </c>
      <c r="JN114" s="639">
        <f t="shared" si="43"/>
        <v>0.48383754662246165</v>
      </c>
      <c r="JO114" s="640">
        <v>24.479166666666668</v>
      </c>
      <c r="JP114" s="641">
        <v>5.0248962655601659</v>
      </c>
      <c r="JQ114" s="641">
        <v>4.9170731707317072</v>
      </c>
      <c r="JR114" s="641">
        <v>3.7892454466608845</v>
      </c>
      <c r="JS114" s="641">
        <v>7.2546689303904923</v>
      </c>
      <c r="JT114" s="641">
        <v>7.3200745804847731</v>
      </c>
      <c r="JU114" s="641">
        <v>5.9467752035065748</v>
      </c>
      <c r="JV114" s="641">
        <v>7.8521870286576165</v>
      </c>
      <c r="JW114" s="641">
        <v>5.9718262050237607</v>
      </c>
      <c r="JX114" s="641">
        <v>6.3812849162011176</v>
      </c>
      <c r="JY114" s="641">
        <v>5.7973640856672155</v>
      </c>
      <c r="JZ114" s="641">
        <v>5.7820224719101123</v>
      </c>
      <c r="KA114" s="641">
        <v>4.5424164524421595</v>
      </c>
      <c r="KB114" s="641">
        <v>2.9310344827586206</v>
      </c>
      <c r="KC114" s="641">
        <v>4.2695716395864105</v>
      </c>
      <c r="KD114" s="641">
        <v>5.250232558139535</v>
      </c>
      <c r="KE114" s="641">
        <v>6.4047619047619051</v>
      </c>
      <c r="KF114" s="641">
        <v>6.1834862385321099</v>
      </c>
      <c r="KG114" s="641">
        <v>8.3227513227513228</v>
      </c>
      <c r="KH114" s="641">
        <v>5.0338983050847457</v>
      </c>
      <c r="KI114" s="641">
        <v>2.1894736842105265</v>
      </c>
      <c r="KJ114" s="641">
        <v>3.1824817518248176</v>
      </c>
      <c r="KK114" s="641">
        <v>7</v>
      </c>
      <c r="KL114" s="641">
        <v>2.591549295774648</v>
      </c>
      <c r="KM114" s="641">
        <v>9.8509052183173598</v>
      </c>
      <c r="KN114" s="641">
        <v>3</v>
      </c>
      <c r="KO114" s="641">
        <v>10.909090909090908</v>
      </c>
      <c r="KP114" s="641">
        <v>5</v>
      </c>
      <c r="KQ114" s="642">
        <v>5.8673331951927059</v>
      </c>
      <c r="KR114" s="625">
        <v>333</v>
      </c>
      <c r="KS114" s="626">
        <v>3173</v>
      </c>
      <c r="KT114" s="626">
        <v>791</v>
      </c>
      <c r="KU114" s="626">
        <v>3427</v>
      </c>
      <c r="KV114" s="626">
        <v>6721</v>
      </c>
      <c r="KW114" s="626">
        <v>9538</v>
      </c>
      <c r="KX114" s="626">
        <v>6423</v>
      </c>
      <c r="KY114" s="626">
        <v>3745</v>
      </c>
      <c r="KZ114" s="626">
        <v>13356</v>
      </c>
      <c r="LA114" s="626">
        <v>3743</v>
      </c>
      <c r="LB114" s="626">
        <v>2760</v>
      </c>
      <c r="LC114" s="626">
        <v>5703</v>
      </c>
      <c r="LD114" s="626">
        <v>1126</v>
      </c>
      <c r="LE114" s="626">
        <v>1933</v>
      </c>
      <c r="LF114" s="626">
        <v>4203</v>
      </c>
      <c r="LG114" s="626">
        <v>4005</v>
      </c>
      <c r="LH114" s="626">
        <v>863</v>
      </c>
      <c r="LI114" s="626">
        <v>534</v>
      </c>
      <c r="LJ114" s="626">
        <v>1198</v>
      </c>
      <c r="LK114" s="626">
        <v>195</v>
      </c>
      <c r="LL114" s="626">
        <v>39</v>
      </c>
      <c r="LM114" s="626">
        <v>182</v>
      </c>
      <c r="LN114" s="626">
        <v>58</v>
      </c>
      <c r="LO114" s="626">
        <v>691</v>
      </c>
      <c r="LP114" s="626">
        <v>8312</v>
      </c>
      <c r="LQ114" s="626">
        <v>2</v>
      </c>
      <c r="LR114" s="626">
        <v>103</v>
      </c>
      <c r="LS114" s="626">
        <v>4</v>
      </c>
      <c r="LT114" s="626">
        <f t="shared" si="35"/>
        <v>83161</v>
      </c>
      <c r="LU114" s="614">
        <f t="shared" si="44"/>
        <v>227.83835616438355</v>
      </c>
      <c r="LV114" s="625">
        <v>1921</v>
      </c>
      <c r="LW114" s="626">
        <v>1864</v>
      </c>
      <c r="LX114" s="626">
        <v>11</v>
      </c>
      <c r="LY114" s="626">
        <v>164</v>
      </c>
      <c r="LZ114" s="626">
        <v>654</v>
      </c>
      <c r="MA114" s="626">
        <v>647</v>
      </c>
      <c r="MB114" s="626">
        <v>1528</v>
      </c>
      <c r="MC114" s="626">
        <v>802</v>
      </c>
      <c r="MD114" s="626">
        <v>1285</v>
      </c>
      <c r="ME114" s="626">
        <v>120</v>
      </c>
      <c r="MF114" s="626">
        <v>162</v>
      </c>
      <c r="MG114" s="626">
        <v>697</v>
      </c>
      <c r="MH114" s="626">
        <v>259</v>
      </c>
      <c r="MI114" s="626">
        <v>212</v>
      </c>
      <c r="MJ114" s="626">
        <v>266</v>
      </c>
      <c r="MK114" s="626">
        <v>569</v>
      </c>
      <c r="ML114" s="626">
        <v>48</v>
      </c>
      <c r="MM114" s="626">
        <v>33</v>
      </c>
      <c r="MN114" s="626">
        <v>186</v>
      </c>
      <c r="MO114" s="626">
        <v>47</v>
      </c>
      <c r="MP114" s="626">
        <v>110</v>
      </c>
      <c r="MQ114" s="626">
        <v>135</v>
      </c>
      <c r="MR114" s="626">
        <v>2</v>
      </c>
      <c r="MS114" s="626">
        <v>18</v>
      </c>
      <c r="MT114" s="626">
        <v>0</v>
      </c>
      <c r="MU114" s="626">
        <v>0</v>
      </c>
      <c r="MV114" s="626">
        <v>5</v>
      </c>
      <c r="MW114" s="626">
        <v>0</v>
      </c>
      <c r="MX114" s="626">
        <f t="shared" si="67"/>
        <v>11745</v>
      </c>
      <c r="MY114" s="614">
        <f t="shared" si="59"/>
        <v>32.178082191780824</v>
      </c>
      <c r="MZ114" s="612">
        <f t="shared" si="45"/>
        <v>83161</v>
      </c>
      <c r="NA114" s="613">
        <f t="shared" si="60"/>
        <v>11745</v>
      </c>
      <c r="NB114" s="643">
        <f t="shared" si="61"/>
        <v>0.1237540303036689</v>
      </c>
      <c r="NC114" s="644">
        <v>212</v>
      </c>
      <c r="ND114" s="645">
        <v>717</v>
      </c>
      <c r="NE114" s="645">
        <v>900</v>
      </c>
      <c r="NF114" s="646">
        <v>576</v>
      </c>
      <c r="NG114" s="647">
        <v>2968</v>
      </c>
      <c r="NH114" s="647">
        <v>5075</v>
      </c>
      <c r="NI114" s="645">
        <v>0</v>
      </c>
      <c r="NJ114" s="645">
        <v>0</v>
      </c>
      <c r="NK114" s="646">
        <v>1</v>
      </c>
      <c r="NL114" s="647">
        <v>727</v>
      </c>
      <c r="NM114" s="645">
        <v>0</v>
      </c>
      <c r="NN114" s="645">
        <v>0</v>
      </c>
      <c r="NO114" s="646">
        <v>0</v>
      </c>
      <c r="NP114" s="647">
        <v>569</v>
      </c>
      <c r="NQ114" s="648">
        <v>0</v>
      </c>
      <c r="NR114" s="648">
        <v>0</v>
      </c>
      <c r="NS114" s="648">
        <v>0</v>
      </c>
      <c r="NT114" s="649">
        <f t="shared" si="62"/>
        <v>11745</v>
      </c>
      <c r="NU114" s="650">
        <f t="shared" si="63"/>
        <v>0.15572584078331206</v>
      </c>
      <c r="NV114" s="625">
        <v>2065</v>
      </c>
      <c r="NW114" s="626">
        <v>3</v>
      </c>
      <c r="NX114" s="626">
        <v>9</v>
      </c>
      <c r="NY114" s="651">
        <v>2077</v>
      </c>
      <c r="NZ114" s="626"/>
      <c r="OA114" s="626">
        <v>49</v>
      </c>
      <c r="OB114" s="626">
        <v>33</v>
      </c>
      <c r="OC114" s="651">
        <v>82</v>
      </c>
      <c r="OD114" s="652">
        <f t="shared" si="64"/>
        <v>2159</v>
      </c>
      <c r="OE114" s="653">
        <v>11.12</v>
      </c>
      <c r="OF114" s="654">
        <v>1.1119999999999999</v>
      </c>
      <c r="OG114" s="654">
        <v>14.49</v>
      </c>
      <c r="OH114" s="654">
        <v>0.315</v>
      </c>
      <c r="OI114" s="654">
        <v>44.12</v>
      </c>
      <c r="OJ114" s="654">
        <v>4.4119999999999999</v>
      </c>
      <c r="OK114" s="654">
        <v>109.60999999999999</v>
      </c>
      <c r="OL114" s="655">
        <v>2.3828260869565212</v>
      </c>
      <c r="OM114" s="656"/>
      <c r="ON114" s="657"/>
      <c r="OO114" s="657"/>
      <c r="OP114" s="657"/>
      <c r="OQ114" s="657"/>
      <c r="OR114" s="657"/>
      <c r="OS114" s="657"/>
      <c r="OT114" s="658"/>
    </row>
    <row r="115" spans="1:410" s="587" customFormat="1" ht="8.25" x14ac:dyDescent="0.25">
      <c r="A115" s="588" t="s">
        <v>748</v>
      </c>
      <c r="B115" s="589" t="s">
        <v>749</v>
      </c>
      <c r="C115" s="590" t="s">
        <v>750</v>
      </c>
      <c r="D115" s="590" t="s">
        <v>1289</v>
      </c>
      <c r="E115" s="590" t="s">
        <v>1207</v>
      </c>
      <c r="F115" s="590" t="s">
        <v>229</v>
      </c>
      <c r="G115" s="590" t="s">
        <v>474</v>
      </c>
      <c r="H115" s="590" t="s">
        <v>474</v>
      </c>
      <c r="I115" s="590" t="s">
        <v>186</v>
      </c>
      <c r="J115" s="590" t="s">
        <v>493</v>
      </c>
      <c r="K115" s="591" t="s">
        <v>282</v>
      </c>
      <c r="L115" s="592">
        <v>1</v>
      </c>
      <c r="M115" s="593">
        <v>1860369</v>
      </c>
      <c r="N115" s="594">
        <v>16183</v>
      </c>
      <c r="O115" s="595">
        <v>1842147</v>
      </c>
      <c r="P115" s="596">
        <v>1168153</v>
      </c>
      <c r="Q115" s="597">
        <f t="shared" si="46"/>
        <v>0.6341258325204232</v>
      </c>
      <c r="R115" s="598">
        <f t="shared" si="70"/>
        <v>18222</v>
      </c>
      <c r="S115" s="599">
        <v>237.77770000000001</v>
      </c>
      <c r="T115" s="600">
        <v>1629904.4531799997</v>
      </c>
      <c r="U115" s="600">
        <v>123366.51931999999</v>
      </c>
      <c r="V115" s="600">
        <v>1753508.7501999999</v>
      </c>
      <c r="W115" s="601">
        <f t="shared" si="47"/>
        <v>0.94255964822032612</v>
      </c>
      <c r="X115" s="602">
        <v>202.71450000000002</v>
      </c>
      <c r="Y115" s="603">
        <v>9.42</v>
      </c>
      <c r="Z115" s="603">
        <v>471.04333333333341</v>
      </c>
      <c r="AA115" s="603">
        <v>126.28679999999999</v>
      </c>
      <c r="AB115" s="603">
        <v>51.699733333333327</v>
      </c>
      <c r="AC115" s="603">
        <v>284.9264</v>
      </c>
      <c r="AD115" s="603">
        <v>3.6</v>
      </c>
      <c r="AE115" s="603">
        <v>69.855999999999995</v>
      </c>
      <c r="AF115" s="603">
        <v>36.273999999999994</v>
      </c>
      <c r="AG115" s="603">
        <v>1255.8207666666665</v>
      </c>
      <c r="AH115" s="604">
        <f t="shared" si="48"/>
        <v>0.17632089069283938</v>
      </c>
      <c r="AI115" s="605">
        <f t="shared" si="49"/>
        <v>0.40971306980140726</v>
      </c>
      <c r="AJ115" s="606">
        <v>42128</v>
      </c>
      <c r="AK115" s="607">
        <v>41954</v>
      </c>
      <c r="AL115" s="607">
        <v>39200</v>
      </c>
      <c r="AM115" s="607">
        <v>10778</v>
      </c>
      <c r="AN115" s="607">
        <v>75349</v>
      </c>
      <c r="AO115" s="607">
        <v>25465</v>
      </c>
      <c r="AP115" s="607">
        <v>8502</v>
      </c>
      <c r="AQ115" s="608">
        <v>10980</v>
      </c>
      <c r="AR115" s="609">
        <v>1</v>
      </c>
      <c r="AS115" s="610"/>
      <c r="AT115" s="610"/>
      <c r="AU115" s="610"/>
      <c r="AV115" s="610"/>
      <c r="AW115" s="610"/>
      <c r="AX115" s="610"/>
      <c r="AY115" s="610"/>
      <c r="AZ115" s="610"/>
      <c r="BA115" s="610">
        <v>1</v>
      </c>
      <c r="BB115" s="610"/>
      <c r="BC115" s="610"/>
      <c r="BD115" s="610"/>
      <c r="BE115" s="610"/>
      <c r="BF115" s="610"/>
      <c r="BG115" s="610"/>
      <c r="BH115" s="610"/>
      <c r="BI115" s="610"/>
      <c r="BJ115" s="610"/>
      <c r="BK115" s="610"/>
      <c r="BL115" s="611">
        <f t="shared" si="65"/>
        <v>2</v>
      </c>
      <c r="BM115" s="612">
        <v>83</v>
      </c>
      <c r="BN115" s="613">
        <v>60</v>
      </c>
      <c r="BO115" s="613">
        <v>45</v>
      </c>
      <c r="BP115" s="613">
        <v>50</v>
      </c>
      <c r="BQ115" s="613">
        <v>35</v>
      </c>
      <c r="BR115" s="613">
        <v>24</v>
      </c>
      <c r="BS115" s="613"/>
      <c r="BT115" s="613">
        <v>20</v>
      </c>
      <c r="BU115" s="613">
        <v>17</v>
      </c>
      <c r="BV115" s="613">
        <v>30</v>
      </c>
      <c r="BW115" s="613">
        <v>25</v>
      </c>
      <c r="BX115" s="613"/>
      <c r="BY115" s="613">
        <v>20</v>
      </c>
      <c r="BZ115" s="613"/>
      <c r="CA115" s="613"/>
      <c r="CB115" s="613"/>
      <c r="CC115" s="613">
        <v>15</v>
      </c>
      <c r="CD115" s="613"/>
      <c r="CE115" s="613">
        <v>20</v>
      </c>
      <c r="CF115" s="613">
        <v>6</v>
      </c>
      <c r="CG115" s="613"/>
      <c r="CH115" s="613">
        <v>15</v>
      </c>
      <c r="CI115" s="613"/>
      <c r="CJ115" s="613"/>
      <c r="CK115" s="613"/>
      <c r="CL115" s="613"/>
      <c r="CM115" s="613"/>
      <c r="CN115" s="613"/>
      <c r="CO115" s="613"/>
      <c r="CP115" s="613"/>
      <c r="CQ115" s="613"/>
      <c r="CR115" s="613"/>
      <c r="CS115" s="613"/>
      <c r="CT115" s="613"/>
      <c r="CU115" s="613"/>
      <c r="CV115" s="613"/>
      <c r="CW115" s="613"/>
      <c r="CX115" s="613"/>
      <c r="CY115" s="613"/>
      <c r="CZ115" s="613"/>
      <c r="DA115" s="613">
        <f t="shared" si="50"/>
        <v>465</v>
      </c>
      <c r="DB115" s="614">
        <f t="shared" si="51"/>
        <v>15</v>
      </c>
      <c r="DC115" s="615">
        <v>0.68371018319854759</v>
      </c>
      <c r="DD115" s="616">
        <v>0.60739726027397256</v>
      </c>
      <c r="DE115" s="616">
        <v>0.35184170471841703</v>
      </c>
      <c r="DF115" s="616">
        <v>0.60838356164383567</v>
      </c>
      <c r="DG115" s="616">
        <v>0.74473581213307238</v>
      </c>
      <c r="DH115" s="616">
        <v>0.36073059360730592</v>
      </c>
      <c r="DI115" s="616"/>
      <c r="DJ115" s="616">
        <v>0.48465753424657532</v>
      </c>
      <c r="DK115" s="616">
        <v>0.42739726027397262</v>
      </c>
      <c r="DL115" s="616">
        <v>0.48986301369863011</v>
      </c>
      <c r="DM115" s="616">
        <v>0.45413698630136984</v>
      </c>
      <c r="DN115" s="616"/>
      <c r="DO115" s="616">
        <v>0.54109589041095896</v>
      </c>
      <c r="DP115" s="616"/>
      <c r="DQ115" s="616"/>
      <c r="DR115" s="616"/>
      <c r="DS115" s="616">
        <v>0.55780821917808221</v>
      </c>
      <c r="DT115" s="616"/>
      <c r="DU115" s="616"/>
      <c r="DV115" s="616">
        <v>0.20684931506849316</v>
      </c>
      <c r="DW115" s="616"/>
      <c r="DX115" s="616">
        <v>0.2469406392694064</v>
      </c>
      <c r="DY115" s="616"/>
      <c r="DZ115" s="616"/>
      <c r="EA115" s="616"/>
      <c r="EB115" s="616"/>
      <c r="EC115" s="616"/>
      <c r="ED115" s="616"/>
      <c r="EE115" s="616"/>
      <c r="EF115" s="616"/>
      <c r="EG115" s="616"/>
      <c r="EH115" s="616"/>
      <c r="EI115" s="616"/>
      <c r="EJ115" s="616"/>
      <c r="EK115" s="616"/>
      <c r="EL115" s="616"/>
      <c r="EM115" s="616"/>
      <c r="EN115" s="616"/>
      <c r="EO115" s="616"/>
      <c r="EP115" s="616"/>
      <c r="EQ115" s="617">
        <v>0.51894535277655029</v>
      </c>
      <c r="ER115" s="618">
        <v>12</v>
      </c>
      <c r="ES115" s="619">
        <v>14</v>
      </c>
      <c r="ET115" s="619">
        <v>8</v>
      </c>
      <c r="EU115" s="619">
        <v>10</v>
      </c>
      <c r="EV115" s="619">
        <v>4</v>
      </c>
      <c r="EW115" s="619">
        <v>6</v>
      </c>
      <c r="EX115" s="619"/>
      <c r="EY115" s="619"/>
      <c r="EZ115" s="619">
        <v>3</v>
      </c>
      <c r="FA115" s="619"/>
      <c r="FB115" s="619"/>
      <c r="FC115" s="619"/>
      <c r="FD115" s="619"/>
      <c r="FE115" s="619"/>
      <c r="FF115" s="619"/>
      <c r="FG115" s="619"/>
      <c r="FH115" s="619"/>
      <c r="FI115" s="619"/>
      <c r="FJ115" s="619"/>
      <c r="FK115" s="619"/>
      <c r="FL115" s="619"/>
      <c r="FM115" s="619"/>
      <c r="FN115" s="619"/>
      <c r="FO115" s="619"/>
      <c r="FP115" s="619"/>
      <c r="FQ115" s="619"/>
      <c r="FR115" s="619"/>
      <c r="FS115" s="619"/>
      <c r="FT115" s="619"/>
      <c r="FU115" s="619"/>
      <c r="FV115" s="619"/>
      <c r="FW115" s="619"/>
      <c r="FX115" s="620">
        <f t="shared" si="52"/>
        <v>57</v>
      </c>
      <c r="FY115" s="614">
        <f>COUNT(ER115:FW115)</f>
        <v>7</v>
      </c>
      <c r="FZ115" s="615">
        <v>0.60616438356164382</v>
      </c>
      <c r="GA115" s="616">
        <v>0.53131115459882583</v>
      </c>
      <c r="GB115" s="616">
        <v>0.51986301369863008</v>
      </c>
      <c r="GC115" s="616">
        <v>0.18301369863013697</v>
      </c>
      <c r="GD115" s="616">
        <v>0.70205479452054798</v>
      </c>
      <c r="GE115" s="616">
        <v>0.85799086757990872</v>
      </c>
      <c r="GF115" s="616"/>
      <c r="GG115" s="616"/>
      <c r="GH115" s="616">
        <v>0</v>
      </c>
      <c r="GI115" s="616"/>
      <c r="GJ115" s="616"/>
      <c r="GK115" s="616"/>
      <c r="GL115" s="616"/>
      <c r="GM115" s="616"/>
      <c r="GN115" s="616"/>
      <c r="GO115" s="616"/>
      <c r="GP115" s="616"/>
      <c r="GQ115" s="616"/>
      <c r="GR115" s="616"/>
      <c r="GS115" s="616"/>
      <c r="GT115" s="616"/>
      <c r="GU115" s="616"/>
      <c r="GV115" s="616"/>
      <c r="GW115" s="616"/>
      <c r="GX115" s="616"/>
      <c r="GY115" s="616"/>
      <c r="GZ115" s="616"/>
      <c r="HA115" s="616"/>
      <c r="HB115" s="616"/>
      <c r="HC115" s="616"/>
      <c r="HD115" s="616"/>
      <c r="HE115" s="616"/>
      <c r="HF115" s="621">
        <v>0.50276375871184809</v>
      </c>
      <c r="HG115" s="622"/>
      <c r="HH115" s="623"/>
      <c r="HI115" s="623"/>
      <c r="HJ115" s="623"/>
      <c r="HK115" s="623">
        <v>6</v>
      </c>
      <c r="HL115" s="659">
        <v>0</v>
      </c>
      <c r="HM115" s="623">
        <v>2</v>
      </c>
      <c r="HN115" s="660">
        <v>0</v>
      </c>
      <c r="HO115" s="625">
        <v>98</v>
      </c>
      <c r="HP115" s="626">
        <v>1375</v>
      </c>
      <c r="HQ115" s="626">
        <v>249</v>
      </c>
      <c r="HR115" s="626">
        <v>2134</v>
      </c>
      <c r="HS115" s="626">
        <v>1300</v>
      </c>
      <c r="HT115" s="626">
        <v>1572</v>
      </c>
      <c r="HU115" s="626">
        <v>1866</v>
      </c>
      <c r="HV115" s="626">
        <v>727</v>
      </c>
      <c r="HW115" s="626">
        <v>2746</v>
      </c>
      <c r="HX115" s="626">
        <v>945</v>
      </c>
      <c r="HY115" s="626">
        <v>371</v>
      </c>
      <c r="HZ115" s="626">
        <v>1394</v>
      </c>
      <c r="IA115" s="626">
        <v>571</v>
      </c>
      <c r="IB115" s="626">
        <v>887</v>
      </c>
      <c r="IC115" s="626">
        <v>1073</v>
      </c>
      <c r="ID115" s="626">
        <v>781</v>
      </c>
      <c r="IE115" s="626">
        <v>390</v>
      </c>
      <c r="IF115" s="626">
        <v>56</v>
      </c>
      <c r="IG115" s="626">
        <v>334</v>
      </c>
      <c r="IH115" s="626">
        <v>92</v>
      </c>
      <c r="II115" s="626">
        <v>36</v>
      </c>
      <c r="IJ115" s="626">
        <v>185</v>
      </c>
      <c r="IK115" s="626">
        <v>8</v>
      </c>
      <c r="IL115" s="626">
        <v>158</v>
      </c>
      <c r="IM115" s="626">
        <v>372</v>
      </c>
      <c r="IN115" s="626">
        <v>0</v>
      </c>
      <c r="IO115" s="626">
        <v>6</v>
      </c>
      <c r="IP115" s="626">
        <v>0</v>
      </c>
      <c r="IQ115" s="626">
        <f t="shared" si="53"/>
        <v>19726</v>
      </c>
      <c r="IR115" s="627">
        <f t="shared" si="54"/>
        <v>4.9680624556422996E-3</v>
      </c>
      <c r="IS115" s="614">
        <f t="shared" si="55"/>
        <v>54.043835616438358</v>
      </c>
      <c r="IT115" s="628">
        <v>2319</v>
      </c>
      <c r="IU115" s="629">
        <f t="shared" si="56"/>
        <v>0.11756057994524992</v>
      </c>
      <c r="IV115" s="630">
        <v>5758</v>
      </c>
      <c r="IW115" s="631">
        <f t="shared" si="37"/>
        <v>0.29189901652641187</v>
      </c>
      <c r="IX115" s="632">
        <v>16040.347100000037</v>
      </c>
      <c r="IY115" s="633">
        <v>1579.0971000000029</v>
      </c>
      <c r="IZ115" s="633">
        <v>17619.444200000049</v>
      </c>
      <c r="JA115" s="634">
        <f t="shared" si="57"/>
        <v>8.9622412720600939E-2</v>
      </c>
      <c r="JB115" s="635">
        <v>0.89320917570719094</v>
      </c>
      <c r="JC115" s="636">
        <v>7113</v>
      </c>
      <c r="JD115" s="637">
        <v>2523</v>
      </c>
      <c r="JE115" s="637">
        <v>118</v>
      </c>
      <c r="JF115" s="637">
        <v>58</v>
      </c>
      <c r="JG115" s="637">
        <v>9</v>
      </c>
      <c r="JH115" s="637">
        <v>9905</v>
      </c>
      <c r="JI115" s="638">
        <f t="shared" si="38"/>
        <v>0.36059008415289467</v>
      </c>
      <c r="JJ115" s="638">
        <f t="shared" si="39"/>
        <v>0.12790226097536248</v>
      </c>
      <c r="JK115" s="638">
        <f t="shared" si="40"/>
        <v>5.9819527527121569E-3</v>
      </c>
      <c r="JL115" s="638">
        <f t="shared" si="41"/>
        <v>2.9402818615025853E-3</v>
      </c>
      <c r="JM115" s="638">
        <f t="shared" si="42"/>
        <v>4.5625063368143567E-4</v>
      </c>
      <c r="JN115" s="639">
        <f t="shared" si="43"/>
        <v>0.50212916962384668</v>
      </c>
      <c r="JO115" s="640">
        <v>25.540816326530614</v>
      </c>
      <c r="JP115" s="641">
        <v>7.8472727272727276</v>
      </c>
      <c r="JQ115" s="641">
        <v>3.4096385542168677</v>
      </c>
      <c r="JR115" s="641">
        <v>2.5684161199625115</v>
      </c>
      <c r="JS115" s="641">
        <v>7.9715384615384615</v>
      </c>
      <c r="JT115" s="641">
        <v>6.8466921119592872</v>
      </c>
      <c r="JU115" s="641">
        <v>6.1586280814576631</v>
      </c>
      <c r="JV115" s="641">
        <v>6.9243466299862453</v>
      </c>
      <c r="JW115" s="641">
        <v>6.3871085214857972</v>
      </c>
      <c r="JX115" s="641">
        <v>6.4359788359788359</v>
      </c>
      <c r="JY115" s="641">
        <v>6.5552560646900266</v>
      </c>
      <c r="JZ115" s="641">
        <v>5.8780487804878048</v>
      </c>
      <c r="KA115" s="641">
        <v>4.1313485113835373</v>
      </c>
      <c r="KB115" s="641">
        <v>2.7846674182638105</v>
      </c>
      <c r="KC115" s="641">
        <v>4.2600186393289841</v>
      </c>
      <c r="KD115" s="641">
        <v>5.4250960307298337</v>
      </c>
      <c r="KE115" s="641">
        <v>5.5666666666666664</v>
      </c>
      <c r="KF115" s="641">
        <v>9.1071428571428577</v>
      </c>
      <c r="KG115" s="641">
        <v>8.4281437125748511</v>
      </c>
      <c r="KH115" s="641">
        <v>4.6847826086956523</v>
      </c>
      <c r="KI115" s="641">
        <v>5.166666666666667</v>
      </c>
      <c r="KJ115" s="641">
        <v>4.0162162162162165</v>
      </c>
      <c r="KK115" s="641">
        <v>17.25</v>
      </c>
      <c r="KL115" s="641">
        <v>2.6518987341772151</v>
      </c>
      <c r="KM115" s="641">
        <v>10.586021505376344</v>
      </c>
      <c r="KN115" s="641">
        <v>0</v>
      </c>
      <c r="KO115" s="641">
        <v>5.5</v>
      </c>
      <c r="KP115" s="641">
        <v>0</v>
      </c>
      <c r="KQ115" s="642">
        <v>5.9080908445706175</v>
      </c>
      <c r="KR115" s="625">
        <v>433</v>
      </c>
      <c r="KS115" s="626">
        <v>7461</v>
      </c>
      <c r="KT115" s="626">
        <v>597</v>
      </c>
      <c r="KU115" s="626">
        <v>4254</v>
      </c>
      <c r="KV115" s="626">
        <v>8154</v>
      </c>
      <c r="KW115" s="626">
        <v>8322</v>
      </c>
      <c r="KX115" s="626">
        <v>7763</v>
      </c>
      <c r="KY115" s="626">
        <v>3991</v>
      </c>
      <c r="KZ115" s="626">
        <v>14586</v>
      </c>
      <c r="LA115" s="626">
        <v>5069</v>
      </c>
      <c r="LB115" s="626">
        <v>1869</v>
      </c>
      <c r="LC115" s="626">
        <v>6350</v>
      </c>
      <c r="LD115" s="626">
        <v>1775</v>
      </c>
      <c r="LE115" s="626">
        <v>1922</v>
      </c>
      <c r="LF115" s="626">
        <v>3603</v>
      </c>
      <c r="LG115" s="626">
        <v>2695</v>
      </c>
      <c r="LH115" s="626">
        <v>1683</v>
      </c>
      <c r="LI115" s="626">
        <v>444</v>
      </c>
      <c r="LJ115" s="626">
        <v>2245</v>
      </c>
      <c r="LK115" s="626">
        <v>305</v>
      </c>
      <c r="LL115" s="626">
        <v>97</v>
      </c>
      <c r="LM115" s="626">
        <v>439</v>
      </c>
      <c r="LN115" s="626">
        <v>130</v>
      </c>
      <c r="LO115" s="626">
        <v>258</v>
      </c>
      <c r="LP115" s="626">
        <v>3557</v>
      </c>
      <c r="LQ115" s="626">
        <v>0</v>
      </c>
      <c r="LR115" s="626">
        <v>18</v>
      </c>
      <c r="LS115" s="626">
        <v>0</v>
      </c>
      <c r="LT115" s="626">
        <f t="shared" si="35"/>
        <v>88020</v>
      </c>
      <c r="LU115" s="614">
        <f t="shared" si="44"/>
        <v>241.15068493150685</v>
      </c>
      <c r="LV115" s="625">
        <v>1970</v>
      </c>
      <c r="LW115" s="626">
        <v>1958</v>
      </c>
      <c r="LX115" s="626">
        <v>9</v>
      </c>
      <c r="LY115" s="626">
        <v>134</v>
      </c>
      <c r="LZ115" s="626">
        <v>913</v>
      </c>
      <c r="MA115" s="626">
        <v>884</v>
      </c>
      <c r="MB115" s="626">
        <v>1875</v>
      </c>
      <c r="MC115" s="626">
        <v>310</v>
      </c>
      <c r="MD115" s="626">
        <v>215</v>
      </c>
      <c r="ME115" s="626">
        <v>100</v>
      </c>
      <c r="MF115" s="626">
        <v>191</v>
      </c>
      <c r="MG115" s="626">
        <v>453</v>
      </c>
      <c r="MH115" s="626">
        <v>19</v>
      </c>
      <c r="MI115" s="626">
        <v>30</v>
      </c>
      <c r="MJ115" s="626">
        <v>18</v>
      </c>
      <c r="MK115" s="626">
        <v>767</v>
      </c>
      <c r="ML115" s="626">
        <v>103</v>
      </c>
      <c r="MM115" s="626">
        <v>11</v>
      </c>
      <c r="MN115" s="626">
        <v>241</v>
      </c>
      <c r="MO115" s="626">
        <v>35</v>
      </c>
      <c r="MP115" s="626">
        <v>55</v>
      </c>
      <c r="MQ115" s="626">
        <v>137</v>
      </c>
      <c r="MR115" s="626">
        <v>0</v>
      </c>
      <c r="MS115" s="626">
        <v>16</v>
      </c>
      <c r="MT115" s="626">
        <v>0</v>
      </c>
      <c r="MU115" s="626">
        <v>0</v>
      </c>
      <c r="MV115" s="626">
        <v>8</v>
      </c>
      <c r="MW115" s="626">
        <v>0</v>
      </c>
      <c r="MX115" s="626">
        <f t="shared" si="67"/>
        <v>10452</v>
      </c>
      <c r="MY115" s="614">
        <f t="shared" si="59"/>
        <v>28.635616438356163</v>
      </c>
      <c r="MZ115" s="612">
        <f t="shared" si="45"/>
        <v>88020</v>
      </c>
      <c r="NA115" s="613">
        <f t="shared" si="60"/>
        <v>10452</v>
      </c>
      <c r="NB115" s="643">
        <f t="shared" si="61"/>
        <v>0.1061418474287107</v>
      </c>
      <c r="NC115" s="644">
        <v>148</v>
      </c>
      <c r="ND115" s="645">
        <v>641</v>
      </c>
      <c r="NE115" s="645">
        <v>450</v>
      </c>
      <c r="NF115" s="646">
        <v>1849</v>
      </c>
      <c r="NG115" s="647">
        <v>2264</v>
      </c>
      <c r="NH115" s="647">
        <v>3338</v>
      </c>
      <c r="NI115" s="645">
        <v>0</v>
      </c>
      <c r="NJ115" s="645">
        <v>0</v>
      </c>
      <c r="NK115" s="646">
        <v>0</v>
      </c>
      <c r="NL115" s="647">
        <v>1032</v>
      </c>
      <c r="NM115" s="645">
        <v>0</v>
      </c>
      <c r="NN115" s="645">
        <v>0</v>
      </c>
      <c r="NO115" s="646">
        <v>112</v>
      </c>
      <c r="NP115" s="647">
        <v>618</v>
      </c>
      <c r="NQ115" s="648">
        <v>0</v>
      </c>
      <c r="NR115" s="648">
        <v>0</v>
      </c>
      <c r="NS115" s="648">
        <v>0</v>
      </c>
      <c r="NT115" s="649">
        <f t="shared" si="62"/>
        <v>10452</v>
      </c>
      <c r="NU115" s="650">
        <f t="shared" si="63"/>
        <v>0.11854190585533869</v>
      </c>
      <c r="NV115" s="625">
        <v>1331</v>
      </c>
      <c r="NW115" s="626">
        <v>37</v>
      </c>
      <c r="NX115" s="626">
        <v>43</v>
      </c>
      <c r="NY115" s="651">
        <v>1411</v>
      </c>
      <c r="NZ115" s="626">
        <v>449</v>
      </c>
      <c r="OA115" s="626">
        <v>99</v>
      </c>
      <c r="OB115" s="626">
        <v>64</v>
      </c>
      <c r="OC115" s="651">
        <v>612</v>
      </c>
      <c r="OD115" s="652">
        <f t="shared" si="64"/>
        <v>2023</v>
      </c>
      <c r="OE115" s="653">
        <v>7.44</v>
      </c>
      <c r="OF115" s="654">
        <v>0.93</v>
      </c>
      <c r="OG115" s="654">
        <v>15.890000000000002</v>
      </c>
      <c r="OH115" s="654">
        <v>0.32428571428571434</v>
      </c>
      <c r="OI115" s="654">
        <v>31.07</v>
      </c>
      <c r="OJ115" s="654">
        <v>3.88375</v>
      </c>
      <c r="OK115" s="654">
        <v>85.22999999999999</v>
      </c>
      <c r="OL115" s="655">
        <v>1.7393877551020407</v>
      </c>
      <c r="OM115" s="656"/>
      <c r="ON115" s="657"/>
      <c r="OO115" s="657"/>
      <c r="OP115" s="657"/>
      <c r="OQ115" s="657"/>
      <c r="OR115" s="657"/>
      <c r="OS115" s="657"/>
      <c r="OT115" s="658"/>
    </row>
    <row r="116" spans="1:410" s="587" customFormat="1" ht="8.25" x14ac:dyDescent="0.25">
      <c r="A116" s="588" t="s">
        <v>752</v>
      </c>
      <c r="B116" s="589" t="s">
        <v>753</v>
      </c>
      <c r="C116" s="590" t="s">
        <v>754</v>
      </c>
      <c r="D116" s="590" t="s">
        <v>1290</v>
      </c>
      <c r="E116" s="590" t="s">
        <v>1219</v>
      </c>
      <c r="F116" s="590" t="s">
        <v>318</v>
      </c>
      <c r="G116" s="590" t="s">
        <v>756</v>
      </c>
      <c r="H116" s="590" t="s">
        <v>756</v>
      </c>
      <c r="I116" s="590" t="s">
        <v>186</v>
      </c>
      <c r="J116" s="590" t="s">
        <v>493</v>
      </c>
      <c r="K116" s="591" t="s">
        <v>282</v>
      </c>
      <c r="L116" s="592">
        <v>1</v>
      </c>
      <c r="M116" s="593">
        <v>1196867</v>
      </c>
      <c r="N116" s="594">
        <v>5910</v>
      </c>
      <c r="O116" s="595">
        <v>1184319</v>
      </c>
      <c r="P116" s="596">
        <v>700734</v>
      </c>
      <c r="Q116" s="597">
        <f t="shared" si="46"/>
        <v>0.5916767357443391</v>
      </c>
      <c r="R116" s="598">
        <f t="shared" si="70"/>
        <v>12548</v>
      </c>
      <c r="S116" s="599">
        <v>2753.51278</v>
      </c>
      <c r="T116" s="600">
        <v>1047933.0790600001</v>
      </c>
      <c r="U116" s="600">
        <v>93418.095229999992</v>
      </c>
      <c r="V116" s="600">
        <v>1144104.6870700002</v>
      </c>
      <c r="W116" s="601">
        <f t="shared" si="47"/>
        <v>0.9559163107262546</v>
      </c>
      <c r="X116" s="602">
        <v>135.77125000000001</v>
      </c>
      <c r="Y116" s="603">
        <v>9.6</v>
      </c>
      <c r="Z116" s="603">
        <v>276.41453333333334</v>
      </c>
      <c r="AA116" s="603">
        <v>119.43506666666666</v>
      </c>
      <c r="AB116" s="603">
        <v>24.953333333333333</v>
      </c>
      <c r="AC116" s="603">
        <v>178.58520000000001</v>
      </c>
      <c r="AD116" s="603">
        <v>0</v>
      </c>
      <c r="AE116" s="603">
        <v>73.438749999999999</v>
      </c>
      <c r="AF116" s="603">
        <v>0</v>
      </c>
      <c r="AG116" s="603">
        <v>818.19813333333343</v>
      </c>
      <c r="AH116" s="604">
        <f t="shared" si="48"/>
        <v>0.18230216770458951</v>
      </c>
      <c r="AI116" s="605">
        <f t="shared" si="49"/>
        <v>0.37114609029318929</v>
      </c>
      <c r="AJ116" s="606">
        <v>1838</v>
      </c>
      <c r="AK116" s="607">
        <v>1704</v>
      </c>
      <c r="AL116" s="607">
        <v>599</v>
      </c>
      <c r="AM116" s="607">
        <v>919</v>
      </c>
      <c r="AN116" s="607">
        <v>7693</v>
      </c>
      <c r="AO116" s="607">
        <v>6886</v>
      </c>
      <c r="AP116" s="607">
        <v>5034</v>
      </c>
      <c r="AQ116" s="608">
        <v>3600</v>
      </c>
      <c r="AR116" s="609"/>
      <c r="AS116" s="610"/>
      <c r="AT116" s="610"/>
      <c r="AU116" s="610"/>
      <c r="AV116" s="610"/>
      <c r="AW116" s="610"/>
      <c r="AX116" s="610"/>
      <c r="AY116" s="610"/>
      <c r="AZ116" s="610"/>
      <c r="BA116" s="610">
        <v>1</v>
      </c>
      <c r="BB116" s="610"/>
      <c r="BC116" s="610"/>
      <c r="BD116" s="610"/>
      <c r="BE116" s="610"/>
      <c r="BF116" s="610"/>
      <c r="BG116" s="610"/>
      <c r="BH116" s="610"/>
      <c r="BI116" s="610"/>
      <c r="BJ116" s="610"/>
      <c r="BK116" s="610"/>
      <c r="BL116" s="611">
        <f t="shared" si="65"/>
        <v>1</v>
      </c>
      <c r="BM116" s="612">
        <v>76</v>
      </c>
      <c r="BN116" s="613">
        <v>42</v>
      </c>
      <c r="BO116" s="613">
        <v>44</v>
      </c>
      <c r="BP116" s="613">
        <v>49</v>
      </c>
      <c r="BQ116" s="613">
        <v>30</v>
      </c>
      <c r="BR116" s="613">
        <v>20</v>
      </c>
      <c r="BS116" s="613"/>
      <c r="BT116" s="613">
        <v>20</v>
      </c>
      <c r="BU116" s="613">
        <v>16</v>
      </c>
      <c r="BV116" s="613">
        <v>18</v>
      </c>
      <c r="BW116" s="613"/>
      <c r="BX116" s="613"/>
      <c r="BY116" s="613"/>
      <c r="BZ116" s="613"/>
      <c r="CA116" s="613"/>
      <c r="CB116" s="613"/>
      <c r="CC116" s="613"/>
      <c r="CD116" s="613"/>
      <c r="CE116" s="613"/>
      <c r="CF116" s="613"/>
      <c r="CG116" s="613"/>
      <c r="CH116" s="613"/>
      <c r="CI116" s="613"/>
      <c r="CJ116" s="613"/>
      <c r="CK116" s="613"/>
      <c r="CL116" s="613"/>
      <c r="CM116" s="613"/>
      <c r="CN116" s="613"/>
      <c r="CO116" s="613"/>
      <c r="CP116" s="613"/>
      <c r="CQ116" s="613"/>
      <c r="CR116" s="613"/>
      <c r="CS116" s="613"/>
      <c r="CT116" s="613"/>
      <c r="CU116" s="613"/>
      <c r="CV116" s="613"/>
      <c r="CW116" s="613"/>
      <c r="CX116" s="613"/>
      <c r="CY116" s="613"/>
      <c r="CZ116" s="613"/>
      <c r="DA116" s="613">
        <f t="shared" si="50"/>
        <v>315</v>
      </c>
      <c r="DB116" s="614">
        <f t="shared" si="51"/>
        <v>9</v>
      </c>
      <c r="DC116" s="615">
        <v>0.58738284066330204</v>
      </c>
      <c r="DD116" s="616">
        <v>0.71800391389432483</v>
      </c>
      <c r="DE116" s="616">
        <v>0.32509339975093399</v>
      </c>
      <c r="DF116" s="616">
        <v>0.57735532569192061</v>
      </c>
      <c r="DG116" s="616">
        <v>0.48986301369863011</v>
      </c>
      <c r="DH116" s="616">
        <v>0.48493150684931507</v>
      </c>
      <c r="DI116" s="616"/>
      <c r="DJ116" s="616">
        <v>0.92671232876712328</v>
      </c>
      <c r="DK116" s="616">
        <v>0.51489726027397265</v>
      </c>
      <c r="DL116" s="616">
        <v>0.34611872146118722</v>
      </c>
      <c r="DM116" s="616"/>
      <c r="DN116" s="616"/>
      <c r="DO116" s="616"/>
      <c r="DP116" s="616"/>
      <c r="DQ116" s="616"/>
      <c r="DR116" s="616"/>
      <c r="DS116" s="616"/>
      <c r="DT116" s="616"/>
      <c r="DU116" s="616"/>
      <c r="DV116" s="616"/>
      <c r="DW116" s="616"/>
      <c r="DX116" s="616"/>
      <c r="DY116" s="616"/>
      <c r="DZ116" s="616"/>
      <c r="EA116" s="616"/>
      <c r="EB116" s="616"/>
      <c r="EC116" s="616"/>
      <c r="ED116" s="616"/>
      <c r="EE116" s="616"/>
      <c r="EF116" s="616"/>
      <c r="EG116" s="616"/>
      <c r="EH116" s="616"/>
      <c r="EI116" s="616"/>
      <c r="EJ116" s="616"/>
      <c r="EK116" s="616"/>
      <c r="EL116" s="616"/>
      <c r="EM116" s="616"/>
      <c r="EN116" s="616"/>
      <c r="EO116" s="616"/>
      <c r="EP116" s="616"/>
      <c r="EQ116" s="617">
        <v>0.55488584474885849</v>
      </c>
      <c r="ER116" s="618">
        <v>10</v>
      </c>
      <c r="ES116" s="619">
        <v>4</v>
      </c>
      <c r="ET116" s="619">
        <v>6</v>
      </c>
      <c r="EU116" s="619">
        <v>4</v>
      </c>
      <c r="EV116" s="619">
        <v>4</v>
      </c>
      <c r="EW116" s="619">
        <v>4</v>
      </c>
      <c r="EX116" s="619"/>
      <c r="EY116" s="619"/>
      <c r="EZ116" s="619"/>
      <c r="FA116" s="619"/>
      <c r="FB116" s="619"/>
      <c r="FC116" s="619"/>
      <c r="FD116" s="619"/>
      <c r="FE116" s="619"/>
      <c r="FF116" s="619"/>
      <c r="FG116" s="619"/>
      <c r="FH116" s="619"/>
      <c r="FI116" s="619"/>
      <c r="FJ116" s="619"/>
      <c r="FK116" s="619"/>
      <c r="FL116" s="619"/>
      <c r="FM116" s="619"/>
      <c r="FN116" s="619"/>
      <c r="FO116" s="619"/>
      <c r="FP116" s="619"/>
      <c r="FQ116" s="619"/>
      <c r="FR116" s="619"/>
      <c r="FS116" s="619"/>
      <c r="FT116" s="619"/>
      <c r="FU116" s="619"/>
      <c r="FV116" s="619"/>
      <c r="FW116" s="619"/>
      <c r="FX116" s="620">
        <f t="shared" si="52"/>
        <v>32</v>
      </c>
      <c r="FY116" s="614">
        <f>COUNT(ER116:FW116)</f>
        <v>6</v>
      </c>
      <c r="FZ116" s="615">
        <v>0.41890410958904112</v>
      </c>
      <c r="GA116" s="616">
        <v>0.50753424657534252</v>
      </c>
      <c r="GB116" s="616">
        <v>0.6205479452054794</v>
      </c>
      <c r="GC116" s="616">
        <v>0.45136986301369864</v>
      </c>
      <c r="GD116" s="616">
        <v>0.43630136986301371</v>
      </c>
      <c r="GE116" s="616">
        <v>0.85068493150684932</v>
      </c>
      <c r="GF116" s="616"/>
      <c r="GG116" s="616"/>
      <c r="GH116" s="616"/>
      <c r="GI116" s="616"/>
      <c r="GJ116" s="616"/>
      <c r="GK116" s="616"/>
      <c r="GL116" s="616"/>
      <c r="GM116" s="616"/>
      <c r="GN116" s="616"/>
      <c r="GO116" s="616"/>
      <c r="GP116" s="616"/>
      <c r="GQ116" s="616"/>
      <c r="GR116" s="616"/>
      <c r="GS116" s="616"/>
      <c r="GT116" s="616"/>
      <c r="GU116" s="616"/>
      <c r="GV116" s="616"/>
      <c r="GW116" s="616"/>
      <c r="GX116" s="616"/>
      <c r="GY116" s="616"/>
      <c r="GZ116" s="616"/>
      <c r="HA116" s="616"/>
      <c r="HB116" s="616"/>
      <c r="HC116" s="616"/>
      <c r="HD116" s="616"/>
      <c r="HE116" s="616"/>
      <c r="HF116" s="621">
        <v>0.5279965753424658</v>
      </c>
      <c r="HG116" s="622">
        <v>117</v>
      </c>
      <c r="HH116" s="623"/>
      <c r="HI116" s="623"/>
      <c r="HJ116" s="623"/>
      <c r="HK116" s="623"/>
      <c r="HL116" s="623"/>
      <c r="HM116" s="623">
        <v>6</v>
      </c>
      <c r="HN116" s="660">
        <v>0</v>
      </c>
      <c r="HO116" s="625">
        <v>55</v>
      </c>
      <c r="HP116" s="626">
        <v>956</v>
      </c>
      <c r="HQ116" s="626">
        <v>26</v>
      </c>
      <c r="HR116" s="626">
        <v>243</v>
      </c>
      <c r="HS116" s="626">
        <v>818</v>
      </c>
      <c r="HT116" s="626">
        <v>1659</v>
      </c>
      <c r="HU116" s="626">
        <v>1532</v>
      </c>
      <c r="HV116" s="626">
        <v>598</v>
      </c>
      <c r="HW116" s="626">
        <v>2062</v>
      </c>
      <c r="HX116" s="626">
        <v>508</v>
      </c>
      <c r="HY116" s="626">
        <v>425</v>
      </c>
      <c r="HZ116" s="626">
        <v>742</v>
      </c>
      <c r="IA116" s="626">
        <v>210</v>
      </c>
      <c r="IB116" s="626">
        <v>623</v>
      </c>
      <c r="IC116" s="626">
        <v>1180</v>
      </c>
      <c r="ID116" s="626">
        <v>937</v>
      </c>
      <c r="IE116" s="626">
        <v>247</v>
      </c>
      <c r="IF116" s="626">
        <v>53</v>
      </c>
      <c r="IG116" s="626">
        <v>108</v>
      </c>
      <c r="IH116" s="626">
        <v>37</v>
      </c>
      <c r="II116" s="626">
        <v>67</v>
      </c>
      <c r="IJ116" s="626">
        <v>107</v>
      </c>
      <c r="IK116" s="626">
        <v>14</v>
      </c>
      <c r="IL116" s="626">
        <v>126</v>
      </c>
      <c r="IM116" s="626">
        <v>526</v>
      </c>
      <c r="IN116" s="626">
        <v>0</v>
      </c>
      <c r="IO116" s="626">
        <v>46</v>
      </c>
      <c r="IP116" s="626">
        <v>40</v>
      </c>
      <c r="IQ116" s="626">
        <f t="shared" si="53"/>
        <v>13945</v>
      </c>
      <c r="IR116" s="627">
        <f t="shared" si="54"/>
        <v>3.9440659734671923E-3</v>
      </c>
      <c r="IS116" s="614">
        <f t="shared" si="55"/>
        <v>38.205479452054796</v>
      </c>
      <c r="IT116" s="628">
        <v>2136</v>
      </c>
      <c r="IU116" s="629">
        <f t="shared" si="56"/>
        <v>0.15317318035138042</v>
      </c>
      <c r="IV116" s="630">
        <v>2560</v>
      </c>
      <c r="IW116" s="631">
        <f t="shared" si="37"/>
        <v>0.18357834349229116</v>
      </c>
      <c r="IX116" s="632">
        <v>10558.804600000003</v>
      </c>
      <c r="IY116" s="633">
        <v>873.101</v>
      </c>
      <c r="IZ116" s="633">
        <v>11431.905599999989</v>
      </c>
      <c r="JA116" s="634">
        <f t="shared" si="57"/>
        <v>7.6374056132863868E-2</v>
      </c>
      <c r="JB116" s="635">
        <v>0.81978527070634555</v>
      </c>
      <c r="JC116" s="636">
        <v>3162</v>
      </c>
      <c r="JD116" s="637">
        <v>2202</v>
      </c>
      <c r="JE116" s="637">
        <v>54</v>
      </c>
      <c r="JF116" s="637">
        <v>4</v>
      </c>
      <c r="JG116" s="637">
        <v>0</v>
      </c>
      <c r="JH116" s="637">
        <v>8523</v>
      </c>
      <c r="JI116" s="638">
        <f t="shared" si="38"/>
        <v>0.22674793832915024</v>
      </c>
      <c r="JJ116" s="638">
        <f t="shared" si="39"/>
        <v>0.15790605951954106</v>
      </c>
      <c r="JK116" s="638">
        <f t="shared" si="40"/>
        <v>3.8723556830405161E-3</v>
      </c>
      <c r="JL116" s="638">
        <f t="shared" si="41"/>
        <v>2.8684116170670491E-4</v>
      </c>
      <c r="JM116" s="638">
        <f t="shared" si="42"/>
        <v>0</v>
      </c>
      <c r="JN116" s="639">
        <f t="shared" si="43"/>
        <v>0.61118680530656144</v>
      </c>
      <c r="JO116" s="640">
        <v>23.618181818181817</v>
      </c>
      <c r="JP116" s="641">
        <v>5.9581589958158991</v>
      </c>
      <c r="JQ116" s="641">
        <v>3.8076923076923075</v>
      </c>
      <c r="JR116" s="641">
        <v>4.1687242798353905</v>
      </c>
      <c r="JS116" s="641">
        <v>7.1063569682151586</v>
      </c>
      <c r="JT116" s="641">
        <v>5.786618444846293</v>
      </c>
      <c r="JU116" s="641">
        <v>5.3870757180156659</v>
      </c>
      <c r="JV116" s="641">
        <v>6.8712374581939804</v>
      </c>
      <c r="JW116" s="641">
        <v>6.9025218234723571</v>
      </c>
      <c r="JX116" s="641">
        <v>5.234251968503937</v>
      </c>
      <c r="JY116" s="641">
        <v>5.7011764705882353</v>
      </c>
      <c r="JZ116" s="641">
        <v>5.6253369272237199</v>
      </c>
      <c r="KA116" s="641">
        <v>4.9380952380952383</v>
      </c>
      <c r="KB116" s="641">
        <v>2.8138041733547352</v>
      </c>
      <c r="KC116" s="641">
        <v>4.0584745762711867</v>
      </c>
      <c r="KD116" s="641">
        <v>4.8687299893276412</v>
      </c>
      <c r="KE116" s="641">
        <v>4.380566801619433</v>
      </c>
      <c r="KF116" s="641">
        <v>8.8867924528301891</v>
      </c>
      <c r="KG116" s="641">
        <v>7.7129629629629628</v>
      </c>
      <c r="KH116" s="641">
        <v>4.0270270270270272</v>
      </c>
      <c r="KI116" s="641">
        <v>3.3880597014925371</v>
      </c>
      <c r="KJ116" s="641">
        <v>3.8971962616822431</v>
      </c>
      <c r="KK116" s="641">
        <v>4.7857142857142856</v>
      </c>
      <c r="KL116" s="641">
        <v>3.3809523809523809</v>
      </c>
      <c r="KM116" s="641">
        <v>13.813688212927756</v>
      </c>
      <c r="KN116" s="641">
        <v>0</v>
      </c>
      <c r="KO116" s="641">
        <v>8.1304347826086953</v>
      </c>
      <c r="KP116" s="641">
        <v>6.15</v>
      </c>
      <c r="KQ116" s="642">
        <v>5.9569738257439946</v>
      </c>
      <c r="KR116" s="625">
        <v>168</v>
      </c>
      <c r="KS116" s="626">
        <v>3486</v>
      </c>
      <c r="KT116" s="626">
        <v>70</v>
      </c>
      <c r="KU116" s="626">
        <v>713</v>
      </c>
      <c r="KV116" s="626">
        <v>4349</v>
      </c>
      <c r="KW116" s="626">
        <v>7553</v>
      </c>
      <c r="KX116" s="626">
        <v>5872</v>
      </c>
      <c r="KY116" s="626">
        <v>3300</v>
      </c>
      <c r="KZ116" s="626">
        <v>12122</v>
      </c>
      <c r="LA116" s="626">
        <v>2121</v>
      </c>
      <c r="LB116" s="626">
        <v>1875</v>
      </c>
      <c r="LC116" s="626">
        <v>3370</v>
      </c>
      <c r="LD116" s="626">
        <v>795</v>
      </c>
      <c r="LE116" s="626">
        <v>1385</v>
      </c>
      <c r="LF116" s="626">
        <v>3710</v>
      </c>
      <c r="LG116" s="626">
        <v>2999</v>
      </c>
      <c r="LH116" s="626">
        <v>813</v>
      </c>
      <c r="LI116" s="626">
        <v>350</v>
      </c>
      <c r="LJ116" s="626">
        <v>585</v>
      </c>
      <c r="LK116" s="626">
        <v>101</v>
      </c>
      <c r="LL116" s="626">
        <v>110</v>
      </c>
      <c r="LM116" s="626">
        <v>205</v>
      </c>
      <c r="LN116" s="626">
        <v>50</v>
      </c>
      <c r="LO116" s="626">
        <v>274</v>
      </c>
      <c r="LP116" s="626">
        <v>6741</v>
      </c>
      <c r="LQ116" s="626">
        <v>0</v>
      </c>
      <c r="LR116" s="626">
        <v>287</v>
      </c>
      <c r="LS116" s="626">
        <v>166</v>
      </c>
      <c r="LT116" s="626">
        <f t="shared" si="35"/>
        <v>63570</v>
      </c>
      <c r="LU116" s="614">
        <f t="shared" si="44"/>
        <v>174.16438356164383</v>
      </c>
      <c r="LV116" s="625">
        <v>1074</v>
      </c>
      <c r="LW116" s="626">
        <v>1279</v>
      </c>
      <c r="LX116" s="626">
        <v>4</v>
      </c>
      <c r="LY116" s="626">
        <v>60</v>
      </c>
      <c r="LZ116" s="626">
        <v>617</v>
      </c>
      <c r="MA116" s="626">
        <v>416</v>
      </c>
      <c r="MB116" s="626">
        <v>874</v>
      </c>
      <c r="MC116" s="626">
        <v>228</v>
      </c>
      <c r="MD116" s="626">
        <v>49</v>
      </c>
      <c r="ME116" s="626">
        <v>61</v>
      </c>
      <c r="MF116" s="626">
        <v>127</v>
      </c>
      <c r="MG116" s="626">
        <v>70</v>
      </c>
      <c r="MH116" s="626">
        <v>33</v>
      </c>
      <c r="MI116" s="626">
        <v>15</v>
      </c>
      <c r="MJ116" s="626">
        <v>50</v>
      </c>
      <c r="MK116" s="626">
        <v>591</v>
      </c>
      <c r="ML116" s="626">
        <v>24</v>
      </c>
      <c r="MM116" s="626">
        <v>67</v>
      </c>
      <c r="MN116" s="626">
        <v>144</v>
      </c>
      <c r="MO116" s="626">
        <v>13</v>
      </c>
      <c r="MP116" s="626">
        <v>61</v>
      </c>
      <c r="MQ116" s="626">
        <v>111</v>
      </c>
      <c r="MR116" s="626">
        <v>3</v>
      </c>
      <c r="MS116" s="626">
        <v>48</v>
      </c>
      <c r="MT116" s="626">
        <v>0</v>
      </c>
      <c r="MU116" s="626">
        <v>0</v>
      </c>
      <c r="MV116" s="626">
        <v>40</v>
      </c>
      <c r="MW116" s="626">
        <v>43</v>
      </c>
      <c r="MX116" s="626">
        <f t="shared" si="67"/>
        <v>6102</v>
      </c>
      <c r="MY116" s="614">
        <f t="shared" si="59"/>
        <v>16.717808219178082</v>
      </c>
      <c r="MZ116" s="612">
        <f t="shared" si="45"/>
        <v>63570</v>
      </c>
      <c r="NA116" s="613">
        <f t="shared" si="60"/>
        <v>6102</v>
      </c>
      <c r="NB116" s="643">
        <f t="shared" si="61"/>
        <v>8.7581811918704788E-2</v>
      </c>
      <c r="NC116" s="644">
        <v>52</v>
      </c>
      <c r="ND116" s="645">
        <v>308</v>
      </c>
      <c r="NE116" s="645">
        <v>649</v>
      </c>
      <c r="NF116" s="646">
        <v>538</v>
      </c>
      <c r="NG116" s="647">
        <v>818</v>
      </c>
      <c r="NH116" s="647">
        <v>2449</v>
      </c>
      <c r="NI116" s="645">
        <v>0</v>
      </c>
      <c r="NJ116" s="645">
        <v>0</v>
      </c>
      <c r="NK116" s="646">
        <v>8</v>
      </c>
      <c r="NL116" s="647">
        <v>635</v>
      </c>
      <c r="NM116" s="645">
        <v>0</v>
      </c>
      <c r="NN116" s="645">
        <v>0</v>
      </c>
      <c r="NO116" s="646">
        <v>40</v>
      </c>
      <c r="NP116" s="647">
        <v>605</v>
      </c>
      <c r="NQ116" s="648">
        <v>0</v>
      </c>
      <c r="NR116" s="648">
        <v>0</v>
      </c>
      <c r="NS116" s="648">
        <v>0</v>
      </c>
      <c r="NT116" s="649">
        <f t="shared" si="62"/>
        <v>6102</v>
      </c>
      <c r="NU116" s="650">
        <f t="shared" si="63"/>
        <v>0.1653556211078335</v>
      </c>
      <c r="NV116" s="625">
        <v>1129</v>
      </c>
      <c r="NW116" s="626">
        <v>24</v>
      </c>
      <c r="NX116" s="626">
        <v>22</v>
      </c>
      <c r="NY116" s="651">
        <v>1175</v>
      </c>
      <c r="NZ116" s="626">
        <v>155</v>
      </c>
      <c r="OA116" s="626">
        <v>14</v>
      </c>
      <c r="OB116" s="626">
        <v>39</v>
      </c>
      <c r="OC116" s="651">
        <v>208</v>
      </c>
      <c r="OD116" s="652">
        <f t="shared" si="64"/>
        <v>1383</v>
      </c>
      <c r="OE116" s="653">
        <v>9.33</v>
      </c>
      <c r="OF116" s="654">
        <v>1.5549999999999999</v>
      </c>
      <c r="OG116" s="654">
        <v>9.2900000000000009</v>
      </c>
      <c r="OH116" s="654">
        <v>0.35730769230769233</v>
      </c>
      <c r="OI116" s="654">
        <v>25.520000000000003</v>
      </c>
      <c r="OJ116" s="654">
        <v>4.2533333333333339</v>
      </c>
      <c r="OK116" s="654">
        <v>67.460000000000008</v>
      </c>
      <c r="OL116" s="655">
        <v>2.594615384615385</v>
      </c>
      <c r="OM116" s="656"/>
      <c r="ON116" s="657"/>
      <c r="OO116" s="657"/>
      <c r="OP116" s="657"/>
      <c r="OQ116" s="657"/>
      <c r="OR116" s="657"/>
      <c r="OS116" s="657"/>
      <c r="OT116" s="658"/>
    </row>
    <row r="117" spans="1:410" s="587" customFormat="1" ht="8.25" x14ac:dyDescent="0.25">
      <c r="A117" s="588" t="s">
        <v>757</v>
      </c>
      <c r="B117" s="589" t="s">
        <v>758</v>
      </c>
      <c r="C117" s="590" t="s">
        <v>759</v>
      </c>
      <c r="D117" s="590" t="s">
        <v>760</v>
      </c>
      <c r="E117" s="590" t="s">
        <v>1219</v>
      </c>
      <c r="F117" s="590" t="s">
        <v>318</v>
      </c>
      <c r="G117" s="590" t="s">
        <v>761</v>
      </c>
      <c r="H117" s="590" t="s">
        <v>761</v>
      </c>
      <c r="I117" s="590" t="s">
        <v>186</v>
      </c>
      <c r="J117" s="590" t="s">
        <v>493</v>
      </c>
      <c r="K117" s="591" t="s">
        <v>238</v>
      </c>
      <c r="L117" s="592">
        <v>1</v>
      </c>
      <c r="M117" s="593">
        <v>6390007</v>
      </c>
      <c r="N117" s="594">
        <v>30000</v>
      </c>
      <c r="O117" s="595">
        <v>6227657</v>
      </c>
      <c r="P117" s="596">
        <v>3034799</v>
      </c>
      <c r="Q117" s="597">
        <f t="shared" si="46"/>
        <v>0.48730991446702987</v>
      </c>
      <c r="R117" s="598">
        <f t="shared" si="70"/>
        <v>162350</v>
      </c>
      <c r="S117" s="599">
        <v>10309.711940000001</v>
      </c>
      <c r="T117" s="600">
        <v>5362846.2204000009</v>
      </c>
      <c r="U117" s="600">
        <v>216193.47468000004</v>
      </c>
      <c r="V117" s="600">
        <v>5589349.4070200007</v>
      </c>
      <c r="W117" s="601">
        <f t="shared" si="47"/>
        <v>0.87470160940668773</v>
      </c>
      <c r="X117" s="602">
        <v>449.07599999999996</v>
      </c>
      <c r="Y117" s="603">
        <v>16.27</v>
      </c>
      <c r="Z117" s="603">
        <v>771.0917333333332</v>
      </c>
      <c r="AA117" s="603">
        <v>342.56239999999997</v>
      </c>
      <c r="AB117" s="603">
        <v>85.067199999999985</v>
      </c>
      <c r="AC117" s="603">
        <v>340.60413333333338</v>
      </c>
      <c r="AD117" s="603">
        <v>11.739999999999998</v>
      </c>
      <c r="AE117" s="603">
        <v>280.37849999999997</v>
      </c>
      <c r="AF117" s="603">
        <v>511.25900000000001</v>
      </c>
      <c r="AG117" s="603">
        <v>2808.0489666666667</v>
      </c>
      <c r="AH117" s="604">
        <f t="shared" si="48"/>
        <v>0.22271049705066809</v>
      </c>
      <c r="AI117" s="605">
        <f t="shared" si="49"/>
        <v>0.38240792917530186</v>
      </c>
      <c r="AJ117" s="606">
        <v>43950</v>
      </c>
      <c r="AK117" s="607">
        <v>42688</v>
      </c>
      <c r="AL117" s="607">
        <v>19198</v>
      </c>
      <c r="AM117" s="607">
        <v>46919</v>
      </c>
      <c r="AN117" s="607">
        <v>122215</v>
      </c>
      <c r="AO117" s="607">
        <v>19182</v>
      </c>
      <c r="AP117" s="607">
        <v>15800</v>
      </c>
      <c r="AQ117" s="608">
        <v>6027</v>
      </c>
      <c r="AR117" s="609">
        <v>1</v>
      </c>
      <c r="AS117" s="610">
        <v>1</v>
      </c>
      <c r="AT117" s="610"/>
      <c r="AU117" s="610"/>
      <c r="AV117" s="610"/>
      <c r="AW117" s="610">
        <v>1</v>
      </c>
      <c r="AX117" s="610"/>
      <c r="AY117" s="610">
        <v>1</v>
      </c>
      <c r="AZ117" s="610">
        <v>1</v>
      </c>
      <c r="BA117" s="610"/>
      <c r="BB117" s="610"/>
      <c r="BC117" s="610"/>
      <c r="BD117" s="610"/>
      <c r="BE117" s="610"/>
      <c r="BF117" s="610"/>
      <c r="BG117" s="610"/>
      <c r="BH117" s="610"/>
      <c r="BI117" s="610">
        <v>1</v>
      </c>
      <c r="BJ117" s="610"/>
      <c r="BK117" s="610"/>
      <c r="BL117" s="611">
        <f t="shared" si="65"/>
        <v>6</v>
      </c>
      <c r="BM117" s="612">
        <v>40</v>
      </c>
      <c r="BN117" s="613">
        <v>54</v>
      </c>
      <c r="BO117" s="613">
        <v>48</v>
      </c>
      <c r="BP117" s="613">
        <v>31</v>
      </c>
      <c r="BQ117" s="613">
        <v>34</v>
      </c>
      <c r="BR117" s="613">
        <v>32</v>
      </c>
      <c r="BS117" s="613">
        <v>51</v>
      </c>
      <c r="BT117" s="613">
        <v>23</v>
      </c>
      <c r="BU117" s="613">
        <v>18</v>
      </c>
      <c r="BV117" s="613">
        <v>20</v>
      </c>
      <c r="BW117" s="613">
        <v>29</v>
      </c>
      <c r="BX117" s="613">
        <v>26</v>
      </c>
      <c r="BY117" s="613">
        <v>18</v>
      </c>
      <c r="BZ117" s="613">
        <v>29</v>
      </c>
      <c r="CA117" s="613">
        <v>20</v>
      </c>
      <c r="CB117" s="613">
        <v>30</v>
      </c>
      <c r="CC117" s="613">
        <v>26</v>
      </c>
      <c r="CD117" s="613">
        <v>25</v>
      </c>
      <c r="CE117" s="613">
        <v>24</v>
      </c>
      <c r="CF117" s="613">
        <v>15</v>
      </c>
      <c r="CG117" s="613"/>
      <c r="CH117" s="613"/>
      <c r="CI117" s="613"/>
      <c r="CJ117" s="613"/>
      <c r="CK117" s="613"/>
      <c r="CL117" s="613"/>
      <c r="CM117" s="613">
        <v>8</v>
      </c>
      <c r="CN117" s="613"/>
      <c r="CO117" s="613">
        <v>19</v>
      </c>
      <c r="CP117" s="613">
        <v>25</v>
      </c>
      <c r="CQ117" s="613"/>
      <c r="CR117" s="613">
        <v>12</v>
      </c>
      <c r="CS117" s="613"/>
      <c r="CT117" s="613"/>
      <c r="CU117" s="613"/>
      <c r="CV117" s="613"/>
      <c r="CW117" s="613">
        <v>28</v>
      </c>
      <c r="CX117" s="613"/>
      <c r="CY117" s="613"/>
      <c r="CZ117" s="613"/>
      <c r="DA117" s="613">
        <f t="shared" si="50"/>
        <v>685</v>
      </c>
      <c r="DB117" s="614">
        <f t="shared" si="51"/>
        <v>25</v>
      </c>
      <c r="DC117" s="615">
        <v>0.96191780821917805</v>
      </c>
      <c r="DD117" s="616">
        <v>0.58016235413495687</v>
      </c>
      <c r="DE117" s="616">
        <v>0.44086757990867581</v>
      </c>
      <c r="DF117" s="616">
        <v>0.50278391515687137</v>
      </c>
      <c r="DG117" s="616">
        <v>0.37268331990330378</v>
      </c>
      <c r="DH117" s="616">
        <v>0.42388698630136984</v>
      </c>
      <c r="DI117" s="616">
        <v>0.73875906526994362</v>
      </c>
      <c r="DJ117" s="616">
        <v>0.59392495533055389</v>
      </c>
      <c r="DK117" s="616">
        <v>0.75951293759512939</v>
      </c>
      <c r="DL117" s="616">
        <v>0.76986301369863008</v>
      </c>
      <c r="DM117" s="616">
        <v>0.67444496929617381</v>
      </c>
      <c r="DN117" s="616">
        <v>0.63298208640674392</v>
      </c>
      <c r="DO117" s="616">
        <v>0.5584474885844749</v>
      </c>
      <c r="DP117" s="616">
        <v>0.92914501653282944</v>
      </c>
      <c r="DQ117" s="616">
        <v>0.5816438356164384</v>
      </c>
      <c r="DR117" s="616">
        <v>0.75844748858447486</v>
      </c>
      <c r="DS117" s="616">
        <v>0.35616438356164382</v>
      </c>
      <c r="DT117" s="616">
        <v>0.63715068493150684</v>
      </c>
      <c r="DU117" s="616">
        <v>0.27488584474885847</v>
      </c>
      <c r="DV117" s="616">
        <v>0.11908675799086758</v>
      </c>
      <c r="DW117" s="616"/>
      <c r="DX117" s="616"/>
      <c r="DY117" s="616"/>
      <c r="DZ117" s="616"/>
      <c r="EA117" s="616"/>
      <c r="EB117" s="616"/>
      <c r="EC117" s="616">
        <v>0.49280821917808221</v>
      </c>
      <c r="ED117" s="616"/>
      <c r="EE117" s="616">
        <v>0.62523431867339585</v>
      </c>
      <c r="EF117" s="616">
        <v>0.76076712328767127</v>
      </c>
      <c r="EG117" s="616"/>
      <c r="EH117" s="616">
        <v>0.85867579908675795</v>
      </c>
      <c r="EI117" s="616"/>
      <c r="EJ117" s="616"/>
      <c r="EK117" s="616"/>
      <c r="EL117" s="616"/>
      <c r="EM117" s="616"/>
      <c r="EN117" s="616"/>
      <c r="EO117" s="616"/>
      <c r="EP117" s="616"/>
      <c r="EQ117" s="617">
        <v>0.58293770622937702</v>
      </c>
      <c r="ER117" s="618">
        <v>18</v>
      </c>
      <c r="ES117" s="619">
        <v>17</v>
      </c>
      <c r="ET117" s="619">
        <v>9</v>
      </c>
      <c r="EU117" s="619">
        <v>10</v>
      </c>
      <c r="EV117" s="619">
        <v>5</v>
      </c>
      <c r="EW117" s="619">
        <v>5</v>
      </c>
      <c r="EX117" s="619">
        <v>23</v>
      </c>
      <c r="EY117" s="619"/>
      <c r="EZ117" s="619">
        <v>8</v>
      </c>
      <c r="FA117" s="619">
        <v>5</v>
      </c>
      <c r="FB117" s="619">
        <v>13</v>
      </c>
      <c r="FC117" s="619"/>
      <c r="FD117" s="619"/>
      <c r="FE117" s="619"/>
      <c r="FF117" s="619">
        <v>15</v>
      </c>
      <c r="FG117" s="619"/>
      <c r="FH117" s="619"/>
      <c r="FI117" s="619"/>
      <c r="FJ117" s="619"/>
      <c r="FK117" s="619"/>
      <c r="FL117" s="619"/>
      <c r="FM117" s="619"/>
      <c r="FN117" s="619"/>
      <c r="FO117" s="619"/>
      <c r="FP117" s="619"/>
      <c r="FQ117" s="619"/>
      <c r="FR117" s="619"/>
      <c r="FS117" s="619"/>
      <c r="FT117" s="619"/>
      <c r="FU117" s="619"/>
      <c r="FV117" s="619"/>
      <c r="FW117" s="619"/>
      <c r="FX117" s="620">
        <f t="shared" si="52"/>
        <v>128</v>
      </c>
      <c r="FY117" s="614">
        <f>COUNT(ER117:FW117)</f>
        <v>11</v>
      </c>
      <c r="FZ117" s="615">
        <v>0.73820395738203959</v>
      </c>
      <c r="GA117" s="616">
        <v>0.75954875100725217</v>
      </c>
      <c r="GB117" s="616">
        <v>0.72663622526636229</v>
      </c>
      <c r="GC117" s="616">
        <v>0.34794520547945207</v>
      </c>
      <c r="GD117" s="616">
        <v>0.63342465753424659</v>
      </c>
      <c r="GE117" s="616">
        <v>0.38849315068493151</v>
      </c>
      <c r="GF117" s="616">
        <v>0.6368076235854675</v>
      </c>
      <c r="GG117" s="616"/>
      <c r="GH117" s="616">
        <v>0.44075342465753425</v>
      </c>
      <c r="GI117" s="616">
        <v>0.30849315068493149</v>
      </c>
      <c r="GJ117" s="616">
        <v>0.54415173867228661</v>
      </c>
      <c r="GK117" s="616"/>
      <c r="GL117" s="616"/>
      <c r="GM117" s="616"/>
      <c r="GN117" s="616">
        <v>0.76894977168949774</v>
      </c>
      <c r="GO117" s="616"/>
      <c r="GP117" s="616"/>
      <c r="GQ117" s="616"/>
      <c r="GR117" s="616"/>
      <c r="GS117" s="616"/>
      <c r="GT117" s="616"/>
      <c r="GU117" s="616"/>
      <c r="GV117" s="616"/>
      <c r="GW117" s="616"/>
      <c r="GX117" s="616"/>
      <c r="GY117" s="616"/>
      <c r="GZ117" s="616"/>
      <c r="HA117" s="616"/>
      <c r="HB117" s="616"/>
      <c r="HC117" s="616"/>
      <c r="HD117" s="616"/>
      <c r="HE117" s="616"/>
      <c r="HF117" s="621">
        <v>0.62228167808219181</v>
      </c>
      <c r="HG117" s="622">
        <v>98</v>
      </c>
      <c r="HH117" s="623"/>
      <c r="HI117" s="623"/>
      <c r="HJ117" s="623"/>
      <c r="HK117" s="623"/>
      <c r="HL117" s="623"/>
      <c r="HM117" s="623"/>
      <c r="HN117" s="624"/>
      <c r="HO117" s="625">
        <v>310</v>
      </c>
      <c r="HP117" s="626">
        <v>1976</v>
      </c>
      <c r="HQ117" s="626">
        <v>366</v>
      </c>
      <c r="HR117" s="626">
        <v>1430</v>
      </c>
      <c r="HS117" s="626">
        <v>1948</v>
      </c>
      <c r="HT117" s="626">
        <v>5456</v>
      </c>
      <c r="HU117" s="626">
        <v>2124</v>
      </c>
      <c r="HV117" s="626">
        <v>955</v>
      </c>
      <c r="HW117" s="626">
        <v>3742</v>
      </c>
      <c r="HX117" s="626">
        <v>1030</v>
      </c>
      <c r="HY117" s="626">
        <v>442</v>
      </c>
      <c r="HZ117" s="626">
        <v>1538</v>
      </c>
      <c r="IA117" s="626">
        <v>394</v>
      </c>
      <c r="IB117" s="626">
        <v>795</v>
      </c>
      <c r="IC117" s="626">
        <v>1333</v>
      </c>
      <c r="ID117" s="626">
        <v>1236</v>
      </c>
      <c r="IE117" s="626">
        <v>292</v>
      </c>
      <c r="IF117" s="626">
        <v>196</v>
      </c>
      <c r="IG117" s="626">
        <v>423</v>
      </c>
      <c r="IH117" s="626">
        <v>828</v>
      </c>
      <c r="II117" s="626">
        <v>104</v>
      </c>
      <c r="IJ117" s="626">
        <v>210</v>
      </c>
      <c r="IK117" s="626">
        <v>19</v>
      </c>
      <c r="IL117" s="626">
        <v>133</v>
      </c>
      <c r="IM117" s="626">
        <v>461</v>
      </c>
      <c r="IN117" s="626">
        <v>20</v>
      </c>
      <c r="IO117" s="626">
        <v>10</v>
      </c>
      <c r="IP117" s="626">
        <v>1</v>
      </c>
      <c r="IQ117" s="626">
        <f t="shared" si="53"/>
        <v>27772</v>
      </c>
      <c r="IR117" s="627">
        <f t="shared" si="54"/>
        <v>1.188247155408325E-2</v>
      </c>
      <c r="IS117" s="614">
        <f t="shared" si="55"/>
        <v>76.087671232876716</v>
      </c>
      <c r="IT117" s="628">
        <v>3142</v>
      </c>
      <c r="IU117" s="629">
        <f t="shared" si="56"/>
        <v>0.11313553219069566</v>
      </c>
      <c r="IV117" s="630">
        <v>9468</v>
      </c>
      <c r="IW117" s="631">
        <f t="shared" si="37"/>
        <v>0.34091891113351575</v>
      </c>
      <c r="IX117" s="632">
        <v>33531.248200000082</v>
      </c>
      <c r="IY117" s="633">
        <v>7455.8306000000021</v>
      </c>
      <c r="IZ117" s="633">
        <v>40987.078799999967</v>
      </c>
      <c r="JA117" s="634">
        <f t="shared" si="57"/>
        <v>0.18190685499645826</v>
      </c>
      <c r="JB117" s="635">
        <v>1.4758418118968732</v>
      </c>
      <c r="JC117" s="636">
        <v>9016</v>
      </c>
      <c r="JD117" s="637">
        <v>5044</v>
      </c>
      <c r="JE117" s="637">
        <v>815</v>
      </c>
      <c r="JF117" s="637">
        <v>1579</v>
      </c>
      <c r="JG117" s="637">
        <v>180</v>
      </c>
      <c r="JH117" s="637">
        <v>11138</v>
      </c>
      <c r="JI117" s="638">
        <f t="shared" si="38"/>
        <v>0.32464352585337752</v>
      </c>
      <c r="JJ117" s="638">
        <f t="shared" si="39"/>
        <v>0.18162177732968457</v>
      </c>
      <c r="JK117" s="638">
        <f t="shared" si="40"/>
        <v>2.9346103989629842E-2</v>
      </c>
      <c r="JL117" s="638">
        <f t="shared" si="41"/>
        <v>5.6855826011810454E-2</v>
      </c>
      <c r="JM117" s="638">
        <f t="shared" si="42"/>
        <v>6.4813481204090452E-3</v>
      </c>
      <c r="JN117" s="639">
        <f t="shared" si="43"/>
        <v>0.40105141869508859</v>
      </c>
      <c r="JO117" s="640">
        <v>25.667741935483871</v>
      </c>
      <c r="JP117" s="641">
        <v>5.8755060728744937</v>
      </c>
      <c r="JQ117" s="641">
        <v>3.6475409836065573</v>
      </c>
      <c r="JR117" s="641">
        <v>5.4615384615384617</v>
      </c>
      <c r="JS117" s="641">
        <v>9.0010266940451746</v>
      </c>
      <c r="JT117" s="641">
        <v>4.5628665689149557</v>
      </c>
      <c r="JU117" s="641">
        <v>6.2947269303201505</v>
      </c>
      <c r="JV117" s="641">
        <v>6.6471204188481678</v>
      </c>
      <c r="JW117" s="641">
        <v>6.510422234099412</v>
      </c>
      <c r="JX117" s="641">
        <v>7.6543689320388353</v>
      </c>
      <c r="JY117" s="641">
        <v>8.0452488687782804</v>
      </c>
      <c r="JZ117" s="641">
        <v>7.389466840052016</v>
      </c>
      <c r="KA117" s="641">
        <v>5.8680203045685282</v>
      </c>
      <c r="KB117" s="641">
        <v>5.132075471698113</v>
      </c>
      <c r="KC117" s="641">
        <v>5.1845461365341334</v>
      </c>
      <c r="KD117" s="641">
        <v>6.0736245954692558</v>
      </c>
      <c r="KE117" s="641">
        <v>7.9863013698630141</v>
      </c>
      <c r="KF117" s="641">
        <v>8.5561224489795915</v>
      </c>
      <c r="KG117" s="641">
        <v>11.269503546099291</v>
      </c>
      <c r="KH117" s="641">
        <v>22.310386473429951</v>
      </c>
      <c r="KI117" s="641">
        <v>31.39423076923077</v>
      </c>
      <c r="KJ117" s="641">
        <v>4.5047619047619047</v>
      </c>
      <c r="KK117" s="641">
        <v>10.157894736842104</v>
      </c>
      <c r="KL117" s="641">
        <v>3.1654135338345863</v>
      </c>
      <c r="KM117" s="641">
        <v>21.216919739696312</v>
      </c>
      <c r="KN117" s="641">
        <v>7.75</v>
      </c>
      <c r="KO117" s="641">
        <v>9.6999999999999993</v>
      </c>
      <c r="KP117" s="641">
        <v>4</v>
      </c>
      <c r="KQ117" s="642">
        <v>7.2355970041768689</v>
      </c>
      <c r="KR117" s="625">
        <v>1537</v>
      </c>
      <c r="KS117" s="626">
        <v>7417</v>
      </c>
      <c r="KT117" s="626">
        <v>944</v>
      </c>
      <c r="KU117" s="626">
        <v>6217</v>
      </c>
      <c r="KV117" s="626">
        <v>13974</v>
      </c>
      <c r="KW117" s="626">
        <v>15505</v>
      </c>
      <c r="KX117" s="626">
        <v>9712</v>
      </c>
      <c r="KY117" s="626">
        <v>4845</v>
      </c>
      <c r="KZ117" s="626">
        <v>19138</v>
      </c>
      <c r="LA117" s="626">
        <v>6686</v>
      </c>
      <c r="LB117" s="626">
        <v>2824</v>
      </c>
      <c r="LC117" s="626">
        <v>8993</v>
      </c>
      <c r="LD117" s="626">
        <v>1849</v>
      </c>
      <c r="LE117" s="626">
        <v>2588</v>
      </c>
      <c r="LF117" s="626">
        <v>4996</v>
      </c>
      <c r="LG117" s="626">
        <v>5043</v>
      </c>
      <c r="LH117" s="626">
        <v>1894</v>
      </c>
      <c r="LI117" s="626">
        <v>1269</v>
      </c>
      <c r="LJ117" s="626">
        <v>3546</v>
      </c>
      <c r="LK117" s="626">
        <v>17378</v>
      </c>
      <c r="LL117" s="626">
        <v>3135</v>
      </c>
      <c r="LM117" s="626">
        <v>588</v>
      </c>
      <c r="LN117" s="626">
        <v>166</v>
      </c>
      <c r="LO117" s="626">
        <v>235</v>
      </c>
      <c r="LP117" s="626">
        <v>5086</v>
      </c>
      <c r="LQ117" s="626">
        <v>54</v>
      </c>
      <c r="LR117" s="626">
        <v>77</v>
      </c>
      <c r="LS117" s="626">
        <v>3</v>
      </c>
      <c r="LT117" s="626">
        <f t="shared" ref="LT117:LT167" si="72">SUM(KR117:LS117)</f>
        <v>145699</v>
      </c>
      <c r="LU117" s="614">
        <f t="shared" si="44"/>
        <v>399.17534246575343</v>
      </c>
      <c r="LV117" s="625">
        <v>6107</v>
      </c>
      <c r="LW117" s="626">
        <v>2249</v>
      </c>
      <c r="LX117" s="626">
        <v>30</v>
      </c>
      <c r="LY117" s="626">
        <v>218</v>
      </c>
      <c r="LZ117" s="626">
        <v>1675</v>
      </c>
      <c r="MA117" s="626">
        <v>4990</v>
      </c>
      <c r="MB117" s="626">
        <v>1556</v>
      </c>
      <c r="MC117" s="626">
        <v>544</v>
      </c>
      <c r="MD117" s="626">
        <v>1568</v>
      </c>
      <c r="ME117" s="626">
        <v>194</v>
      </c>
      <c r="MF117" s="626">
        <v>295</v>
      </c>
      <c r="MG117" s="626">
        <v>850</v>
      </c>
      <c r="MH117" s="626">
        <v>77</v>
      </c>
      <c r="MI117" s="626">
        <v>699</v>
      </c>
      <c r="MJ117" s="626">
        <v>636</v>
      </c>
      <c r="MK117" s="626">
        <v>1238</v>
      </c>
      <c r="ML117" s="626">
        <v>149</v>
      </c>
      <c r="MM117" s="626">
        <v>214</v>
      </c>
      <c r="MN117" s="626">
        <v>800</v>
      </c>
      <c r="MO117" s="626">
        <v>137</v>
      </c>
      <c r="MP117" s="626">
        <v>27</v>
      </c>
      <c r="MQ117" s="626">
        <v>160</v>
      </c>
      <c r="MR117" s="626">
        <v>9</v>
      </c>
      <c r="MS117" s="626">
        <v>76</v>
      </c>
      <c r="MT117" s="626">
        <v>4235</v>
      </c>
      <c r="MU117" s="626">
        <v>83</v>
      </c>
      <c r="MV117" s="626">
        <v>10</v>
      </c>
      <c r="MW117" s="626">
        <v>0</v>
      </c>
      <c r="MX117" s="626">
        <f t="shared" si="67"/>
        <v>28826</v>
      </c>
      <c r="MY117" s="614">
        <f t="shared" si="59"/>
        <v>78.975342465753428</v>
      </c>
      <c r="MZ117" s="612">
        <f t="shared" si="45"/>
        <v>145699</v>
      </c>
      <c r="NA117" s="613">
        <f t="shared" si="60"/>
        <v>28826</v>
      </c>
      <c r="NB117" s="643">
        <f t="shared" si="61"/>
        <v>0.16516831399512963</v>
      </c>
      <c r="NC117" s="644">
        <v>483</v>
      </c>
      <c r="ND117" s="645">
        <v>1802</v>
      </c>
      <c r="NE117" s="645">
        <v>3702</v>
      </c>
      <c r="NF117" s="646">
        <v>5195</v>
      </c>
      <c r="NG117" s="647">
        <v>4094</v>
      </c>
      <c r="NH117" s="647">
        <v>6532</v>
      </c>
      <c r="NI117" s="645">
        <v>0</v>
      </c>
      <c r="NJ117" s="645">
        <v>0</v>
      </c>
      <c r="NK117" s="646">
        <v>353</v>
      </c>
      <c r="NL117" s="647">
        <v>787</v>
      </c>
      <c r="NM117" s="645">
        <v>17</v>
      </c>
      <c r="NN117" s="645">
        <v>38</v>
      </c>
      <c r="NO117" s="646">
        <v>765</v>
      </c>
      <c r="NP117" s="647">
        <v>438</v>
      </c>
      <c r="NQ117" s="648">
        <v>112</v>
      </c>
      <c r="NR117" s="648">
        <v>195</v>
      </c>
      <c r="NS117" s="648">
        <v>4313</v>
      </c>
      <c r="NT117" s="649">
        <f t="shared" si="62"/>
        <v>28826</v>
      </c>
      <c r="NU117" s="650">
        <f t="shared" si="63"/>
        <v>0.20960244223964478</v>
      </c>
      <c r="NV117" s="625">
        <v>1823</v>
      </c>
      <c r="NW117" s="626">
        <v>38</v>
      </c>
      <c r="NX117" s="626">
        <v>86</v>
      </c>
      <c r="NY117" s="651">
        <v>1947</v>
      </c>
      <c r="NZ117" s="626">
        <v>3396</v>
      </c>
      <c r="OA117" s="626">
        <v>141</v>
      </c>
      <c r="OB117" s="626">
        <v>792</v>
      </c>
      <c r="OC117" s="651">
        <v>4329</v>
      </c>
      <c r="OD117" s="652">
        <f t="shared" si="64"/>
        <v>6276</v>
      </c>
      <c r="OE117" s="653">
        <v>10.029999999999999</v>
      </c>
      <c r="OF117" s="654">
        <v>1.1144444444444443</v>
      </c>
      <c r="OG117" s="654">
        <v>50.76</v>
      </c>
      <c r="OH117" s="654">
        <v>0.42655462184873949</v>
      </c>
      <c r="OI117" s="654">
        <v>43.8</v>
      </c>
      <c r="OJ117" s="654">
        <v>4.8666666666666663</v>
      </c>
      <c r="OK117" s="654">
        <v>231.87</v>
      </c>
      <c r="OL117" s="655">
        <v>1.9484873949579833</v>
      </c>
      <c r="OM117" s="656"/>
      <c r="ON117" s="657"/>
      <c r="OO117" s="657"/>
      <c r="OP117" s="657"/>
      <c r="OQ117" s="657"/>
      <c r="OR117" s="657"/>
      <c r="OS117" s="657"/>
      <c r="OT117" s="658"/>
    </row>
    <row r="118" spans="1:410" s="587" customFormat="1" ht="8.25" x14ac:dyDescent="0.25">
      <c r="A118" s="588" t="s">
        <v>757</v>
      </c>
      <c r="B118" s="589" t="s">
        <v>762</v>
      </c>
      <c r="C118" s="590" t="s">
        <v>763</v>
      </c>
      <c r="D118" s="590" t="s">
        <v>1291</v>
      </c>
      <c r="E118" s="590" t="s">
        <v>1219</v>
      </c>
      <c r="F118" s="590" t="s">
        <v>318</v>
      </c>
      <c r="G118" s="590" t="s">
        <v>319</v>
      </c>
      <c r="H118" s="590" t="s">
        <v>765</v>
      </c>
      <c r="I118" s="590" t="s">
        <v>186</v>
      </c>
      <c r="J118" s="590" t="s">
        <v>493</v>
      </c>
      <c r="K118" s="591" t="s">
        <v>282</v>
      </c>
      <c r="L118" s="592">
        <v>1</v>
      </c>
      <c r="M118" s="593"/>
      <c r="N118" s="594"/>
      <c r="O118" s="595"/>
      <c r="P118" s="596"/>
      <c r="Q118" s="597"/>
      <c r="R118" s="598">
        <f t="shared" si="70"/>
        <v>0</v>
      </c>
      <c r="S118" s="599"/>
      <c r="T118" s="600"/>
      <c r="U118" s="600"/>
      <c r="V118" s="600"/>
      <c r="W118" s="601"/>
      <c r="X118" s="602">
        <v>36.9315</v>
      </c>
      <c r="Y118" s="603">
        <v>2.75</v>
      </c>
      <c r="Z118" s="603">
        <v>96.89439999999999</v>
      </c>
      <c r="AA118" s="603">
        <v>53.326666666666668</v>
      </c>
      <c r="AB118" s="603">
        <v>16.89</v>
      </c>
      <c r="AC118" s="603">
        <v>52.06</v>
      </c>
      <c r="AD118" s="603">
        <v>1.83</v>
      </c>
      <c r="AE118" s="603">
        <v>14.493499999999999</v>
      </c>
      <c r="AF118" s="603">
        <v>81.471000000000004</v>
      </c>
      <c r="AG118" s="603">
        <v>356.6470666666666</v>
      </c>
      <c r="AH118" s="604">
        <f t="shared" si="48"/>
        <v>0.14167230464331015</v>
      </c>
      <c r="AI118" s="605">
        <f t="shared" si="49"/>
        <v>0.37169497461599854</v>
      </c>
      <c r="AJ118" s="606"/>
      <c r="AK118" s="607"/>
      <c r="AL118" s="607"/>
      <c r="AM118" s="607"/>
      <c r="AN118" s="607"/>
      <c r="AO118" s="607">
        <v>5228</v>
      </c>
      <c r="AP118" s="607">
        <v>2008</v>
      </c>
      <c r="AQ118" s="608">
        <v>2267</v>
      </c>
      <c r="AR118" s="609"/>
      <c r="AS118" s="610"/>
      <c r="AT118" s="610"/>
      <c r="AU118" s="610"/>
      <c r="AV118" s="610"/>
      <c r="AW118" s="610"/>
      <c r="AX118" s="610"/>
      <c r="AY118" s="610"/>
      <c r="AZ118" s="610"/>
      <c r="BA118" s="610"/>
      <c r="BB118" s="610"/>
      <c r="BC118" s="610"/>
      <c r="BD118" s="610"/>
      <c r="BE118" s="610"/>
      <c r="BF118" s="610"/>
      <c r="BG118" s="610"/>
      <c r="BH118" s="610"/>
      <c r="BI118" s="610"/>
      <c r="BJ118" s="610"/>
      <c r="BK118" s="610"/>
      <c r="BL118" s="611"/>
      <c r="BM118" s="612">
        <v>36</v>
      </c>
      <c r="BN118" s="613">
        <v>34</v>
      </c>
      <c r="BO118" s="613"/>
      <c r="BP118" s="613">
        <v>20</v>
      </c>
      <c r="BQ118" s="613"/>
      <c r="BR118" s="613"/>
      <c r="BS118" s="613"/>
      <c r="BT118" s="613">
        <v>25</v>
      </c>
      <c r="BU118" s="613"/>
      <c r="BV118" s="613"/>
      <c r="BW118" s="613"/>
      <c r="BX118" s="613"/>
      <c r="BY118" s="613"/>
      <c r="BZ118" s="613"/>
      <c r="CA118" s="613"/>
      <c r="CB118" s="613"/>
      <c r="CC118" s="613"/>
      <c r="CD118" s="613"/>
      <c r="CE118" s="613"/>
      <c r="CF118" s="613"/>
      <c r="CG118" s="613"/>
      <c r="CH118" s="613"/>
      <c r="CI118" s="613"/>
      <c r="CJ118" s="613"/>
      <c r="CK118" s="613"/>
      <c r="CL118" s="613"/>
      <c r="CM118" s="613"/>
      <c r="CN118" s="613"/>
      <c r="CO118" s="613"/>
      <c r="CP118" s="613"/>
      <c r="CQ118" s="613"/>
      <c r="CR118" s="613"/>
      <c r="CS118" s="613"/>
      <c r="CT118" s="613"/>
      <c r="CU118" s="613"/>
      <c r="CV118" s="613"/>
      <c r="CW118" s="613"/>
      <c r="CX118" s="613"/>
      <c r="CY118" s="613"/>
      <c r="CZ118" s="613"/>
      <c r="DA118" s="613">
        <f t="shared" si="50"/>
        <v>115</v>
      </c>
      <c r="DB118" s="614">
        <f t="shared" si="51"/>
        <v>4</v>
      </c>
      <c r="DC118" s="615">
        <v>0.57686453576864538</v>
      </c>
      <c r="DD118" s="616">
        <v>0.56712328767123288</v>
      </c>
      <c r="DE118" s="616"/>
      <c r="DF118" s="616">
        <v>0.70191780821917804</v>
      </c>
      <c r="DG118" s="616"/>
      <c r="DH118" s="616"/>
      <c r="DI118" s="616"/>
      <c r="DJ118" s="616">
        <v>0.69578082191780821</v>
      </c>
      <c r="DK118" s="616"/>
      <c r="DL118" s="616"/>
      <c r="DM118" s="616"/>
      <c r="DN118" s="616"/>
      <c r="DO118" s="616"/>
      <c r="DP118" s="616"/>
      <c r="DQ118" s="616"/>
      <c r="DR118" s="616"/>
      <c r="DS118" s="616"/>
      <c r="DT118" s="616"/>
      <c r="DU118" s="616"/>
      <c r="DV118" s="616"/>
      <c r="DW118" s="616"/>
      <c r="DX118" s="616"/>
      <c r="DY118" s="616"/>
      <c r="DZ118" s="616"/>
      <c r="EA118" s="616"/>
      <c r="EB118" s="616"/>
      <c r="EC118" s="616"/>
      <c r="ED118" s="616"/>
      <c r="EE118" s="616"/>
      <c r="EF118" s="616"/>
      <c r="EG118" s="616"/>
      <c r="EH118" s="616"/>
      <c r="EI118" s="616"/>
      <c r="EJ118" s="616"/>
      <c r="EK118" s="616"/>
      <c r="EL118" s="616"/>
      <c r="EM118" s="616"/>
      <c r="EN118" s="616"/>
      <c r="EO118" s="616"/>
      <c r="EP118" s="616"/>
      <c r="EQ118" s="617">
        <v>0.62158427635497315</v>
      </c>
      <c r="ER118" s="618">
        <v>3</v>
      </c>
      <c r="ES118" s="619">
        <v>4</v>
      </c>
      <c r="ET118" s="619">
        <v>4</v>
      </c>
      <c r="EU118" s="619"/>
      <c r="EV118" s="619"/>
      <c r="EW118" s="619"/>
      <c r="EX118" s="619"/>
      <c r="EY118" s="619"/>
      <c r="EZ118" s="619"/>
      <c r="FA118" s="619"/>
      <c r="FB118" s="619"/>
      <c r="FC118" s="619"/>
      <c r="FD118" s="619"/>
      <c r="FE118" s="619"/>
      <c r="FF118" s="619"/>
      <c r="FG118" s="619"/>
      <c r="FH118" s="619"/>
      <c r="FI118" s="619"/>
      <c r="FJ118" s="619"/>
      <c r="FK118" s="619"/>
      <c r="FL118" s="619"/>
      <c r="FM118" s="619"/>
      <c r="FN118" s="619"/>
      <c r="FO118" s="619"/>
      <c r="FP118" s="619"/>
      <c r="FQ118" s="619"/>
      <c r="FR118" s="619"/>
      <c r="FS118" s="619"/>
      <c r="FT118" s="619"/>
      <c r="FU118" s="619"/>
      <c r="FV118" s="619"/>
      <c r="FW118" s="619"/>
      <c r="FX118" s="620">
        <f t="shared" si="52"/>
        <v>11</v>
      </c>
      <c r="FY118" s="614">
        <f>COUNT(ER118:FW118)</f>
        <v>3</v>
      </c>
      <c r="FZ118" s="615">
        <v>6.392694063926941E-3</v>
      </c>
      <c r="GA118" s="616">
        <v>0</v>
      </c>
      <c r="GB118" s="616">
        <v>1.1301369863013699</v>
      </c>
      <c r="GC118" s="616"/>
      <c r="GD118" s="616"/>
      <c r="GE118" s="616"/>
      <c r="GF118" s="616"/>
      <c r="GG118" s="616"/>
      <c r="GH118" s="616"/>
      <c r="GI118" s="616"/>
      <c r="GJ118" s="616"/>
      <c r="GK118" s="616"/>
      <c r="GL118" s="616"/>
      <c r="GM118" s="616"/>
      <c r="GN118" s="616"/>
      <c r="GO118" s="616"/>
      <c r="GP118" s="616"/>
      <c r="GQ118" s="616"/>
      <c r="GR118" s="616"/>
      <c r="GS118" s="616"/>
      <c r="GT118" s="616"/>
      <c r="GU118" s="616"/>
      <c r="GV118" s="616"/>
      <c r="GW118" s="616"/>
      <c r="GX118" s="616"/>
      <c r="GY118" s="616"/>
      <c r="GZ118" s="616"/>
      <c r="HA118" s="616"/>
      <c r="HB118" s="616"/>
      <c r="HC118" s="616"/>
      <c r="HD118" s="616"/>
      <c r="HE118" s="616"/>
      <c r="HF118" s="621">
        <v>0.41270236612702366</v>
      </c>
      <c r="HG118" s="622">
        <v>36</v>
      </c>
      <c r="HH118" s="623"/>
      <c r="HI118" s="623"/>
      <c r="HJ118" s="623"/>
      <c r="HK118" s="623"/>
      <c r="HL118" s="623"/>
      <c r="HM118" s="623"/>
      <c r="HN118" s="624"/>
      <c r="HO118" s="625">
        <v>37</v>
      </c>
      <c r="HP118" s="626">
        <v>155</v>
      </c>
      <c r="HQ118" s="626">
        <v>6</v>
      </c>
      <c r="HR118" s="626">
        <v>16</v>
      </c>
      <c r="HS118" s="626">
        <v>307</v>
      </c>
      <c r="HT118" s="626">
        <v>500</v>
      </c>
      <c r="HU118" s="626">
        <v>585</v>
      </c>
      <c r="HV118" s="626">
        <v>214</v>
      </c>
      <c r="HW118" s="626">
        <v>1478</v>
      </c>
      <c r="HX118" s="626">
        <v>112</v>
      </c>
      <c r="HY118" s="626">
        <v>394</v>
      </c>
      <c r="HZ118" s="626">
        <v>317</v>
      </c>
      <c r="IA118" s="626">
        <v>78</v>
      </c>
      <c r="IB118" s="626">
        <v>8</v>
      </c>
      <c r="IC118" s="626">
        <v>0</v>
      </c>
      <c r="ID118" s="626">
        <v>0</v>
      </c>
      <c r="IE118" s="626">
        <v>44</v>
      </c>
      <c r="IF118" s="626">
        <v>11</v>
      </c>
      <c r="IG118" s="626">
        <v>25</v>
      </c>
      <c r="IH118" s="626">
        <v>5</v>
      </c>
      <c r="II118" s="626">
        <v>12</v>
      </c>
      <c r="IJ118" s="626">
        <v>33</v>
      </c>
      <c r="IK118" s="626">
        <v>6</v>
      </c>
      <c r="IL118" s="626">
        <v>25</v>
      </c>
      <c r="IM118" s="626">
        <v>774</v>
      </c>
      <c r="IN118" s="626">
        <v>0</v>
      </c>
      <c r="IO118" s="626">
        <v>6</v>
      </c>
      <c r="IP118" s="626">
        <v>0</v>
      </c>
      <c r="IQ118" s="626">
        <f t="shared" si="53"/>
        <v>5148</v>
      </c>
      <c r="IR118" s="627">
        <f t="shared" si="54"/>
        <v>7.187257187257187E-3</v>
      </c>
      <c r="IS118" s="614">
        <f t="shared" si="55"/>
        <v>14.104109589041096</v>
      </c>
      <c r="IT118" s="628">
        <v>895</v>
      </c>
      <c r="IU118" s="629">
        <f t="shared" si="56"/>
        <v>0.17385392385392384</v>
      </c>
      <c r="IV118" s="630">
        <v>2807</v>
      </c>
      <c r="IW118" s="631">
        <f t="shared" si="37"/>
        <v>0.54526029526029529</v>
      </c>
      <c r="IX118" s="632">
        <v>5170.4602999999988</v>
      </c>
      <c r="IY118" s="633">
        <v>891.36259999999959</v>
      </c>
      <c r="IZ118" s="633">
        <v>6061.822900000001</v>
      </c>
      <c r="JA118" s="634">
        <f t="shared" si="57"/>
        <v>0.14704530546413677</v>
      </c>
      <c r="JB118" s="635">
        <v>1.177510275835276</v>
      </c>
      <c r="JC118" s="636">
        <v>1507</v>
      </c>
      <c r="JD118" s="637">
        <v>1467</v>
      </c>
      <c r="JE118" s="637">
        <v>2</v>
      </c>
      <c r="JF118" s="637">
        <v>2</v>
      </c>
      <c r="JG118" s="637">
        <v>0</v>
      </c>
      <c r="JH118" s="637">
        <v>2170</v>
      </c>
      <c r="JI118" s="638">
        <f t="shared" si="38"/>
        <v>0.29273504273504275</v>
      </c>
      <c r="JJ118" s="638">
        <f t="shared" si="39"/>
        <v>0.28496503496503495</v>
      </c>
      <c r="JK118" s="638">
        <f t="shared" si="40"/>
        <v>3.885003885003885E-4</v>
      </c>
      <c r="JL118" s="638">
        <f t="shared" si="41"/>
        <v>3.885003885003885E-4</v>
      </c>
      <c r="JM118" s="638">
        <f t="shared" si="42"/>
        <v>0</v>
      </c>
      <c r="JN118" s="639">
        <f t="shared" si="43"/>
        <v>0.42152292152292153</v>
      </c>
      <c r="JO118" s="640">
        <v>22.783783783783782</v>
      </c>
      <c r="JP118" s="641">
        <v>4.0516129032258066</v>
      </c>
      <c r="JQ118" s="641">
        <v>2.6666666666666665</v>
      </c>
      <c r="JR118" s="641">
        <v>3.6875</v>
      </c>
      <c r="JS118" s="641">
        <v>7.2671009771986972</v>
      </c>
      <c r="JT118" s="641">
        <v>5.2320000000000002</v>
      </c>
      <c r="JU118" s="641">
        <v>5.5367521367521366</v>
      </c>
      <c r="JV118" s="641">
        <v>6.8177570093457946</v>
      </c>
      <c r="JW118" s="641">
        <v>5.3592692828146147</v>
      </c>
      <c r="JX118" s="641">
        <v>6.8928571428571432</v>
      </c>
      <c r="JY118" s="641">
        <v>5.3426395939086291</v>
      </c>
      <c r="JZ118" s="641">
        <v>7.1640378548895898</v>
      </c>
      <c r="KA118" s="641">
        <v>5.7435897435897436</v>
      </c>
      <c r="KB118" s="641">
        <v>4.375</v>
      </c>
      <c r="KC118" s="641">
        <v>0</v>
      </c>
      <c r="KD118" s="641">
        <v>0</v>
      </c>
      <c r="KE118" s="641">
        <v>6.4772727272727275</v>
      </c>
      <c r="KF118" s="641">
        <v>5.4545454545454541</v>
      </c>
      <c r="KG118" s="641">
        <v>12.72</v>
      </c>
      <c r="KH118" s="641">
        <v>3.2</v>
      </c>
      <c r="KI118" s="641">
        <v>1.6666666666666667</v>
      </c>
      <c r="KJ118" s="641">
        <v>5.7575757575757578</v>
      </c>
      <c r="KK118" s="641">
        <v>5.666666666666667</v>
      </c>
      <c r="KL118" s="641">
        <v>2.48</v>
      </c>
      <c r="KM118" s="641">
        <v>9.1886304909560721</v>
      </c>
      <c r="KN118" s="641">
        <v>0</v>
      </c>
      <c r="KO118" s="641">
        <v>3.1666666666666665</v>
      </c>
      <c r="KP118" s="641">
        <v>0</v>
      </c>
      <c r="KQ118" s="642">
        <v>6.3634421134421135</v>
      </c>
      <c r="KR118" s="625">
        <v>120</v>
      </c>
      <c r="KS118" s="626">
        <v>448</v>
      </c>
      <c r="KT118" s="626">
        <v>10</v>
      </c>
      <c r="KU118" s="626">
        <v>43</v>
      </c>
      <c r="KV118" s="626">
        <v>1698</v>
      </c>
      <c r="KW118" s="626">
        <v>2090</v>
      </c>
      <c r="KX118" s="626">
        <v>2318</v>
      </c>
      <c r="KY118" s="626">
        <v>1181</v>
      </c>
      <c r="KZ118" s="626">
        <v>6362</v>
      </c>
      <c r="LA118" s="626">
        <v>632</v>
      </c>
      <c r="LB118" s="626">
        <v>1664</v>
      </c>
      <c r="LC118" s="626">
        <v>1916</v>
      </c>
      <c r="LD118" s="626">
        <v>339</v>
      </c>
      <c r="LE118" s="626">
        <v>28</v>
      </c>
      <c r="LF118" s="626">
        <v>0</v>
      </c>
      <c r="LG118" s="626">
        <v>0</v>
      </c>
      <c r="LH118" s="626">
        <v>240</v>
      </c>
      <c r="LI118" s="626">
        <v>51</v>
      </c>
      <c r="LJ118" s="626">
        <v>254</v>
      </c>
      <c r="LK118" s="626">
        <v>11</v>
      </c>
      <c r="LL118" s="626">
        <v>9</v>
      </c>
      <c r="LM118" s="626">
        <v>134</v>
      </c>
      <c r="LN118" s="626">
        <v>28</v>
      </c>
      <c r="LO118" s="626">
        <v>35</v>
      </c>
      <c r="LP118" s="626">
        <v>6337</v>
      </c>
      <c r="LQ118" s="626">
        <v>0</v>
      </c>
      <c r="LR118" s="626">
        <v>13</v>
      </c>
      <c r="LS118" s="626">
        <v>0</v>
      </c>
      <c r="LT118" s="626">
        <f t="shared" si="72"/>
        <v>25961</v>
      </c>
      <c r="LU118" s="614">
        <f t="shared" si="44"/>
        <v>71.126027397260273</v>
      </c>
      <c r="LV118" s="625">
        <v>685</v>
      </c>
      <c r="LW118" s="626">
        <v>34</v>
      </c>
      <c r="LX118" s="626">
        <v>0</v>
      </c>
      <c r="LY118" s="626">
        <v>0</v>
      </c>
      <c r="LZ118" s="626">
        <v>230</v>
      </c>
      <c r="MA118" s="626">
        <v>25</v>
      </c>
      <c r="MB118" s="626">
        <v>344</v>
      </c>
      <c r="MC118" s="626">
        <v>63</v>
      </c>
      <c r="MD118" s="626">
        <v>82</v>
      </c>
      <c r="ME118" s="626">
        <v>30</v>
      </c>
      <c r="MF118" s="626">
        <v>48</v>
      </c>
      <c r="MG118" s="626">
        <v>42</v>
      </c>
      <c r="MH118" s="626">
        <v>31</v>
      </c>
      <c r="MI118" s="626">
        <v>1</v>
      </c>
      <c r="MJ118" s="626">
        <v>0</v>
      </c>
      <c r="MK118" s="626">
        <v>0</v>
      </c>
      <c r="ML118" s="626">
        <v>0</v>
      </c>
      <c r="MM118" s="626">
        <v>0</v>
      </c>
      <c r="MN118" s="626">
        <v>40</v>
      </c>
      <c r="MO118" s="626">
        <v>0</v>
      </c>
      <c r="MP118" s="626">
        <v>3</v>
      </c>
      <c r="MQ118" s="626">
        <v>24</v>
      </c>
      <c r="MR118" s="626">
        <v>0</v>
      </c>
      <c r="MS118" s="626">
        <v>0</v>
      </c>
      <c r="MT118" s="626">
        <v>0</v>
      </c>
      <c r="MU118" s="626">
        <v>0</v>
      </c>
      <c r="MV118" s="626">
        <v>0</v>
      </c>
      <c r="MW118" s="626">
        <v>0</v>
      </c>
      <c r="MX118" s="626">
        <f t="shared" si="67"/>
        <v>1682</v>
      </c>
      <c r="MY118" s="614">
        <f t="shared" si="59"/>
        <v>4.6082191780821917</v>
      </c>
      <c r="MZ118" s="612">
        <f t="shared" si="45"/>
        <v>25961</v>
      </c>
      <c r="NA118" s="613">
        <f t="shared" si="60"/>
        <v>1682</v>
      </c>
      <c r="NB118" s="643">
        <f t="shared" si="61"/>
        <v>6.0847230763665307E-2</v>
      </c>
      <c r="NC118" s="644">
        <v>8</v>
      </c>
      <c r="ND118" s="645">
        <v>128</v>
      </c>
      <c r="NE118" s="645">
        <v>383</v>
      </c>
      <c r="NF118" s="646">
        <v>485</v>
      </c>
      <c r="NG118" s="647">
        <v>297</v>
      </c>
      <c r="NH118" s="647">
        <v>381</v>
      </c>
      <c r="NI118" s="645">
        <v>0</v>
      </c>
      <c r="NJ118" s="645">
        <v>0</v>
      </c>
      <c r="NK118" s="646">
        <v>0</v>
      </c>
      <c r="NL118" s="647">
        <v>0</v>
      </c>
      <c r="NM118" s="645">
        <v>0</v>
      </c>
      <c r="NN118" s="645">
        <v>0</v>
      </c>
      <c r="NO118" s="646">
        <v>0</v>
      </c>
      <c r="NP118" s="647">
        <v>0</v>
      </c>
      <c r="NQ118" s="648">
        <v>0</v>
      </c>
      <c r="NR118" s="648">
        <v>0</v>
      </c>
      <c r="NS118" s="648">
        <v>0</v>
      </c>
      <c r="NT118" s="649">
        <f t="shared" si="62"/>
        <v>1682</v>
      </c>
      <c r="NU118" s="650">
        <f t="shared" si="63"/>
        <v>0.30856123662306778</v>
      </c>
      <c r="NV118" s="625">
        <v>675</v>
      </c>
      <c r="NW118" s="626">
        <v>22</v>
      </c>
      <c r="NX118" s="626">
        <v>59</v>
      </c>
      <c r="NY118" s="651">
        <v>756</v>
      </c>
      <c r="NZ118" s="626"/>
      <c r="OA118" s="626"/>
      <c r="OB118" s="626"/>
      <c r="OC118" s="651"/>
      <c r="OD118" s="652">
        <f t="shared" si="64"/>
        <v>756</v>
      </c>
      <c r="OE118" s="653">
        <v>4.76</v>
      </c>
      <c r="OF118" s="654">
        <v>1.19</v>
      </c>
      <c r="OG118" s="654">
        <v>3.35</v>
      </c>
      <c r="OH118" s="654">
        <v>0.47857142857142859</v>
      </c>
      <c r="OI118" s="654">
        <v>16.55</v>
      </c>
      <c r="OJ118" s="654">
        <v>4.1375000000000002</v>
      </c>
      <c r="OK118" s="654">
        <v>10.09</v>
      </c>
      <c r="OL118" s="655">
        <v>1.4414285714285715</v>
      </c>
      <c r="OM118" s="656"/>
      <c r="ON118" s="657"/>
      <c r="OO118" s="657"/>
      <c r="OP118" s="657"/>
      <c r="OQ118" s="657"/>
      <c r="OR118" s="657"/>
      <c r="OS118" s="657"/>
      <c r="OT118" s="658"/>
    </row>
    <row r="119" spans="1:410" s="587" customFormat="1" ht="8.25" x14ac:dyDescent="0.25">
      <c r="A119" s="588" t="s">
        <v>757</v>
      </c>
      <c r="B119" s="589" t="s">
        <v>766</v>
      </c>
      <c r="C119" s="590" t="s">
        <v>767</v>
      </c>
      <c r="D119" s="590" t="s">
        <v>1292</v>
      </c>
      <c r="E119" s="590" t="s">
        <v>1219</v>
      </c>
      <c r="F119" s="590" t="s">
        <v>318</v>
      </c>
      <c r="G119" s="590" t="s">
        <v>761</v>
      </c>
      <c r="H119" s="590" t="s">
        <v>768</v>
      </c>
      <c r="I119" s="590" t="s">
        <v>186</v>
      </c>
      <c r="J119" s="590" t="s">
        <v>493</v>
      </c>
      <c r="K119" s="591" t="s">
        <v>282</v>
      </c>
      <c r="L119" s="592">
        <v>1</v>
      </c>
      <c r="M119" s="593"/>
      <c r="N119" s="594"/>
      <c r="O119" s="595"/>
      <c r="P119" s="596"/>
      <c r="Q119" s="597"/>
      <c r="R119" s="598">
        <f t="shared" si="70"/>
        <v>0</v>
      </c>
      <c r="S119" s="599"/>
      <c r="T119" s="600"/>
      <c r="U119" s="600"/>
      <c r="V119" s="600"/>
      <c r="W119" s="601"/>
      <c r="X119" s="602">
        <v>16.591999999999999</v>
      </c>
      <c r="Y119" s="603">
        <v>0</v>
      </c>
      <c r="Z119" s="603">
        <v>45.145466666666664</v>
      </c>
      <c r="AA119" s="603">
        <v>11.297733333333333</v>
      </c>
      <c r="AB119" s="603">
        <v>5.396933333333334</v>
      </c>
      <c r="AC119" s="603">
        <v>28.64</v>
      </c>
      <c r="AD119" s="603">
        <v>0.95</v>
      </c>
      <c r="AE119" s="603">
        <v>6</v>
      </c>
      <c r="AF119" s="603">
        <v>9.7415000000000003</v>
      </c>
      <c r="AG119" s="603">
        <v>123.76363333333335</v>
      </c>
      <c r="AH119" s="604">
        <f t="shared" si="48"/>
        <v>0.15359815148994155</v>
      </c>
      <c r="AI119" s="605">
        <f t="shared" si="49"/>
        <v>0.417927930819116</v>
      </c>
      <c r="AJ119" s="606"/>
      <c r="AK119" s="607"/>
      <c r="AL119" s="607"/>
      <c r="AM119" s="607"/>
      <c r="AN119" s="607"/>
      <c r="AO119" s="607">
        <v>1</v>
      </c>
      <c r="AP119" s="607"/>
      <c r="AQ119" s="608"/>
      <c r="AR119" s="609"/>
      <c r="AS119" s="610"/>
      <c r="AT119" s="610"/>
      <c r="AU119" s="610"/>
      <c r="AV119" s="610"/>
      <c r="AW119" s="610"/>
      <c r="AX119" s="610"/>
      <c r="AY119" s="610"/>
      <c r="AZ119" s="610"/>
      <c r="BA119" s="610"/>
      <c r="BB119" s="610"/>
      <c r="BC119" s="610"/>
      <c r="BD119" s="610"/>
      <c r="BE119" s="610"/>
      <c r="BF119" s="610"/>
      <c r="BG119" s="610"/>
      <c r="BH119" s="610"/>
      <c r="BI119" s="610"/>
      <c r="BJ119" s="610"/>
      <c r="BK119" s="610"/>
      <c r="BL119" s="611"/>
      <c r="BM119" s="612"/>
      <c r="BN119" s="613">
        <v>10</v>
      </c>
      <c r="BO119" s="613">
        <v>10</v>
      </c>
      <c r="BP119" s="613"/>
      <c r="BQ119" s="613"/>
      <c r="BR119" s="613"/>
      <c r="BS119" s="613"/>
      <c r="BT119" s="613"/>
      <c r="BU119" s="613"/>
      <c r="BV119" s="613"/>
      <c r="BW119" s="613"/>
      <c r="BX119" s="613"/>
      <c r="BY119" s="613"/>
      <c r="BZ119" s="613"/>
      <c r="CA119" s="613"/>
      <c r="CB119" s="613"/>
      <c r="CC119" s="613"/>
      <c r="CD119" s="613"/>
      <c r="CE119" s="613"/>
      <c r="CF119" s="613"/>
      <c r="CG119" s="613"/>
      <c r="CH119" s="613"/>
      <c r="CI119" s="613"/>
      <c r="CJ119" s="613"/>
      <c r="CK119" s="613"/>
      <c r="CL119" s="613"/>
      <c r="CM119" s="613"/>
      <c r="CN119" s="613"/>
      <c r="CO119" s="613"/>
      <c r="CP119" s="613"/>
      <c r="CQ119" s="613"/>
      <c r="CR119" s="613"/>
      <c r="CS119" s="613"/>
      <c r="CT119" s="613"/>
      <c r="CU119" s="613"/>
      <c r="CV119" s="613"/>
      <c r="CW119" s="613"/>
      <c r="CX119" s="613"/>
      <c r="CY119" s="613"/>
      <c r="CZ119" s="613"/>
      <c r="DA119" s="613">
        <f t="shared" si="50"/>
        <v>20</v>
      </c>
      <c r="DB119" s="614">
        <f t="shared" si="51"/>
        <v>2</v>
      </c>
      <c r="DC119" s="615"/>
      <c r="DD119" s="616"/>
      <c r="DE119" s="616">
        <v>0.23452054794520549</v>
      </c>
      <c r="DF119" s="616"/>
      <c r="DG119" s="616"/>
      <c r="DH119" s="616"/>
      <c r="DI119" s="616"/>
      <c r="DJ119" s="616"/>
      <c r="DK119" s="616"/>
      <c r="DL119" s="616"/>
      <c r="DM119" s="616"/>
      <c r="DN119" s="616"/>
      <c r="DO119" s="616"/>
      <c r="DP119" s="616"/>
      <c r="DQ119" s="616"/>
      <c r="DR119" s="616"/>
      <c r="DS119" s="616"/>
      <c r="DT119" s="616"/>
      <c r="DU119" s="616"/>
      <c r="DV119" s="616"/>
      <c r="DW119" s="616"/>
      <c r="DX119" s="616"/>
      <c r="DY119" s="616"/>
      <c r="DZ119" s="616"/>
      <c r="EA119" s="616"/>
      <c r="EB119" s="616"/>
      <c r="EC119" s="616"/>
      <c r="ED119" s="616"/>
      <c r="EE119" s="616"/>
      <c r="EF119" s="616"/>
      <c r="EG119" s="616"/>
      <c r="EH119" s="616"/>
      <c r="EI119" s="616"/>
      <c r="EJ119" s="616"/>
      <c r="EK119" s="616"/>
      <c r="EL119" s="616"/>
      <c r="EM119" s="616"/>
      <c r="EN119" s="616"/>
      <c r="EO119" s="616"/>
      <c r="EP119" s="616"/>
      <c r="EQ119" s="617">
        <v>0.11780821917808219</v>
      </c>
      <c r="ER119" s="618"/>
      <c r="ES119" s="619"/>
      <c r="ET119" s="619"/>
      <c r="EU119" s="619"/>
      <c r="EV119" s="619"/>
      <c r="EW119" s="619"/>
      <c r="EX119" s="619"/>
      <c r="EY119" s="619"/>
      <c r="EZ119" s="619"/>
      <c r="FA119" s="619"/>
      <c r="FB119" s="619"/>
      <c r="FC119" s="619"/>
      <c r="FD119" s="619"/>
      <c r="FE119" s="619"/>
      <c r="FF119" s="619"/>
      <c r="FG119" s="619"/>
      <c r="FH119" s="619"/>
      <c r="FI119" s="619"/>
      <c r="FJ119" s="619"/>
      <c r="FK119" s="619"/>
      <c r="FL119" s="619"/>
      <c r="FM119" s="619"/>
      <c r="FN119" s="619"/>
      <c r="FO119" s="619"/>
      <c r="FP119" s="619"/>
      <c r="FQ119" s="619"/>
      <c r="FR119" s="619"/>
      <c r="FS119" s="619"/>
      <c r="FT119" s="619"/>
      <c r="FU119" s="619"/>
      <c r="FV119" s="619"/>
      <c r="FW119" s="619"/>
      <c r="FX119" s="620"/>
      <c r="FY119" s="614"/>
      <c r="FZ119" s="615"/>
      <c r="GA119" s="616"/>
      <c r="GB119" s="616"/>
      <c r="GC119" s="616"/>
      <c r="GD119" s="616"/>
      <c r="GE119" s="616"/>
      <c r="GF119" s="616"/>
      <c r="GG119" s="616"/>
      <c r="GH119" s="616"/>
      <c r="GI119" s="616"/>
      <c r="GJ119" s="616"/>
      <c r="GK119" s="616"/>
      <c r="GL119" s="616"/>
      <c r="GM119" s="616"/>
      <c r="GN119" s="616"/>
      <c r="GO119" s="616"/>
      <c r="GP119" s="616"/>
      <c r="GQ119" s="616"/>
      <c r="GR119" s="616"/>
      <c r="GS119" s="616"/>
      <c r="GT119" s="616"/>
      <c r="GU119" s="616"/>
      <c r="GV119" s="616"/>
      <c r="GW119" s="616"/>
      <c r="GX119" s="616"/>
      <c r="GY119" s="616"/>
      <c r="GZ119" s="616"/>
      <c r="HA119" s="616"/>
      <c r="HB119" s="616"/>
      <c r="HC119" s="616"/>
      <c r="HD119" s="616"/>
      <c r="HE119" s="616"/>
      <c r="HF119" s="621"/>
      <c r="HG119" s="622">
        <v>55</v>
      </c>
      <c r="HH119" s="623"/>
      <c r="HI119" s="623"/>
      <c r="HJ119" s="623"/>
      <c r="HK119" s="623"/>
      <c r="HL119" s="623"/>
      <c r="HM119" s="623"/>
      <c r="HN119" s="624"/>
      <c r="HO119" s="625">
        <v>0</v>
      </c>
      <c r="HP119" s="626">
        <v>0</v>
      </c>
      <c r="HQ119" s="626">
        <v>0</v>
      </c>
      <c r="HR119" s="626">
        <v>0</v>
      </c>
      <c r="HS119" s="626">
        <v>0</v>
      </c>
      <c r="HT119" s="626">
        <v>0</v>
      </c>
      <c r="HU119" s="626">
        <v>4</v>
      </c>
      <c r="HV119" s="626">
        <v>2</v>
      </c>
      <c r="HW119" s="626">
        <v>0</v>
      </c>
      <c r="HX119" s="626">
        <v>12</v>
      </c>
      <c r="HY119" s="626">
        <v>0</v>
      </c>
      <c r="HZ119" s="626">
        <v>40</v>
      </c>
      <c r="IA119" s="626">
        <v>0</v>
      </c>
      <c r="IB119" s="626">
        <v>450</v>
      </c>
      <c r="IC119" s="626">
        <v>51</v>
      </c>
      <c r="ID119" s="626">
        <v>0</v>
      </c>
      <c r="IE119" s="626">
        <v>0</v>
      </c>
      <c r="IF119" s="626">
        <v>0</v>
      </c>
      <c r="IG119" s="626">
        <v>0</v>
      </c>
      <c r="IH119" s="626">
        <v>1</v>
      </c>
      <c r="II119" s="626">
        <v>0</v>
      </c>
      <c r="IJ119" s="626">
        <v>0</v>
      </c>
      <c r="IK119" s="626">
        <v>0</v>
      </c>
      <c r="IL119" s="626">
        <v>7</v>
      </c>
      <c r="IM119" s="626">
        <v>0</v>
      </c>
      <c r="IN119" s="626">
        <v>0</v>
      </c>
      <c r="IO119" s="626">
        <v>0</v>
      </c>
      <c r="IP119" s="626">
        <v>0</v>
      </c>
      <c r="IQ119" s="626">
        <f t="shared" si="53"/>
        <v>567</v>
      </c>
      <c r="IR119" s="627">
        <f t="shared" si="54"/>
        <v>0</v>
      </c>
      <c r="IS119" s="614">
        <f t="shared" si="55"/>
        <v>1.5534246575342465</v>
      </c>
      <c r="IT119" s="628">
        <v>17</v>
      </c>
      <c r="IU119" s="629">
        <f t="shared" si="56"/>
        <v>2.9982363315696647E-2</v>
      </c>
      <c r="IV119" s="630">
        <v>99</v>
      </c>
      <c r="IW119" s="631">
        <f t="shared" si="37"/>
        <v>0.17460317460317459</v>
      </c>
      <c r="IX119" s="632">
        <v>299.69280000000009</v>
      </c>
      <c r="IY119" s="633">
        <v>45.439600000000006</v>
      </c>
      <c r="IZ119" s="633">
        <v>345.13240000000013</v>
      </c>
      <c r="JA119" s="634">
        <f t="shared" si="57"/>
        <v>0.13165845918841576</v>
      </c>
      <c r="JB119" s="635">
        <v>0.60869911816578504</v>
      </c>
      <c r="JC119" s="636">
        <v>545</v>
      </c>
      <c r="JD119" s="637">
        <v>0</v>
      </c>
      <c r="JE119" s="637">
        <v>0</v>
      </c>
      <c r="JF119" s="637">
        <v>0</v>
      </c>
      <c r="JG119" s="637">
        <v>0</v>
      </c>
      <c r="JH119" s="637">
        <v>22</v>
      </c>
      <c r="JI119" s="638">
        <f t="shared" si="38"/>
        <v>0.96119929453262787</v>
      </c>
      <c r="JJ119" s="638">
        <f t="shared" si="39"/>
        <v>0</v>
      </c>
      <c r="JK119" s="638">
        <f t="shared" si="40"/>
        <v>0</v>
      </c>
      <c r="JL119" s="638">
        <f t="shared" si="41"/>
        <v>0</v>
      </c>
      <c r="JM119" s="638">
        <f t="shared" si="42"/>
        <v>0</v>
      </c>
      <c r="JN119" s="639">
        <f t="shared" si="43"/>
        <v>3.8800705467372132E-2</v>
      </c>
      <c r="JO119" s="640">
        <v>0</v>
      </c>
      <c r="JP119" s="641">
        <v>0</v>
      </c>
      <c r="JQ119" s="641">
        <v>0</v>
      </c>
      <c r="JR119" s="641">
        <v>0</v>
      </c>
      <c r="JS119" s="641">
        <v>0</v>
      </c>
      <c r="JT119" s="641">
        <v>0</v>
      </c>
      <c r="JU119" s="641">
        <v>3</v>
      </c>
      <c r="JV119" s="641">
        <v>1.5</v>
      </c>
      <c r="JW119" s="641">
        <v>0</v>
      </c>
      <c r="JX119" s="641">
        <v>1.1666666666666667</v>
      </c>
      <c r="JY119" s="641">
        <v>0</v>
      </c>
      <c r="JZ119" s="641">
        <v>2.0750000000000002</v>
      </c>
      <c r="KA119" s="641">
        <v>0</v>
      </c>
      <c r="KB119" s="641">
        <v>2.2288888888888887</v>
      </c>
      <c r="KC119" s="641">
        <v>1.0196078431372548</v>
      </c>
      <c r="KD119" s="641">
        <v>0</v>
      </c>
      <c r="KE119" s="641">
        <v>0</v>
      </c>
      <c r="KF119" s="641">
        <v>0</v>
      </c>
      <c r="KG119" s="641">
        <v>0</v>
      </c>
      <c r="KH119" s="641">
        <v>2</v>
      </c>
      <c r="KI119" s="641">
        <v>0</v>
      </c>
      <c r="KJ119" s="641">
        <v>0</v>
      </c>
      <c r="KK119" s="641">
        <v>0</v>
      </c>
      <c r="KL119" s="641">
        <v>2.2857142857142856</v>
      </c>
      <c r="KM119" s="641">
        <v>0</v>
      </c>
      <c r="KN119" s="641">
        <v>0</v>
      </c>
      <c r="KO119" s="641">
        <v>0</v>
      </c>
      <c r="KP119" s="641">
        <v>0</v>
      </c>
      <c r="KQ119" s="642">
        <v>2.0899470899470898</v>
      </c>
      <c r="KR119" s="625">
        <v>0</v>
      </c>
      <c r="KS119" s="626">
        <v>0</v>
      </c>
      <c r="KT119" s="626">
        <v>0</v>
      </c>
      <c r="KU119" s="626">
        <v>0</v>
      </c>
      <c r="KV119" s="626">
        <v>0</v>
      </c>
      <c r="KW119" s="626">
        <v>0</v>
      </c>
      <c r="KX119" s="626">
        <v>8</v>
      </c>
      <c r="KY119" s="626">
        <v>2</v>
      </c>
      <c r="KZ119" s="626">
        <v>0</v>
      </c>
      <c r="LA119" s="626">
        <v>12</v>
      </c>
      <c r="LB119" s="626">
        <v>0</v>
      </c>
      <c r="LC119" s="626">
        <v>43</v>
      </c>
      <c r="LD119" s="626">
        <v>0</v>
      </c>
      <c r="LE119" s="626">
        <v>724</v>
      </c>
      <c r="LF119" s="626">
        <v>51</v>
      </c>
      <c r="LG119" s="626">
        <v>0</v>
      </c>
      <c r="LH119" s="626">
        <v>0</v>
      </c>
      <c r="LI119" s="626">
        <v>0</v>
      </c>
      <c r="LJ119" s="626">
        <v>0</v>
      </c>
      <c r="LK119" s="626">
        <v>1</v>
      </c>
      <c r="LL119" s="626">
        <v>0</v>
      </c>
      <c r="LM119" s="626">
        <v>0</v>
      </c>
      <c r="LN119" s="626">
        <v>0</v>
      </c>
      <c r="LO119" s="626">
        <v>9</v>
      </c>
      <c r="LP119" s="626">
        <v>0</v>
      </c>
      <c r="LQ119" s="626">
        <v>0</v>
      </c>
      <c r="LR119" s="626">
        <v>0</v>
      </c>
      <c r="LS119" s="626">
        <v>0</v>
      </c>
      <c r="LT119" s="626">
        <f t="shared" si="72"/>
        <v>850</v>
      </c>
      <c r="LU119" s="614">
        <f t="shared" si="44"/>
        <v>2.3287671232876712</v>
      </c>
      <c r="LV119" s="625">
        <v>0</v>
      </c>
      <c r="LW119" s="626">
        <v>0</v>
      </c>
      <c r="LX119" s="626">
        <v>0</v>
      </c>
      <c r="LY119" s="626">
        <v>0</v>
      </c>
      <c r="LZ119" s="626">
        <v>0</v>
      </c>
      <c r="MA119" s="626">
        <v>0</v>
      </c>
      <c r="MB119" s="626">
        <v>0</v>
      </c>
      <c r="MC119" s="626">
        <v>0</v>
      </c>
      <c r="MD119" s="626">
        <v>0</v>
      </c>
      <c r="ME119" s="626">
        <v>0</v>
      </c>
      <c r="MF119" s="626">
        <v>0</v>
      </c>
      <c r="MG119" s="626">
        <v>0</v>
      </c>
      <c r="MH119" s="626">
        <v>0</v>
      </c>
      <c r="MI119" s="626">
        <v>0</v>
      </c>
      <c r="MJ119" s="626">
        <v>0</v>
      </c>
      <c r="MK119" s="626">
        <v>0</v>
      </c>
      <c r="ML119" s="626">
        <v>0</v>
      </c>
      <c r="MM119" s="626">
        <v>0</v>
      </c>
      <c r="MN119" s="626">
        <v>0</v>
      </c>
      <c r="MO119" s="626">
        <v>0</v>
      </c>
      <c r="MP119" s="626">
        <v>0</v>
      </c>
      <c r="MQ119" s="626">
        <v>0</v>
      </c>
      <c r="MR119" s="626">
        <v>0</v>
      </c>
      <c r="MS119" s="626">
        <v>0</v>
      </c>
      <c r="MT119" s="626">
        <v>0</v>
      </c>
      <c r="MU119" s="626">
        <v>0</v>
      </c>
      <c r="MV119" s="626">
        <v>0</v>
      </c>
      <c r="MW119" s="626">
        <v>0</v>
      </c>
      <c r="MX119" s="626">
        <f t="shared" si="67"/>
        <v>0</v>
      </c>
      <c r="MY119" s="614">
        <f t="shared" si="59"/>
        <v>0</v>
      </c>
      <c r="MZ119" s="612">
        <f t="shared" si="45"/>
        <v>850</v>
      </c>
      <c r="NA119" s="613">
        <f t="shared" si="60"/>
        <v>0</v>
      </c>
      <c r="NB119" s="643">
        <f t="shared" si="61"/>
        <v>0</v>
      </c>
      <c r="NC119" s="644">
        <v>0</v>
      </c>
      <c r="ND119" s="645">
        <v>0</v>
      </c>
      <c r="NE119" s="645">
        <v>0</v>
      </c>
      <c r="NF119" s="646">
        <v>0</v>
      </c>
      <c r="NG119" s="647">
        <v>0</v>
      </c>
      <c r="NH119" s="647">
        <v>0</v>
      </c>
      <c r="NI119" s="645">
        <v>0</v>
      </c>
      <c r="NJ119" s="645">
        <v>0</v>
      </c>
      <c r="NK119" s="646">
        <v>0</v>
      </c>
      <c r="NL119" s="647">
        <v>0</v>
      </c>
      <c r="NM119" s="645">
        <v>0</v>
      </c>
      <c r="NN119" s="645">
        <v>0</v>
      </c>
      <c r="NO119" s="646">
        <v>0</v>
      </c>
      <c r="NP119" s="647">
        <v>0</v>
      </c>
      <c r="NQ119" s="648">
        <v>0</v>
      </c>
      <c r="NR119" s="648">
        <v>0</v>
      </c>
      <c r="NS119" s="648">
        <v>0</v>
      </c>
      <c r="NT119" s="649">
        <f t="shared" si="62"/>
        <v>0</v>
      </c>
      <c r="NU119" s="650"/>
      <c r="NV119" s="625"/>
      <c r="NW119" s="626"/>
      <c r="NX119" s="626"/>
      <c r="NY119" s="651"/>
      <c r="NZ119" s="626"/>
      <c r="OA119" s="626"/>
      <c r="OB119" s="626"/>
      <c r="OC119" s="651"/>
      <c r="OD119" s="652"/>
      <c r="OE119" s="653"/>
      <c r="OF119" s="654"/>
      <c r="OG119" s="654"/>
      <c r="OH119" s="654"/>
      <c r="OI119" s="654"/>
      <c r="OJ119" s="654"/>
      <c r="OK119" s="654"/>
      <c r="OL119" s="655"/>
      <c r="OM119" s="656"/>
      <c r="ON119" s="657"/>
      <c r="OO119" s="657"/>
      <c r="OP119" s="657"/>
      <c r="OQ119" s="657"/>
      <c r="OR119" s="657"/>
      <c r="OS119" s="657"/>
      <c r="OT119" s="658"/>
    </row>
    <row r="120" spans="1:410" s="587" customFormat="1" ht="8.25" x14ac:dyDescent="0.25">
      <c r="A120" s="588" t="s">
        <v>769</v>
      </c>
      <c r="B120" s="589" t="s">
        <v>770</v>
      </c>
      <c r="C120" s="590" t="s">
        <v>771</v>
      </c>
      <c r="D120" s="590" t="s">
        <v>772</v>
      </c>
      <c r="E120" s="590" t="s">
        <v>1207</v>
      </c>
      <c r="F120" s="590" t="s">
        <v>229</v>
      </c>
      <c r="G120" s="590" t="s">
        <v>230</v>
      </c>
      <c r="H120" s="590" t="s">
        <v>773</v>
      </c>
      <c r="I120" s="590" t="s">
        <v>492</v>
      </c>
      <c r="J120" s="590" t="s">
        <v>493</v>
      </c>
      <c r="K120" s="591" t="s">
        <v>282</v>
      </c>
      <c r="L120" s="592">
        <v>1</v>
      </c>
      <c r="M120" s="593">
        <v>254969</v>
      </c>
      <c r="N120" s="594">
        <v>0</v>
      </c>
      <c r="O120" s="595">
        <v>285151</v>
      </c>
      <c r="P120" s="596">
        <v>187159</v>
      </c>
      <c r="Q120" s="597">
        <f t="shared" si="46"/>
        <v>0.65635049500089426</v>
      </c>
      <c r="R120" s="598">
        <f t="shared" si="70"/>
        <v>-30182</v>
      </c>
      <c r="S120" s="599">
        <v>20231.284179999999</v>
      </c>
      <c r="T120" s="600">
        <v>211242.27942999997</v>
      </c>
      <c r="U120" s="600">
        <v>0</v>
      </c>
      <c r="V120" s="600">
        <v>231473.56360999998</v>
      </c>
      <c r="W120" s="601">
        <f t="shared" si="47"/>
        <v>0.90784983119516482</v>
      </c>
      <c r="X120" s="602">
        <v>27.6267</v>
      </c>
      <c r="Y120" s="603">
        <v>0</v>
      </c>
      <c r="Z120" s="603">
        <v>51.344799999999999</v>
      </c>
      <c r="AA120" s="603">
        <v>27.256800000000002</v>
      </c>
      <c r="AB120" s="603">
        <v>14.218133333333334</v>
      </c>
      <c r="AC120" s="603">
        <v>32.703866666666663</v>
      </c>
      <c r="AD120" s="603">
        <v>0</v>
      </c>
      <c r="AE120" s="603">
        <v>13.761600000000001</v>
      </c>
      <c r="AF120" s="603">
        <v>4.569</v>
      </c>
      <c r="AG120" s="603">
        <v>171.48089999999999</v>
      </c>
      <c r="AH120" s="604">
        <f t="shared" si="48"/>
        <v>0.18038946054953861</v>
      </c>
      <c r="AI120" s="605">
        <f t="shared" si="49"/>
        <v>0.33525758682810286</v>
      </c>
      <c r="AJ120" s="606"/>
      <c r="AK120" s="607"/>
      <c r="AL120" s="607"/>
      <c r="AM120" s="607"/>
      <c r="AN120" s="607"/>
      <c r="AO120" s="607">
        <v>5265</v>
      </c>
      <c r="AP120" s="607">
        <v>1866</v>
      </c>
      <c r="AQ120" s="608"/>
      <c r="AR120" s="609"/>
      <c r="AS120" s="610"/>
      <c r="AT120" s="610"/>
      <c r="AU120" s="610"/>
      <c r="AV120" s="610"/>
      <c r="AW120" s="610"/>
      <c r="AX120" s="610"/>
      <c r="AY120" s="610"/>
      <c r="AZ120" s="610"/>
      <c r="BA120" s="610"/>
      <c r="BB120" s="610"/>
      <c r="BC120" s="610"/>
      <c r="BD120" s="610"/>
      <c r="BE120" s="610"/>
      <c r="BF120" s="610"/>
      <c r="BG120" s="610"/>
      <c r="BH120" s="610"/>
      <c r="BI120" s="610"/>
      <c r="BJ120" s="610"/>
      <c r="BK120" s="610"/>
      <c r="BL120" s="611"/>
      <c r="BM120" s="612">
        <v>49</v>
      </c>
      <c r="BN120" s="613"/>
      <c r="BO120" s="613"/>
      <c r="BP120" s="613"/>
      <c r="BQ120" s="613"/>
      <c r="BR120" s="613"/>
      <c r="BS120" s="613"/>
      <c r="BT120" s="613"/>
      <c r="BU120" s="613"/>
      <c r="BV120" s="613"/>
      <c r="BW120" s="613"/>
      <c r="BX120" s="613"/>
      <c r="BY120" s="613"/>
      <c r="BZ120" s="613"/>
      <c r="CA120" s="613"/>
      <c r="CB120" s="613"/>
      <c r="CC120" s="613"/>
      <c r="CD120" s="613"/>
      <c r="CE120" s="613"/>
      <c r="CF120" s="613"/>
      <c r="CG120" s="613"/>
      <c r="CH120" s="613"/>
      <c r="CI120" s="613"/>
      <c r="CJ120" s="613"/>
      <c r="CK120" s="613"/>
      <c r="CL120" s="613"/>
      <c r="CM120" s="613"/>
      <c r="CN120" s="613"/>
      <c r="CO120" s="613"/>
      <c r="CP120" s="613"/>
      <c r="CQ120" s="613"/>
      <c r="CR120" s="613"/>
      <c r="CS120" s="613"/>
      <c r="CT120" s="613"/>
      <c r="CU120" s="613"/>
      <c r="CV120" s="613"/>
      <c r="CW120" s="613"/>
      <c r="CX120" s="613"/>
      <c r="CY120" s="613"/>
      <c r="CZ120" s="613"/>
      <c r="DA120" s="613">
        <f t="shared" si="50"/>
        <v>49</v>
      </c>
      <c r="DB120" s="614">
        <f t="shared" si="51"/>
        <v>1</v>
      </c>
      <c r="DC120" s="615">
        <v>0.57841766843723796</v>
      </c>
      <c r="DD120" s="616"/>
      <c r="DE120" s="616"/>
      <c r="DF120" s="616"/>
      <c r="DG120" s="616"/>
      <c r="DH120" s="616"/>
      <c r="DI120" s="616"/>
      <c r="DJ120" s="616"/>
      <c r="DK120" s="616"/>
      <c r="DL120" s="616"/>
      <c r="DM120" s="616"/>
      <c r="DN120" s="616"/>
      <c r="DO120" s="616"/>
      <c r="DP120" s="616"/>
      <c r="DQ120" s="616"/>
      <c r="DR120" s="616"/>
      <c r="DS120" s="616"/>
      <c r="DT120" s="616"/>
      <c r="DU120" s="616"/>
      <c r="DV120" s="616"/>
      <c r="DW120" s="616"/>
      <c r="DX120" s="616"/>
      <c r="DY120" s="616"/>
      <c r="DZ120" s="616"/>
      <c r="EA120" s="616"/>
      <c r="EB120" s="616"/>
      <c r="EC120" s="616"/>
      <c r="ED120" s="616"/>
      <c r="EE120" s="616"/>
      <c r="EF120" s="616"/>
      <c r="EG120" s="616"/>
      <c r="EH120" s="616"/>
      <c r="EI120" s="616"/>
      <c r="EJ120" s="616"/>
      <c r="EK120" s="616"/>
      <c r="EL120" s="616"/>
      <c r="EM120" s="616"/>
      <c r="EN120" s="616"/>
      <c r="EO120" s="616"/>
      <c r="EP120" s="616"/>
      <c r="EQ120" s="617">
        <v>0.57841766843723796</v>
      </c>
      <c r="ER120" s="618"/>
      <c r="ES120" s="619">
        <v>4</v>
      </c>
      <c r="ET120" s="619"/>
      <c r="EU120" s="619"/>
      <c r="EV120" s="619"/>
      <c r="EW120" s="619"/>
      <c r="EX120" s="619"/>
      <c r="EY120" s="619"/>
      <c r="EZ120" s="619"/>
      <c r="FA120" s="619"/>
      <c r="FB120" s="619"/>
      <c r="FC120" s="619"/>
      <c r="FD120" s="619"/>
      <c r="FE120" s="619"/>
      <c r="FF120" s="619"/>
      <c r="FG120" s="619"/>
      <c r="FH120" s="619"/>
      <c r="FI120" s="619"/>
      <c r="FJ120" s="619"/>
      <c r="FK120" s="619"/>
      <c r="FL120" s="619"/>
      <c r="FM120" s="619"/>
      <c r="FN120" s="619"/>
      <c r="FO120" s="619"/>
      <c r="FP120" s="619"/>
      <c r="FQ120" s="619"/>
      <c r="FR120" s="619"/>
      <c r="FS120" s="619"/>
      <c r="FT120" s="619"/>
      <c r="FU120" s="619"/>
      <c r="FV120" s="619"/>
      <c r="FW120" s="619"/>
      <c r="FX120" s="620">
        <f t="shared" si="52"/>
        <v>4</v>
      </c>
      <c r="FY120" s="614">
        <f t="shared" ref="FY120:FY134" si="73">COUNT(ER120:FW120)</f>
        <v>1</v>
      </c>
      <c r="FZ120" s="615"/>
      <c r="GA120" s="616">
        <v>0.6897260273972603</v>
      </c>
      <c r="GB120" s="616"/>
      <c r="GC120" s="616"/>
      <c r="GD120" s="616"/>
      <c r="GE120" s="616"/>
      <c r="GF120" s="616"/>
      <c r="GG120" s="616"/>
      <c r="GH120" s="616"/>
      <c r="GI120" s="616"/>
      <c r="GJ120" s="616"/>
      <c r="GK120" s="616"/>
      <c r="GL120" s="616"/>
      <c r="GM120" s="616"/>
      <c r="GN120" s="616"/>
      <c r="GO120" s="616"/>
      <c r="GP120" s="616"/>
      <c r="GQ120" s="616"/>
      <c r="GR120" s="616"/>
      <c r="GS120" s="616"/>
      <c r="GT120" s="616"/>
      <c r="GU120" s="616"/>
      <c r="GV120" s="616"/>
      <c r="GW120" s="616"/>
      <c r="GX120" s="616"/>
      <c r="GY120" s="616"/>
      <c r="GZ120" s="616"/>
      <c r="HA120" s="616"/>
      <c r="HB120" s="616"/>
      <c r="HC120" s="616"/>
      <c r="HD120" s="616"/>
      <c r="HE120" s="616"/>
      <c r="HF120" s="621">
        <v>0.6897260273972603</v>
      </c>
      <c r="HG120" s="622">
        <v>35</v>
      </c>
      <c r="HH120" s="623"/>
      <c r="HI120" s="623"/>
      <c r="HJ120" s="623"/>
      <c r="HK120" s="623"/>
      <c r="HL120" s="623"/>
      <c r="HM120" s="623"/>
      <c r="HN120" s="624"/>
      <c r="HO120" s="625">
        <v>0</v>
      </c>
      <c r="HP120" s="626">
        <v>17</v>
      </c>
      <c r="HQ120" s="626">
        <v>0</v>
      </c>
      <c r="HR120" s="626">
        <v>48</v>
      </c>
      <c r="HS120" s="626">
        <v>270</v>
      </c>
      <c r="HT120" s="626">
        <v>368</v>
      </c>
      <c r="HU120" s="626">
        <v>98</v>
      </c>
      <c r="HV120" s="626">
        <v>78</v>
      </c>
      <c r="HW120" s="626">
        <v>49</v>
      </c>
      <c r="HX120" s="626">
        <v>54</v>
      </c>
      <c r="HY120" s="626">
        <v>208</v>
      </c>
      <c r="HZ120" s="626">
        <v>258</v>
      </c>
      <c r="IA120" s="626">
        <v>0</v>
      </c>
      <c r="IB120" s="626">
        <v>0</v>
      </c>
      <c r="IC120" s="626">
        <v>0</v>
      </c>
      <c r="ID120" s="626">
        <v>0</v>
      </c>
      <c r="IE120" s="626">
        <v>67</v>
      </c>
      <c r="IF120" s="626">
        <v>10</v>
      </c>
      <c r="IG120" s="626">
        <v>38</v>
      </c>
      <c r="IH120" s="626">
        <v>4</v>
      </c>
      <c r="II120" s="626">
        <v>19</v>
      </c>
      <c r="IJ120" s="626">
        <v>15</v>
      </c>
      <c r="IK120" s="626">
        <v>0</v>
      </c>
      <c r="IL120" s="626">
        <v>2</v>
      </c>
      <c r="IM120" s="626">
        <v>0</v>
      </c>
      <c r="IN120" s="626">
        <v>0</v>
      </c>
      <c r="IO120" s="626">
        <v>0</v>
      </c>
      <c r="IP120" s="626">
        <v>2</v>
      </c>
      <c r="IQ120" s="626">
        <f t="shared" si="53"/>
        <v>1605</v>
      </c>
      <c r="IR120" s="627">
        <f t="shared" si="54"/>
        <v>0</v>
      </c>
      <c r="IS120" s="614">
        <f t="shared" si="55"/>
        <v>4.397260273972603</v>
      </c>
      <c r="IT120" s="628">
        <v>284</v>
      </c>
      <c r="IU120" s="629">
        <f t="shared" si="56"/>
        <v>0.17694704049844237</v>
      </c>
      <c r="IV120" s="630">
        <v>400</v>
      </c>
      <c r="IW120" s="631">
        <f t="shared" si="37"/>
        <v>0.24922118380062305</v>
      </c>
      <c r="IX120" s="632">
        <v>1399.4349000000007</v>
      </c>
      <c r="IY120" s="633">
        <v>51.437099999999987</v>
      </c>
      <c r="IZ120" s="633">
        <v>1450.8719999999992</v>
      </c>
      <c r="JA120" s="634">
        <f t="shared" si="57"/>
        <v>3.5452541643921733E-2</v>
      </c>
      <c r="JB120" s="635">
        <v>0.90397009345794344</v>
      </c>
      <c r="JC120" s="636">
        <v>4</v>
      </c>
      <c r="JD120" s="637">
        <v>33</v>
      </c>
      <c r="JE120" s="637">
        <v>1</v>
      </c>
      <c r="JF120" s="637">
        <v>17</v>
      </c>
      <c r="JG120" s="637">
        <v>0</v>
      </c>
      <c r="JH120" s="637">
        <v>1550</v>
      </c>
      <c r="JI120" s="638">
        <f t="shared" si="38"/>
        <v>2.4922118380062306E-3</v>
      </c>
      <c r="JJ120" s="638">
        <f t="shared" si="39"/>
        <v>2.0560747663551402E-2</v>
      </c>
      <c r="JK120" s="638">
        <f t="shared" si="40"/>
        <v>6.2305295950155766E-4</v>
      </c>
      <c r="JL120" s="638">
        <f t="shared" si="41"/>
        <v>1.059190031152648E-2</v>
      </c>
      <c r="JM120" s="638">
        <f t="shared" si="42"/>
        <v>0</v>
      </c>
      <c r="JN120" s="639">
        <f t="shared" si="43"/>
        <v>0.96573208722741433</v>
      </c>
      <c r="JO120" s="640">
        <v>0</v>
      </c>
      <c r="JP120" s="641">
        <v>7.3529411764705879</v>
      </c>
      <c r="JQ120" s="641">
        <v>0</v>
      </c>
      <c r="JR120" s="641">
        <v>7.708333333333333</v>
      </c>
      <c r="JS120" s="641">
        <v>8.6962962962962962</v>
      </c>
      <c r="JT120" s="641">
        <v>6.8070652173913047</v>
      </c>
      <c r="JU120" s="641">
        <v>8.5714285714285712</v>
      </c>
      <c r="JV120" s="641">
        <v>8.7692307692307701</v>
      </c>
      <c r="JW120" s="641">
        <v>6.1836734693877551</v>
      </c>
      <c r="JX120" s="641">
        <v>10.722222222222221</v>
      </c>
      <c r="JY120" s="641">
        <v>8.052884615384615</v>
      </c>
      <c r="JZ120" s="641">
        <v>9.6395348837209305</v>
      </c>
      <c r="KA120" s="641">
        <v>0</v>
      </c>
      <c r="KB120" s="641">
        <v>0</v>
      </c>
      <c r="KC120" s="641">
        <v>0</v>
      </c>
      <c r="KD120" s="641">
        <v>0</v>
      </c>
      <c r="KE120" s="641">
        <v>8.4029850746268657</v>
      </c>
      <c r="KF120" s="641">
        <v>7.3</v>
      </c>
      <c r="KG120" s="641">
        <v>9.3947368421052637</v>
      </c>
      <c r="KH120" s="641">
        <v>5.25</v>
      </c>
      <c r="KI120" s="641">
        <v>2.8947368421052633</v>
      </c>
      <c r="KJ120" s="641">
        <v>3.0666666666666669</v>
      </c>
      <c r="KK120" s="641">
        <v>0</v>
      </c>
      <c r="KL120" s="641">
        <v>7.5</v>
      </c>
      <c r="KM120" s="641">
        <v>0</v>
      </c>
      <c r="KN120" s="641">
        <v>0</v>
      </c>
      <c r="KO120" s="641">
        <v>0</v>
      </c>
      <c r="KP120" s="641">
        <v>6.5</v>
      </c>
      <c r="KQ120" s="642">
        <v>8.1364485981308405</v>
      </c>
      <c r="KR120" s="625">
        <v>0</v>
      </c>
      <c r="KS120" s="626">
        <v>107</v>
      </c>
      <c r="KT120" s="626">
        <v>0</v>
      </c>
      <c r="KU120" s="626">
        <v>318</v>
      </c>
      <c r="KV120" s="626">
        <v>1722</v>
      </c>
      <c r="KW120" s="626">
        <v>1884</v>
      </c>
      <c r="KX120" s="626">
        <v>720</v>
      </c>
      <c r="KY120" s="626">
        <v>577</v>
      </c>
      <c r="KZ120" s="626">
        <v>254</v>
      </c>
      <c r="LA120" s="626">
        <v>481</v>
      </c>
      <c r="LB120" s="626">
        <v>1428</v>
      </c>
      <c r="LC120" s="626">
        <v>2046</v>
      </c>
      <c r="LD120" s="626">
        <v>0</v>
      </c>
      <c r="LE120" s="626">
        <v>0</v>
      </c>
      <c r="LF120" s="626">
        <v>0</v>
      </c>
      <c r="LG120" s="626">
        <v>0</v>
      </c>
      <c r="LH120" s="626">
        <v>482</v>
      </c>
      <c r="LI120" s="626">
        <v>62</v>
      </c>
      <c r="LJ120" s="626">
        <v>274</v>
      </c>
      <c r="LK120" s="626">
        <v>17</v>
      </c>
      <c r="LL120" s="626">
        <v>23</v>
      </c>
      <c r="LM120" s="626">
        <v>17</v>
      </c>
      <c r="LN120" s="626">
        <v>0</v>
      </c>
      <c r="LO120" s="626">
        <v>12</v>
      </c>
      <c r="LP120" s="626">
        <v>0</v>
      </c>
      <c r="LQ120" s="626">
        <v>0</v>
      </c>
      <c r="LR120" s="626">
        <v>0</v>
      </c>
      <c r="LS120" s="626">
        <v>11</v>
      </c>
      <c r="LT120" s="626">
        <f t="shared" si="72"/>
        <v>10435</v>
      </c>
      <c r="LU120" s="614">
        <f t="shared" si="44"/>
        <v>28.589041095890412</v>
      </c>
      <c r="LV120" s="625">
        <v>0</v>
      </c>
      <c r="LW120" s="626">
        <v>1</v>
      </c>
      <c r="LX120" s="626">
        <v>0</v>
      </c>
      <c r="LY120" s="626">
        <v>2</v>
      </c>
      <c r="LZ120" s="626">
        <v>352</v>
      </c>
      <c r="MA120" s="626">
        <v>256</v>
      </c>
      <c r="MB120" s="626">
        <v>20</v>
      </c>
      <c r="MC120" s="626">
        <v>29</v>
      </c>
      <c r="MD120" s="626">
        <v>0</v>
      </c>
      <c r="ME120" s="626">
        <v>46</v>
      </c>
      <c r="MF120" s="626">
        <v>40</v>
      </c>
      <c r="MG120" s="626">
        <v>181</v>
      </c>
      <c r="MH120" s="626">
        <v>0</v>
      </c>
      <c r="MI120" s="626">
        <v>0</v>
      </c>
      <c r="MJ120" s="626">
        <v>0</v>
      </c>
      <c r="MK120" s="626">
        <v>0</v>
      </c>
      <c r="ML120" s="626">
        <v>15</v>
      </c>
      <c r="MM120" s="626">
        <v>2</v>
      </c>
      <c r="MN120" s="626">
        <v>47</v>
      </c>
      <c r="MO120" s="626">
        <v>0</v>
      </c>
      <c r="MP120" s="626">
        <v>15</v>
      </c>
      <c r="MQ120" s="626">
        <v>15</v>
      </c>
      <c r="MR120" s="626">
        <v>0</v>
      </c>
      <c r="MS120" s="626">
        <v>0</v>
      </c>
      <c r="MT120" s="626">
        <v>0</v>
      </c>
      <c r="MU120" s="626">
        <v>0</v>
      </c>
      <c r="MV120" s="626">
        <v>0</v>
      </c>
      <c r="MW120" s="626">
        <v>0</v>
      </c>
      <c r="MX120" s="626">
        <f t="shared" si="67"/>
        <v>1021</v>
      </c>
      <c r="MY120" s="614">
        <f t="shared" si="59"/>
        <v>2.7972602739726029</v>
      </c>
      <c r="MZ120" s="612">
        <f t="shared" si="45"/>
        <v>10435</v>
      </c>
      <c r="NA120" s="613">
        <f t="shared" si="60"/>
        <v>1021</v>
      </c>
      <c r="NB120" s="643">
        <f t="shared" si="61"/>
        <v>8.9123603351955308E-2</v>
      </c>
      <c r="NC120" s="644">
        <v>0</v>
      </c>
      <c r="ND120" s="645">
        <v>0</v>
      </c>
      <c r="NE120" s="645">
        <v>0</v>
      </c>
      <c r="NF120" s="646">
        <v>28</v>
      </c>
      <c r="NG120" s="647">
        <v>34</v>
      </c>
      <c r="NH120" s="647">
        <v>959</v>
      </c>
      <c r="NI120" s="645">
        <v>0</v>
      </c>
      <c r="NJ120" s="645">
        <v>0</v>
      </c>
      <c r="NK120" s="646">
        <v>0</v>
      </c>
      <c r="NL120" s="647">
        <v>0</v>
      </c>
      <c r="NM120" s="645">
        <v>0</v>
      </c>
      <c r="NN120" s="645">
        <v>0</v>
      </c>
      <c r="NO120" s="646">
        <v>0</v>
      </c>
      <c r="NP120" s="647">
        <v>0</v>
      </c>
      <c r="NQ120" s="648">
        <v>0</v>
      </c>
      <c r="NR120" s="648">
        <v>0</v>
      </c>
      <c r="NS120" s="648">
        <v>0</v>
      </c>
      <c r="NT120" s="649">
        <f t="shared" si="62"/>
        <v>1021</v>
      </c>
      <c r="NU120" s="650">
        <f t="shared" si="63"/>
        <v>0</v>
      </c>
      <c r="NV120" s="625"/>
      <c r="NW120" s="626"/>
      <c r="NX120" s="626"/>
      <c r="NY120" s="651"/>
      <c r="NZ120" s="626">
        <v>1</v>
      </c>
      <c r="OA120" s="626">
        <v>25</v>
      </c>
      <c r="OB120" s="626">
        <v>140</v>
      </c>
      <c r="OC120" s="651">
        <v>166</v>
      </c>
      <c r="OD120" s="652">
        <f t="shared" si="64"/>
        <v>166</v>
      </c>
      <c r="OE120" s="653"/>
      <c r="OF120" s="654"/>
      <c r="OG120" s="654">
        <v>0.67</v>
      </c>
      <c r="OH120" s="654">
        <v>0.16750000000000001</v>
      </c>
      <c r="OI120" s="654"/>
      <c r="OJ120" s="654"/>
      <c r="OK120" s="654">
        <v>8.11</v>
      </c>
      <c r="OL120" s="655">
        <v>2.0274999999999999</v>
      </c>
      <c r="OM120" s="656"/>
      <c r="ON120" s="657">
        <v>996</v>
      </c>
      <c r="OO120" s="657"/>
      <c r="OP120" s="657"/>
      <c r="OQ120" s="657">
        <v>1248</v>
      </c>
      <c r="OR120" s="657"/>
      <c r="OS120" s="657"/>
      <c r="OT120" s="658">
        <f t="shared" si="69"/>
        <v>2244</v>
      </c>
    </row>
    <row r="121" spans="1:410" s="587" customFormat="1" ht="8.25" x14ac:dyDescent="0.25">
      <c r="A121" s="588" t="s">
        <v>774</v>
      </c>
      <c r="B121" s="589" t="s">
        <v>775</v>
      </c>
      <c r="C121" s="590" t="s">
        <v>776</v>
      </c>
      <c r="D121" s="590" t="s">
        <v>1293</v>
      </c>
      <c r="E121" s="590" t="s">
        <v>1294</v>
      </c>
      <c r="F121" s="590" t="s">
        <v>778</v>
      </c>
      <c r="G121" s="590" t="s">
        <v>779</v>
      </c>
      <c r="H121" s="590" t="s">
        <v>779</v>
      </c>
      <c r="I121" s="590" t="s">
        <v>186</v>
      </c>
      <c r="J121" s="590" t="s">
        <v>493</v>
      </c>
      <c r="K121" s="591" t="s">
        <v>238</v>
      </c>
      <c r="L121" s="592">
        <v>1</v>
      </c>
      <c r="M121" s="593">
        <v>7144224</v>
      </c>
      <c r="N121" s="594">
        <v>85039</v>
      </c>
      <c r="O121" s="595">
        <v>6906580</v>
      </c>
      <c r="P121" s="596">
        <v>3926827</v>
      </c>
      <c r="Q121" s="597">
        <f t="shared" si="46"/>
        <v>0.56856316729843137</v>
      </c>
      <c r="R121" s="598">
        <f t="shared" si="70"/>
        <v>237644</v>
      </c>
      <c r="S121" s="599">
        <v>13837.869990000001</v>
      </c>
      <c r="T121" s="600">
        <v>6088836.7551900018</v>
      </c>
      <c r="U121" s="600">
        <v>346008.6334500002</v>
      </c>
      <c r="V121" s="600">
        <v>6448683.258630001</v>
      </c>
      <c r="W121" s="601">
        <f t="shared" si="47"/>
        <v>0.9026429264577932</v>
      </c>
      <c r="X121" s="602">
        <v>445.37074999999999</v>
      </c>
      <c r="Y121" s="603">
        <v>24.493500000000001</v>
      </c>
      <c r="Z121" s="603">
        <v>716.35541333333344</v>
      </c>
      <c r="AA121" s="603">
        <v>269.96186666666665</v>
      </c>
      <c r="AB121" s="603">
        <v>56.864533333333334</v>
      </c>
      <c r="AC121" s="603">
        <v>330.51901333333336</v>
      </c>
      <c r="AD121" s="603">
        <v>8.4289333333333314</v>
      </c>
      <c r="AE121" s="603">
        <v>226.90937500000001</v>
      </c>
      <c r="AF121" s="603">
        <v>157.210375</v>
      </c>
      <c r="AG121" s="603">
        <v>2236.1137600000002</v>
      </c>
      <c r="AH121" s="604">
        <f t="shared" si="48"/>
        <v>0.24048174432270439</v>
      </c>
      <c r="AI121" s="605">
        <f t="shared" si="49"/>
        <v>0.38680223017208004</v>
      </c>
      <c r="AJ121" s="606">
        <v>133</v>
      </c>
      <c r="AK121" s="607"/>
      <c r="AL121" s="607"/>
      <c r="AM121" s="607"/>
      <c r="AN121" s="607"/>
      <c r="AO121" s="607">
        <v>39034</v>
      </c>
      <c r="AP121" s="607">
        <v>12712</v>
      </c>
      <c r="AQ121" s="608">
        <v>6787</v>
      </c>
      <c r="AR121" s="609">
        <v>1</v>
      </c>
      <c r="AS121" s="610"/>
      <c r="AT121" s="610"/>
      <c r="AU121" s="610"/>
      <c r="AV121" s="610"/>
      <c r="AW121" s="610"/>
      <c r="AX121" s="610">
        <v>1</v>
      </c>
      <c r="AY121" s="610">
        <v>1</v>
      </c>
      <c r="AZ121" s="610"/>
      <c r="BA121" s="610">
        <v>1</v>
      </c>
      <c r="BB121" s="610"/>
      <c r="BC121" s="610"/>
      <c r="BD121" s="610"/>
      <c r="BE121" s="610"/>
      <c r="BF121" s="610">
        <v>1</v>
      </c>
      <c r="BG121" s="610"/>
      <c r="BH121" s="610"/>
      <c r="BI121" s="610"/>
      <c r="BJ121" s="610">
        <v>1</v>
      </c>
      <c r="BK121" s="610">
        <v>1</v>
      </c>
      <c r="BL121" s="611">
        <f t="shared" si="65"/>
        <v>7</v>
      </c>
      <c r="BM121" s="612">
        <v>64</v>
      </c>
      <c r="BN121" s="613">
        <v>38</v>
      </c>
      <c r="BO121" s="613">
        <v>79</v>
      </c>
      <c r="BP121" s="613">
        <v>44</v>
      </c>
      <c r="BQ121" s="613">
        <v>56</v>
      </c>
      <c r="BR121" s="613">
        <v>31</v>
      </c>
      <c r="BS121" s="613">
        <v>50</v>
      </c>
      <c r="BT121" s="613">
        <v>26</v>
      </c>
      <c r="BU121" s="613">
        <v>24</v>
      </c>
      <c r="BV121" s="613">
        <v>34</v>
      </c>
      <c r="BW121" s="613">
        <v>36</v>
      </c>
      <c r="BX121" s="613">
        <v>50</v>
      </c>
      <c r="BY121" s="613">
        <v>30</v>
      </c>
      <c r="BZ121" s="613">
        <v>54</v>
      </c>
      <c r="CA121" s="613"/>
      <c r="CB121" s="613">
        <v>34</v>
      </c>
      <c r="CC121" s="613">
        <v>20</v>
      </c>
      <c r="CD121" s="613">
        <v>22</v>
      </c>
      <c r="CE121" s="613">
        <v>46</v>
      </c>
      <c r="CF121" s="613">
        <v>8</v>
      </c>
      <c r="CG121" s="613"/>
      <c r="CH121" s="613">
        <v>25</v>
      </c>
      <c r="CI121" s="613">
        <v>4</v>
      </c>
      <c r="CJ121" s="613"/>
      <c r="CK121" s="613">
        <v>4</v>
      </c>
      <c r="CL121" s="613"/>
      <c r="CM121" s="613">
        <v>10</v>
      </c>
      <c r="CN121" s="613"/>
      <c r="CO121" s="613">
        <v>24</v>
      </c>
      <c r="CP121" s="613"/>
      <c r="CQ121" s="613"/>
      <c r="CR121" s="613"/>
      <c r="CS121" s="613"/>
      <c r="CT121" s="613"/>
      <c r="CU121" s="613"/>
      <c r="CV121" s="613"/>
      <c r="CW121" s="613"/>
      <c r="CX121" s="613"/>
      <c r="CY121" s="613"/>
      <c r="CZ121" s="613"/>
      <c r="DA121" s="613">
        <f t="shared" si="50"/>
        <v>813</v>
      </c>
      <c r="DB121" s="614">
        <f t="shared" si="51"/>
        <v>24</v>
      </c>
      <c r="DC121" s="615">
        <v>0.53112157534246573</v>
      </c>
      <c r="DD121" s="616">
        <v>0.59603460706560918</v>
      </c>
      <c r="DE121" s="616">
        <v>0.29641061210334663</v>
      </c>
      <c r="DF121" s="616">
        <v>0.56650062266500623</v>
      </c>
      <c r="DG121" s="616">
        <v>0.35640900195694714</v>
      </c>
      <c r="DH121" s="616">
        <v>0.23049049933716306</v>
      </c>
      <c r="DI121" s="616">
        <v>0.53068493150684937</v>
      </c>
      <c r="DJ121" s="616">
        <v>0.61327713382507898</v>
      </c>
      <c r="DK121" s="616">
        <v>0.48687214611872148</v>
      </c>
      <c r="DL121" s="616">
        <v>0.5360193392425463</v>
      </c>
      <c r="DM121" s="616">
        <v>0.44771689497716893</v>
      </c>
      <c r="DN121" s="616">
        <v>0.40882191780821919</v>
      </c>
      <c r="DO121" s="616">
        <v>0.27789954337899542</v>
      </c>
      <c r="DP121" s="616">
        <v>0.69157787924911207</v>
      </c>
      <c r="DQ121" s="616"/>
      <c r="DR121" s="616">
        <v>0.62554391619661565</v>
      </c>
      <c r="DS121" s="616">
        <v>0.34726027397260273</v>
      </c>
      <c r="DT121" s="616">
        <v>0.7681195516811955</v>
      </c>
      <c r="DU121" s="616">
        <v>0.53865396069088745</v>
      </c>
      <c r="DV121" s="616">
        <v>0.4023972602739726</v>
      </c>
      <c r="DW121" s="616"/>
      <c r="DX121" s="616">
        <v>0.21994520547945207</v>
      </c>
      <c r="DY121" s="616">
        <v>1.226027397260274</v>
      </c>
      <c r="DZ121" s="616"/>
      <c r="EA121" s="616"/>
      <c r="EB121" s="616"/>
      <c r="EC121" s="616">
        <v>0.31534246575342467</v>
      </c>
      <c r="ED121" s="616"/>
      <c r="EE121" s="616">
        <v>0.49942922374429222</v>
      </c>
      <c r="EF121" s="616"/>
      <c r="EG121" s="616"/>
      <c r="EH121" s="616"/>
      <c r="EI121" s="616"/>
      <c r="EJ121" s="616"/>
      <c r="EK121" s="616"/>
      <c r="EL121" s="616"/>
      <c r="EM121" s="616"/>
      <c r="EN121" s="616"/>
      <c r="EO121" s="616"/>
      <c r="EP121" s="616"/>
      <c r="EQ121" s="617">
        <v>0.47400967160356533</v>
      </c>
      <c r="ER121" s="618">
        <v>18</v>
      </c>
      <c r="ES121" s="619">
        <v>8</v>
      </c>
      <c r="ET121" s="619">
        <v>8</v>
      </c>
      <c r="EU121" s="619">
        <v>13</v>
      </c>
      <c r="EV121" s="619">
        <v>5</v>
      </c>
      <c r="EW121" s="619">
        <v>8</v>
      </c>
      <c r="EX121" s="619">
        <v>15</v>
      </c>
      <c r="EY121" s="619"/>
      <c r="EZ121" s="619">
        <v>3</v>
      </c>
      <c r="FA121" s="619"/>
      <c r="FB121" s="619"/>
      <c r="FC121" s="619"/>
      <c r="FD121" s="619"/>
      <c r="FE121" s="619"/>
      <c r="FF121" s="619"/>
      <c r="FG121" s="619"/>
      <c r="FH121" s="619"/>
      <c r="FI121" s="619"/>
      <c r="FJ121" s="619"/>
      <c r="FK121" s="619"/>
      <c r="FL121" s="619"/>
      <c r="FM121" s="619"/>
      <c r="FN121" s="619"/>
      <c r="FO121" s="619"/>
      <c r="FP121" s="619"/>
      <c r="FQ121" s="619"/>
      <c r="FR121" s="619"/>
      <c r="FS121" s="619"/>
      <c r="FT121" s="619"/>
      <c r="FU121" s="619"/>
      <c r="FV121" s="619"/>
      <c r="FW121" s="619"/>
      <c r="FX121" s="620">
        <f t="shared" si="52"/>
        <v>78</v>
      </c>
      <c r="FY121" s="614">
        <f t="shared" si="73"/>
        <v>8</v>
      </c>
      <c r="FZ121" s="615">
        <v>0.64505327245053268</v>
      </c>
      <c r="GA121" s="616">
        <v>0.73321917808219184</v>
      </c>
      <c r="GB121" s="616">
        <v>0.65410958904109584</v>
      </c>
      <c r="GC121" s="616">
        <v>0.3468914646996839</v>
      </c>
      <c r="GD121" s="616">
        <v>0.49424657534246574</v>
      </c>
      <c r="GE121" s="616">
        <v>0.67500000000000004</v>
      </c>
      <c r="GF121" s="616">
        <v>0.62082191780821916</v>
      </c>
      <c r="GG121" s="616"/>
      <c r="GH121" s="616">
        <v>0.21643835616438356</v>
      </c>
      <c r="GI121" s="616"/>
      <c r="GJ121" s="616"/>
      <c r="GK121" s="616"/>
      <c r="GL121" s="616"/>
      <c r="GM121" s="616"/>
      <c r="GN121" s="616"/>
      <c r="GO121" s="616"/>
      <c r="GP121" s="616"/>
      <c r="GQ121" s="616"/>
      <c r="GR121" s="616"/>
      <c r="GS121" s="616"/>
      <c r="GT121" s="616"/>
      <c r="GU121" s="616"/>
      <c r="GV121" s="616"/>
      <c r="GW121" s="616"/>
      <c r="GX121" s="616"/>
      <c r="GY121" s="616"/>
      <c r="GZ121" s="616"/>
      <c r="HA121" s="616"/>
      <c r="HB121" s="616"/>
      <c r="HC121" s="616"/>
      <c r="HD121" s="616"/>
      <c r="HE121" s="616"/>
      <c r="HF121" s="621">
        <v>0.57759044608359678</v>
      </c>
      <c r="HG121" s="622">
        <v>66</v>
      </c>
      <c r="HH121" s="623"/>
      <c r="HI121" s="623"/>
      <c r="HJ121" s="623"/>
      <c r="HK121" s="623"/>
      <c r="HL121" s="623"/>
      <c r="HM121" s="623"/>
      <c r="HN121" s="624"/>
      <c r="HO121" s="625">
        <v>185</v>
      </c>
      <c r="HP121" s="626">
        <v>1725</v>
      </c>
      <c r="HQ121" s="626">
        <v>533</v>
      </c>
      <c r="HR121" s="626">
        <v>1389</v>
      </c>
      <c r="HS121" s="626">
        <v>2004</v>
      </c>
      <c r="HT121" s="626">
        <v>4890</v>
      </c>
      <c r="HU121" s="626">
        <v>2440</v>
      </c>
      <c r="HV121" s="626">
        <v>984</v>
      </c>
      <c r="HW121" s="626">
        <v>4176</v>
      </c>
      <c r="HX121" s="626">
        <v>1254</v>
      </c>
      <c r="HY121" s="626">
        <v>848</v>
      </c>
      <c r="HZ121" s="626">
        <v>1785</v>
      </c>
      <c r="IA121" s="626">
        <v>555</v>
      </c>
      <c r="IB121" s="626">
        <v>819</v>
      </c>
      <c r="IC121" s="626">
        <v>1296</v>
      </c>
      <c r="ID121" s="626">
        <v>1211</v>
      </c>
      <c r="IE121" s="626">
        <v>394</v>
      </c>
      <c r="IF121" s="626">
        <v>183</v>
      </c>
      <c r="IG121" s="626">
        <v>418</v>
      </c>
      <c r="IH121" s="626">
        <v>593</v>
      </c>
      <c r="II121" s="626">
        <v>224</v>
      </c>
      <c r="IJ121" s="626">
        <v>279</v>
      </c>
      <c r="IK121" s="626">
        <v>28</v>
      </c>
      <c r="IL121" s="626">
        <v>260</v>
      </c>
      <c r="IM121" s="626">
        <v>466</v>
      </c>
      <c r="IN121" s="626">
        <v>1</v>
      </c>
      <c r="IO121" s="626">
        <v>25</v>
      </c>
      <c r="IP121" s="626">
        <v>2</v>
      </c>
      <c r="IQ121" s="626">
        <f t="shared" si="53"/>
        <v>28967</v>
      </c>
      <c r="IR121" s="627">
        <f t="shared" si="54"/>
        <v>6.4210998722684437E-3</v>
      </c>
      <c r="IS121" s="614">
        <f t="shared" si="55"/>
        <v>79.361643835616434</v>
      </c>
      <c r="IT121" s="628">
        <v>2624</v>
      </c>
      <c r="IU121" s="629">
        <f t="shared" si="56"/>
        <v>9.0585839058238679E-2</v>
      </c>
      <c r="IV121" s="630">
        <v>11431</v>
      </c>
      <c r="IW121" s="631">
        <f t="shared" si="37"/>
        <v>0.39462146580591706</v>
      </c>
      <c r="IX121" s="632">
        <v>29908.995299999966</v>
      </c>
      <c r="IY121" s="633">
        <v>5645.2814000000162</v>
      </c>
      <c r="IZ121" s="633">
        <v>35554.276699999937</v>
      </c>
      <c r="JA121" s="634">
        <f t="shared" si="57"/>
        <v>0.15877925031730505</v>
      </c>
      <c r="JB121" s="635">
        <v>1.2274062450374543</v>
      </c>
      <c r="JC121" s="636">
        <v>9007</v>
      </c>
      <c r="JD121" s="637">
        <v>5014</v>
      </c>
      <c r="JE121" s="637">
        <v>702</v>
      </c>
      <c r="JF121" s="637">
        <v>1297</v>
      </c>
      <c r="JG121" s="637">
        <v>241</v>
      </c>
      <c r="JH121" s="637">
        <v>12706</v>
      </c>
      <c r="JI121" s="638">
        <f t="shared" si="38"/>
        <v>0.31094003521248315</v>
      </c>
      <c r="JJ121" s="638">
        <f t="shared" si="39"/>
        <v>0.17309352021265578</v>
      </c>
      <c r="JK121" s="638">
        <f t="shared" si="40"/>
        <v>2.4234473711464772E-2</v>
      </c>
      <c r="JL121" s="638">
        <f t="shared" si="41"/>
        <v>4.4775088894258984E-2</v>
      </c>
      <c r="JM121" s="638">
        <f t="shared" si="42"/>
        <v>8.3198122000897566E-3</v>
      </c>
      <c r="JN121" s="639">
        <f t="shared" si="43"/>
        <v>0.43863706976904754</v>
      </c>
      <c r="JO121" s="640">
        <v>20.470270270270269</v>
      </c>
      <c r="JP121" s="641">
        <v>6.6423188405797102</v>
      </c>
      <c r="JQ121" s="641">
        <v>3.7166979362101311</v>
      </c>
      <c r="JR121" s="641">
        <v>5.2886969042476606</v>
      </c>
      <c r="JS121" s="641">
        <v>8.0404191616766472</v>
      </c>
      <c r="JT121" s="641">
        <v>4.7384458077709608</v>
      </c>
      <c r="JU121" s="641">
        <v>5.7889344262295079</v>
      </c>
      <c r="JV121" s="641">
        <v>6.1849593495934956</v>
      </c>
      <c r="JW121" s="641">
        <v>6.9121168582375478</v>
      </c>
      <c r="JX121" s="641">
        <v>6.3014354066985643</v>
      </c>
      <c r="JY121" s="641">
        <v>5.4622641509433958</v>
      </c>
      <c r="JZ121" s="641">
        <v>6.3036414565826329</v>
      </c>
      <c r="KA121" s="641">
        <v>6.2486486486486488</v>
      </c>
      <c r="KB121" s="641">
        <v>5.4041514041514045</v>
      </c>
      <c r="KC121" s="641">
        <v>5.3209876543209873</v>
      </c>
      <c r="KD121" s="641">
        <v>5.886044591246903</v>
      </c>
      <c r="KE121" s="641">
        <v>5.7005076142131976</v>
      </c>
      <c r="KF121" s="641">
        <v>6.5628415300546452</v>
      </c>
      <c r="KG121" s="641">
        <v>10.751196172248804</v>
      </c>
      <c r="KH121" s="641">
        <v>15.050590219224283</v>
      </c>
      <c r="KI121" s="641">
        <v>7.2544642857142856</v>
      </c>
      <c r="KJ121" s="641">
        <v>4.1218637992831537</v>
      </c>
      <c r="KK121" s="641">
        <v>6.0357142857142856</v>
      </c>
      <c r="KL121" s="641">
        <v>2.8961538461538461</v>
      </c>
      <c r="KM121" s="641">
        <v>13.523605150214593</v>
      </c>
      <c r="KN121" s="641">
        <v>2</v>
      </c>
      <c r="KO121" s="641">
        <v>5.36</v>
      </c>
      <c r="KP121" s="641">
        <v>4</v>
      </c>
      <c r="KQ121" s="642">
        <v>6.4088445472434152</v>
      </c>
      <c r="KR121" s="625">
        <v>473</v>
      </c>
      <c r="KS121" s="626">
        <v>7987</v>
      </c>
      <c r="KT121" s="626">
        <v>1433</v>
      </c>
      <c r="KU121" s="626">
        <v>5781</v>
      </c>
      <c r="KV121" s="626">
        <v>12706</v>
      </c>
      <c r="KW121" s="626">
        <v>15119</v>
      </c>
      <c r="KX121" s="626">
        <v>9924</v>
      </c>
      <c r="KY121" s="626">
        <v>4328</v>
      </c>
      <c r="KZ121" s="626">
        <v>24080</v>
      </c>
      <c r="LA121" s="626">
        <v>6514</v>
      </c>
      <c r="LB121" s="626">
        <v>3561</v>
      </c>
      <c r="LC121" s="626">
        <v>9103</v>
      </c>
      <c r="LD121" s="626">
        <v>2907</v>
      </c>
      <c r="LE121" s="626">
        <v>3597</v>
      </c>
      <c r="LF121" s="626">
        <v>5382</v>
      </c>
      <c r="LG121" s="626">
        <v>4333</v>
      </c>
      <c r="LH121" s="626">
        <v>1795</v>
      </c>
      <c r="LI121" s="626">
        <v>980</v>
      </c>
      <c r="LJ121" s="626">
        <v>3507</v>
      </c>
      <c r="LK121" s="626">
        <v>8247</v>
      </c>
      <c r="LL121" s="626">
        <v>1397</v>
      </c>
      <c r="LM121" s="626">
        <v>732</v>
      </c>
      <c r="LN121" s="626">
        <v>132</v>
      </c>
      <c r="LO121" s="626">
        <v>508</v>
      </c>
      <c r="LP121" s="626">
        <v>5835</v>
      </c>
      <c r="LQ121" s="626">
        <v>1</v>
      </c>
      <c r="LR121" s="626">
        <v>97</v>
      </c>
      <c r="LS121" s="626">
        <v>6</v>
      </c>
      <c r="LT121" s="626">
        <f t="shared" si="72"/>
        <v>140465</v>
      </c>
      <c r="LU121" s="614">
        <f t="shared" si="44"/>
        <v>384.83561643835617</v>
      </c>
      <c r="LV121" s="625">
        <v>3122</v>
      </c>
      <c r="LW121" s="626">
        <v>1779</v>
      </c>
      <c r="LX121" s="626">
        <v>16</v>
      </c>
      <c r="LY121" s="626">
        <v>176</v>
      </c>
      <c r="LZ121" s="626">
        <v>1416</v>
      </c>
      <c r="MA121" s="626">
        <v>3305</v>
      </c>
      <c r="MB121" s="626">
        <v>1756</v>
      </c>
      <c r="MC121" s="626">
        <v>769</v>
      </c>
      <c r="MD121" s="626">
        <v>598</v>
      </c>
      <c r="ME121" s="626">
        <v>125</v>
      </c>
      <c r="MF121" s="626">
        <v>229</v>
      </c>
      <c r="MG121" s="626">
        <v>361</v>
      </c>
      <c r="MH121" s="626">
        <v>3</v>
      </c>
      <c r="MI121" s="626">
        <v>13</v>
      </c>
      <c r="MJ121" s="626">
        <v>232</v>
      </c>
      <c r="MK121" s="626">
        <v>1590</v>
      </c>
      <c r="ML121" s="626">
        <v>58</v>
      </c>
      <c r="MM121" s="626">
        <v>38</v>
      </c>
      <c r="MN121" s="626">
        <v>579</v>
      </c>
      <c r="MO121" s="626">
        <v>98</v>
      </c>
      <c r="MP121" s="626">
        <v>37</v>
      </c>
      <c r="MQ121" s="626">
        <v>168</v>
      </c>
      <c r="MR121" s="626">
        <v>9</v>
      </c>
      <c r="MS121" s="626">
        <v>14</v>
      </c>
      <c r="MT121" s="626">
        <v>0</v>
      </c>
      <c r="MU121" s="626">
        <v>0</v>
      </c>
      <c r="MV121" s="626">
        <v>11</v>
      </c>
      <c r="MW121" s="626">
        <v>0</v>
      </c>
      <c r="MX121" s="626">
        <f t="shared" si="67"/>
        <v>16502</v>
      </c>
      <c r="MY121" s="614">
        <f t="shared" si="59"/>
        <v>45.210958904109589</v>
      </c>
      <c r="MZ121" s="612">
        <f t="shared" si="45"/>
        <v>140465</v>
      </c>
      <c r="NA121" s="613">
        <f t="shared" si="60"/>
        <v>16502</v>
      </c>
      <c r="NB121" s="643">
        <f t="shared" si="61"/>
        <v>0.10513037772270604</v>
      </c>
      <c r="NC121" s="644">
        <v>93</v>
      </c>
      <c r="ND121" s="645">
        <v>870</v>
      </c>
      <c r="NE121" s="645">
        <v>1417</v>
      </c>
      <c r="NF121" s="646">
        <v>2997</v>
      </c>
      <c r="NG121" s="647">
        <v>2463</v>
      </c>
      <c r="NH121" s="647">
        <v>5958</v>
      </c>
      <c r="NI121" s="645">
        <v>0</v>
      </c>
      <c r="NJ121" s="645">
        <v>0</v>
      </c>
      <c r="NK121" s="646">
        <v>0</v>
      </c>
      <c r="NL121" s="647">
        <v>904</v>
      </c>
      <c r="NM121" s="645">
        <v>0</v>
      </c>
      <c r="NN121" s="645">
        <v>136</v>
      </c>
      <c r="NO121" s="646">
        <v>60</v>
      </c>
      <c r="NP121" s="647">
        <v>1373</v>
      </c>
      <c r="NQ121" s="648">
        <v>0</v>
      </c>
      <c r="NR121" s="648">
        <v>231</v>
      </c>
      <c r="NS121" s="648">
        <v>0</v>
      </c>
      <c r="NT121" s="649">
        <f t="shared" si="62"/>
        <v>16502</v>
      </c>
      <c r="NU121" s="650">
        <f t="shared" si="63"/>
        <v>0.15246636771300448</v>
      </c>
      <c r="NV121" s="625">
        <v>1713</v>
      </c>
      <c r="NW121" s="626">
        <v>5</v>
      </c>
      <c r="NX121" s="626">
        <v>35</v>
      </c>
      <c r="NY121" s="651">
        <v>1753</v>
      </c>
      <c r="NZ121" s="626">
        <v>1539</v>
      </c>
      <c r="OA121" s="626">
        <v>149</v>
      </c>
      <c r="OB121" s="626">
        <v>240</v>
      </c>
      <c r="OC121" s="651">
        <v>1928</v>
      </c>
      <c r="OD121" s="652">
        <f t="shared" si="64"/>
        <v>3681</v>
      </c>
      <c r="OE121" s="653">
        <v>20.21</v>
      </c>
      <c r="OF121" s="654">
        <v>2.5262500000000001</v>
      </c>
      <c r="OG121" s="654">
        <v>22.310000000000002</v>
      </c>
      <c r="OH121" s="654">
        <v>0.31871428571428573</v>
      </c>
      <c r="OI121" s="654">
        <v>47.269999999999996</v>
      </c>
      <c r="OJ121" s="654">
        <v>5.9087499999999995</v>
      </c>
      <c r="OK121" s="654">
        <v>145.69</v>
      </c>
      <c r="OL121" s="655">
        <v>2.0812857142857144</v>
      </c>
      <c r="OM121" s="656"/>
      <c r="ON121" s="657">
        <v>8</v>
      </c>
      <c r="OO121" s="657"/>
      <c r="OP121" s="657"/>
      <c r="OQ121" s="657"/>
      <c r="OR121" s="657"/>
      <c r="OS121" s="657"/>
      <c r="OT121" s="658">
        <f t="shared" si="69"/>
        <v>8</v>
      </c>
    </row>
    <row r="122" spans="1:410" s="587" customFormat="1" ht="8.25" x14ac:dyDescent="0.25">
      <c r="A122" s="588" t="s">
        <v>774</v>
      </c>
      <c r="B122" s="589" t="s">
        <v>780</v>
      </c>
      <c r="C122" s="590" t="s">
        <v>781</v>
      </c>
      <c r="D122" s="590" t="s">
        <v>1295</v>
      </c>
      <c r="E122" s="590" t="s">
        <v>1294</v>
      </c>
      <c r="F122" s="590" t="s">
        <v>778</v>
      </c>
      <c r="G122" s="590" t="s">
        <v>782</v>
      </c>
      <c r="H122" s="590" t="s">
        <v>782</v>
      </c>
      <c r="I122" s="590" t="s">
        <v>186</v>
      </c>
      <c r="J122" s="590" t="s">
        <v>493</v>
      </c>
      <c r="K122" s="591" t="s">
        <v>282</v>
      </c>
      <c r="L122" s="592">
        <v>1</v>
      </c>
      <c r="M122" s="593"/>
      <c r="N122" s="594"/>
      <c r="O122" s="595"/>
      <c r="P122" s="596"/>
      <c r="Q122" s="597"/>
      <c r="R122" s="598">
        <f t="shared" si="70"/>
        <v>0</v>
      </c>
      <c r="S122" s="599"/>
      <c r="T122" s="600"/>
      <c r="U122" s="600"/>
      <c r="V122" s="600"/>
      <c r="W122" s="601"/>
      <c r="X122" s="602">
        <v>110.91199999999999</v>
      </c>
      <c r="Y122" s="603">
        <v>8.1240000000000006</v>
      </c>
      <c r="Z122" s="603">
        <v>242.87813333333335</v>
      </c>
      <c r="AA122" s="603">
        <v>100.7204</v>
      </c>
      <c r="AB122" s="603">
        <v>23.095199999999998</v>
      </c>
      <c r="AC122" s="603">
        <v>78.043066666666661</v>
      </c>
      <c r="AD122" s="603">
        <v>0.23</v>
      </c>
      <c r="AE122" s="603">
        <v>51.097750000000005</v>
      </c>
      <c r="AF122" s="603">
        <v>123.58475</v>
      </c>
      <c r="AG122" s="603">
        <v>738.68529999999998</v>
      </c>
      <c r="AH122" s="604">
        <f t="shared" si="48"/>
        <v>0.19665150598543127</v>
      </c>
      <c r="AI122" s="605">
        <f t="shared" si="49"/>
        <v>0.43063285028608611</v>
      </c>
      <c r="AJ122" s="606"/>
      <c r="AK122" s="607"/>
      <c r="AL122" s="607"/>
      <c r="AM122" s="607"/>
      <c r="AN122" s="607"/>
      <c r="AO122" s="607">
        <v>9988</v>
      </c>
      <c r="AP122" s="607">
        <v>2942</v>
      </c>
      <c r="AQ122" s="608">
        <v>4750</v>
      </c>
      <c r="AR122" s="609"/>
      <c r="AS122" s="610"/>
      <c r="AT122" s="610"/>
      <c r="AU122" s="610"/>
      <c r="AV122" s="610"/>
      <c r="AW122" s="610"/>
      <c r="AX122" s="610"/>
      <c r="AY122" s="610"/>
      <c r="AZ122" s="610"/>
      <c r="BA122" s="610"/>
      <c r="BB122" s="610"/>
      <c r="BC122" s="610"/>
      <c r="BD122" s="610"/>
      <c r="BE122" s="610"/>
      <c r="BF122" s="610"/>
      <c r="BG122" s="610"/>
      <c r="BH122" s="610"/>
      <c r="BI122" s="610"/>
      <c r="BJ122" s="610"/>
      <c r="BK122" s="610"/>
      <c r="BL122" s="611"/>
      <c r="BM122" s="612">
        <v>20</v>
      </c>
      <c r="BN122" s="613">
        <v>58</v>
      </c>
      <c r="BO122" s="613">
        <v>40</v>
      </c>
      <c r="BP122" s="613"/>
      <c r="BQ122" s="613">
        <v>36</v>
      </c>
      <c r="BR122" s="613">
        <v>29</v>
      </c>
      <c r="BS122" s="613"/>
      <c r="BT122" s="613"/>
      <c r="BU122" s="613">
        <v>15</v>
      </c>
      <c r="BV122" s="613"/>
      <c r="BW122" s="613"/>
      <c r="BX122" s="613"/>
      <c r="BY122" s="613"/>
      <c r="BZ122" s="613"/>
      <c r="CA122" s="613"/>
      <c r="CB122" s="613"/>
      <c r="CC122" s="613"/>
      <c r="CD122" s="613"/>
      <c r="CE122" s="613"/>
      <c r="CF122" s="613"/>
      <c r="CG122" s="613"/>
      <c r="CH122" s="613"/>
      <c r="CI122" s="613"/>
      <c r="CJ122" s="613"/>
      <c r="CK122" s="613"/>
      <c r="CL122" s="613"/>
      <c r="CM122" s="613"/>
      <c r="CN122" s="613"/>
      <c r="CO122" s="613"/>
      <c r="CP122" s="613"/>
      <c r="CQ122" s="613"/>
      <c r="CR122" s="613"/>
      <c r="CS122" s="613"/>
      <c r="CT122" s="613"/>
      <c r="CU122" s="613"/>
      <c r="CV122" s="613"/>
      <c r="CW122" s="613"/>
      <c r="CX122" s="613"/>
      <c r="CY122" s="613"/>
      <c r="CZ122" s="613"/>
      <c r="DA122" s="613">
        <f t="shared" si="50"/>
        <v>198</v>
      </c>
      <c r="DB122" s="614">
        <f t="shared" si="51"/>
        <v>6</v>
      </c>
      <c r="DC122" s="615">
        <v>7.3013698630136986E-2</v>
      </c>
      <c r="DD122" s="616">
        <v>0.59423712801133677</v>
      </c>
      <c r="DE122" s="616">
        <v>0.41486301369863016</v>
      </c>
      <c r="DF122" s="616"/>
      <c r="DG122" s="616">
        <v>0.41263318112633179</v>
      </c>
      <c r="DH122" s="616">
        <v>0.25073216816249411</v>
      </c>
      <c r="DI122" s="616"/>
      <c r="DJ122" s="616"/>
      <c r="DK122" s="616">
        <v>0.66557077625570771</v>
      </c>
      <c r="DL122" s="616"/>
      <c r="DM122" s="616"/>
      <c r="DN122" s="616"/>
      <c r="DO122" s="616"/>
      <c r="DP122" s="616"/>
      <c r="DQ122" s="616"/>
      <c r="DR122" s="616"/>
      <c r="DS122" s="616"/>
      <c r="DT122" s="616"/>
      <c r="DU122" s="616"/>
      <c r="DV122" s="616"/>
      <c r="DW122" s="616"/>
      <c r="DX122" s="616"/>
      <c r="DY122" s="616"/>
      <c r="DZ122" s="616"/>
      <c r="EA122" s="616"/>
      <c r="EB122" s="616"/>
      <c r="EC122" s="616"/>
      <c r="ED122" s="616"/>
      <c r="EE122" s="616"/>
      <c r="EF122" s="616"/>
      <c r="EG122" s="616"/>
      <c r="EH122" s="616"/>
      <c r="EI122" s="616"/>
      <c r="EJ122" s="616"/>
      <c r="EK122" s="616"/>
      <c r="EL122" s="616"/>
      <c r="EM122" s="616"/>
      <c r="EN122" s="616"/>
      <c r="EO122" s="616"/>
      <c r="EP122" s="616"/>
      <c r="EQ122" s="617">
        <v>0.42742493427424932</v>
      </c>
      <c r="ER122" s="618">
        <v>8</v>
      </c>
      <c r="ES122" s="619">
        <v>5</v>
      </c>
      <c r="ET122" s="619">
        <v>6</v>
      </c>
      <c r="EU122" s="619"/>
      <c r="EV122" s="619">
        <v>4</v>
      </c>
      <c r="EW122" s="619"/>
      <c r="EX122" s="619"/>
      <c r="EY122" s="619"/>
      <c r="EZ122" s="619"/>
      <c r="FA122" s="619"/>
      <c r="FB122" s="619"/>
      <c r="FC122" s="619"/>
      <c r="FD122" s="619"/>
      <c r="FE122" s="619"/>
      <c r="FF122" s="619"/>
      <c r="FG122" s="619"/>
      <c r="FH122" s="619"/>
      <c r="FI122" s="619"/>
      <c r="FJ122" s="619"/>
      <c r="FK122" s="619"/>
      <c r="FL122" s="619"/>
      <c r="FM122" s="619"/>
      <c r="FN122" s="619"/>
      <c r="FO122" s="619"/>
      <c r="FP122" s="619"/>
      <c r="FQ122" s="619"/>
      <c r="FR122" s="619"/>
      <c r="FS122" s="619"/>
      <c r="FT122" s="619"/>
      <c r="FU122" s="619"/>
      <c r="FV122" s="619"/>
      <c r="FW122" s="619"/>
      <c r="FX122" s="620">
        <f t="shared" si="52"/>
        <v>23</v>
      </c>
      <c r="FY122" s="614">
        <f t="shared" si="73"/>
        <v>4</v>
      </c>
      <c r="FZ122" s="615">
        <v>0.60342465753424657</v>
      </c>
      <c r="GA122" s="616">
        <v>0</v>
      </c>
      <c r="GB122" s="616">
        <v>0.30593607305936071</v>
      </c>
      <c r="GC122" s="616"/>
      <c r="GD122" s="616">
        <v>1.2328767123287671E-2</v>
      </c>
      <c r="GE122" s="616"/>
      <c r="GF122" s="616"/>
      <c r="GG122" s="616"/>
      <c r="GH122" s="616"/>
      <c r="GI122" s="616"/>
      <c r="GJ122" s="616"/>
      <c r="GK122" s="616"/>
      <c r="GL122" s="616"/>
      <c r="GM122" s="616"/>
      <c r="GN122" s="616"/>
      <c r="GO122" s="616"/>
      <c r="GP122" s="616"/>
      <c r="GQ122" s="616"/>
      <c r="GR122" s="616"/>
      <c r="GS122" s="616"/>
      <c r="GT122" s="616"/>
      <c r="GU122" s="616"/>
      <c r="GV122" s="616"/>
      <c r="GW122" s="616"/>
      <c r="GX122" s="616"/>
      <c r="GY122" s="616"/>
      <c r="GZ122" s="616"/>
      <c r="HA122" s="616"/>
      <c r="HB122" s="616"/>
      <c r="HC122" s="616"/>
      <c r="HD122" s="616"/>
      <c r="HE122" s="616"/>
      <c r="HF122" s="621">
        <v>0.29184038117927336</v>
      </c>
      <c r="HG122" s="622">
        <v>73</v>
      </c>
      <c r="HH122" s="623"/>
      <c r="HI122" s="623"/>
      <c r="HJ122" s="623"/>
      <c r="HK122" s="623">
        <v>10</v>
      </c>
      <c r="HL122" s="659">
        <v>0.6473972602739726</v>
      </c>
      <c r="HM122" s="623">
        <v>10</v>
      </c>
      <c r="HN122" s="660">
        <v>0.96027397260273972</v>
      </c>
      <c r="HO122" s="625">
        <v>17</v>
      </c>
      <c r="HP122" s="626">
        <v>585</v>
      </c>
      <c r="HQ122" s="626">
        <v>14</v>
      </c>
      <c r="HR122" s="626">
        <v>210</v>
      </c>
      <c r="HS122" s="626">
        <v>184</v>
      </c>
      <c r="HT122" s="626">
        <v>284</v>
      </c>
      <c r="HU122" s="626">
        <v>1039</v>
      </c>
      <c r="HV122" s="626">
        <v>374</v>
      </c>
      <c r="HW122" s="626">
        <v>1233</v>
      </c>
      <c r="HX122" s="626">
        <v>285</v>
      </c>
      <c r="HY122" s="626">
        <v>16</v>
      </c>
      <c r="HZ122" s="626">
        <v>77</v>
      </c>
      <c r="IA122" s="626">
        <v>9</v>
      </c>
      <c r="IB122" s="626">
        <v>465</v>
      </c>
      <c r="IC122" s="626">
        <v>1125</v>
      </c>
      <c r="ID122" s="626">
        <v>864</v>
      </c>
      <c r="IE122" s="626">
        <v>36</v>
      </c>
      <c r="IF122" s="626">
        <v>11</v>
      </c>
      <c r="IG122" s="626">
        <v>57</v>
      </c>
      <c r="IH122" s="626">
        <v>28</v>
      </c>
      <c r="II122" s="626">
        <v>18</v>
      </c>
      <c r="IJ122" s="626">
        <v>36</v>
      </c>
      <c r="IK122" s="626">
        <v>5</v>
      </c>
      <c r="IL122" s="626">
        <v>27</v>
      </c>
      <c r="IM122" s="626">
        <v>0</v>
      </c>
      <c r="IN122" s="626">
        <v>0</v>
      </c>
      <c r="IO122" s="626">
        <v>47</v>
      </c>
      <c r="IP122" s="626">
        <v>8</v>
      </c>
      <c r="IQ122" s="626">
        <f t="shared" si="53"/>
        <v>7054</v>
      </c>
      <c r="IR122" s="627">
        <f t="shared" si="54"/>
        <v>2.4099801531046214E-3</v>
      </c>
      <c r="IS122" s="614">
        <f t="shared" si="55"/>
        <v>19.326027397260273</v>
      </c>
      <c r="IT122" s="628">
        <v>505</v>
      </c>
      <c r="IU122" s="629">
        <f t="shared" si="56"/>
        <v>7.1590586901049053E-2</v>
      </c>
      <c r="IV122" s="630">
        <v>1553</v>
      </c>
      <c r="IW122" s="631">
        <f t="shared" si="37"/>
        <v>0.22015877516302806</v>
      </c>
      <c r="IX122" s="632">
        <v>4872.5464000000029</v>
      </c>
      <c r="IY122" s="633">
        <v>287.18349999999992</v>
      </c>
      <c r="IZ122" s="633">
        <v>5159.7299000000039</v>
      </c>
      <c r="JA122" s="634">
        <f t="shared" si="57"/>
        <v>5.5658630503119887E-2</v>
      </c>
      <c r="JB122" s="635">
        <v>0.73146156790473549</v>
      </c>
      <c r="JC122" s="636">
        <v>2152</v>
      </c>
      <c r="JD122" s="637">
        <v>1001</v>
      </c>
      <c r="JE122" s="637">
        <v>0</v>
      </c>
      <c r="JF122" s="637">
        <v>2</v>
      </c>
      <c r="JG122" s="637">
        <v>0</v>
      </c>
      <c r="JH122" s="637">
        <v>3899</v>
      </c>
      <c r="JI122" s="638">
        <f t="shared" si="38"/>
        <v>0.30507513467536151</v>
      </c>
      <c r="JJ122" s="638">
        <f t="shared" si="39"/>
        <v>0.14190530195633683</v>
      </c>
      <c r="JK122" s="638">
        <f t="shared" si="40"/>
        <v>0</v>
      </c>
      <c r="JL122" s="638">
        <f t="shared" si="41"/>
        <v>2.8352707683583782E-4</v>
      </c>
      <c r="JM122" s="638">
        <f t="shared" si="42"/>
        <v>0</v>
      </c>
      <c r="JN122" s="639">
        <f t="shared" si="43"/>
        <v>0.55273603629146584</v>
      </c>
      <c r="JO122" s="640">
        <v>19</v>
      </c>
      <c r="JP122" s="641">
        <v>6.5128205128205128</v>
      </c>
      <c r="JQ122" s="641">
        <v>3.4285714285714284</v>
      </c>
      <c r="JR122" s="641">
        <v>4.3476190476190473</v>
      </c>
      <c r="JS122" s="641">
        <v>7.8858695652173916</v>
      </c>
      <c r="JT122" s="641">
        <v>7.334507042253521</v>
      </c>
      <c r="JU122" s="641">
        <v>5.2309913378248316</v>
      </c>
      <c r="JV122" s="641">
        <v>6.4224598930481287</v>
      </c>
      <c r="JW122" s="641">
        <v>6.2911597729115973</v>
      </c>
      <c r="JX122" s="641">
        <v>5.4982456140350875</v>
      </c>
      <c r="JY122" s="641">
        <v>6.25</v>
      </c>
      <c r="JZ122" s="641">
        <v>6</v>
      </c>
      <c r="KA122" s="641">
        <v>4.7777777777777777</v>
      </c>
      <c r="KB122" s="641">
        <v>3.5333333333333332</v>
      </c>
      <c r="KC122" s="641">
        <v>5.0586666666666664</v>
      </c>
      <c r="KD122" s="641">
        <v>5.2870370370370372</v>
      </c>
      <c r="KE122" s="641">
        <v>6.1944444444444446</v>
      </c>
      <c r="KF122" s="641">
        <v>6.9090909090909092</v>
      </c>
      <c r="KG122" s="641">
        <v>7.8596491228070171</v>
      </c>
      <c r="KH122" s="641">
        <v>4.5714285714285712</v>
      </c>
      <c r="KI122" s="641">
        <v>2.1666666666666665</v>
      </c>
      <c r="KJ122" s="641">
        <v>6.666666666666667</v>
      </c>
      <c r="KK122" s="641">
        <v>11.6</v>
      </c>
      <c r="KL122" s="641">
        <v>4.4074074074074074</v>
      </c>
      <c r="KM122" s="641">
        <v>0</v>
      </c>
      <c r="KN122" s="641">
        <v>0</v>
      </c>
      <c r="KO122" s="641">
        <v>6.5106382978723403</v>
      </c>
      <c r="KP122" s="641">
        <v>6.25</v>
      </c>
      <c r="KQ122" s="642">
        <v>5.6681315565636519</v>
      </c>
      <c r="KR122" s="625">
        <v>23</v>
      </c>
      <c r="KS122" s="626">
        <v>3075</v>
      </c>
      <c r="KT122" s="626">
        <v>35</v>
      </c>
      <c r="KU122" s="626">
        <v>702</v>
      </c>
      <c r="KV122" s="626">
        <v>750</v>
      </c>
      <c r="KW122" s="626">
        <v>1659</v>
      </c>
      <c r="KX122" s="626">
        <v>3785</v>
      </c>
      <c r="KY122" s="626">
        <v>1863</v>
      </c>
      <c r="KZ122" s="626">
        <v>6242</v>
      </c>
      <c r="LA122" s="626">
        <v>1214</v>
      </c>
      <c r="LB122" s="626">
        <v>85</v>
      </c>
      <c r="LC122" s="626">
        <v>368</v>
      </c>
      <c r="LD122" s="626">
        <v>30</v>
      </c>
      <c r="LE122" s="626">
        <v>1203</v>
      </c>
      <c r="LF122" s="626">
        <v>4647</v>
      </c>
      <c r="LG122" s="626">
        <v>3712</v>
      </c>
      <c r="LH122" s="626">
        <v>164</v>
      </c>
      <c r="LI122" s="626">
        <v>55</v>
      </c>
      <c r="LJ122" s="626">
        <v>327</v>
      </c>
      <c r="LK122" s="626">
        <v>97</v>
      </c>
      <c r="LL122" s="626">
        <v>19</v>
      </c>
      <c r="LM122" s="626">
        <v>177</v>
      </c>
      <c r="LN122" s="626">
        <v>53</v>
      </c>
      <c r="LO122" s="626">
        <v>91</v>
      </c>
      <c r="LP122" s="626">
        <v>0</v>
      </c>
      <c r="LQ122" s="626">
        <v>0</v>
      </c>
      <c r="LR122" s="626">
        <v>222</v>
      </c>
      <c r="LS122" s="626">
        <v>72</v>
      </c>
      <c r="LT122" s="626">
        <f t="shared" si="72"/>
        <v>30670</v>
      </c>
      <c r="LU122" s="614">
        <f t="shared" si="44"/>
        <v>84.027397260273972</v>
      </c>
      <c r="LV122" s="625">
        <v>283</v>
      </c>
      <c r="LW122" s="626">
        <v>158</v>
      </c>
      <c r="LX122" s="626">
        <v>0</v>
      </c>
      <c r="LY122" s="626">
        <v>6</v>
      </c>
      <c r="LZ122" s="626">
        <v>517</v>
      </c>
      <c r="MA122" s="626">
        <v>137</v>
      </c>
      <c r="MB122" s="626">
        <v>638</v>
      </c>
      <c r="MC122" s="626">
        <v>164</v>
      </c>
      <c r="MD122" s="626">
        <v>281</v>
      </c>
      <c r="ME122" s="626">
        <v>68</v>
      </c>
      <c r="MF122" s="626">
        <v>0</v>
      </c>
      <c r="MG122" s="626">
        <v>19</v>
      </c>
      <c r="MH122" s="626">
        <v>4</v>
      </c>
      <c r="MI122" s="626">
        <v>17</v>
      </c>
      <c r="MJ122" s="626">
        <v>3</v>
      </c>
      <c r="MK122" s="626">
        <v>0</v>
      </c>
      <c r="ML122" s="626">
        <v>24</v>
      </c>
      <c r="MM122" s="626">
        <v>9</v>
      </c>
      <c r="MN122" s="626">
        <v>65</v>
      </c>
      <c r="MO122" s="626">
        <v>3</v>
      </c>
      <c r="MP122" s="626">
        <v>5</v>
      </c>
      <c r="MQ122" s="626">
        <v>27</v>
      </c>
      <c r="MR122" s="626">
        <v>0</v>
      </c>
      <c r="MS122" s="626">
        <v>4</v>
      </c>
      <c r="MT122" s="626">
        <v>0</v>
      </c>
      <c r="MU122" s="626">
        <v>0</v>
      </c>
      <c r="MV122" s="626">
        <v>37</v>
      </c>
      <c r="MW122" s="626">
        <v>0</v>
      </c>
      <c r="MX122" s="626">
        <f t="shared" si="67"/>
        <v>2469</v>
      </c>
      <c r="MY122" s="614">
        <f t="shared" si="59"/>
        <v>6.7643835616438359</v>
      </c>
      <c r="MZ122" s="612">
        <f t="shared" si="45"/>
        <v>30670</v>
      </c>
      <c r="NA122" s="613">
        <f t="shared" si="60"/>
        <v>2469</v>
      </c>
      <c r="NB122" s="643">
        <f t="shared" si="61"/>
        <v>7.4504360421255925E-2</v>
      </c>
      <c r="NC122" s="644">
        <v>57</v>
      </c>
      <c r="ND122" s="645">
        <v>201</v>
      </c>
      <c r="NE122" s="645">
        <v>147</v>
      </c>
      <c r="NF122" s="646">
        <v>464</v>
      </c>
      <c r="NG122" s="647">
        <v>640</v>
      </c>
      <c r="NH122" s="647">
        <v>942</v>
      </c>
      <c r="NI122" s="645">
        <v>0</v>
      </c>
      <c r="NJ122" s="645">
        <v>0</v>
      </c>
      <c r="NK122" s="646">
        <v>0</v>
      </c>
      <c r="NL122" s="647">
        <v>18</v>
      </c>
      <c r="NM122" s="645">
        <v>0</v>
      </c>
      <c r="NN122" s="645">
        <v>0</v>
      </c>
      <c r="NO122" s="646">
        <v>0</v>
      </c>
      <c r="NP122" s="647">
        <v>0</v>
      </c>
      <c r="NQ122" s="648">
        <v>0</v>
      </c>
      <c r="NR122" s="648">
        <v>0</v>
      </c>
      <c r="NS122" s="648">
        <v>0</v>
      </c>
      <c r="NT122" s="649">
        <f t="shared" si="62"/>
        <v>2469</v>
      </c>
      <c r="NU122" s="650">
        <f t="shared" si="63"/>
        <v>0.16403402187120292</v>
      </c>
      <c r="NV122" s="625">
        <v>504</v>
      </c>
      <c r="NW122" s="626"/>
      <c r="NX122" s="626"/>
      <c r="NY122" s="651">
        <v>504</v>
      </c>
      <c r="NZ122" s="626">
        <v>55</v>
      </c>
      <c r="OA122" s="626"/>
      <c r="OB122" s="626"/>
      <c r="OC122" s="651">
        <v>55</v>
      </c>
      <c r="OD122" s="652">
        <f t="shared" si="64"/>
        <v>559</v>
      </c>
      <c r="OE122" s="653">
        <v>7.9</v>
      </c>
      <c r="OF122" s="654">
        <v>1.3166666666666667</v>
      </c>
      <c r="OG122" s="654">
        <v>6.8900000000000006</v>
      </c>
      <c r="OH122" s="654">
        <v>0.40529411764705886</v>
      </c>
      <c r="OI122" s="654">
        <v>26.33</v>
      </c>
      <c r="OJ122" s="654">
        <v>4.3883333333333328</v>
      </c>
      <c r="OK122" s="654">
        <v>46.37</v>
      </c>
      <c r="OL122" s="655">
        <v>2.7276470588235293</v>
      </c>
      <c r="OM122" s="656"/>
      <c r="ON122" s="657"/>
      <c r="OO122" s="657"/>
      <c r="OP122" s="657"/>
      <c r="OQ122" s="657"/>
      <c r="OR122" s="657"/>
      <c r="OS122" s="657"/>
      <c r="OT122" s="658"/>
    </row>
    <row r="123" spans="1:410" s="587" customFormat="1" ht="8.25" x14ac:dyDescent="0.25">
      <c r="A123" s="588" t="s">
        <v>774</v>
      </c>
      <c r="B123" s="589" t="s">
        <v>783</v>
      </c>
      <c r="C123" s="590" t="s">
        <v>784</v>
      </c>
      <c r="D123" s="590" t="s">
        <v>1296</v>
      </c>
      <c r="E123" s="590" t="s">
        <v>1294</v>
      </c>
      <c r="F123" s="590" t="s">
        <v>778</v>
      </c>
      <c r="G123" s="590" t="s">
        <v>785</v>
      </c>
      <c r="H123" s="590" t="s">
        <v>785</v>
      </c>
      <c r="I123" s="590" t="s">
        <v>186</v>
      </c>
      <c r="J123" s="590" t="s">
        <v>493</v>
      </c>
      <c r="K123" s="591" t="s">
        <v>282</v>
      </c>
      <c r="L123" s="592">
        <v>1</v>
      </c>
      <c r="M123" s="593"/>
      <c r="N123" s="594"/>
      <c r="O123" s="595"/>
      <c r="P123" s="596"/>
      <c r="Q123" s="597"/>
      <c r="R123" s="598">
        <f t="shared" si="70"/>
        <v>0</v>
      </c>
      <c r="S123" s="599"/>
      <c r="T123" s="600"/>
      <c r="U123" s="600"/>
      <c r="V123" s="600"/>
      <c r="W123" s="601"/>
      <c r="X123" s="602">
        <v>119.326125</v>
      </c>
      <c r="Y123" s="603">
        <v>5.3000000000000007</v>
      </c>
      <c r="Z123" s="603">
        <v>223.25013333333334</v>
      </c>
      <c r="AA123" s="603">
        <v>82.085466666666676</v>
      </c>
      <c r="AB123" s="603">
        <v>16.150133333333333</v>
      </c>
      <c r="AC123" s="603">
        <v>78.24933333333334</v>
      </c>
      <c r="AD123" s="603">
        <v>0.6</v>
      </c>
      <c r="AE123" s="603">
        <v>41.494749999999996</v>
      </c>
      <c r="AF123" s="603">
        <v>110.96725000000001</v>
      </c>
      <c r="AG123" s="603">
        <v>677.42319166666664</v>
      </c>
      <c r="AH123" s="604">
        <f t="shared" si="48"/>
        <v>0.22730465964761873</v>
      </c>
      <c r="AI123" s="605">
        <f t="shared" si="49"/>
        <v>0.42526978541889998</v>
      </c>
      <c r="AJ123" s="606"/>
      <c r="AK123" s="607"/>
      <c r="AL123" s="607"/>
      <c r="AM123" s="607"/>
      <c r="AN123" s="607"/>
      <c r="AO123" s="607">
        <v>10467</v>
      </c>
      <c r="AP123" s="607">
        <v>4702</v>
      </c>
      <c r="AQ123" s="608">
        <v>3594</v>
      </c>
      <c r="AR123" s="609"/>
      <c r="AS123" s="610"/>
      <c r="AT123" s="610"/>
      <c r="AU123" s="610"/>
      <c r="AV123" s="610"/>
      <c r="AW123" s="610"/>
      <c r="AX123" s="610"/>
      <c r="AY123" s="610"/>
      <c r="AZ123" s="610"/>
      <c r="BA123" s="610"/>
      <c r="BB123" s="610"/>
      <c r="BC123" s="610"/>
      <c r="BD123" s="610"/>
      <c r="BE123" s="610"/>
      <c r="BF123" s="610"/>
      <c r="BG123" s="610"/>
      <c r="BH123" s="610"/>
      <c r="BI123" s="610"/>
      <c r="BJ123" s="610"/>
      <c r="BK123" s="610"/>
      <c r="BL123" s="611"/>
      <c r="BM123" s="612">
        <v>54</v>
      </c>
      <c r="BN123" s="613">
        <v>41</v>
      </c>
      <c r="BO123" s="613">
        <v>35</v>
      </c>
      <c r="BP123" s="613"/>
      <c r="BQ123" s="613"/>
      <c r="BR123" s="613">
        <v>30</v>
      </c>
      <c r="BS123" s="613">
        <v>55</v>
      </c>
      <c r="BT123" s="613"/>
      <c r="BU123" s="613">
        <v>14</v>
      </c>
      <c r="BV123" s="613">
        <v>22</v>
      </c>
      <c r="BW123" s="613"/>
      <c r="BX123" s="613"/>
      <c r="BY123" s="613">
        <v>18</v>
      </c>
      <c r="BZ123" s="613"/>
      <c r="CA123" s="613"/>
      <c r="CB123" s="613"/>
      <c r="CC123" s="613"/>
      <c r="CD123" s="613"/>
      <c r="CE123" s="613"/>
      <c r="CF123" s="613"/>
      <c r="CG123" s="613"/>
      <c r="CH123" s="613"/>
      <c r="CI123" s="613"/>
      <c r="CJ123" s="613"/>
      <c r="CK123" s="613"/>
      <c r="CL123" s="613"/>
      <c r="CM123" s="613"/>
      <c r="CN123" s="613"/>
      <c r="CO123" s="613"/>
      <c r="CP123" s="613"/>
      <c r="CQ123" s="613"/>
      <c r="CR123" s="613"/>
      <c r="CS123" s="613"/>
      <c r="CT123" s="613"/>
      <c r="CU123" s="613"/>
      <c r="CV123" s="613"/>
      <c r="CW123" s="613"/>
      <c r="CX123" s="613"/>
      <c r="CY123" s="613"/>
      <c r="CZ123" s="613"/>
      <c r="DA123" s="613">
        <f t="shared" si="50"/>
        <v>269</v>
      </c>
      <c r="DB123" s="614">
        <f t="shared" si="51"/>
        <v>8</v>
      </c>
      <c r="DC123" s="615">
        <v>0.50553018772196856</v>
      </c>
      <c r="DD123" s="616">
        <v>0.50103575008352819</v>
      </c>
      <c r="DE123" s="616">
        <v>0.32227005870841485</v>
      </c>
      <c r="DF123" s="616"/>
      <c r="DG123" s="616"/>
      <c r="DH123" s="616">
        <v>0.34584474885844751</v>
      </c>
      <c r="DI123" s="616">
        <v>0.5714072229140722</v>
      </c>
      <c r="DJ123" s="616"/>
      <c r="DK123" s="616">
        <v>0.38512720156555774</v>
      </c>
      <c r="DL123" s="616">
        <v>0.35541718555417184</v>
      </c>
      <c r="DM123" s="616"/>
      <c r="DN123" s="616"/>
      <c r="DO123" s="616">
        <v>0.37351598173515982</v>
      </c>
      <c r="DP123" s="616"/>
      <c r="DQ123" s="616"/>
      <c r="DR123" s="616"/>
      <c r="DS123" s="616"/>
      <c r="DT123" s="616"/>
      <c r="DU123" s="616"/>
      <c r="DV123" s="616"/>
      <c r="DW123" s="616"/>
      <c r="DX123" s="616"/>
      <c r="DY123" s="616"/>
      <c r="DZ123" s="616"/>
      <c r="EA123" s="616"/>
      <c r="EB123" s="616"/>
      <c r="EC123" s="616"/>
      <c r="ED123" s="616"/>
      <c r="EE123" s="616"/>
      <c r="EF123" s="616"/>
      <c r="EG123" s="616"/>
      <c r="EH123" s="616"/>
      <c r="EI123" s="616"/>
      <c r="EJ123" s="616"/>
      <c r="EK123" s="616"/>
      <c r="EL123" s="616"/>
      <c r="EM123" s="616"/>
      <c r="EN123" s="616"/>
      <c r="EO123" s="616"/>
      <c r="EP123" s="616"/>
      <c r="EQ123" s="617">
        <v>0.4492845139277894</v>
      </c>
      <c r="ER123" s="618">
        <v>4</v>
      </c>
      <c r="ES123" s="619">
        <v>6</v>
      </c>
      <c r="ET123" s="619">
        <v>5</v>
      </c>
      <c r="EU123" s="619"/>
      <c r="EV123" s="619"/>
      <c r="EW123" s="619"/>
      <c r="EX123" s="619"/>
      <c r="EY123" s="619"/>
      <c r="EZ123" s="619"/>
      <c r="FA123" s="619"/>
      <c r="FB123" s="619"/>
      <c r="FC123" s="619"/>
      <c r="FD123" s="619"/>
      <c r="FE123" s="619"/>
      <c r="FF123" s="619"/>
      <c r="FG123" s="619"/>
      <c r="FH123" s="619"/>
      <c r="FI123" s="619"/>
      <c r="FJ123" s="619"/>
      <c r="FK123" s="619"/>
      <c r="FL123" s="619"/>
      <c r="FM123" s="619"/>
      <c r="FN123" s="619"/>
      <c r="FO123" s="619"/>
      <c r="FP123" s="619"/>
      <c r="FQ123" s="619"/>
      <c r="FR123" s="619"/>
      <c r="FS123" s="619"/>
      <c r="FT123" s="619"/>
      <c r="FU123" s="619"/>
      <c r="FV123" s="619"/>
      <c r="FW123" s="619"/>
      <c r="FX123" s="620">
        <f t="shared" si="52"/>
        <v>15</v>
      </c>
      <c r="FY123" s="614">
        <f t="shared" si="73"/>
        <v>3</v>
      </c>
      <c r="FZ123" s="615">
        <v>0.66438356164383561</v>
      </c>
      <c r="GA123" s="616">
        <v>0.67945205479452053</v>
      </c>
      <c r="GB123" s="616">
        <v>0.62356164383561641</v>
      </c>
      <c r="GC123" s="616"/>
      <c r="GD123" s="616"/>
      <c r="GE123" s="616"/>
      <c r="GF123" s="616"/>
      <c r="GG123" s="616"/>
      <c r="GH123" s="616"/>
      <c r="GI123" s="616"/>
      <c r="GJ123" s="616"/>
      <c r="GK123" s="616"/>
      <c r="GL123" s="616"/>
      <c r="GM123" s="616"/>
      <c r="GN123" s="616"/>
      <c r="GO123" s="616"/>
      <c r="GP123" s="616"/>
      <c r="GQ123" s="616"/>
      <c r="GR123" s="616"/>
      <c r="GS123" s="616"/>
      <c r="GT123" s="616"/>
      <c r="GU123" s="616"/>
      <c r="GV123" s="616"/>
      <c r="GW123" s="616"/>
      <c r="GX123" s="616"/>
      <c r="GY123" s="616"/>
      <c r="GZ123" s="616"/>
      <c r="HA123" s="616"/>
      <c r="HB123" s="616"/>
      <c r="HC123" s="616"/>
      <c r="HD123" s="616"/>
      <c r="HE123" s="616"/>
      <c r="HF123" s="621">
        <v>0.65680365296803656</v>
      </c>
      <c r="HG123" s="622">
        <v>23</v>
      </c>
      <c r="HH123" s="623"/>
      <c r="HI123" s="623"/>
      <c r="HJ123" s="623"/>
      <c r="HK123" s="623"/>
      <c r="HL123" s="623"/>
      <c r="HM123" s="623"/>
      <c r="HN123" s="624"/>
      <c r="HO123" s="625">
        <v>59</v>
      </c>
      <c r="HP123" s="626">
        <v>373</v>
      </c>
      <c r="HQ123" s="626">
        <v>14</v>
      </c>
      <c r="HR123" s="626">
        <v>990</v>
      </c>
      <c r="HS123" s="626">
        <v>801</v>
      </c>
      <c r="HT123" s="626">
        <v>766</v>
      </c>
      <c r="HU123" s="626">
        <v>926</v>
      </c>
      <c r="HV123" s="626">
        <v>440</v>
      </c>
      <c r="HW123" s="626">
        <v>452</v>
      </c>
      <c r="HX123" s="626">
        <v>299</v>
      </c>
      <c r="HY123" s="626">
        <v>145</v>
      </c>
      <c r="HZ123" s="626">
        <v>650</v>
      </c>
      <c r="IA123" s="626">
        <v>245</v>
      </c>
      <c r="IB123" s="626">
        <v>358</v>
      </c>
      <c r="IC123" s="626">
        <v>650</v>
      </c>
      <c r="ID123" s="626">
        <v>580</v>
      </c>
      <c r="IE123" s="626">
        <v>210</v>
      </c>
      <c r="IF123" s="626">
        <v>46</v>
      </c>
      <c r="IG123" s="626">
        <v>161</v>
      </c>
      <c r="IH123" s="626">
        <v>484</v>
      </c>
      <c r="II123" s="626">
        <v>218</v>
      </c>
      <c r="IJ123" s="626">
        <v>94</v>
      </c>
      <c r="IK123" s="626">
        <v>2</v>
      </c>
      <c r="IL123" s="626">
        <v>64</v>
      </c>
      <c r="IM123" s="626">
        <v>0</v>
      </c>
      <c r="IN123" s="626">
        <v>0</v>
      </c>
      <c r="IO123" s="626">
        <v>9</v>
      </c>
      <c r="IP123" s="626">
        <v>3</v>
      </c>
      <c r="IQ123" s="626">
        <f t="shared" si="53"/>
        <v>9039</v>
      </c>
      <c r="IR123" s="627">
        <f t="shared" si="54"/>
        <v>6.5272707157871448E-3</v>
      </c>
      <c r="IS123" s="614">
        <f t="shared" si="55"/>
        <v>24.764383561643836</v>
      </c>
      <c r="IT123" s="628">
        <v>782</v>
      </c>
      <c r="IU123" s="629">
        <f t="shared" si="56"/>
        <v>8.6513994910941472E-2</v>
      </c>
      <c r="IV123" s="630">
        <v>1409</v>
      </c>
      <c r="IW123" s="631">
        <f t="shared" si="37"/>
        <v>0.15588007522956079</v>
      </c>
      <c r="IX123" s="632">
        <v>6849.5468000000028</v>
      </c>
      <c r="IY123" s="633">
        <v>329.64279999999991</v>
      </c>
      <c r="IZ123" s="633">
        <v>7179.1896000000079</v>
      </c>
      <c r="JA123" s="634">
        <f t="shared" si="57"/>
        <v>4.5916436027821236E-2</v>
      </c>
      <c r="JB123" s="635">
        <v>0.79424600066379114</v>
      </c>
      <c r="JC123" s="636">
        <v>2132</v>
      </c>
      <c r="JD123" s="637">
        <v>1043</v>
      </c>
      <c r="JE123" s="637">
        <v>4</v>
      </c>
      <c r="JF123" s="637">
        <v>2</v>
      </c>
      <c r="JG123" s="637">
        <v>0</v>
      </c>
      <c r="JH123" s="637">
        <v>5858</v>
      </c>
      <c r="JI123" s="638">
        <f t="shared" si="38"/>
        <v>0.23586679942471511</v>
      </c>
      <c r="JJ123" s="638">
        <f t="shared" si="39"/>
        <v>0.11538887045027105</v>
      </c>
      <c r="JK123" s="638">
        <f t="shared" si="40"/>
        <v>4.4252682818895898E-4</v>
      </c>
      <c r="JL123" s="638">
        <f t="shared" si="41"/>
        <v>2.2126341409447949E-4</v>
      </c>
      <c r="JM123" s="638">
        <f t="shared" si="42"/>
        <v>0</v>
      </c>
      <c r="JN123" s="639">
        <f t="shared" si="43"/>
        <v>0.6480805398827304</v>
      </c>
      <c r="JO123" s="640">
        <v>22.779661016949152</v>
      </c>
      <c r="JP123" s="641">
        <v>4.8605898123324396</v>
      </c>
      <c r="JQ123" s="641">
        <v>4.7142857142857144</v>
      </c>
      <c r="JR123" s="641">
        <v>3.9686868686868686</v>
      </c>
      <c r="JS123" s="641">
        <v>5.9962546816479403</v>
      </c>
      <c r="JT123" s="641">
        <v>5.0391644908616184</v>
      </c>
      <c r="JU123" s="641">
        <v>5.3606911447084231</v>
      </c>
      <c r="JV123" s="641">
        <v>7.377272727272727</v>
      </c>
      <c r="JW123" s="641">
        <v>5.6526548672566372</v>
      </c>
      <c r="JX123" s="641">
        <v>5.4648829431438131</v>
      </c>
      <c r="JY123" s="641">
        <v>5.5241379310344829</v>
      </c>
      <c r="JZ123" s="641">
        <v>5.9984615384615383</v>
      </c>
      <c r="KA123" s="641">
        <v>5.6448979591836732</v>
      </c>
      <c r="KB123" s="641">
        <v>4.4413407821229054</v>
      </c>
      <c r="KC123" s="641">
        <v>5.2153846153846155</v>
      </c>
      <c r="KD123" s="641">
        <v>4.544827586206897</v>
      </c>
      <c r="KE123" s="641">
        <v>3.9142857142857141</v>
      </c>
      <c r="KF123" s="641">
        <v>5.8043478260869561</v>
      </c>
      <c r="KG123" s="641">
        <v>7.1925465838509313</v>
      </c>
      <c r="KH123" s="641">
        <v>19.398760330578511</v>
      </c>
      <c r="KI123" s="641">
        <v>10.087155963302752</v>
      </c>
      <c r="KJ123" s="641">
        <v>5.6595744680851068</v>
      </c>
      <c r="KK123" s="641">
        <v>3</v>
      </c>
      <c r="KL123" s="641">
        <v>2.71875</v>
      </c>
      <c r="KM123" s="641">
        <v>0</v>
      </c>
      <c r="KN123" s="641">
        <v>0</v>
      </c>
      <c r="KO123" s="641">
        <v>9.7777777777777786</v>
      </c>
      <c r="KP123" s="641">
        <v>4</v>
      </c>
      <c r="KQ123" s="642">
        <v>6.2573293505918794</v>
      </c>
      <c r="KR123" s="625">
        <v>194</v>
      </c>
      <c r="KS123" s="626">
        <v>1313</v>
      </c>
      <c r="KT123" s="626">
        <v>49</v>
      </c>
      <c r="KU123" s="626">
        <v>2931</v>
      </c>
      <c r="KV123" s="626">
        <v>3544</v>
      </c>
      <c r="KW123" s="626">
        <v>2650</v>
      </c>
      <c r="KX123" s="626">
        <v>3515</v>
      </c>
      <c r="KY123" s="626">
        <v>2631</v>
      </c>
      <c r="KZ123" s="626">
        <v>1878</v>
      </c>
      <c r="LA123" s="626">
        <v>1319</v>
      </c>
      <c r="LB123" s="626">
        <v>594</v>
      </c>
      <c r="LC123" s="626">
        <v>3078</v>
      </c>
      <c r="LD123" s="626">
        <v>1135</v>
      </c>
      <c r="LE123" s="626">
        <v>1226</v>
      </c>
      <c r="LF123" s="626">
        <v>2746</v>
      </c>
      <c r="LG123" s="626">
        <v>2057</v>
      </c>
      <c r="LH123" s="626">
        <v>597</v>
      </c>
      <c r="LI123" s="626">
        <v>220</v>
      </c>
      <c r="LJ123" s="626">
        <v>884</v>
      </c>
      <c r="LK123" s="626">
        <v>8900</v>
      </c>
      <c r="LL123" s="626">
        <v>1960</v>
      </c>
      <c r="LM123" s="626">
        <v>405</v>
      </c>
      <c r="LN123" s="626">
        <v>4</v>
      </c>
      <c r="LO123" s="626">
        <v>121</v>
      </c>
      <c r="LP123" s="626">
        <v>0</v>
      </c>
      <c r="LQ123" s="626">
        <v>0</v>
      </c>
      <c r="LR123" s="626">
        <v>72</v>
      </c>
      <c r="LS123" s="626">
        <v>10</v>
      </c>
      <c r="LT123" s="626">
        <f t="shared" si="72"/>
        <v>44033</v>
      </c>
      <c r="LU123" s="614">
        <f t="shared" si="44"/>
        <v>120.63835616438357</v>
      </c>
      <c r="LV123" s="625">
        <v>1090</v>
      </c>
      <c r="LW123" s="626">
        <v>138</v>
      </c>
      <c r="LX123" s="626">
        <v>3</v>
      </c>
      <c r="LY123" s="626">
        <v>14</v>
      </c>
      <c r="LZ123" s="626">
        <v>473</v>
      </c>
      <c r="MA123" s="626">
        <v>539</v>
      </c>
      <c r="MB123" s="626">
        <v>527</v>
      </c>
      <c r="MC123" s="626">
        <v>167</v>
      </c>
      <c r="MD123" s="626">
        <v>212</v>
      </c>
      <c r="ME123" s="626">
        <v>26</v>
      </c>
      <c r="MF123" s="626">
        <v>63</v>
      </c>
      <c r="MG123" s="626">
        <v>166</v>
      </c>
      <c r="MH123" s="626">
        <v>2</v>
      </c>
      <c r="MI123" s="626">
        <v>8</v>
      </c>
      <c r="MJ123" s="626">
        <v>1</v>
      </c>
      <c r="MK123" s="626">
        <v>0</v>
      </c>
      <c r="ML123" s="626">
        <v>20</v>
      </c>
      <c r="MM123" s="626">
        <v>1</v>
      </c>
      <c r="MN123" s="626">
        <v>114</v>
      </c>
      <c r="MO123" s="626">
        <v>9</v>
      </c>
      <c r="MP123" s="626">
        <v>34</v>
      </c>
      <c r="MQ123" s="626">
        <v>38</v>
      </c>
      <c r="MR123" s="626">
        <v>0</v>
      </c>
      <c r="MS123" s="626">
        <v>1</v>
      </c>
      <c r="MT123" s="626">
        <v>0</v>
      </c>
      <c r="MU123" s="626">
        <v>0</v>
      </c>
      <c r="MV123" s="626">
        <v>7</v>
      </c>
      <c r="MW123" s="626">
        <v>0</v>
      </c>
      <c r="MX123" s="626">
        <f t="shared" si="67"/>
        <v>3653</v>
      </c>
      <c r="MY123" s="614">
        <f t="shared" si="59"/>
        <v>10.008219178082191</v>
      </c>
      <c r="MZ123" s="612">
        <f t="shared" si="45"/>
        <v>44033</v>
      </c>
      <c r="NA123" s="613">
        <f t="shared" si="60"/>
        <v>3653</v>
      </c>
      <c r="NB123" s="643">
        <f t="shared" si="61"/>
        <v>7.660529295810091E-2</v>
      </c>
      <c r="NC123" s="644">
        <v>14</v>
      </c>
      <c r="ND123" s="645">
        <v>111</v>
      </c>
      <c r="NE123" s="645">
        <v>243</v>
      </c>
      <c r="NF123" s="646">
        <v>687</v>
      </c>
      <c r="NG123" s="647">
        <v>788</v>
      </c>
      <c r="NH123" s="647">
        <v>1810</v>
      </c>
      <c r="NI123" s="645">
        <v>0</v>
      </c>
      <c r="NJ123" s="645">
        <v>0</v>
      </c>
      <c r="NK123" s="646">
        <v>0</v>
      </c>
      <c r="NL123" s="647">
        <v>0</v>
      </c>
      <c r="NM123" s="645">
        <v>0</v>
      </c>
      <c r="NN123" s="645">
        <v>0</v>
      </c>
      <c r="NO123" s="646">
        <v>0</v>
      </c>
      <c r="NP123" s="647">
        <v>0</v>
      </c>
      <c r="NQ123" s="648">
        <v>0</v>
      </c>
      <c r="NR123" s="648">
        <v>0</v>
      </c>
      <c r="NS123" s="648">
        <v>0</v>
      </c>
      <c r="NT123" s="649">
        <f t="shared" si="62"/>
        <v>3653</v>
      </c>
      <c r="NU123" s="650">
        <f t="shared" si="63"/>
        <v>0.10073911853271283</v>
      </c>
      <c r="NV123" s="625">
        <v>655</v>
      </c>
      <c r="NW123" s="626">
        <v>12</v>
      </c>
      <c r="NX123" s="626">
        <v>55</v>
      </c>
      <c r="NY123" s="651">
        <v>722</v>
      </c>
      <c r="NZ123" s="626">
        <v>1</v>
      </c>
      <c r="OA123" s="626">
        <v>5</v>
      </c>
      <c r="OB123" s="626">
        <v>100</v>
      </c>
      <c r="OC123" s="651">
        <v>106</v>
      </c>
      <c r="OD123" s="652">
        <f t="shared" si="64"/>
        <v>828</v>
      </c>
      <c r="OE123" s="653">
        <v>4.2</v>
      </c>
      <c r="OF123" s="654">
        <v>0.84000000000000008</v>
      </c>
      <c r="OG123" s="654">
        <v>2.72</v>
      </c>
      <c r="OH123" s="654">
        <v>0.27200000000000002</v>
      </c>
      <c r="OI123" s="654">
        <v>18.130000000000003</v>
      </c>
      <c r="OJ123" s="654">
        <v>3.6260000000000003</v>
      </c>
      <c r="OK123" s="654">
        <v>26.42</v>
      </c>
      <c r="OL123" s="655">
        <v>2.6420000000000003</v>
      </c>
      <c r="OM123" s="656"/>
      <c r="ON123" s="657"/>
      <c r="OO123" s="657"/>
      <c r="OP123" s="657"/>
      <c r="OQ123" s="657"/>
      <c r="OR123" s="657"/>
      <c r="OS123" s="657"/>
      <c r="OT123" s="658"/>
    </row>
    <row r="124" spans="1:410" s="587" customFormat="1" ht="8.25" x14ac:dyDescent="0.25">
      <c r="A124" s="588" t="s">
        <v>774</v>
      </c>
      <c r="B124" s="589" t="s">
        <v>786</v>
      </c>
      <c r="C124" s="590" t="s">
        <v>787</v>
      </c>
      <c r="D124" s="590" t="s">
        <v>1297</v>
      </c>
      <c r="E124" s="590" t="s">
        <v>1294</v>
      </c>
      <c r="F124" s="590" t="s">
        <v>778</v>
      </c>
      <c r="G124" s="590" t="s">
        <v>785</v>
      </c>
      <c r="H124" s="590" t="s">
        <v>788</v>
      </c>
      <c r="I124" s="590" t="s">
        <v>186</v>
      </c>
      <c r="J124" s="590" t="s">
        <v>493</v>
      </c>
      <c r="K124" s="591" t="s">
        <v>282</v>
      </c>
      <c r="L124" s="592">
        <v>1</v>
      </c>
      <c r="M124" s="593"/>
      <c r="N124" s="594"/>
      <c r="O124" s="595"/>
      <c r="P124" s="596"/>
      <c r="Q124" s="597"/>
      <c r="R124" s="598">
        <f t="shared" si="70"/>
        <v>0</v>
      </c>
      <c r="S124" s="599"/>
      <c r="T124" s="600"/>
      <c r="U124" s="600"/>
      <c r="V124" s="600"/>
      <c r="W124" s="601"/>
      <c r="X124" s="602">
        <v>92.816000000000003</v>
      </c>
      <c r="Y124" s="603">
        <v>4.9000000000000004</v>
      </c>
      <c r="Z124" s="603">
        <v>190.75040000000001</v>
      </c>
      <c r="AA124" s="603">
        <v>87.939866666666674</v>
      </c>
      <c r="AB124" s="603">
        <v>18.868266666666663</v>
      </c>
      <c r="AC124" s="603">
        <v>88.738933333333321</v>
      </c>
      <c r="AD124" s="603">
        <v>0</v>
      </c>
      <c r="AE124" s="603">
        <v>48.174999999999997</v>
      </c>
      <c r="AF124" s="603">
        <v>55.341875000000002</v>
      </c>
      <c r="AG124" s="603">
        <v>587.53034166666657</v>
      </c>
      <c r="AH124" s="604">
        <f t="shared" si="48"/>
        <v>0.19176325947955719</v>
      </c>
      <c r="AI124" s="605">
        <f t="shared" si="49"/>
        <v>0.39410143133758541</v>
      </c>
      <c r="AJ124" s="606"/>
      <c r="AK124" s="607"/>
      <c r="AL124" s="607"/>
      <c r="AM124" s="607"/>
      <c r="AN124" s="607"/>
      <c r="AO124" s="607">
        <v>8470</v>
      </c>
      <c r="AP124" s="607">
        <v>4054</v>
      </c>
      <c r="AQ124" s="608">
        <v>1933</v>
      </c>
      <c r="AR124" s="609"/>
      <c r="AS124" s="610"/>
      <c r="AT124" s="610"/>
      <c r="AU124" s="610"/>
      <c r="AV124" s="610"/>
      <c r="AW124" s="610"/>
      <c r="AX124" s="610"/>
      <c r="AY124" s="610"/>
      <c r="AZ124" s="610"/>
      <c r="BA124" s="610">
        <v>1</v>
      </c>
      <c r="BB124" s="610"/>
      <c r="BC124" s="610"/>
      <c r="BD124" s="610"/>
      <c r="BE124" s="610"/>
      <c r="BF124" s="610"/>
      <c r="BG124" s="610"/>
      <c r="BH124" s="610"/>
      <c r="BI124" s="610"/>
      <c r="BJ124" s="610"/>
      <c r="BK124" s="610"/>
      <c r="BL124" s="611">
        <f t="shared" si="65"/>
        <v>1</v>
      </c>
      <c r="BM124" s="612">
        <v>35</v>
      </c>
      <c r="BN124" s="613">
        <v>47</v>
      </c>
      <c r="BO124" s="613">
        <v>10</v>
      </c>
      <c r="BP124" s="613">
        <v>30</v>
      </c>
      <c r="BQ124" s="613">
        <v>26</v>
      </c>
      <c r="BR124" s="613"/>
      <c r="BS124" s="613"/>
      <c r="BT124" s="613">
        <v>20</v>
      </c>
      <c r="BU124" s="613"/>
      <c r="BV124" s="613"/>
      <c r="BW124" s="613"/>
      <c r="BX124" s="613"/>
      <c r="BY124" s="613"/>
      <c r="BZ124" s="613"/>
      <c r="CA124" s="613"/>
      <c r="CB124" s="613"/>
      <c r="CC124" s="613">
        <v>10</v>
      </c>
      <c r="CD124" s="613"/>
      <c r="CE124" s="613"/>
      <c r="CF124" s="613">
        <v>9</v>
      </c>
      <c r="CG124" s="613"/>
      <c r="CH124" s="613"/>
      <c r="CI124" s="613"/>
      <c r="CJ124" s="613"/>
      <c r="CK124" s="613"/>
      <c r="CL124" s="613"/>
      <c r="CM124" s="613"/>
      <c r="CN124" s="613"/>
      <c r="CO124" s="613"/>
      <c r="CP124" s="613"/>
      <c r="CQ124" s="613"/>
      <c r="CR124" s="613"/>
      <c r="CS124" s="613"/>
      <c r="CT124" s="613"/>
      <c r="CU124" s="613"/>
      <c r="CV124" s="613"/>
      <c r="CW124" s="613"/>
      <c r="CX124" s="613"/>
      <c r="CY124" s="613"/>
      <c r="CZ124" s="613"/>
      <c r="DA124" s="613">
        <f t="shared" si="50"/>
        <v>187</v>
      </c>
      <c r="DB124" s="614">
        <f t="shared" si="51"/>
        <v>8</v>
      </c>
      <c r="DC124" s="615">
        <v>0.89996086105675144</v>
      </c>
      <c r="DD124" s="616">
        <v>0.32929175167589625</v>
      </c>
      <c r="DE124" s="616">
        <v>0.16630136986301369</v>
      </c>
      <c r="DF124" s="616">
        <v>0.52356164383561643</v>
      </c>
      <c r="DG124" s="616">
        <v>0.54689146469968386</v>
      </c>
      <c r="DH124" s="616"/>
      <c r="DI124" s="616"/>
      <c r="DJ124" s="616">
        <v>0.69931506849315073</v>
      </c>
      <c r="DK124" s="616"/>
      <c r="DL124" s="616"/>
      <c r="DM124" s="616"/>
      <c r="DN124" s="616"/>
      <c r="DO124" s="616"/>
      <c r="DP124" s="616"/>
      <c r="DQ124" s="616"/>
      <c r="DR124" s="616"/>
      <c r="DS124" s="616">
        <v>5.5616438356164387E-2</v>
      </c>
      <c r="DT124" s="616"/>
      <c r="DU124" s="616"/>
      <c r="DV124" s="616">
        <v>0.26940639269406391</v>
      </c>
      <c r="DW124" s="616"/>
      <c r="DX124" s="616"/>
      <c r="DY124" s="616"/>
      <c r="DZ124" s="616"/>
      <c r="EA124" s="616"/>
      <c r="EB124" s="616"/>
      <c r="EC124" s="616"/>
      <c r="ED124" s="616"/>
      <c r="EE124" s="616"/>
      <c r="EF124" s="616"/>
      <c r="EG124" s="616"/>
      <c r="EH124" s="616"/>
      <c r="EI124" s="616"/>
      <c r="EJ124" s="616"/>
      <c r="EK124" s="616"/>
      <c r="EL124" s="616"/>
      <c r="EM124" s="616"/>
      <c r="EN124" s="616"/>
      <c r="EO124" s="616"/>
      <c r="EP124" s="616"/>
      <c r="EQ124" s="617">
        <v>0.51086367299098967</v>
      </c>
      <c r="ER124" s="618">
        <v>6</v>
      </c>
      <c r="ES124" s="619">
        <v>5</v>
      </c>
      <c r="ET124" s="619">
        <v>5</v>
      </c>
      <c r="EU124" s="619"/>
      <c r="EV124" s="619"/>
      <c r="EW124" s="619">
        <v>4</v>
      </c>
      <c r="EX124" s="619"/>
      <c r="EY124" s="619"/>
      <c r="EZ124" s="619"/>
      <c r="FA124" s="619"/>
      <c r="FB124" s="619"/>
      <c r="FC124" s="619"/>
      <c r="FD124" s="619"/>
      <c r="FE124" s="619"/>
      <c r="FF124" s="619"/>
      <c r="FG124" s="619"/>
      <c r="FH124" s="619"/>
      <c r="FI124" s="619"/>
      <c r="FJ124" s="619"/>
      <c r="FK124" s="619"/>
      <c r="FL124" s="619"/>
      <c r="FM124" s="619"/>
      <c r="FN124" s="619"/>
      <c r="FO124" s="619"/>
      <c r="FP124" s="619"/>
      <c r="FQ124" s="619"/>
      <c r="FR124" s="619"/>
      <c r="FS124" s="619"/>
      <c r="FT124" s="619"/>
      <c r="FU124" s="619"/>
      <c r="FV124" s="619"/>
      <c r="FW124" s="619"/>
      <c r="FX124" s="620">
        <f t="shared" si="52"/>
        <v>20</v>
      </c>
      <c r="FY124" s="614">
        <f t="shared" si="73"/>
        <v>4</v>
      </c>
      <c r="FZ124" s="615">
        <v>0.65342465753424661</v>
      </c>
      <c r="GA124" s="616">
        <v>0.5627397260273973</v>
      </c>
      <c r="GB124" s="616">
        <v>0.54465753424657537</v>
      </c>
      <c r="GC124" s="616"/>
      <c r="GD124" s="616"/>
      <c r="GE124" s="616">
        <v>0.42328767123287669</v>
      </c>
      <c r="GF124" s="616"/>
      <c r="GG124" s="616"/>
      <c r="GH124" s="616"/>
      <c r="GI124" s="616"/>
      <c r="GJ124" s="616"/>
      <c r="GK124" s="616"/>
      <c r="GL124" s="616"/>
      <c r="GM124" s="616"/>
      <c r="GN124" s="616"/>
      <c r="GO124" s="616"/>
      <c r="GP124" s="616"/>
      <c r="GQ124" s="616"/>
      <c r="GR124" s="616"/>
      <c r="GS124" s="616"/>
      <c r="GT124" s="616"/>
      <c r="GU124" s="616"/>
      <c r="GV124" s="616"/>
      <c r="GW124" s="616"/>
      <c r="GX124" s="616"/>
      <c r="GY124" s="616"/>
      <c r="GZ124" s="616"/>
      <c r="HA124" s="616"/>
      <c r="HB124" s="616"/>
      <c r="HC124" s="616"/>
      <c r="HD124" s="616"/>
      <c r="HE124" s="616"/>
      <c r="HF124" s="621">
        <v>0.55753424657534245</v>
      </c>
      <c r="HG124" s="622">
        <v>40</v>
      </c>
      <c r="HH124" s="623"/>
      <c r="HI124" s="623"/>
      <c r="HJ124" s="623"/>
      <c r="HK124" s="623"/>
      <c r="HL124" s="623"/>
      <c r="HM124" s="623"/>
      <c r="HN124" s="624"/>
      <c r="HO124" s="625">
        <v>39</v>
      </c>
      <c r="HP124" s="626">
        <v>780</v>
      </c>
      <c r="HQ124" s="626">
        <v>221</v>
      </c>
      <c r="HR124" s="626">
        <v>63</v>
      </c>
      <c r="HS124" s="626">
        <v>536</v>
      </c>
      <c r="HT124" s="626">
        <v>606</v>
      </c>
      <c r="HU124" s="626">
        <v>633</v>
      </c>
      <c r="HV124" s="626">
        <v>298</v>
      </c>
      <c r="HW124" s="626">
        <v>2110</v>
      </c>
      <c r="HX124" s="626">
        <v>160</v>
      </c>
      <c r="HY124" s="626">
        <v>186</v>
      </c>
      <c r="HZ124" s="626">
        <v>219</v>
      </c>
      <c r="IA124" s="626">
        <v>1</v>
      </c>
      <c r="IB124" s="626">
        <v>158</v>
      </c>
      <c r="IC124" s="626">
        <v>20</v>
      </c>
      <c r="ID124" s="626">
        <v>0</v>
      </c>
      <c r="IE124" s="626">
        <v>77</v>
      </c>
      <c r="IF124" s="626">
        <v>22</v>
      </c>
      <c r="IG124" s="626">
        <v>135</v>
      </c>
      <c r="IH124" s="626">
        <v>13</v>
      </c>
      <c r="II124" s="626">
        <v>11</v>
      </c>
      <c r="IJ124" s="626">
        <v>29</v>
      </c>
      <c r="IK124" s="626">
        <v>5</v>
      </c>
      <c r="IL124" s="626">
        <v>33</v>
      </c>
      <c r="IM124" s="626">
        <v>327</v>
      </c>
      <c r="IN124" s="626">
        <v>2</v>
      </c>
      <c r="IO124" s="626">
        <v>21</v>
      </c>
      <c r="IP124" s="626">
        <v>0</v>
      </c>
      <c r="IQ124" s="626">
        <f t="shared" si="53"/>
        <v>6705</v>
      </c>
      <c r="IR124" s="627">
        <f t="shared" si="54"/>
        <v>6.1148396718866517E-3</v>
      </c>
      <c r="IS124" s="614">
        <f t="shared" si="55"/>
        <v>18.36986301369863</v>
      </c>
      <c r="IT124" s="628">
        <v>271</v>
      </c>
      <c r="IU124" s="629">
        <f t="shared" si="56"/>
        <v>4.041759880686055E-2</v>
      </c>
      <c r="IV124" s="630">
        <v>2778</v>
      </c>
      <c r="IW124" s="631">
        <f t="shared" si="37"/>
        <v>0.41431767337807607</v>
      </c>
      <c r="IX124" s="632">
        <v>6755.1773999999969</v>
      </c>
      <c r="IY124" s="633">
        <v>801.39890000000025</v>
      </c>
      <c r="IZ124" s="633">
        <v>7556.5763000000024</v>
      </c>
      <c r="JA124" s="634">
        <f t="shared" si="57"/>
        <v>0.10605317384276262</v>
      </c>
      <c r="JB124" s="635">
        <v>1.1270061595824015</v>
      </c>
      <c r="JC124" s="636">
        <v>2071</v>
      </c>
      <c r="JD124" s="637">
        <v>943</v>
      </c>
      <c r="JE124" s="637">
        <v>100</v>
      </c>
      <c r="JF124" s="637">
        <v>0</v>
      </c>
      <c r="JG124" s="637">
        <v>0</v>
      </c>
      <c r="JH124" s="637">
        <v>3591</v>
      </c>
      <c r="JI124" s="638">
        <f t="shared" si="38"/>
        <v>0.30887397464578675</v>
      </c>
      <c r="JJ124" s="638">
        <f t="shared" si="39"/>
        <v>0.14064131245339298</v>
      </c>
      <c r="JK124" s="638">
        <f t="shared" si="40"/>
        <v>1.4914243102162566E-2</v>
      </c>
      <c r="JL124" s="638">
        <f t="shared" si="41"/>
        <v>0</v>
      </c>
      <c r="JM124" s="638">
        <f t="shared" si="42"/>
        <v>0</v>
      </c>
      <c r="JN124" s="639">
        <f t="shared" si="43"/>
        <v>0.53557046979865774</v>
      </c>
      <c r="JO124" s="640">
        <v>22.333333333333332</v>
      </c>
      <c r="JP124" s="641">
        <v>6.2666666666666666</v>
      </c>
      <c r="JQ124" s="641">
        <v>4.8959276018099551</v>
      </c>
      <c r="JR124" s="641">
        <v>4.7777777777777777</v>
      </c>
      <c r="JS124" s="641">
        <v>7.75</v>
      </c>
      <c r="JT124" s="641">
        <v>6.4224422442244222</v>
      </c>
      <c r="JU124" s="641">
        <v>4.9620853080568716</v>
      </c>
      <c r="JV124" s="641">
        <v>6.2885906040268456</v>
      </c>
      <c r="JW124" s="641">
        <v>5.8213270142180091</v>
      </c>
      <c r="JX124" s="641">
        <v>6.3687500000000004</v>
      </c>
      <c r="JY124" s="641">
        <v>6.672043010752688</v>
      </c>
      <c r="JZ124" s="641">
        <v>7.5525114155251138</v>
      </c>
      <c r="KA124" s="641">
        <v>2</v>
      </c>
      <c r="KB124" s="641">
        <v>4.3101265822784809</v>
      </c>
      <c r="KC124" s="641">
        <v>5.0999999999999996</v>
      </c>
      <c r="KD124" s="641">
        <v>0</v>
      </c>
      <c r="KE124" s="641">
        <v>6.7272727272727275</v>
      </c>
      <c r="KF124" s="641">
        <v>7.1818181818181817</v>
      </c>
      <c r="KG124" s="641">
        <v>11.222222222222221</v>
      </c>
      <c r="KH124" s="641">
        <v>6.8461538461538458</v>
      </c>
      <c r="KI124" s="641">
        <v>3.7272727272727271</v>
      </c>
      <c r="KJ124" s="641">
        <v>5.4482758620689653</v>
      </c>
      <c r="KK124" s="641">
        <v>7.6</v>
      </c>
      <c r="KL124" s="641">
        <v>3.9696969696969697</v>
      </c>
      <c r="KM124" s="641">
        <v>16.394495412844037</v>
      </c>
      <c r="KN124" s="641">
        <v>18</v>
      </c>
      <c r="KO124" s="641">
        <v>5.0952380952380949</v>
      </c>
      <c r="KP124" s="641">
        <v>0</v>
      </c>
      <c r="KQ124" s="642">
        <v>6.7616703952274424</v>
      </c>
      <c r="KR124" s="625">
        <v>207</v>
      </c>
      <c r="KS124" s="626">
        <v>3434</v>
      </c>
      <c r="KT124" s="626">
        <v>862</v>
      </c>
      <c r="KU124" s="626">
        <v>235</v>
      </c>
      <c r="KV124" s="626">
        <v>3261</v>
      </c>
      <c r="KW124" s="626">
        <v>2983</v>
      </c>
      <c r="KX124" s="626">
        <v>2199</v>
      </c>
      <c r="KY124" s="626">
        <v>1387</v>
      </c>
      <c r="KZ124" s="626">
        <v>9289</v>
      </c>
      <c r="LA124" s="626">
        <v>821</v>
      </c>
      <c r="LB124" s="626">
        <v>974</v>
      </c>
      <c r="LC124" s="626">
        <v>1313</v>
      </c>
      <c r="LD124" s="626">
        <v>1</v>
      </c>
      <c r="LE124" s="626">
        <v>521</v>
      </c>
      <c r="LF124" s="626">
        <v>81</v>
      </c>
      <c r="LG124" s="626">
        <v>0</v>
      </c>
      <c r="LH124" s="626">
        <v>422</v>
      </c>
      <c r="LI124" s="626">
        <v>130</v>
      </c>
      <c r="LJ124" s="626">
        <v>1023</v>
      </c>
      <c r="LK124" s="626">
        <v>70</v>
      </c>
      <c r="LL124" s="626">
        <v>24</v>
      </c>
      <c r="LM124" s="626">
        <v>111</v>
      </c>
      <c r="LN124" s="626">
        <v>33</v>
      </c>
      <c r="LO124" s="626">
        <v>98</v>
      </c>
      <c r="LP124" s="626">
        <v>5034</v>
      </c>
      <c r="LQ124" s="626">
        <v>28</v>
      </c>
      <c r="LR124" s="626">
        <v>86</v>
      </c>
      <c r="LS124" s="626">
        <v>0</v>
      </c>
      <c r="LT124" s="626">
        <f t="shared" si="72"/>
        <v>34627</v>
      </c>
      <c r="LU124" s="614">
        <f t="shared" si="44"/>
        <v>94.868493150684927</v>
      </c>
      <c r="LV124" s="625">
        <v>623</v>
      </c>
      <c r="LW124" s="626">
        <v>683</v>
      </c>
      <c r="LX124" s="626">
        <v>0</v>
      </c>
      <c r="LY124" s="626">
        <v>2</v>
      </c>
      <c r="LZ124" s="626">
        <v>358</v>
      </c>
      <c r="MA124" s="626">
        <v>299</v>
      </c>
      <c r="MB124" s="626">
        <v>308</v>
      </c>
      <c r="MC124" s="626">
        <v>189</v>
      </c>
      <c r="MD124" s="626">
        <v>880</v>
      </c>
      <c r="ME124" s="626">
        <v>37</v>
      </c>
      <c r="MF124" s="626">
        <v>79</v>
      </c>
      <c r="MG124" s="626">
        <v>125</v>
      </c>
      <c r="MH124" s="626">
        <v>0</v>
      </c>
      <c r="MI124" s="626">
        <v>2</v>
      </c>
      <c r="MJ124" s="626">
        <v>0</v>
      </c>
      <c r="MK124" s="626">
        <v>0</v>
      </c>
      <c r="ML124" s="626">
        <v>19</v>
      </c>
      <c r="MM124" s="626">
        <v>5</v>
      </c>
      <c r="MN124" s="626">
        <v>357</v>
      </c>
      <c r="MO124" s="626">
        <v>6</v>
      </c>
      <c r="MP124" s="626">
        <v>8</v>
      </c>
      <c r="MQ124" s="626">
        <v>19</v>
      </c>
      <c r="MR124" s="626">
        <v>1</v>
      </c>
      <c r="MS124" s="626">
        <v>0</v>
      </c>
      <c r="MT124" s="626">
        <v>0</v>
      </c>
      <c r="MU124" s="626">
        <v>6</v>
      </c>
      <c r="MV124" s="626">
        <v>0</v>
      </c>
      <c r="MW124" s="626">
        <v>0</v>
      </c>
      <c r="MX124" s="626">
        <f t="shared" si="67"/>
        <v>4006</v>
      </c>
      <c r="MY124" s="614">
        <f t="shared" si="59"/>
        <v>10.975342465753425</v>
      </c>
      <c r="MZ124" s="612">
        <f t="shared" si="45"/>
        <v>34627</v>
      </c>
      <c r="NA124" s="613">
        <f t="shared" si="60"/>
        <v>4006</v>
      </c>
      <c r="NB124" s="643">
        <f t="shared" si="61"/>
        <v>0.10369373333678461</v>
      </c>
      <c r="NC124" s="644">
        <v>1</v>
      </c>
      <c r="ND124" s="645">
        <v>62</v>
      </c>
      <c r="NE124" s="645">
        <v>260</v>
      </c>
      <c r="NF124" s="646">
        <v>580</v>
      </c>
      <c r="NG124" s="647">
        <v>2198</v>
      </c>
      <c r="NH124" s="647">
        <v>905</v>
      </c>
      <c r="NI124" s="645">
        <v>0</v>
      </c>
      <c r="NJ124" s="645">
        <v>0</v>
      </c>
      <c r="NK124" s="646">
        <v>0</v>
      </c>
      <c r="NL124" s="647">
        <v>0</v>
      </c>
      <c r="NM124" s="645">
        <v>0</v>
      </c>
      <c r="NN124" s="645">
        <v>0</v>
      </c>
      <c r="NO124" s="646">
        <v>0</v>
      </c>
      <c r="NP124" s="647">
        <v>0</v>
      </c>
      <c r="NQ124" s="648">
        <v>0</v>
      </c>
      <c r="NR124" s="648">
        <v>0</v>
      </c>
      <c r="NS124" s="648">
        <v>0</v>
      </c>
      <c r="NT124" s="649">
        <f t="shared" si="62"/>
        <v>4006</v>
      </c>
      <c r="NU124" s="650">
        <f t="shared" si="63"/>
        <v>8.0629056415376932E-2</v>
      </c>
      <c r="NV124" s="625">
        <v>557</v>
      </c>
      <c r="NW124" s="626">
        <v>30</v>
      </c>
      <c r="NX124" s="626">
        <v>8</v>
      </c>
      <c r="NY124" s="651">
        <v>595</v>
      </c>
      <c r="NZ124" s="626">
        <v>2</v>
      </c>
      <c r="OA124" s="626">
        <v>22</v>
      </c>
      <c r="OB124" s="626"/>
      <c r="OC124" s="651">
        <v>24</v>
      </c>
      <c r="OD124" s="652">
        <f t="shared" si="64"/>
        <v>619</v>
      </c>
      <c r="OE124" s="653">
        <v>6.74</v>
      </c>
      <c r="OF124" s="654">
        <v>1.3480000000000001</v>
      </c>
      <c r="OG124" s="654">
        <v>5.17</v>
      </c>
      <c r="OH124" s="654">
        <v>0.34466666666666668</v>
      </c>
      <c r="OI124" s="654">
        <v>23.5</v>
      </c>
      <c r="OJ124" s="654">
        <v>4.7</v>
      </c>
      <c r="OK124" s="654">
        <v>34.260000000000005</v>
      </c>
      <c r="OL124" s="655">
        <v>2.2840000000000003</v>
      </c>
      <c r="OM124" s="656"/>
      <c r="ON124" s="657"/>
      <c r="OO124" s="657"/>
      <c r="OP124" s="657"/>
      <c r="OQ124" s="657"/>
      <c r="OR124" s="657"/>
      <c r="OS124" s="657"/>
      <c r="OT124" s="658"/>
    </row>
    <row r="125" spans="1:410" s="587" customFormat="1" ht="8.25" x14ac:dyDescent="0.25">
      <c r="A125" s="588" t="s">
        <v>774</v>
      </c>
      <c r="B125" s="589" t="s">
        <v>789</v>
      </c>
      <c r="C125" s="590" t="s">
        <v>790</v>
      </c>
      <c r="D125" s="590" t="s">
        <v>1298</v>
      </c>
      <c r="E125" s="590" t="s">
        <v>1294</v>
      </c>
      <c r="F125" s="590" t="s">
        <v>778</v>
      </c>
      <c r="G125" s="590" t="s">
        <v>791</v>
      </c>
      <c r="H125" s="590" t="s">
        <v>791</v>
      </c>
      <c r="I125" s="590" t="s">
        <v>186</v>
      </c>
      <c r="J125" s="590" t="s">
        <v>493</v>
      </c>
      <c r="K125" s="591" t="s">
        <v>282</v>
      </c>
      <c r="L125" s="592">
        <v>1</v>
      </c>
      <c r="M125" s="593"/>
      <c r="N125" s="594"/>
      <c r="O125" s="595"/>
      <c r="P125" s="596"/>
      <c r="Q125" s="597"/>
      <c r="R125" s="598">
        <f t="shared" si="70"/>
        <v>0</v>
      </c>
      <c r="S125" s="599"/>
      <c r="T125" s="600"/>
      <c r="U125" s="600"/>
      <c r="V125" s="600"/>
      <c r="W125" s="601"/>
      <c r="X125" s="602">
        <v>159.46975</v>
      </c>
      <c r="Y125" s="603">
        <v>6.0335000000000001</v>
      </c>
      <c r="Z125" s="603">
        <v>278.53693333333331</v>
      </c>
      <c r="AA125" s="603">
        <v>104.6528</v>
      </c>
      <c r="AB125" s="603">
        <v>27.895866666666667</v>
      </c>
      <c r="AC125" s="603">
        <v>106.39759999999998</v>
      </c>
      <c r="AD125" s="603">
        <v>0.33</v>
      </c>
      <c r="AE125" s="603">
        <v>60.888375000000003</v>
      </c>
      <c r="AF125" s="603">
        <v>102.496</v>
      </c>
      <c r="AG125" s="603">
        <v>846.7008249999999</v>
      </c>
      <c r="AH125" s="604">
        <f t="shared" si="48"/>
        <v>0.233376131951748</v>
      </c>
      <c r="AI125" s="605">
        <f t="shared" si="49"/>
        <v>0.40762509571273065</v>
      </c>
      <c r="AJ125" s="606">
        <v>30883</v>
      </c>
      <c r="AK125" s="607"/>
      <c r="AL125" s="607"/>
      <c r="AM125" s="607">
        <v>6</v>
      </c>
      <c r="AN125" s="607">
        <v>49181</v>
      </c>
      <c r="AO125" s="607">
        <v>19197</v>
      </c>
      <c r="AP125" s="607">
        <v>7920</v>
      </c>
      <c r="AQ125" s="608">
        <v>5509</v>
      </c>
      <c r="AR125" s="609"/>
      <c r="AS125" s="610"/>
      <c r="AT125" s="610"/>
      <c r="AU125" s="610"/>
      <c r="AV125" s="610"/>
      <c r="AW125" s="610"/>
      <c r="AX125" s="610"/>
      <c r="AY125" s="610"/>
      <c r="AZ125" s="610"/>
      <c r="BA125" s="610"/>
      <c r="BB125" s="610"/>
      <c r="BC125" s="610"/>
      <c r="BD125" s="610"/>
      <c r="BE125" s="610"/>
      <c r="BF125" s="610"/>
      <c r="BG125" s="610"/>
      <c r="BH125" s="610"/>
      <c r="BI125" s="610"/>
      <c r="BJ125" s="610"/>
      <c r="BK125" s="610"/>
      <c r="BL125" s="611"/>
      <c r="BM125" s="612">
        <v>78</v>
      </c>
      <c r="BN125" s="613">
        <v>65</v>
      </c>
      <c r="BO125" s="613">
        <v>48</v>
      </c>
      <c r="BP125" s="613"/>
      <c r="BQ125" s="613">
        <v>30</v>
      </c>
      <c r="BR125" s="613">
        <v>32</v>
      </c>
      <c r="BS125" s="613"/>
      <c r="BT125" s="613"/>
      <c r="BU125" s="613">
        <v>15</v>
      </c>
      <c r="BV125" s="613">
        <v>18</v>
      </c>
      <c r="BW125" s="613"/>
      <c r="BX125" s="613"/>
      <c r="BY125" s="613">
        <v>20</v>
      </c>
      <c r="BZ125" s="613"/>
      <c r="CA125" s="613"/>
      <c r="CB125" s="613"/>
      <c r="CC125" s="613"/>
      <c r="CD125" s="613"/>
      <c r="CE125" s="613"/>
      <c r="CF125" s="613"/>
      <c r="CG125" s="613"/>
      <c r="CH125" s="613"/>
      <c r="CI125" s="613"/>
      <c r="CJ125" s="613"/>
      <c r="CK125" s="613"/>
      <c r="CL125" s="613"/>
      <c r="CM125" s="613"/>
      <c r="CN125" s="613"/>
      <c r="CO125" s="613"/>
      <c r="CP125" s="613"/>
      <c r="CQ125" s="613"/>
      <c r="CR125" s="613"/>
      <c r="CS125" s="613"/>
      <c r="CT125" s="613"/>
      <c r="CU125" s="613"/>
      <c r="CV125" s="613"/>
      <c r="CW125" s="613"/>
      <c r="CX125" s="613"/>
      <c r="CY125" s="613"/>
      <c r="CZ125" s="613"/>
      <c r="DA125" s="613">
        <f t="shared" si="50"/>
        <v>306</v>
      </c>
      <c r="DB125" s="614">
        <f t="shared" si="51"/>
        <v>8</v>
      </c>
      <c r="DC125" s="615">
        <v>0.62785388127853881</v>
      </c>
      <c r="DD125" s="616">
        <v>0.45163329820864068</v>
      </c>
      <c r="DE125" s="616">
        <v>0.32471461187214612</v>
      </c>
      <c r="DF125" s="616"/>
      <c r="DG125" s="616">
        <v>0.64255707762557079</v>
      </c>
      <c r="DH125" s="616">
        <v>0.30453767123287673</v>
      </c>
      <c r="DI125" s="616"/>
      <c r="DJ125" s="616"/>
      <c r="DK125" s="616">
        <v>0.5463013698630137</v>
      </c>
      <c r="DL125" s="616">
        <v>0.52952815829528155</v>
      </c>
      <c r="DM125" s="616"/>
      <c r="DN125" s="616"/>
      <c r="DO125" s="616">
        <v>0.63657534246575342</v>
      </c>
      <c r="DP125" s="616"/>
      <c r="DQ125" s="616"/>
      <c r="DR125" s="616"/>
      <c r="DS125" s="616"/>
      <c r="DT125" s="616"/>
      <c r="DU125" s="616"/>
      <c r="DV125" s="616"/>
      <c r="DW125" s="616"/>
      <c r="DX125" s="616"/>
      <c r="DY125" s="616"/>
      <c r="DZ125" s="616"/>
      <c r="EA125" s="616"/>
      <c r="EB125" s="616"/>
      <c r="EC125" s="616"/>
      <c r="ED125" s="616"/>
      <c r="EE125" s="616"/>
      <c r="EF125" s="616"/>
      <c r="EG125" s="616"/>
      <c r="EH125" s="616"/>
      <c r="EI125" s="616"/>
      <c r="EJ125" s="616"/>
      <c r="EK125" s="616"/>
      <c r="EL125" s="616"/>
      <c r="EM125" s="616"/>
      <c r="EN125" s="616"/>
      <c r="EO125" s="616"/>
      <c r="EP125" s="616"/>
      <c r="EQ125" s="617">
        <v>0.50128928283642227</v>
      </c>
      <c r="ER125" s="618">
        <v>4</v>
      </c>
      <c r="ES125" s="619">
        <v>10</v>
      </c>
      <c r="ET125" s="619">
        <v>8</v>
      </c>
      <c r="EU125" s="619"/>
      <c r="EV125" s="619">
        <v>4</v>
      </c>
      <c r="EW125" s="619"/>
      <c r="EX125" s="619"/>
      <c r="EY125" s="619"/>
      <c r="EZ125" s="619"/>
      <c r="FA125" s="619"/>
      <c r="FB125" s="619"/>
      <c r="FC125" s="619"/>
      <c r="FD125" s="619"/>
      <c r="FE125" s="619"/>
      <c r="FF125" s="619"/>
      <c r="FG125" s="619"/>
      <c r="FH125" s="619"/>
      <c r="FI125" s="619"/>
      <c r="FJ125" s="619"/>
      <c r="FK125" s="619"/>
      <c r="FL125" s="619"/>
      <c r="FM125" s="619"/>
      <c r="FN125" s="619"/>
      <c r="FO125" s="619"/>
      <c r="FP125" s="619"/>
      <c r="FQ125" s="619"/>
      <c r="FR125" s="619"/>
      <c r="FS125" s="619"/>
      <c r="FT125" s="619"/>
      <c r="FU125" s="619"/>
      <c r="FV125" s="619"/>
      <c r="FW125" s="619"/>
      <c r="FX125" s="620">
        <f t="shared" si="52"/>
        <v>26</v>
      </c>
      <c r="FY125" s="614">
        <f t="shared" si="73"/>
        <v>4</v>
      </c>
      <c r="FZ125" s="615">
        <v>0.33013698630136984</v>
      </c>
      <c r="GA125" s="616">
        <v>0.78109589041095895</v>
      </c>
      <c r="GB125" s="616">
        <v>0.81541095890410964</v>
      </c>
      <c r="GC125" s="616"/>
      <c r="GD125" s="616">
        <v>0.58356164383561648</v>
      </c>
      <c r="GE125" s="616"/>
      <c r="GF125" s="616"/>
      <c r="GG125" s="616"/>
      <c r="GH125" s="616"/>
      <c r="GI125" s="616"/>
      <c r="GJ125" s="616"/>
      <c r="GK125" s="616"/>
      <c r="GL125" s="616"/>
      <c r="GM125" s="616"/>
      <c r="GN125" s="616"/>
      <c r="GO125" s="616"/>
      <c r="GP125" s="616"/>
      <c r="GQ125" s="616"/>
      <c r="GR125" s="616"/>
      <c r="GS125" s="616"/>
      <c r="GT125" s="616"/>
      <c r="GU125" s="616"/>
      <c r="GV125" s="616"/>
      <c r="GW125" s="616"/>
      <c r="GX125" s="616"/>
      <c r="GY125" s="616"/>
      <c r="GZ125" s="616"/>
      <c r="HA125" s="616"/>
      <c r="HB125" s="616"/>
      <c r="HC125" s="616"/>
      <c r="HD125" s="616"/>
      <c r="HE125" s="616"/>
      <c r="HF125" s="621">
        <v>0.69188619599578505</v>
      </c>
      <c r="HG125" s="622"/>
      <c r="HH125" s="623"/>
      <c r="HI125" s="623"/>
      <c r="HJ125" s="623"/>
      <c r="HK125" s="623"/>
      <c r="HL125" s="623"/>
      <c r="HM125" s="623"/>
      <c r="HN125" s="624"/>
      <c r="HO125" s="625">
        <v>66</v>
      </c>
      <c r="HP125" s="626">
        <v>1349</v>
      </c>
      <c r="HQ125" s="626">
        <v>17</v>
      </c>
      <c r="HR125" s="626">
        <v>1216</v>
      </c>
      <c r="HS125" s="626">
        <v>1432</v>
      </c>
      <c r="HT125" s="626">
        <v>1580</v>
      </c>
      <c r="HU125" s="626">
        <v>1341</v>
      </c>
      <c r="HV125" s="626">
        <v>597</v>
      </c>
      <c r="HW125" s="626">
        <v>1438</v>
      </c>
      <c r="HX125" s="626">
        <v>316</v>
      </c>
      <c r="HY125" s="626">
        <v>493</v>
      </c>
      <c r="HZ125" s="626">
        <v>932</v>
      </c>
      <c r="IA125" s="626">
        <v>360</v>
      </c>
      <c r="IB125" s="626">
        <v>427</v>
      </c>
      <c r="IC125" s="626">
        <v>1186</v>
      </c>
      <c r="ID125" s="626">
        <v>904</v>
      </c>
      <c r="IE125" s="626">
        <v>204</v>
      </c>
      <c r="IF125" s="626">
        <v>76</v>
      </c>
      <c r="IG125" s="626">
        <v>255</v>
      </c>
      <c r="IH125" s="626">
        <v>81</v>
      </c>
      <c r="II125" s="626">
        <v>67</v>
      </c>
      <c r="IJ125" s="626">
        <v>125</v>
      </c>
      <c r="IK125" s="626">
        <v>6</v>
      </c>
      <c r="IL125" s="626">
        <v>66</v>
      </c>
      <c r="IM125" s="626">
        <v>0</v>
      </c>
      <c r="IN125" s="626">
        <v>2</v>
      </c>
      <c r="IO125" s="626">
        <v>38</v>
      </c>
      <c r="IP125" s="626">
        <v>0</v>
      </c>
      <c r="IQ125" s="626">
        <f t="shared" si="53"/>
        <v>14574</v>
      </c>
      <c r="IR125" s="627">
        <f t="shared" si="54"/>
        <v>4.6658432825579799E-3</v>
      </c>
      <c r="IS125" s="614">
        <f t="shared" si="55"/>
        <v>39.92876712328767</v>
      </c>
      <c r="IT125" s="628">
        <v>1030</v>
      </c>
      <c r="IU125" s="629">
        <f t="shared" si="56"/>
        <v>7.0673802662275284E-2</v>
      </c>
      <c r="IV125" s="630">
        <v>2081</v>
      </c>
      <c r="IW125" s="631">
        <f t="shared" si="37"/>
        <v>0.14278852751475229</v>
      </c>
      <c r="IX125" s="632">
        <v>10812.457999999999</v>
      </c>
      <c r="IY125" s="633">
        <v>784.12499999999989</v>
      </c>
      <c r="IZ125" s="633">
        <v>11596.583000000011</v>
      </c>
      <c r="JA125" s="634">
        <f t="shared" si="57"/>
        <v>6.761690059908157E-2</v>
      </c>
      <c r="JB125" s="635">
        <v>0.79570351310553122</v>
      </c>
      <c r="JC125" s="636">
        <v>3840</v>
      </c>
      <c r="JD125" s="637">
        <v>1272</v>
      </c>
      <c r="JE125" s="637">
        <v>20</v>
      </c>
      <c r="JF125" s="637">
        <v>331</v>
      </c>
      <c r="JG125" s="637">
        <v>1</v>
      </c>
      <c r="JH125" s="637">
        <v>9110</v>
      </c>
      <c r="JI125" s="638">
        <f t="shared" si="38"/>
        <v>0.26348291477974473</v>
      </c>
      <c r="JJ125" s="638">
        <f t="shared" si="39"/>
        <v>8.7278715520790445E-2</v>
      </c>
      <c r="JK125" s="638">
        <f t="shared" si="40"/>
        <v>1.3723068478111707E-3</v>
      </c>
      <c r="JL125" s="638">
        <f t="shared" si="41"/>
        <v>2.2711678331274875E-2</v>
      </c>
      <c r="JM125" s="638">
        <f t="shared" si="42"/>
        <v>6.8615342390558525E-5</v>
      </c>
      <c r="JN125" s="639">
        <f t="shared" si="43"/>
        <v>0.62508576917798819</v>
      </c>
      <c r="JO125" s="640">
        <v>24.166666666666668</v>
      </c>
      <c r="JP125" s="641">
        <v>4.839881393624907</v>
      </c>
      <c r="JQ125" s="641">
        <v>4.4117647058823533</v>
      </c>
      <c r="JR125" s="641">
        <v>4.6381578947368425</v>
      </c>
      <c r="JS125" s="641">
        <v>6.4092178770949717</v>
      </c>
      <c r="JT125" s="641">
        <v>5.1518987341772151</v>
      </c>
      <c r="JU125" s="641">
        <v>5.2401193139448177</v>
      </c>
      <c r="JV125" s="641">
        <v>5.8542713567839195</v>
      </c>
      <c r="JW125" s="641">
        <v>6.0285118219749654</v>
      </c>
      <c r="JX125" s="641">
        <v>4.4968354430379751</v>
      </c>
      <c r="JY125" s="641">
        <v>5.056795131845842</v>
      </c>
      <c r="JZ125" s="641">
        <v>5.592274678111588</v>
      </c>
      <c r="KA125" s="641">
        <v>4.2166666666666668</v>
      </c>
      <c r="KB125" s="641">
        <v>3.9882903981264639</v>
      </c>
      <c r="KC125" s="641">
        <v>4.4848229342327146</v>
      </c>
      <c r="KD125" s="641">
        <v>4.3761061946902657</v>
      </c>
      <c r="KE125" s="641">
        <v>4.4117647058823533</v>
      </c>
      <c r="KF125" s="641">
        <v>5.3947368421052628</v>
      </c>
      <c r="KG125" s="641">
        <v>8.760784313725491</v>
      </c>
      <c r="KH125" s="641">
        <v>4.3456790123456788</v>
      </c>
      <c r="KI125" s="641">
        <v>2.4179104477611939</v>
      </c>
      <c r="KJ125" s="641">
        <v>3.6640000000000001</v>
      </c>
      <c r="KK125" s="641">
        <v>2.6666666666666665</v>
      </c>
      <c r="KL125" s="641">
        <v>3.2424242424242422</v>
      </c>
      <c r="KM125" s="641">
        <v>0</v>
      </c>
      <c r="KN125" s="641">
        <v>4.5</v>
      </c>
      <c r="KO125" s="641">
        <v>5.8421052631578947</v>
      </c>
      <c r="KP125" s="641">
        <v>0</v>
      </c>
      <c r="KQ125" s="642">
        <v>5.2797447509263069</v>
      </c>
      <c r="KR125" s="625">
        <v>206</v>
      </c>
      <c r="KS125" s="626">
        <v>4671</v>
      </c>
      <c r="KT125" s="626">
        <v>57</v>
      </c>
      <c r="KU125" s="626">
        <v>4345</v>
      </c>
      <c r="KV125" s="626">
        <v>6550</v>
      </c>
      <c r="KW125" s="626">
        <v>5858</v>
      </c>
      <c r="KX125" s="626">
        <v>4742</v>
      </c>
      <c r="KY125" s="626">
        <v>2558</v>
      </c>
      <c r="KZ125" s="626">
        <v>6988</v>
      </c>
      <c r="LA125" s="626">
        <v>1043</v>
      </c>
      <c r="LB125" s="626">
        <v>1874</v>
      </c>
      <c r="LC125" s="626">
        <v>4090</v>
      </c>
      <c r="LD125" s="626">
        <v>1155</v>
      </c>
      <c r="LE125" s="626">
        <v>1291</v>
      </c>
      <c r="LF125" s="626">
        <v>4200</v>
      </c>
      <c r="LG125" s="626">
        <v>3054</v>
      </c>
      <c r="LH125" s="626">
        <v>628</v>
      </c>
      <c r="LI125" s="626">
        <v>315</v>
      </c>
      <c r="LJ125" s="626">
        <v>1390</v>
      </c>
      <c r="LK125" s="626">
        <v>248</v>
      </c>
      <c r="LL125" s="626">
        <v>63</v>
      </c>
      <c r="LM125" s="626">
        <v>231</v>
      </c>
      <c r="LN125" s="626">
        <v>11</v>
      </c>
      <c r="LO125" s="626">
        <v>151</v>
      </c>
      <c r="LP125" s="626">
        <v>0</v>
      </c>
      <c r="LQ125" s="626">
        <v>5</v>
      </c>
      <c r="LR125" s="626">
        <v>174</v>
      </c>
      <c r="LS125" s="626">
        <v>0</v>
      </c>
      <c r="LT125" s="626">
        <f t="shared" si="72"/>
        <v>55898</v>
      </c>
      <c r="LU125" s="614">
        <f t="shared" si="44"/>
        <v>153.14520547945204</v>
      </c>
      <c r="LV125" s="625">
        <v>1321</v>
      </c>
      <c r="LW125" s="626">
        <v>529</v>
      </c>
      <c r="LX125" s="626">
        <v>1</v>
      </c>
      <c r="LY125" s="626">
        <v>77</v>
      </c>
      <c r="LZ125" s="626">
        <v>1189</v>
      </c>
      <c r="MA125" s="626">
        <v>672</v>
      </c>
      <c r="MB125" s="626">
        <v>946</v>
      </c>
      <c r="MC125" s="626">
        <v>339</v>
      </c>
      <c r="MD125" s="626">
        <v>242</v>
      </c>
      <c r="ME125" s="626">
        <v>68</v>
      </c>
      <c r="MF125" s="626">
        <v>125</v>
      </c>
      <c r="MG125" s="626">
        <v>191</v>
      </c>
      <c r="MH125" s="626">
        <v>3</v>
      </c>
      <c r="MI125" s="626">
        <v>8</v>
      </c>
      <c r="MJ125" s="626">
        <v>0</v>
      </c>
      <c r="MK125" s="626">
        <v>7</v>
      </c>
      <c r="ML125" s="626">
        <v>70</v>
      </c>
      <c r="MM125" s="626">
        <v>21</v>
      </c>
      <c r="MN125" s="626">
        <v>584</v>
      </c>
      <c r="MO125" s="626">
        <v>27</v>
      </c>
      <c r="MP125" s="626">
        <v>42</v>
      </c>
      <c r="MQ125" s="626">
        <v>103</v>
      </c>
      <c r="MR125" s="626">
        <v>0</v>
      </c>
      <c r="MS125" s="626">
        <v>3</v>
      </c>
      <c r="MT125" s="626">
        <v>0</v>
      </c>
      <c r="MU125" s="626">
        <v>2</v>
      </c>
      <c r="MV125" s="626">
        <v>8</v>
      </c>
      <c r="MW125" s="626">
        <v>0</v>
      </c>
      <c r="MX125" s="626">
        <f t="shared" si="67"/>
        <v>6578</v>
      </c>
      <c r="MY125" s="614">
        <f t="shared" si="59"/>
        <v>18.021917808219179</v>
      </c>
      <c r="MZ125" s="612">
        <f t="shared" si="45"/>
        <v>55898</v>
      </c>
      <c r="NA125" s="613">
        <f t="shared" si="60"/>
        <v>6578</v>
      </c>
      <c r="NB125" s="643">
        <f t="shared" si="61"/>
        <v>0.10528843075741084</v>
      </c>
      <c r="NC125" s="644">
        <v>121</v>
      </c>
      <c r="ND125" s="645">
        <v>636</v>
      </c>
      <c r="NE125" s="645">
        <v>738</v>
      </c>
      <c r="NF125" s="646">
        <v>2071</v>
      </c>
      <c r="NG125" s="647">
        <v>1231</v>
      </c>
      <c r="NH125" s="647">
        <v>933</v>
      </c>
      <c r="NI125" s="645">
        <v>0</v>
      </c>
      <c r="NJ125" s="645">
        <v>0</v>
      </c>
      <c r="NK125" s="646">
        <v>0</v>
      </c>
      <c r="NL125" s="647">
        <v>848</v>
      </c>
      <c r="NM125" s="645">
        <v>0</v>
      </c>
      <c r="NN125" s="645">
        <v>0</v>
      </c>
      <c r="NO125" s="646">
        <v>0</v>
      </c>
      <c r="NP125" s="647">
        <v>0</v>
      </c>
      <c r="NQ125" s="648">
        <v>0</v>
      </c>
      <c r="NR125" s="648">
        <v>0</v>
      </c>
      <c r="NS125" s="648">
        <v>0</v>
      </c>
      <c r="NT125" s="649">
        <f t="shared" si="62"/>
        <v>6578</v>
      </c>
      <c r="NU125" s="650">
        <f t="shared" si="63"/>
        <v>0.22727272727272727</v>
      </c>
      <c r="NV125" s="625">
        <v>1358</v>
      </c>
      <c r="NW125" s="626">
        <v>57</v>
      </c>
      <c r="NX125" s="626">
        <v>68</v>
      </c>
      <c r="NY125" s="651">
        <v>1483</v>
      </c>
      <c r="NZ125" s="626">
        <v>89</v>
      </c>
      <c r="OA125" s="626">
        <v>22</v>
      </c>
      <c r="OB125" s="626">
        <v>163</v>
      </c>
      <c r="OC125" s="651">
        <v>274</v>
      </c>
      <c r="OD125" s="652">
        <f t="shared" si="64"/>
        <v>1757</v>
      </c>
      <c r="OE125" s="653">
        <v>11.16</v>
      </c>
      <c r="OF125" s="654">
        <v>1.395</v>
      </c>
      <c r="OG125" s="654">
        <v>7.51</v>
      </c>
      <c r="OH125" s="654">
        <v>0.41722222222222222</v>
      </c>
      <c r="OI125" s="654">
        <v>41.49</v>
      </c>
      <c r="OJ125" s="654">
        <v>5.1862500000000002</v>
      </c>
      <c r="OK125" s="654">
        <v>45.56</v>
      </c>
      <c r="OL125" s="655">
        <v>2.5311111111111111</v>
      </c>
      <c r="OM125" s="656"/>
      <c r="ON125" s="657"/>
      <c r="OO125" s="657"/>
      <c r="OP125" s="657"/>
      <c r="OQ125" s="657"/>
      <c r="OR125" s="657"/>
      <c r="OS125" s="657"/>
      <c r="OT125" s="658"/>
    </row>
    <row r="126" spans="1:410" s="587" customFormat="1" ht="8.25" x14ac:dyDescent="0.25">
      <c r="A126" s="588" t="s">
        <v>792</v>
      </c>
      <c r="B126" s="589" t="s">
        <v>793</v>
      </c>
      <c r="C126" s="590" t="s">
        <v>794</v>
      </c>
      <c r="D126" s="590" t="s">
        <v>795</v>
      </c>
      <c r="E126" s="590" t="s">
        <v>1233</v>
      </c>
      <c r="F126" s="590" t="s">
        <v>379</v>
      </c>
      <c r="G126" s="590" t="s">
        <v>380</v>
      </c>
      <c r="H126" s="590" t="s">
        <v>380</v>
      </c>
      <c r="I126" s="590" t="s">
        <v>186</v>
      </c>
      <c r="J126" s="590" t="s">
        <v>493</v>
      </c>
      <c r="K126" s="591" t="s">
        <v>282</v>
      </c>
      <c r="L126" s="592">
        <v>1</v>
      </c>
      <c r="M126" s="593">
        <v>1260733</v>
      </c>
      <c r="N126" s="594">
        <v>19596</v>
      </c>
      <c r="O126" s="595">
        <v>1246596</v>
      </c>
      <c r="P126" s="596">
        <v>863103</v>
      </c>
      <c r="Q126" s="597">
        <f t="shared" si="46"/>
        <v>0.69236785614585639</v>
      </c>
      <c r="R126" s="598">
        <f t="shared" si="70"/>
        <v>14137</v>
      </c>
      <c r="S126" s="599">
        <v>2452.1709999999998</v>
      </c>
      <c r="T126" s="600">
        <v>1042379.1745999999</v>
      </c>
      <c r="U126" s="600">
        <v>70945.944749999995</v>
      </c>
      <c r="V126" s="600">
        <v>1115777.2903499999</v>
      </c>
      <c r="W126" s="601">
        <f t="shared" si="47"/>
        <v>0.88502267359544007</v>
      </c>
      <c r="X126" s="602">
        <v>166.24600000000001</v>
      </c>
      <c r="Y126" s="603">
        <v>7.2850000000000001</v>
      </c>
      <c r="Z126" s="603">
        <v>310.24453333333338</v>
      </c>
      <c r="AA126" s="603">
        <v>116.03173333333332</v>
      </c>
      <c r="AB126" s="603">
        <v>20.082266666666669</v>
      </c>
      <c r="AC126" s="603">
        <v>130.8528</v>
      </c>
      <c r="AD126" s="603">
        <v>3.7189333333333332</v>
      </c>
      <c r="AE126" s="603">
        <v>84.833500000000015</v>
      </c>
      <c r="AF126" s="603">
        <v>111.08750000000001</v>
      </c>
      <c r="AG126" s="603">
        <v>950.38226666666662</v>
      </c>
      <c r="AH126" s="604">
        <f t="shared" si="48"/>
        <v>0.2203506095607824</v>
      </c>
      <c r="AI126" s="605">
        <f t="shared" si="49"/>
        <v>0.41121333465406978</v>
      </c>
      <c r="AJ126" s="606">
        <v>4243</v>
      </c>
      <c r="AK126" s="607">
        <v>6830</v>
      </c>
      <c r="AL126" s="607">
        <v>32</v>
      </c>
      <c r="AM126" s="607">
        <v>1</v>
      </c>
      <c r="AN126" s="607">
        <v>31</v>
      </c>
      <c r="AO126" s="607">
        <v>11715</v>
      </c>
      <c r="AP126" s="607">
        <v>6214</v>
      </c>
      <c r="AQ126" s="608">
        <v>4573</v>
      </c>
      <c r="AR126" s="609"/>
      <c r="AS126" s="610"/>
      <c r="AT126" s="610"/>
      <c r="AU126" s="610"/>
      <c r="AV126" s="610"/>
      <c r="AW126" s="610"/>
      <c r="AX126" s="610"/>
      <c r="AY126" s="610"/>
      <c r="AZ126" s="610"/>
      <c r="BA126" s="610"/>
      <c r="BB126" s="610"/>
      <c r="BC126" s="610"/>
      <c r="BD126" s="610"/>
      <c r="BE126" s="610"/>
      <c r="BF126" s="610"/>
      <c r="BG126" s="610"/>
      <c r="BH126" s="610"/>
      <c r="BI126" s="610"/>
      <c r="BJ126" s="610"/>
      <c r="BK126" s="610"/>
      <c r="BL126" s="611"/>
      <c r="BM126" s="612">
        <v>82</v>
      </c>
      <c r="BN126" s="613">
        <v>71</v>
      </c>
      <c r="BO126" s="613">
        <v>33</v>
      </c>
      <c r="BP126" s="613">
        <v>20</v>
      </c>
      <c r="BQ126" s="613">
        <v>30</v>
      </c>
      <c r="BR126" s="613">
        <v>16</v>
      </c>
      <c r="BS126" s="613"/>
      <c r="BT126" s="613"/>
      <c r="BU126" s="613">
        <v>15</v>
      </c>
      <c r="BV126" s="613">
        <v>24</v>
      </c>
      <c r="BW126" s="613">
        <v>20</v>
      </c>
      <c r="BX126" s="613"/>
      <c r="BY126" s="613">
        <v>15</v>
      </c>
      <c r="BZ126" s="613"/>
      <c r="CA126" s="613"/>
      <c r="CB126" s="613"/>
      <c r="CC126" s="613"/>
      <c r="CD126" s="613"/>
      <c r="CE126" s="613"/>
      <c r="CF126" s="613"/>
      <c r="CG126" s="613"/>
      <c r="CH126" s="613"/>
      <c r="CI126" s="613"/>
      <c r="CJ126" s="613"/>
      <c r="CK126" s="613"/>
      <c r="CL126" s="613"/>
      <c r="CM126" s="613"/>
      <c r="CN126" s="613"/>
      <c r="CO126" s="613"/>
      <c r="CP126" s="613"/>
      <c r="CQ126" s="613"/>
      <c r="CR126" s="613"/>
      <c r="CS126" s="613"/>
      <c r="CT126" s="613"/>
      <c r="CU126" s="613"/>
      <c r="CV126" s="613"/>
      <c r="CW126" s="613"/>
      <c r="CX126" s="613"/>
      <c r="CY126" s="613"/>
      <c r="CZ126" s="613"/>
      <c r="DA126" s="613">
        <f t="shared" si="50"/>
        <v>326</v>
      </c>
      <c r="DB126" s="614">
        <f t="shared" si="51"/>
        <v>10</v>
      </c>
      <c r="DC126" s="615">
        <v>0.52900100233879055</v>
      </c>
      <c r="DD126" s="616">
        <v>0.43148755546980511</v>
      </c>
      <c r="DE126" s="616">
        <v>0.45853051058530508</v>
      </c>
      <c r="DF126" s="616">
        <v>0.63808219178082193</v>
      </c>
      <c r="DG126" s="616">
        <v>0.59543378995433793</v>
      </c>
      <c r="DH126" s="616">
        <v>0.43613013698630138</v>
      </c>
      <c r="DI126" s="616"/>
      <c r="DJ126" s="616"/>
      <c r="DK126" s="616">
        <v>0.53205479452054794</v>
      </c>
      <c r="DL126" s="616">
        <v>0.56095890410958904</v>
      </c>
      <c r="DM126" s="616">
        <v>0.55246575342465754</v>
      </c>
      <c r="DN126" s="616"/>
      <c r="DO126" s="616">
        <v>0.60621004566210046</v>
      </c>
      <c r="DP126" s="616"/>
      <c r="DQ126" s="616"/>
      <c r="DR126" s="616"/>
      <c r="DS126" s="616"/>
      <c r="DT126" s="616"/>
      <c r="DU126" s="616"/>
      <c r="DV126" s="616"/>
      <c r="DW126" s="616"/>
      <c r="DX126" s="616"/>
      <c r="DY126" s="616"/>
      <c r="DZ126" s="616"/>
      <c r="EA126" s="616"/>
      <c r="EB126" s="616"/>
      <c r="EC126" s="616"/>
      <c r="ED126" s="616"/>
      <c r="EE126" s="616"/>
      <c r="EF126" s="616"/>
      <c r="EG126" s="616"/>
      <c r="EH126" s="616"/>
      <c r="EI126" s="616"/>
      <c r="EJ126" s="616"/>
      <c r="EK126" s="616"/>
      <c r="EL126" s="616"/>
      <c r="EM126" s="616"/>
      <c r="EN126" s="616"/>
      <c r="EO126" s="616"/>
      <c r="EP126" s="616"/>
      <c r="EQ126" s="617">
        <v>0.51636271955626523</v>
      </c>
      <c r="ER126" s="618">
        <v>4</v>
      </c>
      <c r="ES126" s="619">
        <v>17</v>
      </c>
      <c r="ET126" s="619">
        <v>7</v>
      </c>
      <c r="EU126" s="619"/>
      <c r="EV126" s="619">
        <v>3</v>
      </c>
      <c r="EW126" s="619"/>
      <c r="EX126" s="619"/>
      <c r="EY126" s="619"/>
      <c r="EZ126" s="619"/>
      <c r="FA126" s="619"/>
      <c r="FB126" s="619"/>
      <c r="FC126" s="619"/>
      <c r="FD126" s="619"/>
      <c r="FE126" s="619">
        <v>4</v>
      </c>
      <c r="FF126" s="619"/>
      <c r="FG126" s="619"/>
      <c r="FH126" s="619"/>
      <c r="FI126" s="619"/>
      <c r="FJ126" s="619"/>
      <c r="FK126" s="619"/>
      <c r="FL126" s="619"/>
      <c r="FM126" s="619"/>
      <c r="FN126" s="619"/>
      <c r="FO126" s="619"/>
      <c r="FP126" s="619"/>
      <c r="FQ126" s="619"/>
      <c r="FR126" s="619"/>
      <c r="FS126" s="619"/>
      <c r="FT126" s="619"/>
      <c r="FU126" s="619"/>
      <c r="FV126" s="619"/>
      <c r="FW126" s="619"/>
      <c r="FX126" s="620">
        <f t="shared" si="52"/>
        <v>35</v>
      </c>
      <c r="FY126" s="614">
        <f t="shared" si="73"/>
        <v>5</v>
      </c>
      <c r="FZ126" s="615">
        <v>0.6</v>
      </c>
      <c r="GA126" s="616">
        <v>0.38275584206285251</v>
      </c>
      <c r="GB126" s="616">
        <v>0.63679060665362031</v>
      </c>
      <c r="GC126" s="616"/>
      <c r="GD126" s="616">
        <v>0.17716894977168951</v>
      </c>
      <c r="GE126" s="616"/>
      <c r="GF126" s="616"/>
      <c r="GG126" s="616"/>
      <c r="GH126" s="616"/>
      <c r="GI126" s="616"/>
      <c r="GJ126" s="616"/>
      <c r="GK126" s="616"/>
      <c r="GL126" s="616"/>
      <c r="GM126" s="616">
        <v>0.80547945205479454</v>
      </c>
      <c r="GN126" s="616"/>
      <c r="GO126" s="616"/>
      <c r="GP126" s="616"/>
      <c r="GQ126" s="616"/>
      <c r="GR126" s="616"/>
      <c r="GS126" s="616"/>
      <c r="GT126" s="616"/>
      <c r="GU126" s="616"/>
      <c r="GV126" s="616"/>
      <c r="GW126" s="616"/>
      <c r="GX126" s="616"/>
      <c r="GY126" s="616"/>
      <c r="GZ126" s="616"/>
      <c r="HA126" s="616"/>
      <c r="HB126" s="616"/>
      <c r="HC126" s="616"/>
      <c r="HD126" s="616"/>
      <c r="HE126" s="616"/>
      <c r="HF126" s="621">
        <v>0.48908023483365948</v>
      </c>
      <c r="HG126" s="622"/>
      <c r="HH126" s="623">
        <v>20</v>
      </c>
      <c r="HI126" s="623"/>
      <c r="HJ126" s="623"/>
      <c r="HK126" s="623"/>
      <c r="HL126" s="623"/>
      <c r="HM126" s="623"/>
      <c r="HN126" s="624"/>
      <c r="HO126" s="625">
        <v>78</v>
      </c>
      <c r="HP126" s="626">
        <v>908</v>
      </c>
      <c r="HQ126" s="626">
        <v>41</v>
      </c>
      <c r="HR126" s="626">
        <v>1370</v>
      </c>
      <c r="HS126" s="626">
        <v>1218</v>
      </c>
      <c r="HT126" s="626">
        <v>1640</v>
      </c>
      <c r="HU126" s="626">
        <v>1241</v>
      </c>
      <c r="HV126" s="626">
        <v>600</v>
      </c>
      <c r="HW126" s="626">
        <v>2095</v>
      </c>
      <c r="HX126" s="626">
        <v>427</v>
      </c>
      <c r="HY126" s="626">
        <v>367</v>
      </c>
      <c r="HZ126" s="626">
        <v>834</v>
      </c>
      <c r="IA126" s="626">
        <v>382</v>
      </c>
      <c r="IB126" s="626">
        <v>700</v>
      </c>
      <c r="IC126" s="626">
        <v>1097</v>
      </c>
      <c r="ID126" s="626">
        <v>868</v>
      </c>
      <c r="IE126" s="626">
        <v>261</v>
      </c>
      <c r="IF126" s="626">
        <v>77</v>
      </c>
      <c r="IG126" s="626">
        <v>202</v>
      </c>
      <c r="IH126" s="626">
        <v>39</v>
      </c>
      <c r="II126" s="626">
        <v>116</v>
      </c>
      <c r="IJ126" s="626">
        <v>137</v>
      </c>
      <c r="IK126" s="626">
        <v>7</v>
      </c>
      <c r="IL126" s="626">
        <v>210</v>
      </c>
      <c r="IM126" s="626">
        <v>0</v>
      </c>
      <c r="IN126" s="626">
        <v>0</v>
      </c>
      <c r="IO126" s="626">
        <v>12</v>
      </c>
      <c r="IP126" s="626">
        <v>17</v>
      </c>
      <c r="IQ126" s="626">
        <f t="shared" si="53"/>
        <v>14944</v>
      </c>
      <c r="IR126" s="627">
        <f t="shared" si="54"/>
        <v>5.2194860813704501E-3</v>
      </c>
      <c r="IS126" s="614">
        <f t="shared" si="55"/>
        <v>40.942465753424656</v>
      </c>
      <c r="IT126" s="628">
        <v>2230</v>
      </c>
      <c r="IU126" s="629">
        <f t="shared" si="56"/>
        <v>0.14922376873661669</v>
      </c>
      <c r="IV126" s="630">
        <v>3492</v>
      </c>
      <c r="IW126" s="631">
        <f t="shared" si="37"/>
        <v>0.23367237687366166</v>
      </c>
      <c r="IX126" s="632">
        <v>11601.742200000013</v>
      </c>
      <c r="IY126" s="633">
        <v>928.50569999999823</v>
      </c>
      <c r="IZ126" s="633">
        <v>12530.247900000004</v>
      </c>
      <c r="JA126" s="634">
        <f t="shared" si="57"/>
        <v>7.4101143681283274E-2</v>
      </c>
      <c r="JB126" s="635">
        <v>0.83848018602783747</v>
      </c>
      <c r="JC126" s="636">
        <v>4572</v>
      </c>
      <c r="JD126" s="637">
        <v>1514</v>
      </c>
      <c r="JE126" s="637">
        <v>8</v>
      </c>
      <c r="JF126" s="637">
        <v>56</v>
      </c>
      <c r="JG126" s="637">
        <v>1</v>
      </c>
      <c r="JH126" s="637">
        <v>8793</v>
      </c>
      <c r="JI126" s="638">
        <f t="shared" si="38"/>
        <v>0.30594218415417557</v>
      </c>
      <c r="JJ126" s="638">
        <f t="shared" si="39"/>
        <v>0.10131156316916488</v>
      </c>
      <c r="JK126" s="638">
        <f t="shared" si="40"/>
        <v>5.3533190578158461E-4</v>
      </c>
      <c r="JL126" s="638">
        <f t="shared" si="41"/>
        <v>3.7473233404710922E-3</v>
      </c>
      <c r="JM126" s="638">
        <f t="shared" si="42"/>
        <v>6.6916488222698077E-5</v>
      </c>
      <c r="JN126" s="639">
        <f t="shared" si="43"/>
        <v>0.58839668094218411</v>
      </c>
      <c r="JO126" s="640">
        <v>25.410256410256409</v>
      </c>
      <c r="JP126" s="641">
        <v>6.394273127753304</v>
      </c>
      <c r="JQ126" s="641">
        <v>3.4390243902439024</v>
      </c>
      <c r="JR126" s="641">
        <v>3.3627737226277374</v>
      </c>
      <c r="JS126" s="641">
        <v>7.5665024630541868</v>
      </c>
      <c r="JT126" s="641">
        <v>4.7493902439024387</v>
      </c>
      <c r="JU126" s="641">
        <v>5.1724415793714744</v>
      </c>
      <c r="JV126" s="641">
        <v>6.3033333333333337</v>
      </c>
      <c r="JW126" s="641">
        <v>6.1040572792362768</v>
      </c>
      <c r="JX126" s="641">
        <v>4.9625292740046838</v>
      </c>
      <c r="JY126" s="641">
        <v>5.8719346049046326</v>
      </c>
      <c r="JZ126" s="641">
        <v>7.4100719424460433</v>
      </c>
      <c r="KA126" s="641">
        <v>7.2172774869109944</v>
      </c>
      <c r="KB126" s="641">
        <v>2.9971428571428573</v>
      </c>
      <c r="KC126" s="641">
        <v>4.276207839562443</v>
      </c>
      <c r="KD126" s="641">
        <v>4.3974654377880187</v>
      </c>
      <c r="KE126" s="641">
        <v>4.7892720306513414</v>
      </c>
      <c r="KF126" s="641">
        <v>5.8051948051948052</v>
      </c>
      <c r="KG126" s="641">
        <v>7.826732673267327</v>
      </c>
      <c r="KH126" s="641">
        <v>4.384615384615385</v>
      </c>
      <c r="KI126" s="641">
        <v>3.4224137931034484</v>
      </c>
      <c r="KJ126" s="641">
        <v>3.9708029197080292</v>
      </c>
      <c r="KK126" s="641">
        <v>3.7142857142857144</v>
      </c>
      <c r="KL126" s="641">
        <v>3.2047619047619049</v>
      </c>
      <c r="KM126" s="641">
        <v>0</v>
      </c>
      <c r="KN126" s="641">
        <v>0</v>
      </c>
      <c r="KO126" s="641">
        <v>10.666666666666666</v>
      </c>
      <c r="KP126" s="641">
        <v>4.117647058823529</v>
      </c>
      <c r="KQ126" s="642">
        <v>5.4626605995717341</v>
      </c>
      <c r="KR126" s="625">
        <v>276</v>
      </c>
      <c r="KS126" s="626">
        <v>4671</v>
      </c>
      <c r="KT126" s="626">
        <v>97</v>
      </c>
      <c r="KU126" s="626">
        <v>3211</v>
      </c>
      <c r="KV126" s="626">
        <v>7037</v>
      </c>
      <c r="KW126" s="626">
        <v>5762</v>
      </c>
      <c r="KX126" s="626">
        <v>4448</v>
      </c>
      <c r="KY126" s="626">
        <v>2949</v>
      </c>
      <c r="KZ126" s="626">
        <v>10597</v>
      </c>
      <c r="LA126" s="626">
        <v>1684</v>
      </c>
      <c r="LB126" s="626">
        <v>1721</v>
      </c>
      <c r="LC126" s="626">
        <v>4509</v>
      </c>
      <c r="LD126" s="626">
        <v>1963</v>
      </c>
      <c r="LE126" s="626">
        <v>1692</v>
      </c>
      <c r="LF126" s="626">
        <v>3695</v>
      </c>
      <c r="LG126" s="626">
        <v>2972</v>
      </c>
      <c r="LH126" s="626">
        <v>925</v>
      </c>
      <c r="LI126" s="626">
        <v>369</v>
      </c>
      <c r="LJ126" s="626">
        <v>1177</v>
      </c>
      <c r="LK126" s="626">
        <v>112</v>
      </c>
      <c r="LL126" s="626">
        <v>242</v>
      </c>
      <c r="LM126" s="626">
        <v>351</v>
      </c>
      <c r="LN126" s="626">
        <v>19</v>
      </c>
      <c r="LO126" s="626">
        <v>466</v>
      </c>
      <c r="LP126" s="626">
        <v>0</v>
      </c>
      <c r="LQ126" s="626">
        <v>0</v>
      </c>
      <c r="LR126" s="626">
        <v>99</v>
      </c>
      <c r="LS126" s="626">
        <v>56</v>
      </c>
      <c r="LT126" s="626">
        <f t="shared" si="72"/>
        <v>61100</v>
      </c>
      <c r="LU126" s="614">
        <f t="shared" si="44"/>
        <v>167.39726027397259</v>
      </c>
      <c r="LV126" s="625">
        <v>1630</v>
      </c>
      <c r="LW126" s="626">
        <v>244</v>
      </c>
      <c r="LX126" s="626">
        <v>3</v>
      </c>
      <c r="LY126" s="626">
        <v>33</v>
      </c>
      <c r="LZ126" s="626">
        <v>968</v>
      </c>
      <c r="MA126" s="626">
        <v>426</v>
      </c>
      <c r="MB126" s="626">
        <v>744</v>
      </c>
      <c r="MC126" s="626">
        <v>233</v>
      </c>
      <c r="MD126" s="626">
        <v>94</v>
      </c>
      <c r="ME126" s="626">
        <v>20</v>
      </c>
      <c r="MF126" s="626">
        <v>70</v>
      </c>
      <c r="MG126" s="626">
        <v>821</v>
      </c>
      <c r="MH126" s="626">
        <v>411</v>
      </c>
      <c r="MI126" s="626">
        <v>19</v>
      </c>
      <c r="MJ126" s="626">
        <v>4</v>
      </c>
      <c r="MK126" s="626">
        <v>0</v>
      </c>
      <c r="ML126" s="626">
        <v>62</v>
      </c>
      <c r="MM126" s="626">
        <v>1</v>
      </c>
      <c r="MN126" s="626">
        <v>208</v>
      </c>
      <c r="MO126" s="626">
        <v>20</v>
      </c>
      <c r="MP126" s="626">
        <v>51</v>
      </c>
      <c r="MQ126" s="626">
        <v>64</v>
      </c>
      <c r="MR126" s="626">
        <v>0</v>
      </c>
      <c r="MS126" s="626">
        <v>3</v>
      </c>
      <c r="MT126" s="626">
        <v>0</v>
      </c>
      <c r="MU126" s="626">
        <v>0</v>
      </c>
      <c r="MV126" s="626">
        <v>16</v>
      </c>
      <c r="MW126" s="626">
        <v>0</v>
      </c>
      <c r="MX126" s="626">
        <f t="shared" si="67"/>
        <v>6145</v>
      </c>
      <c r="MY126" s="614">
        <f t="shared" si="59"/>
        <v>16.835616438356166</v>
      </c>
      <c r="MZ126" s="612">
        <f t="shared" si="45"/>
        <v>61100</v>
      </c>
      <c r="NA126" s="613">
        <f t="shared" si="60"/>
        <v>6145</v>
      </c>
      <c r="NB126" s="643">
        <f t="shared" si="61"/>
        <v>9.1382258904007738E-2</v>
      </c>
      <c r="NC126" s="644">
        <v>28</v>
      </c>
      <c r="ND126" s="645">
        <v>181</v>
      </c>
      <c r="NE126" s="645">
        <v>628</v>
      </c>
      <c r="NF126" s="646">
        <v>633</v>
      </c>
      <c r="NG126" s="647">
        <v>1544</v>
      </c>
      <c r="NH126" s="647">
        <v>2938</v>
      </c>
      <c r="NI126" s="645">
        <v>0</v>
      </c>
      <c r="NJ126" s="645">
        <v>0</v>
      </c>
      <c r="NK126" s="646">
        <v>0</v>
      </c>
      <c r="NL126" s="647">
        <v>193</v>
      </c>
      <c r="NM126" s="645">
        <v>0</v>
      </c>
      <c r="NN126" s="645">
        <v>0</v>
      </c>
      <c r="NO126" s="646">
        <v>0</v>
      </c>
      <c r="NP126" s="647">
        <v>0</v>
      </c>
      <c r="NQ126" s="648">
        <v>0</v>
      </c>
      <c r="NR126" s="648">
        <v>0</v>
      </c>
      <c r="NS126" s="648">
        <v>0</v>
      </c>
      <c r="NT126" s="649">
        <f t="shared" si="62"/>
        <v>6145</v>
      </c>
      <c r="NU126" s="650">
        <f t="shared" si="63"/>
        <v>0.13620829943043125</v>
      </c>
      <c r="NV126" s="625">
        <v>1063</v>
      </c>
      <c r="NW126" s="626">
        <v>55</v>
      </c>
      <c r="NX126" s="626">
        <v>13</v>
      </c>
      <c r="NY126" s="651">
        <v>1131</v>
      </c>
      <c r="NZ126" s="626">
        <v>478</v>
      </c>
      <c r="OA126" s="626"/>
      <c r="OB126" s="626">
        <v>99</v>
      </c>
      <c r="OC126" s="651">
        <v>577</v>
      </c>
      <c r="OD126" s="652">
        <f t="shared" si="64"/>
        <v>1708</v>
      </c>
      <c r="OE126" s="653">
        <v>12.38</v>
      </c>
      <c r="OF126" s="654">
        <v>1.7685714285714287</v>
      </c>
      <c r="OG126" s="654">
        <v>8.16</v>
      </c>
      <c r="OH126" s="654">
        <v>0.29142857142857143</v>
      </c>
      <c r="OI126" s="654">
        <v>38.94</v>
      </c>
      <c r="OJ126" s="654">
        <v>5.5628571428571423</v>
      </c>
      <c r="OK126" s="654">
        <v>51.559999999999995</v>
      </c>
      <c r="OL126" s="655">
        <v>1.8414285714285712</v>
      </c>
      <c r="OM126" s="656"/>
      <c r="ON126" s="657"/>
      <c r="OO126" s="657"/>
      <c r="OP126" s="657"/>
      <c r="OQ126" s="657"/>
      <c r="OR126" s="657"/>
      <c r="OS126" s="657"/>
      <c r="OT126" s="658"/>
    </row>
    <row r="127" spans="1:410" s="587" customFormat="1" ht="8.25" x14ac:dyDescent="0.25">
      <c r="A127" s="588" t="s">
        <v>796</v>
      </c>
      <c r="B127" s="589" t="s">
        <v>797</v>
      </c>
      <c r="C127" s="590" t="s">
        <v>798</v>
      </c>
      <c r="D127" s="590" t="s">
        <v>799</v>
      </c>
      <c r="E127" s="590" t="s">
        <v>1233</v>
      </c>
      <c r="F127" s="590" t="s">
        <v>379</v>
      </c>
      <c r="G127" s="590" t="s">
        <v>800</v>
      </c>
      <c r="H127" s="590" t="s">
        <v>800</v>
      </c>
      <c r="I127" s="590" t="s">
        <v>186</v>
      </c>
      <c r="J127" s="590" t="s">
        <v>493</v>
      </c>
      <c r="K127" s="591" t="s">
        <v>282</v>
      </c>
      <c r="L127" s="592">
        <v>1</v>
      </c>
      <c r="M127" s="593">
        <v>2301772</v>
      </c>
      <c r="N127" s="594">
        <v>17219</v>
      </c>
      <c r="O127" s="595">
        <v>2108326</v>
      </c>
      <c r="P127" s="596">
        <v>1393205</v>
      </c>
      <c r="Q127" s="597">
        <f t="shared" si="46"/>
        <v>0.66081099412519695</v>
      </c>
      <c r="R127" s="598">
        <f t="shared" si="70"/>
        <v>193446</v>
      </c>
      <c r="S127" s="599">
        <v>3685.2165799999998</v>
      </c>
      <c r="T127" s="600">
        <v>1816983.3795700003</v>
      </c>
      <c r="U127" s="600">
        <v>162715.84878999999</v>
      </c>
      <c r="V127" s="600">
        <v>1983384.4449400003</v>
      </c>
      <c r="W127" s="601">
        <f t="shared" si="47"/>
        <v>0.86167719693349309</v>
      </c>
      <c r="X127" s="602">
        <v>240.23650000000001</v>
      </c>
      <c r="Y127" s="603">
        <v>13.354500000000002</v>
      </c>
      <c r="Z127" s="603">
        <v>480.33426666666662</v>
      </c>
      <c r="AA127" s="603">
        <v>222.47213333333335</v>
      </c>
      <c r="AB127" s="603">
        <v>42.997733333333336</v>
      </c>
      <c r="AC127" s="603">
        <v>226.32000000000005</v>
      </c>
      <c r="AD127" s="603">
        <v>7.5261333333333331</v>
      </c>
      <c r="AE127" s="603">
        <v>108.838875</v>
      </c>
      <c r="AF127" s="603">
        <v>237.916</v>
      </c>
      <c r="AG127" s="603">
        <v>1579.9961416666665</v>
      </c>
      <c r="AH127" s="604">
        <f t="shared" si="48"/>
        <v>0.19480089297476746</v>
      </c>
      <c r="AI127" s="605">
        <f t="shared" si="49"/>
        <v>0.38948929106545732</v>
      </c>
      <c r="AJ127" s="606">
        <v>28678</v>
      </c>
      <c r="AK127" s="607">
        <v>10240</v>
      </c>
      <c r="AL127" s="607">
        <v>27</v>
      </c>
      <c r="AM127" s="607"/>
      <c r="AN127" s="607">
        <v>308</v>
      </c>
      <c r="AO127" s="607">
        <v>16173</v>
      </c>
      <c r="AP127" s="607">
        <v>7988</v>
      </c>
      <c r="AQ127" s="608">
        <v>7349</v>
      </c>
      <c r="AR127" s="609">
        <v>1</v>
      </c>
      <c r="AS127" s="610"/>
      <c r="AT127" s="610"/>
      <c r="AU127" s="610"/>
      <c r="AV127" s="610"/>
      <c r="AW127" s="610"/>
      <c r="AX127" s="610"/>
      <c r="AY127" s="610"/>
      <c r="AZ127" s="610"/>
      <c r="BA127" s="610">
        <v>1</v>
      </c>
      <c r="BB127" s="610"/>
      <c r="BC127" s="610"/>
      <c r="BD127" s="610"/>
      <c r="BE127" s="610"/>
      <c r="BF127" s="610"/>
      <c r="BG127" s="610"/>
      <c r="BH127" s="610"/>
      <c r="BI127" s="610"/>
      <c r="BJ127" s="610"/>
      <c r="BK127" s="610"/>
      <c r="BL127" s="611">
        <f t="shared" si="65"/>
        <v>2</v>
      </c>
      <c r="BM127" s="612">
        <v>127</v>
      </c>
      <c r="BN127" s="613">
        <v>90</v>
      </c>
      <c r="BO127" s="613">
        <v>44</v>
      </c>
      <c r="BP127" s="613">
        <v>20</v>
      </c>
      <c r="BQ127" s="613">
        <v>30</v>
      </c>
      <c r="BR127" s="613">
        <v>20</v>
      </c>
      <c r="BS127" s="613"/>
      <c r="BT127" s="613">
        <v>25</v>
      </c>
      <c r="BU127" s="613">
        <v>16</v>
      </c>
      <c r="BV127" s="613">
        <v>10</v>
      </c>
      <c r="BW127" s="613">
        <v>20</v>
      </c>
      <c r="BX127" s="613">
        <v>30</v>
      </c>
      <c r="BY127" s="613"/>
      <c r="BZ127" s="613"/>
      <c r="CA127" s="613"/>
      <c r="CB127" s="613"/>
      <c r="CC127" s="613"/>
      <c r="CD127" s="613"/>
      <c r="CE127" s="613"/>
      <c r="CF127" s="613"/>
      <c r="CG127" s="613"/>
      <c r="CH127" s="613"/>
      <c r="CI127" s="613"/>
      <c r="CJ127" s="613"/>
      <c r="CK127" s="613"/>
      <c r="CL127" s="613"/>
      <c r="CM127" s="613"/>
      <c r="CN127" s="613"/>
      <c r="CO127" s="613"/>
      <c r="CP127" s="613"/>
      <c r="CQ127" s="613"/>
      <c r="CR127" s="613"/>
      <c r="CS127" s="613"/>
      <c r="CT127" s="613"/>
      <c r="CU127" s="613"/>
      <c r="CV127" s="613"/>
      <c r="CW127" s="613"/>
      <c r="CX127" s="613"/>
      <c r="CY127" s="613"/>
      <c r="CZ127" s="613"/>
      <c r="DA127" s="613">
        <f t="shared" si="50"/>
        <v>432</v>
      </c>
      <c r="DB127" s="614">
        <f t="shared" si="51"/>
        <v>11</v>
      </c>
      <c r="DC127" s="615">
        <v>0.75415812749433719</v>
      </c>
      <c r="DD127" s="616">
        <v>0.66916286149162862</v>
      </c>
      <c r="DE127" s="616">
        <v>0.52391033623910332</v>
      </c>
      <c r="DF127" s="616">
        <v>0.98150684931506849</v>
      </c>
      <c r="DG127" s="616">
        <v>0.72812785388127854</v>
      </c>
      <c r="DH127" s="616">
        <v>0.6284931506849315</v>
      </c>
      <c r="DI127" s="616"/>
      <c r="DJ127" s="616">
        <v>0.91002739726027393</v>
      </c>
      <c r="DK127" s="616">
        <v>0.70462328767123283</v>
      </c>
      <c r="DL127" s="616">
        <v>1.0972602739726027</v>
      </c>
      <c r="DM127" s="616">
        <v>0.83041095890410954</v>
      </c>
      <c r="DN127" s="616">
        <v>0.67972602739726029</v>
      </c>
      <c r="DO127" s="616"/>
      <c r="DP127" s="616"/>
      <c r="DQ127" s="616"/>
      <c r="DR127" s="616"/>
      <c r="DS127" s="616"/>
      <c r="DT127" s="616"/>
      <c r="DU127" s="616"/>
      <c r="DV127" s="616"/>
      <c r="DW127" s="616"/>
      <c r="DX127" s="616"/>
      <c r="DY127" s="616"/>
      <c r="DZ127" s="616"/>
      <c r="EA127" s="616"/>
      <c r="EB127" s="616"/>
      <c r="EC127" s="616"/>
      <c r="ED127" s="616"/>
      <c r="EE127" s="616"/>
      <c r="EF127" s="616"/>
      <c r="EG127" s="616"/>
      <c r="EH127" s="616"/>
      <c r="EI127" s="616"/>
      <c r="EJ127" s="616"/>
      <c r="EK127" s="616"/>
      <c r="EL127" s="616"/>
      <c r="EM127" s="616"/>
      <c r="EN127" s="616"/>
      <c r="EO127" s="616"/>
      <c r="EP127" s="616"/>
      <c r="EQ127" s="617">
        <v>0.72938863521055297</v>
      </c>
      <c r="ER127" s="618">
        <v>12</v>
      </c>
      <c r="ES127" s="619">
        <v>10</v>
      </c>
      <c r="ET127" s="619">
        <v>6</v>
      </c>
      <c r="EU127" s="619">
        <v>4</v>
      </c>
      <c r="EV127" s="619">
        <v>6</v>
      </c>
      <c r="EW127" s="619">
        <v>6</v>
      </c>
      <c r="EX127" s="619"/>
      <c r="EY127" s="619"/>
      <c r="EZ127" s="619">
        <v>3</v>
      </c>
      <c r="FA127" s="619"/>
      <c r="FB127" s="619"/>
      <c r="FC127" s="619"/>
      <c r="FD127" s="619"/>
      <c r="FE127" s="619"/>
      <c r="FF127" s="619"/>
      <c r="FG127" s="619"/>
      <c r="FH127" s="619"/>
      <c r="FI127" s="619"/>
      <c r="FJ127" s="619"/>
      <c r="FK127" s="619"/>
      <c r="FL127" s="619"/>
      <c r="FM127" s="619"/>
      <c r="FN127" s="619"/>
      <c r="FO127" s="619"/>
      <c r="FP127" s="619"/>
      <c r="FQ127" s="619"/>
      <c r="FR127" s="619"/>
      <c r="FS127" s="619"/>
      <c r="FT127" s="619"/>
      <c r="FU127" s="619"/>
      <c r="FV127" s="619"/>
      <c r="FW127" s="619"/>
      <c r="FX127" s="620">
        <f t="shared" si="52"/>
        <v>47</v>
      </c>
      <c r="FY127" s="614">
        <f t="shared" si="73"/>
        <v>7</v>
      </c>
      <c r="FZ127" s="615">
        <v>0.72899543378995435</v>
      </c>
      <c r="GA127" s="616">
        <v>0.59945205479452057</v>
      </c>
      <c r="GB127" s="616">
        <v>0.91506849315068495</v>
      </c>
      <c r="GC127" s="616">
        <v>0.36369863013698628</v>
      </c>
      <c r="GD127" s="616">
        <v>0.647945205479452</v>
      </c>
      <c r="GE127" s="616">
        <v>0.67990867579908676</v>
      </c>
      <c r="GF127" s="616"/>
      <c r="GG127" s="616"/>
      <c r="GH127" s="616">
        <v>0.14155251141552511</v>
      </c>
      <c r="GI127" s="616"/>
      <c r="GJ127" s="616"/>
      <c r="GK127" s="616"/>
      <c r="GL127" s="616"/>
      <c r="GM127" s="616"/>
      <c r="GN127" s="616"/>
      <c r="GO127" s="616"/>
      <c r="GP127" s="616"/>
      <c r="GQ127" s="616"/>
      <c r="GR127" s="616"/>
      <c r="GS127" s="616"/>
      <c r="GT127" s="616"/>
      <c r="GU127" s="616"/>
      <c r="GV127" s="616"/>
      <c r="GW127" s="616"/>
      <c r="GX127" s="616"/>
      <c r="GY127" s="616"/>
      <c r="GZ127" s="616"/>
      <c r="HA127" s="616"/>
      <c r="HB127" s="616"/>
      <c r="HC127" s="616"/>
      <c r="HD127" s="616"/>
      <c r="HE127" s="616"/>
      <c r="HF127" s="621">
        <v>0.63998834159137274</v>
      </c>
      <c r="HG127" s="622">
        <v>83</v>
      </c>
      <c r="HH127" s="623">
        <v>30</v>
      </c>
      <c r="HI127" s="623"/>
      <c r="HJ127" s="623"/>
      <c r="HK127" s="623">
        <v>9</v>
      </c>
      <c r="HL127" s="659">
        <v>0.77534246575342469</v>
      </c>
      <c r="HM127" s="623"/>
      <c r="HN127" s="624"/>
      <c r="HO127" s="625">
        <v>124</v>
      </c>
      <c r="HP127" s="626">
        <v>1916</v>
      </c>
      <c r="HQ127" s="626">
        <v>51</v>
      </c>
      <c r="HR127" s="626">
        <v>535</v>
      </c>
      <c r="HS127" s="626">
        <v>1594</v>
      </c>
      <c r="HT127" s="626">
        <v>2414</v>
      </c>
      <c r="HU127" s="626">
        <v>2715</v>
      </c>
      <c r="HV127" s="626">
        <v>1064</v>
      </c>
      <c r="HW127" s="626">
        <v>3331</v>
      </c>
      <c r="HX127" s="626">
        <v>591</v>
      </c>
      <c r="HY127" s="626">
        <v>594</v>
      </c>
      <c r="HZ127" s="626">
        <v>1392</v>
      </c>
      <c r="IA127" s="626">
        <v>271</v>
      </c>
      <c r="IB127" s="626">
        <v>539</v>
      </c>
      <c r="IC127" s="626">
        <v>1616</v>
      </c>
      <c r="ID127" s="626">
        <v>1306</v>
      </c>
      <c r="IE127" s="626">
        <v>256</v>
      </c>
      <c r="IF127" s="626">
        <v>95</v>
      </c>
      <c r="IG127" s="626">
        <v>556</v>
      </c>
      <c r="IH127" s="626">
        <v>199</v>
      </c>
      <c r="II127" s="626">
        <v>209</v>
      </c>
      <c r="IJ127" s="626">
        <v>224</v>
      </c>
      <c r="IK127" s="626">
        <v>13</v>
      </c>
      <c r="IL127" s="626">
        <v>144</v>
      </c>
      <c r="IM127" s="626">
        <v>723</v>
      </c>
      <c r="IN127" s="626">
        <v>0</v>
      </c>
      <c r="IO127" s="626">
        <v>19</v>
      </c>
      <c r="IP127" s="626">
        <v>2</v>
      </c>
      <c r="IQ127" s="626">
        <f t="shared" si="53"/>
        <v>22493</v>
      </c>
      <c r="IR127" s="627">
        <f t="shared" si="54"/>
        <v>5.5128262125994755E-3</v>
      </c>
      <c r="IS127" s="614">
        <f t="shared" si="55"/>
        <v>61.624657534246573</v>
      </c>
      <c r="IT127" s="628">
        <v>2209</v>
      </c>
      <c r="IU127" s="629">
        <f t="shared" si="56"/>
        <v>9.8208331480905173E-2</v>
      </c>
      <c r="IV127" s="630">
        <v>3053</v>
      </c>
      <c r="IW127" s="631">
        <f t="shared" si="37"/>
        <v>0.13573111634730806</v>
      </c>
      <c r="IX127" s="632">
        <v>17770.402400000003</v>
      </c>
      <c r="IY127" s="633">
        <v>1271.4120999999966</v>
      </c>
      <c r="IZ127" s="633">
        <v>19041.814500000044</v>
      </c>
      <c r="JA127" s="634">
        <f t="shared" si="57"/>
        <v>6.6769482498634444E-2</v>
      </c>
      <c r="JB127" s="635">
        <v>0.84656624283110493</v>
      </c>
      <c r="JC127" s="636">
        <v>4718</v>
      </c>
      <c r="JD127" s="637">
        <v>3242</v>
      </c>
      <c r="JE127" s="637">
        <v>177</v>
      </c>
      <c r="JF127" s="637">
        <v>275</v>
      </c>
      <c r="JG127" s="637">
        <v>1</v>
      </c>
      <c r="JH127" s="637">
        <v>14080</v>
      </c>
      <c r="JI127" s="638">
        <f t="shared" si="38"/>
        <v>0.20975414573422843</v>
      </c>
      <c r="JJ127" s="638">
        <f t="shared" si="39"/>
        <v>0.14413373049393144</v>
      </c>
      <c r="JK127" s="638">
        <f t="shared" si="40"/>
        <v>7.8691148357266701E-3</v>
      </c>
      <c r="JL127" s="638">
        <f t="shared" si="41"/>
        <v>1.2226025874716578E-2</v>
      </c>
      <c r="JM127" s="638">
        <f t="shared" si="42"/>
        <v>4.4458275908060288E-5</v>
      </c>
      <c r="JN127" s="639">
        <f t="shared" si="43"/>
        <v>0.62597252478548882</v>
      </c>
      <c r="JO127" s="640">
        <v>22.443548387096776</v>
      </c>
      <c r="JP127" s="641">
        <v>5.4446764091858038</v>
      </c>
      <c r="JQ127" s="641">
        <v>3.8627450980392157</v>
      </c>
      <c r="JR127" s="641">
        <v>3.6037383177570095</v>
      </c>
      <c r="JS127" s="641">
        <v>8.0037641154328725</v>
      </c>
      <c r="JT127" s="641">
        <v>7.3285004142502075</v>
      </c>
      <c r="JU127" s="641">
        <v>6.2637200736648246</v>
      </c>
      <c r="JV127" s="641">
        <v>7.6428571428571432</v>
      </c>
      <c r="JW127" s="641">
        <v>6.2623836685679972</v>
      </c>
      <c r="JX127" s="641">
        <v>7.5414551607445013</v>
      </c>
      <c r="JY127" s="641">
        <v>8.308080808080808</v>
      </c>
      <c r="JZ127" s="641">
        <v>5.9956896551724137</v>
      </c>
      <c r="KA127" s="641">
        <v>4.2915129151291511</v>
      </c>
      <c r="KB127" s="641">
        <v>4.5899814471243046</v>
      </c>
      <c r="KC127" s="641">
        <v>4.7629950495049505</v>
      </c>
      <c r="KD127" s="641">
        <v>4.6531393568147017</v>
      </c>
      <c r="KE127" s="641">
        <v>7.0078125</v>
      </c>
      <c r="KF127" s="641">
        <v>7.5052631578947366</v>
      </c>
      <c r="KG127" s="641">
        <v>9.1888489208633093</v>
      </c>
      <c r="KH127" s="641">
        <v>6.3517587939698492</v>
      </c>
      <c r="KI127" s="641">
        <v>4.4976076555023923</v>
      </c>
      <c r="KJ127" s="641">
        <v>4.1205357142857144</v>
      </c>
      <c r="KK127" s="641">
        <v>12.153846153846153</v>
      </c>
      <c r="KL127" s="641">
        <v>3.4791666666666665</v>
      </c>
      <c r="KM127" s="641">
        <v>12.406639004149378</v>
      </c>
      <c r="KN127" s="641">
        <v>0</v>
      </c>
      <c r="KO127" s="641">
        <v>7.8421052631578947</v>
      </c>
      <c r="KP127" s="641">
        <v>3</v>
      </c>
      <c r="KQ127" s="642">
        <v>6.5559507402302941</v>
      </c>
      <c r="KR127" s="625">
        <v>345</v>
      </c>
      <c r="KS127" s="626">
        <v>6662</v>
      </c>
      <c r="KT127" s="626">
        <v>143</v>
      </c>
      <c r="KU127" s="626">
        <v>1359</v>
      </c>
      <c r="KV127" s="626">
        <v>10391</v>
      </c>
      <c r="KW127" s="626">
        <v>14585</v>
      </c>
      <c r="KX127" s="626">
        <v>12689</v>
      </c>
      <c r="KY127" s="626">
        <v>6655</v>
      </c>
      <c r="KZ127" s="626">
        <v>16556</v>
      </c>
      <c r="LA127" s="626">
        <v>3817</v>
      </c>
      <c r="LB127" s="626">
        <v>4177</v>
      </c>
      <c r="LC127" s="626">
        <v>6715</v>
      </c>
      <c r="LD127" s="626">
        <v>855</v>
      </c>
      <c r="LE127" s="626">
        <v>1942</v>
      </c>
      <c r="LF127" s="626">
        <v>5978</v>
      </c>
      <c r="LG127" s="626">
        <v>4229</v>
      </c>
      <c r="LH127" s="626">
        <v>1452</v>
      </c>
      <c r="LI127" s="626">
        <v>601</v>
      </c>
      <c r="LJ127" s="626">
        <v>4037</v>
      </c>
      <c r="LK127" s="626">
        <v>900</v>
      </c>
      <c r="LL127" s="626">
        <v>704</v>
      </c>
      <c r="LM127" s="626">
        <v>593</v>
      </c>
      <c r="LN127" s="626">
        <v>141</v>
      </c>
      <c r="LO127" s="626">
        <v>362</v>
      </c>
      <c r="LP127" s="626">
        <v>8247</v>
      </c>
      <c r="LQ127" s="626">
        <v>0</v>
      </c>
      <c r="LR127" s="626">
        <v>83</v>
      </c>
      <c r="LS127" s="626">
        <v>4</v>
      </c>
      <c r="LT127" s="626">
        <f t="shared" si="72"/>
        <v>114222</v>
      </c>
      <c r="LU127" s="614">
        <f t="shared" si="44"/>
        <v>312.93698630136987</v>
      </c>
      <c r="LV127" s="625">
        <v>2316</v>
      </c>
      <c r="LW127" s="626">
        <v>1855</v>
      </c>
      <c r="LX127" s="626">
        <v>3</v>
      </c>
      <c r="LY127" s="626">
        <v>52</v>
      </c>
      <c r="LZ127" s="626">
        <v>773</v>
      </c>
      <c r="MA127" s="626">
        <v>664</v>
      </c>
      <c r="MB127" s="626">
        <v>1609</v>
      </c>
      <c r="MC127" s="626">
        <v>400</v>
      </c>
      <c r="MD127" s="626">
        <v>969</v>
      </c>
      <c r="ME127" s="626">
        <v>53</v>
      </c>
      <c r="MF127" s="626">
        <v>157</v>
      </c>
      <c r="MG127" s="626">
        <v>223</v>
      </c>
      <c r="MH127" s="626">
        <v>37</v>
      </c>
      <c r="MI127" s="626">
        <v>9</v>
      </c>
      <c r="MJ127" s="626">
        <v>141</v>
      </c>
      <c r="MK127" s="626">
        <v>545</v>
      </c>
      <c r="ML127" s="626">
        <v>84</v>
      </c>
      <c r="MM127" s="626">
        <v>17</v>
      </c>
      <c r="MN127" s="626">
        <v>516</v>
      </c>
      <c r="MO127" s="626">
        <v>169</v>
      </c>
      <c r="MP127" s="626">
        <v>42</v>
      </c>
      <c r="MQ127" s="626">
        <v>108</v>
      </c>
      <c r="MR127" s="626">
        <v>4</v>
      </c>
      <c r="MS127" s="626">
        <v>5</v>
      </c>
      <c r="MT127" s="626">
        <v>0</v>
      </c>
      <c r="MU127" s="626">
        <v>0</v>
      </c>
      <c r="MV127" s="626">
        <v>46</v>
      </c>
      <c r="MW127" s="626">
        <v>0</v>
      </c>
      <c r="MX127" s="626">
        <f t="shared" si="67"/>
        <v>10797</v>
      </c>
      <c r="MY127" s="614">
        <f t="shared" si="59"/>
        <v>29.580821917808219</v>
      </c>
      <c r="MZ127" s="612">
        <f t="shared" si="45"/>
        <v>114222</v>
      </c>
      <c r="NA127" s="613">
        <f t="shared" si="60"/>
        <v>10797</v>
      </c>
      <c r="NB127" s="643">
        <f t="shared" si="61"/>
        <v>8.6362872843327818E-2</v>
      </c>
      <c r="NC127" s="644">
        <v>16</v>
      </c>
      <c r="ND127" s="645">
        <v>325</v>
      </c>
      <c r="NE127" s="645">
        <v>1260</v>
      </c>
      <c r="NF127" s="646">
        <v>449</v>
      </c>
      <c r="NG127" s="647">
        <v>2980</v>
      </c>
      <c r="NH127" s="647">
        <v>3681</v>
      </c>
      <c r="NI127" s="645">
        <v>0</v>
      </c>
      <c r="NJ127" s="645">
        <v>0</v>
      </c>
      <c r="NK127" s="646">
        <v>0</v>
      </c>
      <c r="NL127" s="647">
        <v>1410</v>
      </c>
      <c r="NM127" s="645">
        <v>0</v>
      </c>
      <c r="NN127" s="645">
        <v>0</v>
      </c>
      <c r="NO127" s="646">
        <v>16</v>
      </c>
      <c r="NP127" s="647">
        <v>508</v>
      </c>
      <c r="NQ127" s="648">
        <v>0</v>
      </c>
      <c r="NR127" s="648">
        <v>152</v>
      </c>
      <c r="NS127" s="648">
        <v>0</v>
      </c>
      <c r="NT127" s="649">
        <f t="shared" si="62"/>
        <v>10797</v>
      </c>
      <c r="NU127" s="650">
        <f t="shared" si="63"/>
        <v>0.14828193016578678</v>
      </c>
      <c r="NV127" s="625">
        <v>1736</v>
      </c>
      <c r="NW127" s="626">
        <v>5</v>
      </c>
      <c r="NX127" s="626">
        <v>23</v>
      </c>
      <c r="NY127" s="651">
        <v>1764</v>
      </c>
      <c r="NZ127" s="626">
        <v>299</v>
      </c>
      <c r="OA127" s="626">
        <v>99</v>
      </c>
      <c r="OB127" s="626">
        <v>135</v>
      </c>
      <c r="OC127" s="651">
        <v>533</v>
      </c>
      <c r="OD127" s="652">
        <f t="shared" si="64"/>
        <v>2297</v>
      </c>
      <c r="OE127" s="653">
        <v>16.14</v>
      </c>
      <c r="OF127" s="654">
        <v>2.69</v>
      </c>
      <c r="OG127" s="654">
        <v>11.84</v>
      </c>
      <c r="OH127" s="654">
        <v>0.28878048780487803</v>
      </c>
      <c r="OI127" s="654">
        <v>29.419999999999998</v>
      </c>
      <c r="OJ127" s="654">
        <v>4.9033333333333333</v>
      </c>
      <c r="OK127" s="654">
        <v>80.58</v>
      </c>
      <c r="OL127" s="655">
        <v>1.9653658536585366</v>
      </c>
      <c r="OM127" s="656"/>
      <c r="ON127" s="657"/>
      <c r="OO127" s="657"/>
      <c r="OP127" s="657"/>
      <c r="OQ127" s="657"/>
      <c r="OR127" s="657"/>
      <c r="OS127" s="657">
        <v>50</v>
      </c>
      <c r="OT127" s="658">
        <f t="shared" si="69"/>
        <v>50</v>
      </c>
    </row>
    <row r="128" spans="1:410" s="587" customFormat="1" ht="8.25" x14ac:dyDescent="0.25">
      <c r="A128" s="588" t="s">
        <v>801</v>
      </c>
      <c r="B128" s="589" t="s">
        <v>802</v>
      </c>
      <c r="C128" s="590" t="s">
        <v>803</v>
      </c>
      <c r="D128" s="590" t="s">
        <v>804</v>
      </c>
      <c r="E128" s="590" t="s">
        <v>1233</v>
      </c>
      <c r="F128" s="590" t="s">
        <v>379</v>
      </c>
      <c r="G128" s="590" t="s">
        <v>805</v>
      </c>
      <c r="H128" s="590" t="s">
        <v>805</v>
      </c>
      <c r="I128" s="590" t="s">
        <v>186</v>
      </c>
      <c r="J128" s="590" t="s">
        <v>493</v>
      </c>
      <c r="K128" s="591" t="s">
        <v>238</v>
      </c>
      <c r="L128" s="592">
        <v>1</v>
      </c>
      <c r="M128" s="593">
        <v>4372202</v>
      </c>
      <c r="N128" s="594">
        <v>22862</v>
      </c>
      <c r="O128" s="595">
        <v>4100755</v>
      </c>
      <c r="P128" s="596">
        <v>2244056</v>
      </c>
      <c r="Q128" s="597">
        <f t="shared" si="46"/>
        <v>0.5472299613120023</v>
      </c>
      <c r="R128" s="598">
        <f t="shared" si="70"/>
        <v>271447</v>
      </c>
      <c r="S128" s="599">
        <v>11452.388129999999</v>
      </c>
      <c r="T128" s="600">
        <v>3843996.7918900009</v>
      </c>
      <c r="U128" s="600">
        <v>172743.01672999997</v>
      </c>
      <c r="V128" s="600">
        <v>4028192.1967500011</v>
      </c>
      <c r="W128" s="601">
        <f t="shared" si="47"/>
        <v>0.92131886787252759</v>
      </c>
      <c r="X128" s="602">
        <v>372.94200000000001</v>
      </c>
      <c r="Y128" s="603">
        <v>16.600000000000001</v>
      </c>
      <c r="Z128" s="603">
        <v>840.56240000000003</v>
      </c>
      <c r="AA128" s="603">
        <v>289.43853333333334</v>
      </c>
      <c r="AB128" s="603">
        <v>66.47999999999999</v>
      </c>
      <c r="AC128" s="603">
        <v>404.50706666666662</v>
      </c>
      <c r="AD128" s="603">
        <v>9.5605333333333338</v>
      </c>
      <c r="AE128" s="603">
        <v>240.233</v>
      </c>
      <c r="AF128" s="603">
        <v>125.316</v>
      </c>
      <c r="AG128" s="603">
        <v>2365.6395333333335</v>
      </c>
      <c r="AH128" s="604">
        <f t="shared" si="48"/>
        <v>0.18646255946147502</v>
      </c>
      <c r="AI128" s="605">
        <f t="shared" si="49"/>
        <v>0.42026217613216038</v>
      </c>
      <c r="AJ128" s="606">
        <v>46986</v>
      </c>
      <c r="AK128" s="607">
        <v>13994</v>
      </c>
      <c r="AL128" s="607">
        <v>13997</v>
      </c>
      <c r="AM128" s="607">
        <v>10851</v>
      </c>
      <c r="AN128" s="607">
        <v>111459</v>
      </c>
      <c r="AO128" s="607">
        <v>29832</v>
      </c>
      <c r="AP128" s="607">
        <v>13408</v>
      </c>
      <c r="AQ128" s="608">
        <v>11968</v>
      </c>
      <c r="AR128" s="609"/>
      <c r="AS128" s="610"/>
      <c r="AT128" s="610"/>
      <c r="AU128" s="610"/>
      <c r="AV128" s="610">
        <v>1</v>
      </c>
      <c r="AW128" s="610">
        <v>1</v>
      </c>
      <c r="AX128" s="610"/>
      <c r="AY128" s="610">
        <v>1</v>
      </c>
      <c r="AZ128" s="610"/>
      <c r="BA128" s="610">
        <v>1</v>
      </c>
      <c r="BB128" s="610"/>
      <c r="BC128" s="610"/>
      <c r="BD128" s="610"/>
      <c r="BE128" s="610"/>
      <c r="BF128" s="610">
        <v>1</v>
      </c>
      <c r="BG128" s="610"/>
      <c r="BH128" s="610"/>
      <c r="BI128" s="610">
        <v>1</v>
      </c>
      <c r="BJ128" s="610"/>
      <c r="BK128" s="610">
        <v>1</v>
      </c>
      <c r="BL128" s="611">
        <f t="shared" si="65"/>
        <v>7</v>
      </c>
      <c r="BM128" s="612">
        <v>80</v>
      </c>
      <c r="BN128" s="613">
        <v>74</v>
      </c>
      <c r="BO128" s="613">
        <v>60</v>
      </c>
      <c r="BP128" s="613">
        <v>35</v>
      </c>
      <c r="BQ128" s="613">
        <v>40</v>
      </c>
      <c r="BR128" s="613">
        <v>40</v>
      </c>
      <c r="BS128" s="613"/>
      <c r="BT128" s="613">
        <v>30</v>
      </c>
      <c r="BU128" s="613">
        <v>40</v>
      </c>
      <c r="BV128" s="613">
        <v>30</v>
      </c>
      <c r="BW128" s="613">
        <v>36</v>
      </c>
      <c r="BX128" s="613"/>
      <c r="BY128" s="613">
        <v>16</v>
      </c>
      <c r="BZ128" s="613">
        <v>45</v>
      </c>
      <c r="CA128" s="613">
        <v>32</v>
      </c>
      <c r="CB128" s="613">
        <v>34</v>
      </c>
      <c r="CC128" s="613">
        <v>21</v>
      </c>
      <c r="CD128" s="613">
        <v>13</v>
      </c>
      <c r="CE128" s="613"/>
      <c r="CF128" s="613">
        <v>6</v>
      </c>
      <c r="CG128" s="613"/>
      <c r="CH128" s="613"/>
      <c r="CI128" s="613">
        <v>30</v>
      </c>
      <c r="CJ128" s="613"/>
      <c r="CK128" s="613"/>
      <c r="CL128" s="613"/>
      <c r="CM128" s="613">
        <v>8</v>
      </c>
      <c r="CN128" s="613"/>
      <c r="CO128" s="613"/>
      <c r="CP128" s="613"/>
      <c r="CQ128" s="613"/>
      <c r="CR128" s="613"/>
      <c r="CS128" s="613"/>
      <c r="CT128" s="613"/>
      <c r="CU128" s="613"/>
      <c r="CV128" s="613"/>
      <c r="CW128" s="613"/>
      <c r="CX128" s="613"/>
      <c r="CY128" s="613"/>
      <c r="CZ128" s="613"/>
      <c r="DA128" s="613">
        <f t="shared" si="50"/>
        <v>670</v>
      </c>
      <c r="DB128" s="614">
        <f t="shared" si="51"/>
        <v>19</v>
      </c>
      <c r="DC128" s="615">
        <v>0.82530821917808217</v>
      </c>
      <c r="DD128" s="616">
        <v>0.52654572380599773</v>
      </c>
      <c r="DE128" s="616">
        <v>0.52461187214611871</v>
      </c>
      <c r="DF128" s="616">
        <v>0.62559686888454014</v>
      </c>
      <c r="DG128" s="616">
        <v>0.51116438356164384</v>
      </c>
      <c r="DH128" s="616">
        <v>0.35342465753424657</v>
      </c>
      <c r="DI128" s="616"/>
      <c r="DJ128" s="616">
        <v>0.74867579908675796</v>
      </c>
      <c r="DK128" s="616">
        <v>0.39527397260273972</v>
      </c>
      <c r="DL128" s="616">
        <v>0.65744292237442925</v>
      </c>
      <c r="DM128" s="616">
        <v>0.75525114155251138</v>
      </c>
      <c r="DN128" s="616"/>
      <c r="DO128" s="616">
        <v>0.61438356164383556</v>
      </c>
      <c r="DP128" s="616">
        <v>0.57485540334855401</v>
      </c>
      <c r="DQ128" s="616">
        <v>0.70154109589041092</v>
      </c>
      <c r="DR128" s="616">
        <v>0.58122481869460108</v>
      </c>
      <c r="DS128" s="616">
        <v>0.60952380952380958</v>
      </c>
      <c r="DT128" s="616">
        <v>0.79030558482613278</v>
      </c>
      <c r="DU128" s="616"/>
      <c r="DV128" s="616">
        <v>0.77671232876712326</v>
      </c>
      <c r="DW128" s="616"/>
      <c r="DX128" s="616"/>
      <c r="DY128" s="616">
        <v>0.42484018264840184</v>
      </c>
      <c r="DZ128" s="616"/>
      <c r="EA128" s="616"/>
      <c r="EB128" s="616"/>
      <c r="EC128" s="616">
        <v>0.67671232876712328</v>
      </c>
      <c r="ED128" s="616"/>
      <c r="EE128" s="616"/>
      <c r="EF128" s="616"/>
      <c r="EG128" s="616"/>
      <c r="EH128" s="616"/>
      <c r="EI128" s="616"/>
      <c r="EJ128" s="616"/>
      <c r="EK128" s="616"/>
      <c r="EL128" s="616"/>
      <c r="EM128" s="616"/>
      <c r="EN128" s="616"/>
      <c r="EO128" s="616"/>
      <c r="EP128" s="616"/>
      <c r="EQ128" s="617">
        <v>0.59989777141688816</v>
      </c>
      <c r="ER128" s="618">
        <v>21</v>
      </c>
      <c r="ES128" s="619">
        <v>14</v>
      </c>
      <c r="ET128" s="619">
        <v>9</v>
      </c>
      <c r="EU128" s="619">
        <v>14</v>
      </c>
      <c r="EV128" s="619">
        <v>5</v>
      </c>
      <c r="EW128" s="619">
        <v>10</v>
      </c>
      <c r="EX128" s="619">
        <v>10</v>
      </c>
      <c r="EY128" s="619"/>
      <c r="EZ128" s="619">
        <v>3</v>
      </c>
      <c r="FA128" s="619"/>
      <c r="FB128" s="619"/>
      <c r="FC128" s="619"/>
      <c r="FD128" s="619"/>
      <c r="FE128" s="619"/>
      <c r="FF128" s="619"/>
      <c r="FG128" s="619"/>
      <c r="FH128" s="619"/>
      <c r="FI128" s="619"/>
      <c r="FJ128" s="619">
        <v>6</v>
      </c>
      <c r="FK128" s="619"/>
      <c r="FL128" s="619"/>
      <c r="FM128" s="619"/>
      <c r="FN128" s="619"/>
      <c r="FO128" s="619"/>
      <c r="FP128" s="619"/>
      <c r="FQ128" s="619"/>
      <c r="FR128" s="619"/>
      <c r="FS128" s="619"/>
      <c r="FT128" s="619"/>
      <c r="FU128" s="619"/>
      <c r="FV128" s="619"/>
      <c r="FW128" s="619"/>
      <c r="FX128" s="620">
        <f t="shared" si="52"/>
        <v>92</v>
      </c>
      <c r="FY128" s="614">
        <f t="shared" si="73"/>
        <v>9</v>
      </c>
      <c r="FZ128" s="615">
        <v>0.67475538160469672</v>
      </c>
      <c r="GA128" s="616">
        <v>0.51585127201565562</v>
      </c>
      <c r="GB128" s="616">
        <v>0.74398782343987824</v>
      </c>
      <c r="GC128" s="616">
        <v>0.95733855185909977</v>
      </c>
      <c r="GD128" s="616">
        <v>0.68547945205479455</v>
      </c>
      <c r="GE128" s="616">
        <v>0.74575342465753425</v>
      </c>
      <c r="GF128" s="616">
        <v>0.42739726027397262</v>
      </c>
      <c r="GG128" s="616"/>
      <c r="GH128" s="616">
        <v>2.6484018264840183E-2</v>
      </c>
      <c r="GI128" s="616"/>
      <c r="GJ128" s="616"/>
      <c r="GK128" s="616"/>
      <c r="GL128" s="616"/>
      <c r="GM128" s="616"/>
      <c r="GN128" s="616"/>
      <c r="GO128" s="616"/>
      <c r="GP128" s="616"/>
      <c r="GQ128" s="616"/>
      <c r="GR128" s="616">
        <v>0.35753424657534244</v>
      </c>
      <c r="GS128" s="616"/>
      <c r="GT128" s="616"/>
      <c r="GU128" s="616"/>
      <c r="GV128" s="616"/>
      <c r="GW128" s="616"/>
      <c r="GX128" s="616"/>
      <c r="GY128" s="616"/>
      <c r="GZ128" s="616"/>
      <c r="HA128" s="616"/>
      <c r="HB128" s="616"/>
      <c r="HC128" s="616"/>
      <c r="HD128" s="616"/>
      <c r="HE128" s="616"/>
      <c r="HF128" s="621">
        <v>0.63993448481238835</v>
      </c>
      <c r="HG128" s="622">
        <v>115</v>
      </c>
      <c r="HH128" s="623">
        <v>21</v>
      </c>
      <c r="HI128" s="623"/>
      <c r="HJ128" s="623"/>
      <c r="HK128" s="623">
        <v>10</v>
      </c>
      <c r="HL128" s="659">
        <v>0.8087671232876712</v>
      </c>
      <c r="HM128" s="623">
        <v>12</v>
      </c>
      <c r="HN128" s="660">
        <v>0.87694063926940635</v>
      </c>
      <c r="HO128" s="625">
        <v>215</v>
      </c>
      <c r="HP128" s="626">
        <v>2517</v>
      </c>
      <c r="HQ128" s="626">
        <v>536</v>
      </c>
      <c r="HR128" s="626">
        <v>1854</v>
      </c>
      <c r="HS128" s="626">
        <v>2026</v>
      </c>
      <c r="HT128" s="626">
        <v>2713</v>
      </c>
      <c r="HU128" s="626">
        <v>2657</v>
      </c>
      <c r="HV128" s="626">
        <v>1080</v>
      </c>
      <c r="HW128" s="626">
        <v>3684</v>
      </c>
      <c r="HX128" s="626">
        <v>1015</v>
      </c>
      <c r="HY128" s="626">
        <v>611</v>
      </c>
      <c r="HZ128" s="626">
        <v>1600</v>
      </c>
      <c r="IA128" s="626">
        <v>536</v>
      </c>
      <c r="IB128" s="626">
        <v>1367</v>
      </c>
      <c r="IC128" s="626">
        <v>2240</v>
      </c>
      <c r="ID128" s="626">
        <v>1669</v>
      </c>
      <c r="IE128" s="626">
        <v>259</v>
      </c>
      <c r="IF128" s="626">
        <v>198</v>
      </c>
      <c r="IG128" s="626">
        <v>352</v>
      </c>
      <c r="IH128" s="626">
        <v>64</v>
      </c>
      <c r="II128" s="626">
        <v>94</v>
      </c>
      <c r="IJ128" s="626">
        <v>240</v>
      </c>
      <c r="IK128" s="626">
        <v>7</v>
      </c>
      <c r="IL128" s="626">
        <v>261</v>
      </c>
      <c r="IM128" s="626">
        <v>850</v>
      </c>
      <c r="IN128" s="626">
        <v>15</v>
      </c>
      <c r="IO128" s="626">
        <v>33</v>
      </c>
      <c r="IP128" s="626">
        <v>4</v>
      </c>
      <c r="IQ128" s="626">
        <f t="shared" si="53"/>
        <v>28697</v>
      </c>
      <c r="IR128" s="627">
        <f t="shared" si="54"/>
        <v>8.0147750635954969E-3</v>
      </c>
      <c r="IS128" s="614">
        <f t="shared" si="55"/>
        <v>78.62191780821918</v>
      </c>
      <c r="IT128" s="628">
        <v>1182</v>
      </c>
      <c r="IU128" s="629">
        <f t="shared" si="56"/>
        <v>4.1188974457260344E-2</v>
      </c>
      <c r="IV128" s="630">
        <v>7337</v>
      </c>
      <c r="IW128" s="631">
        <f t="shared" si="37"/>
        <v>0.2556713245286964</v>
      </c>
      <c r="IX128" s="632">
        <v>28130.472499999949</v>
      </c>
      <c r="IY128" s="633">
        <v>3955.7183999999916</v>
      </c>
      <c r="IZ128" s="633">
        <v>32086.190899999983</v>
      </c>
      <c r="JA128" s="634">
        <f t="shared" si="57"/>
        <v>0.12328413841108181</v>
      </c>
      <c r="JB128" s="635">
        <v>1.1181026204829767</v>
      </c>
      <c r="JC128" s="636">
        <v>8766</v>
      </c>
      <c r="JD128" s="637">
        <v>4640</v>
      </c>
      <c r="JE128" s="637">
        <v>909</v>
      </c>
      <c r="JF128" s="637">
        <v>720</v>
      </c>
      <c r="JG128" s="637">
        <v>173</v>
      </c>
      <c r="JH128" s="637">
        <v>13489</v>
      </c>
      <c r="JI128" s="638">
        <f t="shared" si="38"/>
        <v>0.30546747046729622</v>
      </c>
      <c r="JJ128" s="638">
        <f t="shared" si="39"/>
        <v>0.16168937519601351</v>
      </c>
      <c r="JK128" s="638">
        <f t="shared" si="40"/>
        <v>3.1675784925253511E-2</v>
      </c>
      <c r="JL128" s="638">
        <f t="shared" si="41"/>
        <v>2.5089730633864167E-2</v>
      </c>
      <c r="JM128" s="638">
        <f t="shared" si="42"/>
        <v>6.028504721747918E-3</v>
      </c>
      <c r="JN128" s="639">
        <f t="shared" si="43"/>
        <v>0.47004913405582466</v>
      </c>
      <c r="JO128" s="640">
        <v>18.8</v>
      </c>
      <c r="JP128" s="641">
        <v>6.2717520858164484</v>
      </c>
      <c r="JQ128" s="641">
        <v>4.4832089552238807</v>
      </c>
      <c r="JR128" s="641">
        <v>4.8392664509169361</v>
      </c>
      <c r="JS128" s="641">
        <v>8.949160908193484</v>
      </c>
      <c r="JT128" s="641">
        <v>6.9244378916328788</v>
      </c>
      <c r="JU128" s="641">
        <v>6.5547610086563797</v>
      </c>
      <c r="JV128" s="641">
        <v>8.3120370370370367</v>
      </c>
      <c r="JW128" s="641">
        <v>6.8694353963083605</v>
      </c>
      <c r="JX128" s="641">
        <v>8.0827586206896544</v>
      </c>
      <c r="JY128" s="641">
        <v>9.2635024549918175</v>
      </c>
      <c r="JZ128" s="641">
        <v>7.3125</v>
      </c>
      <c r="KA128" s="641">
        <v>5.4067164179104479</v>
      </c>
      <c r="KB128" s="641">
        <v>3.6057059253840529</v>
      </c>
      <c r="KC128" s="641">
        <v>4.3062500000000004</v>
      </c>
      <c r="KD128" s="641">
        <v>7.11983223487118</v>
      </c>
      <c r="KE128" s="641">
        <v>8.4787644787644787</v>
      </c>
      <c r="KF128" s="641">
        <v>9.454545454545455</v>
      </c>
      <c r="KG128" s="641">
        <v>9.107954545454545</v>
      </c>
      <c r="KH128" s="641">
        <v>11.296875</v>
      </c>
      <c r="KI128" s="641">
        <v>4.5957446808510642</v>
      </c>
      <c r="KJ128" s="641">
        <v>4.541666666666667</v>
      </c>
      <c r="KK128" s="641">
        <v>2.7142857142857144</v>
      </c>
      <c r="KL128" s="641">
        <v>2.7203065134099615</v>
      </c>
      <c r="KM128" s="641">
        <v>10.618823529411765</v>
      </c>
      <c r="KN128" s="641">
        <v>9.6666666666666661</v>
      </c>
      <c r="KO128" s="641">
        <v>7.7272727272727275</v>
      </c>
      <c r="KP128" s="641">
        <v>1.5</v>
      </c>
      <c r="KQ128" s="642">
        <v>6.7749242081053769</v>
      </c>
      <c r="KR128" s="625">
        <v>518</v>
      </c>
      <c r="KS128" s="626">
        <v>9773</v>
      </c>
      <c r="KT128" s="626">
        <v>1856</v>
      </c>
      <c r="KU128" s="626">
        <v>6886</v>
      </c>
      <c r="KV128" s="626">
        <v>14484</v>
      </c>
      <c r="KW128" s="626">
        <v>14517</v>
      </c>
      <c r="KX128" s="626">
        <v>13131</v>
      </c>
      <c r="KY128" s="626">
        <v>7348</v>
      </c>
      <c r="KZ128" s="626">
        <v>20388</v>
      </c>
      <c r="LA128" s="626">
        <v>7038</v>
      </c>
      <c r="LB128" s="626">
        <v>4709</v>
      </c>
      <c r="LC128" s="626">
        <v>9512</v>
      </c>
      <c r="LD128" s="626">
        <v>2342</v>
      </c>
      <c r="LE128" s="626">
        <v>3945</v>
      </c>
      <c r="LF128" s="626">
        <v>7628</v>
      </c>
      <c r="LG128" s="626">
        <v>5766</v>
      </c>
      <c r="LH128" s="626">
        <v>1693</v>
      </c>
      <c r="LI128" s="626">
        <v>1586</v>
      </c>
      <c r="LJ128" s="626">
        <v>2319</v>
      </c>
      <c r="LK128" s="626">
        <v>323</v>
      </c>
      <c r="LL128" s="626">
        <v>245</v>
      </c>
      <c r="LM128" s="626">
        <v>615</v>
      </c>
      <c r="LN128" s="626">
        <v>10</v>
      </c>
      <c r="LO128" s="626">
        <v>484</v>
      </c>
      <c r="LP128" s="626">
        <v>8177</v>
      </c>
      <c r="LQ128" s="626">
        <v>65</v>
      </c>
      <c r="LR128" s="626">
        <v>211</v>
      </c>
      <c r="LS128" s="626">
        <v>4</v>
      </c>
      <c r="LT128" s="626">
        <f t="shared" si="72"/>
        <v>145573</v>
      </c>
      <c r="LU128" s="614">
        <f t="shared" si="44"/>
        <v>398.8301369863014</v>
      </c>
      <c r="LV128" s="625">
        <v>3303</v>
      </c>
      <c r="LW128" s="626">
        <v>3515</v>
      </c>
      <c r="LX128" s="626">
        <v>13</v>
      </c>
      <c r="LY128" s="626">
        <v>252</v>
      </c>
      <c r="LZ128" s="626">
        <v>1619</v>
      </c>
      <c r="MA128" s="626">
        <v>1513</v>
      </c>
      <c r="MB128" s="626">
        <v>1643</v>
      </c>
      <c r="MC128" s="626">
        <v>546</v>
      </c>
      <c r="MD128" s="626">
        <v>1246</v>
      </c>
      <c r="ME128" s="626">
        <v>147</v>
      </c>
      <c r="MF128" s="626">
        <v>332</v>
      </c>
      <c r="MG128" s="626">
        <v>590</v>
      </c>
      <c r="MH128" s="626">
        <v>20</v>
      </c>
      <c r="MI128" s="626">
        <v>159</v>
      </c>
      <c r="MJ128" s="626">
        <v>52</v>
      </c>
      <c r="MK128" s="626">
        <v>4444</v>
      </c>
      <c r="ML128" s="626">
        <v>246</v>
      </c>
      <c r="MM128" s="626">
        <v>98</v>
      </c>
      <c r="MN128" s="626">
        <v>535</v>
      </c>
      <c r="MO128" s="626">
        <v>338</v>
      </c>
      <c r="MP128" s="626">
        <v>103</v>
      </c>
      <c r="MQ128" s="626">
        <v>237</v>
      </c>
      <c r="MR128" s="626">
        <v>2</v>
      </c>
      <c r="MS128" s="626">
        <v>22</v>
      </c>
      <c r="MT128" s="626">
        <v>0</v>
      </c>
      <c r="MU128" s="626">
        <v>66</v>
      </c>
      <c r="MV128" s="626">
        <v>11</v>
      </c>
      <c r="MW128" s="626">
        <v>0</v>
      </c>
      <c r="MX128" s="626">
        <f t="shared" si="67"/>
        <v>21052</v>
      </c>
      <c r="MY128" s="614">
        <f t="shared" si="59"/>
        <v>57.676712328767124</v>
      </c>
      <c r="MZ128" s="612">
        <f t="shared" si="45"/>
        <v>145573</v>
      </c>
      <c r="NA128" s="613">
        <f t="shared" si="60"/>
        <v>21052</v>
      </c>
      <c r="NB128" s="643">
        <f t="shared" si="61"/>
        <v>0.12634358589647413</v>
      </c>
      <c r="NC128" s="644">
        <v>167</v>
      </c>
      <c r="ND128" s="645">
        <v>797</v>
      </c>
      <c r="NE128" s="645">
        <v>1117</v>
      </c>
      <c r="NF128" s="646">
        <v>4262</v>
      </c>
      <c r="NG128" s="647">
        <v>3094</v>
      </c>
      <c r="NH128" s="647">
        <v>5807</v>
      </c>
      <c r="NI128" s="645">
        <v>0</v>
      </c>
      <c r="NJ128" s="645">
        <v>0</v>
      </c>
      <c r="NK128" s="646">
        <v>0</v>
      </c>
      <c r="NL128" s="647">
        <v>1253</v>
      </c>
      <c r="NM128" s="645">
        <v>296</v>
      </c>
      <c r="NN128" s="645">
        <v>1840</v>
      </c>
      <c r="NO128" s="646">
        <v>1411</v>
      </c>
      <c r="NP128" s="647">
        <v>984</v>
      </c>
      <c r="NQ128" s="648">
        <v>24</v>
      </c>
      <c r="NR128" s="648">
        <v>0</v>
      </c>
      <c r="NS128" s="648">
        <v>0</v>
      </c>
      <c r="NT128" s="649">
        <f t="shared" si="62"/>
        <v>21052</v>
      </c>
      <c r="NU128" s="650">
        <f t="shared" si="63"/>
        <v>0.20031350940528217</v>
      </c>
      <c r="NV128" s="625">
        <v>1995</v>
      </c>
      <c r="NW128" s="626">
        <v>15</v>
      </c>
      <c r="NX128" s="626">
        <v>67</v>
      </c>
      <c r="NY128" s="651">
        <v>2077</v>
      </c>
      <c r="NZ128" s="626">
        <v>1311</v>
      </c>
      <c r="OA128" s="626">
        <v>802</v>
      </c>
      <c r="OB128" s="626">
        <v>1406</v>
      </c>
      <c r="OC128" s="651">
        <v>3519</v>
      </c>
      <c r="OD128" s="652">
        <f t="shared" si="64"/>
        <v>5596</v>
      </c>
      <c r="OE128" s="653">
        <v>32.61</v>
      </c>
      <c r="OF128" s="654">
        <v>3.6233333333333331</v>
      </c>
      <c r="OG128" s="654">
        <v>25.72</v>
      </c>
      <c r="OH128" s="654">
        <v>0.30987951807228914</v>
      </c>
      <c r="OI128" s="654">
        <v>71.09</v>
      </c>
      <c r="OJ128" s="654">
        <v>7.8988888888888891</v>
      </c>
      <c r="OK128" s="654">
        <v>181.59000000000003</v>
      </c>
      <c r="OL128" s="655">
        <v>2.1878313253012052</v>
      </c>
      <c r="OM128" s="656"/>
      <c r="ON128" s="657"/>
      <c r="OO128" s="657"/>
      <c r="OP128" s="657"/>
      <c r="OQ128" s="657"/>
      <c r="OR128" s="657"/>
      <c r="OS128" s="657"/>
      <c r="OT128" s="658"/>
    </row>
    <row r="129" spans="1:410" s="587" customFormat="1" ht="8.25" x14ac:dyDescent="0.25">
      <c r="A129" s="588" t="s">
        <v>806</v>
      </c>
      <c r="B129" s="589" t="s">
        <v>807</v>
      </c>
      <c r="C129" s="590" t="s">
        <v>808</v>
      </c>
      <c r="D129" s="590" t="s">
        <v>1299</v>
      </c>
      <c r="E129" s="590" t="s">
        <v>1214</v>
      </c>
      <c r="F129" s="590" t="s">
        <v>287</v>
      </c>
      <c r="G129" s="590" t="s">
        <v>810</v>
      </c>
      <c r="H129" s="590" t="s">
        <v>1300</v>
      </c>
      <c r="I129" s="590" t="s">
        <v>492</v>
      </c>
      <c r="J129" s="590" t="s">
        <v>493</v>
      </c>
      <c r="K129" s="591" t="s">
        <v>282</v>
      </c>
      <c r="L129" s="592">
        <v>1</v>
      </c>
      <c r="M129" s="593"/>
      <c r="N129" s="594"/>
      <c r="O129" s="595"/>
      <c r="P129" s="596"/>
      <c r="Q129" s="597"/>
      <c r="R129" s="598">
        <f t="shared" si="70"/>
        <v>0</v>
      </c>
      <c r="S129" s="599">
        <v>51092.149800000007</v>
      </c>
      <c r="T129" s="600">
        <v>3160216.1517500007</v>
      </c>
      <c r="U129" s="600">
        <v>137514.01319</v>
      </c>
      <c r="V129" s="600">
        <v>3348822.3147400008</v>
      </c>
      <c r="W129" s="601"/>
      <c r="X129" s="602">
        <v>128.56549999999999</v>
      </c>
      <c r="Y129" s="603">
        <v>4</v>
      </c>
      <c r="Z129" s="603">
        <v>291.44119999999998</v>
      </c>
      <c r="AA129" s="603">
        <v>68.524000000000001</v>
      </c>
      <c r="AB129" s="603">
        <v>8.8361333333333345</v>
      </c>
      <c r="AC129" s="603">
        <v>122.37050666666667</v>
      </c>
      <c r="AD129" s="603">
        <v>1.4</v>
      </c>
      <c r="AE129" s="603">
        <v>27.080249999999999</v>
      </c>
      <c r="AF129" s="603">
        <v>40.878374999999998</v>
      </c>
      <c r="AG129" s="603">
        <v>693.09596499999998</v>
      </c>
      <c r="AH129" s="604">
        <f t="shared" si="48"/>
        <v>0.20565960753520177</v>
      </c>
      <c r="AI129" s="605">
        <f t="shared" si="49"/>
        <v>0.46620347458368105</v>
      </c>
      <c r="AJ129" s="606">
        <v>1674</v>
      </c>
      <c r="AK129" s="607">
        <v>1674</v>
      </c>
      <c r="AL129" s="607">
        <v>2</v>
      </c>
      <c r="AM129" s="607">
        <v>110</v>
      </c>
      <c r="AN129" s="607">
        <v>589</v>
      </c>
      <c r="AO129" s="607">
        <v>8231</v>
      </c>
      <c r="AP129" s="607">
        <v>5192</v>
      </c>
      <c r="AQ129" s="608">
        <v>19182</v>
      </c>
      <c r="AR129" s="609"/>
      <c r="AS129" s="610"/>
      <c r="AT129" s="610"/>
      <c r="AU129" s="610"/>
      <c r="AV129" s="610"/>
      <c r="AW129" s="610"/>
      <c r="AX129" s="610"/>
      <c r="AY129" s="610"/>
      <c r="AZ129" s="610"/>
      <c r="BA129" s="610"/>
      <c r="BB129" s="610"/>
      <c r="BC129" s="610"/>
      <c r="BD129" s="610"/>
      <c r="BE129" s="610"/>
      <c r="BF129" s="610"/>
      <c r="BG129" s="610"/>
      <c r="BH129" s="610"/>
      <c r="BI129" s="610"/>
      <c r="BJ129" s="610"/>
      <c r="BK129" s="610"/>
      <c r="BL129" s="611"/>
      <c r="BM129" s="612">
        <v>60</v>
      </c>
      <c r="BN129" s="613">
        <v>32</v>
      </c>
      <c r="BO129" s="613">
        <v>36</v>
      </c>
      <c r="BP129" s="613">
        <v>43</v>
      </c>
      <c r="BQ129" s="613">
        <v>25</v>
      </c>
      <c r="BR129" s="613">
        <v>26</v>
      </c>
      <c r="BS129" s="613"/>
      <c r="BT129" s="613"/>
      <c r="BU129" s="613">
        <v>15</v>
      </c>
      <c r="BV129" s="613">
        <v>22</v>
      </c>
      <c r="BW129" s="613"/>
      <c r="BX129" s="613"/>
      <c r="BY129" s="613"/>
      <c r="BZ129" s="613"/>
      <c r="CA129" s="613"/>
      <c r="CB129" s="613"/>
      <c r="CC129" s="613"/>
      <c r="CD129" s="613"/>
      <c r="CE129" s="613"/>
      <c r="CF129" s="613"/>
      <c r="CG129" s="613"/>
      <c r="CH129" s="613"/>
      <c r="CI129" s="613"/>
      <c r="CJ129" s="613"/>
      <c r="CK129" s="613"/>
      <c r="CL129" s="613"/>
      <c r="CM129" s="613"/>
      <c r="CN129" s="613"/>
      <c r="CO129" s="613"/>
      <c r="CP129" s="613"/>
      <c r="CQ129" s="613"/>
      <c r="CR129" s="613"/>
      <c r="CS129" s="613"/>
      <c r="CT129" s="613"/>
      <c r="CU129" s="613"/>
      <c r="CV129" s="613"/>
      <c r="CW129" s="613"/>
      <c r="CX129" s="613"/>
      <c r="CY129" s="613"/>
      <c r="CZ129" s="613"/>
      <c r="DA129" s="613">
        <f t="shared" si="50"/>
        <v>259</v>
      </c>
      <c r="DB129" s="614">
        <f t="shared" si="51"/>
        <v>8</v>
      </c>
      <c r="DC129" s="615">
        <v>0.77109589041095894</v>
      </c>
      <c r="DD129" s="616">
        <v>0.5509417808219178</v>
      </c>
      <c r="DE129" s="616">
        <v>0.32884322678843225</v>
      </c>
      <c r="DF129" s="616">
        <v>0.55106721885950938</v>
      </c>
      <c r="DG129" s="616">
        <v>0.64898630136986302</v>
      </c>
      <c r="DH129" s="616">
        <v>0.25300316122233929</v>
      </c>
      <c r="DI129" s="616"/>
      <c r="DJ129" s="616"/>
      <c r="DK129" s="616">
        <v>0.348675799086758</v>
      </c>
      <c r="DL129" s="616">
        <v>0.46936488169364882</v>
      </c>
      <c r="DM129" s="616"/>
      <c r="DN129" s="616"/>
      <c r="DO129" s="616"/>
      <c r="DP129" s="616"/>
      <c r="DQ129" s="616"/>
      <c r="DR129" s="616"/>
      <c r="DS129" s="616"/>
      <c r="DT129" s="616"/>
      <c r="DU129" s="616"/>
      <c r="DV129" s="616"/>
      <c r="DW129" s="616"/>
      <c r="DX129" s="616"/>
      <c r="DY129" s="616"/>
      <c r="DZ129" s="616"/>
      <c r="EA129" s="616"/>
      <c r="EB129" s="616"/>
      <c r="EC129" s="616"/>
      <c r="ED129" s="616"/>
      <c r="EE129" s="616"/>
      <c r="EF129" s="616"/>
      <c r="EG129" s="616"/>
      <c r="EH129" s="616"/>
      <c r="EI129" s="616"/>
      <c r="EJ129" s="616"/>
      <c r="EK129" s="616"/>
      <c r="EL129" s="616"/>
      <c r="EM129" s="616"/>
      <c r="EN129" s="616"/>
      <c r="EO129" s="616"/>
      <c r="EP129" s="616"/>
      <c r="EQ129" s="617">
        <v>0.53200401967525257</v>
      </c>
      <c r="ER129" s="618">
        <v>9</v>
      </c>
      <c r="ES129" s="619">
        <v>5</v>
      </c>
      <c r="ET129" s="619">
        <v>5</v>
      </c>
      <c r="EU129" s="619"/>
      <c r="EV129" s="619">
        <v>4</v>
      </c>
      <c r="EW129" s="619">
        <v>5</v>
      </c>
      <c r="EX129" s="619"/>
      <c r="EY129" s="619"/>
      <c r="EZ129" s="619"/>
      <c r="FA129" s="619"/>
      <c r="FB129" s="619"/>
      <c r="FC129" s="619"/>
      <c r="FD129" s="619"/>
      <c r="FE129" s="619"/>
      <c r="FF129" s="619"/>
      <c r="FG129" s="619"/>
      <c r="FH129" s="619"/>
      <c r="FI129" s="619"/>
      <c r="FJ129" s="619"/>
      <c r="FK129" s="619"/>
      <c r="FL129" s="619"/>
      <c r="FM129" s="619"/>
      <c r="FN129" s="619"/>
      <c r="FO129" s="619"/>
      <c r="FP129" s="619"/>
      <c r="FQ129" s="619"/>
      <c r="FR129" s="619"/>
      <c r="FS129" s="619"/>
      <c r="FT129" s="619"/>
      <c r="FU129" s="619"/>
      <c r="FV129" s="619"/>
      <c r="FW129" s="619"/>
      <c r="FX129" s="620">
        <f t="shared" si="52"/>
        <v>28</v>
      </c>
      <c r="FY129" s="614">
        <f t="shared" si="73"/>
        <v>5</v>
      </c>
      <c r="FZ129" s="615">
        <v>0.66697108066971078</v>
      </c>
      <c r="GA129" s="616">
        <v>0.5682191780821918</v>
      </c>
      <c r="GB129" s="616">
        <v>0.79890410958904112</v>
      </c>
      <c r="GC129" s="616"/>
      <c r="GD129" s="616">
        <v>0.42328767123287669</v>
      </c>
      <c r="GE129" s="616">
        <v>0.36438356164383562</v>
      </c>
      <c r="GF129" s="616"/>
      <c r="GG129" s="616"/>
      <c r="GH129" s="616"/>
      <c r="GI129" s="616"/>
      <c r="GJ129" s="616"/>
      <c r="GK129" s="616"/>
      <c r="GL129" s="616"/>
      <c r="GM129" s="616"/>
      <c r="GN129" s="616"/>
      <c r="GO129" s="616"/>
      <c r="GP129" s="616"/>
      <c r="GQ129" s="616"/>
      <c r="GR129" s="616"/>
      <c r="GS129" s="616"/>
      <c r="GT129" s="616"/>
      <c r="GU129" s="616"/>
      <c r="GV129" s="616"/>
      <c r="GW129" s="616"/>
      <c r="GX129" s="616"/>
      <c r="GY129" s="616"/>
      <c r="GZ129" s="616"/>
      <c r="HA129" s="616"/>
      <c r="HB129" s="616"/>
      <c r="HC129" s="616"/>
      <c r="HD129" s="616"/>
      <c r="HE129" s="616"/>
      <c r="HF129" s="621">
        <v>0.58405088062622312</v>
      </c>
      <c r="HG129" s="622">
        <v>90</v>
      </c>
      <c r="HH129" s="623"/>
      <c r="HI129" s="623"/>
      <c r="HJ129" s="623"/>
      <c r="HK129" s="623">
        <v>10</v>
      </c>
      <c r="HL129" s="659">
        <v>0.80904109589041096</v>
      </c>
      <c r="HM129" s="623"/>
      <c r="HN129" s="624"/>
      <c r="HO129" s="625">
        <v>40</v>
      </c>
      <c r="HP129" s="626">
        <v>902</v>
      </c>
      <c r="HQ129" s="626">
        <v>15</v>
      </c>
      <c r="HR129" s="626">
        <v>324</v>
      </c>
      <c r="HS129" s="626">
        <v>754</v>
      </c>
      <c r="HT129" s="626">
        <v>853</v>
      </c>
      <c r="HU129" s="626">
        <v>1089</v>
      </c>
      <c r="HV129" s="626">
        <v>489</v>
      </c>
      <c r="HW129" s="626">
        <v>2533</v>
      </c>
      <c r="HX129" s="626">
        <v>350</v>
      </c>
      <c r="HY129" s="626">
        <v>376</v>
      </c>
      <c r="HZ129" s="626">
        <v>979</v>
      </c>
      <c r="IA129" s="626">
        <v>227</v>
      </c>
      <c r="IB129" s="626">
        <v>626</v>
      </c>
      <c r="IC129" s="626">
        <v>846</v>
      </c>
      <c r="ID129" s="626">
        <v>603</v>
      </c>
      <c r="IE129" s="626">
        <v>207</v>
      </c>
      <c r="IF129" s="626">
        <v>25</v>
      </c>
      <c r="IG129" s="626">
        <v>166</v>
      </c>
      <c r="IH129" s="626">
        <v>49</v>
      </c>
      <c r="II129" s="626">
        <v>72</v>
      </c>
      <c r="IJ129" s="626">
        <v>101</v>
      </c>
      <c r="IK129" s="626">
        <v>12</v>
      </c>
      <c r="IL129" s="626">
        <v>41</v>
      </c>
      <c r="IM129" s="626">
        <v>0</v>
      </c>
      <c r="IN129" s="626">
        <v>0</v>
      </c>
      <c r="IO129" s="626">
        <v>2</v>
      </c>
      <c r="IP129" s="626">
        <v>0</v>
      </c>
      <c r="IQ129" s="626">
        <f t="shared" si="53"/>
        <v>11681</v>
      </c>
      <c r="IR129" s="627">
        <f t="shared" si="54"/>
        <v>3.4243643523670917E-3</v>
      </c>
      <c r="IS129" s="614">
        <f t="shared" si="55"/>
        <v>32.0027397260274</v>
      </c>
      <c r="IT129" s="628">
        <v>1186</v>
      </c>
      <c r="IU129" s="629">
        <f t="shared" si="56"/>
        <v>0.10153240304768428</v>
      </c>
      <c r="IV129" s="630">
        <v>1946</v>
      </c>
      <c r="IW129" s="631">
        <f t="shared" si="37"/>
        <v>0.16659532574265901</v>
      </c>
      <c r="IX129" s="632">
        <v>9357.5472000000027</v>
      </c>
      <c r="IY129" s="633">
        <v>1132.3523999999993</v>
      </c>
      <c r="IZ129" s="633">
        <v>10489.899600000019</v>
      </c>
      <c r="JA129" s="634">
        <f t="shared" si="57"/>
        <v>0.10794692448724651</v>
      </c>
      <c r="JB129" s="635">
        <v>0.89803095625374696</v>
      </c>
      <c r="JC129" s="636">
        <v>3459</v>
      </c>
      <c r="JD129" s="637">
        <v>1677</v>
      </c>
      <c r="JE129" s="637">
        <v>9</v>
      </c>
      <c r="JF129" s="637">
        <v>21</v>
      </c>
      <c r="JG129" s="637">
        <v>0</v>
      </c>
      <c r="JH129" s="637">
        <v>6515</v>
      </c>
      <c r="JI129" s="638">
        <f t="shared" si="38"/>
        <v>0.29612190737094429</v>
      </c>
      <c r="JJ129" s="638">
        <f t="shared" si="39"/>
        <v>0.14356647547299031</v>
      </c>
      <c r="JK129" s="638">
        <f t="shared" si="40"/>
        <v>7.7048197928259571E-4</v>
      </c>
      <c r="JL129" s="638">
        <f t="shared" si="41"/>
        <v>1.7977912849927232E-3</v>
      </c>
      <c r="JM129" s="638">
        <f t="shared" si="42"/>
        <v>0</v>
      </c>
      <c r="JN129" s="639">
        <f t="shared" si="43"/>
        <v>0.55774334389179003</v>
      </c>
      <c r="JO129" s="640">
        <v>26.574999999999999</v>
      </c>
      <c r="JP129" s="641">
        <v>5.5620842572062088</v>
      </c>
      <c r="JQ129" s="641">
        <v>3.2666666666666666</v>
      </c>
      <c r="JR129" s="641">
        <v>4.1851851851851851</v>
      </c>
      <c r="JS129" s="641">
        <v>8.3726790450928377</v>
      </c>
      <c r="JT129" s="641">
        <v>5.9953106682297772</v>
      </c>
      <c r="JU129" s="641">
        <v>5.595959595959596</v>
      </c>
      <c r="JV129" s="641">
        <v>7.6278118609406951</v>
      </c>
      <c r="JW129" s="641">
        <v>6.1851559415712591</v>
      </c>
      <c r="JX129" s="641">
        <v>4.4628571428571426</v>
      </c>
      <c r="JY129" s="641">
        <v>5.2420212765957448</v>
      </c>
      <c r="JZ129" s="641">
        <v>6.1869254341164455</v>
      </c>
      <c r="KA129" s="641">
        <v>5.5154185022026434</v>
      </c>
      <c r="KB129" s="641">
        <v>3.3913738019169331</v>
      </c>
      <c r="KC129" s="641">
        <v>4.0366430260047279</v>
      </c>
      <c r="KD129" s="641">
        <v>4.2918739635157541</v>
      </c>
      <c r="KE129" s="641">
        <v>4.4685990338164254</v>
      </c>
      <c r="KF129" s="641">
        <v>8.36</v>
      </c>
      <c r="KG129" s="641">
        <v>10.331325301204819</v>
      </c>
      <c r="KH129" s="641">
        <v>4.8775510204081636</v>
      </c>
      <c r="KI129" s="641">
        <v>3.6388888888888888</v>
      </c>
      <c r="KJ129" s="641">
        <v>4.0297029702970297</v>
      </c>
      <c r="KK129" s="641">
        <v>7.416666666666667</v>
      </c>
      <c r="KL129" s="641">
        <v>3.024390243902439</v>
      </c>
      <c r="KM129" s="641">
        <v>0</v>
      </c>
      <c r="KN129" s="641">
        <v>0</v>
      </c>
      <c r="KO129" s="641">
        <v>2.5</v>
      </c>
      <c r="KP129" s="641">
        <v>0</v>
      </c>
      <c r="KQ129" s="642">
        <v>5.765431041862854</v>
      </c>
      <c r="KR129" s="625">
        <v>133</v>
      </c>
      <c r="KS129" s="626">
        <v>3328</v>
      </c>
      <c r="KT129" s="626">
        <v>35</v>
      </c>
      <c r="KU129" s="626">
        <v>994</v>
      </c>
      <c r="KV129" s="626">
        <v>4622</v>
      </c>
      <c r="KW129" s="626">
        <v>4042</v>
      </c>
      <c r="KX129" s="626">
        <v>4276</v>
      </c>
      <c r="KY129" s="626">
        <v>2887</v>
      </c>
      <c r="KZ129" s="626">
        <v>12164</v>
      </c>
      <c r="LA129" s="626">
        <v>1138</v>
      </c>
      <c r="LB129" s="626">
        <v>1466</v>
      </c>
      <c r="LC129" s="626">
        <v>4865</v>
      </c>
      <c r="LD129" s="626">
        <v>1004</v>
      </c>
      <c r="LE129" s="626">
        <v>1556</v>
      </c>
      <c r="LF129" s="626">
        <v>2647</v>
      </c>
      <c r="LG129" s="626">
        <v>1975</v>
      </c>
      <c r="LH129" s="626">
        <v>675</v>
      </c>
      <c r="LI129" s="626">
        <v>183</v>
      </c>
      <c r="LJ129" s="626">
        <v>1215</v>
      </c>
      <c r="LK129" s="626">
        <v>174</v>
      </c>
      <c r="LL129" s="626">
        <v>150</v>
      </c>
      <c r="LM129" s="626">
        <v>235</v>
      </c>
      <c r="LN129" s="626">
        <v>75</v>
      </c>
      <c r="LO129" s="626">
        <v>84</v>
      </c>
      <c r="LP129" s="626">
        <v>0</v>
      </c>
      <c r="LQ129" s="626">
        <v>0</v>
      </c>
      <c r="LR129" s="626">
        <v>3</v>
      </c>
      <c r="LS129" s="626">
        <v>0</v>
      </c>
      <c r="LT129" s="626">
        <f t="shared" si="72"/>
        <v>49926</v>
      </c>
      <c r="LU129" s="614">
        <f t="shared" si="44"/>
        <v>136.78356164383561</v>
      </c>
      <c r="LV129" s="625">
        <v>890</v>
      </c>
      <c r="LW129" s="626">
        <v>788</v>
      </c>
      <c r="LX129" s="626">
        <v>0</v>
      </c>
      <c r="LY129" s="626">
        <v>39</v>
      </c>
      <c r="LZ129" s="626">
        <v>941</v>
      </c>
      <c r="MA129" s="626">
        <v>220</v>
      </c>
      <c r="MB129" s="626">
        <v>738</v>
      </c>
      <c r="MC129" s="626">
        <v>352</v>
      </c>
      <c r="MD129" s="626">
        <v>969</v>
      </c>
      <c r="ME129" s="626">
        <v>88</v>
      </c>
      <c r="MF129" s="626">
        <v>132</v>
      </c>
      <c r="MG129" s="626">
        <v>212</v>
      </c>
      <c r="MH129" s="626">
        <v>27</v>
      </c>
      <c r="MI129" s="626">
        <v>27</v>
      </c>
      <c r="MJ129" s="626">
        <v>2</v>
      </c>
      <c r="MK129" s="626">
        <v>7</v>
      </c>
      <c r="ML129" s="626">
        <v>43</v>
      </c>
      <c r="MM129" s="626">
        <v>1</v>
      </c>
      <c r="MN129" s="626">
        <v>342</v>
      </c>
      <c r="MO129" s="626">
        <v>17</v>
      </c>
      <c r="MP129" s="626">
        <v>45</v>
      </c>
      <c r="MQ129" s="626">
        <v>78</v>
      </c>
      <c r="MR129" s="626">
        <v>2</v>
      </c>
      <c r="MS129" s="626">
        <v>2</v>
      </c>
      <c r="MT129" s="626">
        <v>0</v>
      </c>
      <c r="MU129" s="626">
        <v>0</v>
      </c>
      <c r="MV129" s="626">
        <v>0</v>
      </c>
      <c r="MW129" s="626">
        <v>0</v>
      </c>
      <c r="MX129" s="626">
        <f t="shared" si="67"/>
        <v>5962</v>
      </c>
      <c r="MY129" s="614">
        <f t="shared" si="59"/>
        <v>16.334246575342465</v>
      </c>
      <c r="MZ129" s="612">
        <f t="shared" si="45"/>
        <v>49926</v>
      </c>
      <c r="NA129" s="613">
        <f t="shared" si="60"/>
        <v>5962</v>
      </c>
      <c r="NB129" s="643">
        <f t="shared" si="61"/>
        <v>0.10667764099627827</v>
      </c>
      <c r="NC129" s="644">
        <v>0</v>
      </c>
      <c r="ND129" s="645">
        <v>542</v>
      </c>
      <c r="NE129" s="645">
        <v>475</v>
      </c>
      <c r="NF129" s="646">
        <v>520</v>
      </c>
      <c r="NG129" s="647">
        <v>1017</v>
      </c>
      <c r="NH129" s="647">
        <v>2796</v>
      </c>
      <c r="NI129" s="645">
        <v>0</v>
      </c>
      <c r="NJ129" s="645">
        <v>0</v>
      </c>
      <c r="NK129" s="646">
        <v>0</v>
      </c>
      <c r="NL129" s="647">
        <v>612</v>
      </c>
      <c r="NM129" s="645">
        <v>0</v>
      </c>
      <c r="NN129" s="645">
        <v>0</v>
      </c>
      <c r="NO129" s="646">
        <v>0</v>
      </c>
      <c r="NP129" s="647">
        <v>0</v>
      </c>
      <c r="NQ129" s="648">
        <v>0</v>
      </c>
      <c r="NR129" s="648">
        <v>0</v>
      </c>
      <c r="NS129" s="648">
        <v>0</v>
      </c>
      <c r="NT129" s="649">
        <f t="shared" si="62"/>
        <v>5962</v>
      </c>
      <c r="NU129" s="650">
        <f t="shared" si="63"/>
        <v>0.17058034216705803</v>
      </c>
      <c r="NV129" s="625">
        <v>1184</v>
      </c>
      <c r="NW129" s="626">
        <v>7</v>
      </c>
      <c r="NX129" s="626">
        <v>105</v>
      </c>
      <c r="NY129" s="651">
        <v>1296</v>
      </c>
      <c r="NZ129" s="626">
        <v>270</v>
      </c>
      <c r="OA129" s="626">
        <v>11</v>
      </c>
      <c r="OB129" s="626">
        <v>307</v>
      </c>
      <c r="OC129" s="651">
        <v>588</v>
      </c>
      <c r="OD129" s="652">
        <f t="shared" si="64"/>
        <v>1884</v>
      </c>
      <c r="OE129" s="653">
        <v>8.9699999999999989</v>
      </c>
      <c r="OF129" s="654">
        <v>1.7939999999999998</v>
      </c>
      <c r="OG129" s="654">
        <v>5.8599999999999994</v>
      </c>
      <c r="OH129" s="654">
        <v>0.25478260869565217</v>
      </c>
      <c r="OI129" s="654">
        <v>21.01</v>
      </c>
      <c r="OJ129" s="654">
        <v>4.202</v>
      </c>
      <c r="OK129" s="654">
        <v>45.36</v>
      </c>
      <c r="OL129" s="655">
        <v>1.9721739130434783</v>
      </c>
      <c r="OM129" s="656"/>
      <c r="ON129" s="657"/>
      <c r="OO129" s="657"/>
      <c r="OP129" s="657"/>
      <c r="OQ129" s="657"/>
      <c r="OR129" s="657"/>
      <c r="OS129" s="657"/>
      <c r="OT129" s="658"/>
    </row>
    <row r="130" spans="1:410" s="670" customFormat="1" ht="8.25" x14ac:dyDescent="0.25">
      <c r="A130" s="588" t="s">
        <v>806</v>
      </c>
      <c r="B130" s="589" t="s">
        <v>813</v>
      </c>
      <c r="C130" s="671" t="s">
        <v>1301</v>
      </c>
      <c r="D130" s="590" t="s">
        <v>1302</v>
      </c>
      <c r="E130" s="590" t="s">
        <v>1214</v>
      </c>
      <c r="F130" s="590" t="s">
        <v>287</v>
      </c>
      <c r="G130" s="590" t="s">
        <v>436</v>
      </c>
      <c r="H130" s="590" t="s">
        <v>436</v>
      </c>
      <c r="I130" s="590" t="s">
        <v>492</v>
      </c>
      <c r="J130" s="590" t="s">
        <v>493</v>
      </c>
      <c r="K130" s="591" t="s">
        <v>282</v>
      </c>
      <c r="L130" s="592">
        <v>1</v>
      </c>
      <c r="M130" s="661"/>
      <c r="N130" s="662"/>
      <c r="O130" s="663"/>
      <c r="P130" s="664"/>
      <c r="Q130" s="665"/>
      <c r="R130" s="666">
        <f t="shared" si="70"/>
        <v>0</v>
      </c>
      <c r="S130" s="667"/>
      <c r="T130" s="668"/>
      <c r="U130" s="668"/>
      <c r="V130" s="668"/>
      <c r="W130" s="669"/>
      <c r="X130" s="602">
        <v>88.404250000000005</v>
      </c>
      <c r="Y130" s="603">
        <v>0</v>
      </c>
      <c r="Z130" s="603">
        <v>172.49474666666669</v>
      </c>
      <c r="AA130" s="603">
        <v>41.229200000000013</v>
      </c>
      <c r="AB130" s="603">
        <v>10.91</v>
      </c>
      <c r="AC130" s="603">
        <v>76.334399999999988</v>
      </c>
      <c r="AD130" s="603">
        <v>0</v>
      </c>
      <c r="AE130" s="603">
        <v>11.289</v>
      </c>
      <c r="AF130" s="603">
        <v>30.579000000000001</v>
      </c>
      <c r="AG130" s="603">
        <v>431.2405966666667</v>
      </c>
      <c r="AH130" s="604">
        <f t="shared" si="48"/>
        <v>0.22704281389293796</v>
      </c>
      <c r="AI130" s="605">
        <f t="shared" si="49"/>
        <v>0.44300689915868846</v>
      </c>
      <c r="AJ130" s="606">
        <v>6081</v>
      </c>
      <c r="AK130" s="607">
        <v>6074</v>
      </c>
      <c r="AL130" s="607">
        <v>299</v>
      </c>
      <c r="AM130" s="607">
        <v>101</v>
      </c>
      <c r="AN130" s="607">
        <v>1008</v>
      </c>
      <c r="AO130" s="607">
        <v>3335</v>
      </c>
      <c r="AP130" s="607">
        <v>3283</v>
      </c>
      <c r="AQ130" s="608">
        <v>94</v>
      </c>
      <c r="AR130" s="609"/>
      <c r="AS130" s="610"/>
      <c r="AT130" s="610"/>
      <c r="AU130" s="610"/>
      <c r="AV130" s="610"/>
      <c r="AW130" s="610"/>
      <c r="AX130" s="610"/>
      <c r="AY130" s="610"/>
      <c r="AZ130" s="610"/>
      <c r="BA130" s="610"/>
      <c r="BB130" s="610"/>
      <c r="BC130" s="610"/>
      <c r="BD130" s="610"/>
      <c r="BE130" s="610"/>
      <c r="BF130" s="610"/>
      <c r="BG130" s="610"/>
      <c r="BH130" s="610"/>
      <c r="BI130" s="610"/>
      <c r="BJ130" s="610"/>
      <c r="BK130" s="610"/>
      <c r="BL130" s="611"/>
      <c r="BM130" s="612">
        <v>40</v>
      </c>
      <c r="BN130" s="613">
        <v>38</v>
      </c>
      <c r="BO130" s="613">
        <v>36</v>
      </c>
      <c r="BP130" s="613">
        <v>20</v>
      </c>
      <c r="BQ130" s="613">
        <v>6</v>
      </c>
      <c r="BR130" s="613">
        <v>13</v>
      </c>
      <c r="BS130" s="613"/>
      <c r="BT130" s="613"/>
      <c r="BU130" s="613">
        <v>15</v>
      </c>
      <c r="BV130" s="613"/>
      <c r="BW130" s="613"/>
      <c r="BX130" s="613"/>
      <c r="BY130" s="613"/>
      <c r="BZ130" s="613"/>
      <c r="CA130" s="613"/>
      <c r="CB130" s="613"/>
      <c r="CC130" s="613"/>
      <c r="CD130" s="613"/>
      <c r="CE130" s="613"/>
      <c r="CF130" s="613"/>
      <c r="CG130" s="613"/>
      <c r="CH130" s="613"/>
      <c r="CI130" s="613"/>
      <c r="CJ130" s="613"/>
      <c r="CK130" s="613"/>
      <c r="CL130" s="613"/>
      <c r="CM130" s="613"/>
      <c r="CN130" s="613"/>
      <c r="CO130" s="613"/>
      <c r="CP130" s="613"/>
      <c r="CQ130" s="613"/>
      <c r="CR130" s="613"/>
      <c r="CS130" s="613"/>
      <c r="CT130" s="613"/>
      <c r="CU130" s="613"/>
      <c r="CV130" s="613"/>
      <c r="CW130" s="613"/>
      <c r="CX130" s="613"/>
      <c r="CY130" s="613"/>
      <c r="CZ130" s="613"/>
      <c r="DA130" s="613">
        <f t="shared" si="50"/>
        <v>168</v>
      </c>
      <c r="DB130" s="614">
        <f t="shared" si="51"/>
        <v>7</v>
      </c>
      <c r="DC130" s="615">
        <v>0.85561643835616441</v>
      </c>
      <c r="DD130" s="616">
        <v>0.50475847152126896</v>
      </c>
      <c r="DE130" s="616">
        <v>0.49581430745814309</v>
      </c>
      <c r="DF130" s="616">
        <v>0.37917808219178084</v>
      </c>
      <c r="DG130" s="616"/>
      <c r="DH130" s="616">
        <v>0.30158061116965229</v>
      </c>
      <c r="DI130" s="616"/>
      <c r="DJ130" s="616"/>
      <c r="DK130" s="616">
        <v>0.63123287671232875</v>
      </c>
      <c r="DL130" s="616"/>
      <c r="DM130" s="616"/>
      <c r="DN130" s="616"/>
      <c r="DO130" s="616"/>
      <c r="DP130" s="616"/>
      <c r="DQ130" s="616"/>
      <c r="DR130" s="616"/>
      <c r="DS130" s="616"/>
      <c r="DT130" s="616"/>
      <c r="DU130" s="616"/>
      <c r="DV130" s="616"/>
      <c r="DW130" s="616"/>
      <c r="DX130" s="616"/>
      <c r="DY130" s="616"/>
      <c r="DZ130" s="616"/>
      <c r="EA130" s="616"/>
      <c r="EB130" s="616"/>
      <c r="EC130" s="616"/>
      <c r="ED130" s="616"/>
      <c r="EE130" s="616"/>
      <c r="EF130" s="616"/>
      <c r="EG130" s="616"/>
      <c r="EH130" s="616"/>
      <c r="EI130" s="616"/>
      <c r="EJ130" s="616"/>
      <c r="EK130" s="616"/>
      <c r="EL130" s="616"/>
      <c r="EM130" s="616"/>
      <c r="EN130" s="616"/>
      <c r="EO130" s="616"/>
      <c r="EP130" s="616"/>
      <c r="EQ130" s="617">
        <v>0.54897260273972603</v>
      </c>
      <c r="ER130" s="618">
        <v>8</v>
      </c>
      <c r="ES130" s="619">
        <v>6</v>
      </c>
      <c r="ET130" s="619">
        <v>5</v>
      </c>
      <c r="EU130" s="619"/>
      <c r="EV130" s="619">
        <v>3</v>
      </c>
      <c r="EW130" s="619"/>
      <c r="EX130" s="619"/>
      <c r="EY130" s="619"/>
      <c r="EZ130" s="619"/>
      <c r="FA130" s="619"/>
      <c r="FB130" s="619"/>
      <c r="FC130" s="619"/>
      <c r="FD130" s="619"/>
      <c r="FE130" s="619"/>
      <c r="FF130" s="619"/>
      <c r="FG130" s="619"/>
      <c r="FH130" s="619"/>
      <c r="FI130" s="619"/>
      <c r="FJ130" s="619"/>
      <c r="FK130" s="619"/>
      <c r="FL130" s="619"/>
      <c r="FM130" s="619"/>
      <c r="FN130" s="619"/>
      <c r="FO130" s="619"/>
      <c r="FP130" s="619"/>
      <c r="FQ130" s="619"/>
      <c r="FR130" s="619"/>
      <c r="FS130" s="619"/>
      <c r="FT130" s="619"/>
      <c r="FU130" s="619"/>
      <c r="FV130" s="619"/>
      <c r="FW130" s="619"/>
      <c r="FX130" s="620">
        <f t="shared" si="52"/>
        <v>22</v>
      </c>
      <c r="FY130" s="614">
        <f t="shared" si="73"/>
        <v>4</v>
      </c>
      <c r="FZ130" s="615">
        <v>0.43938356164383563</v>
      </c>
      <c r="GA130" s="616">
        <v>0.90045662100456625</v>
      </c>
      <c r="GB130" s="616">
        <v>0.42191780821917807</v>
      </c>
      <c r="GC130" s="616"/>
      <c r="GD130" s="616">
        <v>0.56894977168949767</v>
      </c>
      <c r="GE130" s="616"/>
      <c r="GF130" s="616"/>
      <c r="GG130" s="616"/>
      <c r="GH130" s="616"/>
      <c r="GI130" s="616"/>
      <c r="GJ130" s="616"/>
      <c r="GK130" s="616"/>
      <c r="GL130" s="616"/>
      <c r="GM130" s="616"/>
      <c r="GN130" s="616"/>
      <c r="GO130" s="616"/>
      <c r="GP130" s="616"/>
      <c r="GQ130" s="616"/>
      <c r="GR130" s="616"/>
      <c r="GS130" s="616"/>
      <c r="GT130" s="616"/>
      <c r="GU130" s="616"/>
      <c r="GV130" s="616"/>
      <c r="GW130" s="616"/>
      <c r="GX130" s="616"/>
      <c r="GY130" s="616"/>
      <c r="GZ130" s="616"/>
      <c r="HA130" s="616"/>
      <c r="HB130" s="616"/>
      <c r="HC130" s="616"/>
      <c r="HD130" s="616"/>
      <c r="HE130" s="616"/>
      <c r="HF130" s="621">
        <v>0.5788293897882939</v>
      </c>
      <c r="HG130" s="622">
        <v>35</v>
      </c>
      <c r="HH130" s="623"/>
      <c r="HI130" s="623"/>
      <c r="HJ130" s="623"/>
      <c r="HK130" s="623"/>
      <c r="HL130" s="623"/>
      <c r="HM130" s="623"/>
      <c r="HN130" s="624"/>
      <c r="HO130" s="625">
        <v>31</v>
      </c>
      <c r="HP130" s="626">
        <v>242</v>
      </c>
      <c r="HQ130" s="626">
        <v>6</v>
      </c>
      <c r="HR130" s="626">
        <v>169</v>
      </c>
      <c r="HS130" s="626">
        <v>722</v>
      </c>
      <c r="HT130" s="626">
        <v>974</v>
      </c>
      <c r="HU130" s="626">
        <v>762</v>
      </c>
      <c r="HV130" s="626">
        <v>336</v>
      </c>
      <c r="HW130" s="626">
        <v>1162</v>
      </c>
      <c r="HX130" s="626">
        <v>184</v>
      </c>
      <c r="HY130" s="626">
        <v>322</v>
      </c>
      <c r="HZ130" s="626">
        <v>447</v>
      </c>
      <c r="IA130" s="626">
        <v>7</v>
      </c>
      <c r="IB130" s="626">
        <v>605</v>
      </c>
      <c r="IC130" s="626">
        <v>1259</v>
      </c>
      <c r="ID130" s="626">
        <v>1059</v>
      </c>
      <c r="IE130" s="626">
        <v>132</v>
      </c>
      <c r="IF130" s="626">
        <v>15</v>
      </c>
      <c r="IG130" s="626">
        <v>69</v>
      </c>
      <c r="IH130" s="626">
        <v>17</v>
      </c>
      <c r="II130" s="626">
        <v>25</v>
      </c>
      <c r="IJ130" s="626">
        <v>50</v>
      </c>
      <c r="IK130" s="626">
        <v>4</v>
      </c>
      <c r="IL130" s="626">
        <v>65</v>
      </c>
      <c r="IM130" s="626">
        <v>0</v>
      </c>
      <c r="IN130" s="626">
        <v>0</v>
      </c>
      <c r="IO130" s="626">
        <v>0</v>
      </c>
      <c r="IP130" s="626">
        <v>0</v>
      </c>
      <c r="IQ130" s="626">
        <f t="shared" si="53"/>
        <v>8664</v>
      </c>
      <c r="IR130" s="627">
        <f t="shared" si="54"/>
        <v>3.5780240073868884E-3</v>
      </c>
      <c r="IS130" s="614">
        <f t="shared" si="55"/>
        <v>23.736986301369864</v>
      </c>
      <c r="IT130" s="628">
        <v>1036</v>
      </c>
      <c r="IU130" s="629">
        <f t="shared" si="56"/>
        <v>0.11957525392428439</v>
      </c>
      <c r="IV130" s="630">
        <v>1852</v>
      </c>
      <c r="IW130" s="631">
        <f t="shared" si="37"/>
        <v>0.21375807940904895</v>
      </c>
      <c r="IX130" s="632">
        <v>6020.6248000000014</v>
      </c>
      <c r="IY130" s="633">
        <v>595.60600000000022</v>
      </c>
      <c r="IZ130" s="633">
        <v>6616.2308000000003</v>
      </c>
      <c r="JA130" s="634">
        <f t="shared" si="57"/>
        <v>9.0021950262073713E-2</v>
      </c>
      <c r="JB130" s="635">
        <v>0.76364621421975998</v>
      </c>
      <c r="JC130" s="636">
        <v>2301</v>
      </c>
      <c r="JD130" s="637">
        <v>1148</v>
      </c>
      <c r="JE130" s="637">
        <v>6</v>
      </c>
      <c r="JF130" s="637">
        <v>0</v>
      </c>
      <c r="JG130" s="637">
        <v>0</v>
      </c>
      <c r="JH130" s="637">
        <v>5209</v>
      </c>
      <c r="JI130" s="638">
        <f t="shared" si="38"/>
        <v>0.26558171745152354</v>
      </c>
      <c r="JJ130" s="638">
        <f t="shared" si="39"/>
        <v>0.13250230840258542</v>
      </c>
      <c r="JK130" s="638">
        <f t="shared" si="40"/>
        <v>6.925207756232687E-4</v>
      </c>
      <c r="JL130" s="638">
        <f t="shared" si="41"/>
        <v>0</v>
      </c>
      <c r="JM130" s="638">
        <f t="shared" si="42"/>
        <v>0</v>
      </c>
      <c r="JN130" s="639">
        <f t="shared" si="43"/>
        <v>0.60122345337026772</v>
      </c>
      <c r="JO130" s="640">
        <v>23.032258064516128</v>
      </c>
      <c r="JP130" s="641">
        <v>4.5454545454545459</v>
      </c>
      <c r="JQ130" s="641">
        <v>5</v>
      </c>
      <c r="JR130" s="641">
        <v>4.6745562130177518</v>
      </c>
      <c r="JS130" s="641">
        <v>7.0567867036011078</v>
      </c>
      <c r="JT130" s="641">
        <v>5.2392197125256672</v>
      </c>
      <c r="JU130" s="641">
        <v>5.5104986876640423</v>
      </c>
      <c r="JV130" s="641">
        <v>7.9434523809523814</v>
      </c>
      <c r="JW130" s="641">
        <v>6.0817555938037868</v>
      </c>
      <c r="JX130" s="641">
        <v>4.5326086956521738</v>
      </c>
      <c r="JY130" s="641">
        <v>4.7453416149068319</v>
      </c>
      <c r="JZ130" s="641">
        <v>6.5525727069351234</v>
      </c>
      <c r="KA130" s="641">
        <v>5.4285714285714288</v>
      </c>
      <c r="KB130" s="641">
        <v>4.0545454545454547</v>
      </c>
      <c r="KC130" s="641">
        <v>4.3844320889594917</v>
      </c>
      <c r="KD130" s="641">
        <v>4.3267233238904623</v>
      </c>
      <c r="KE130" s="641">
        <v>5.7196969696969697</v>
      </c>
      <c r="KF130" s="641">
        <v>10.199999999999999</v>
      </c>
      <c r="KG130" s="641">
        <v>6.27536231884058</v>
      </c>
      <c r="KH130" s="641">
        <v>5.4705882352941178</v>
      </c>
      <c r="KI130" s="641">
        <v>3.72</v>
      </c>
      <c r="KJ130" s="641">
        <v>3.46</v>
      </c>
      <c r="KK130" s="641">
        <v>2.5</v>
      </c>
      <c r="KL130" s="641">
        <v>3.4153846153846152</v>
      </c>
      <c r="KM130" s="641">
        <v>0</v>
      </c>
      <c r="KN130" s="641">
        <v>0</v>
      </c>
      <c r="KO130" s="641">
        <v>0</v>
      </c>
      <c r="KP130" s="641">
        <v>0</v>
      </c>
      <c r="KQ130" s="642">
        <v>5.376615881809788</v>
      </c>
      <c r="KR130" s="625">
        <v>103</v>
      </c>
      <c r="KS130" s="626">
        <v>721</v>
      </c>
      <c r="KT130" s="626">
        <v>25</v>
      </c>
      <c r="KU130" s="626">
        <v>568</v>
      </c>
      <c r="KV130" s="626">
        <v>3430</v>
      </c>
      <c r="KW130" s="626">
        <v>3633</v>
      </c>
      <c r="KX130" s="626">
        <v>2692</v>
      </c>
      <c r="KY130" s="626">
        <v>2097</v>
      </c>
      <c r="KZ130" s="626">
        <v>5493</v>
      </c>
      <c r="LA130" s="626">
        <v>633</v>
      </c>
      <c r="LB130" s="626">
        <v>1000</v>
      </c>
      <c r="LC130" s="626">
        <v>2093</v>
      </c>
      <c r="LD130" s="626">
        <v>32</v>
      </c>
      <c r="LE130" s="626">
        <v>1984</v>
      </c>
      <c r="LF130" s="626">
        <v>4377</v>
      </c>
      <c r="LG130" s="626">
        <v>3516</v>
      </c>
      <c r="LH130" s="626">
        <v>591</v>
      </c>
      <c r="LI130" s="626">
        <v>131</v>
      </c>
      <c r="LJ130" s="626">
        <v>226</v>
      </c>
      <c r="LK130" s="626">
        <v>75</v>
      </c>
      <c r="LL130" s="626">
        <v>18</v>
      </c>
      <c r="LM130" s="626">
        <v>75</v>
      </c>
      <c r="LN130" s="626">
        <v>6</v>
      </c>
      <c r="LO130" s="626">
        <v>150</v>
      </c>
      <c r="LP130" s="626">
        <v>0</v>
      </c>
      <c r="LQ130" s="626">
        <v>0</v>
      </c>
      <c r="LR130" s="626">
        <v>0</v>
      </c>
      <c r="LS130" s="626">
        <v>0</v>
      </c>
      <c r="LT130" s="626">
        <f t="shared" si="72"/>
        <v>33669</v>
      </c>
      <c r="LU130" s="614">
        <f t="shared" si="44"/>
        <v>92.243835616438361</v>
      </c>
      <c r="LV130" s="625">
        <v>581</v>
      </c>
      <c r="LW130" s="626">
        <v>137</v>
      </c>
      <c r="LX130" s="626">
        <v>0</v>
      </c>
      <c r="LY130" s="626">
        <v>50</v>
      </c>
      <c r="LZ130" s="626">
        <v>936</v>
      </c>
      <c r="MA130" s="626">
        <v>508</v>
      </c>
      <c r="MB130" s="626">
        <v>752</v>
      </c>
      <c r="MC130" s="626">
        <v>237</v>
      </c>
      <c r="MD130" s="626">
        <v>417</v>
      </c>
      <c r="ME130" s="626">
        <v>25</v>
      </c>
      <c r="MF130" s="626">
        <v>205</v>
      </c>
      <c r="MG130" s="626">
        <v>387</v>
      </c>
      <c r="MH130" s="626">
        <v>0</v>
      </c>
      <c r="MI130" s="626">
        <v>13</v>
      </c>
      <c r="MJ130" s="626">
        <v>0</v>
      </c>
      <c r="MK130" s="626">
        <v>12</v>
      </c>
      <c r="ML130" s="626">
        <v>32</v>
      </c>
      <c r="MM130" s="626">
        <v>6</v>
      </c>
      <c r="MN130" s="626">
        <v>141</v>
      </c>
      <c r="MO130" s="626">
        <v>2</v>
      </c>
      <c r="MP130" s="626">
        <v>56</v>
      </c>
      <c r="MQ130" s="626">
        <v>48</v>
      </c>
      <c r="MR130" s="626">
        <v>0</v>
      </c>
      <c r="MS130" s="626">
        <v>9</v>
      </c>
      <c r="MT130" s="626">
        <v>0</v>
      </c>
      <c r="MU130" s="626">
        <v>0</v>
      </c>
      <c r="MV130" s="626">
        <v>0</v>
      </c>
      <c r="MW130" s="626">
        <v>0</v>
      </c>
      <c r="MX130" s="626">
        <f t="shared" si="67"/>
        <v>4554</v>
      </c>
      <c r="MY130" s="614">
        <f t="shared" si="59"/>
        <v>12.476712328767123</v>
      </c>
      <c r="MZ130" s="612">
        <f t="shared" si="45"/>
        <v>33669</v>
      </c>
      <c r="NA130" s="613">
        <f t="shared" si="60"/>
        <v>4554</v>
      </c>
      <c r="NB130" s="643">
        <f t="shared" si="61"/>
        <v>0.1191429244172357</v>
      </c>
      <c r="NC130" s="644">
        <v>6</v>
      </c>
      <c r="ND130" s="645">
        <v>80</v>
      </c>
      <c r="NE130" s="645">
        <v>290</v>
      </c>
      <c r="NF130" s="646">
        <v>643</v>
      </c>
      <c r="NG130" s="647">
        <v>1047</v>
      </c>
      <c r="NH130" s="647">
        <v>1868</v>
      </c>
      <c r="NI130" s="645">
        <v>0</v>
      </c>
      <c r="NJ130" s="645">
        <v>0</v>
      </c>
      <c r="NK130" s="646">
        <v>0</v>
      </c>
      <c r="NL130" s="647">
        <v>620</v>
      </c>
      <c r="NM130" s="645">
        <v>0</v>
      </c>
      <c r="NN130" s="645">
        <v>0</v>
      </c>
      <c r="NO130" s="646">
        <v>0</v>
      </c>
      <c r="NP130" s="647">
        <v>0</v>
      </c>
      <c r="NQ130" s="648">
        <v>0</v>
      </c>
      <c r="NR130" s="648">
        <v>0</v>
      </c>
      <c r="NS130" s="648">
        <v>0</v>
      </c>
      <c r="NT130" s="649">
        <f t="shared" si="62"/>
        <v>4554</v>
      </c>
      <c r="NU130" s="650">
        <f t="shared" si="63"/>
        <v>8.2564778216952128E-2</v>
      </c>
      <c r="NV130" s="625">
        <v>586</v>
      </c>
      <c r="NW130" s="626"/>
      <c r="NX130" s="626">
        <v>53</v>
      </c>
      <c r="NY130" s="651">
        <v>639</v>
      </c>
      <c r="NZ130" s="626">
        <v>390</v>
      </c>
      <c r="OA130" s="626">
        <v>5</v>
      </c>
      <c r="OB130" s="626">
        <v>66</v>
      </c>
      <c r="OC130" s="651">
        <v>461</v>
      </c>
      <c r="OD130" s="652">
        <f t="shared" si="64"/>
        <v>1100</v>
      </c>
      <c r="OE130" s="653">
        <v>4.9399999999999995</v>
      </c>
      <c r="OF130" s="654">
        <v>0.98799999999999988</v>
      </c>
      <c r="OG130" s="654">
        <v>3.6900000000000004</v>
      </c>
      <c r="OH130" s="654">
        <v>0.21705882352941178</v>
      </c>
      <c r="OI130" s="654">
        <v>18.100000000000001</v>
      </c>
      <c r="OJ130" s="654">
        <v>3.62</v>
      </c>
      <c r="OK130" s="654">
        <v>31.950000000000003</v>
      </c>
      <c r="OL130" s="655">
        <v>1.8794117647058826</v>
      </c>
      <c r="OM130" s="656"/>
      <c r="ON130" s="657"/>
      <c r="OO130" s="657"/>
      <c r="OP130" s="657"/>
      <c r="OQ130" s="657"/>
      <c r="OR130" s="657"/>
      <c r="OS130" s="657"/>
      <c r="OT130" s="658"/>
    </row>
    <row r="131" spans="1:410" s="670" customFormat="1" ht="8.25" x14ac:dyDescent="0.25">
      <c r="A131" s="588" t="s">
        <v>806</v>
      </c>
      <c r="B131" s="589" t="s">
        <v>811</v>
      </c>
      <c r="C131" s="671" t="s">
        <v>1303</v>
      </c>
      <c r="D131" s="590" t="s">
        <v>1304</v>
      </c>
      <c r="E131" s="590" t="s">
        <v>1214</v>
      </c>
      <c r="F131" s="590" t="s">
        <v>287</v>
      </c>
      <c r="G131" s="590" t="s">
        <v>812</v>
      </c>
      <c r="H131" s="590" t="s">
        <v>812</v>
      </c>
      <c r="I131" s="590" t="s">
        <v>492</v>
      </c>
      <c r="J131" s="590" t="s">
        <v>493</v>
      </c>
      <c r="K131" s="591" t="s">
        <v>282</v>
      </c>
      <c r="L131" s="592">
        <v>1</v>
      </c>
      <c r="M131" s="661"/>
      <c r="N131" s="662"/>
      <c r="O131" s="663"/>
      <c r="P131" s="664"/>
      <c r="Q131" s="665"/>
      <c r="R131" s="666">
        <f t="shared" si="70"/>
        <v>0</v>
      </c>
      <c r="S131" s="667"/>
      <c r="T131" s="668"/>
      <c r="U131" s="668"/>
      <c r="V131" s="668"/>
      <c r="W131" s="669"/>
      <c r="X131" s="602">
        <v>168.357</v>
      </c>
      <c r="Y131" s="603">
        <v>5.85</v>
      </c>
      <c r="Z131" s="603">
        <v>348.50813333333332</v>
      </c>
      <c r="AA131" s="603">
        <v>183.16306666666668</v>
      </c>
      <c r="AB131" s="603">
        <v>34.670400000000008</v>
      </c>
      <c r="AC131" s="603">
        <v>143.94602666666665</v>
      </c>
      <c r="AD131" s="603">
        <v>24.5244</v>
      </c>
      <c r="AE131" s="603">
        <v>96.428749999999994</v>
      </c>
      <c r="AF131" s="603">
        <v>55.47925</v>
      </c>
      <c r="AG131" s="603">
        <v>1060.9270266666667</v>
      </c>
      <c r="AH131" s="604">
        <f t="shared" si="48"/>
        <v>0.18520734446819864</v>
      </c>
      <c r="AI131" s="605">
        <f t="shared" si="49"/>
        <v>0.38338926151116715</v>
      </c>
      <c r="AJ131" s="606">
        <v>13804</v>
      </c>
      <c r="AK131" s="607">
        <v>13805</v>
      </c>
      <c r="AL131" s="607">
        <v>956</v>
      </c>
      <c r="AM131" s="607">
        <v>187</v>
      </c>
      <c r="AN131" s="607">
        <v>1072</v>
      </c>
      <c r="AO131" s="607">
        <v>8199</v>
      </c>
      <c r="AP131" s="607">
        <v>6057</v>
      </c>
      <c r="AQ131" s="608">
        <v>146</v>
      </c>
      <c r="AR131" s="609"/>
      <c r="AS131" s="610"/>
      <c r="AT131" s="610"/>
      <c r="AU131" s="610"/>
      <c r="AV131" s="610"/>
      <c r="AW131" s="610"/>
      <c r="AX131" s="610"/>
      <c r="AY131" s="610"/>
      <c r="AZ131" s="610"/>
      <c r="BA131" s="610">
        <v>1</v>
      </c>
      <c r="BB131" s="610"/>
      <c r="BC131" s="610"/>
      <c r="BD131" s="610"/>
      <c r="BE131" s="610"/>
      <c r="BF131" s="610"/>
      <c r="BG131" s="610"/>
      <c r="BH131" s="610"/>
      <c r="BI131" s="610"/>
      <c r="BJ131" s="610"/>
      <c r="BK131" s="610"/>
      <c r="BL131" s="611">
        <f t="shared" si="65"/>
        <v>1</v>
      </c>
      <c r="BM131" s="612">
        <v>66</v>
      </c>
      <c r="BN131" s="613">
        <v>53</v>
      </c>
      <c r="BO131" s="613">
        <v>33</v>
      </c>
      <c r="BP131" s="613">
        <v>47</v>
      </c>
      <c r="BQ131" s="613">
        <v>29</v>
      </c>
      <c r="BR131" s="613">
        <v>28</v>
      </c>
      <c r="BS131" s="613"/>
      <c r="BT131" s="613">
        <v>30</v>
      </c>
      <c r="BU131" s="613">
        <v>12</v>
      </c>
      <c r="BV131" s="613"/>
      <c r="BW131" s="613">
        <v>20</v>
      </c>
      <c r="BX131" s="613">
        <v>30</v>
      </c>
      <c r="BY131" s="613">
        <v>20</v>
      </c>
      <c r="BZ131" s="613"/>
      <c r="CA131" s="613"/>
      <c r="CB131" s="613"/>
      <c r="CC131" s="613"/>
      <c r="CD131" s="613"/>
      <c r="CE131" s="613"/>
      <c r="CF131" s="613"/>
      <c r="CG131" s="613"/>
      <c r="CH131" s="613"/>
      <c r="CI131" s="613"/>
      <c r="CJ131" s="613"/>
      <c r="CK131" s="613"/>
      <c r="CL131" s="613"/>
      <c r="CM131" s="613"/>
      <c r="CN131" s="613"/>
      <c r="CO131" s="613"/>
      <c r="CP131" s="613"/>
      <c r="CQ131" s="613"/>
      <c r="CR131" s="613"/>
      <c r="CS131" s="613"/>
      <c r="CT131" s="613"/>
      <c r="CU131" s="613"/>
      <c r="CV131" s="613"/>
      <c r="CW131" s="613"/>
      <c r="CX131" s="613"/>
      <c r="CY131" s="613"/>
      <c r="CZ131" s="613"/>
      <c r="DA131" s="613">
        <f t="shared" si="50"/>
        <v>368</v>
      </c>
      <c r="DB131" s="614">
        <f t="shared" si="51"/>
        <v>11</v>
      </c>
      <c r="DC131" s="615">
        <v>0.56384391863843919</v>
      </c>
      <c r="DD131" s="616">
        <v>0.48544843628844664</v>
      </c>
      <c r="DE131" s="616">
        <v>0.47571606475716066</v>
      </c>
      <c r="DF131" s="616">
        <v>0.60600408044301957</v>
      </c>
      <c r="DG131" s="616">
        <v>0.66235238545111008</v>
      </c>
      <c r="DH131" s="616">
        <v>0.25978473581213307</v>
      </c>
      <c r="DI131" s="616"/>
      <c r="DJ131" s="616">
        <v>0.72264840182648404</v>
      </c>
      <c r="DK131" s="616">
        <v>0.47146118721461189</v>
      </c>
      <c r="DL131" s="616"/>
      <c r="DM131" s="616">
        <v>0.4043835616438356</v>
      </c>
      <c r="DN131" s="616">
        <v>0.5791780821917808</v>
      </c>
      <c r="DO131" s="616">
        <v>0.57726027397260271</v>
      </c>
      <c r="DP131" s="616"/>
      <c r="DQ131" s="616"/>
      <c r="DR131" s="616"/>
      <c r="DS131" s="616"/>
      <c r="DT131" s="616"/>
      <c r="DU131" s="616"/>
      <c r="DV131" s="616"/>
      <c r="DW131" s="616"/>
      <c r="DX131" s="616"/>
      <c r="DY131" s="616"/>
      <c r="DZ131" s="616"/>
      <c r="EA131" s="616"/>
      <c r="EB131" s="616"/>
      <c r="EC131" s="616"/>
      <c r="ED131" s="616"/>
      <c r="EE131" s="616"/>
      <c r="EF131" s="616"/>
      <c r="EG131" s="616"/>
      <c r="EH131" s="616"/>
      <c r="EI131" s="616"/>
      <c r="EJ131" s="616"/>
      <c r="EK131" s="616"/>
      <c r="EL131" s="616"/>
      <c r="EM131" s="616"/>
      <c r="EN131" s="616"/>
      <c r="EO131" s="616"/>
      <c r="EP131" s="616"/>
      <c r="EQ131" s="617">
        <v>0.53790946992257294</v>
      </c>
      <c r="ER131" s="618">
        <v>10</v>
      </c>
      <c r="ES131" s="619">
        <v>12</v>
      </c>
      <c r="ET131" s="619">
        <v>6</v>
      </c>
      <c r="EU131" s="619"/>
      <c r="EV131" s="619">
        <v>5</v>
      </c>
      <c r="EW131" s="619"/>
      <c r="EX131" s="619"/>
      <c r="EY131" s="619"/>
      <c r="EZ131" s="619"/>
      <c r="FA131" s="619"/>
      <c r="FB131" s="619"/>
      <c r="FC131" s="619"/>
      <c r="FD131" s="619"/>
      <c r="FE131" s="619"/>
      <c r="FF131" s="619"/>
      <c r="FG131" s="619"/>
      <c r="FH131" s="619"/>
      <c r="FI131" s="619"/>
      <c r="FJ131" s="619"/>
      <c r="FK131" s="619"/>
      <c r="FL131" s="619"/>
      <c r="FM131" s="619"/>
      <c r="FN131" s="619"/>
      <c r="FO131" s="619"/>
      <c r="FP131" s="619"/>
      <c r="FQ131" s="619"/>
      <c r="FR131" s="619"/>
      <c r="FS131" s="619"/>
      <c r="FT131" s="619"/>
      <c r="FU131" s="619"/>
      <c r="FV131" s="619"/>
      <c r="FW131" s="619"/>
      <c r="FX131" s="620">
        <f t="shared" si="52"/>
        <v>33</v>
      </c>
      <c r="FY131" s="614">
        <f t="shared" si="73"/>
        <v>4</v>
      </c>
      <c r="FZ131" s="615">
        <v>0.73534246575342466</v>
      </c>
      <c r="GA131" s="616">
        <v>0.75570776255707761</v>
      </c>
      <c r="GB131" s="616">
        <v>0.76712328767123283</v>
      </c>
      <c r="GC131" s="616"/>
      <c r="GD131" s="616">
        <v>0.84547945205479447</v>
      </c>
      <c r="GE131" s="616"/>
      <c r="GF131" s="616"/>
      <c r="GG131" s="616"/>
      <c r="GH131" s="616"/>
      <c r="GI131" s="616"/>
      <c r="GJ131" s="616"/>
      <c r="GK131" s="616"/>
      <c r="GL131" s="616"/>
      <c r="GM131" s="616"/>
      <c r="GN131" s="616"/>
      <c r="GO131" s="616"/>
      <c r="GP131" s="616"/>
      <c r="GQ131" s="616"/>
      <c r="GR131" s="616"/>
      <c r="GS131" s="616"/>
      <c r="GT131" s="616"/>
      <c r="GU131" s="616"/>
      <c r="GV131" s="616"/>
      <c r="GW131" s="616"/>
      <c r="GX131" s="616"/>
      <c r="GY131" s="616"/>
      <c r="GZ131" s="616"/>
      <c r="HA131" s="616"/>
      <c r="HB131" s="616"/>
      <c r="HC131" s="616"/>
      <c r="HD131" s="616"/>
      <c r="HE131" s="616"/>
      <c r="HF131" s="621">
        <v>0.76521378165213783</v>
      </c>
      <c r="HG131" s="622">
        <v>96</v>
      </c>
      <c r="HH131" s="623"/>
      <c r="HI131" s="623"/>
      <c r="HJ131" s="623"/>
      <c r="HK131" s="623">
        <v>3</v>
      </c>
      <c r="HL131" s="659">
        <v>1.8127853881278539</v>
      </c>
      <c r="HM131" s="623"/>
      <c r="HN131" s="624"/>
      <c r="HO131" s="625">
        <v>61</v>
      </c>
      <c r="HP131" s="626">
        <v>781</v>
      </c>
      <c r="HQ131" s="626">
        <v>19</v>
      </c>
      <c r="HR131" s="626">
        <v>1097</v>
      </c>
      <c r="HS131" s="626">
        <v>960</v>
      </c>
      <c r="HT131" s="626">
        <v>940</v>
      </c>
      <c r="HU131" s="626">
        <v>1586</v>
      </c>
      <c r="HV131" s="626">
        <v>560</v>
      </c>
      <c r="HW131" s="626">
        <v>3052</v>
      </c>
      <c r="HX131" s="626">
        <v>476</v>
      </c>
      <c r="HY131" s="626">
        <v>465</v>
      </c>
      <c r="HZ131" s="626">
        <v>512</v>
      </c>
      <c r="IA131" s="626">
        <v>91</v>
      </c>
      <c r="IB131" s="626">
        <v>629</v>
      </c>
      <c r="IC131" s="626">
        <v>927</v>
      </c>
      <c r="ID131" s="626">
        <v>626</v>
      </c>
      <c r="IE131" s="626">
        <v>222</v>
      </c>
      <c r="IF131" s="626">
        <v>26</v>
      </c>
      <c r="IG131" s="626">
        <v>300</v>
      </c>
      <c r="IH131" s="626">
        <v>26</v>
      </c>
      <c r="II131" s="626">
        <v>79</v>
      </c>
      <c r="IJ131" s="626">
        <v>71</v>
      </c>
      <c r="IK131" s="626">
        <v>7</v>
      </c>
      <c r="IL131" s="626">
        <v>169</v>
      </c>
      <c r="IM131" s="626">
        <v>885</v>
      </c>
      <c r="IN131" s="626">
        <v>0</v>
      </c>
      <c r="IO131" s="626">
        <v>3</v>
      </c>
      <c r="IP131" s="626">
        <v>1</v>
      </c>
      <c r="IQ131" s="626">
        <f t="shared" si="53"/>
        <v>14571</v>
      </c>
      <c r="IR131" s="627">
        <f t="shared" si="54"/>
        <v>4.1863976391462495E-3</v>
      </c>
      <c r="IS131" s="614">
        <f t="shared" si="55"/>
        <v>39.920547945205477</v>
      </c>
      <c r="IT131" s="628">
        <v>1410</v>
      </c>
      <c r="IU131" s="629">
        <f t="shared" si="56"/>
        <v>9.6767551986823144E-2</v>
      </c>
      <c r="IV131" s="630">
        <v>2943</v>
      </c>
      <c r="IW131" s="631">
        <f t="shared" ref="IW131:IW170" si="74">IV131/IQ131</f>
        <v>0.20197652872143299</v>
      </c>
      <c r="IX131" s="632">
        <v>12786.248199999985</v>
      </c>
      <c r="IY131" s="633">
        <v>1468.9218999999978</v>
      </c>
      <c r="IZ131" s="633">
        <v>14255.170099999996</v>
      </c>
      <c r="JA131" s="634">
        <f t="shared" si="57"/>
        <v>0.10304485247776862</v>
      </c>
      <c r="JB131" s="635">
        <v>0.97832476151259318</v>
      </c>
      <c r="JC131" s="636">
        <v>4536</v>
      </c>
      <c r="JD131" s="637">
        <v>2323</v>
      </c>
      <c r="JE131" s="637">
        <v>35</v>
      </c>
      <c r="JF131" s="637">
        <v>1</v>
      </c>
      <c r="JG131" s="637">
        <v>0</v>
      </c>
      <c r="JH131" s="637">
        <v>7676</v>
      </c>
      <c r="JI131" s="638">
        <f t="shared" ref="JI131:JI170" si="75">JC131/IQ131</f>
        <v>0.31130327362569488</v>
      </c>
      <c r="JJ131" s="638">
        <f t="shared" ref="JJ131:JJ170" si="76">JD131/IQ131</f>
        <v>0.15942625763502849</v>
      </c>
      <c r="JK131" s="638">
        <f t="shared" ref="JK131:JK170" si="77">JE131/IQ131</f>
        <v>2.4020314322970283E-3</v>
      </c>
      <c r="JL131" s="638">
        <f t="shared" ref="JL131:JL170" si="78">JF131/IQ131</f>
        <v>6.862946949420081E-5</v>
      </c>
      <c r="JM131" s="638">
        <f t="shared" ref="JM131:JM170" si="79">JG131/IQ131</f>
        <v>0</v>
      </c>
      <c r="JN131" s="639">
        <f t="shared" ref="JN131:JN170" si="80">JH131/IQ131</f>
        <v>0.52679980783748537</v>
      </c>
      <c r="JO131" s="640">
        <v>35.606557377049178</v>
      </c>
      <c r="JP131" s="641">
        <v>7.732394366197183</v>
      </c>
      <c r="JQ131" s="641">
        <v>4.5263157894736841</v>
      </c>
      <c r="JR131" s="641">
        <v>5.5742935278030989</v>
      </c>
      <c r="JS131" s="641">
        <v>9.2364583333333332</v>
      </c>
      <c r="JT131" s="641">
        <v>5.9946808510638299</v>
      </c>
      <c r="JU131" s="641">
        <v>5.7175283732660782</v>
      </c>
      <c r="JV131" s="641">
        <v>6.9249999999999998</v>
      </c>
      <c r="JW131" s="641">
        <v>5.9456094364351246</v>
      </c>
      <c r="JX131" s="641">
        <v>6.6596638655462188</v>
      </c>
      <c r="JY131" s="641">
        <v>6.086021505376344</v>
      </c>
      <c r="JZ131" s="641">
        <v>7.85546875</v>
      </c>
      <c r="KA131" s="641">
        <v>3.8791208791208791</v>
      </c>
      <c r="KB131" s="641">
        <v>4.4181240063593004</v>
      </c>
      <c r="KC131" s="641">
        <v>4.7162891046386193</v>
      </c>
      <c r="KD131" s="641">
        <v>4.4824281150159742</v>
      </c>
      <c r="KE131" s="641">
        <v>5.2297297297297298</v>
      </c>
      <c r="KF131" s="641">
        <v>8.1538461538461533</v>
      </c>
      <c r="KG131" s="641">
        <v>11.176666666666666</v>
      </c>
      <c r="KH131" s="641">
        <v>5.4615384615384617</v>
      </c>
      <c r="KI131" s="641">
        <v>3.240506329113924</v>
      </c>
      <c r="KJ131" s="641">
        <v>3.704225352112676</v>
      </c>
      <c r="KK131" s="641">
        <v>4.8571428571428568</v>
      </c>
      <c r="KL131" s="641">
        <v>4.4201183431952664</v>
      </c>
      <c r="KM131" s="641">
        <v>9.8937853107344633</v>
      </c>
      <c r="KN131" s="641">
        <v>0</v>
      </c>
      <c r="KO131" s="641">
        <v>6.666666666666667</v>
      </c>
      <c r="KP131" s="641">
        <v>6</v>
      </c>
      <c r="KQ131" s="642">
        <v>6.5395648891634064</v>
      </c>
      <c r="KR131" s="625">
        <v>244</v>
      </c>
      <c r="KS131" s="626">
        <v>3896</v>
      </c>
      <c r="KT131" s="626">
        <v>67</v>
      </c>
      <c r="KU131" s="626">
        <v>4940</v>
      </c>
      <c r="KV131" s="626">
        <v>6588</v>
      </c>
      <c r="KW131" s="626">
        <v>4242</v>
      </c>
      <c r="KX131" s="626">
        <v>6319</v>
      </c>
      <c r="KY131" s="626">
        <v>3069</v>
      </c>
      <c r="KZ131" s="626">
        <v>14174</v>
      </c>
      <c r="LA131" s="626">
        <v>2622</v>
      </c>
      <c r="LB131" s="626">
        <v>2190</v>
      </c>
      <c r="LC131" s="626">
        <v>3307</v>
      </c>
      <c r="LD131" s="626">
        <v>261</v>
      </c>
      <c r="LE131" s="626">
        <v>2158</v>
      </c>
      <c r="LF131" s="626">
        <v>3516</v>
      </c>
      <c r="LG131" s="626">
        <v>2128</v>
      </c>
      <c r="LH131" s="626">
        <v>871</v>
      </c>
      <c r="LI131" s="626">
        <v>155</v>
      </c>
      <c r="LJ131" s="626">
        <v>2645</v>
      </c>
      <c r="LK131" s="626">
        <v>60</v>
      </c>
      <c r="LL131" s="626">
        <v>85</v>
      </c>
      <c r="LM131" s="626">
        <v>119</v>
      </c>
      <c r="LN131" s="626">
        <v>24</v>
      </c>
      <c r="LO131" s="626">
        <v>479</v>
      </c>
      <c r="LP131" s="626">
        <v>7906</v>
      </c>
      <c r="LQ131" s="626">
        <v>0</v>
      </c>
      <c r="LR131" s="626">
        <v>17</v>
      </c>
      <c r="LS131" s="626">
        <v>5</v>
      </c>
      <c r="LT131" s="626">
        <f t="shared" si="72"/>
        <v>72087</v>
      </c>
      <c r="LU131" s="614">
        <f t="shared" ref="LU131:LU170" si="81">LT131/365</f>
        <v>197.49863013698629</v>
      </c>
      <c r="LV131" s="625">
        <v>1863</v>
      </c>
      <c r="LW131" s="626">
        <v>1372</v>
      </c>
      <c r="LX131" s="626">
        <v>0</v>
      </c>
      <c r="LY131" s="626">
        <v>90</v>
      </c>
      <c r="LZ131" s="626">
        <v>1324</v>
      </c>
      <c r="MA131" s="626">
        <v>452</v>
      </c>
      <c r="MB131" s="626">
        <v>1167</v>
      </c>
      <c r="MC131" s="626">
        <v>250</v>
      </c>
      <c r="MD131" s="626">
        <v>912</v>
      </c>
      <c r="ME131" s="626">
        <v>73</v>
      </c>
      <c r="MF131" s="626">
        <v>176</v>
      </c>
      <c r="MG131" s="626">
        <v>207</v>
      </c>
      <c r="MH131" s="626">
        <v>1</v>
      </c>
      <c r="MI131" s="626">
        <v>17</v>
      </c>
      <c r="MJ131" s="626">
        <v>26</v>
      </c>
      <c r="MK131" s="626">
        <v>54</v>
      </c>
      <c r="ML131" s="626">
        <v>72</v>
      </c>
      <c r="MM131" s="626">
        <v>31</v>
      </c>
      <c r="MN131" s="626">
        <v>407</v>
      </c>
      <c r="MO131" s="626">
        <v>56</v>
      </c>
      <c r="MP131" s="626">
        <v>97</v>
      </c>
      <c r="MQ131" s="626">
        <v>52</v>
      </c>
      <c r="MR131" s="626">
        <v>3</v>
      </c>
      <c r="MS131" s="626">
        <v>105</v>
      </c>
      <c r="MT131" s="626">
        <v>0</v>
      </c>
      <c r="MU131" s="626">
        <v>0</v>
      </c>
      <c r="MV131" s="626">
        <v>0</v>
      </c>
      <c r="MW131" s="626">
        <v>0</v>
      </c>
      <c r="MX131" s="626">
        <f t="shared" si="67"/>
        <v>8807</v>
      </c>
      <c r="MY131" s="614">
        <f t="shared" si="59"/>
        <v>24.12876712328767</v>
      </c>
      <c r="MZ131" s="612">
        <f t="shared" ref="MZ131:MZ170" si="82">LT131</f>
        <v>72087</v>
      </c>
      <c r="NA131" s="613">
        <f t="shared" si="60"/>
        <v>8807</v>
      </c>
      <c r="NB131" s="643">
        <f t="shared" si="61"/>
        <v>0.10887086804954632</v>
      </c>
      <c r="NC131" s="644">
        <v>21</v>
      </c>
      <c r="ND131" s="645">
        <v>218</v>
      </c>
      <c r="NE131" s="645">
        <v>773</v>
      </c>
      <c r="NF131" s="646">
        <v>2660</v>
      </c>
      <c r="NG131" s="647">
        <v>1893</v>
      </c>
      <c r="NH131" s="647">
        <v>2008</v>
      </c>
      <c r="NI131" s="645">
        <v>0</v>
      </c>
      <c r="NJ131" s="645">
        <v>0</v>
      </c>
      <c r="NK131" s="646">
        <v>343</v>
      </c>
      <c r="NL131" s="647">
        <v>891</v>
      </c>
      <c r="NM131" s="645">
        <v>0</v>
      </c>
      <c r="NN131" s="645">
        <v>0</v>
      </c>
      <c r="NO131" s="646">
        <v>0</v>
      </c>
      <c r="NP131" s="647">
        <v>0</v>
      </c>
      <c r="NQ131" s="648">
        <v>0</v>
      </c>
      <c r="NR131" s="648">
        <v>0</v>
      </c>
      <c r="NS131" s="648">
        <v>0</v>
      </c>
      <c r="NT131" s="649">
        <f t="shared" si="62"/>
        <v>8807</v>
      </c>
      <c r="NU131" s="650">
        <f t="shared" si="63"/>
        <v>0.11490859543544907</v>
      </c>
      <c r="NV131" s="625">
        <v>1395</v>
      </c>
      <c r="NW131" s="626">
        <v>1</v>
      </c>
      <c r="NX131" s="626">
        <v>64</v>
      </c>
      <c r="NY131" s="651">
        <v>1460</v>
      </c>
      <c r="NZ131" s="626">
        <v>1197</v>
      </c>
      <c r="OA131" s="626">
        <v>6</v>
      </c>
      <c r="OB131" s="626">
        <v>238</v>
      </c>
      <c r="OC131" s="651">
        <v>1441</v>
      </c>
      <c r="OD131" s="652">
        <f t="shared" si="64"/>
        <v>2901</v>
      </c>
      <c r="OE131" s="653">
        <v>9.8099999999999987</v>
      </c>
      <c r="OF131" s="654">
        <v>1.6349999999999998</v>
      </c>
      <c r="OG131" s="654">
        <v>7.5200000000000005</v>
      </c>
      <c r="OH131" s="654">
        <v>0.27851851851851855</v>
      </c>
      <c r="OI131" s="654">
        <v>29.06</v>
      </c>
      <c r="OJ131" s="654">
        <v>4.8433333333333328</v>
      </c>
      <c r="OK131" s="654">
        <v>60.010000000000005</v>
      </c>
      <c r="OL131" s="655">
        <v>2.2225925925925929</v>
      </c>
      <c r="OM131" s="656"/>
      <c r="ON131" s="657"/>
      <c r="OO131" s="657"/>
      <c r="OP131" s="657"/>
      <c r="OQ131" s="657"/>
      <c r="OR131" s="657"/>
      <c r="OS131" s="657"/>
      <c r="OT131" s="658"/>
    </row>
    <row r="132" spans="1:410" s="587" customFormat="1" ht="8.25" x14ac:dyDescent="0.25">
      <c r="A132" s="588" t="s">
        <v>814</v>
      </c>
      <c r="B132" s="589" t="s">
        <v>815</v>
      </c>
      <c r="C132" s="590" t="s">
        <v>816</v>
      </c>
      <c r="D132" s="590" t="s">
        <v>1305</v>
      </c>
      <c r="E132" s="590" t="s">
        <v>1207</v>
      </c>
      <c r="F132" s="590" t="s">
        <v>229</v>
      </c>
      <c r="G132" s="590" t="s">
        <v>691</v>
      </c>
      <c r="H132" s="590" t="s">
        <v>818</v>
      </c>
      <c r="I132" s="590" t="s">
        <v>492</v>
      </c>
      <c r="J132" s="590" t="s">
        <v>493</v>
      </c>
      <c r="K132" s="591" t="s">
        <v>282</v>
      </c>
      <c r="L132" s="592">
        <v>1</v>
      </c>
      <c r="M132" s="593">
        <v>2332520</v>
      </c>
      <c r="N132" s="594">
        <v>0</v>
      </c>
      <c r="O132" s="595">
        <v>2262713</v>
      </c>
      <c r="P132" s="596">
        <v>813778</v>
      </c>
      <c r="Q132" s="597">
        <f t="shared" ref="Q132:Q170" si="83">P132/O132</f>
        <v>0.35964702549550032</v>
      </c>
      <c r="R132" s="598">
        <f t="shared" si="70"/>
        <v>69807</v>
      </c>
      <c r="S132" s="599">
        <v>221119.27778999996</v>
      </c>
      <c r="T132" s="600">
        <v>1329418.2710499996</v>
      </c>
      <c r="U132" s="600">
        <v>2477.9222300000001</v>
      </c>
      <c r="V132" s="600">
        <v>1553015.4710699997</v>
      </c>
      <c r="W132" s="601">
        <f t="shared" ref="W132:W170" si="84">V132/M132</f>
        <v>0.66581014142215278</v>
      </c>
      <c r="X132" s="602">
        <v>226.88900000000001</v>
      </c>
      <c r="Y132" s="603">
        <v>0</v>
      </c>
      <c r="Z132" s="603">
        <v>259.39866666666666</v>
      </c>
      <c r="AA132" s="603">
        <v>125.08253333333333</v>
      </c>
      <c r="AB132" s="603">
        <v>23.392799999999998</v>
      </c>
      <c r="AC132" s="603">
        <v>137.36733333333333</v>
      </c>
      <c r="AD132" s="603">
        <v>2.3713333333333333</v>
      </c>
      <c r="AE132" s="603">
        <v>156.38199999999998</v>
      </c>
      <c r="AF132" s="603">
        <v>56.527500000000003</v>
      </c>
      <c r="AG132" s="603">
        <v>987.41116666666665</v>
      </c>
      <c r="AH132" s="604">
        <f t="shared" ref="AH132:AH170" si="85">X132/(X132+Y132+Z132+AA132+AB132+AC132+AD132)</f>
        <v>0.29294836895121812</v>
      </c>
      <c r="AI132" s="605">
        <f t="shared" ref="AI132:AI170" si="86">Z132/(X132+Y132+Z132+AA132+AB132+AC132+AD132)</f>
        <v>0.3349233162829432</v>
      </c>
      <c r="AJ132" s="606">
        <v>21763</v>
      </c>
      <c r="AK132" s="607">
        <v>1512</v>
      </c>
      <c r="AL132" s="607">
        <v>3211</v>
      </c>
      <c r="AM132" s="607"/>
      <c r="AN132" s="607">
        <v>22309</v>
      </c>
      <c r="AO132" s="607">
        <v>17720</v>
      </c>
      <c r="AP132" s="607">
        <v>4824</v>
      </c>
      <c r="AQ132" s="608"/>
      <c r="AR132" s="609">
        <v>1</v>
      </c>
      <c r="AS132" s="610"/>
      <c r="AT132" s="610"/>
      <c r="AU132" s="610"/>
      <c r="AV132" s="610"/>
      <c r="AW132" s="610"/>
      <c r="AX132" s="610"/>
      <c r="AY132" s="610"/>
      <c r="AZ132" s="610"/>
      <c r="BA132" s="610"/>
      <c r="BB132" s="610"/>
      <c r="BC132" s="610"/>
      <c r="BD132" s="610"/>
      <c r="BE132" s="610"/>
      <c r="BF132" s="610"/>
      <c r="BG132" s="610"/>
      <c r="BH132" s="610"/>
      <c r="BI132" s="610"/>
      <c r="BJ132" s="610"/>
      <c r="BK132" s="610"/>
      <c r="BL132" s="611">
        <f t="shared" si="65"/>
        <v>1</v>
      </c>
      <c r="BM132" s="612">
        <v>42</v>
      </c>
      <c r="BN132" s="613">
        <v>47</v>
      </c>
      <c r="BO132" s="613">
        <v>48</v>
      </c>
      <c r="BP132" s="613">
        <v>20</v>
      </c>
      <c r="BQ132" s="613">
        <v>24</v>
      </c>
      <c r="BR132" s="613">
        <v>24</v>
      </c>
      <c r="BS132" s="613"/>
      <c r="BT132" s="613"/>
      <c r="BU132" s="613">
        <v>18</v>
      </c>
      <c r="BV132" s="613">
        <v>16</v>
      </c>
      <c r="BW132" s="613"/>
      <c r="BX132" s="613"/>
      <c r="BY132" s="613"/>
      <c r="BZ132" s="613"/>
      <c r="CA132" s="613"/>
      <c r="CB132" s="613"/>
      <c r="CC132" s="613"/>
      <c r="CD132" s="613"/>
      <c r="CE132" s="613"/>
      <c r="CF132" s="613"/>
      <c r="CG132" s="613"/>
      <c r="CH132" s="613"/>
      <c r="CI132" s="613"/>
      <c r="CJ132" s="613"/>
      <c r="CK132" s="613"/>
      <c r="CL132" s="613"/>
      <c r="CM132" s="613"/>
      <c r="CN132" s="613"/>
      <c r="CO132" s="613"/>
      <c r="CP132" s="613"/>
      <c r="CQ132" s="613"/>
      <c r="CR132" s="613"/>
      <c r="CS132" s="613"/>
      <c r="CT132" s="613"/>
      <c r="CU132" s="613"/>
      <c r="CV132" s="613"/>
      <c r="CW132" s="613"/>
      <c r="CX132" s="613"/>
      <c r="CY132" s="613"/>
      <c r="CZ132" s="613"/>
      <c r="DA132" s="613">
        <f t="shared" ref="DA132:DA169" si="87">SUM(BM132:CZ132)</f>
        <v>239</v>
      </c>
      <c r="DB132" s="614">
        <f t="shared" ref="DB132:DB169" si="88">COUNT(BM132:CZ132)</f>
        <v>8</v>
      </c>
      <c r="DC132" s="615">
        <v>0.89178082191780816</v>
      </c>
      <c r="DD132" s="616">
        <v>1.0016321772078112</v>
      </c>
      <c r="DE132" s="616">
        <v>0.585445205479452</v>
      </c>
      <c r="DF132" s="616">
        <v>1.1238356164383561</v>
      </c>
      <c r="DG132" s="616">
        <v>0.63481735159817354</v>
      </c>
      <c r="DH132" s="616">
        <v>0.13778538812785388</v>
      </c>
      <c r="DI132" s="616"/>
      <c r="DJ132" s="616"/>
      <c r="DK132" s="616">
        <v>0.8855403348554034</v>
      </c>
      <c r="DL132" s="616">
        <v>0.65410958904109584</v>
      </c>
      <c r="DM132" s="616"/>
      <c r="DN132" s="616"/>
      <c r="DO132" s="616"/>
      <c r="DP132" s="616"/>
      <c r="DQ132" s="616"/>
      <c r="DR132" s="616"/>
      <c r="DS132" s="616"/>
      <c r="DT132" s="616"/>
      <c r="DU132" s="616"/>
      <c r="DV132" s="616"/>
      <c r="DW132" s="616"/>
      <c r="DX132" s="616"/>
      <c r="DY132" s="616"/>
      <c r="DZ132" s="616"/>
      <c r="EA132" s="616"/>
      <c r="EB132" s="616"/>
      <c r="EC132" s="616"/>
      <c r="ED132" s="616"/>
      <c r="EE132" s="616"/>
      <c r="EF132" s="616"/>
      <c r="EG132" s="616"/>
      <c r="EH132" s="616"/>
      <c r="EI132" s="616"/>
      <c r="EJ132" s="616"/>
      <c r="EK132" s="616"/>
      <c r="EL132" s="616"/>
      <c r="EM132" s="616"/>
      <c r="EN132" s="616"/>
      <c r="EO132" s="616"/>
      <c r="EP132" s="616"/>
      <c r="EQ132" s="617">
        <v>0.75337880437897631</v>
      </c>
      <c r="ER132" s="618">
        <v>3</v>
      </c>
      <c r="ES132" s="619">
        <v>3</v>
      </c>
      <c r="ET132" s="619">
        <v>5</v>
      </c>
      <c r="EU132" s="619">
        <v>10</v>
      </c>
      <c r="EV132" s="619">
        <v>6</v>
      </c>
      <c r="EW132" s="619">
        <v>3</v>
      </c>
      <c r="EX132" s="619"/>
      <c r="EY132" s="619"/>
      <c r="EZ132" s="619"/>
      <c r="FA132" s="619"/>
      <c r="FB132" s="619"/>
      <c r="FC132" s="619"/>
      <c r="FD132" s="619"/>
      <c r="FE132" s="619"/>
      <c r="FF132" s="619"/>
      <c r="FG132" s="619"/>
      <c r="FH132" s="619"/>
      <c r="FI132" s="619"/>
      <c r="FJ132" s="619"/>
      <c r="FK132" s="619"/>
      <c r="FL132" s="619"/>
      <c r="FM132" s="619"/>
      <c r="FN132" s="619"/>
      <c r="FO132" s="619"/>
      <c r="FP132" s="619"/>
      <c r="FQ132" s="619"/>
      <c r="FR132" s="619"/>
      <c r="FS132" s="619"/>
      <c r="FT132" s="619"/>
      <c r="FU132" s="619"/>
      <c r="FV132" s="619"/>
      <c r="FW132" s="619"/>
      <c r="FX132" s="620">
        <f t="shared" ref="FX132:FX170" si="89">SUM(ER132:FW132)</f>
        <v>30</v>
      </c>
      <c r="FY132" s="614">
        <f t="shared" si="73"/>
        <v>6</v>
      </c>
      <c r="FZ132" s="615">
        <v>0.98630136986301364</v>
      </c>
      <c r="GA132" s="616">
        <v>0.55342465753424652</v>
      </c>
      <c r="GB132" s="616">
        <v>0.6553424657534247</v>
      </c>
      <c r="GC132" s="616">
        <v>0.62164383561643832</v>
      </c>
      <c r="GD132" s="616">
        <v>0.33744292237442924</v>
      </c>
      <c r="GE132" s="616">
        <v>0.26757990867579906</v>
      </c>
      <c r="GF132" s="616"/>
      <c r="GG132" s="616"/>
      <c r="GH132" s="616"/>
      <c r="GI132" s="616"/>
      <c r="GJ132" s="616"/>
      <c r="GK132" s="616"/>
      <c r="GL132" s="616"/>
      <c r="GM132" s="616"/>
      <c r="GN132" s="616"/>
      <c r="GO132" s="616"/>
      <c r="GP132" s="616"/>
      <c r="GQ132" s="616"/>
      <c r="GR132" s="616"/>
      <c r="GS132" s="616"/>
      <c r="GT132" s="616"/>
      <c r="GU132" s="616"/>
      <c r="GV132" s="616"/>
      <c r="GW132" s="616"/>
      <c r="GX132" s="616"/>
      <c r="GY132" s="616"/>
      <c r="GZ132" s="616"/>
      <c r="HA132" s="616"/>
      <c r="HB132" s="616"/>
      <c r="HC132" s="616"/>
      <c r="HD132" s="616"/>
      <c r="HE132" s="616"/>
      <c r="HF132" s="621">
        <v>0.56465753424657539</v>
      </c>
      <c r="HG132" s="622"/>
      <c r="HH132" s="623"/>
      <c r="HI132" s="623"/>
      <c r="HJ132" s="623"/>
      <c r="HK132" s="623">
        <v>11</v>
      </c>
      <c r="HL132" s="659">
        <v>1.0727272727272728</v>
      </c>
      <c r="HM132" s="623">
        <v>5</v>
      </c>
      <c r="HN132" s="660">
        <v>0.53041095890410961</v>
      </c>
      <c r="HO132" s="625">
        <v>40</v>
      </c>
      <c r="HP132" s="626">
        <v>871</v>
      </c>
      <c r="HQ132" s="626">
        <v>22</v>
      </c>
      <c r="HR132" s="626">
        <v>252</v>
      </c>
      <c r="HS132" s="626">
        <v>600</v>
      </c>
      <c r="HT132" s="626">
        <v>1077</v>
      </c>
      <c r="HU132" s="626">
        <v>2049</v>
      </c>
      <c r="HV132" s="626">
        <v>648</v>
      </c>
      <c r="HW132" s="626">
        <v>2755</v>
      </c>
      <c r="HX132" s="626">
        <v>583</v>
      </c>
      <c r="HY132" s="626">
        <v>415</v>
      </c>
      <c r="HZ132" s="626">
        <v>1183</v>
      </c>
      <c r="IA132" s="626">
        <v>326</v>
      </c>
      <c r="IB132" s="626">
        <v>817</v>
      </c>
      <c r="IC132" s="626">
        <v>1947</v>
      </c>
      <c r="ID132" s="626">
        <v>1636</v>
      </c>
      <c r="IE132" s="626">
        <v>156</v>
      </c>
      <c r="IF132" s="626">
        <v>37</v>
      </c>
      <c r="IG132" s="626">
        <v>273</v>
      </c>
      <c r="IH132" s="626">
        <v>61</v>
      </c>
      <c r="II132" s="626">
        <v>50</v>
      </c>
      <c r="IJ132" s="626">
        <v>88</v>
      </c>
      <c r="IK132" s="626">
        <v>6</v>
      </c>
      <c r="IL132" s="626">
        <v>60</v>
      </c>
      <c r="IM132" s="626">
        <v>0</v>
      </c>
      <c r="IN132" s="626">
        <v>0</v>
      </c>
      <c r="IO132" s="626">
        <v>4</v>
      </c>
      <c r="IP132" s="626">
        <v>5</v>
      </c>
      <c r="IQ132" s="626">
        <f t="shared" ref="IQ132:IQ141" si="90">SUM(HO132:IP132)</f>
        <v>15961</v>
      </c>
      <c r="IR132" s="627">
        <f t="shared" ref="IR132:IR170" si="91">(HO132+IN132)/IQ132</f>
        <v>2.5061086398095356E-3</v>
      </c>
      <c r="IS132" s="614">
        <f t="shared" ref="IS132:IS168" si="92">IQ132/365</f>
        <v>43.728767123287675</v>
      </c>
      <c r="IT132" s="628">
        <v>4731</v>
      </c>
      <c r="IU132" s="629">
        <f t="shared" ref="IU132:IU170" si="93">IT132/IQ132</f>
        <v>0.29640999937347284</v>
      </c>
      <c r="IV132" s="630">
        <v>7296</v>
      </c>
      <c r="IW132" s="631">
        <f t="shared" si="74"/>
        <v>0.45711421590125934</v>
      </c>
      <c r="IX132" s="632">
        <v>13558.130999999987</v>
      </c>
      <c r="IY132" s="633">
        <v>2400.2115000000003</v>
      </c>
      <c r="IZ132" s="633">
        <v>15958.342499999995</v>
      </c>
      <c r="JA132" s="634">
        <f t="shared" ref="JA132:JA170" si="94">IY132/IZ132</f>
        <v>0.15040481177791498</v>
      </c>
      <c r="JB132" s="635">
        <v>0.99983350040724239</v>
      </c>
      <c r="JC132" s="636">
        <v>6393</v>
      </c>
      <c r="JD132" s="637">
        <v>2256</v>
      </c>
      <c r="JE132" s="637">
        <v>30</v>
      </c>
      <c r="JF132" s="637">
        <v>104</v>
      </c>
      <c r="JG132" s="637">
        <v>0</v>
      </c>
      <c r="JH132" s="637">
        <v>7178</v>
      </c>
      <c r="JI132" s="638">
        <f t="shared" si="75"/>
        <v>0.40053881335755903</v>
      </c>
      <c r="JJ132" s="638">
        <f t="shared" si="76"/>
        <v>0.14134452728525781</v>
      </c>
      <c r="JK132" s="638">
        <f t="shared" si="77"/>
        <v>1.8795814798571518E-3</v>
      </c>
      <c r="JL132" s="638">
        <f t="shared" si="78"/>
        <v>6.5158824635047933E-3</v>
      </c>
      <c r="JM132" s="638">
        <f t="shared" si="79"/>
        <v>0</v>
      </c>
      <c r="JN132" s="639">
        <f t="shared" si="80"/>
        <v>0.44972119541382116</v>
      </c>
      <c r="JO132" s="640">
        <v>30.4</v>
      </c>
      <c r="JP132" s="641">
        <v>5.6176808266360503</v>
      </c>
      <c r="JQ132" s="641">
        <v>3.6818181818181817</v>
      </c>
      <c r="JR132" s="641">
        <v>3.5992063492063493</v>
      </c>
      <c r="JS132" s="641">
        <v>8.7683333333333326</v>
      </c>
      <c r="JT132" s="641">
        <v>5.2070566388115136</v>
      </c>
      <c r="JU132" s="641">
        <v>4.2318204001952173</v>
      </c>
      <c r="JV132" s="641">
        <v>5.6697530864197532</v>
      </c>
      <c r="JW132" s="641">
        <v>6.4348457350272232</v>
      </c>
      <c r="JX132" s="641">
        <v>4.8404802744425384</v>
      </c>
      <c r="JY132" s="641">
        <v>4.2192771084337348</v>
      </c>
      <c r="JZ132" s="641">
        <v>4.6179205409974644</v>
      </c>
      <c r="KA132" s="641">
        <v>4.3588957055214728</v>
      </c>
      <c r="KB132" s="641">
        <v>2.9779681762545898</v>
      </c>
      <c r="KC132" s="641">
        <v>5.0826913199794559</v>
      </c>
      <c r="KD132" s="641">
        <v>5.9303178484107582</v>
      </c>
      <c r="KE132" s="641">
        <v>4.3589743589743586</v>
      </c>
      <c r="KF132" s="641">
        <v>8.486486486486486</v>
      </c>
      <c r="KG132" s="641">
        <v>9.0402930402930401</v>
      </c>
      <c r="KH132" s="641">
        <v>5.557377049180328</v>
      </c>
      <c r="KI132" s="641">
        <v>2.4</v>
      </c>
      <c r="KJ132" s="641">
        <v>2.9545454545454546</v>
      </c>
      <c r="KK132" s="641">
        <v>14.5</v>
      </c>
      <c r="KL132" s="641">
        <v>3.1</v>
      </c>
      <c r="KM132" s="641">
        <v>0</v>
      </c>
      <c r="KN132" s="641">
        <v>0</v>
      </c>
      <c r="KO132" s="641">
        <v>5.25</v>
      </c>
      <c r="KP132" s="641">
        <v>7.4</v>
      </c>
      <c r="KQ132" s="642">
        <v>5.390577031514316</v>
      </c>
      <c r="KR132" s="625">
        <v>183</v>
      </c>
      <c r="KS132" s="626">
        <v>3723</v>
      </c>
      <c r="KT132" s="626">
        <v>62</v>
      </c>
      <c r="KU132" s="626">
        <v>654</v>
      </c>
      <c r="KV132" s="626">
        <v>4114</v>
      </c>
      <c r="KW132" s="626">
        <v>4600</v>
      </c>
      <c r="KX132" s="626">
        <v>6137</v>
      </c>
      <c r="KY132" s="626">
        <v>2922</v>
      </c>
      <c r="KZ132" s="626">
        <v>14783</v>
      </c>
      <c r="LA132" s="626">
        <v>2278</v>
      </c>
      <c r="LB132" s="626">
        <v>1279</v>
      </c>
      <c r="LC132" s="626">
        <v>4209</v>
      </c>
      <c r="LD132" s="626">
        <v>1129</v>
      </c>
      <c r="LE132" s="626">
        <v>1986</v>
      </c>
      <c r="LF132" s="626">
        <v>8098</v>
      </c>
      <c r="LG132" s="626">
        <v>5878</v>
      </c>
      <c r="LH132" s="626">
        <v>509</v>
      </c>
      <c r="LI132" s="626">
        <v>273</v>
      </c>
      <c r="LJ132" s="626">
        <v>1992</v>
      </c>
      <c r="LK132" s="626">
        <v>227</v>
      </c>
      <c r="LL132" s="626">
        <v>70</v>
      </c>
      <c r="LM132" s="626">
        <v>150</v>
      </c>
      <c r="LN132" s="626">
        <v>81</v>
      </c>
      <c r="LO132" s="626">
        <v>147</v>
      </c>
      <c r="LP132" s="626">
        <v>0</v>
      </c>
      <c r="LQ132" s="626">
        <v>0</v>
      </c>
      <c r="LR132" s="626">
        <v>18</v>
      </c>
      <c r="LS132" s="626">
        <v>33</v>
      </c>
      <c r="LT132" s="626">
        <f t="shared" si="72"/>
        <v>65535</v>
      </c>
      <c r="LU132" s="614">
        <f t="shared" si="81"/>
        <v>179.54794520547946</v>
      </c>
      <c r="LV132" s="625">
        <v>990</v>
      </c>
      <c r="LW132" s="626">
        <v>359</v>
      </c>
      <c r="LX132" s="626">
        <v>0</v>
      </c>
      <c r="LY132" s="626">
        <v>8</v>
      </c>
      <c r="LZ132" s="626">
        <v>553</v>
      </c>
      <c r="MA132" s="626">
        <v>123</v>
      </c>
      <c r="MB132" s="626">
        <v>730</v>
      </c>
      <c r="MC132" s="626">
        <v>101</v>
      </c>
      <c r="MD132" s="626">
        <v>303</v>
      </c>
      <c r="ME132" s="626">
        <v>13</v>
      </c>
      <c r="MF132" s="626">
        <v>80</v>
      </c>
      <c r="MG132" s="626">
        <v>226</v>
      </c>
      <c r="MH132" s="626">
        <v>10</v>
      </c>
      <c r="MI132" s="626">
        <v>41</v>
      </c>
      <c r="MJ132" s="626">
        <v>0</v>
      </c>
      <c r="MK132" s="626">
        <v>2190</v>
      </c>
      <c r="ML132" s="626">
        <v>33</v>
      </c>
      <c r="MM132" s="626">
        <v>8</v>
      </c>
      <c r="MN132" s="626">
        <v>205</v>
      </c>
      <c r="MO132" s="626">
        <v>54</v>
      </c>
      <c r="MP132" s="626">
        <v>14</v>
      </c>
      <c r="MQ132" s="626">
        <v>35</v>
      </c>
      <c r="MR132" s="626">
        <v>0</v>
      </c>
      <c r="MS132" s="626">
        <v>1</v>
      </c>
      <c r="MT132" s="626">
        <v>0</v>
      </c>
      <c r="MU132" s="626">
        <v>0</v>
      </c>
      <c r="MV132" s="626">
        <v>0</v>
      </c>
      <c r="MW132" s="626">
        <v>0</v>
      </c>
      <c r="MX132" s="626">
        <f t="shared" si="67"/>
        <v>6077</v>
      </c>
      <c r="MY132" s="614">
        <f t="shared" ref="MY132:MY170" si="95">MX132/365</f>
        <v>16.649315068493152</v>
      </c>
      <c r="MZ132" s="612">
        <f t="shared" si="82"/>
        <v>65535</v>
      </c>
      <c r="NA132" s="613">
        <f t="shared" ref="NA132:NA170" si="96">MX132</f>
        <v>6077</v>
      </c>
      <c r="NB132" s="643">
        <f t="shared" ref="NB132:NB170" si="97">NA132/(MZ132+NA132)</f>
        <v>8.4860079316315701E-2</v>
      </c>
      <c r="NC132" s="644">
        <v>45</v>
      </c>
      <c r="ND132" s="645">
        <v>240</v>
      </c>
      <c r="NE132" s="645">
        <v>510</v>
      </c>
      <c r="NF132" s="646">
        <v>296</v>
      </c>
      <c r="NG132" s="647">
        <v>987</v>
      </c>
      <c r="NH132" s="647">
        <v>1057</v>
      </c>
      <c r="NI132" s="645">
        <v>0</v>
      </c>
      <c r="NJ132" s="645">
        <v>0</v>
      </c>
      <c r="NK132" s="646">
        <v>0</v>
      </c>
      <c r="NL132" s="647">
        <v>756</v>
      </c>
      <c r="NM132" s="645">
        <v>0</v>
      </c>
      <c r="NN132" s="645">
        <v>0</v>
      </c>
      <c r="NO132" s="646">
        <v>0</v>
      </c>
      <c r="NP132" s="647">
        <v>2186</v>
      </c>
      <c r="NQ132" s="648">
        <v>0</v>
      </c>
      <c r="NR132" s="648">
        <v>0</v>
      </c>
      <c r="NS132" s="648">
        <v>0</v>
      </c>
      <c r="NT132" s="649">
        <f t="shared" ref="NT132:NT170" si="98">SUM(NC132:NS132)</f>
        <v>6077</v>
      </c>
      <c r="NU132" s="650">
        <f t="shared" ref="NU132:NU170" si="99">(NC132+ND132+NE132+NI132+NJ132+NM132+NN132)/NT132</f>
        <v>0.13082112884647029</v>
      </c>
      <c r="NV132" s="625">
        <v>540</v>
      </c>
      <c r="NW132" s="626">
        <v>582</v>
      </c>
      <c r="NX132" s="626">
        <v>102</v>
      </c>
      <c r="NY132" s="651">
        <v>1224</v>
      </c>
      <c r="NZ132" s="626">
        <v>7</v>
      </c>
      <c r="OA132" s="626">
        <v>263</v>
      </c>
      <c r="OB132" s="626">
        <v>610</v>
      </c>
      <c r="OC132" s="651">
        <v>880</v>
      </c>
      <c r="OD132" s="652">
        <f t="shared" ref="OD132:OD170" si="100">NY132+OC132</f>
        <v>2104</v>
      </c>
      <c r="OE132" s="653">
        <v>9.48</v>
      </c>
      <c r="OF132" s="654">
        <v>1.8960000000000001</v>
      </c>
      <c r="OG132" s="654">
        <v>9.6499999999999986</v>
      </c>
      <c r="OH132" s="654">
        <v>0.38599999999999995</v>
      </c>
      <c r="OI132" s="654">
        <v>29.79</v>
      </c>
      <c r="OJ132" s="654">
        <v>5.9580000000000002</v>
      </c>
      <c r="OK132" s="654">
        <v>30.380000000000003</v>
      </c>
      <c r="OL132" s="655">
        <v>1.2152000000000001</v>
      </c>
      <c r="OM132" s="656"/>
      <c r="ON132" s="657"/>
      <c r="OO132" s="657"/>
      <c r="OP132" s="657"/>
      <c r="OQ132" s="657"/>
      <c r="OR132" s="657"/>
      <c r="OS132" s="657"/>
      <c r="OT132" s="658"/>
    </row>
    <row r="133" spans="1:410" s="587" customFormat="1" ht="8.25" x14ac:dyDescent="0.25">
      <c r="A133" s="588" t="s">
        <v>819</v>
      </c>
      <c r="B133" s="589" t="s">
        <v>820</v>
      </c>
      <c r="C133" s="590" t="s">
        <v>821</v>
      </c>
      <c r="D133" s="590" t="s">
        <v>1306</v>
      </c>
      <c r="E133" s="590" t="s">
        <v>1207</v>
      </c>
      <c r="F133" s="590" t="s">
        <v>229</v>
      </c>
      <c r="G133" s="590" t="s">
        <v>524</v>
      </c>
      <c r="H133" s="590" t="s">
        <v>524</v>
      </c>
      <c r="I133" s="590" t="s">
        <v>492</v>
      </c>
      <c r="J133" s="590" t="s">
        <v>493</v>
      </c>
      <c r="K133" s="591" t="s">
        <v>282</v>
      </c>
      <c r="L133" s="592">
        <v>1</v>
      </c>
      <c r="M133" s="593">
        <v>871913</v>
      </c>
      <c r="N133" s="594">
        <v>4519</v>
      </c>
      <c r="O133" s="595">
        <v>809468</v>
      </c>
      <c r="P133" s="596">
        <v>478128</v>
      </c>
      <c r="Q133" s="597">
        <f t="shared" si="83"/>
        <v>0.5906694273275781</v>
      </c>
      <c r="R133" s="598">
        <f t="shared" si="70"/>
        <v>62445</v>
      </c>
      <c r="S133" s="599">
        <v>364.32220000000001</v>
      </c>
      <c r="T133" s="600">
        <v>763256.05070999986</v>
      </c>
      <c r="U133" s="600">
        <v>1.9973599999999998</v>
      </c>
      <c r="V133" s="600">
        <v>763622.37026999996</v>
      </c>
      <c r="W133" s="601">
        <f t="shared" si="84"/>
        <v>0.87580110661270094</v>
      </c>
      <c r="X133" s="602">
        <v>112.21000000000001</v>
      </c>
      <c r="Y133" s="603">
        <v>0</v>
      </c>
      <c r="Z133" s="603">
        <v>191.23546666666667</v>
      </c>
      <c r="AA133" s="603">
        <v>74.173599999999993</v>
      </c>
      <c r="AB133" s="603">
        <v>18.228533333333331</v>
      </c>
      <c r="AC133" s="603">
        <v>109.37479999999998</v>
      </c>
      <c r="AD133" s="603">
        <v>3.5</v>
      </c>
      <c r="AE133" s="603">
        <v>44.894000000000005</v>
      </c>
      <c r="AF133" s="603">
        <v>47.645499999999998</v>
      </c>
      <c r="AG133" s="603">
        <v>601.26189999999986</v>
      </c>
      <c r="AH133" s="604">
        <f t="shared" si="85"/>
        <v>0.22057216273551158</v>
      </c>
      <c r="AI133" s="605">
        <f t="shared" si="86"/>
        <v>0.37591320269496031</v>
      </c>
      <c r="AJ133" s="606"/>
      <c r="AK133" s="607">
        <v>1843</v>
      </c>
      <c r="AL133" s="607"/>
      <c r="AM133" s="607"/>
      <c r="AN133" s="607"/>
      <c r="AO133" s="607">
        <v>8071</v>
      </c>
      <c r="AP133" s="607">
        <v>5817</v>
      </c>
      <c r="AQ133" s="608">
        <v>263</v>
      </c>
      <c r="AR133" s="609"/>
      <c r="AS133" s="610"/>
      <c r="AT133" s="610"/>
      <c r="AU133" s="610"/>
      <c r="AV133" s="610"/>
      <c r="AW133" s="610"/>
      <c r="AX133" s="610"/>
      <c r="AY133" s="610"/>
      <c r="AZ133" s="610"/>
      <c r="BA133" s="610"/>
      <c r="BB133" s="610"/>
      <c r="BC133" s="610"/>
      <c r="BD133" s="610"/>
      <c r="BE133" s="610"/>
      <c r="BF133" s="610"/>
      <c r="BG133" s="610"/>
      <c r="BH133" s="610"/>
      <c r="BI133" s="610"/>
      <c r="BJ133" s="610"/>
      <c r="BK133" s="610"/>
      <c r="BL133" s="611"/>
      <c r="BM133" s="612">
        <v>41</v>
      </c>
      <c r="BN133" s="613">
        <v>25</v>
      </c>
      <c r="BO133" s="613">
        <v>41</v>
      </c>
      <c r="BP133" s="613">
        <v>20</v>
      </c>
      <c r="BQ133" s="613">
        <v>25</v>
      </c>
      <c r="BR133" s="613"/>
      <c r="BS133" s="613"/>
      <c r="BT133" s="613">
        <v>20</v>
      </c>
      <c r="BU133" s="613">
        <v>12</v>
      </c>
      <c r="BV133" s="613">
        <v>6</v>
      </c>
      <c r="BW133" s="613"/>
      <c r="BX133" s="613">
        <v>20</v>
      </c>
      <c r="BY133" s="613">
        <v>13</v>
      </c>
      <c r="BZ133" s="613"/>
      <c r="CA133" s="613"/>
      <c r="CB133" s="613"/>
      <c r="CC133" s="613"/>
      <c r="CD133" s="613"/>
      <c r="CE133" s="613"/>
      <c r="CF133" s="613"/>
      <c r="CG133" s="613"/>
      <c r="CH133" s="613"/>
      <c r="CI133" s="613"/>
      <c r="CJ133" s="613"/>
      <c r="CK133" s="613"/>
      <c r="CL133" s="613"/>
      <c r="CM133" s="613"/>
      <c r="CN133" s="613"/>
      <c r="CO133" s="613"/>
      <c r="CP133" s="613"/>
      <c r="CQ133" s="613"/>
      <c r="CR133" s="613"/>
      <c r="CS133" s="613"/>
      <c r="CT133" s="613"/>
      <c r="CU133" s="613"/>
      <c r="CV133" s="613"/>
      <c r="CW133" s="613"/>
      <c r="CX133" s="613"/>
      <c r="CY133" s="613"/>
      <c r="CZ133" s="613"/>
      <c r="DA133" s="613">
        <f t="shared" si="87"/>
        <v>223</v>
      </c>
      <c r="DB133" s="614">
        <f t="shared" si="88"/>
        <v>10</v>
      </c>
      <c r="DC133" s="615">
        <v>0.59385232208486471</v>
      </c>
      <c r="DD133" s="616">
        <v>0.65391780821917811</v>
      </c>
      <c r="DE133" s="616">
        <v>0.43147343802205146</v>
      </c>
      <c r="DF133" s="616">
        <v>0.50438356164383558</v>
      </c>
      <c r="DG133" s="616">
        <v>8.0219178082191783E-2</v>
      </c>
      <c r="DH133" s="616"/>
      <c r="DI133" s="616"/>
      <c r="DJ133" s="616">
        <v>0.7554794520547945</v>
      </c>
      <c r="DK133" s="616">
        <v>0.93767123287671228</v>
      </c>
      <c r="DL133" s="616">
        <v>4.8401826484018265E-2</v>
      </c>
      <c r="DM133" s="616"/>
      <c r="DN133" s="616">
        <v>0.55150684931506855</v>
      </c>
      <c r="DO133" s="616">
        <v>0.1869336143308746</v>
      </c>
      <c r="DP133" s="616"/>
      <c r="DQ133" s="616"/>
      <c r="DR133" s="616"/>
      <c r="DS133" s="616"/>
      <c r="DT133" s="616"/>
      <c r="DU133" s="616"/>
      <c r="DV133" s="616"/>
      <c r="DW133" s="616"/>
      <c r="DX133" s="616"/>
      <c r="DY133" s="616"/>
      <c r="DZ133" s="616"/>
      <c r="EA133" s="616"/>
      <c r="EB133" s="616"/>
      <c r="EC133" s="616"/>
      <c r="ED133" s="616"/>
      <c r="EE133" s="616"/>
      <c r="EF133" s="616"/>
      <c r="EG133" s="616"/>
      <c r="EH133" s="616"/>
      <c r="EI133" s="616"/>
      <c r="EJ133" s="616"/>
      <c r="EK133" s="616"/>
      <c r="EL133" s="616"/>
      <c r="EM133" s="616"/>
      <c r="EN133" s="616"/>
      <c r="EO133" s="616"/>
      <c r="EP133" s="616"/>
      <c r="EQ133" s="617">
        <v>0.49592726825972111</v>
      </c>
      <c r="ER133" s="618">
        <v>8</v>
      </c>
      <c r="ES133" s="619">
        <v>6</v>
      </c>
      <c r="ET133" s="619">
        <v>5</v>
      </c>
      <c r="EU133" s="619">
        <v>4</v>
      </c>
      <c r="EV133" s="619"/>
      <c r="EW133" s="619"/>
      <c r="EX133" s="619"/>
      <c r="EY133" s="619"/>
      <c r="EZ133" s="619">
        <v>2</v>
      </c>
      <c r="FA133" s="619"/>
      <c r="FB133" s="619"/>
      <c r="FC133" s="619"/>
      <c r="FD133" s="619"/>
      <c r="FE133" s="619"/>
      <c r="FF133" s="619"/>
      <c r="FG133" s="619"/>
      <c r="FH133" s="619"/>
      <c r="FI133" s="619"/>
      <c r="FJ133" s="619"/>
      <c r="FK133" s="619"/>
      <c r="FL133" s="619"/>
      <c r="FM133" s="619"/>
      <c r="FN133" s="619"/>
      <c r="FO133" s="619"/>
      <c r="FP133" s="619"/>
      <c r="FQ133" s="619"/>
      <c r="FR133" s="619"/>
      <c r="FS133" s="619"/>
      <c r="FT133" s="619"/>
      <c r="FU133" s="619"/>
      <c r="FV133" s="619"/>
      <c r="FW133" s="619"/>
      <c r="FX133" s="620">
        <f t="shared" si="89"/>
        <v>25</v>
      </c>
      <c r="FY133" s="614">
        <f t="shared" si="73"/>
        <v>5</v>
      </c>
      <c r="FZ133" s="615">
        <v>0.49897260273972605</v>
      </c>
      <c r="GA133" s="616">
        <v>0.80547945205479454</v>
      </c>
      <c r="GB133" s="616">
        <v>0.4947945205479452</v>
      </c>
      <c r="GC133" s="616">
        <v>7.4657534246575341E-2</v>
      </c>
      <c r="GD133" s="616"/>
      <c r="GE133" s="616"/>
      <c r="GF133" s="616"/>
      <c r="GG133" s="616"/>
      <c r="GH133" s="616">
        <v>0.50821917808219175</v>
      </c>
      <c r="GI133" s="616"/>
      <c r="GJ133" s="616"/>
      <c r="GK133" s="616"/>
      <c r="GL133" s="616"/>
      <c r="GM133" s="616"/>
      <c r="GN133" s="616"/>
      <c r="GO133" s="616"/>
      <c r="GP133" s="616"/>
      <c r="GQ133" s="616"/>
      <c r="GR133" s="616"/>
      <c r="GS133" s="616"/>
      <c r="GT133" s="616"/>
      <c r="GU133" s="616"/>
      <c r="GV133" s="616"/>
      <c r="GW133" s="616"/>
      <c r="GX133" s="616"/>
      <c r="GY133" s="616"/>
      <c r="GZ133" s="616"/>
      <c r="HA133" s="616"/>
      <c r="HB133" s="616"/>
      <c r="HC133" s="616"/>
      <c r="HD133" s="616"/>
      <c r="HE133" s="616"/>
      <c r="HF133" s="621">
        <v>0.50454794520547941</v>
      </c>
      <c r="HG133" s="622"/>
      <c r="HH133" s="623">
        <v>93</v>
      </c>
      <c r="HI133" s="623"/>
      <c r="HJ133" s="623"/>
      <c r="HK133" s="623"/>
      <c r="HL133" s="623"/>
      <c r="HM133" s="623"/>
      <c r="HN133" s="624"/>
      <c r="HO133" s="625">
        <v>34</v>
      </c>
      <c r="HP133" s="626">
        <v>395</v>
      </c>
      <c r="HQ133" s="626">
        <v>13</v>
      </c>
      <c r="HR133" s="626">
        <v>514</v>
      </c>
      <c r="HS133" s="626">
        <v>530</v>
      </c>
      <c r="HT133" s="626">
        <v>544</v>
      </c>
      <c r="HU133" s="626">
        <v>819</v>
      </c>
      <c r="HV133" s="626">
        <v>431</v>
      </c>
      <c r="HW133" s="626">
        <v>1286</v>
      </c>
      <c r="HX133" s="626">
        <v>294</v>
      </c>
      <c r="HY133" s="626">
        <v>226</v>
      </c>
      <c r="HZ133" s="626">
        <v>705</v>
      </c>
      <c r="IA133" s="626">
        <v>66</v>
      </c>
      <c r="IB133" s="626">
        <v>576</v>
      </c>
      <c r="IC133" s="626">
        <v>1392</v>
      </c>
      <c r="ID133" s="626">
        <v>1145</v>
      </c>
      <c r="IE133" s="626">
        <v>204</v>
      </c>
      <c r="IF133" s="626">
        <v>53</v>
      </c>
      <c r="IG133" s="626">
        <v>98</v>
      </c>
      <c r="IH133" s="626">
        <v>11</v>
      </c>
      <c r="II133" s="626">
        <v>30</v>
      </c>
      <c r="IJ133" s="626">
        <v>49</v>
      </c>
      <c r="IK133" s="626">
        <v>2</v>
      </c>
      <c r="IL133" s="626">
        <v>42</v>
      </c>
      <c r="IM133" s="626">
        <v>448</v>
      </c>
      <c r="IN133" s="626">
        <v>0</v>
      </c>
      <c r="IO133" s="626">
        <v>15</v>
      </c>
      <c r="IP133" s="626">
        <v>3</v>
      </c>
      <c r="IQ133" s="626">
        <f t="shared" si="90"/>
        <v>9925</v>
      </c>
      <c r="IR133" s="627">
        <f t="shared" si="91"/>
        <v>3.4256926952141056E-3</v>
      </c>
      <c r="IS133" s="614">
        <f t="shared" si="92"/>
        <v>27.19178082191781</v>
      </c>
      <c r="IT133" s="628">
        <v>1606</v>
      </c>
      <c r="IU133" s="629">
        <f t="shared" si="93"/>
        <v>0.16181360201511336</v>
      </c>
      <c r="IV133" s="630">
        <v>2862</v>
      </c>
      <c r="IW133" s="631">
        <f t="shared" si="74"/>
        <v>0.28836272040302269</v>
      </c>
      <c r="IX133" s="632">
        <v>7375.9338000000016</v>
      </c>
      <c r="IY133" s="633">
        <v>654.18649999999991</v>
      </c>
      <c r="IZ133" s="633">
        <v>8030.1203000000069</v>
      </c>
      <c r="JA133" s="634">
        <f t="shared" si="94"/>
        <v>8.1466587742153665E-2</v>
      </c>
      <c r="JB133" s="635">
        <v>0.80908013098236842</v>
      </c>
      <c r="JC133" s="636">
        <v>3166</v>
      </c>
      <c r="JD133" s="637">
        <v>1714</v>
      </c>
      <c r="JE133" s="637">
        <v>5</v>
      </c>
      <c r="JF133" s="637">
        <v>12</v>
      </c>
      <c r="JG133" s="637">
        <v>0</v>
      </c>
      <c r="JH133" s="637">
        <v>5028</v>
      </c>
      <c r="JI133" s="638">
        <f t="shared" si="75"/>
        <v>0.31899244332493704</v>
      </c>
      <c r="JJ133" s="638">
        <f t="shared" si="76"/>
        <v>0.17269521410579344</v>
      </c>
      <c r="JK133" s="638">
        <f t="shared" si="77"/>
        <v>5.0377833753148613E-4</v>
      </c>
      <c r="JL133" s="638">
        <f t="shared" si="78"/>
        <v>1.2090680100755667E-3</v>
      </c>
      <c r="JM133" s="638">
        <f t="shared" si="79"/>
        <v>0</v>
      </c>
      <c r="JN133" s="639">
        <f t="shared" si="80"/>
        <v>0.50659949622166245</v>
      </c>
      <c r="JO133" s="640">
        <v>22.647058823529413</v>
      </c>
      <c r="JP133" s="641">
        <v>4.141772151898734</v>
      </c>
      <c r="JQ133" s="641">
        <v>3.0769230769230771</v>
      </c>
      <c r="JR133" s="641">
        <v>3.5583657587548636</v>
      </c>
      <c r="JS133" s="641">
        <v>7.5339622641509436</v>
      </c>
      <c r="JT133" s="641">
        <v>5.9577205882352944</v>
      </c>
      <c r="JU133" s="641">
        <v>4.8278388278388276</v>
      </c>
      <c r="JV133" s="641">
        <v>5.7470997679814388</v>
      </c>
      <c r="JW133" s="641">
        <v>5.517884914463453</v>
      </c>
      <c r="JX133" s="641">
        <v>3.4081632653061225</v>
      </c>
      <c r="JY133" s="641">
        <v>6.0840707964601766</v>
      </c>
      <c r="JZ133" s="641">
        <v>5.7929078014184396</v>
      </c>
      <c r="KA133" s="641">
        <v>3.0303030303030303</v>
      </c>
      <c r="KB133" s="641">
        <v>3.3229166666666665</v>
      </c>
      <c r="KC133" s="641">
        <v>4.679597701149425</v>
      </c>
      <c r="KD133" s="641">
        <v>4.6724890829694319</v>
      </c>
      <c r="KE133" s="641">
        <v>4.882352941176471</v>
      </c>
      <c r="KF133" s="641">
        <v>5</v>
      </c>
      <c r="KG133" s="641">
        <v>9.704081632653061</v>
      </c>
      <c r="KH133" s="641">
        <v>7.4545454545454541</v>
      </c>
      <c r="KI133" s="641">
        <v>2.3666666666666667</v>
      </c>
      <c r="KJ133" s="641">
        <v>3.3877551020408165</v>
      </c>
      <c r="KK133" s="641">
        <v>6.5</v>
      </c>
      <c r="KL133" s="641">
        <v>2.5238095238095237</v>
      </c>
      <c r="KM133" s="641">
        <v>13.185267857142858</v>
      </c>
      <c r="KN133" s="641">
        <v>0</v>
      </c>
      <c r="KO133" s="641">
        <v>5.2</v>
      </c>
      <c r="KP133" s="641">
        <v>2.3333333333333335</v>
      </c>
      <c r="KQ133" s="642">
        <v>5.4525944584382868</v>
      </c>
      <c r="KR133" s="625">
        <v>74</v>
      </c>
      <c r="KS133" s="626">
        <v>976</v>
      </c>
      <c r="KT133" s="626">
        <v>26</v>
      </c>
      <c r="KU133" s="626">
        <v>1313</v>
      </c>
      <c r="KV133" s="626">
        <v>2683</v>
      </c>
      <c r="KW133" s="626">
        <v>2389</v>
      </c>
      <c r="KX133" s="626">
        <v>2592</v>
      </c>
      <c r="KY133" s="626">
        <v>1784</v>
      </c>
      <c r="KZ133" s="626">
        <v>5233</v>
      </c>
      <c r="LA133" s="626">
        <v>789</v>
      </c>
      <c r="LB133" s="626">
        <v>1122</v>
      </c>
      <c r="LC133" s="626">
        <v>3206</v>
      </c>
      <c r="LD133" s="626">
        <v>143</v>
      </c>
      <c r="LE133" s="626">
        <v>1319</v>
      </c>
      <c r="LF133" s="626">
        <v>4966</v>
      </c>
      <c r="LG133" s="626">
        <v>4112</v>
      </c>
      <c r="LH133" s="626">
        <v>759</v>
      </c>
      <c r="LI133" s="626">
        <v>192</v>
      </c>
      <c r="LJ133" s="626">
        <v>703</v>
      </c>
      <c r="LK133" s="626">
        <v>41</v>
      </c>
      <c r="LL133" s="626">
        <v>21</v>
      </c>
      <c r="LM133" s="626">
        <v>87</v>
      </c>
      <c r="LN133" s="626">
        <v>11</v>
      </c>
      <c r="LO133" s="626">
        <v>69</v>
      </c>
      <c r="LP133" s="626">
        <v>5483</v>
      </c>
      <c r="LQ133" s="626">
        <v>0</v>
      </c>
      <c r="LR133" s="626">
        <v>56</v>
      </c>
      <c r="LS133" s="626">
        <v>5</v>
      </c>
      <c r="LT133" s="626">
        <f t="shared" si="72"/>
        <v>40154</v>
      </c>
      <c r="LU133" s="614">
        <f t="shared" si="81"/>
        <v>110.01095890410959</v>
      </c>
      <c r="LV133" s="625">
        <v>648</v>
      </c>
      <c r="LW133" s="626">
        <v>268</v>
      </c>
      <c r="LX133" s="626">
        <v>1</v>
      </c>
      <c r="LY133" s="626">
        <v>5</v>
      </c>
      <c r="LZ133" s="626">
        <v>769</v>
      </c>
      <c r="MA133" s="626">
        <v>402</v>
      </c>
      <c r="MB133" s="626">
        <v>596</v>
      </c>
      <c r="MC133" s="626">
        <v>261</v>
      </c>
      <c r="MD133" s="626">
        <v>582</v>
      </c>
      <c r="ME133" s="626">
        <v>18</v>
      </c>
      <c r="MF133" s="626">
        <v>28</v>
      </c>
      <c r="MG133" s="626">
        <v>265</v>
      </c>
      <c r="MH133" s="626">
        <v>0</v>
      </c>
      <c r="MI133" s="626">
        <v>143</v>
      </c>
      <c r="MJ133" s="626">
        <v>228</v>
      </c>
      <c r="MK133" s="626">
        <v>109</v>
      </c>
      <c r="ML133" s="626">
        <v>44</v>
      </c>
      <c r="MM133" s="626">
        <v>19</v>
      </c>
      <c r="MN133" s="626">
        <v>152</v>
      </c>
      <c r="MO133" s="626">
        <v>32</v>
      </c>
      <c r="MP133" s="626">
        <v>27</v>
      </c>
      <c r="MQ133" s="626">
        <v>32</v>
      </c>
      <c r="MR133" s="626">
        <v>0</v>
      </c>
      <c r="MS133" s="626">
        <v>2</v>
      </c>
      <c r="MT133" s="626">
        <v>0</v>
      </c>
      <c r="MU133" s="626">
        <v>0</v>
      </c>
      <c r="MV133" s="626">
        <v>9</v>
      </c>
      <c r="MW133" s="626">
        <v>0</v>
      </c>
      <c r="MX133" s="626">
        <f t="shared" si="67"/>
        <v>4640</v>
      </c>
      <c r="MY133" s="614">
        <f t="shared" si="95"/>
        <v>12.712328767123287</v>
      </c>
      <c r="MZ133" s="612">
        <f t="shared" si="82"/>
        <v>40154</v>
      </c>
      <c r="NA133" s="613">
        <f t="shared" si="96"/>
        <v>4640</v>
      </c>
      <c r="NB133" s="643">
        <f t="shared" si="97"/>
        <v>0.10358530160289324</v>
      </c>
      <c r="NC133" s="644">
        <v>35</v>
      </c>
      <c r="ND133" s="645">
        <v>321</v>
      </c>
      <c r="NE133" s="645">
        <v>489</v>
      </c>
      <c r="NF133" s="646">
        <v>92</v>
      </c>
      <c r="NG133" s="647">
        <v>1510</v>
      </c>
      <c r="NH133" s="647">
        <v>2084</v>
      </c>
      <c r="NI133" s="645">
        <v>0</v>
      </c>
      <c r="NJ133" s="645">
        <v>0</v>
      </c>
      <c r="NK133" s="646">
        <v>0</v>
      </c>
      <c r="NL133" s="647">
        <v>0</v>
      </c>
      <c r="NM133" s="645">
        <v>0</v>
      </c>
      <c r="NN133" s="645">
        <v>0</v>
      </c>
      <c r="NO133" s="646">
        <v>0</v>
      </c>
      <c r="NP133" s="647">
        <v>109</v>
      </c>
      <c r="NQ133" s="648">
        <v>0</v>
      </c>
      <c r="NR133" s="648">
        <v>0</v>
      </c>
      <c r="NS133" s="648">
        <v>0</v>
      </c>
      <c r="NT133" s="649">
        <f t="shared" si="98"/>
        <v>4640</v>
      </c>
      <c r="NU133" s="650">
        <f t="shared" si="99"/>
        <v>0.18211206896551724</v>
      </c>
      <c r="NV133" s="625">
        <v>902</v>
      </c>
      <c r="NW133" s="626"/>
      <c r="NX133" s="626">
        <v>66</v>
      </c>
      <c r="NY133" s="651">
        <v>968</v>
      </c>
      <c r="NZ133" s="626">
        <v>1</v>
      </c>
      <c r="OA133" s="626">
        <v>1</v>
      </c>
      <c r="OB133" s="626">
        <v>11</v>
      </c>
      <c r="OC133" s="651">
        <v>13</v>
      </c>
      <c r="OD133" s="652">
        <f t="shared" si="100"/>
        <v>981</v>
      </c>
      <c r="OE133" s="653">
        <v>6.49</v>
      </c>
      <c r="OF133" s="654">
        <v>1.298</v>
      </c>
      <c r="OG133" s="654">
        <v>6.4</v>
      </c>
      <c r="OH133" s="654">
        <v>0.32</v>
      </c>
      <c r="OI133" s="654">
        <v>20.28</v>
      </c>
      <c r="OJ133" s="654">
        <v>4.056</v>
      </c>
      <c r="OK133" s="654">
        <v>35.17</v>
      </c>
      <c r="OL133" s="655">
        <v>1.7585000000000002</v>
      </c>
      <c r="OM133" s="656"/>
      <c r="ON133" s="657">
        <v>17</v>
      </c>
      <c r="OO133" s="657"/>
      <c r="OP133" s="657"/>
      <c r="OQ133" s="657"/>
      <c r="OR133" s="657"/>
      <c r="OS133" s="657"/>
      <c r="OT133" s="658">
        <f t="shared" si="69"/>
        <v>17</v>
      </c>
    </row>
    <row r="134" spans="1:410" s="587" customFormat="1" ht="8.25" x14ac:dyDescent="0.25">
      <c r="A134" s="588" t="s">
        <v>823</v>
      </c>
      <c r="B134" s="589" t="s">
        <v>824</v>
      </c>
      <c r="C134" s="590" t="s">
        <v>825</v>
      </c>
      <c r="D134" s="590" t="s">
        <v>826</v>
      </c>
      <c r="E134" s="590" t="s">
        <v>1207</v>
      </c>
      <c r="F134" s="590" t="s">
        <v>229</v>
      </c>
      <c r="G134" s="590" t="s">
        <v>685</v>
      </c>
      <c r="H134" s="590" t="s">
        <v>685</v>
      </c>
      <c r="I134" s="590" t="s">
        <v>320</v>
      </c>
      <c r="J134" s="590" t="s">
        <v>493</v>
      </c>
      <c r="K134" s="591" t="s">
        <v>282</v>
      </c>
      <c r="L134" s="592">
        <v>1</v>
      </c>
      <c r="M134" s="593">
        <v>587590</v>
      </c>
      <c r="N134" s="594">
        <v>9174</v>
      </c>
      <c r="O134" s="595">
        <v>586033</v>
      </c>
      <c r="P134" s="596">
        <v>377589</v>
      </c>
      <c r="Q134" s="597">
        <f t="shared" si="83"/>
        <v>0.64431354548293351</v>
      </c>
      <c r="R134" s="598">
        <f t="shared" si="70"/>
        <v>1557</v>
      </c>
      <c r="S134" s="599">
        <v>0</v>
      </c>
      <c r="T134" s="600">
        <v>520103.26355000009</v>
      </c>
      <c r="U134" s="600">
        <v>0</v>
      </c>
      <c r="V134" s="600">
        <v>520103.26355000009</v>
      </c>
      <c r="W134" s="601">
        <f t="shared" si="84"/>
        <v>0.88514655380452367</v>
      </c>
      <c r="X134" s="602">
        <v>85.526274999999998</v>
      </c>
      <c r="Y134" s="603">
        <v>0.20799999999999999</v>
      </c>
      <c r="Z134" s="603">
        <v>138.44741333333334</v>
      </c>
      <c r="AA134" s="603">
        <v>57.900799999999997</v>
      </c>
      <c r="AB134" s="603">
        <v>10.226666666666667</v>
      </c>
      <c r="AC134" s="603">
        <v>66.78306666666667</v>
      </c>
      <c r="AD134" s="603">
        <v>0.1024</v>
      </c>
      <c r="AE134" s="603">
        <v>40.96</v>
      </c>
      <c r="AF134" s="603">
        <v>81.335825</v>
      </c>
      <c r="AG134" s="603">
        <v>481.49044666666668</v>
      </c>
      <c r="AH134" s="604">
        <f t="shared" si="85"/>
        <v>0.2381056670702841</v>
      </c>
      <c r="AI134" s="605">
        <f t="shared" si="86"/>
        <v>0.38543843638564501</v>
      </c>
      <c r="AJ134" s="606">
        <v>19412</v>
      </c>
      <c r="AK134" s="607">
        <v>9074</v>
      </c>
      <c r="AL134" s="607">
        <v>1645</v>
      </c>
      <c r="AM134" s="607">
        <v>174</v>
      </c>
      <c r="AN134" s="607">
        <v>917</v>
      </c>
      <c r="AO134" s="607">
        <v>9963</v>
      </c>
      <c r="AP134" s="607">
        <v>5853</v>
      </c>
      <c r="AQ134" s="608">
        <v>2164</v>
      </c>
      <c r="AR134" s="609"/>
      <c r="AS134" s="610"/>
      <c r="AT134" s="610"/>
      <c r="AU134" s="610"/>
      <c r="AV134" s="610"/>
      <c r="AW134" s="610"/>
      <c r="AX134" s="610"/>
      <c r="AY134" s="610"/>
      <c r="AZ134" s="610"/>
      <c r="BA134" s="610"/>
      <c r="BB134" s="610"/>
      <c r="BC134" s="610"/>
      <c r="BD134" s="610"/>
      <c r="BE134" s="610"/>
      <c r="BF134" s="610"/>
      <c r="BG134" s="610"/>
      <c r="BH134" s="610"/>
      <c r="BI134" s="610"/>
      <c r="BJ134" s="610"/>
      <c r="BK134" s="610"/>
      <c r="BL134" s="611"/>
      <c r="BM134" s="612">
        <v>55</v>
      </c>
      <c r="BN134" s="613">
        <v>40</v>
      </c>
      <c r="BO134" s="613">
        <v>20</v>
      </c>
      <c r="BP134" s="613"/>
      <c r="BQ134" s="613"/>
      <c r="BR134" s="613"/>
      <c r="BS134" s="613"/>
      <c r="BT134" s="613"/>
      <c r="BU134" s="613">
        <v>10</v>
      </c>
      <c r="BV134" s="613"/>
      <c r="BW134" s="613"/>
      <c r="BX134" s="613"/>
      <c r="BY134" s="613"/>
      <c r="BZ134" s="613"/>
      <c r="CA134" s="613"/>
      <c r="CB134" s="613"/>
      <c r="CC134" s="613"/>
      <c r="CD134" s="613"/>
      <c r="CE134" s="613"/>
      <c r="CF134" s="613"/>
      <c r="CG134" s="613"/>
      <c r="CH134" s="613"/>
      <c r="CI134" s="613"/>
      <c r="CJ134" s="613"/>
      <c r="CK134" s="613"/>
      <c r="CL134" s="613"/>
      <c r="CM134" s="613"/>
      <c r="CN134" s="613"/>
      <c r="CO134" s="613"/>
      <c r="CP134" s="613"/>
      <c r="CQ134" s="613"/>
      <c r="CR134" s="613"/>
      <c r="CS134" s="613"/>
      <c r="CT134" s="613"/>
      <c r="CU134" s="613"/>
      <c r="CV134" s="613"/>
      <c r="CW134" s="613"/>
      <c r="CX134" s="613"/>
      <c r="CY134" s="613"/>
      <c r="CZ134" s="613"/>
      <c r="DA134" s="613">
        <f t="shared" si="87"/>
        <v>125</v>
      </c>
      <c r="DB134" s="614">
        <f t="shared" si="88"/>
        <v>4</v>
      </c>
      <c r="DC134" s="615">
        <v>0.56508094645080942</v>
      </c>
      <c r="DD134" s="616">
        <v>0.76986301369863008</v>
      </c>
      <c r="DE134" s="616">
        <v>0.62753424657534251</v>
      </c>
      <c r="DF134" s="616"/>
      <c r="DG134" s="616"/>
      <c r="DH134" s="616"/>
      <c r="DI134" s="616"/>
      <c r="DJ134" s="616"/>
      <c r="DK134" s="616">
        <v>0.60246575342465758</v>
      </c>
      <c r="DL134" s="616"/>
      <c r="DM134" s="616"/>
      <c r="DN134" s="616"/>
      <c r="DO134" s="616"/>
      <c r="DP134" s="616"/>
      <c r="DQ134" s="616"/>
      <c r="DR134" s="616"/>
      <c r="DS134" s="616"/>
      <c r="DT134" s="616"/>
      <c r="DU134" s="616"/>
      <c r="DV134" s="616"/>
      <c r="DW134" s="616"/>
      <c r="DX134" s="616"/>
      <c r="DY134" s="616"/>
      <c r="DZ134" s="616"/>
      <c r="EA134" s="616"/>
      <c r="EB134" s="616"/>
      <c r="EC134" s="616"/>
      <c r="ED134" s="616"/>
      <c r="EE134" s="616"/>
      <c r="EF134" s="616"/>
      <c r="EG134" s="616"/>
      <c r="EH134" s="616"/>
      <c r="EI134" s="616"/>
      <c r="EJ134" s="616"/>
      <c r="EK134" s="616"/>
      <c r="EL134" s="616"/>
      <c r="EM134" s="616"/>
      <c r="EN134" s="616"/>
      <c r="EO134" s="616"/>
      <c r="EP134" s="616"/>
      <c r="EQ134" s="617">
        <v>0.64359452054794519</v>
      </c>
      <c r="ER134" s="618"/>
      <c r="ES134" s="619"/>
      <c r="ET134" s="619">
        <v>11</v>
      </c>
      <c r="EU134" s="619"/>
      <c r="EV134" s="619"/>
      <c r="EW134" s="619"/>
      <c r="EX134" s="619"/>
      <c r="EY134" s="619"/>
      <c r="EZ134" s="619"/>
      <c r="FA134" s="619"/>
      <c r="FB134" s="619"/>
      <c r="FC134" s="619"/>
      <c r="FD134" s="619"/>
      <c r="FE134" s="619"/>
      <c r="FF134" s="619"/>
      <c r="FG134" s="619"/>
      <c r="FH134" s="619"/>
      <c r="FI134" s="619"/>
      <c r="FJ134" s="619"/>
      <c r="FK134" s="619"/>
      <c r="FL134" s="619"/>
      <c r="FM134" s="619"/>
      <c r="FN134" s="619"/>
      <c r="FO134" s="619"/>
      <c r="FP134" s="619"/>
      <c r="FQ134" s="619"/>
      <c r="FR134" s="619"/>
      <c r="FS134" s="619"/>
      <c r="FT134" s="619"/>
      <c r="FU134" s="619"/>
      <c r="FV134" s="619"/>
      <c r="FW134" s="619"/>
      <c r="FX134" s="620">
        <f t="shared" si="89"/>
        <v>11</v>
      </c>
      <c r="FY134" s="614">
        <f t="shared" si="73"/>
        <v>1</v>
      </c>
      <c r="FZ134" s="615"/>
      <c r="GA134" s="616"/>
      <c r="GB134" s="616">
        <v>0.54744707347447075</v>
      </c>
      <c r="GC134" s="616"/>
      <c r="GD134" s="616"/>
      <c r="GE134" s="616"/>
      <c r="GF134" s="616"/>
      <c r="GG134" s="616"/>
      <c r="GH134" s="616"/>
      <c r="GI134" s="616"/>
      <c r="GJ134" s="616"/>
      <c r="GK134" s="616"/>
      <c r="GL134" s="616"/>
      <c r="GM134" s="616"/>
      <c r="GN134" s="616"/>
      <c r="GO134" s="616"/>
      <c r="GP134" s="616"/>
      <c r="GQ134" s="616"/>
      <c r="GR134" s="616"/>
      <c r="GS134" s="616"/>
      <c r="GT134" s="616"/>
      <c r="GU134" s="616"/>
      <c r="GV134" s="616"/>
      <c r="GW134" s="616"/>
      <c r="GX134" s="616"/>
      <c r="GY134" s="616"/>
      <c r="GZ134" s="616"/>
      <c r="HA134" s="616"/>
      <c r="HB134" s="616"/>
      <c r="HC134" s="616"/>
      <c r="HD134" s="616"/>
      <c r="HE134" s="616"/>
      <c r="HF134" s="621">
        <v>0.54744707347447075</v>
      </c>
      <c r="HG134" s="622">
        <v>40</v>
      </c>
      <c r="HH134" s="623"/>
      <c r="HI134" s="623">
        <v>20</v>
      </c>
      <c r="HJ134" s="623"/>
      <c r="HK134" s="623"/>
      <c r="HL134" s="623"/>
      <c r="HM134" s="623"/>
      <c r="HN134" s="624"/>
      <c r="HO134" s="625">
        <v>16</v>
      </c>
      <c r="HP134" s="626">
        <v>375</v>
      </c>
      <c r="HQ134" s="626">
        <v>28</v>
      </c>
      <c r="HR134" s="626">
        <v>76</v>
      </c>
      <c r="HS134" s="626">
        <v>816</v>
      </c>
      <c r="HT134" s="626">
        <v>928</v>
      </c>
      <c r="HU134" s="626">
        <v>1053</v>
      </c>
      <c r="HV134" s="626">
        <v>535</v>
      </c>
      <c r="HW134" s="626">
        <v>1170</v>
      </c>
      <c r="HX134" s="626">
        <v>503</v>
      </c>
      <c r="HY134" s="626">
        <v>247</v>
      </c>
      <c r="HZ134" s="626">
        <v>571</v>
      </c>
      <c r="IA134" s="626">
        <v>6</v>
      </c>
      <c r="IB134" s="626">
        <v>625</v>
      </c>
      <c r="IC134" s="626">
        <v>919</v>
      </c>
      <c r="ID134" s="626">
        <v>627</v>
      </c>
      <c r="IE134" s="626">
        <v>131</v>
      </c>
      <c r="IF134" s="626">
        <v>26</v>
      </c>
      <c r="IG134" s="626">
        <v>101</v>
      </c>
      <c r="IH134" s="626">
        <v>52</v>
      </c>
      <c r="II134" s="626">
        <v>93</v>
      </c>
      <c r="IJ134" s="626">
        <v>95</v>
      </c>
      <c r="IK134" s="626">
        <v>2</v>
      </c>
      <c r="IL134" s="626">
        <v>63</v>
      </c>
      <c r="IM134" s="626">
        <v>0</v>
      </c>
      <c r="IN134" s="626">
        <v>0</v>
      </c>
      <c r="IO134" s="626">
        <v>0</v>
      </c>
      <c r="IP134" s="626">
        <v>0</v>
      </c>
      <c r="IQ134" s="626">
        <f t="shared" si="90"/>
        <v>9058</v>
      </c>
      <c r="IR134" s="627">
        <f t="shared" si="91"/>
        <v>1.7663943475380878E-3</v>
      </c>
      <c r="IS134" s="614">
        <f t="shared" si="92"/>
        <v>24.816438356164383</v>
      </c>
      <c r="IT134" s="628">
        <v>849</v>
      </c>
      <c r="IU134" s="629">
        <f t="shared" si="93"/>
        <v>9.3729300066239793E-2</v>
      </c>
      <c r="IV134" s="630">
        <v>1931</v>
      </c>
      <c r="IW134" s="631">
        <f t="shared" si="74"/>
        <v>0.21318171781850298</v>
      </c>
      <c r="IX134" s="632">
        <v>6084.9031999999961</v>
      </c>
      <c r="IY134" s="633">
        <v>313.98820000000006</v>
      </c>
      <c r="IZ134" s="633">
        <v>6398.8913999999977</v>
      </c>
      <c r="JA134" s="634">
        <f t="shared" si="94"/>
        <v>4.9069155947856873E-2</v>
      </c>
      <c r="JB134" s="635">
        <v>0.70643534996687984</v>
      </c>
      <c r="JC134" s="636">
        <v>1981</v>
      </c>
      <c r="JD134" s="637">
        <v>665</v>
      </c>
      <c r="JE134" s="637">
        <v>2</v>
      </c>
      <c r="JF134" s="637">
        <v>7</v>
      </c>
      <c r="JG134" s="637">
        <v>0</v>
      </c>
      <c r="JH134" s="637">
        <v>6403</v>
      </c>
      <c r="JI134" s="638">
        <f t="shared" si="75"/>
        <v>0.2187017001545595</v>
      </c>
      <c r="JJ134" s="638">
        <f t="shared" si="76"/>
        <v>7.3415765069551775E-2</v>
      </c>
      <c r="JK134" s="638">
        <f t="shared" si="77"/>
        <v>2.2079929344226098E-4</v>
      </c>
      <c r="JL134" s="638">
        <f t="shared" si="78"/>
        <v>7.7279752704791343E-4</v>
      </c>
      <c r="JM134" s="638">
        <f t="shared" si="79"/>
        <v>0</v>
      </c>
      <c r="JN134" s="639">
        <f t="shared" si="80"/>
        <v>0.70688893795539853</v>
      </c>
      <c r="JO134" s="640">
        <v>17.8125</v>
      </c>
      <c r="JP134" s="641">
        <v>4.1653333333333338</v>
      </c>
      <c r="JQ134" s="641">
        <v>4.0357142857142856</v>
      </c>
      <c r="JR134" s="641">
        <v>3.3421052631578947</v>
      </c>
      <c r="JS134" s="641">
        <v>4.7279411764705879</v>
      </c>
      <c r="JT134" s="641">
        <v>3.4989224137931036</v>
      </c>
      <c r="JU134" s="641">
        <v>5.0018993352326682</v>
      </c>
      <c r="JV134" s="641">
        <v>5.7196261682242993</v>
      </c>
      <c r="JW134" s="641">
        <v>4.976923076923077</v>
      </c>
      <c r="JX134" s="641">
        <v>4.5924453280318094</v>
      </c>
      <c r="JY134" s="641">
        <v>4.0242914979757085</v>
      </c>
      <c r="JZ134" s="641">
        <v>4.6147110332749559</v>
      </c>
      <c r="KA134" s="641">
        <v>6.833333333333333</v>
      </c>
      <c r="KB134" s="641">
        <v>2.7888000000000002</v>
      </c>
      <c r="KC134" s="641">
        <v>4.1980413492927093</v>
      </c>
      <c r="KD134" s="641">
        <v>4.4992025518341308</v>
      </c>
      <c r="KE134" s="641">
        <v>3.6183206106870229</v>
      </c>
      <c r="KF134" s="641">
        <v>6.2307692307692308</v>
      </c>
      <c r="KG134" s="641">
        <v>6.3861386138613865</v>
      </c>
      <c r="KH134" s="641">
        <v>3.0769230769230771</v>
      </c>
      <c r="KI134" s="641">
        <v>1.89247311827957</v>
      </c>
      <c r="KJ134" s="641">
        <v>2.905263157894737</v>
      </c>
      <c r="KK134" s="641">
        <v>2</v>
      </c>
      <c r="KL134" s="641">
        <v>1.8571428571428572</v>
      </c>
      <c r="KM134" s="641">
        <v>0</v>
      </c>
      <c r="KN134" s="641">
        <v>0</v>
      </c>
      <c r="KO134" s="641">
        <v>0</v>
      </c>
      <c r="KP134" s="641">
        <v>0</v>
      </c>
      <c r="KQ134" s="642">
        <v>4.4032899094722895</v>
      </c>
      <c r="KR134" s="625">
        <v>48</v>
      </c>
      <c r="KS134" s="626">
        <v>1081</v>
      </c>
      <c r="KT134" s="626">
        <v>86</v>
      </c>
      <c r="KU134" s="626">
        <v>179</v>
      </c>
      <c r="KV134" s="626">
        <v>2744</v>
      </c>
      <c r="KW134" s="626">
        <v>2174</v>
      </c>
      <c r="KX134" s="626">
        <v>3682</v>
      </c>
      <c r="KY134" s="626">
        <v>2346</v>
      </c>
      <c r="KZ134" s="626">
        <v>4558</v>
      </c>
      <c r="LA134" s="626">
        <v>1784</v>
      </c>
      <c r="LB134" s="626">
        <v>711</v>
      </c>
      <c r="LC134" s="626">
        <v>2013</v>
      </c>
      <c r="LD134" s="626">
        <v>34</v>
      </c>
      <c r="LE134" s="626">
        <v>1403</v>
      </c>
      <c r="LF134" s="626">
        <v>3016</v>
      </c>
      <c r="LG134" s="626">
        <v>2212</v>
      </c>
      <c r="LH134" s="626">
        <v>323</v>
      </c>
      <c r="LI134" s="626">
        <v>131</v>
      </c>
      <c r="LJ134" s="626">
        <v>490</v>
      </c>
      <c r="LK134" s="626">
        <v>109</v>
      </c>
      <c r="LL134" s="626">
        <v>94</v>
      </c>
      <c r="LM134" s="626">
        <v>157</v>
      </c>
      <c r="LN134" s="626">
        <v>2</v>
      </c>
      <c r="LO134" s="626">
        <v>83</v>
      </c>
      <c r="LP134" s="626">
        <v>0</v>
      </c>
      <c r="LQ134" s="626">
        <v>0</v>
      </c>
      <c r="LR134" s="626">
        <v>0</v>
      </c>
      <c r="LS134" s="626">
        <v>0</v>
      </c>
      <c r="LT134" s="626">
        <f t="shared" si="72"/>
        <v>29460</v>
      </c>
      <c r="LU134" s="614">
        <f t="shared" si="81"/>
        <v>80.712328767123282</v>
      </c>
      <c r="LV134" s="625">
        <v>220</v>
      </c>
      <c r="LW134" s="626">
        <v>138</v>
      </c>
      <c r="LX134" s="626">
        <v>2</v>
      </c>
      <c r="LY134" s="626">
        <v>4</v>
      </c>
      <c r="LZ134" s="626">
        <v>301</v>
      </c>
      <c r="MA134" s="626">
        <v>293</v>
      </c>
      <c r="MB134" s="626">
        <v>562</v>
      </c>
      <c r="MC134" s="626">
        <v>179</v>
      </c>
      <c r="MD134" s="626">
        <v>198</v>
      </c>
      <c r="ME134" s="626">
        <v>65</v>
      </c>
      <c r="MF134" s="626">
        <v>41</v>
      </c>
      <c r="MG134" s="626">
        <v>63</v>
      </c>
      <c r="MH134" s="626">
        <v>0</v>
      </c>
      <c r="MI134" s="626">
        <v>3</v>
      </c>
      <c r="MJ134" s="626">
        <v>1</v>
      </c>
      <c r="MK134" s="626">
        <v>0</v>
      </c>
      <c r="ML134" s="626">
        <v>24</v>
      </c>
      <c r="MM134" s="626">
        <v>9</v>
      </c>
      <c r="MN134" s="626">
        <v>61</v>
      </c>
      <c r="MO134" s="626">
        <v>4</v>
      </c>
      <c r="MP134" s="626">
        <v>21</v>
      </c>
      <c r="MQ134" s="626">
        <v>36</v>
      </c>
      <c r="MR134" s="626">
        <v>0</v>
      </c>
      <c r="MS134" s="626">
        <v>0</v>
      </c>
      <c r="MT134" s="626">
        <v>0</v>
      </c>
      <c r="MU134" s="626">
        <v>0</v>
      </c>
      <c r="MV134" s="626">
        <v>0</v>
      </c>
      <c r="MW134" s="626">
        <v>0</v>
      </c>
      <c r="MX134" s="626">
        <f t="shared" si="67"/>
        <v>2225</v>
      </c>
      <c r="MY134" s="614">
        <f t="shared" si="95"/>
        <v>6.095890410958904</v>
      </c>
      <c r="MZ134" s="612">
        <f t="shared" si="82"/>
        <v>29460</v>
      </c>
      <c r="NA134" s="613">
        <f t="shared" si="96"/>
        <v>2225</v>
      </c>
      <c r="NB134" s="643">
        <f t="shared" si="97"/>
        <v>7.02225027615591E-2</v>
      </c>
      <c r="NC134" s="644">
        <v>7</v>
      </c>
      <c r="ND134" s="645">
        <v>51</v>
      </c>
      <c r="NE134" s="645">
        <v>156</v>
      </c>
      <c r="NF134" s="646">
        <v>351</v>
      </c>
      <c r="NG134" s="647">
        <v>571</v>
      </c>
      <c r="NH134" s="647">
        <v>1089</v>
      </c>
      <c r="NI134" s="645">
        <v>0</v>
      </c>
      <c r="NJ134" s="645">
        <v>0</v>
      </c>
      <c r="NK134" s="646">
        <v>0</v>
      </c>
      <c r="NL134" s="647">
        <v>0</v>
      </c>
      <c r="NM134" s="645">
        <v>0</v>
      </c>
      <c r="NN134" s="645">
        <v>0</v>
      </c>
      <c r="NO134" s="646">
        <v>0</v>
      </c>
      <c r="NP134" s="647">
        <v>0</v>
      </c>
      <c r="NQ134" s="648">
        <v>0</v>
      </c>
      <c r="NR134" s="648">
        <v>0</v>
      </c>
      <c r="NS134" s="648">
        <v>0</v>
      </c>
      <c r="NT134" s="649">
        <f t="shared" si="98"/>
        <v>2225</v>
      </c>
      <c r="NU134" s="650">
        <f t="shared" si="99"/>
        <v>9.6179775280898883E-2</v>
      </c>
      <c r="NV134" s="625"/>
      <c r="NW134" s="626"/>
      <c r="NX134" s="626"/>
      <c r="NY134" s="651"/>
      <c r="NZ134" s="626">
        <v>191</v>
      </c>
      <c r="OA134" s="626">
        <v>70</v>
      </c>
      <c r="OB134" s="626">
        <v>30</v>
      </c>
      <c r="OC134" s="651">
        <v>291</v>
      </c>
      <c r="OD134" s="652">
        <f t="shared" si="100"/>
        <v>291</v>
      </c>
      <c r="OE134" s="653">
        <v>6.72</v>
      </c>
      <c r="OF134" s="654">
        <v>0.61090909090909085</v>
      </c>
      <c r="OG134" s="654"/>
      <c r="OH134" s="654"/>
      <c r="OI134" s="654">
        <v>28.84</v>
      </c>
      <c r="OJ134" s="654">
        <v>2.6218181818181816</v>
      </c>
      <c r="OK134" s="654"/>
      <c r="OL134" s="655"/>
      <c r="OM134" s="656"/>
      <c r="ON134" s="657"/>
      <c r="OO134" s="657"/>
      <c r="OP134" s="657"/>
      <c r="OQ134" s="657"/>
      <c r="OR134" s="657"/>
      <c r="OS134" s="657"/>
      <c r="OT134" s="658"/>
    </row>
    <row r="135" spans="1:410" s="587" customFormat="1" ht="8.25" x14ac:dyDescent="0.25">
      <c r="A135" s="588" t="s">
        <v>827</v>
      </c>
      <c r="B135" s="589" t="s">
        <v>828</v>
      </c>
      <c r="C135" s="590" t="s">
        <v>829</v>
      </c>
      <c r="D135" s="590" t="s">
        <v>830</v>
      </c>
      <c r="E135" s="590" t="s">
        <v>1206</v>
      </c>
      <c r="F135" s="590" t="s">
        <v>207</v>
      </c>
      <c r="G135" s="590" t="s">
        <v>831</v>
      </c>
      <c r="H135" s="590" t="s">
        <v>831</v>
      </c>
      <c r="I135" s="590" t="s">
        <v>492</v>
      </c>
      <c r="J135" s="590" t="s">
        <v>493</v>
      </c>
      <c r="K135" s="591" t="s">
        <v>282</v>
      </c>
      <c r="L135" s="592">
        <v>1</v>
      </c>
      <c r="M135" s="593">
        <v>47957</v>
      </c>
      <c r="N135" s="594">
        <v>0</v>
      </c>
      <c r="O135" s="595">
        <v>79928</v>
      </c>
      <c r="P135" s="596">
        <v>37368</v>
      </c>
      <c r="Q135" s="597">
        <f t="shared" si="83"/>
        <v>0.46752076869182263</v>
      </c>
      <c r="R135" s="598">
        <f t="shared" si="70"/>
        <v>-31971</v>
      </c>
      <c r="S135" s="599">
        <v>983.68731000000002</v>
      </c>
      <c r="T135" s="600">
        <v>160937.38444000002</v>
      </c>
      <c r="U135" s="600">
        <v>0</v>
      </c>
      <c r="V135" s="600">
        <v>161921.07175000003</v>
      </c>
      <c r="W135" s="601">
        <f t="shared" si="84"/>
        <v>3.3763803355088942</v>
      </c>
      <c r="X135" s="602">
        <v>10.6</v>
      </c>
      <c r="Y135" s="603">
        <v>0</v>
      </c>
      <c r="Z135" s="603">
        <v>19.45</v>
      </c>
      <c r="AA135" s="603">
        <v>3.3</v>
      </c>
      <c r="AB135" s="603">
        <v>7.8</v>
      </c>
      <c r="AC135" s="603">
        <v>7</v>
      </c>
      <c r="AD135" s="603">
        <v>0</v>
      </c>
      <c r="AE135" s="603">
        <v>0</v>
      </c>
      <c r="AF135" s="603">
        <v>0</v>
      </c>
      <c r="AG135" s="603">
        <v>48.149999999999991</v>
      </c>
      <c r="AH135" s="604">
        <f t="shared" si="85"/>
        <v>0.22014537902388373</v>
      </c>
      <c r="AI135" s="605">
        <f t="shared" si="86"/>
        <v>0.40394600207684328</v>
      </c>
      <c r="AJ135" s="606"/>
      <c r="AK135" s="607"/>
      <c r="AL135" s="607"/>
      <c r="AM135" s="607"/>
      <c r="AN135" s="607"/>
      <c r="AO135" s="607"/>
      <c r="AP135" s="607"/>
      <c r="AQ135" s="608"/>
      <c r="AR135" s="609"/>
      <c r="AS135" s="610"/>
      <c r="AT135" s="610"/>
      <c r="AU135" s="610"/>
      <c r="AV135" s="610"/>
      <c r="AW135" s="610"/>
      <c r="AX135" s="610"/>
      <c r="AY135" s="610"/>
      <c r="AZ135" s="610"/>
      <c r="BA135" s="610"/>
      <c r="BB135" s="610"/>
      <c r="BC135" s="610"/>
      <c r="BD135" s="610"/>
      <c r="BE135" s="610"/>
      <c r="BF135" s="610"/>
      <c r="BG135" s="610"/>
      <c r="BH135" s="610"/>
      <c r="BI135" s="610"/>
      <c r="BJ135" s="610"/>
      <c r="BK135" s="610"/>
      <c r="BL135" s="611"/>
      <c r="BM135" s="612"/>
      <c r="BN135" s="613">
        <v>16</v>
      </c>
      <c r="BO135" s="613"/>
      <c r="BP135" s="613">
        <v>12</v>
      </c>
      <c r="BQ135" s="613"/>
      <c r="BR135" s="613"/>
      <c r="BS135" s="613"/>
      <c r="BT135" s="613"/>
      <c r="BU135" s="613"/>
      <c r="BV135" s="613"/>
      <c r="BW135" s="613"/>
      <c r="BX135" s="613"/>
      <c r="BY135" s="613"/>
      <c r="BZ135" s="613"/>
      <c r="CA135" s="613"/>
      <c r="CB135" s="613"/>
      <c r="CC135" s="613"/>
      <c r="CD135" s="613"/>
      <c r="CE135" s="613"/>
      <c r="CF135" s="613"/>
      <c r="CG135" s="613"/>
      <c r="CH135" s="613"/>
      <c r="CI135" s="613"/>
      <c r="CJ135" s="613"/>
      <c r="CK135" s="613"/>
      <c r="CL135" s="613"/>
      <c r="CM135" s="613"/>
      <c r="CN135" s="613"/>
      <c r="CO135" s="613"/>
      <c r="CP135" s="613"/>
      <c r="CQ135" s="613"/>
      <c r="CR135" s="613"/>
      <c r="CS135" s="613"/>
      <c r="CT135" s="613"/>
      <c r="CU135" s="613"/>
      <c r="CV135" s="613"/>
      <c r="CW135" s="613"/>
      <c r="CX135" s="613"/>
      <c r="CY135" s="613"/>
      <c r="CZ135" s="613"/>
      <c r="DA135" s="613">
        <f t="shared" si="87"/>
        <v>28</v>
      </c>
      <c r="DB135" s="614">
        <f t="shared" si="88"/>
        <v>2</v>
      </c>
      <c r="DC135" s="615"/>
      <c r="DD135" s="616">
        <v>0.28955479452054794</v>
      </c>
      <c r="DE135" s="616"/>
      <c r="DF135" s="616">
        <v>0.89452054794520552</v>
      </c>
      <c r="DG135" s="616"/>
      <c r="DH135" s="616"/>
      <c r="DI135" s="616"/>
      <c r="DJ135" s="616"/>
      <c r="DK135" s="616"/>
      <c r="DL135" s="616"/>
      <c r="DM135" s="616"/>
      <c r="DN135" s="616"/>
      <c r="DO135" s="616"/>
      <c r="DP135" s="616"/>
      <c r="DQ135" s="616"/>
      <c r="DR135" s="616"/>
      <c r="DS135" s="616"/>
      <c r="DT135" s="616"/>
      <c r="DU135" s="616"/>
      <c r="DV135" s="616"/>
      <c r="DW135" s="616"/>
      <c r="DX135" s="616"/>
      <c r="DY135" s="616"/>
      <c r="DZ135" s="616"/>
      <c r="EA135" s="616"/>
      <c r="EB135" s="616"/>
      <c r="EC135" s="616"/>
      <c r="ED135" s="616"/>
      <c r="EE135" s="616"/>
      <c r="EF135" s="616"/>
      <c r="EG135" s="616"/>
      <c r="EH135" s="616"/>
      <c r="EI135" s="616"/>
      <c r="EJ135" s="616"/>
      <c r="EK135" s="616"/>
      <c r="EL135" s="616"/>
      <c r="EM135" s="616"/>
      <c r="EN135" s="616"/>
      <c r="EO135" s="616"/>
      <c r="EP135" s="616"/>
      <c r="EQ135" s="617">
        <v>0.54882583170254406</v>
      </c>
      <c r="ER135" s="618"/>
      <c r="ES135" s="619"/>
      <c r="ET135" s="619"/>
      <c r="EU135" s="619"/>
      <c r="EV135" s="619"/>
      <c r="EW135" s="619"/>
      <c r="EX135" s="619"/>
      <c r="EY135" s="619"/>
      <c r="EZ135" s="619"/>
      <c r="FA135" s="619"/>
      <c r="FB135" s="619"/>
      <c r="FC135" s="619"/>
      <c r="FD135" s="619"/>
      <c r="FE135" s="619"/>
      <c r="FF135" s="619"/>
      <c r="FG135" s="619"/>
      <c r="FH135" s="619"/>
      <c r="FI135" s="619"/>
      <c r="FJ135" s="619"/>
      <c r="FK135" s="619"/>
      <c r="FL135" s="619"/>
      <c r="FM135" s="619"/>
      <c r="FN135" s="619"/>
      <c r="FO135" s="619"/>
      <c r="FP135" s="619"/>
      <c r="FQ135" s="619"/>
      <c r="FR135" s="619"/>
      <c r="FS135" s="619"/>
      <c r="FT135" s="619"/>
      <c r="FU135" s="619"/>
      <c r="FV135" s="619"/>
      <c r="FW135" s="619"/>
      <c r="FX135" s="620"/>
      <c r="FY135" s="614"/>
      <c r="FZ135" s="615"/>
      <c r="GA135" s="616"/>
      <c r="GB135" s="616"/>
      <c r="GC135" s="616"/>
      <c r="GD135" s="616"/>
      <c r="GE135" s="616"/>
      <c r="GF135" s="616"/>
      <c r="GG135" s="616"/>
      <c r="GH135" s="616"/>
      <c r="GI135" s="616"/>
      <c r="GJ135" s="616"/>
      <c r="GK135" s="616"/>
      <c r="GL135" s="616"/>
      <c r="GM135" s="616"/>
      <c r="GN135" s="616"/>
      <c r="GO135" s="616"/>
      <c r="GP135" s="616"/>
      <c r="GQ135" s="616"/>
      <c r="GR135" s="616"/>
      <c r="GS135" s="616"/>
      <c r="GT135" s="616"/>
      <c r="GU135" s="616"/>
      <c r="GV135" s="616"/>
      <c r="GW135" s="616"/>
      <c r="GX135" s="616"/>
      <c r="GY135" s="616"/>
      <c r="GZ135" s="616"/>
      <c r="HA135" s="616"/>
      <c r="HB135" s="616"/>
      <c r="HC135" s="616"/>
      <c r="HD135" s="616"/>
      <c r="HE135" s="616"/>
      <c r="HF135" s="621"/>
      <c r="HG135" s="622"/>
      <c r="HH135" s="623"/>
      <c r="HI135" s="623"/>
      <c r="HJ135" s="623"/>
      <c r="HK135" s="623"/>
      <c r="HL135" s="623"/>
      <c r="HM135" s="623"/>
      <c r="HN135" s="624"/>
      <c r="HO135" s="625">
        <v>0</v>
      </c>
      <c r="HP135" s="626">
        <v>0</v>
      </c>
      <c r="HQ135" s="626">
        <v>0</v>
      </c>
      <c r="HR135" s="626">
        <v>0</v>
      </c>
      <c r="HS135" s="626">
        <v>0</v>
      </c>
      <c r="HT135" s="626">
        <v>0</v>
      </c>
      <c r="HU135" s="626">
        <v>31</v>
      </c>
      <c r="HV135" s="626">
        <v>4</v>
      </c>
      <c r="HW135" s="626">
        <v>545</v>
      </c>
      <c r="HX135" s="626">
        <v>0</v>
      </c>
      <c r="HY135" s="626">
        <v>441</v>
      </c>
      <c r="HZ135" s="626">
        <v>0</v>
      </c>
      <c r="IA135" s="626">
        <v>0</v>
      </c>
      <c r="IB135" s="626">
        <v>0</v>
      </c>
      <c r="IC135" s="626">
        <v>0</v>
      </c>
      <c r="ID135" s="626">
        <v>0</v>
      </c>
      <c r="IE135" s="626">
        <v>0</v>
      </c>
      <c r="IF135" s="626">
        <v>0</v>
      </c>
      <c r="IG135" s="626">
        <v>0</v>
      </c>
      <c r="IH135" s="626">
        <v>0</v>
      </c>
      <c r="II135" s="626">
        <v>0</v>
      </c>
      <c r="IJ135" s="626">
        <v>0</v>
      </c>
      <c r="IK135" s="626">
        <v>0</v>
      </c>
      <c r="IL135" s="626">
        <v>0</v>
      </c>
      <c r="IM135" s="626">
        <v>0</v>
      </c>
      <c r="IN135" s="626">
        <v>0</v>
      </c>
      <c r="IO135" s="626">
        <v>0</v>
      </c>
      <c r="IP135" s="626">
        <v>0</v>
      </c>
      <c r="IQ135" s="626">
        <f t="shared" si="90"/>
        <v>1021</v>
      </c>
      <c r="IR135" s="627">
        <f t="shared" si="91"/>
        <v>0</v>
      </c>
      <c r="IS135" s="614">
        <f t="shared" si="92"/>
        <v>2.7972602739726029</v>
      </c>
      <c r="IT135" s="628">
        <v>661</v>
      </c>
      <c r="IU135" s="629">
        <f t="shared" si="93"/>
        <v>0.64740450538687566</v>
      </c>
      <c r="IV135" s="630">
        <v>661</v>
      </c>
      <c r="IW135" s="631">
        <f t="shared" si="74"/>
        <v>0.64740450538687566</v>
      </c>
      <c r="IX135" s="632">
        <v>1477.8923000000002</v>
      </c>
      <c r="IY135" s="633">
        <v>695.79129999999998</v>
      </c>
      <c r="IZ135" s="633">
        <v>2173.6835999999998</v>
      </c>
      <c r="JA135" s="634">
        <f t="shared" si="94"/>
        <v>0.3200977824003457</v>
      </c>
      <c r="JB135" s="635">
        <v>2.128975122428991</v>
      </c>
      <c r="JC135" s="636">
        <v>1015</v>
      </c>
      <c r="JD135" s="637">
        <v>0</v>
      </c>
      <c r="JE135" s="637">
        <v>0</v>
      </c>
      <c r="JF135" s="637">
        <v>0</v>
      </c>
      <c r="JG135" s="637">
        <v>0</v>
      </c>
      <c r="JH135" s="637">
        <v>6</v>
      </c>
      <c r="JI135" s="638">
        <f t="shared" si="75"/>
        <v>0.99412340842311464</v>
      </c>
      <c r="JJ135" s="638">
        <f t="shared" si="76"/>
        <v>0</v>
      </c>
      <c r="JK135" s="638">
        <f t="shared" si="77"/>
        <v>0</v>
      </c>
      <c r="JL135" s="638">
        <f t="shared" si="78"/>
        <v>0</v>
      </c>
      <c r="JM135" s="638">
        <f t="shared" si="79"/>
        <v>0</v>
      </c>
      <c r="JN135" s="639">
        <f t="shared" si="80"/>
        <v>5.8765915768854062E-3</v>
      </c>
      <c r="JO135" s="640">
        <v>0</v>
      </c>
      <c r="JP135" s="641">
        <v>0</v>
      </c>
      <c r="JQ135" s="641">
        <v>0</v>
      </c>
      <c r="JR135" s="641">
        <v>0</v>
      </c>
      <c r="JS135" s="641">
        <v>0</v>
      </c>
      <c r="JT135" s="641">
        <v>0</v>
      </c>
      <c r="JU135" s="641">
        <v>3.5483870967741935</v>
      </c>
      <c r="JV135" s="641">
        <v>4.25</v>
      </c>
      <c r="JW135" s="641">
        <v>8.1779816513761467</v>
      </c>
      <c r="JX135" s="641">
        <v>0</v>
      </c>
      <c r="JY135" s="641">
        <v>4.5668934240362811</v>
      </c>
      <c r="JZ135" s="641">
        <v>0</v>
      </c>
      <c r="KA135" s="641">
        <v>0</v>
      </c>
      <c r="KB135" s="641">
        <v>0</v>
      </c>
      <c r="KC135" s="641">
        <v>0</v>
      </c>
      <c r="KD135" s="641">
        <v>0</v>
      </c>
      <c r="KE135" s="641">
        <v>0</v>
      </c>
      <c r="KF135" s="641">
        <v>0</v>
      </c>
      <c r="KG135" s="641">
        <v>0</v>
      </c>
      <c r="KH135" s="641">
        <v>0</v>
      </c>
      <c r="KI135" s="641">
        <v>0</v>
      </c>
      <c r="KJ135" s="641">
        <v>0</v>
      </c>
      <c r="KK135" s="641">
        <v>0</v>
      </c>
      <c r="KL135" s="641">
        <v>0</v>
      </c>
      <c r="KM135" s="641">
        <v>0</v>
      </c>
      <c r="KN135" s="641">
        <v>0</v>
      </c>
      <c r="KO135" s="641">
        <v>0</v>
      </c>
      <c r="KP135" s="641">
        <v>0</v>
      </c>
      <c r="KQ135" s="642">
        <v>6.462291870714985</v>
      </c>
      <c r="KR135" s="625">
        <v>0</v>
      </c>
      <c r="KS135" s="626">
        <v>0</v>
      </c>
      <c r="KT135" s="626">
        <v>0</v>
      </c>
      <c r="KU135" s="626">
        <v>0</v>
      </c>
      <c r="KV135" s="626">
        <v>0</v>
      </c>
      <c r="KW135" s="626">
        <v>0</v>
      </c>
      <c r="KX135" s="626">
        <v>76</v>
      </c>
      <c r="KY135" s="626">
        <v>13</v>
      </c>
      <c r="KZ135" s="626">
        <v>3912</v>
      </c>
      <c r="LA135" s="626">
        <v>0</v>
      </c>
      <c r="LB135" s="626">
        <v>1573</v>
      </c>
      <c r="LC135" s="626">
        <v>0</v>
      </c>
      <c r="LD135" s="626">
        <v>0</v>
      </c>
      <c r="LE135" s="626">
        <v>0</v>
      </c>
      <c r="LF135" s="626">
        <v>0</v>
      </c>
      <c r="LG135" s="626">
        <v>0</v>
      </c>
      <c r="LH135" s="626">
        <v>0</v>
      </c>
      <c r="LI135" s="626">
        <v>0</v>
      </c>
      <c r="LJ135" s="626">
        <v>0</v>
      </c>
      <c r="LK135" s="626">
        <v>0</v>
      </c>
      <c r="LL135" s="626">
        <v>0</v>
      </c>
      <c r="LM135" s="626">
        <v>0</v>
      </c>
      <c r="LN135" s="626">
        <v>0</v>
      </c>
      <c r="LO135" s="626">
        <v>0</v>
      </c>
      <c r="LP135" s="626">
        <v>0</v>
      </c>
      <c r="LQ135" s="626">
        <v>0</v>
      </c>
      <c r="LR135" s="626">
        <v>0</v>
      </c>
      <c r="LS135" s="626">
        <v>0</v>
      </c>
      <c r="LT135" s="626">
        <f t="shared" si="72"/>
        <v>5574</v>
      </c>
      <c r="LU135" s="614">
        <f t="shared" si="81"/>
        <v>15.271232876712329</v>
      </c>
      <c r="LV135" s="625">
        <v>0</v>
      </c>
      <c r="LW135" s="626">
        <v>0</v>
      </c>
      <c r="LX135" s="626">
        <v>0</v>
      </c>
      <c r="LY135" s="626">
        <v>0</v>
      </c>
      <c r="LZ135" s="626">
        <v>0</v>
      </c>
      <c r="MA135" s="626">
        <v>0</v>
      </c>
      <c r="MB135" s="626">
        <v>0</v>
      </c>
      <c r="MC135" s="626">
        <v>0</v>
      </c>
      <c r="MD135" s="626">
        <v>0</v>
      </c>
      <c r="ME135" s="626">
        <v>0</v>
      </c>
      <c r="MF135" s="626">
        <v>0</v>
      </c>
      <c r="MG135" s="626">
        <v>0</v>
      </c>
      <c r="MH135" s="626">
        <v>0</v>
      </c>
      <c r="MI135" s="626">
        <v>0</v>
      </c>
      <c r="MJ135" s="626">
        <v>0</v>
      </c>
      <c r="MK135" s="626">
        <v>0</v>
      </c>
      <c r="ML135" s="626">
        <v>0</v>
      </c>
      <c r="MM135" s="626">
        <v>0</v>
      </c>
      <c r="MN135" s="626">
        <v>0</v>
      </c>
      <c r="MO135" s="626">
        <v>0</v>
      </c>
      <c r="MP135" s="626">
        <v>0</v>
      </c>
      <c r="MQ135" s="626">
        <v>0</v>
      </c>
      <c r="MR135" s="626">
        <v>0</v>
      </c>
      <c r="MS135" s="626">
        <v>0</v>
      </c>
      <c r="MT135" s="626">
        <v>0</v>
      </c>
      <c r="MU135" s="626">
        <v>0</v>
      </c>
      <c r="MV135" s="626">
        <v>0</v>
      </c>
      <c r="MW135" s="626">
        <v>0</v>
      </c>
      <c r="MX135" s="626">
        <f t="shared" si="67"/>
        <v>0</v>
      </c>
      <c r="MY135" s="614">
        <f t="shared" si="95"/>
        <v>0</v>
      </c>
      <c r="MZ135" s="612">
        <f t="shared" si="82"/>
        <v>5574</v>
      </c>
      <c r="NA135" s="613">
        <f t="shared" si="96"/>
        <v>0</v>
      </c>
      <c r="NB135" s="643">
        <f t="shared" si="97"/>
        <v>0</v>
      </c>
      <c r="NC135" s="644">
        <v>0</v>
      </c>
      <c r="ND135" s="645">
        <v>0</v>
      </c>
      <c r="NE135" s="645">
        <v>0</v>
      </c>
      <c r="NF135" s="646">
        <v>0</v>
      </c>
      <c r="NG135" s="647">
        <v>0</v>
      </c>
      <c r="NH135" s="647">
        <v>0</v>
      </c>
      <c r="NI135" s="645">
        <v>0</v>
      </c>
      <c r="NJ135" s="645">
        <v>0</v>
      </c>
      <c r="NK135" s="646">
        <v>0</v>
      </c>
      <c r="NL135" s="647">
        <v>0</v>
      </c>
      <c r="NM135" s="645">
        <v>0</v>
      </c>
      <c r="NN135" s="645">
        <v>0</v>
      </c>
      <c r="NO135" s="646">
        <v>0</v>
      </c>
      <c r="NP135" s="647">
        <v>0</v>
      </c>
      <c r="NQ135" s="648">
        <v>0</v>
      </c>
      <c r="NR135" s="648">
        <v>0</v>
      </c>
      <c r="NS135" s="648">
        <v>0</v>
      </c>
      <c r="NT135" s="649">
        <f t="shared" si="98"/>
        <v>0</v>
      </c>
      <c r="NU135" s="650"/>
      <c r="NV135" s="625"/>
      <c r="NW135" s="626"/>
      <c r="NX135" s="626"/>
      <c r="NY135" s="651"/>
      <c r="NZ135" s="626"/>
      <c r="OA135" s="626"/>
      <c r="OB135" s="626"/>
      <c r="OC135" s="651"/>
      <c r="OD135" s="652"/>
      <c r="OE135" s="653"/>
      <c r="OF135" s="654"/>
      <c r="OG135" s="654"/>
      <c r="OH135" s="654"/>
      <c r="OI135" s="654"/>
      <c r="OJ135" s="654"/>
      <c r="OK135" s="654"/>
      <c r="OL135" s="655"/>
      <c r="OM135" s="656"/>
      <c r="ON135" s="657">
        <v>155</v>
      </c>
      <c r="OO135" s="657"/>
      <c r="OP135" s="657">
        <v>11</v>
      </c>
      <c r="OQ135" s="657"/>
      <c r="OR135" s="657"/>
      <c r="OS135" s="657"/>
      <c r="OT135" s="658">
        <f t="shared" si="69"/>
        <v>166</v>
      </c>
    </row>
    <row r="136" spans="1:410" s="587" customFormat="1" ht="8.25" x14ac:dyDescent="0.25">
      <c r="A136" s="588" t="s">
        <v>832</v>
      </c>
      <c r="B136" s="589" t="s">
        <v>833</v>
      </c>
      <c r="C136" s="590" t="s">
        <v>834</v>
      </c>
      <c r="D136" s="590" t="s">
        <v>835</v>
      </c>
      <c r="E136" s="590" t="s">
        <v>1206</v>
      </c>
      <c r="F136" s="590" t="s">
        <v>207</v>
      </c>
      <c r="G136" s="590" t="s">
        <v>247</v>
      </c>
      <c r="H136" s="590" t="s">
        <v>247</v>
      </c>
      <c r="I136" s="590" t="s">
        <v>492</v>
      </c>
      <c r="J136" s="590" t="s">
        <v>493</v>
      </c>
      <c r="K136" s="591" t="s">
        <v>282</v>
      </c>
      <c r="L136" s="592">
        <v>1</v>
      </c>
      <c r="M136" s="593">
        <v>320132</v>
      </c>
      <c r="N136" s="594">
        <v>594</v>
      </c>
      <c r="O136" s="595">
        <v>307290</v>
      </c>
      <c r="P136" s="596">
        <v>136296</v>
      </c>
      <c r="Q136" s="597">
        <f t="shared" si="83"/>
        <v>0.44354193107488038</v>
      </c>
      <c r="R136" s="598">
        <f t="shared" si="70"/>
        <v>12842</v>
      </c>
      <c r="S136" s="599">
        <v>0</v>
      </c>
      <c r="T136" s="600">
        <v>294970.11319</v>
      </c>
      <c r="U136" s="600">
        <v>0</v>
      </c>
      <c r="V136" s="600">
        <v>294970.11319</v>
      </c>
      <c r="W136" s="601">
        <f t="shared" si="84"/>
        <v>0.92140152558944433</v>
      </c>
      <c r="X136" s="602">
        <v>24.1435</v>
      </c>
      <c r="Y136" s="603">
        <v>0</v>
      </c>
      <c r="Z136" s="603">
        <v>60.157600000000002</v>
      </c>
      <c r="AA136" s="603">
        <v>5.0822666666666674</v>
      </c>
      <c r="AB136" s="603">
        <v>21.965733333333333</v>
      </c>
      <c r="AC136" s="603">
        <v>47.759599999999999</v>
      </c>
      <c r="AD136" s="603">
        <v>0</v>
      </c>
      <c r="AE136" s="603">
        <v>6.2219999999999995</v>
      </c>
      <c r="AF136" s="603">
        <v>2.1800000000000002</v>
      </c>
      <c r="AG136" s="603">
        <v>167.51070000000001</v>
      </c>
      <c r="AH136" s="604">
        <f t="shared" si="85"/>
        <v>0.1517421737466273</v>
      </c>
      <c r="AI136" s="605">
        <f t="shared" si="86"/>
        <v>0.37809120431503745</v>
      </c>
      <c r="AJ136" s="606"/>
      <c r="AK136" s="607"/>
      <c r="AL136" s="607"/>
      <c r="AM136" s="607"/>
      <c r="AN136" s="607"/>
      <c r="AO136" s="607"/>
      <c r="AP136" s="607"/>
      <c r="AQ136" s="608"/>
      <c r="AR136" s="609"/>
      <c r="AS136" s="610"/>
      <c r="AT136" s="610"/>
      <c r="AU136" s="610"/>
      <c r="AV136" s="610"/>
      <c r="AW136" s="610"/>
      <c r="AX136" s="610"/>
      <c r="AY136" s="610"/>
      <c r="AZ136" s="610"/>
      <c r="BA136" s="610"/>
      <c r="BB136" s="610"/>
      <c r="BC136" s="610"/>
      <c r="BD136" s="610"/>
      <c r="BE136" s="610"/>
      <c r="BF136" s="610"/>
      <c r="BG136" s="610"/>
      <c r="BH136" s="610"/>
      <c r="BI136" s="610"/>
      <c r="BJ136" s="610"/>
      <c r="BK136" s="610"/>
      <c r="BL136" s="611"/>
      <c r="BM136" s="612"/>
      <c r="BN136" s="613"/>
      <c r="BO136" s="613"/>
      <c r="BP136" s="613">
        <v>16</v>
      </c>
      <c r="BQ136" s="613"/>
      <c r="BR136" s="613"/>
      <c r="BS136" s="613"/>
      <c r="BT136" s="613"/>
      <c r="BU136" s="613"/>
      <c r="BV136" s="613"/>
      <c r="BW136" s="613"/>
      <c r="BX136" s="613"/>
      <c r="BY136" s="613"/>
      <c r="BZ136" s="613"/>
      <c r="CA136" s="613"/>
      <c r="CB136" s="613"/>
      <c r="CC136" s="613"/>
      <c r="CD136" s="613"/>
      <c r="CE136" s="613"/>
      <c r="CF136" s="613"/>
      <c r="CG136" s="613"/>
      <c r="CH136" s="613"/>
      <c r="CI136" s="613"/>
      <c r="CJ136" s="613"/>
      <c r="CK136" s="613"/>
      <c r="CL136" s="613"/>
      <c r="CM136" s="613"/>
      <c r="CN136" s="613"/>
      <c r="CO136" s="613"/>
      <c r="CP136" s="613"/>
      <c r="CQ136" s="613"/>
      <c r="CR136" s="613"/>
      <c r="CS136" s="613"/>
      <c r="CT136" s="613"/>
      <c r="CU136" s="613"/>
      <c r="CV136" s="613"/>
      <c r="CW136" s="613"/>
      <c r="CX136" s="613"/>
      <c r="CY136" s="613"/>
      <c r="CZ136" s="613"/>
      <c r="DA136" s="613">
        <f t="shared" si="87"/>
        <v>16</v>
      </c>
      <c r="DB136" s="614">
        <f t="shared" si="88"/>
        <v>1</v>
      </c>
      <c r="DC136" s="615"/>
      <c r="DD136" s="616"/>
      <c r="DE136" s="616"/>
      <c r="DF136" s="616">
        <v>0.9046232876712329</v>
      </c>
      <c r="DG136" s="616"/>
      <c r="DH136" s="616"/>
      <c r="DI136" s="616"/>
      <c r="DJ136" s="616"/>
      <c r="DK136" s="616"/>
      <c r="DL136" s="616"/>
      <c r="DM136" s="616"/>
      <c r="DN136" s="616"/>
      <c r="DO136" s="616"/>
      <c r="DP136" s="616"/>
      <c r="DQ136" s="616"/>
      <c r="DR136" s="616"/>
      <c r="DS136" s="616"/>
      <c r="DT136" s="616"/>
      <c r="DU136" s="616"/>
      <c r="DV136" s="616"/>
      <c r="DW136" s="616"/>
      <c r="DX136" s="616"/>
      <c r="DY136" s="616"/>
      <c r="DZ136" s="616"/>
      <c r="EA136" s="616"/>
      <c r="EB136" s="616"/>
      <c r="EC136" s="616"/>
      <c r="ED136" s="616"/>
      <c r="EE136" s="616"/>
      <c r="EF136" s="616"/>
      <c r="EG136" s="616"/>
      <c r="EH136" s="616"/>
      <c r="EI136" s="616"/>
      <c r="EJ136" s="616"/>
      <c r="EK136" s="616"/>
      <c r="EL136" s="616"/>
      <c r="EM136" s="616"/>
      <c r="EN136" s="616"/>
      <c r="EO136" s="616"/>
      <c r="EP136" s="616"/>
      <c r="EQ136" s="617">
        <v>0.9046232876712329</v>
      </c>
      <c r="ER136" s="618"/>
      <c r="ES136" s="619"/>
      <c r="ET136" s="619"/>
      <c r="EU136" s="619"/>
      <c r="EV136" s="619"/>
      <c r="EW136" s="619"/>
      <c r="EX136" s="619"/>
      <c r="EY136" s="619"/>
      <c r="EZ136" s="619"/>
      <c r="FA136" s="619">
        <v>4</v>
      </c>
      <c r="FB136" s="619"/>
      <c r="FC136" s="619"/>
      <c r="FD136" s="619"/>
      <c r="FE136" s="619"/>
      <c r="FF136" s="619"/>
      <c r="FG136" s="619"/>
      <c r="FH136" s="619"/>
      <c r="FI136" s="619"/>
      <c r="FJ136" s="619"/>
      <c r="FK136" s="619"/>
      <c r="FL136" s="619"/>
      <c r="FM136" s="619"/>
      <c r="FN136" s="619"/>
      <c r="FO136" s="619"/>
      <c r="FP136" s="619"/>
      <c r="FQ136" s="619"/>
      <c r="FR136" s="619"/>
      <c r="FS136" s="619"/>
      <c r="FT136" s="619"/>
      <c r="FU136" s="619"/>
      <c r="FV136" s="619"/>
      <c r="FW136" s="619"/>
      <c r="FX136" s="620">
        <f t="shared" si="89"/>
        <v>4</v>
      </c>
      <c r="FY136" s="614">
        <f>COUNT(ER136:FW136)</f>
        <v>1</v>
      </c>
      <c r="FZ136" s="615"/>
      <c r="GA136" s="616"/>
      <c r="GB136" s="616"/>
      <c r="GC136" s="616"/>
      <c r="GD136" s="616"/>
      <c r="GE136" s="616"/>
      <c r="GF136" s="616"/>
      <c r="GG136" s="616"/>
      <c r="GH136" s="616"/>
      <c r="GI136" s="616">
        <v>0.96986301369863015</v>
      </c>
      <c r="GJ136" s="616"/>
      <c r="GK136" s="616"/>
      <c r="GL136" s="616"/>
      <c r="GM136" s="616"/>
      <c r="GN136" s="616"/>
      <c r="GO136" s="616"/>
      <c r="GP136" s="616"/>
      <c r="GQ136" s="616"/>
      <c r="GR136" s="616"/>
      <c r="GS136" s="616"/>
      <c r="GT136" s="616"/>
      <c r="GU136" s="616"/>
      <c r="GV136" s="616"/>
      <c r="GW136" s="616"/>
      <c r="GX136" s="616"/>
      <c r="GY136" s="616"/>
      <c r="GZ136" s="616"/>
      <c r="HA136" s="616"/>
      <c r="HB136" s="616"/>
      <c r="HC136" s="616"/>
      <c r="HD136" s="616"/>
      <c r="HE136" s="616"/>
      <c r="HF136" s="621">
        <v>0.96986301369863015</v>
      </c>
      <c r="HG136" s="622"/>
      <c r="HH136" s="623"/>
      <c r="HI136" s="623">
        <v>35</v>
      </c>
      <c r="HJ136" s="623"/>
      <c r="HK136" s="623">
        <v>17</v>
      </c>
      <c r="HL136" s="659">
        <v>0.92780016116035458</v>
      </c>
      <c r="HM136" s="623"/>
      <c r="HN136" s="624"/>
      <c r="HO136" s="625">
        <v>0</v>
      </c>
      <c r="HP136" s="626">
        <v>45</v>
      </c>
      <c r="HQ136" s="626">
        <v>0</v>
      </c>
      <c r="HR136" s="626">
        <v>0</v>
      </c>
      <c r="HS136" s="626">
        <v>0</v>
      </c>
      <c r="HT136" s="626">
        <v>0</v>
      </c>
      <c r="HU136" s="626">
        <v>1</v>
      </c>
      <c r="HV136" s="626">
        <v>0</v>
      </c>
      <c r="HW136" s="626">
        <v>1589</v>
      </c>
      <c r="HX136" s="626">
        <v>7</v>
      </c>
      <c r="HY136" s="626">
        <v>0</v>
      </c>
      <c r="HZ136" s="626">
        <v>0</v>
      </c>
      <c r="IA136" s="626">
        <v>0</v>
      </c>
      <c r="IB136" s="626">
        <v>0</v>
      </c>
      <c r="IC136" s="626">
        <v>0</v>
      </c>
      <c r="ID136" s="626">
        <v>0</v>
      </c>
      <c r="IE136" s="626">
        <v>0</v>
      </c>
      <c r="IF136" s="626">
        <v>1</v>
      </c>
      <c r="IG136" s="626">
        <v>0</v>
      </c>
      <c r="IH136" s="626">
        <v>0</v>
      </c>
      <c r="II136" s="626">
        <v>0</v>
      </c>
      <c r="IJ136" s="626">
        <v>7</v>
      </c>
      <c r="IK136" s="626">
        <v>0</v>
      </c>
      <c r="IL136" s="626">
        <v>18</v>
      </c>
      <c r="IM136" s="626">
        <v>0</v>
      </c>
      <c r="IN136" s="626">
        <v>0</v>
      </c>
      <c r="IO136" s="626">
        <v>0</v>
      </c>
      <c r="IP136" s="626">
        <v>0</v>
      </c>
      <c r="IQ136" s="626">
        <f t="shared" si="90"/>
        <v>1668</v>
      </c>
      <c r="IR136" s="627">
        <f t="shared" si="91"/>
        <v>0</v>
      </c>
      <c r="IS136" s="614">
        <f t="shared" si="92"/>
        <v>4.5698630136986305</v>
      </c>
      <c r="IT136" s="628">
        <v>997</v>
      </c>
      <c r="IU136" s="629">
        <f t="shared" si="93"/>
        <v>0.59772182254196637</v>
      </c>
      <c r="IV136" s="630">
        <v>997</v>
      </c>
      <c r="IW136" s="631">
        <f t="shared" si="74"/>
        <v>0.59772182254196637</v>
      </c>
      <c r="IX136" s="632">
        <v>1592.5785000000001</v>
      </c>
      <c r="IY136" s="633">
        <v>776.74389999999983</v>
      </c>
      <c r="IZ136" s="633">
        <v>2369.3224000000005</v>
      </c>
      <c r="JA136" s="634">
        <f t="shared" si="94"/>
        <v>0.32783377222112098</v>
      </c>
      <c r="JB136" s="635">
        <v>1.4204570743405278</v>
      </c>
      <c r="JC136" s="636">
        <v>1371</v>
      </c>
      <c r="JD136" s="637">
        <v>206</v>
      </c>
      <c r="JE136" s="637">
        <v>0</v>
      </c>
      <c r="JF136" s="637">
        <v>0</v>
      </c>
      <c r="JG136" s="637">
        <v>0</v>
      </c>
      <c r="JH136" s="637">
        <v>91</v>
      </c>
      <c r="JI136" s="638">
        <f t="shared" si="75"/>
        <v>0.82194244604316546</v>
      </c>
      <c r="JJ136" s="638">
        <f t="shared" si="76"/>
        <v>0.12350119904076738</v>
      </c>
      <c r="JK136" s="638">
        <f t="shared" si="77"/>
        <v>0</v>
      </c>
      <c r="JL136" s="638">
        <f t="shared" si="78"/>
        <v>0</v>
      </c>
      <c r="JM136" s="638">
        <f t="shared" si="79"/>
        <v>0</v>
      </c>
      <c r="JN136" s="639">
        <f t="shared" si="80"/>
        <v>5.4556354916067147E-2</v>
      </c>
      <c r="JO136" s="640">
        <v>0</v>
      </c>
      <c r="JP136" s="641">
        <v>1.0222222222222221</v>
      </c>
      <c r="JQ136" s="641">
        <v>0</v>
      </c>
      <c r="JR136" s="641">
        <v>0</v>
      </c>
      <c r="JS136" s="641">
        <v>0</v>
      </c>
      <c r="JT136" s="641">
        <v>0</v>
      </c>
      <c r="JU136" s="641">
        <v>1</v>
      </c>
      <c r="JV136" s="641">
        <v>0</v>
      </c>
      <c r="JW136" s="641">
        <v>4.9691629955947141</v>
      </c>
      <c r="JX136" s="641">
        <v>1</v>
      </c>
      <c r="JY136" s="641">
        <v>0</v>
      </c>
      <c r="JZ136" s="641">
        <v>0</v>
      </c>
      <c r="KA136" s="641">
        <v>0</v>
      </c>
      <c r="KB136" s="641">
        <v>0</v>
      </c>
      <c r="KC136" s="641">
        <v>0</v>
      </c>
      <c r="KD136" s="641">
        <v>0</v>
      </c>
      <c r="KE136" s="641">
        <v>0</v>
      </c>
      <c r="KF136" s="641">
        <v>1</v>
      </c>
      <c r="KG136" s="641">
        <v>0</v>
      </c>
      <c r="KH136" s="641">
        <v>0</v>
      </c>
      <c r="KI136" s="641">
        <v>0</v>
      </c>
      <c r="KJ136" s="641">
        <v>2.4285714285714284</v>
      </c>
      <c r="KK136" s="641">
        <v>0</v>
      </c>
      <c r="KL136" s="641">
        <v>1.4444444444444444</v>
      </c>
      <c r="KM136" s="641">
        <v>0</v>
      </c>
      <c r="KN136" s="641">
        <v>0</v>
      </c>
      <c r="KO136" s="641">
        <v>0</v>
      </c>
      <c r="KP136" s="641">
        <v>0</v>
      </c>
      <c r="KQ136" s="642">
        <v>4.7925659472422062</v>
      </c>
      <c r="KR136" s="625">
        <v>0</v>
      </c>
      <c r="KS136" s="626">
        <v>45</v>
      </c>
      <c r="KT136" s="626">
        <v>0</v>
      </c>
      <c r="KU136" s="626">
        <v>0</v>
      </c>
      <c r="KV136" s="626">
        <v>0</v>
      </c>
      <c r="KW136" s="626">
        <v>0</v>
      </c>
      <c r="KX136" s="626">
        <v>1</v>
      </c>
      <c r="KY136" s="626">
        <v>0</v>
      </c>
      <c r="KZ136" s="626">
        <v>5147</v>
      </c>
      <c r="LA136" s="626">
        <v>7</v>
      </c>
      <c r="LB136" s="626">
        <v>0</v>
      </c>
      <c r="LC136" s="626">
        <v>0</v>
      </c>
      <c r="LD136" s="626">
        <v>0</v>
      </c>
      <c r="LE136" s="626">
        <v>0</v>
      </c>
      <c r="LF136" s="626">
        <v>0</v>
      </c>
      <c r="LG136" s="626">
        <v>0</v>
      </c>
      <c r="LH136" s="626">
        <v>0</v>
      </c>
      <c r="LI136" s="626">
        <v>1</v>
      </c>
      <c r="LJ136" s="626">
        <v>0</v>
      </c>
      <c r="LK136" s="626">
        <v>0</v>
      </c>
      <c r="LL136" s="626">
        <v>0</v>
      </c>
      <c r="LM136" s="626">
        <v>13</v>
      </c>
      <c r="LN136" s="626">
        <v>0</v>
      </c>
      <c r="LO136" s="626">
        <v>18</v>
      </c>
      <c r="LP136" s="626">
        <v>0</v>
      </c>
      <c r="LQ136" s="626">
        <v>0</v>
      </c>
      <c r="LR136" s="626">
        <v>0</v>
      </c>
      <c r="LS136" s="626">
        <v>0</v>
      </c>
      <c r="LT136" s="626">
        <f t="shared" si="72"/>
        <v>5232</v>
      </c>
      <c r="LU136" s="614">
        <f t="shared" si="81"/>
        <v>14.334246575342465</v>
      </c>
      <c r="LV136" s="625">
        <v>0</v>
      </c>
      <c r="LW136" s="626">
        <v>0</v>
      </c>
      <c r="LX136" s="626">
        <v>0</v>
      </c>
      <c r="LY136" s="626">
        <v>0</v>
      </c>
      <c r="LZ136" s="626">
        <v>0</v>
      </c>
      <c r="MA136" s="626">
        <v>0</v>
      </c>
      <c r="MB136" s="626">
        <v>0</v>
      </c>
      <c r="MC136" s="626">
        <v>0</v>
      </c>
      <c r="MD136" s="626">
        <v>1398</v>
      </c>
      <c r="ME136" s="626">
        <v>0</v>
      </c>
      <c r="MF136" s="626">
        <v>0</v>
      </c>
      <c r="MG136" s="626">
        <v>0</v>
      </c>
      <c r="MH136" s="626">
        <v>0</v>
      </c>
      <c r="MI136" s="626">
        <v>0</v>
      </c>
      <c r="MJ136" s="626">
        <v>0</v>
      </c>
      <c r="MK136" s="626">
        <v>0</v>
      </c>
      <c r="ML136" s="626">
        <v>0</v>
      </c>
      <c r="MM136" s="626">
        <v>0</v>
      </c>
      <c r="MN136" s="626">
        <v>0</v>
      </c>
      <c r="MO136" s="626">
        <v>0</v>
      </c>
      <c r="MP136" s="626">
        <v>0</v>
      </c>
      <c r="MQ136" s="626">
        <v>0</v>
      </c>
      <c r="MR136" s="626">
        <v>0</v>
      </c>
      <c r="MS136" s="626">
        <v>0</v>
      </c>
      <c r="MT136" s="626">
        <v>0</v>
      </c>
      <c r="MU136" s="626">
        <v>0</v>
      </c>
      <c r="MV136" s="626">
        <v>0</v>
      </c>
      <c r="MW136" s="626">
        <v>0</v>
      </c>
      <c r="MX136" s="626">
        <f t="shared" si="67"/>
        <v>1398</v>
      </c>
      <c r="MY136" s="614">
        <f t="shared" si="95"/>
        <v>3.8301369863013699</v>
      </c>
      <c r="MZ136" s="612">
        <f t="shared" si="82"/>
        <v>5232</v>
      </c>
      <c r="NA136" s="613">
        <f t="shared" si="96"/>
        <v>1398</v>
      </c>
      <c r="NB136" s="643">
        <f t="shared" si="97"/>
        <v>0.21085972850678733</v>
      </c>
      <c r="NC136" s="644">
        <v>0</v>
      </c>
      <c r="ND136" s="645">
        <v>0</v>
      </c>
      <c r="NE136" s="645">
        <v>0</v>
      </c>
      <c r="NF136" s="646">
        <v>0</v>
      </c>
      <c r="NG136" s="647">
        <v>937</v>
      </c>
      <c r="NH136" s="647">
        <v>461</v>
      </c>
      <c r="NI136" s="645">
        <v>0</v>
      </c>
      <c r="NJ136" s="645">
        <v>0</v>
      </c>
      <c r="NK136" s="646">
        <v>0</v>
      </c>
      <c r="NL136" s="647">
        <v>0</v>
      </c>
      <c r="NM136" s="645">
        <v>0</v>
      </c>
      <c r="NN136" s="645">
        <v>0</v>
      </c>
      <c r="NO136" s="646">
        <v>0</v>
      </c>
      <c r="NP136" s="647">
        <v>0</v>
      </c>
      <c r="NQ136" s="648">
        <v>0</v>
      </c>
      <c r="NR136" s="648">
        <v>0</v>
      </c>
      <c r="NS136" s="648">
        <v>0</v>
      </c>
      <c r="NT136" s="649">
        <f t="shared" si="98"/>
        <v>1398</v>
      </c>
      <c r="NU136" s="650">
        <f t="shared" si="99"/>
        <v>0</v>
      </c>
      <c r="NV136" s="625"/>
      <c r="NW136" s="626"/>
      <c r="NX136" s="626"/>
      <c r="NY136" s="651"/>
      <c r="NZ136" s="626"/>
      <c r="OA136" s="626"/>
      <c r="OB136" s="626"/>
      <c r="OC136" s="651"/>
      <c r="OD136" s="652"/>
      <c r="OE136" s="653"/>
      <c r="OF136" s="654"/>
      <c r="OG136" s="654">
        <v>1.1299999999999999</v>
      </c>
      <c r="OH136" s="654">
        <v>0.28249999999999997</v>
      </c>
      <c r="OI136" s="654"/>
      <c r="OJ136" s="654"/>
      <c r="OK136" s="654">
        <v>7.74</v>
      </c>
      <c r="OL136" s="655">
        <v>1.9350000000000001</v>
      </c>
      <c r="OM136" s="656"/>
      <c r="ON136" s="657"/>
      <c r="OO136" s="657"/>
      <c r="OP136" s="657"/>
      <c r="OQ136" s="657">
        <v>167</v>
      </c>
      <c r="OR136" s="657"/>
      <c r="OS136" s="657"/>
      <c r="OT136" s="658">
        <f t="shared" si="69"/>
        <v>167</v>
      </c>
    </row>
    <row r="137" spans="1:410" s="587" customFormat="1" ht="8.25" x14ac:dyDescent="0.25">
      <c r="A137" s="588" t="s">
        <v>836</v>
      </c>
      <c r="B137" s="589" t="s">
        <v>837</v>
      </c>
      <c r="C137" s="590" t="s">
        <v>838</v>
      </c>
      <c r="D137" s="590" t="s">
        <v>839</v>
      </c>
      <c r="E137" s="590" t="s">
        <v>1206</v>
      </c>
      <c r="F137" s="590" t="s">
        <v>207</v>
      </c>
      <c r="G137" s="590" t="s">
        <v>260</v>
      </c>
      <c r="H137" s="590" t="s">
        <v>260</v>
      </c>
      <c r="I137" s="590" t="s">
        <v>492</v>
      </c>
      <c r="J137" s="590" t="s">
        <v>493</v>
      </c>
      <c r="K137" s="591" t="s">
        <v>282</v>
      </c>
      <c r="L137" s="592">
        <v>1</v>
      </c>
      <c r="M137" s="593">
        <v>32493</v>
      </c>
      <c r="N137" s="594">
        <v>0</v>
      </c>
      <c r="O137" s="595">
        <v>25059</v>
      </c>
      <c r="P137" s="596">
        <v>15417</v>
      </c>
      <c r="Q137" s="597">
        <f t="shared" si="83"/>
        <v>0.61522806177421285</v>
      </c>
      <c r="R137" s="598">
        <f t="shared" si="70"/>
        <v>7434</v>
      </c>
      <c r="S137" s="599">
        <v>0</v>
      </c>
      <c r="T137" s="600">
        <v>26623.930210000002</v>
      </c>
      <c r="U137" s="600">
        <v>0</v>
      </c>
      <c r="V137" s="600">
        <v>26623.930210000002</v>
      </c>
      <c r="W137" s="601">
        <f t="shared" si="84"/>
        <v>0.81937433324100584</v>
      </c>
      <c r="X137" s="602">
        <v>2.1234999999999999</v>
      </c>
      <c r="Y137" s="603">
        <v>0</v>
      </c>
      <c r="Z137" s="603">
        <v>14.997333333333334</v>
      </c>
      <c r="AA137" s="603">
        <v>0.7</v>
      </c>
      <c r="AB137" s="603">
        <v>4.8495999999999997</v>
      </c>
      <c r="AC137" s="603">
        <v>4.6141333333333332</v>
      </c>
      <c r="AD137" s="603">
        <v>0</v>
      </c>
      <c r="AE137" s="603">
        <v>0.64700000000000002</v>
      </c>
      <c r="AF137" s="603">
        <v>0</v>
      </c>
      <c r="AG137" s="603">
        <v>27.931566666666662</v>
      </c>
      <c r="AH137" s="604">
        <f t="shared" si="85"/>
        <v>7.7827880718892378E-2</v>
      </c>
      <c r="AI137" s="605">
        <f t="shared" si="86"/>
        <v>0.54966360714298812</v>
      </c>
      <c r="AJ137" s="606"/>
      <c r="AK137" s="607"/>
      <c r="AL137" s="607"/>
      <c r="AM137" s="607"/>
      <c r="AN137" s="607"/>
      <c r="AO137" s="607"/>
      <c r="AP137" s="607"/>
      <c r="AQ137" s="608"/>
      <c r="AR137" s="609"/>
      <c r="AS137" s="610"/>
      <c r="AT137" s="610"/>
      <c r="AU137" s="610"/>
      <c r="AV137" s="610"/>
      <c r="AW137" s="610"/>
      <c r="AX137" s="610"/>
      <c r="AY137" s="610"/>
      <c r="AZ137" s="610"/>
      <c r="BA137" s="610"/>
      <c r="BB137" s="610"/>
      <c r="BC137" s="610"/>
      <c r="BD137" s="610"/>
      <c r="BE137" s="610"/>
      <c r="BF137" s="610"/>
      <c r="BG137" s="610"/>
      <c r="BH137" s="610"/>
      <c r="BI137" s="610"/>
      <c r="BJ137" s="610"/>
      <c r="BK137" s="610"/>
      <c r="BL137" s="611"/>
      <c r="BM137" s="612"/>
      <c r="BN137" s="613"/>
      <c r="BO137" s="613"/>
      <c r="BP137" s="613"/>
      <c r="BQ137" s="613"/>
      <c r="BR137" s="613"/>
      <c r="BS137" s="613"/>
      <c r="BT137" s="613">
        <v>20</v>
      </c>
      <c r="BU137" s="613"/>
      <c r="BV137" s="613"/>
      <c r="BW137" s="613"/>
      <c r="BX137" s="613"/>
      <c r="BY137" s="613"/>
      <c r="BZ137" s="613"/>
      <c r="CA137" s="613"/>
      <c r="CB137" s="613"/>
      <c r="CC137" s="613"/>
      <c r="CD137" s="613"/>
      <c r="CE137" s="613"/>
      <c r="CF137" s="613"/>
      <c r="CG137" s="613"/>
      <c r="CH137" s="613"/>
      <c r="CI137" s="613"/>
      <c r="CJ137" s="613"/>
      <c r="CK137" s="613"/>
      <c r="CL137" s="613"/>
      <c r="CM137" s="613"/>
      <c r="CN137" s="613"/>
      <c r="CO137" s="613"/>
      <c r="CP137" s="613"/>
      <c r="CQ137" s="613"/>
      <c r="CR137" s="613"/>
      <c r="CS137" s="613"/>
      <c r="CT137" s="613"/>
      <c r="CU137" s="613"/>
      <c r="CV137" s="613"/>
      <c r="CW137" s="613"/>
      <c r="CX137" s="613"/>
      <c r="CY137" s="613"/>
      <c r="CZ137" s="613"/>
      <c r="DA137" s="613">
        <f t="shared" si="87"/>
        <v>20</v>
      </c>
      <c r="DB137" s="614">
        <f t="shared" si="88"/>
        <v>1</v>
      </c>
      <c r="DC137" s="615"/>
      <c r="DD137" s="616"/>
      <c r="DE137" s="616"/>
      <c r="DF137" s="616"/>
      <c r="DG137" s="616"/>
      <c r="DH137" s="616"/>
      <c r="DI137" s="616"/>
      <c r="DJ137" s="616">
        <v>0.7579452054794521</v>
      </c>
      <c r="DK137" s="616"/>
      <c r="DL137" s="616"/>
      <c r="DM137" s="616"/>
      <c r="DN137" s="616"/>
      <c r="DO137" s="616"/>
      <c r="DP137" s="616"/>
      <c r="DQ137" s="616"/>
      <c r="DR137" s="616"/>
      <c r="DS137" s="616"/>
      <c r="DT137" s="616"/>
      <c r="DU137" s="616"/>
      <c r="DV137" s="616"/>
      <c r="DW137" s="616"/>
      <c r="DX137" s="616"/>
      <c r="DY137" s="616"/>
      <c r="DZ137" s="616"/>
      <c r="EA137" s="616"/>
      <c r="EB137" s="616"/>
      <c r="EC137" s="616"/>
      <c r="ED137" s="616"/>
      <c r="EE137" s="616"/>
      <c r="EF137" s="616"/>
      <c r="EG137" s="616"/>
      <c r="EH137" s="616"/>
      <c r="EI137" s="616"/>
      <c r="EJ137" s="616"/>
      <c r="EK137" s="616"/>
      <c r="EL137" s="616"/>
      <c r="EM137" s="616"/>
      <c r="EN137" s="616"/>
      <c r="EO137" s="616"/>
      <c r="EP137" s="616"/>
      <c r="EQ137" s="617">
        <v>0.7579452054794521</v>
      </c>
      <c r="ER137" s="618"/>
      <c r="ES137" s="619"/>
      <c r="ET137" s="619"/>
      <c r="EU137" s="619"/>
      <c r="EV137" s="619"/>
      <c r="EW137" s="619"/>
      <c r="EX137" s="619"/>
      <c r="EY137" s="619"/>
      <c r="EZ137" s="619"/>
      <c r="FA137" s="619"/>
      <c r="FB137" s="619"/>
      <c r="FC137" s="619"/>
      <c r="FD137" s="619"/>
      <c r="FE137" s="619"/>
      <c r="FF137" s="619"/>
      <c r="FG137" s="619"/>
      <c r="FH137" s="619"/>
      <c r="FI137" s="619"/>
      <c r="FJ137" s="619"/>
      <c r="FK137" s="619"/>
      <c r="FL137" s="619"/>
      <c r="FM137" s="619"/>
      <c r="FN137" s="619"/>
      <c r="FO137" s="619"/>
      <c r="FP137" s="619"/>
      <c r="FQ137" s="619"/>
      <c r="FR137" s="619"/>
      <c r="FS137" s="619"/>
      <c r="FT137" s="619"/>
      <c r="FU137" s="619"/>
      <c r="FV137" s="619"/>
      <c r="FW137" s="619"/>
      <c r="FX137" s="620"/>
      <c r="FY137" s="614"/>
      <c r="FZ137" s="615"/>
      <c r="GA137" s="616"/>
      <c r="GB137" s="616"/>
      <c r="GC137" s="616"/>
      <c r="GD137" s="616"/>
      <c r="GE137" s="616"/>
      <c r="GF137" s="616"/>
      <c r="GG137" s="616"/>
      <c r="GH137" s="616"/>
      <c r="GI137" s="616"/>
      <c r="GJ137" s="616"/>
      <c r="GK137" s="616"/>
      <c r="GL137" s="616"/>
      <c r="GM137" s="616"/>
      <c r="GN137" s="616"/>
      <c r="GO137" s="616"/>
      <c r="GP137" s="616"/>
      <c r="GQ137" s="616"/>
      <c r="GR137" s="616"/>
      <c r="GS137" s="616"/>
      <c r="GT137" s="616"/>
      <c r="GU137" s="616"/>
      <c r="GV137" s="616"/>
      <c r="GW137" s="616"/>
      <c r="GX137" s="616"/>
      <c r="GY137" s="616"/>
      <c r="GZ137" s="616"/>
      <c r="HA137" s="616"/>
      <c r="HB137" s="616"/>
      <c r="HC137" s="616"/>
      <c r="HD137" s="616"/>
      <c r="HE137" s="616"/>
      <c r="HF137" s="621"/>
      <c r="HG137" s="622"/>
      <c r="HH137" s="623"/>
      <c r="HI137" s="623"/>
      <c r="HJ137" s="623"/>
      <c r="HK137" s="623"/>
      <c r="HL137" s="623"/>
      <c r="HM137" s="623"/>
      <c r="HN137" s="624"/>
      <c r="HO137" s="625">
        <v>0</v>
      </c>
      <c r="HP137" s="626">
        <v>0</v>
      </c>
      <c r="HQ137" s="626">
        <v>0</v>
      </c>
      <c r="HR137" s="626">
        <v>0</v>
      </c>
      <c r="HS137" s="626">
        <v>0</v>
      </c>
      <c r="HT137" s="626">
        <v>0</v>
      </c>
      <c r="HU137" s="626">
        <v>0</v>
      </c>
      <c r="HV137" s="626">
        <v>0</v>
      </c>
      <c r="HW137" s="626">
        <v>0</v>
      </c>
      <c r="HX137" s="626">
        <v>0</v>
      </c>
      <c r="HY137" s="626">
        <v>0</v>
      </c>
      <c r="HZ137" s="626">
        <v>0</v>
      </c>
      <c r="IA137" s="626">
        <v>0</v>
      </c>
      <c r="IB137" s="626">
        <v>0</v>
      </c>
      <c r="IC137" s="626">
        <v>0</v>
      </c>
      <c r="ID137" s="626">
        <v>0</v>
      </c>
      <c r="IE137" s="626">
        <v>0</v>
      </c>
      <c r="IF137" s="626">
        <v>0</v>
      </c>
      <c r="IG137" s="626">
        <v>0</v>
      </c>
      <c r="IH137" s="626">
        <v>0</v>
      </c>
      <c r="II137" s="626">
        <v>0</v>
      </c>
      <c r="IJ137" s="626">
        <v>0</v>
      </c>
      <c r="IK137" s="626">
        <v>0</v>
      </c>
      <c r="IL137" s="626">
        <v>0</v>
      </c>
      <c r="IM137" s="626">
        <v>412</v>
      </c>
      <c r="IN137" s="626">
        <v>0</v>
      </c>
      <c r="IO137" s="626">
        <v>0</v>
      </c>
      <c r="IP137" s="626">
        <v>1</v>
      </c>
      <c r="IQ137" s="626">
        <f t="shared" si="90"/>
        <v>413</v>
      </c>
      <c r="IR137" s="627">
        <f t="shared" si="91"/>
        <v>0</v>
      </c>
      <c r="IS137" s="614">
        <f t="shared" si="92"/>
        <v>1.1315068493150684</v>
      </c>
      <c r="IT137" s="628">
        <v>183</v>
      </c>
      <c r="IU137" s="629">
        <f t="shared" si="93"/>
        <v>0.4430992736077482</v>
      </c>
      <c r="IV137" s="630">
        <v>183</v>
      </c>
      <c r="IW137" s="631">
        <f t="shared" si="74"/>
        <v>0.4430992736077482</v>
      </c>
      <c r="IX137" s="632">
        <v>486.02410000000003</v>
      </c>
      <c r="IY137" s="633">
        <v>4.1999999999999997E-3</v>
      </c>
      <c r="IZ137" s="633">
        <v>486.0283</v>
      </c>
      <c r="JA137" s="634">
        <f t="shared" si="94"/>
        <v>8.6414721118091269E-6</v>
      </c>
      <c r="JB137" s="635">
        <v>1.17682397094431</v>
      </c>
      <c r="JC137" s="636">
        <v>0</v>
      </c>
      <c r="JD137" s="637">
        <v>412</v>
      </c>
      <c r="JE137" s="637">
        <v>0</v>
      </c>
      <c r="JF137" s="637">
        <v>0</v>
      </c>
      <c r="JG137" s="637">
        <v>0</v>
      </c>
      <c r="JH137" s="637">
        <v>1</v>
      </c>
      <c r="JI137" s="638">
        <f t="shared" si="75"/>
        <v>0</v>
      </c>
      <c r="JJ137" s="638">
        <f t="shared" si="76"/>
        <v>0.99757869249394671</v>
      </c>
      <c r="JK137" s="638">
        <f t="shared" si="77"/>
        <v>0</v>
      </c>
      <c r="JL137" s="638">
        <f t="shared" si="78"/>
        <v>0</v>
      </c>
      <c r="JM137" s="638">
        <f t="shared" si="79"/>
        <v>0</v>
      </c>
      <c r="JN137" s="639">
        <f t="shared" si="80"/>
        <v>2.4213075060532689E-3</v>
      </c>
      <c r="JO137" s="640">
        <v>0</v>
      </c>
      <c r="JP137" s="641">
        <v>0</v>
      </c>
      <c r="JQ137" s="641">
        <v>0</v>
      </c>
      <c r="JR137" s="641">
        <v>0</v>
      </c>
      <c r="JS137" s="641">
        <v>0</v>
      </c>
      <c r="JT137" s="641">
        <v>0</v>
      </c>
      <c r="JU137" s="641">
        <v>0</v>
      </c>
      <c r="JV137" s="641">
        <v>0</v>
      </c>
      <c r="JW137" s="641">
        <v>0</v>
      </c>
      <c r="JX137" s="641">
        <v>0</v>
      </c>
      <c r="JY137" s="641">
        <v>0</v>
      </c>
      <c r="JZ137" s="641">
        <v>0</v>
      </c>
      <c r="KA137" s="641">
        <v>0</v>
      </c>
      <c r="KB137" s="641">
        <v>0</v>
      </c>
      <c r="KC137" s="641">
        <v>0</v>
      </c>
      <c r="KD137" s="641">
        <v>0</v>
      </c>
      <c r="KE137" s="641">
        <v>0</v>
      </c>
      <c r="KF137" s="641">
        <v>0</v>
      </c>
      <c r="KG137" s="641">
        <v>0</v>
      </c>
      <c r="KH137" s="641">
        <v>0</v>
      </c>
      <c r="KI137" s="641">
        <v>0</v>
      </c>
      <c r="KJ137" s="641">
        <v>0</v>
      </c>
      <c r="KK137" s="641">
        <v>0</v>
      </c>
      <c r="KL137" s="641">
        <v>0</v>
      </c>
      <c r="KM137" s="641">
        <v>14.419902912621358</v>
      </c>
      <c r="KN137" s="641">
        <v>0</v>
      </c>
      <c r="KO137" s="641">
        <v>0</v>
      </c>
      <c r="KP137" s="641">
        <v>5</v>
      </c>
      <c r="KQ137" s="642">
        <v>14.397094430992736</v>
      </c>
      <c r="KR137" s="625">
        <v>0</v>
      </c>
      <c r="KS137" s="626">
        <v>0</v>
      </c>
      <c r="KT137" s="626">
        <v>0</v>
      </c>
      <c r="KU137" s="626">
        <v>0</v>
      </c>
      <c r="KV137" s="626">
        <v>0</v>
      </c>
      <c r="KW137" s="626">
        <v>0</v>
      </c>
      <c r="KX137" s="626">
        <v>0</v>
      </c>
      <c r="KY137" s="626">
        <v>0</v>
      </c>
      <c r="KZ137" s="626">
        <v>0</v>
      </c>
      <c r="LA137" s="626">
        <v>0</v>
      </c>
      <c r="LB137" s="626">
        <v>0</v>
      </c>
      <c r="LC137" s="626">
        <v>0</v>
      </c>
      <c r="LD137" s="626">
        <v>0</v>
      </c>
      <c r="LE137" s="626">
        <v>0</v>
      </c>
      <c r="LF137" s="626">
        <v>0</v>
      </c>
      <c r="LG137" s="626">
        <v>0</v>
      </c>
      <c r="LH137" s="626">
        <v>0</v>
      </c>
      <c r="LI137" s="626">
        <v>0</v>
      </c>
      <c r="LJ137" s="626">
        <v>0</v>
      </c>
      <c r="LK137" s="626">
        <v>0</v>
      </c>
      <c r="LL137" s="626">
        <v>0</v>
      </c>
      <c r="LM137" s="626">
        <v>0</v>
      </c>
      <c r="LN137" s="626">
        <v>0</v>
      </c>
      <c r="LO137" s="626">
        <v>0</v>
      </c>
      <c r="LP137" s="626">
        <v>5529</v>
      </c>
      <c r="LQ137" s="626">
        <v>0</v>
      </c>
      <c r="LR137" s="626">
        <v>0</v>
      </c>
      <c r="LS137" s="626">
        <v>4</v>
      </c>
      <c r="LT137" s="626">
        <f t="shared" si="72"/>
        <v>5533</v>
      </c>
      <c r="LU137" s="614">
        <f t="shared" si="81"/>
        <v>15.158904109589042</v>
      </c>
      <c r="LV137" s="625">
        <v>0</v>
      </c>
      <c r="LW137" s="626">
        <v>0</v>
      </c>
      <c r="LX137" s="626">
        <v>0</v>
      </c>
      <c r="LY137" s="626">
        <v>0</v>
      </c>
      <c r="LZ137" s="626">
        <v>0</v>
      </c>
      <c r="MA137" s="626">
        <v>0</v>
      </c>
      <c r="MB137" s="626">
        <v>0</v>
      </c>
      <c r="MC137" s="626">
        <v>0</v>
      </c>
      <c r="MD137" s="626">
        <v>0</v>
      </c>
      <c r="ME137" s="626">
        <v>0</v>
      </c>
      <c r="MF137" s="626">
        <v>0</v>
      </c>
      <c r="MG137" s="626">
        <v>0</v>
      </c>
      <c r="MH137" s="626">
        <v>0</v>
      </c>
      <c r="MI137" s="626">
        <v>0</v>
      </c>
      <c r="MJ137" s="626">
        <v>0</v>
      </c>
      <c r="MK137" s="626">
        <v>0</v>
      </c>
      <c r="ML137" s="626">
        <v>0</v>
      </c>
      <c r="MM137" s="626">
        <v>0</v>
      </c>
      <c r="MN137" s="626">
        <v>0</v>
      </c>
      <c r="MO137" s="626">
        <v>0</v>
      </c>
      <c r="MP137" s="626">
        <v>0</v>
      </c>
      <c r="MQ137" s="626">
        <v>0</v>
      </c>
      <c r="MR137" s="626">
        <v>0</v>
      </c>
      <c r="MS137" s="626">
        <v>0</v>
      </c>
      <c r="MT137" s="626">
        <v>0</v>
      </c>
      <c r="MU137" s="626">
        <v>0</v>
      </c>
      <c r="MV137" s="626">
        <v>0</v>
      </c>
      <c r="MW137" s="626">
        <v>0</v>
      </c>
      <c r="MX137" s="626">
        <f t="shared" si="67"/>
        <v>0</v>
      </c>
      <c r="MY137" s="614">
        <f t="shared" si="95"/>
        <v>0</v>
      </c>
      <c r="MZ137" s="612">
        <f t="shared" si="82"/>
        <v>5533</v>
      </c>
      <c r="NA137" s="613">
        <f t="shared" si="96"/>
        <v>0</v>
      </c>
      <c r="NB137" s="643">
        <f t="shared" si="97"/>
        <v>0</v>
      </c>
      <c r="NC137" s="644">
        <v>0</v>
      </c>
      <c r="ND137" s="645">
        <v>0</v>
      </c>
      <c r="NE137" s="645">
        <v>0</v>
      </c>
      <c r="NF137" s="646">
        <v>0</v>
      </c>
      <c r="NG137" s="647">
        <v>0</v>
      </c>
      <c r="NH137" s="647">
        <v>0</v>
      </c>
      <c r="NI137" s="645">
        <v>0</v>
      </c>
      <c r="NJ137" s="645">
        <v>0</v>
      </c>
      <c r="NK137" s="646">
        <v>0</v>
      </c>
      <c r="NL137" s="647">
        <v>0</v>
      </c>
      <c r="NM137" s="645">
        <v>0</v>
      </c>
      <c r="NN137" s="645">
        <v>0</v>
      </c>
      <c r="NO137" s="646">
        <v>0</v>
      </c>
      <c r="NP137" s="647">
        <v>0</v>
      </c>
      <c r="NQ137" s="648">
        <v>0</v>
      </c>
      <c r="NR137" s="648">
        <v>0</v>
      </c>
      <c r="NS137" s="648">
        <v>0</v>
      </c>
      <c r="NT137" s="649">
        <f t="shared" si="98"/>
        <v>0</v>
      </c>
      <c r="NU137" s="650"/>
      <c r="NV137" s="625"/>
      <c r="NW137" s="626"/>
      <c r="NX137" s="626"/>
      <c r="NY137" s="651"/>
      <c r="NZ137" s="626"/>
      <c r="OA137" s="626"/>
      <c r="OB137" s="626"/>
      <c r="OC137" s="651"/>
      <c r="OD137" s="652"/>
      <c r="OE137" s="653"/>
      <c r="OF137" s="654"/>
      <c r="OG137" s="654"/>
      <c r="OH137" s="654"/>
      <c r="OI137" s="654"/>
      <c r="OJ137" s="654"/>
      <c r="OK137" s="654"/>
      <c r="OL137" s="655"/>
      <c r="OM137" s="656"/>
      <c r="ON137" s="657"/>
      <c r="OO137" s="657"/>
      <c r="OP137" s="657"/>
      <c r="OQ137" s="657"/>
      <c r="OR137" s="657"/>
      <c r="OS137" s="657"/>
      <c r="OT137" s="658"/>
    </row>
    <row r="138" spans="1:410" s="587" customFormat="1" ht="8.25" x14ac:dyDescent="0.25">
      <c r="A138" s="588" t="s">
        <v>840</v>
      </c>
      <c r="B138" s="589" t="s">
        <v>841</v>
      </c>
      <c r="C138" s="590" t="s">
        <v>842</v>
      </c>
      <c r="D138" s="590" t="s">
        <v>1307</v>
      </c>
      <c r="E138" s="590" t="s">
        <v>1213</v>
      </c>
      <c r="F138" s="590" t="s">
        <v>280</v>
      </c>
      <c r="G138" s="590" t="s">
        <v>293</v>
      </c>
      <c r="H138" s="590" t="s">
        <v>294</v>
      </c>
      <c r="I138" s="590" t="s">
        <v>492</v>
      </c>
      <c r="J138" s="590" t="s">
        <v>493</v>
      </c>
      <c r="K138" s="591" t="s">
        <v>282</v>
      </c>
      <c r="L138" s="592">
        <v>1</v>
      </c>
      <c r="M138" s="593">
        <v>178084</v>
      </c>
      <c r="N138" s="594">
        <v>0</v>
      </c>
      <c r="O138" s="595">
        <v>148683</v>
      </c>
      <c r="P138" s="596">
        <v>60341</v>
      </c>
      <c r="Q138" s="597">
        <f t="shared" si="83"/>
        <v>0.40583657849249744</v>
      </c>
      <c r="R138" s="598">
        <f t="shared" si="70"/>
        <v>29401</v>
      </c>
      <c r="S138" s="599">
        <v>1722.2074599999999</v>
      </c>
      <c r="T138" s="600">
        <v>127621.42036</v>
      </c>
      <c r="U138" s="600">
        <v>0</v>
      </c>
      <c r="V138" s="600">
        <v>129343.62781999999</v>
      </c>
      <c r="W138" s="601">
        <f t="shared" si="84"/>
        <v>0.72630684295051773</v>
      </c>
      <c r="X138" s="602">
        <v>9</v>
      </c>
      <c r="Y138" s="603">
        <v>0</v>
      </c>
      <c r="Z138" s="603">
        <v>19</v>
      </c>
      <c r="AA138" s="603">
        <v>3</v>
      </c>
      <c r="AB138" s="603">
        <v>23</v>
      </c>
      <c r="AC138" s="603">
        <v>5</v>
      </c>
      <c r="AD138" s="603">
        <v>0</v>
      </c>
      <c r="AE138" s="603">
        <v>7</v>
      </c>
      <c r="AF138" s="603">
        <v>0</v>
      </c>
      <c r="AG138" s="603">
        <v>66</v>
      </c>
      <c r="AH138" s="604">
        <f t="shared" si="85"/>
        <v>0.15254237288135594</v>
      </c>
      <c r="AI138" s="605">
        <f t="shared" si="86"/>
        <v>0.32203389830508472</v>
      </c>
      <c r="AJ138" s="606"/>
      <c r="AK138" s="607"/>
      <c r="AL138" s="607"/>
      <c r="AM138" s="607"/>
      <c r="AN138" s="607"/>
      <c r="AO138" s="607"/>
      <c r="AP138" s="607"/>
      <c r="AQ138" s="608"/>
      <c r="AR138" s="609"/>
      <c r="AS138" s="610"/>
      <c r="AT138" s="610"/>
      <c r="AU138" s="610"/>
      <c r="AV138" s="610"/>
      <c r="AW138" s="610"/>
      <c r="AX138" s="610"/>
      <c r="AY138" s="610"/>
      <c r="AZ138" s="610"/>
      <c r="BA138" s="610"/>
      <c r="BB138" s="610"/>
      <c r="BC138" s="610"/>
      <c r="BD138" s="610"/>
      <c r="BE138" s="610"/>
      <c r="BF138" s="610"/>
      <c r="BG138" s="610"/>
      <c r="BH138" s="610"/>
      <c r="BI138" s="610"/>
      <c r="BJ138" s="610"/>
      <c r="BK138" s="610"/>
      <c r="BL138" s="611"/>
      <c r="BM138" s="612"/>
      <c r="BN138" s="613"/>
      <c r="BO138" s="613"/>
      <c r="BP138" s="613"/>
      <c r="BQ138" s="613"/>
      <c r="BR138" s="613"/>
      <c r="BS138" s="613"/>
      <c r="BT138" s="613"/>
      <c r="BU138" s="613"/>
      <c r="BV138" s="613"/>
      <c r="BW138" s="613"/>
      <c r="BX138" s="613"/>
      <c r="BY138" s="613"/>
      <c r="BZ138" s="613">
        <v>8</v>
      </c>
      <c r="CA138" s="613"/>
      <c r="CB138" s="613"/>
      <c r="CC138" s="613"/>
      <c r="CD138" s="613"/>
      <c r="CE138" s="613"/>
      <c r="CF138" s="613"/>
      <c r="CG138" s="613"/>
      <c r="CH138" s="613"/>
      <c r="CI138" s="613"/>
      <c r="CJ138" s="613"/>
      <c r="CK138" s="613"/>
      <c r="CL138" s="613"/>
      <c r="CM138" s="613"/>
      <c r="CN138" s="613"/>
      <c r="CO138" s="613"/>
      <c r="CP138" s="613"/>
      <c r="CQ138" s="613"/>
      <c r="CR138" s="613"/>
      <c r="CS138" s="613"/>
      <c r="CT138" s="613"/>
      <c r="CU138" s="613"/>
      <c r="CV138" s="613"/>
      <c r="CW138" s="613"/>
      <c r="CX138" s="613"/>
      <c r="CY138" s="613"/>
      <c r="CZ138" s="613"/>
      <c r="DA138" s="613">
        <f t="shared" si="87"/>
        <v>8</v>
      </c>
      <c r="DB138" s="614">
        <f t="shared" si="88"/>
        <v>1</v>
      </c>
      <c r="DC138" s="615"/>
      <c r="DD138" s="616"/>
      <c r="DE138" s="616"/>
      <c r="DF138" s="616"/>
      <c r="DG138" s="616"/>
      <c r="DH138" s="616"/>
      <c r="DI138" s="616"/>
      <c r="DJ138" s="616"/>
      <c r="DK138" s="616"/>
      <c r="DL138" s="616"/>
      <c r="DM138" s="616"/>
      <c r="DN138" s="616"/>
      <c r="DO138" s="616"/>
      <c r="DP138" s="616">
        <v>0.36506849315068496</v>
      </c>
      <c r="DQ138" s="616"/>
      <c r="DR138" s="616"/>
      <c r="DS138" s="616"/>
      <c r="DT138" s="616"/>
      <c r="DU138" s="616"/>
      <c r="DV138" s="616"/>
      <c r="DW138" s="616"/>
      <c r="DX138" s="616"/>
      <c r="DY138" s="616"/>
      <c r="DZ138" s="616"/>
      <c r="EA138" s="616"/>
      <c r="EB138" s="616"/>
      <c r="EC138" s="616"/>
      <c r="ED138" s="616"/>
      <c r="EE138" s="616"/>
      <c r="EF138" s="616"/>
      <c r="EG138" s="616"/>
      <c r="EH138" s="616"/>
      <c r="EI138" s="616"/>
      <c r="EJ138" s="616"/>
      <c r="EK138" s="616"/>
      <c r="EL138" s="616"/>
      <c r="EM138" s="616"/>
      <c r="EN138" s="616"/>
      <c r="EO138" s="616"/>
      <c r="EP138" s="616"/>
      <c r="EQ138" s="617">
        <v>0.36506849315068496</v>
      </c>
      <c r="ER138" s="618"/>
      <c r="ES138" s="619"/>
      <c r="ET138" s="619"/>
      <c r="EU138" s="619"/>
      <c r="EV138" s="619"/>
      <c r="EW138" s="619"/>
      <c r="EX138" s="619"/>
      <c r="EY138" s="619"/>
      <c r="EZ138" s="619"/>
      <c r="FA138" s="619"/>
      <c r="FB138" s="619"/>
      <c r="FC138" s="619"/>
      <c r="FD138" s="619"/>
      <c r="FE138" s="619"/>
      <c r="FF138" s="619"/>
      <c r="FG138" s="619"/>
      <c r="FH138" s="619"/>
      <c r="FI138" s="619"/>
      <c r="FJ138" s="619"/>
      <c r="FK138" s="619"/>
      <c r="FL138" s="619"/>
      <c r="FM138" s="619"/>
      <c r="FN138" s="619"/>
      <c r="FO138" s="619"/>
      <c r="FP138" s="619"/>
      <c r="FQ138" s="619"/>
      <c r="FR138" s="619"/>
      <c r="FS138" s="619"/>
      <c r="FT138" s="619"/>
      <c r="FU138" s="619"/>
      <c r="FV138" s="619"/>
      <c r="FW138" s="619"/>
      <c r="FX138" s="620"/>
      <c r="FY138" s="614"/>
      <c r="FZ138" s="615"/>
      <c r="GA138" s="616"/>
      <c r="GB138" s="616"/>
      <c r="GC138" s="616"/>
      <c r="GD138" s="616"/>
      <c r="GE138" s="616"/>
      <c r="GF138" s="616"/>
      <c r="GG138" s="616"/>
      <c r="GH138" s="616"/>
      <c r="GI138" s="616"/>
      <c r="GJ138" s="616"/>
      <c r="GK138" s="616"/>
      <c r="GL138" s="616"/>
      <c r="GM138" s="616"/>
      <c r="GN138" s="616"/>
      <c r="GO138" s="616"/>
      <c r="GP138" s="616"/>
      <c r="GQ138" s="616"/>
      <c r="GR138" s="616"/>
      <c r="GS138" s="616"/>
      <c r="GT138" s="616"/>
      <c r="GU138" s="616"/>
      <c r="GV138" s="616"/>
      <c r="GW138" s="616"/>
      <c r="GX138" s="616"/>
      <c r="GY138" s="616"/>
      <c r="GZ138" s="616"/>
      <c r="HA138" s="616"/>
      <c r="HB138" s="616"/>
      <c r="HC138" s="616"/>
      <c r="HD138" s="616"/>
      <c r="HE138" s="616"/>
      <c r="HF138" s="621"/>
      <c r="HG138" s="622"/>
      <c r="HH138" s="623"/>
      <c r="HI138" s="623"/>
      <c r="HJ138" s="623"/>
      <c r="HK138" s="623"/>
      <c r="HL138" s="623"/>
      <c r="HM138" s="623"/>
      <c r="HN138" s="624"/>
      <c r="HO138" s="625">
        <v>0</v>
      </c>
      <c r="HP138" s="626">
        <v>0</v>
      </c>
      <c r="HQ138" s="626">
        <v>0</v>
      </c>
      <c r="HR138" s="626">
        <v>0</v>
      </c>
      <c r="HS138" s="626">
        <v>0</v>
      </c>
      <c r="HT138" s="626">
        <v>766</v>
      </c>
      <c r="HU138" s="626">
        <v>0</v>
      </c>
      <c r="HV138" s="626">
        <v>0</v>
      </c>
      <c r="HW138" s="626">
        <v>0</v>
      </c>
      <c r="HX138" s="626">
        <v>0</v>
      </c>
      <c r="HY138" s="626">
        <v>0</v>
      </c>
      <c r="HZ138" s="626">
        <v>0</v>
      </c>
      <c r="IA138" s="626">
        <v>0</v>
      </c>
      <c r="IB138" s="626">
        <v>0</v>
      </c>
      <c r="IC138" s="626">
        <v>0</v>
      </c>
      <c r="ID138" s="626">
        <v>0</v>
      </c>
      <c r="IE138" s="626">
        <v>0</v>
      </c>
      <c r="IF138" s="626">
        <v>0</v>
      </c>
      <c r="IG138" s="626">
        <v>0</v>
      </c>
      <c r="IH138" s="626">
        <v>0</v>
      </c>
      <c r="II138" s="626">
        <v>0</v>
      </c>
      <c r="IJ138" s="626">
        <v>0</v>
      </c>
      <c r="IK138" s="626">
        <v>0</v>
      </c>
      <c r="IL138" s="626">
        <v>0</v>
      </c>
      <c r="IM138" s="626">
        <v>0</v>
      </c>
      <c r="IN138" s="626">
        <v>0</v>
      </c>
      <c r="IO138" s="626">
        <v>0</v>
      </c>
      <c r="IP138" s="626">
        <v>0</v>
      </c>
      <c r="IQ138" s="626">
        <f t="shared" si="90"/>
        <v>766</v>
      </c>
      <c r="IR138" s="627">
        <f t="shared" si="91"/>
        <v>0</v>
      </c>
      <c r="IS138" s="614">
        <f t="shared" si="92"/>
        <v>2.0986301369863014</v>
      </c>
      <c r="IT138" s="628">
        <v>311</v>
      </c>
      <c r="IU138" s="629">
        <f t="shared" si="93"/>
        <v>0.40600522193211486</v>
      </c>
      <c r="IV138" s="630">
        <v>593</v>
      </c>
      <c r="IW138" s="631">
        <f t="shared" si="74"/>
        <v>0.77415143603133163</v>
      </c>
      <c r="IX138" s="632">
        <v>792.58699999999999</v>
      </c>
      <c r="IY138" s="633">
        <v>1698.8963999999999</v>
      </c>
      <c r="IZ138" s="633">
        <v>2491.4834000000001</v>
      </c>
      <c r="JA138" s="634">
        <f t="shared" si="94"/>
        <v>0.6818814847411786</v>
      </c>
      <c r="JB138" s="635">
        <v>3.2525892950391646</v>
      </c>
      <c r="JC138" s="636">
        <v>0</v>
      </c>
      <c r="JD138" s="637">
        <v>746</v>
      </c>
      <c r="JE138" s="637">
        <v>0</v>
      </c>
      <c r="JF138" s="637">
        <v>15</v>
      </c>
      <c r="JG138" s="637">
        <v>0</v>
      </c>
      <c r="JH138" s="637">
        <v>5</v>
      </c>
      <c r="JI138" s="638">
        <f t="shared" si="75"/>
        <v>0</v>
      </c>
      <c r="JJ138" s="638">
        <f t="shared" si="76"/>
        <v>0.97389033942558745</v>
      </c>
      <c r="JK138" s="638">
        <f t="shared" si="77"/>
        <v>0</v>
      </c>
      <c r="JL138" s="638">
        <f t="shared" si="78"/>
        <v>1.95822454308094E-2</v>
      </c>
      <c r="JM138" s="638">
        <f t="shared" si="79"/>
        <v>0</v>
      </c>
      <c r="JN138" s="639">
        <f t="shared" si="80"/>
        <v>6.5274151436031328E-3</v>
      </c>
      <c r="JO138" s="640">
        <v>0</v>
      </c>
      <c r="JP138" s="641">
        <v>0</v>
      </c>
      <c r="JQ138" s="641">
        <v>0</v>
      </c>
      <c r="JR138" s="641">
        <v>0</v>
      </c>
      <c r="JS138" s="641">
        <v>0</v>
      </c>
      <c r="JT138" s="641">
        <v>2.3825065274151438</v>
      </c>
      <c r="JU138" s="641">
        <v>0</v>
      </c>
      <c r="JV138" s="641">
        <v>0</v>
      </c>
      <c r="JW138" s="641">
        <v>0</v>
      </c>
      <c r="JX138" s="641">
        <v>0</v>
      </c>
      <c r="JY138" s="641">
        <v>0</v>
      </c>
      <c r="JZ138" s="641">
        <v>0</v>
      </c>
      <c r="KA138" s="641">
        <v>0</v>
      </c>
      <c r="KB138" s="641">
        <v>0</v>
      </c>
      <c r="KC138" s="641">
        <v>0</v>
      </c>
      <c r="KD138" s="641">
        <v>0</v>
      </c>
      <c r="KE138" s="641">
        <v>0</v>
      </c>
      <c r="KF138" s="641">
        <v>0</v>
      </c>
      <c r="KG138" s="641">
        <v>0</v>
      </c>
      <c r="KH138" s="641">
        <v>0</v>
      </c>
      <c r="KI138" s="641">
        <v>0</v>
      </c>
      <c r="KJ138" s="641">
        <v>0</v>
      </c>
      <c r="KK138" s="641">
        <v>0</v>
      </c>
      <c r="KL138" s="641">
        <v>0</v>
      </c>
      <c r="KM138" s="641">
        <v>0</v>
      </c>
      <c r="KN138" s="641">
        <v>0</v>
      </c>
      <c r="KO138" s="641">
        <v>0</v>
      </c>
      <c r="KP138" s="641">
        <v>0</v>
      </c>
      <c r="KQ138" s="642">
        <v>2.3825065274151438</v>
      </c>
      <c r="KR138" s="625">
        <v>0</v>
      </c>
      <c r="KS138" s="626">
        <v>0</v>
      </c>
      <c r="KT138" s="626">
        <v>0</v>
      </c>
      <c r="KU138" s="626">
        <v>0</v>
      </c>
      <c r="KV138" s="626">
        <v>0</v>
      </c>
      <c r="KW138" s="626">
        <v>1057</v>
      </c>
      <c r="KX138" s="626">
        <v>0</v>
      </c>
      <c r="KY138" s="626">
        <v>0</v>
      </c>
      <c r="KZ138" s="626">
        <v>0</v>
      </c>
      <c r="LA138" s="626">
        <v>0</v>
      </c>
      <c r="LB138" s="626">
        <v>0</v>
      </c>
      <c r="LC138" s="626">
        <v>0</v>
      </c>
      <c r="LD138" s="626">
        <v>0</v>
      </c>
      <c r="LE138" s="626">
        <v>0</v>
      </c>
      <c r="LF138" s="626">
        <v>0</v>
      </c>
      <c r="LG138" s="626">
        <v>0</v>
      </c>
      <c r="LH138" s="626">
        <v>0</v>
      </c>
      <c r="LI138" s="626">
        <v>0</v>
      </c>
      <c r="LJ138" s="626">
        <v>0</v>
      </c>
      <c r="LK138" s="626">
        <v>0</v>
      </c>
      <c r="LL138" s="626">
        <v>0</v>
      </c>
      <c r="LM138" s="626">
        <v>0</v>
      </c>
      <c r="LN138" s="626">
        <v>0</v>
      </c>
      <c r="LO138" s="626">
        <v>0</v>
      </c>
      <c r="LP138" s="626">
        <v>0</v>
      </c>
      <c r="LQ138" s="626">
        <v>0</v>
      </c>
      <c r="LR138" s="626">
        <v>0</v>
      </c>
      <c r="LS138" s="626">
        <v>0</v>
      </c>
      <c r="LT138" s="626">
        <f t="shared" si="72"/>
        <v>1057</v>
      </c>
      <c r="LU138" s="614">
        <f t="shared" si="81"/>
        <v>2.8958904109589043</v>
      </c>
      <c r="LV138" s="625">
        <v>0</v>
      </c>
      <c r="LW138" s="626">
        <v>0</v>
      </c>
      <c r="LX138" s="626">
        <v>0</v>
      </c>
      <c r="LY138" s="626">
        <v>0</v>
      </c>
      <c r="LZ138" s="626">
        <v>0</v>
      </c>
      <c r="MA138" s="626">
        <v>0</v>
      </c>
      <c r="MB138" s="626">
        <v>0</v>
      </c>
      <c r="MC138" s="626">
        <v>0</v>
      </c>
      <c r="MD138" s="626">
        <v>0</v>
      </c>
      <c r="ME138" s="626">
        <v>0</v>
      </c>
      <c r="MF138" s="626">
        <v>0</v>
      </c>
      <c r="MG138" s="626">
        <v>0</v>
      </c>
      <c r="MH138" s="626">
        <v>0</v>
      </c>
      <c r="MI138" s="626">
        <v>0</v>
      </c>
      <c r="MJ138" s="626">
        <v>0</v>
      </c>
      <c r="MK138" s="626">
        <v>0</v>
      </c>
      <c r="ML138" s="626">
        <v>0</v>
      </c>
      <c r="MM138" s="626">
        <v>0</v>
      </c>
      <c r="MN138" s="626">
        <v>0</v>
      </c>
      <c r="MO138" s="626">
        <v>0</v>
      </c>
      <c r="MP138" s="626">
        <v>0</v>
      </c>
      <c r="MQ138" s="626">
        <v>0</v>
      </c>
      <c r="MR138" s="626">
        <v>0</v>
      </c>
      <c r="MS138" s="626">
        <v>0</v>
      </c>
      <c r="MT138" s="626">
        <v>0</v>
      </c>
      <c r="MU138" s="626">
        <v>0</v>
      </c>
      <c r="MV138" s="626">
        <v>0</v>
      </c>
      <c r="MW138" s="626">
        <v>0</v>
      </c>
      <c r="MX138" s="626">
        <f t="shared" si="67"/>
        <v>0</v>
      </c>
      <c r="MY138" s="614">
        <f t="shared" si="95"/>
        <v>0</v>
      </c>
      <c r="MZ138" s="612">
        <f t="shared" si="82"/>
        <v>1057</v>
      </c>
      <c r="NA138" s="613">
        <f t="shared" si="96"/>
        <v>0</v>
      </c>
      <c r="NB138" s="643">
        <f t="shared" si="97"/>
        <v>0</v>
      </c>
      <c r="NC138" s="644">
        <v>0</v>
      </c>
      <c r="ND138" s="645">
        <v>0</v>
      </c>
      <c r="NE138" s="645">
        <v>0</v>
      </c>
      <c r="NF138" s="646">
        <v>0</v>
      </c>
      <c r="NG138" s="647">
        <v>0</v>
      </c>
      <c r="NH138" s="647">
        <v>0</v>
      </c>
      <c r="NI138" s="645">
        <v>0</v>
      </c>
      <c r="NJ138" s="645">
        <v>0</v>
      </c>
      <c r="NK138" s="646">
        <v>0</v>
      </c>
      <c r="NL138" s="647">
        <v>0</v>
      </c>
      <c r="NM138" s="645">
        <v>0</v>
      </c>
      <c r="NN138" s="645">
        <v>0</v>
      </c>
      <c r="NO138" s="646">
        <v>0</v>
      </c>
      <c r="NP138" s="647">
        <v>0</v>
      </c>
      <c r="NQ138" s="648">
        <v>0</v>
      </c>
      <c r="NR138" s="648">
        <v>0</v>
      </c>
      <c r="NS138" s="648">
        <v>0</v>
      </c>
      <c r="NT138" s="649">
        <f t="shared" si="98"/>
        <v>0</v>
      </c>
      <c r="NU138" s="650"/>
      <c r="NV138" s="625"/>
      <c r="NW138" s="626"/>
      <c r="NX138" s="626"/>
      <c r="NY138" s="651"/>
      <c r="NZ138" s="626"/>
      <c r="OA138" s="626"/>
      <c r="OB138" s="626"/>
      <c r="OC138" s="651"/>
      <c r="OD138" s="652"/>
      <c r="OE138" s="653"/>
      <c r="OF138" s="654"/>
      <c r="OG138" s="654"/>
      <c r="OH138" s="654"/>
      <c r="OI138" s="654"/>
      <c r="OJ138" s="654"/>
      <c r="OK138" s="654"/>
      <c r="OL138" s="655"/>
      <c r="OM138" s="656"/>
      <c r="ON138" s="657"/>
      <c r="OO138" s="657"/>
      <c r="OP138" s="657"/>
      <c r="OQ138" s="657"/>
      <c r="OR138" s="657"/>
      <c r="OS138" s="657"/>
      <c r="OT138" s="658"/>
    </row>
    <row r="139" spans="1:410" s="587" customFormat="1" ht="8.25" x14ac:dyDescent="0.25">
      <c r="A139" s="588" t="s">
        <v>844</v>
      </c>
      <c r="B139" s="589" t="s">
        <v>845</v>
      </c>
      <c r="C139" s="590" t="s">
        <v>846</v>
      </c>
      <c r="D139" s="590" t="s">
        <v>1308</v>
      </c>
      <c r="E139" s="590" t="s">
        <v>1235</v>
      </c>
      <c r="F139" s="590" t="s">
        <v>395</v>
      </c>
      <c r="G139" s="590" t="s">
        <v>402</v>
      </c>
      <c r="H139" s="590" t="s">
        <v>403</v>
      </c>
      <c r="I139" s="590" t="s">
        <v>492</v>
      </c>
      <c r="J139" s="590" t="s">
        <v>493</v>
      </c>
      <c r="K139" s="591" t="s">
        <v>282</v>
      </c>
      <c r="L139" s="592">
        <v>1</v>
      </c>
      <c r="M139" s="593">
        <v>1090607</v>
      </c>
      <c r="N139" s="594">
        <v>852</v>
      </c>
      <c r="O139" s="595">
        <v>766690</v>
      </c>
      <c r="P139" s="596">
        <v>388048</v>
      </c>
      <c r="Q139" s="597">
        <f t="shared" si="83"/>
        <v>0.50613416113422638</v>
      </c>
      <c r="R139" s="598">
        <f t="shared" si="70"/>
        <v>323917</v>
      </c>
      <c r="S139" s="599">
        <v>1315.2486600000002</v>
      </c>
      <c r="T139" s="600">
        <v>917935.53180000035</v>
      </c>
      <c r="U139" s="600">
        <v>36447.818870000003</v>
      </c>
      <c r="V139" s="600">
        <v>955698.59933000023</v>
      </c>
      <c r="W139" s="601">
        <f t="shared" si="84"/>
        <v>0.87629971138091012</v>
      </c>
      <c r="X139" s="602">
        <v>73.160499999999999</v>
      </c>
      <c r="Y139" s="603">
        <v>3.7574999999999998</v>
      </c>
      <c r="Z139" s="603">
        <v>129.31493333333333</v>
      </c>
      <c r="AA139" s="603">
        <v>62.368400000000001</v>
      </c>
      <c r="AB139" s="603">
        <v>21.809866666666665</v>
      </c>
      <c r="AC139" s="603">
        <v>115.19013333333334</v>
      </c>
      <c r="AD139" s="603">
        <v>1.72</v>
      </c>
      <c r="AE139" s="603">
        <v>31.472999999999999</v>
      </c>
      <c r="AF139" s="603">
        <v>51.86</v>
      </c>
      <c r="AG139" s="603">
        <v>490.6543333333334</v>
      </c>
      <c r="AH139" s="604">
        <f t="shared" si="85"/>
        <v>0.17961372020779662</v>
      </c>
      <c r="AI139" s="605">
        <f t="shared" si="86"/>
        <v>0.317476455934872</v>
      </c>
      <c r="AJ139" s="606">
        <v>5082</v>
      </c>
      <c r="AK139" s="607">
        <v>2928</v>
      </c>
      <c r="AL139" s="607">
        <v>1</v>
      </c>
      <c r="AM139" s="607"/>
      <c r="AN139" s="607"/>
      <c r="AO139" s="607">
        <v>1588</v>
      </c>
      <c r="AP139" s="607">
        <v>3923</v>
      </c>
      <c r="AQ139" s="608">
        <v>292</v>
      </c>
      <c r="AR139" s="609"/>
      <c r="AS139" s="610"/>
      <c r="AT139" s="610"/>
      <c r="AU139" s="610"/>
      <c r="AV139" s="610"/>
      <c r="AW139" s="610"/>
      <c r="AX139" s="610"/>
      <c r="AY139" s="610"/>
      <c r="AZ139" s="610"/>
      <c r="BA139" s="610"/>
      <c r="BB139" s="610"/>
      <c r="BC139" s="610"/>
      <c r="BD139" s="610"/>
      <c r="BE139" s="610"/>
      <c r="BF139" s="610"/>
      <c r="BG139" s="610"/>
      <c r="BH139" s="610"/>
      <c r="BI139" s="610"/>
      <c r="BJ139" s="610"/>
      <c r="BK139" s="610"/>
      <c r="BL139" s="611"/>
      <c r="BM139" s="612">
        <v>89</v>
      </c>
      <c r="BN139" s="613"/>
      <c r="BO139" s="613"/>
      <c r="BP139" s="613"/>
      <c r="BQ139" s="613">
        <v>30</v>
      </c>
      <c r="BR139" s="613"/>
      <c r="BS139" s="613"/>
      <c r="BT139" s="613">
        <v>45</v>
      </c>
      <c r="BU139" s="613"/>
      <c r="BV139" s="613"/>
      <c r="BW139" s="613"/>
      <c r="BX139" s="613"/>
      <c r="BY139" s="613"/>
      <c r="BZ139" s="613"/>
      <c r="CA139" s="613"/>
      <c r="CB139" s="613"/>
      <c r="CC139" s="613"/>
      <c r="CD139" s="613"/>
      <c r="CE139" s="613"/>
      <c r="CF139" s="613"/>
      <c r="CG139" s="613"/>
      <c r="CH139" s="613"/>
      <c r="CI139" s="613"/>
      <c r="CJ139" s="613"/>
      <c r="CK139" s="613"/>
      <c r="CL139" s="613"/>
      <c r="CM139" s="613"/>
      <c r="CN139" s="613"/>
      <c r="CO139" s="613"/>
      <c r="CP139" s="613"/>
      <c r="CQ139" s="613"/>
      <c r="CR139" s="613"/>
      <c r="CS139" s="613"/>
      <c r="CT139" s="613"/>
      <c r="CU139" s="613"/>
      <c r="CV139" s="613"/>
      <c r="CW139" s="613"/>
      <c r="CX139" s="613"/>
      <c r="CY139" s="613"/>
      <c r="CZ139" s="613"/>
      <c r="DA139" s="613">
        <f t="shared" si="87"/>
        <v>164</v>
      </c>
      <c r="DB139" s="614">
        <f t="shared" si="88"/>
        <v>3</v>
      </c>
      <c r="DC139" s="615">
        <v>0.66005848853316917</v>
      </c>
      <c r="DD139" s="616"/>
      <c r="DE139" s="616"/>
      <c r="DF139" s="616"/>
      <c r="DG139" s="616">
        <v>0.80730593607305934</v>
      </c>
      <c r="DH139" s="616"/>
      <c r="DI139" s="616"/>
      <c r="DJ139" s="616">
        <v>0.42867579908675801</v>
      </c>
      <c r="DK139" s="616"/>
      <c r="DL139" s="616"/>
      <c r="DM139" s="616"/>
      <c r="DN139" s="616"/>
      <c r="DO139" s="616"/>
      <c r="DP139" s="616"/>
      <c r="DQ139" s="616"/>
      <c r="DR139" s="616"/>
      <c r="DS139" s="616"/>
      <c r="DT139" s="616"/>
      <c r="DU139" s="616"/>
      <c r="DV139" s="616"/>
      <c r="DW139" s="616"/>
      <c r="DX139" s="616"/>
      <c r="DY139" s="616"/>
      <c r="DZ139" s="616"/>
      <c r="EA139" s="616"/>
      <c r="EB139" s="616"/>
      <c r="EC139" s="616"/>
      <c r="ED139" s="616"/>
      <c r="EE139" s="616"/>
      <c r="EF139" s="616"/>
      <c r="EG139" s="616"/>
      <c r="EH139" s="616"/>
      <c r="EI139" s="616"/>
      <c r="EJ139" s="616"/>
      <c r="EK139" s="616"/>
      <c r="EL139" s="616"/>
      <c r="EM139" s="616"/>
      <c r="EN139" s="616"/>
      <c r="EO139" s="616"/>
      <c r="EP139" s="616"/>
      <c r="EQ139" s="617">
        <v>0.62350484463748745</v>
      </c>
      <c r="ER139" s="618"/>
      <c r="ES139" s="619">
        <v>12</v>
      </c>
      <c r="ET139" s="619"/>
      <c r="EU139" s="619"/>
      <c r="EV139" s="619"/>
      <c r="EW139" s="619"/>
      <c r="EX139" s="619"/>
      <c r="EY139" s="619"/>
      <c r="EZ139" s="619"/>
      <c r="FA139" s="619"/>
      <c r="FB139" s="619"/>
      <c r="FC139" s="619"/>
      <c r="FD139" s="619"/>
      <c r="FE139" s="619"/>
      <c r="FF139" s="619"/>
      <c r="FG139" s="619"/>
      <c r="FH139" s="619"/>
      <c r="FI139" s="619"/>
      <c r="FJ139" s="619"/>
      <c r="FK139" s="619"/>
      <c r="FL139" s="619"/>
      <c r="FM139" s="619"/>
      <c r="FN139" s="619"/>
      <c r="FO139" s="619"/>
      <c r="FP139" s="619"/>
      <c r="FQ139" s="619"/>
      <c r="FR139" s="619"/>
      <c r="FS139" s="619"/>
      <c r="FT139" s="619"/>
      <c r="FU139" s="619"/>
      <c r="FV139" s="619"/>
      <c r="FW139" s="619"/>
      <c r="FX139" s="620">
        <f t="shared" si="89"/>
        <v>12</v>
      </c>
      <c r="FY139" s="614">
        <f t="shared" ref="FY139:FY149" si="101">COUNT(ER139:FW139)</f>
        <v>1</v>
      </c>
      <c r="FZ139" s="615"/>
      <c r="GA139" s="616">
        <v>0.57191780821917804</v>
      </c>
      <c r="GB139" s="616"/>
      <c r="GC139" s="616"/>
      <c r="GD139" s="616"/>
      <c r="GE139" s="616"/>
      <c r="GF139" s="616"/>
      <c r="GG139" s="616"/>
      <c r="GH139" s="616"/>
      <c r="GI139" s="616"/>
      <c r="GJ139" s="616"/>
      <c r="GK139" s="616"/>
      <c r="GL139" s="616"/>
      <c r="GM139" s="616"/>
      <c r="GN139" s="616"/>
      <c r="GO139" s="616"/>
      <c r="GP139" s="616"/>
      <c r="GQ139" s="616"/>
      <c r="GR139" s="616"/>
      <c r="GS139" s="616"/>
      <c r="GT139" s="616"/>
      <c r="GU139" s="616"/>
      <c r="GV139" s="616"/>
      <c r="GW139" s="616"/>
      <c r="GX139" s="616"/>
      <c r="GY139" s="616"/>
      <c r="GZ139" s="616"/>
      <c r="HA139" s="616"/>
      <c r="HB139" s="616"/>
      <c r="HC139" s="616"/>
      <c r="HD139" s="616"/>
      <c r="HE139" s="616"/>
      <c r="HF139" s="621">
        <v>0.57191780821917804</v>
      </c>
      <c r="HG139" s="622">
        <v>180</v>
      </c>
      <c r="HH139" s="623"/>
      <c r="HI139" s="623">
        <v>30</v>
      </c>
      <c r="HJ139" s="623"/>
      <c r="HK139" s="623"/>
      <c r="HL139" s="623"/>
      <c r="HM139" s="623">
        <v>20</v>
      </c>
      <c r="HN139" s="660">
        <v>0.19657534246575342</v>
      </c>
      <c r="HO139" s="625">
        <v>9</v>
      </c>
      <c r="HP139" s="626">
        <v>641</v>
      </c>
      <c r="HQ139" s="626">
        <v>3</v>
      </c>
      <c r="HR139" s="626">
        <v>138</v>
      </c>
      <c r="HS139" s="626">
        <v>631</v>
      </c>
      <c r="HT139" s="626">
        <v>1746</v>
      </c>
      <c r="HU139" s="626">
        <v>230</v>
      </c>
      <c r="HV139" s="626">
        <v>307</v>
      </c>
      <c r="HW139" s="626">
        <v>687</v>
      </c>
      <c r="HX139" s="626">
        <v>61</v>
      </c>
      <c r="HY139" s="626">
        <v>234</v>
      </c>
      <c r="HZ139" s="626">
        <v>288</v>
      </c>
      <c r="IA139" s="626">
        <v>6</v>
      </c>
      <c r="IB139" s="626">
        <v>2</v>
      </c>
      <c r="IC139" s="626">
        <v>0</v>
      </c>
      <c r="ID139" s="626">
        <v>0</v>
      </c>
      <c r="IE139" s="626">
        <v>136</v>
      </c>
      <c r="IF139" s="626">
        <v>18</v>
      </c>
      <c r="IG139" s="626">
        <v>176</v>
      </c>
      <c r="IH139" s="626">
        <v>14</v>
      </c>
      <c r="II139" s="626">
        <v>21</v>
      </c>
      <c r="IJ139" s="626">
        <v>46</v>
      </c>
      <c r="IK139" s="626">
        <v>0</v>
      </c>
      <c r="IL139" s="626">
        <v>51</v>
      </c>
      <c r="IM139" s="626">
        <v>604</v>
      </c>
      <c r="IN139" s="626">
        <v>0</v>
      </c>
      <c r="IO139" s="626">
        <v>0</v>
      </c>
      <c r="IP139" s="626">
        <v>0</v>
      </c>
      <c r="IQ139" s="626">
        <f t="shared" si="90"/>
        <v>6049</v>
      </c>
      <c r="IR139" s="627">
        <f t="shared" si="91"/>
        <v>1.4878492312778971E-3</v>
      </c>
      <c r="IS139" s="614">
        <f t="shared" si="92"/>
        <v>16.572602739726026</v>
      </c>
      <c r="IT139" s="628">
        <v>252</v>
      </c>
      <c r="IU139" s="629">
        <f t="shared" si="93"/>
        <v>4.1659778475781124E-2</v>
      </c>
      <c r="IV139" s="630">
        <v>1854</v>
      </c>
      <c r="IW139" s="631">
        <f t="shared" si="74"/>
        <v>0.30649694164324681</v>
      </c>
      <c r="IX139" s="632">
        <v>4310.4961999999987</v>
      </c>
      <c r="IY139" s="633">
        <v>408.23619999999926</v>
      </c>
      <c r="IZ139" s="633">
        <v>4718.7323999999999</v>
      </c>
      <c r="JA139" s="634">
        <f t="shared" si="94"/>
        <v>8.6513954467941273E-2</v>
      </c>
      <c r="JB139" s="635">
        <v>0.7800847082162341</v>
      </c>
      <c r="JC139" s="636">
        <v>10</v>
      </c>
      <c r="JD139" s="637">
        <v>1006</v>
      </c>
      <c r="JE139" s="637">
        <v>2</v>
      </c>
      <c r="JF139" s="637">
        <v>336</v>
      </c>
      <c r="JG139" s="637">
        <v>0</v>
      </c>
      <c r="JH139" s="637">
        <v>4695</v>
      </c>
      <c r="JI139" s="638">
        <f t="shared" si="75"/>
        <v>1.6531658125309968E-3</v>
      </c>
      <c r="JJ139" s="638">
        <f t="shared" si="76"/>
        <v>0.1663084807406183</v>
      </c>
      <c r="JK139" s="638">
        <f t="shared" si="77"/>
        <v>3.3063316250619935E-4</v>
      </c>
      <c r="JL139" s="638">
        <f t="shared" si="78"/>
        <v>5.5546371301041494E-2</v>
      </c>
      <c r="JM139" s="638">
        <f t="shared" si="79"/>
        <v>0</v>
      </c>
      <c r="JN139" s="639">
        <f t="shared" si="80"/>
        <v>0.77616134898330302</v>
      </c>
      <c r="JO139" s="640">
        <v>15.888888888888889</v>
      </c>
      <c r="JP139" s="641">
        <v>7.0889235569422775</v>
      </c>
      <c r="JQ139" s="641">
        <v>5.666666666666667</v>
      </c>
      <c r="JR139" s="641">
        <v>6.0217391304347823</v>
      </c>
      <c r="JS139" s="641">
        <v>8.2345483359746439</v>
      </c>
      <c r="JT139" s="641">
        <v>4.9398625429553267</v>
      </c>
      <c r="JU139" s="641">
        <v>6.6347826086956525</v>
      </c>
      <c r="JV139" s="641">
        <v>8.3941368078175902</v>
      </c>
      <c r="JW139" s="641">
        <v>9.4061135371179034</v>
      </c>
      <c r="JX139" s="641">
        <v>8.6557377049180335</v>
      </c>
      <c r="JY139" s="641">
        <v>6.5641025641025639</v>
      </c>
      <c r="JZ139" s="641">
        <v>8.7951388888888893</v>
      </c>
      <c r="KA139" s="641">
        <v>8.6666666666666661</v>
      </c>
      <c r="KB139" s="641">
        <v>12</v>
      </c>
      <c r="KC139" s="641">
        <v>0</v>
      </c>
      <c r="KD139" s="641">
        <v>0</v>
      </c>
      <c r="KE139" s="641">
        <v>6.4411764705882355</v>
      </c>
      <c r="KF139" s="641">
        <v>8.1111111111111107</v>
      </c>
      <c r="KG139" s="641">
        <v>9.454545454545455</v>
      </c>
      <c r="KH139" s="641">
        <v>5.9285714285714288</v>
      </c>
      <c r="KI139" s="641">
        <v>4.1428571428571432</v>
      </c>
      <c r="KJ139" s="641">
        <v>3.3260869565217392</v>
      </c>
      <c r="KK139" s="641">
        <v>0</v>
      </c>
      <c r="KL139" s="641">
        <v>5.666666666666667</v>
      </c>
      <c r="KM139" s="641">
        <v>12.559602649006623</v>
      </c>
      <c r="KN139" s="641">
        <v>0</v>
      </c>
      <c r="KO139" s="641">
        <v>0</v>
      </c>
      <c r="KP139" s="641">
        <v>0</v>
      </c>
      <c r="KQ139" s="642">
        <v>7.5182674822284676</v>
      </c>
      <c r="KR139" s="625">
        <v>14</v>
      </c>
      <c r="KS139" s="626">
        <v>3843</v>
      </c>
      <c r="KT139" s="626">
        <v>14</v>
      </c>
      <c r="KU139" s="626">
        <v>693</v>
      </c>
      <c r="KV139" s="626">
        <v>4225</v>
      </c>
      <c r="KW139" s="626">
        <v>5865</v>
      </c>
      <c r="KX139" s="626">
        <v>1167</v>
      </c>
      <c r="KY139" s="626">
        <v>2191</v>
      </c>
      <c r="KZ139" s="626">
        <v>5745</v>
      </c>
      <c r="LA139" s="626">
        <v>447</v>
      </c>
      <c r="LB139" s="626">
        <v>1140</v>
      </c>
      <c r="LC139" s="626">
        <v>2164</v>
      </c>
      <c r="LD139" s="626">
        <v>42</v>
      </c>
      <c r="LE139" s="626">
        <v>22</v>
      </c>
      <c r="LF139" s="626">
        <v>0</v>
      </c>
      <c r="LG139" s="626">
        <v>0</v>
      </c>
      <c r="LH139" s="626">
        <v>713</v>
      </c>
      <c r="LI139" s="626">
        <v>129</v>
      </c>
      <c r="LJ139" s="626">
        <v>1270</v>
      </c>
      <c r="LK139" s="626">
        <v>65</v>
      </c>
      <c r="LL139" s="626">
        <v>54</v>
      </c>
      <c r="LM139" s="626">
        <v>100</v>
      </c>
      <c r="LN139" s="626">
        <v>0</v>
      </c>
      <c r="LO139" s="626">
        <v>241</v>
      </c>
      <c r="LP139" s="626">
        <v>7003</v>
      </c>
      <c r="LQ139" s="626">
        <v>0</v>
      </c>
      <c r="LR139" s="626">
        <v>0</v>
      </c>
      <c r="LS139" s="626">
        <v>0</v>
      </c>
      <c r="LT139" s="626">
        <f t="shared" si="72"/>
        <v>37147</v>
      </c>
      <c r="LU139" s="614">
        <f t="shared" si="81"/>
        <v>101.77260273972603</v>
      </c>
      <c r="LV139" s="625">
        <v>120</v>
      </c>
      <c r="LW139" s="626">
        <v>70</v>
      </c>
      <c r="LX139" s="626">
        <v>0</v>
      </c>
      <c r="LY139" s="626">
        <v>3</v>
      </c>
      <c r="LZ139" s="626">
        <v>347</v>
      </c>
      <c r="MA139" s="626">
        <v>1153</v>
      </c>
      <c r="MB139" s="626">
        <v>132</v>
      </c>
      <c r="MC139" s="626">
        <v>102</v>
      </c>
      <c r="MD139" s="626">
        <v>30</v>
      </c>
      <c r="ME139" s="626">
        <v>21</v>
      </c>
      <c r="MF139" s="626">
        <v>164</v>
      </c>
      <c r="MG139" s="626">
        <v>87</v>
      </c>
      <c r="MH139" s="626">
        <v>3</v>
      </c>
      <c r="MI139" s="626">
        <v>0</v>
      </c>
      <c r="MJ139" s="626">
        <v>0</v>
      </c>
      <c r="MK139" s="626">
        <v>0</v>
      </c>
      <c r="ML139" s="626">
        <v>28</v>
      </c>
      <c r="MM139" s="626">
        <v>0</v>
      </c>
      <c r="MN139" s="626">
        <v>221</v>
      </c>
      <c r="MO139" s="626">
        <v>4</v>
      </c>
      <c r="MP139" s="626">
        <v>16</v>
      </c>
      <c r="MQ139" s="626">
        <v>11</v>
      </c>
      <c r="MR139" s="626">
        <v>0</v>
      </c>
      <c r="MS139" s="626">
        <v>0</v>
      </c>
      <c r="MT139" s="626">
        <v>0</v>
      </c>
      <c r="MU139" s="626">
        <v>0</v>
      </c>
      <c r="MV139" s="626">
        <v>0</v>
      </c>
      <c r="MW139" s="626">
        <v>0</v>
      </c>
      <c r="MX139" s="626">
        <f t="shared" si="67"/>
        <v>2512</v>
      </c>
      <c r="MY139" s="614">
        <f t="shared" si="95"/>
        <v>6.882191780821918</v>
      </c>
      <c r="MZ139" s="612">
        <f t="shared" si="82"/>
        <v>37147</v>
      </c>
      <c r="NA139" s="613">
        <f t="shared" si="96"/>
        <v>2512</v>
      </c>
      <c r="NB139" s="643">
        <f t="shared" si="97"/>
        <v>6.3339973272145036E-2</v>
      </c>
      <c r="NC139" s="644">
        <v>0</v>
      </c>
      <c r="ND139" s="645">
        <v>0</v>
      </c>
      <c r="NE139" s="645">
        <v>0</v>
      </c>
      <c r="NF139" s="646">
        <v>8</v>
      </c>
      <c r="NG139" s="647">
        <v>250</v>
      </c>
      <c r="NH139" s="647">
        <v>2254</v>
      </c>
      <c r="NI139" s="645">
        <v>0</v>
      </c>
      <c r="NJ139" s="645">
        <v>0</v>
      </c>
      <c r="NK139" s="646">
        <v>0</v>
      </c>
      <c r="NL139" s="647">
        <v>0</v>
      </c>
      <c r="NM139" s="645">
        <v>0</v>
      </c>
      <c r="NN139" s="645">
        <v>0</v>
      </c>
      <c r="NO139" s="646">
        <v>0</v>
      </c>
      <c r="NP139" s="647">
        <v>0</v>
      </c>
      <c r="NQ139" s="648">
        <v>0</v>
      </c>
      <c r="NR139" s="648">
        <v>0</v>
      </c>
      <c r="NS139" s="648">
        <v>0</v>
      </c>
      <c r="NT139" s="649">
        <f t="shared" si="98"/>
        <v>2512</v>
      </c>
      <c r="NU139" s="650">
        <f t="shared" si="99"/>
        <v>0</v>
      </c>
      <c r="NV139" s="625"/>
      <c r="NW139" s="626"/>
      <c r="NX139" s="626"/>
      <c r="NY139" s="651"/>
      <c r="NZ139" s="626">
        <v>1</v>
      </c>
      <c r="OA139" s="626">
        <v>136</v>
      </c>
      <c r="OB139" s="626">
        <v>51</v>
      </c>
      <c r="OC139" s="651">
        <v>188</v>
      </c>
      <c r="OD139" s="652">
        <f t="shared" si="100"/>
        <v>188</v>
      </c>
      <c r="OE139" s="653"/>
      <c r="OF139" s="654"/>
      <c r="OG139" s="654">
        <v>3.94</v>
      </c>
      <c r="OH139" s="654">
        <v>0.32833333333333331</v>
      </c>
      <c r="OI139" s="654"/>
      <c r="OJ139" s="654"/>
      <c r="OK139" s="654">
        <v>19.880000000000003</v>
      </c>
      <c r="OL139" s="655">
        <v>1.656666666666667</v>
      </c>
      <c r="OM139" s="656"/>
      <c r="ON139" s="657">
        <v>575</v>
      </c>
      <c r="OO139" s="657"/>
      <c r="OP139" s="657"/>
      <c r="OQ139" s="657">
        <v>907</v>
      </c>
      <c r="OR139" s="657"/>
      <c r="OS139" s="657"/>
      <c r="OT139" s="658">
        <f t="shared" si="69"/>
        <v>1482</v>
      </c>
    </row>
    <row r="140" spans="1:410" s="587" customFormat="1" ht="8.25" x14ac:dyDescent="0.25">
      <c r="A140" s="588" t="s">
        <v>848</v>
      </c>
      <c r="B140" s="589" t="s">
        <v>849</v>
      </c>
      <c r="C140" s="590" t="s">
        <v>850</v>
      </c>
      <c r="D140" s="590" t="s">
        <v>851</v>
      </c>
      <c r="E140" s="590" t="s">
        <v>1213</v>
      </c>
      <c r="F140" s="590" t="s">
        <v>280</v>
      </c>
      <c r="G140" s="590" t="s">
        <v>293</v>
      </c>
      <c r="H140" s="590" t="s">
        <v>294</v>
      </c>
      <c r="I140" s="590" t="s">
        <v>492</v>
      </c>
      <c r="J140" s="590" t="s">
        <v>493</v>
      </c>
      <c r="K140" s="591" t="s">
        <v>282</v>
      </c>
      <c r="L140" s="592">
        <v>1</v>
      </c>
      <c r="M140" s="593">
        <v>766687</v>
      </c>
      <c r="N140" s="594">
        <v>0</v>
      </c>
      <c r="O140" s="595">
        <v>758642</v>
      </c>
      <c r="P140" s="596">
        <v>351494</v>
      </c>
      <c r="Q140" s="597">
        <f t="shared" si="83"/>
        <v>0.46331998492042359</v>
      </c>
      <c r="R140" s="598">
        <f t="shared" si="70"/>
        <v>8045</v>
      </c>
      <c r="S140" s="599">
        <v>0</v>
      </c>
      <c r="T140" s="600">
        <v>681171.16004999983</v>
      </c>
      <c r="U140" s="600">
        <v>5710.8043999999991</v>
      </c>
      <c r="V140" s="600">
        <v>686881.96444999985</v>
      </c>
      <c r="W140" s="601">
        <f t="shared" si="84"/>
        <v>0.89590923603765271</v>
      </c>
      <c r="X140" s="602">
        <v>57.037999999999997</v>
      </c>
      <c r="Y140" s="603">
        <v>4.33</v>
      </c>
      <c r="Z140" s="603">
        <v>111.5664</v>
      </c>
      <c r="AA140" s="603">
        <v>85.645599999999988</v>
      </c>
      <c r="AB140" s="603">
        <v>25.721733333333333</v>
      </c>
      <c r="AC140" s="603">
        <v>83.099199999999996</v>
      </c>
      <c r="AD140" s="603">
        <v>0</v>
      </c>
      <c r="AE140" s="603">
        <v>44.525500000000001</v>
      </c>
      <c r="AF140" s="603">
        <v>19.536999999999999</v>
      </c>
      <c r="AG140" s="603">
        <v>431.46343333333334</v>
      </c>
      <c r="AH140" s="604">
        <f t="shared" si="85"/>
        <v>0.15524729205913829</v>
      </c>
      <c r="AI140" s="605">
        <f t="shared" si="86"/>
        <v>0.30366389923886966</v>
      </c>
      <c r="AJ140" s="606"/>
      <c r="AK140" s="607"/>
      <c r="AL140" s="607"/>
      <c r="AM140" s="607"/>
      <c r="AN140" s="607"/>
      <c r="AO140" s="607"/>
      <c r="AP140" s="607">
        <v>2</v>
      </c>
      <c r="AQ140" s="608"/>
      <c r="AR140" s="609"/>
      <c r="AS140" s="610"/>
      <c r="AT140" s="610"/>
      <c r="AU140" s="610"/>
      <c r="AV140" s="610"/>
      <c r="AW140" s="610"/>
      <c r="AX140" s="610"/>
      <c r="AY140" s="610"/>
      <c r="AZ140" s="610"/>
      <c r="BA140" s="610"/>
      <c r="BB140" s="610"/>
      <c r="BC140" s="610"/>
      <c r="BD140" s="610"/>
      <c r="BE140" s="610"/>
      <c r="BF140" s="610"/>
      <c r="BG140" s="610"/>
      <c r="BH140" s="610"/>
      <c r="BI140" s="610"/>
      <c r="BJ140" s="610"/>
      <c r="BK140" s="610"/>
      <c r="BL140" s="611"/>
      <c r="BM140" s="612"/>
      <c r="BN140" s="613">
        <v>40</v>
      </c>
      <c r="BO140" s="613"/>
      <c r="BP140" s="613">
        <v>20</v>
      </c>
      <c r="BQ140" s="613"/>
      <c r="BR140" s="613"/>
      <c r="BS140" s="613"/>
      <c r="BT140" s="613"/>
      <c r="BU140" s="613"/>
      <c r="BV140" s="613"/>
      <c r="BW140" s="613"/>
      <c r="BX140" s="613"/>
      <c r="BY140" s="613"/>
      <c r="BZ140" s="613"/>
      <c r="CA140" s="613"/>
      <c r="CB140" s="613"/>
      <c r="CC140" s="613"/>
      <c r="CD140" s="613"/>
      <c r="CE140" s="613"/>
      <c r="CF140" s="613"/>
      <c r="CG140" s="613"/>
      <c r="CH140" s="613"/>
      <c r="CI140" s="613"/>
      <c r="CJ140" s="613"/>
      <c r="CK140" s="613"/>
      <c r="CL140" s="613"/>
      <c r="CM140" s="613"/>
      <c r="CN140" s="613"/>
      <c r="CO140" s="613"/>
      <c r="CP140" s="613"/>
      <c r="CQ140" s="613"/>
      <c r="CR140" s="613"/>
      <c r="CS140" s="613"/>
      <c r="CT140" s="613"/>
      <c r="CU140" s="613"/>
      <c r="CV140" s="613"/>
      <c r="CW140" s="613"/>
      <c r="CX140" s="613"/>
      <c r="CY140" s="613"/>
      <c r="CZ140" s="613"/>
      <c r="DA140" s="613">
        <f t="shared" si="87"/>
        <v>60</v>
      </c>
      <c r="DB140" s="614">
        <f t="shared" si="88"/>
        <v>2</v>
      </c>
      <c r="DC140" s="615"/>
      <c r="DD140" s="616">
        <v>0.45041095890410959</v>
      </c>
      <c r="DE140" s="616"/>
      <c r="DF140" s="616">
        <v>0.62876712328767126</v>
      </c>
      <c r="DG140" s="616"/>
      <c r="DH140" s="616"/>
      <c r="DI140" s="616"/>
      <c r="DJ140" s="616"/>
      <c r="DK140" s="616"/>
      <c r="DL140" s="616"/>
      <c r="DM140" s="616"/>
      <c r="DN140" s="616"/>
      <c r="DO140" s="616"/>
      <c r="DP140" s="616"/>
      <c r="DQ140" s="616"/>
      <c r="DR140" s="616"/>
      <c r="DS140" s="616"/>
      <c r="DT140" s="616"/>
      <c r="DU140" s="616"/>
      <c r="DV140" s="616"/>
      <c r="DW140" s="616"/>
      <c r="DX140" s="616"/>
      <c r="DY140" s="616"/>
      <c r="DZ140" s="616"/>
      <c r="EA140" s="616"/>
      <c r="EB140" s="616"/>
      <c r="EC140" s="616"/>
      <c r="ED140" s="616"/>
      <c r="EE140" s="616"/>
      <c r="EF140" s="616"/>
      <c r="EG140" s="616"/>
      <c r="EH140" s="616"/>
      <c r="EI140" s="616"/>
      <c r="EJ140" s="616"/>
      <c r="EK140" s="616"/>
      <c r="EL140" s="616"/>
      <c r="EM140" s="616"/>
      <c r="EN140" s="616"/>
      <c r="EO140" s="616"/>
      <c r="EP140" s="616"/>
      <c r="EQ140" s="617">
        <v>0.50986301369863019</v>
      </c>
      <c r="ER140" s="618">
        <v>6</v>
      </c>
      <c r="ES140" s="619"/>
      <c r="ET140" s="619"/>
      <c r="EU140" s="619"/>
      <c r="EV140" s="619"/>
      <c r="EW140" s="619"/>
      <c r="EX140" s="619"/>
      <c r="EY140" s="619"/>
      <c r="EZ140" s="619"/>
      <c r="FA140" s="619"/>
      <c r="FB140" s="619"/>
      <c r="FC140" s="619"/>
      <c r="FD140" s="619"/>
      <c r="FE140" s="619"/>
      <c r="FF140" s="619"/>
      <c r="FG140" s="619"/>
      <c r="FH140" s="619"/>
      <c r="FI140" s="619"/>
      <c r="FJ140" s="619"/>
      <c r="FK140" s="619"/>
      <c r="FL140" s="619"/>
      <c r="FM140" s="619"/>
      <c r="FN140" s="619"/>
      <c r="FO140" s="619"/>
      <c r="FP140" s="619"/>
      <c r="FQ140" s="619"/>
      <c r="FR140" s="619"/>
      <c r="FS140" s="619"/>
      <c r="FT140" s="619"/>
      <c r="FU140" s="619"/>
      <c r="FV140" s="619"/>
      <c r="FW140" s="619"/>
      <c r="FX140" s="620">
        <f t="shared" si="89"/>
        <v>6</v>
      </c>
      <c r="FY140" s="614">
        <f t="shared" si="101"/>
        <v>1</v>
      </c>
      <c r="FZ140" s="615">
        <v>0.80273972602739729</v>
      </c>
      <c r="GA140" s="616"/>
      <c r="GB140" s="616"/>
      <c r="GC140" s="616"/>
      <c r="GD140" s="616"/>
      <c r="GE140" s="616"/>
      <c r="GF140" s="616"/>
      <c r="GG140" s="616"/>
      <c r="GH140" s="616"/>
      <c r="GI140" s="616"/>
      <c r="GJ140" s="616"/>
      <c r="GK140" s="616"/>
      <c r="GL140" s="616"/>
      <c r="GM140" s="616"/>
      <c r="GN140" s="616"/>
      <c r="GO140" s="616"/>
      <c r="GP140" s="616"/>
      <c r="GQ140" s="616"/>
      <c r="GR140" s="616"/>
      <c r="GS140" s="616"/>
      <c r="GT140" s="616"/>
      <c r="GU140" s="616"/>
      <c r="GV140" s="616"/>
      <c r="GW140" s="616"/>
      <c r="GX140" s="616"/>
      <c r="GY140" s="616"/>
      <c r="GZ140" s="616"/>
      <c r="HA140" s="616"/>
      <c r="HB140" s="616"/>
      <c r="HC140" s="616"/>
      <c r="HD140" s="616"/>
      <c r="HE140" s="616"/>
      <c r="HF140" s="621">
        <v>0.80273972602739729</v>
      </c>
      <c r="HG140" s="622">
        <v>70</v>
      </c>
      <c r="HH140" s="623">
        <v>80</v>
      </c>
      <c r="HI140" s="623">
        <v>40</v>
      </c>
      <c r="HJ140" s="623"/>
      <c r="HK140" s="623">
        <v>22</v>
      </c>
      <c r="HL140" s="659">
        <v>1.2948941469489414</v>
      </c>
      <c r="HM140" s="623">
        <v>20</v>
      </c>
      <c r="HN140" s="660">
        <v>0.28273972602739728</v>
      </c>
      <c r="HO140" s="625">
        <v>1</v>
      </c>
      <c r="HP140" s="626">
        <v>1</v>
      </c>
      <c r="HQ140" s="626">
        <v>0</v>
      </c>
      <c r="HR140" s="626">
        <v>0</v>
      </c>
      <c r="HS140" s="626">
        <v>67</v>
      </c>
      <c r="HT140" s="626">
        <v>47</v>
      </c>
      <c r="HU140" s="626">
        <v>817</v>
      </c>
      <c r="HV140" s="626">
        <v>246</v>
      </c>
      <c r="HW140" s="626">
        <v>1560</v>
      </c>
      <c r="HX140" s="626">
        <v>37</v>
      </c>
      <c r="HY140" s="626">
        <v>54</v>
      </c>
      <c r="HZ140" s="626">
        <v>7</v>
      </c>
      <c r="IA140" s="626">
        <v>14</v>
      </c>
      <c r="IB140" s="626">
        <v>0</v>
      </c>
      <c r="IC140" s="626">
        <v>0</v>
      </c>
      <c r="ID140" s="626">
        <v>0</v>
      </c>
      <c r="IE140" s="626">
        <v>4</v>
      </c>
      <c r="IF140" s="626">
        <v>5</v>
      </c>
      <c r="IG140" s="626">
        <v>16</v>
      </c>
      <c r="IH140" s="626">
        <v>17</v>
      </c>
      <c r="II140" s="626">
        <v>0</v>
      </c>
      <c r="IJ140" s="626">
        <v>12</v>
      </c>
      <c r="IK140" s="626">
        <v>0</v>
      </c>
      <c r="IL140" s="626">
        <v>39</v>
      </c>
      <c r="IM140" s="626">
        <v>0</v>
      </c>
      <c r="IN140" s="626">
        <v>0</v>
      </c>
      <c r="IO140" s="626">
        <v>1</v>
      </c>
      <c r="IP140" s="626">
        <v>0</v>
      </c>
      <c r="IQ140" s="626">
        <f t="shared" si="90"/>
        <v>2945</v>
      </c>
      <c r="IR140" s="627">
        <f t="shared" si="91"/>
        <v>3.3955857385398983E-4</v>
      </c>
      <c r="IS140" s="614">
        <f t="shared" si="92"/>
        <v>8.0684931506849313</v>
      </c>
      <c r="IT140" s="628">
        <v>592</v>
      </c>
      <c r="IU140" s="629">
        <f t="shared" si="93"/>
        <v>0.20101867572156196</v>
      </c>
      <c r="IV140" s="630">
        <v>1841</v>
      </c>
      <c r="IW140" s="631">
        <f t="shared" si="74"/>
        <v>0.62512733446519519</v>
      </c>
      <c r="IX140" s="632">
        <v>3209.1640999999995</v>
      </c>
      <c r="IY140" s="633">
        <v>1188.2890000000004</v>
      </c>
      <c r="IZ140" s="633">
        <v>4397.453099999997</v>
      </c>
      <c r="JA140" s="634">
        <f t="shared" si="94"/>
        <v>0.27022209742271069</v>
      </c>
      <c r="JB140" s="635">
        <v>1.4931929032258053</v>
      </c>
      <c r="JC140" s="636">
        <v>2164</v>
      </c>
      <c r="JD140" s="637">
        <v>350</v>
      </c>
      <c r="JE140" s="637">
        <v>1</v>
      </c>
      <c r="JF140" s="637">
        <v>0</v>
      </c>
      <c r="JG140" s="637">
        <v>0</v>
      </c>
      <c r="JH140" s="637">
        <v>430</v>
      </c>
      <c r="JI140" s="638">
        <f t="shared" si="75"/>
        <v>0.73480475382003396</v>
      </c>
      <c r="JJ140" s="638">
        <f t="shared" si="76"/>
        <v>0.11884550084889643</v>
      </c>
      <c r="JK140" s="638">
        <f t="shared" si="77"/>
        <v>3.3955857385398983E-4</v>
      </c>
      <c r="JL140" s="638">
        <f t="shared" si="78"/>
        <v>0</v>
      </c>
      <c r="JM140" s="638">
        <f t="shared" si="79"/>
        <v>0</v>
      </c>
      <c r="JN140" s="639">
        <f t="shared" si="80"/>
        <v>0.14601018675721561</v>
      </c>
      <c r="JO140" s="640">
        <v>6</v>
      </c>
      <c r="JP140" s="641">
        <v>2</v>
      </c>
      <c r="JQ140" s="641">
        <v>0</v>
      </c>
      <c r="JR140" s="641">
        <v>0</v>
      </c>
      <c r="JS140" s="641">
        <v>8.0597014925373127</v>
      </c>
      <c r="JT140" s="641">
        <v>2.6382978723404253</v>
      </c>
      <c r="JU140" s="641">
        <v>3.441860465116279</v>
      </c>
      <c r="JV140" s="641">
        <v>3.5406504065040649</v>
      </c>
      <c r="JW140" s="641">
        <v>6.7467948717948714</v>
      </c>
      <c r="JX140" s="641">
        <v>3.8918918918918921</v>
      </c>
      <c r="JY140" s="641">
        <v>5.0370370370370372</v>
      </c>
      <c r="JZ140" s="641">
        <v>11.714285714285714</v>
      </c>
      <c r="KA140" s="641">
        <v>3.1428571428571428</v>
      </c>
      <c r="KB140" s="641">
        <v>0</v>
      </c>
      <c r="KC140" s="641">
        <v>0</v>
      </c>
      <c r="KD140" s="641">
        <v>0</v>
      </c>
      <c r="KE140" s="641">
        <v>4.75</v>
      </c>
      <c r="KF140" s="641">
        <v>7</v>
      </c>
      <c r="KG140" s="641">
        <v>10.4375</v>
      </c>
      <c r="KH140" s="641">
        <v>3.9411764705882355</v>
      </c>
      <c r="KI140" s="641">
        <v>0</v>
      </c>
      <c r="KJ140" s="641">
        <v>3.5</v>
      </c>
      <c r="KK140" s="641">
        <v>0</v>
      </c>
      <c r="KL140" s="641">
        <v>1.8205128205128205</v>
      </c>
      <c r="KM140" s="641">
        <v>0</v>
      </c>
      <c r="KN140" s="641">
        <v>0</v>
      </c>
      <c r="KO140" s="641">
        <v>2</v>
      </c>
      <c r="KP140" s="641">
        <v>0</v>
      </c>
      <c r="KQ140" s="642">
        <v>5.3735144312393892</v>
      </c>
      <c r="KR140" s="625">
        <v>0</v>
      </c>
      <c r="KS140" s="626">
        <v>1</v>
      </c>
      <c r="KT140" s="626">
        <v>0</v>
      </c>
      <c r="KU140" s="626">
        <v>0</v>
      </c>
      <c r="KV140" s="626">
        <v>350</v>
      </c>
      <c r="KW140" s="626">
        <v>77</v>
      </c>
      <c r="KX140" s="626">
        <v>1852</v>
      </c>
      <c r="KY140" s="626">
        <v>611</v>
      </c>
      <c r="KZ140" s="626">
        <v>7609</v>
      </c>
      <c r="LA140" s="626">
        <v>99</v>
      </c>
      <c r="LB140" s="626">
        <v>158</v>
      </c>
      <c r="LC140" s="626">
        <v>72</v>
      </c>
      <c r="LD140" s="626">
        <v>30</v>
      </c>
      <c r="LE140" s="626">
        <v>0</v>
      </c>
      <c r="LF140" s="626">
        <v>0</v>
      </c>
      <c r="LG140" s="626">
        <v>0</v>
      </c>
      <c r="LH140" s="626">
        <v>14</v>
      </c>
      <c r="LI140" s="626">
        <v>28</v>
      </c>
      <c r="LJ140" s="626">
        <v>125</v>
      </c>
      <c r="LK140" s="626">
        <v>50</v>
      </c>
      <c r="LL140" s="626">
        <v>0</v>
      </c>
      <c r="LM140" s="626">
        <v>26</v>
      </c>
      <c r="LN140" s="626">
        <v>0</v>
      </c>
      <c r="LO140" s="626">
        <v>33</v>
      </c>
      <c r="LP140" s="626">
        <v>0</v>
      </c>
      <c r="LQ140" s="626">
        <v>0</v>
      </c>
      <c r="LR140" s="626">
        <v>1</v>
      </c>
      <c r="LS140" s="626">
        <v>0</v>
      </c>
      <c r="LT140" s="626">
        <f t="shared" si="72"/>
        <v>11136</v>
      </c>
      <c r="LU140" s="614">
        <f t="shared" si="81"/>
        <v>30.509589041095889</v>
      </c>
      <c r="LV140" s="625">
        <v>5</v>
      </c>
      <c r="LW140" s="626">
        <v>0</v>
      </c>
      <c r="LX140" s="626">
        <v>0</v>
      </c>
      <c r="LY140" s="626">
        <v>0</v>
      </c>
      <c r="LZ140" s="626">
        <v>133</v>
      </c>
      <c r="MA140" s="626">
        <v>0</v>
      </c>
      <c r="MB140" s="626">
        <v>141</v>
      </c>
      <c r="MC140" s="626">
        <v>13</v>
      </c>
      <c r="MD140" s="626">
        <v>1345</v>
      </c>
      <c r="ME140" s="626">
        <v>8</v>
      </c>
      <c r="MF140" s="626">
        <v>59</v>
      </c>
      <c r="MG140" s="626">
        <v>3</v>
      </c>
      <c r="MH140" s="626">
        <v>0</v>
      </c>
      <c r="MI140" s="626">
        <v>0</v>
      </c>
      <c r="MJ140" s="626">
        <v>0</v>
      </c>
      <c r="MK140" s="626">
        <v>0</v>
      </c>
      <c r="ML140" s="626">
        <v>1</v>
      </c>
      <c r="MM140" s="626">
        <v>1</v>
      </c>
      <c r="MN140" s="626">
        <v>25</v>
      </c>
      <c r="MO140" s="626">
        <v>0</v>
      </c>
      <c r="MP140" s="626">
        <v>0</v>
      </c>
      <c r="MQ140" s="626">
        <v>4</v>
      </c>
      <c r="MR140" s="626">
        <v>0</v>
      </c>
      <c r="MS140" s="626">
        <v>0</v>
      </c>
      <c r="MT140" s="626">
        <v>0</v>
      </c>
      <c r="MU140" s="626">
        <v>0</v>
      </c>
      <c r="MV140" s="626">
        <v>0</v>
      </c>
      <c r="MW140" s="626">
        <v>0</v>
      </c>
      <c r="MX140" s="626">
        <f t="shared" si="67"/>
        <v>1738</v>
      </c>
      <c r="MY140" s="614">
        <f t="shared" si="95"/>
        <v>4.7616438356164386</v>
      </c>
      <c r="MZ140" s="612">
        <f t="shared" si="82"/>
        <v>11136</v>
      </c>
      <c r="NA140" s="613">
        <f t="shared" si="96"/>
        <v>1738</v>
      </c>
      <c r="NB140" s="643">
        <f t="shared" si="97"/>
        <v>0.13500077675935995</v>
      </c>
      <c r="NC140" s="644">
        <v>0</v>
      </c>
      <c r="ND140" s="645">
        <v>0</v>
      </c>
      <c r="NE140" s="645">
        <v>1</v>
      </c>
      <c r="NF140" s="646">
        <v>275</v>
      </c>
      <c r="NG140" s="647">
        <v>938</v>
      </c>
      <c r="NH140" s="647">
        <v>524</v>
      </c>
      <c r="NI140" s="645">
        <v>0</v>
      </c>
      <c r="NJ140" s="645">
        <v>0</v>
      </c>
      <c r="NK140" s="646">
        <v>0</v>
      </c>
      <c r="NL140" s="647">
        <v>0</v>
      </c>
      <c r="NM140" s="645">
        <v>0</v>
      </c>
      <c r="NN140" s="645">
        <v>0</v>
      </c>
      <c r="NO140" s="646">
        <v>0</v>
      </c>
      <c r="NP140" s="647">
        <v>0</v>
      </c>
      <c r="NQ140" s="648">
        <v>0</v>
      </c>
      <c r="NR140" s="648">
        <v>0</v>
      </c>
      <c r="NS140" s="648">
        <v>0</v>
      </c>
      <c r="NT140" s="649">
        <f t="shared" si="98"/>
        <v>1738</v>
      </c>
      <c r="NU140" s="650">
        <f t="shared" si="99"/>
        <v>5.7537399309551208E-4</v>
      </c>
      <c r="NV140" s="625"/>
      <c r="NW140" s="626"/>
      <c r="NX140" s="626"/>
      <c r="NY140" s="651"/>
      <c r="NZ140" s="626">
        <v>7</v>
      </c>
      <c r="OA140" s="626">
        <v>1</v>
      </c>
      <c r="OB140" s="626"/>
      <c r="OC140" s="651">
        <v>8</v>
      </c>
      <c r="OD140" s="652">
        <f t="shared" si="100"/>
        <v>8</v>
      </c>
      <c r="OE140" s="653"/>
      <c r="OF140" s="654"/>
      <c r="OG140" s="654">
        <v>3.6</v>
      </c>
      <c r="OH140" s="654">
        <v>0.6</v>
      </c>
      <c r="OI140" s="654"/>
      <c r="OJ140" s="654"/>
      <c r="OK140" s="654">
        <v>10.489999999999998</v>
      </c>
      <c r="OL140" s="655">
        <v>1.7483333333333331</v>
      </c>
      <c r="OM140" s="656"/>
      <c r="ON140" s="657"/>
      <c r="OO140" s="657"/>
      <c r="OP140" s="657"/>
      <c r="OQ140" s="657"/>
      <c r="OR140" s="657"/>
      <c r="OS140" s="657"/>
      <c r="OT140" s="658"/>
    </row>
    <row r="141" spans="1:410" s="587" customFormat="1" ht="8.25" x14ac:dyDescent="0.25">
      <c r="A141" s="588" t="s">
        <v>852</v>
      </c>
      <c r="B141" s="589" t="s">
        <v>853</v>
      </c>
      <c r="C141" s="590" t="s">
        <v>854</v>
      </c>
      <c r="D141" s="590" t="s">
        <v>1309</v>
      </c>
      <c r="E141" s="590" t="s">
        <v>1207</v>
      </c>
      <c r="F141" s="590" t="s">
        <v>229</v>
      </c>
      <c r="G141" s="590" t="s">
        <v>269</v>
      </c>
      <c r="H141" s="590" t="s">
        <v>269</v>
      </c>
      <c r="I141" s="590" t="s">
        <v>492</v>
      </c>
      <c r="J141" s="590" t="s">
        <v>493</v>
      </c>
      <c r="K141" s="591" t="s">
        <v>282</v>
      </c>
      <c r="L141" s="592">
        <v>1</v>
      </c>
      <c r="M141" s="593">
        <v>519210</v>
      </c>
      <c r="N141" s="594">
        <v>0</v>
      </c>
      <c r="O141" s="595">
        <v>311131</v>
      </c>
      <c r="P141" s="596">
        <v>150743</v>
      </c>
      <c r="Q141" s="597">
        <f t="shared" si="83"/>
        <v>0.48450009802944738</v>
      </c>
      <c r="R141" s="598">
        <f t="shared" si="70"/>
        <v>208079</v>
      </c>
      <c r="S141" s="599">
        <v>0</v>
      </c>
      <c r="T141" s="600">
        <v>383598.13973</v>
      </c>
      <c r="U141" s="600">
        <v>0</v>
      </c>
      <c r="V141" s="600">
        <v>383598.13973</v>
      </c>
      <c r="W141" s="601">
        <f t="shared" si="84"/>
        <v>0.73881115488915849</v>
      </c>
      <c r="X141" s="602">
        <v>29.082014999999998</v>
      </c>
      <c r="Y141" s="603">
        <v>0</v>
      </c>
      <c r="Z141" s="603">
        <v>58.469466666666669</v>
      </c>
      <c r="AA141" s="603">
        <v>15.256399999999999</v>
      </c>
      <c r="AB141" s="603">
        <v>6.3733333333333331</v>
      </c>
      <c r="AC141" s="603">
        <v>11.451733333333333</v>
      </c>
      <c r="AD141" s="603">
        <v>0</v>
      </c>
      <c r="AE141" s="603">
        <v>9.0792149999999996</v>
      </c>
      <c r="AF141" s="603">
        <v>9.4838749999999994</v>
      </c>
      <c r="AG141" s="603">
        <v>139.19603833333335</v>
      </c>
      <c r="AH141" s="604">
        <f t="shared" si="85"/>
        <v>0.24107853950183233</v>
      </c>
      <c r="AI141" s="605">
        <f t="shared" si="86"/>
        <v>0.48468902960991767</v>
      </c>
      <c r="AJ141" s="606"/>
      <c r="AK141" s="607"/>
      <c r="AL141" s="607"/>
      <c r="AM141" s="607"/>
      <c r="AN141" s="607"/>
      <c r="AO141" s="607">
        <v>525</v>
      </c>
      <c r="AP141" s="607">
        <v>2</v>
      </c>
      <c r="AQ141" s="608"/>
      <c r="AR141" s="609"/>
      <c r="AS141" s="610"/>
      <c r="AT141" s="610"/>
      <c r="AU141" s="610"/>
      <c r="AV141" s="610"/>
      <c r="AW141" s="610"/>
      <c r="AX141" s="610"/>
      <c r="AY141" s="610"/>
      <c r="AZ141" s="610"/>
      <c r="BA141" s="610"/>
      <c r="BB141" s="610"/>
      <c r="BC141" s="610"/>
      <c r="BD141" s="610"/>
      <c r="BE141" s="610"/>
      <c r="BF141" s="610"/>
      <c r="BG141" s="610"/>
      <c r="BH141" s="610"/>
      <c r="BI141" s="610"/>
      <c r="BJ141" s="610"/>
      <c r="BK141" s="610"/>
      <c r="BL141" s="611"/>
      <c r="BM141" s="612"/>
      <c r="BN141" s="613">
        <v>20</v>
      </c>
      <c r="BO141" s="613"/>
      <c r="BP141" s="613">
        <v>27</v>
      </c>
      <c r="BQ141" s="613"/>
      <c r="BR141" s="613"/>
      <c r="BS141" s="613"/>
      <c r="BT141" s="613"/>
      <c r="BU141" s="613"/>
      <c r="BV141" s="613"/>
      <c r="BW141" s="613"/>
      <c r="BX141" s="613"/>
      <c r="BY141" s="613"/>
      <c r="BZ141" s="613"/>
      <c r="CA141" s="613"/>
      <c r="CB141" s="613"/>
      <c r="CC141" s="613"/>
      <c r="CD141" s="613"/>
      <c r="CE141" s="613"/>
      <c r="CF141" s="613"/>
      <c r="CG141" s="613"/>
      <c r="CH141" s="613"/>
      <c r="CI141" s="613"/>
      <c r="CJ141" s="613"/>
      <c r="CK141" s="613"/>
      <c r="CL141" s="613"/>
      <c r="CM141" s="613"/>
      <c r="CN141" s="613"/>
      <c r="CO141" s="613"/>
      <c r="CP141" s="613"/>
      <c r="CQ141" s="613"/>
      <c r="CR141" s="613"/>
      <c r="CS141" s="613"/>
      <c r="CT141" s="613"/>
      <c r="CU141" s="613"/>
      <c r="CV141" s="613"/>
      <c r="CW141" s="613"/>
      <c r="CX141" s="613"/>
      <c r="CY141" s="613"/>
      <c r="CZ141" s="613"/>
      <c r="DA141" s="613">
        <f t="shared" si="87"/>
        <v>47</v>
      </c>
      <c r="DB141" s="614">
        <f t="shared" si="88"/>
        <v>2</v>
      </c>
      <c r="DC141" s="615"/>
      <c r="DD141" s="616">
        <v>0.4123287671232877</v>
      </c>
      <c r="DE141" s="616"/>
      <c r="DF141" s="616">
        <v>1.0724505327245053</v>
      </c>
      <c r="DG141" s="616"/>
      <c r="DH141" s="616"/>
      <c r="DI141" s="616"/>
      <c r="DJ141" s="616"/>
      <c r="DK141" s="616"/>
      <c r="DL141" s="616"/>
      <c r="DM141" s="616"/>
      <c r="DN141" s="616"/>
      <c r="DO141" s="616"/>
      <c r="DP141" s="616"/>
      <c r="DQ141" s="616"/>
      <c r="DR141" s="616"/>
      <c r="DS141" s="616"/>
      <c r="DT141" s="616"/>
      <c r="DU141" s="616"/>
      <c r="DV141" s="616"/>
      <c r="DW141" s="616"/>
      <c r="DX141" s="616"/>
      <c r="DY141" s="616"/>
      <c r="DZ141" s="616"/>
      <c r="EA141" s="616"/>
      <c r="EB141" s="616"/>
      <c r="EC141" s="616"/>
      <c r="ED141" s="616"/>
      <c r="EE141" s="616"/>
      <c r="EF141" s="616"/>
      <c r="EG141" s="616"/>
      <c r="EH141" s="616"/>
      <c r="EI141" s="616"/>
      <c r="EJ141" s="616"/>
      <c r="EK141" s="616"/>
      <c r="EL141" s="616"/>
      <c r="EM141" s="616"/>
      <c r="EN141" s="616"/>
      <c r="EO141" s="616"/>
      <c r="EP141" s="616"/>
      <c r="EQ141" s="617">
        <v>0.79154765374526381</v>
      </c>
      <c r="ER141" s="618"/>
      <c r="ES141" s="619"/>
      <c r="ET141" s="619"/>
      <c r="EU141" s="619"/>
      <c r="EV141" s="619"/>
      <c r="EW141" s="619"/>
      <c r="EX141" s="619"/>
      <c r="EY141" s="619"/>
      <c r="EZ141" s="619"/>
      <c r="FA141" s="619">
        <v>6</v>
      </c>
      <c r="FB141" s="619"/>
      <c r="FC141" s="619"/>
      <c r="FD141" s="619"/>
      <c r="FE141" s="619"/>
      <c r="FF141" s="619"/>
      <c r="FG141" s="619"/>
      <c r="FH141" s="619"/>
      <c r="FI141" s="619"/>
      <c r="FJ141" s="619"/>
      <c r="FK141" s="619"/>
      <c r="FL141" s="619"/>
      <c r="FM141" s="619"/>
      <c r="FN141" s="619"/>
      <c r="FO141" s="619"/>
      <c r="FP141" s="619"/>
      <c r="FQ141" s="619"/>
      <c r="FR141" s="619"/>
      <c r="FS141" s="619"/>
      <c r="FT141" s="619"/>
      <c r="FU141" s="619"/>
      <c r="FV141" s="619"/>
      <c r="FW141" s="619"/>
      <c r="FX141" s="620">
        <f t="shared" si="89"/>
        <v>6</v>
      </c>
      <c r="FY141" s="614">
        <f t="shared" si="101"/>
        <v>1</v>
      </c>
      <c r="FZ141" s="615"/>
      <c r="GA141" s="616"/>
      <c r="GB141" s="616"/>
      <c r="GC141" s="616"/>
      <c r="GD141" s="616"/>
      <c r="GE141" s="616"/>
      <c r="GF141" s="616"/>
      <c r="GG141" s="616"/>
      <c r="GH141" s="616"/>
      <c r="GI141" s="616">
        <v>0.63972602739726026</v>
      </c>
      <c r="GJ141" s="616"/>
      <c r="GK141" s="616"/>
      <c r="GL141" s="616"/>
      <c r="GM141" s="616"/>
      <c r="GN141" s="616"/>
      <c r="GO141" s="616"/>
      <c r="GP141" s="616"/>
      <c r="GQ141" s="616"/>
      <c r="GR141" s="616"/>
      <c r="GS141" s="616"/>
      <c r="GT141" s="616"/>
      <c r="GU141" s="616"/>
      <c r="GV141" s="616"/>
      <c r="GW141" s="616"/>
      <c r="GX141" s="616"/>
      <c r="GY141" s="616"/>
      <c r="GZ141" s="616"/>
      <c r="HA141" s="616"/>
      <c r="HB141" s="616"/>
      <c r="HC141" s="616"/>
      <c r="HD141" s="616"/>
      <c r="HE141" s="616"/>
      <c r="HF141" s="621">
        <v>0.63972602739726026</v>
      </c>
      <c r="HG141" s="622"/>
      <c r="HH141" s="623"/>
      <c r="HI141" s="623"/>
      <c r="HJ141" s="623"/>
      <c r="HK141" s="623"/>
      <c r="HL141" s="623"/>
      <c r="HM141" s="623"/>
      <c r="HN141" s="624"/>
      <c r="HO141" s="625">
        <v>0</v>
      </c>
      <c r="HP141" s="626">
        <v>30</v>
      </c>
      <c r="HQ141" s="626">
        <v>0</v>
      </c>
      <c r="HR141" s="626">
        <v>0</v>
      </c>
      <c r="HS141" s="626">
        <v>0</v>
      </c>
      <c r="HT141" s="626">
        <v>117</v>
      </c>
      <c r="HU141" s="626">
        <v>1644</v>
      </c>
      <c r="HV141" s="626">
        <v>144</v>
      </c>
      <c r="HW141" s="626">
        <v>2664</v>
      </c>
      <c r="HX141" s="626">
        <v>91</v>
      </c>
      <c r="HY141" s="626">
        <v>1</v>
      </c>
      <c r="HZ141" s="626">
        <v>1</v>
      </c>
      <c r="IA141" s="626">
        <v>42</v>
      </c>
      <c r="IB141" s="626">
        <v>2</v>
      </c>
      <c r="IC141" s="626">
        <v>0</v>
      </c>
      <c r="ID141" s="626">
        <v>0</v>
      </c>
      <c r="IE141" s="626">
        <v>2</v>
      </c>
      <c r="IF141" s="626">
        <v>2</v>
      </c>
      <c r="IG141" s="626">
        <v>2</v>
      </c>
      <c r="IH141" s="626">
        <v>0</v>
      </c>
      <c r="II141" s="626">
        <v>0</v>
      </c>
      <c r="IJ141" s="626">
        <v>4</v>
      </c>
      <c r="IK141" s="626">
        <v>0</v>
      </c>
      <c r="IL141" s="626">
        <v>21</v>
      </c>
      <c r="IM141" s="626">
        <v>0</v>
      </c>
      <c r="IN141" s="626">
        <v>0</v>
      </c>
      <c r="IO141" s="626">
        <v>18</v>
      </c>
      <c r="IP141" s="626">
        <v>0</v>
      </c>
      <c r="IQ141" s="626">
        <f t="shared" si="90"/>
        <v>4785</v>
      </c>
      <c r="IR141" s="627">
        <f t="shared" si="91"/>
        <v>0</v>
      </c>
      <c r="IS141" s="614">
        <f t="shared" si="92"/>
        <v>13.109589041095891</v>
      </c>
      <c r="IT141" s="628">
        <v>2299</v>
      </c>
      <c r="IU141" s="629">
        <f t="shared" si="93"/>
        <v>0.48045977011494251</v>
      </c>
      <c r="IV141" s="630">
        <v>3098</v>
      </c>
      <c r="IW141" s="631">
        <f t="shared" si="74"/>
        <v>0.64743991640543364</v>
      </c>
      <c r="IX141" s="632">
        <v>3647.938099999998</v>
      </c>
      <c r="IY141" s="633">
        <v>1399.4151000000004</v>
      </c>
      <c r="IZ141" s="633">
        <v>5047.3531999999977</v>
      </c>
      <c r="JA141" s="634">
        <f t="shared" si="94"/>
        <v>0.27725721671310838</v>
      </c>
      <c r="JB141" s="635">
        <v>1.0548282549634269</v>
      </c>
      <c r="JC141" s="636">
        <v>2948</v>
      </c>
      <c r="JD141" s="637">
        <v>546</v>
      </c>
      <c r="JE141" s="637">
        <v>0</v>
      </c>
      <c r="JF141" s="637">
        <v>0</v>
      </c>
      <c r="JG141" s="637">
        <v>0</v>
      </c>
      <c r="JH141" s="637">
        <v>1291</v>
      </c>
      <c r="JI141" s="638">
        <f t="shared" si="75"/>
        <v>0.61609195402298855</v>
      </c>
      <c r="JJ141" s="638">
        <f t="shared" si="76"/>
        <v>0.11410658307210031</v>
      </c>
      <c r="JK141" s="638">
        <f t="shared" si="77"/>
        <v>0</v>
      </c>
      <c r="JL141" s="638">
        <f t="shared" si="78"/>
        <v>0</v>
      </c>
      <c r="JM141" s="638">
        <f t="shared" si="79"/>
        <v>0</v>
      </c>
      <c r="JN141" s="639">
        <f t="shared" si="80"/>
        <v>0.26980146290491119</v>
      </c>
      <c r="JO141" s="640">
        <v>0</v>
      </c>
      <c r="JP141" s="641">
        <v>2.2999999999999998</v>
      </c>
      <c r="JQ141" s="641">
        <v>0</v>
      </c>
      <c r="JR141" s="641">
        <v>0</v>
      </c>
      <c r="JS141" s="641">
        <v>0</v>
      </c>
      <c r="JT141" s="641">
        <v>2</v>
      </c>
      <c r="JU141" s="641">
        <v>1.6824817518248176</v>
      </c>
      <c r="JV141" s="641">
        <v>4.2222222222222223</v>
      </c>
      <c r="JW141" s="641">
        <v>5.3524774774774775</v>
      </c>
      <c r="JX141" s="641">
        <v>2.6813186813186811</v>
      </c>
      <c r="JY141" s="641">
        <v>2</v>
      </c>
      <c r="JZ141" s="641">
        <v>2</v>
      </c>
      <c r="KA141" s="641">
        <v>1.9523809523809523</v>
      </c>
      <c r="KB141" s="641">
        <v>2.5</v>
      </c>
      <c r="KC141" s="641">
        <v>0</v>
      </c>
      <c r="KD141" s="641">
        <v>0</v>
      </c>
      <c r="KE141" s="641">
        <v>1</v>
      </c>
      <c r="KF141" s="641">
        <v>1.5</v>
      </c>
      <c r="KG141" s="641">
        <v>2.5</v>
      </c>
      <c r="KH141" s="641">
        <v>0</v>
      </c>
      <c r="KI141" s="641">
        <v>0</v>
      </c>
      <c r="KJ141" s="641">
        <v>4.75</v>
      </c>
      <c r="KK141" s="641">
        <v>0</v>
      </c>
      <c r="KL141" s="641">
        <v>1.7142857142857142</v>
      </c>
      <c r="KM141" s="641">
        <v>0</v>
      </c>
      <c r="KN141" s="641">
        <v>0</v>
      </c>
      <c r="KO141" s="641">
        <v>2.4444444444444446</v>
      </c>
      <c r="KP141" s="641">
        <v>0</v>
      </c>
      <c r="KQ141" s="642">
        <v>3.8411703239289445</v>
      </c>
      <c r="KR141" s="625">
        <v>0</v>
      </c>
      <c r="KS141" s="626">
        <v>51</v>
      </c>
      <c r="KT141" s="626">
        <v>0</v>
      </c>
      <c r="KU141" s="626">
        <v>0</v>
      </c>
      <c r="KV141" s="626">
        <v>0</v>
      </c>
      <c r="KW141" s="626">
        <v>119</v>
      </c>
      <c r="KX141" s="626">
        <v>2149</v>
      </c>
      <c r="KY141" s="626">
        <v>461</v>
      </c>
      <c r="KZ141" s="626">
        <v>10473</v>
      </c>
      <c r="LA141" s="626">
        <v>169</v>
      </c>
      <c r="LB141" s="626">
        <v>1</v>
      </c>
      <c r="LC141" s="626">
        <v>1</v>
      </c>
      <c r="LD141" s="626">
        <v>43</v>
      </c>
      <c r="LE141" s="626">
        <v>3</v>
      </c>
      <c r="LF141" s="626">
        <v>0</v>
      </c>
      <c r="LG141" s="626">
        <v>0</v>
      </c>
      <c r="LH141" s="626">
        <v>2</v>
      </c>
      <c r="LI141" s="626">
        <v>2</v>
      </c>
      <c r="LJ141" s="626">
        <v>4</v>
      </c>
      <c r="LK141" s="626">
        <v>0</v>
      </c>
      <c r="LL141" s="626">
        <v>0</v>
      </c>
      <c r="LM141" s="626">
        <v>15</v>
      </c>
      <c r="LN141" s="626">
        <v>0</v>
      </c>
      <c r="LO141" s="626">
        <v>21</v>
      </c>
      <c r="LP141" s="626">
        <v>0</v>
      </c>
      <c r="LQ141" s="626">
        <v>0</v>
      </c>
      <c r="LR141" s="626">
        <v>25</v>
      </c>
      <c r="LS141" s="626">
        <v>0</v>
      </c>
      <c r="LT141" s="626">
        <f t="shared" si="72"/>
        <v>13539</v>
      </c>
      <c r="LU141" s="614">
        <f t="shared" si="81"/>
        <v>37.093150684931508</v>
      </c>
      <c r="LV141" s="625">
        <v>0</v>
      </c>
      <c r="LW141" s="626">
        <v>4</v>
      </c>
      <c r="LX141" s="626">
        <v>0</v>
      </c>
      <c r="LY141" s="626">
        <v>0</v>
      </c>
      <c r="LZ141" s="626">
        <v>0</v>
      </c>
      <c r="MA141" s="626">
        <v>0</v>
      </c>
      <c r="MB141" s="626">
        <v>70</v>
      </c>
      <c r="MC141" s="626">
        <v>2</v>
      </c>
      <c r="MD141" s="626">
        <v>1319</v>
      </c>
      <c r="ME141" s="626">
        <v>2</v>
      </c>
      <c r="MF141" s="626">
        <v>0</v>
      </c>
      <c r="MG141" s="626">
        <v>0</v>
      </c>
      <c r="MH141" s="626">
        <v>0</v>
      </c>
      <c r="MI141" s="626">
        <v>0</v>
      </c>
      <c r="MJ141" s="626">
        <v>0</v>
      </c>
      <c r="MK141" s="626">
        <v>0</v>
      </c>
      <c r="ML141" s="626">
        <v>0</v>
      </c>
      <c r="MM141" s="626">
        <v>0</v>
      </c>
      <c r="MN141" s="626">
        <v>0</v>
      </c>
      <c r="MO141" s="626">
        <v>0</v>
      </c>
      <c r="MP141" s="626">
        <v>0</v>
      </c>
      <c r="MQ141" s="626">
        <v>0</v>
      </c>
      <c r="MR141" s="626">
        <v>0</v>
      </c>
      <c r="MS141" s="626">
        <v>0</v>
      </c>
      <c r="MT141" s="626">
        <v>0</v>
      </c>
      <c r="MU141" s="626">
        <v>0</v>
      </c>
      <c r="MV141" s="626">
        <v>1</v>
      </c>
      <c r="MW141" s="626">
        <v>0</v>
      </c>
      <c r="MX141" s="626">
        <f t="shared" si="67"/>
        <v>1398</v>
      </c>
      <c r="MY141" s="614">
        <f t="shared" si="95"/>
        <v>3.8301369863013699</v>
      </c>
      <c r="MZ141" s="612">
        <f t="shared" si="82"/>
        <v>13539</v>
      </c>
      <c r="NA141" s="613">
        <f t="shared" si="96"/>
        <v>1398</v>
      </c>
      <c r="NB141" s="643">
        <f t="shared" si="97"/>
        <v>9.3593090982124927E-2</v>
      </c>
      <c r="NC141" s="644">
        <v>0</v>
      </c>
      <c r="ND141" s="645">
        <v>0</v>
      </c>
      <c r="NE141" s="645">
        <v>0</v>
      </c>
      <c r="NF141" s="646">
        <v>14</v>
      </c>
      <c r="NG141" s="647">
        <v>812</v>
      </c>
      <c r="NH141" s="647">
        <v>572</v>
      </c>
      <c r="NI141" s="645">
        <v>0</v>
      </c>
      <c r="NJ141" s="645">
        <v>0</v>
      </c>
      <c r="NK141" s="646">
        <v>0</v>
      </c>
      <c r="NL141" s="647">
        <v>0</v>
      </c>
      <c r="NM141" s="645">
        <v>0</v>
      </c>
      <c r="NN141" s="645">
        <v>0</v>
      </c>
      <c r="NO141" s="646">
        <v>0</v>
      </c>
      <c r="NP141" s="647">
        <v>0</v>
      </c>
      <c r="NQ141" s="648">
        <v>0</v>
      </c>
      <c r="NR141" s="648">
        <v>0</v>
      </c>
      <c r="NS141" s="648">
        <v>0</v>
      </c>
      <c r="NT141" s="649">
        <f t="shared" si="98"/>
        <v>1398</v>
      </c>
      <c r="NU141" s="650">
        <f t="shared" si="99"/>
        <v>0</v>
      </c>
      <c r="NV141" s="625"/>
      <c r="NW141" s="626"/>
      <c r="NX141" s="626"/>
      <c r="NY141" s="651"/>
      <c r="NZ141" s="626"/>
      <c r="OA141" s="626"/>
      <c r="OB141" s="626"/>
      <c r="OC141" s="651"/>
      <c r="OD141" s="652"/>
      <c r="OE141" s="653"/>
      <c r="OF141" s="654"/>
      <c r="OG141" s="654">
        <v>1.98</v>
      </c>
      <c r="OH141" s="654">
        <v>0.33</v>
      </c>
      <c r="OI141" s="654"/>
      <c r="OJ141" s="654"/>
      <c r="OK141" s="654">
        <v>12.55</v>
      </c>
      <c r="OL141" s="655">
        <v>2.0916666666666668</v>
      </c>
      <c r="OM141" s="656"/>
      <c r="ON141" s="657">
        <v>581</v>
      </c>
      <c r="OO141" s="657"/>
      <c r="OP141" s="657"/>
      <c r="OQ141" s="657">
        <v>1219</v>
      </c>
      <c r="OR141" s="657"/>
      <c r="OS141" s="657"/>
      <c r="OT141" s="658">
        <f t="shared" si="69"/>
        <v>1800</v>
      </c>
    </row>
    <row r="142" spans="1:410" s="587" customFormat="1" ht="8.25" x14ac:dyDescent="0.25">
      <c r="A142" s="588" t="s">
        <v>856</v>
      </c>
      <c r="B142" s="589" t="s">
        <v>857</v>
      </c>
      <c r="C142" s="590" t="s">
        <v>858</v>
      </c>
      <c r="D142" s="590" t="s">
        <v>859</v>
      </c>
      <c r="E142" s="590" t="s">
        <v>1232</v>
      </c>
      <c r="F142" s="590" t="s">
        <v>368</v>
      </c>
      <c r="G142" s="590" t="s">
        <v>450</v>
      </c>
      <c r="H142" s="590" t="s">
        <v>1310</v>
      </c>
      <c r="I142" s="590" t="s">
        <v>492</v>
      </c>
      <c r="J142" s="590" t="s">
        <v>493</v>
      </c>
      <c r="K142" s="591" t="s">
        <v>282</v>
      </c>
      <c r="L142" s="592">
        <v>1</v>
      </c>
      <c r="M142" s="593">
        <v>305434</v>
      </c>
      <c r="N142" s="594">
        <v>3664</v>
      </c>
      <c r="O142" s="595">
        <v>304067</v>
      </c>
      <c r="P142" s="596">
        <v>201597</v>
      </c>
      <c r="Q142" s="597">
        <f t="shared" si="83"/>
        <v>0.66300190418559068</v>
      </c>
      <c r="R142" s="598">
        <f t="shared" si="70"/>
        <v>1367</v>
      </c>
      <c r="S142" s="599">
        <v>663.14320000000009</v>
      </c>
      <c r="T142" s="600">
        <v>291426.33320000005</v>
      </c>
      <c r="U142" s="600">
        <v>0</v>
      </c>
      <c r="V142" s="600">
        <v>292089.47640000004</v>
      </c>
      <c r="W142" s="601">
        <f t="shared" si="84"/>
        <v>0.9563096328503049</v>
      </c>
      <c r="X142" s="602">
        <v>35.236215000000001</v>
      </c>
      <c r="Y142" s="603">
        <v>0</v>
      </c>
      <c r="Z142" s="603">
        <v>65.797733333333326</v>
      </c>
      <c r="AA142" s="603">
        <v>41.448133333333338</v>
      </c>
      <c r="AB142" s="603">
        <v>14.630405333333334</v>
      </c>
      <c r="AC142" s="603">
        <v>36.706533333333326</v>
      </c>
      <c r="AD142" s="603">
        <v>0.51</v>
      </c>
      <c r="AE142" s="603">
        <v>21.515564999999999</v>
      </c>
      <c r="AF142" s="603">
        <v>15.869874999999999</v>
      </c>
      <c r="AG142" s="603">
        <v>231.71446033333331</v>
      </c>
      <c r="AH142" s="604">
        <f t="shared" si="85"/>
        <v>0.18132245477056999</v>
      </c>
      <c r="AI142" s="605">
        <f t="shared" si="86"/>
        <v>0.3385893327742312</v>
      </c>
      <c r="AJ142" s="606"/>
      <c r="AK142" s="607"/>
      <c r="AL142" s="607"/>
      <c r="AM142" s="607"/>
      <c r="AN142" s="607"/>
      <c r="AO142" s="607">
        <v>2576</v>
      </c>
      <c r="AP142" s="607">
        <v>1817</v>
      </c>
      <c r="AQ142" s="608"/>
      <c r="AR142" s="609"/>
      <c r="AS142" s="610"/>
      <c r="AT142" s="610"/>
      <c r="AU142" s="610"/>
      <c r="AV142" s="610"/>
      <c r="AW142" s="610"/>
      <c r="AX142" s="610"/>
      <c r="AY142" s="610"/>
      <c r="AZ142" s="610"/>
      <c r="BA142" s="610"/>
      <c r="BB142" s="610"/>
      <c r="BC142" s="610"/>
      <c r="BD142" s="610"/>
      <c r="BE142" s="610"/>
      <c r="BF142" s="610"/>
      <c r="BG142" s="610"/>
      <c r="BH142" s="610"/>
      <c r="BI142" s="610"/>
      <c r="BJ142" s="610"/>
      <c r="BK142" s="610"/>
      <c r="BL142" s="611"/>
      <c r="BM142" s="612">
        <v>40</v>
      </c>
      <c r="BN142" s="613">
        <v>15</v>
      </c>
      <c r="BO142" s="613">
        <v>10</v>
      </c>
      <c r="BP142" s="613"/>
      <c r="BQ142" s="613"/>
      <c r="BR142" s="613"/>
      <c r="BS142" s="613"/>
      <c r="BT142" s="613">
        <v>30</v>
      </c>
      <c r="BU142" s="613"/>
      <c r="BV142" s="613"/>
      <c r="BW142" s="613"/>
      <c r="BX142" s="613"/>
      <c r="BY142" s="613"/>
      <c r="BZ142" s="613"/>
      <c r="CA142" s="613"/>
      <c r="CB142" s="613"/>
      <c r="CC142" s="613"/>
      <c r="CD142" s="613"/>
      <c r="CE142" s="613"/>
      <c r="CF142" s="613"/>
      <c r="CG142" s="613"/>
      <c r="CH142" s="613"/>
      <c r="CI142" s="613"/>
      <c r="CJ142" s="613"/>
      <c r="CK142" s="613"/>
      <c r="CL142" s="613"/>
      <c r="CM142" s="613"/>
      <c r="CN142" s="613"/>
      <c r="CO142" s="613"/>
      <c r="CP142" s="613"/>
      <c r="CQ142" s="613"/>
      <c r="CR142" s="613"/>
      <c r="CS142" s="613"/>
      <c r="CT142" s="613"/>
      <c r="CU142" s="613"/>
      <c r="CV142" s="613"/>
      <c r="CW142" s="613"/>
      <c r="CX142" s="613"/>
      <c r="CY142" s="613"/>
      <c r="CZ142" s="613"/>
      <c r="DA142" s="613">
        <f t="shared" si="87"/>
        <v>95</v>
      </c>
      <c r="DB142" s="614">
        <f t="shared" si="88"/>
        <v>4</v>
      </c>
      <c r="DC142" s="615">
        <v>0.48760273972602741</v>
      </c>
      <c r="DD142" s="616">
        <v>0.43689497716894976</v>
      </c>
      <c r="DE142" s="616">
        <v>3.2602739726027397E-2</v>
      </c>
      <c r="DF142" s="616"/>
      <c r="DG142" s="616"/>
      <c r="DH142" s="616"/>
      <c r="DI142" s="616"/>
      <c r="DJ142" s="616">
        <v>0.53077625570776255</v>
      </c>
      <c r="DK142" s="616"/>
      <c r="DL142" s="616"/>
      <c r="DM142" s="616"/>
      <c r="DN142" s="616"/>
      <c r="DO142" s="616"/>
      <c r="DP142" s="616"/>
      <c r="DQ142" s="616"/>
      <c r="DR142" s="616"/>
      <c r="DS142" s="616"/>
      <c r="DT142" s="616"/>
      <c r="DU142" s="616"/>
      <c r="DV142" s="616"/>
      <c r="DW142" s="616"/>
      <c r="DX142" s="616"/>
      <c r="DY142" s="616"/>
      <c r="DZ142" s="616"/>
      <c r="EA142" s="616"/>
      <c r="EB142" s="616"/>
      <c r="EC142" s="616"/>
      <c r="ED142" s="616"/>
      <c r="EE142" s="616"/>
      <c r="EF142" s="616"/>
      <c r="EG142" s="616"/>
      <c r="EH142" s="616"/>
      <c r="EI142" s="616"/>
      <c r="EJ142" s="616"/>
      <c r="EK142" s="616"/>
      <c r="EL142" s="616"/>
      <c r="EM142" s="616"/>
      <c r="EN142" s="616"/>
      <c r="EO142" s="616"/>
      <c r="EP142" s="616"/>
      <c r="EQ142" s="617">
        <v>0.44533525594808943</v>
      </c>
      <c r="ER142" s="618">
        <v>3</v>
      </c>
      <c r="ES142" s="619">
        <v>5</v>
      </c>
      <c r="ET142" s="619"/>
      <c r="EU142" s="619"/>
      <c r="EV142" s="619"/>
      <c r="EW142" s="619"/>
      <c r="EX142" s="619"/>
      <c r="EY142" s="619"/>
      <c r="EZ142" s="619"/>
      <c r="FA142" s="619"/>
      <c r="FB142" s="619"/>
      <c r="FC142" s="619"/>
      <c r="FD142" s="619"/>
      <c r="FE142" s="619"/>
      <c r="FF142" s="619"/>
      <c r="FG142" s="619"/>
      <c r="FH142" s="619"/>
      <c r="FI142" s="619"/>
      <c r="FJ142" s="619"/>
      <c r="FK142" s="619"/>
      <c r="FL142" s="619"/>
      <c r="FM142" s="619"/>
      <c r="FN142" s="619"/>
      <c r="FO142" s="619"/>
      <c r="FP142" s="619"/>
      <c r="FQ142" s="619"/>
      <c r="FR142" s="619"/>
      <c r="FS142" s="619"/>
      <c r="FT142" s="619"/>
      <c r="FU142" s="619"/>
      <c r="FV142" s="619"/>
      <c r="FW142" s="619"/>
      <c r="FX142" s="620">
        <f t="shared" si="89"/>
        <v>8</v>
      </c>
      <c r="FY142" s="614">
        <f t="shared" si="101"/>
        <v>2</v>
      </c>
      <c r="FZ142" s="615">
        <v>0.21095890410958903</v>
      </c>
      <c r="GA142" s="616">
        <v>0.76273972602739726</v>
      </c>
      <c r="GB142" s="616"/>
      <c r="GC142" s="616"/>
      <c r="GD142" s="616"/>
      <c r="GE142" s="616"/>
      <c r="GF142" s="616"/>
      <c r="GG142" s="616"/>
      <c r="GH142" s="616"/>
      <c r="GI142" s="616"/>
      <c r="GJ142" s="616"/>
      <c r="GK142" s="616"/>
      <c r="GL142" s="616"/>
      <c r="GM142" s="616"/>
      <c r="GN142" s="616"/>
      <c r="GO142" s="616"/>
      <c r="GP142" s="616"/>
      <c r="GQ142" s="616"/>
      <c r="GR142" s="616"/>
      <c r="GS142" s="616"/>
      <c r="GT142" s="616"/>
      <c r="GU142" s="616"/>
      <c r="GV142" s="616"/>
      <c r="GW142" s="616"/>
      <c r="GX142" s="616"/>
      <c r="GY142" s="616"/>
      <c r="GZ142" s="616"/>
      <c r="HA142" s="616"/>
      <c r="HB142" s="616"/>
      <c r="HC142" s="616"/>
      <c r="HD142" s="616"/>
      <c r="HE142" s="616"/>
      <c r="HF142" s="621">
        <v>0.55582191780821921</v>
      </c>
      <c r="HG142" s="622"/>
      <c r="HH142" s="623">
        <v>40</v>
      </c>
      <c r="HI142" s="623"/>
      <c r="HJ142" s="623"/>
      <c r="HK142" s="623"/>
      <c r="HL142" s="623"/>
      <c r="HM142" s="623"/>
      <c r="HN142" s="624"/>
      <c r="HO142" s="625">
        <v>0</v>
      </c>
      <c r="HP142" s="626">
        <v>102</v>
      </c>
      <c r="HQ142" s="626">
        <v>3</v>
      </c>
      <c r="HR142" s="626">
        <v>53</v>
      </c>
      <c r="HS142" s="626">
        <v>389</v>
      </c>
      <c r="HT142" s="626">
        <v>538</v>
      </c>
      <c r="HU142" s="626">
        <v>285</v>
      </c>
      <c r="HV142" s="626">
        <v>181</v>
      </c>
      <c r="HW142" s="626">
        <v>282</v>
      </c>
      <c r="HX142" s="626">
        <v>140</v>
      </c>
      <c r="HY142" s="626">
        <v>214</v>
      </c>
      <c r="HZ142" s="626">
        <v>167</v>
      </c>
      <c r="IA142" s="626">
        <v>5</v>
      </c>
      <c r="IB142" s="626">
        <v>101</v>
      </c>
      <c r="IC142" s="626">
        <v>19</v>
      </c>
      <c r="ID142" s="626">
        <v>0</v>
      </c>
      <c r="IE142" s="626">
        <v>77</v>
      </c>
      <c r="IF142" s="626">
        <v>14</v>
      </c>
      <c r="IG142" s="626">
        <v>33</v>
      </c>
      <c r="IH142" s="626">
        <v>8</v>
      </c>
      <c r="II142" s="626">
        <v>19</v>
      </c>
      <c r="IJ142" s="626">
        <v>29</v>
      </c>
      <c r="IK142" s="626">
        <v>3</v>
      </c>
      <c r="IL142" s="626">
        <v>23</v>
      </c>
      <c r="IM142" s="626">
        <v>350</v>
      </c>
      <c r="IN142" s="626">
        <v>0</v>
      </c>
      <c r="IO142" s="626">
        <v>7</v>
      </c>
      <c r="IP142" s="626">
        <v>0</v>
      </c>
      <c r="IQ142" s="626">
        <f t="shared" ref="IQ142:IQ168" si="102">SUM(HO142:IP142)</f>
        <v>3042</v>
      </c>
      <c r="IR142" s="627">
        <f t="shared" si="91"/>
        <v>0</v>
      </c>
      <c r="IS142" s="614">
        <f t="shared" si="92"/>
        <v>8.3342465753424655</v>
      </c>
      <c r="IT142" s="628">
        <v>302</v>
      </c>
      <c r="IU142" s="629">
        <f t="shared" si="93"/>
        <v>9.9276791584483895E-2</v>
      </c>
      <c r="IV142" s="630">
        <v>387</v>
      </c>
      <c r="IW142" s="631">
        <f t="shared" si="74"/>
        <v>0.12721893491124261</v>
      </c>
      <c r="IX142" s="632">
        <v>2468.6301000000003</v>
      </c>
      <c r="IY142" s="633">
        <v>76.036300000000082</v>
      </c>
      <c r="IZ142" s="633">
        <v>2544.6663999999996</v>
      </c>
      <c r="JA142" s="634">
        <f t="shared" si="94"/>
        <v>2.9880655476097022E-2</v>
      </c>
      <c r="JB142" s="635">
        <v>0.83651097961867182</v>
      </c>
      <c r="JC142" s="636">
        <v>604</v>
      </c>
      <c r="JD142" s="637">
        <v>418</v>
      </c>
      <c r="JE142" s="637">
        <v>0</v>
      </c>
      <c r="JF142" s="637">
        <v>0</v>
      </c>
      <c r="JG142" s="637">
        <v>0</v>
      </c>
      <c r="JH142" s="637">
        <v>2020</v>
      </c>
      <c r="JI142" s="638">
        <f t="shared" si="75"/>
        <v>0.19855358316896779</v>
      </c>
      <c r="JJ142" s="638">
        <f t="shared" si="76"/>
        <v>0.13740959894806049</v>
      </c>
      <c r="JK142" s="638">
        <f t="shared" si="77"/>
        <v>0</v>
      </c>
      <c r="JL142" s="638">
        <f t="shared" si="78"/>
        <v>0</v>
      </c>
      <c r="JM142" s="638">
        <f t="shared" si="79"/>
        <v>0</v>
      </c>
      <c r="JN142" s="639">
        <f t="shared" si="80"/>
        <v>0.66403681788297175</v>
      </c>
      <c r="JO142" s="640">
        <v>0</v>
      </c>
      <c r="JP142" s="641">
        <v>3.8431372549019609</v>
      </c>
      <c r="JQ142" s="641">
        <v>3</v>
      </c>
      <c r="JR142" s="641">
        <v>7.2075471698113205</v>
      </c>
      <c r="JS142" s="641">
        <v>7.1336760925449871</v>
      </c>
      <c r="JT142" s="641">
        <v>4.8866171003717476</v>
      </c>
      <c r="JU142" s="641">
        <v>4.3263157894736839</v>
      </c>
      <c r="JV142" s="641">
        <v>5.569060773480663</v>
      </c>
      <c r="JW142" s="641">
        <v>3.9858156028368796</v>
      </c>
      <c r="JX142" s="641">
        <v>5.3571428571428568</v>
      </c>
      <c r="JY142" s="641">
        <v>5.3878504672897201</v>
      </c>
      <c r="JZ142" s="641">
        <v>7.9221556886227544</v>
      </c>
      <c r="KA142" s="641">
        <v>7.2</v>
      </c>
      <c r="KB142" s="641">
        <v>2.0594059405940595</v>
      </c>
      <c r="KC142" s="641">
        <v>1.3157894736842106</v>
      </c>
      <c r="KD142" s="641">
        <v>0</v>
      </c>
      <c r="KE142" s="641">
        <v>3.2337662337662336</v>
      </c>
      <c r="KF142" s="641">
        <v>4.7857142857142856</v>
      </c>
      <c r="KG142" s="641">
        <v>9.0606060606060606</v>
      </c>
      <c r="KH142" s="641">
        <v>3.25</v>
      </c>
      <c r="KI142" s="641">
        <v>2.263157894736842</v>
      </c>
      <c r="KJ142" s="641">
        <v>4.4137931034482758</v>
      </c>
      <c r="KK142" s="641">
        <v>6.666666666666667</v>
      </c>
      <c r="KL142" s="641">
        <v>2.8695652173913042</v>
      </c>
      <c r="KM142" s="641">
        <v>18.18</v>
      </c>
      <c r="KN142" s="641">
        <v>0</v>
      </c>
      <c r="KO142" s="641">
        <v>5.5714285714285712</v>
      </c>
      <c r="KP142" s="641">
        <v>0</v>
      </c>
      <c r="KQ142" s="642">
        <v>6.6886916502301119</v>
      </c>
      <c r="KR142" s="625">
        <v>0</v>
      </c>
      <c r="KS142" s="626">
        <v>208</v>
      </c>
      <c r="KT142" s="626">
        <v>6</v>
      </c>
      <c r="KU142" s="626">
        <v>311</v>
      </c>
      <c r="KV142" s="626">
        <v>2059</v>
      </c>
      <c r="KW142" s="626">
        <v>1663</v>
      </c>
      <c r="KX142" s="626">
        <v>836</v>
      </c>
      <c r="KY142" s="626">
        <v>720</v>
      </c>
      <c r="KZ142" s="626">
        <v>827</v>
      </c>
      <c r="LA142" s="626">
        <v>588</v>
      </c>
      <c r="LB142" s="626">
        <v>790</v>
      </c>
      <c r="LC142" s="626">
        <v>996</v>
      </c>
      <c r="LD142" s="626">
        <v>21</v>
      </c>
      <c r="LE142" s="626">
        <v>118</v>
      </c>
      <c r="LF142" s="626">
        <v>19</v>
      </c>
      <c r="LG142" s="626">
        <v>0</v>
      </c>
      <c r="LH142" s="626">
        <v>168</v>
      </c>
      <c r="LI142" s="626">
        <v>55</v>
      </c>
      <c r="LJ142" s="626">
        <v>173</v>
      </c>
      <c r="LK142" s="626">
        <v>16</v>
      </c>
      <c r="LL142" s="626">
        <v>11</v>
      </c>
      <c r="LM142" s="626">
        <v>47</v>
      </c>
      <c r="LN142" s="626">
        <v>17</v>
      </c>
      <c r="LO142" s="626">
        <v>44</v>
      </c>
      <c r="LP142" s="626">
        <v>6012</v>
      </c>
      <c r="LQ142" s="626">
        <v>0</v>
      </c>
      <c r="LR142" s="626">
        <v>23</v>
      </c>
      <c r="LS142" s="626">
        <v>0</v>
      </c>
      <c r="LT142" s="626">
        <f t="shared" si="72"/>
        <v>15728</v>
      </c>
      <c r="LU142" s="614">
        <f t="shared" si="81"/>
        <v>43.090410958904108</v>
      </c>
      <c r="LV142" s="625">
        <v>0</v>
      </c>
      <c r="LW142" s="626">
        <v>84</v>
      </c>
      <c r="LX142" s="626">
        <v>0</v>
      </c>
      <c r="LY142" s="626">
        <v>18</v>
      </c>
      <c r="LZ142" s="626">
        <v>326</v>
      </c>
      <c r="MA142" s="626">
        <v>438</v>
      </c>
      <c r="MB142" s="626">
        <v>113</v>
      </c>
      <c r="MC142" s="626">
        <v>101</v>
      </c>
      <c r="MD142" s="626">
        <v>25</v>
      </c>
      <c r="ME142" s="626">
        <v>21</v>
      </c>
      <c r="MF142" s="626">
        <v>151</v>
      </c>
      <c r="MG142" s="626">
        <v>160</v>
      </c>
      <c r="MH142" s="626">
        <v>9</v>
      </c>
      <c r="MI142" s="626">
        <v>0</v>
      </c>
      <c r="MJ142" s="626">
        <v>0</v>
      </c>
      <c r="MK142" s="626">
        <v>0</v>
      </c>
      <c r="ML142" s="626">
        <v>5</v>
      </c>
      <c r="MM142" s="626">
        <v>0</v>
      </c>
      <c r="MN142" s="626">
        <v>95</v>
      </c>
      <c r="MO142" s="626">
        <v>3</v>
      </c>
      <c r="MP142" s="626">
        <v>15</v>
      </c>
      <c r="MQ142" s="626">
        <v>51</v>
      </c>
      <c r="MR142" s="626">
        <v>0</v>
      </c>
      <c r="MS142" s="626">
        <v>1</v>
      </c>
      <c r="MT142" s="626">
        <v>0</v>
      </c>
      <c r="MU142" s="626">
        <v>0</v>
      </c>
      <c r="MV142" s="626">
        <v>9</v>
      </c>
      <c r="MW142" s="626">
        <v>0</v>
      </c>
      <c r="MX142" s="626">
        <f t="shared" si="67"/>
        <v>1625</v>
      </c>
      <c r="MY142" s="614">
        <f t="shared" si="95"/>
        <v>4.4520547945205475</v>
      </c>
      <c r="MZ142" s="612">
        <f t="shared" si="82"/>
        <v>15728</v>
      </c>
      <c r="NA142" s="613">
        <f t="shared" si="96"/>
        <v>1625</v>
      </c>
      <c r="NB142" s="643">
        <f t="shared" si="97"/>
        <v>9.3643750360168268E-2</v>
      </c>
      <c r="NC142" s="644">
        <v>0</v>
      </c>
      <c r="ND142" s="645">
        <v>0</v>
      </c>
      <c r="NE142" s="645">
        <v>0</v>
      </c>
      <c r="NF142" s="646">
        <v>76</v>
      </c>
      <c r="NG142" s="647">
        <v>260</v>
      </c>
      <c r="NH142" s="647">
        <v>1289</v>
      </c>
      <c r="NI142" s="645">
        <v>0</v>
      </c>
      <c r="NJ142" s="645">
        <v>0</v>
      </c>
      <c r="NK142" s="646">
        <v>0</v>
      </c>
      <c r="NL142" s="647">
        <v>0</v>
      </c>
      <c r="NM142" s="645">
        <v>0</v>
      </c>
      <c r="NN142" s="645">
        <v>0</v>
      </c>
      <c r="NO142" s="646">
        <v>0</v>
      </c>
      <c r="NP142" s="647">
        <v>0</v>
      </c>
      <c r="NQ142" s="648">
        <v>0</v>
      </c>
      <c r="NR142" s="648">
        <v>0</v>
      </c>
      <c r="NS142" s="648">
        <v>0</v>
      </c>
      <c r="NT142" s="649">
        <f t="shared" si="98"/>
        <v>1625</v>
      </c>
      <c r="NU142" s="650">
        <f t="shared" si="99"/>
        <v>0</v>
      </c>
      <c r="NV142" s="625"/>
      <c r="NW142" s="626"/>
      <c r="NX142" s="626"/>
      <c r="NY142" s="651"/>
      <c r="NZ142" s="626">
        <v>8</v>
      </c>
      <c r="OA142" s="626">
        <v>1</v>
      </c>
      <c r="OB142" s="626">
        <v>13</v>
      </c>
      <c r="OC142" s="651">
        <v>22</v>
      </c>
      <c r="OD142" s="652">
        <f t="shared" si="100"/>
        <v>22</v>
      </c>
      <c r="OE142" s="653"/>
      <c r="OF142" s="654"/>
      <c r="OG142" s="654">
        <v>2.81</v>
      </c>
      <c r="OH142" s="654">
        <v>0.35125000000000001</v>
      </c>
      <c r="OI142" s="654"/>
      <c r="OJ142" s="654"/>
      <c r="OK142" s="654">
        <v>16.940000000000001</v>
      </c>
      <c r="OL142" s="655">
        <v>2.1175000000000002</v>
      </c>
      <c r="OM142" s="656"/>
      <c r="ON142" s="657"/>
      <c r="OO142" s="657"/>
      <c r="OP142" s="657"/>
      <c r="OQ142" s="657"/>
      <c r="OR142" s="657"/>
      <c r="OS142" s="657"/>
      <c r="OT142" s="658"/>
    </row>
    <row r="143" spans="1:410" s="587" customFormat="1" ht="8.25" x14ac:dyDescent="0.25">
      <c r="A143" s="588" t="s">
        <v>860</v>
      </c>
      <c r="B143" s="589" t="s">
        <v>861</v>
      </c>
      <c r="C143" s="590" t="s">
        <v>862</v>
      </c>
      <c r="D143" s="590" t="s">
        <v>863</v>
      </c>
      <c r="E143" s="590" t="s">
        <v>1214</v>
      </c>
      <c r="F143" s="590" t="s">
        <v>287</v>
      </c>
      <c r="G143" s="590" t="s">
        <v>810</v>
      </c>
      <c r="H143" s="590" t="s">
        <v>864</v>
      </c>
      <c r="I143" s="590" t="s">
        <v>492</v>
      </c>
      <c r="J143" s="590" t="s">
        <v>493</v>
      </c>
      <c r="K143" s="591" t="s">
        <v>282</v>
      </c>
      <c r="L143" s="592">
        <v>1</v>
      </c>
      <c r="M143" s="593">
        <v>706698</v>
      </c>
      <c r="N143" s="594">
        <v>8444</v>
      </c>
      <c r="O143" s="595">
        <v>689898</v>
      </c>
      <c r="P143" s="596">
        <v>399767</v>
      </c>
      <c r="Q143" s="597">
        <f t="shared" si="83"/>
        <v>0.57945812279496389</v>
      </c>
      <c r="R143" s="598">
        <f t="shared" si="70"/>
        <v>16800</v>
      </c>
      <c r="S143" s="599">
        <v>3905.0188299999991</v>
      </c>
      <c r="T143" s="600">
        <v>539321.41016000009</v>
      </c>
      <c r="U143" s="600">
        <v>56663.584080000008</v>
      </c>
      <c r="V143" s="600">
        <v>599890.01307000022</v>
      </c>
      <c r="W143" s="601">
        <f t="shared" si="84"/>
        <v>0.84886332361206662</v>
      </c>
      <c r="X143" s="602">
        <v>73.3643</v>
      </c>
      <c r="Y143" s="603">
        <v>4</v>
      </c>
      <c r="Z143" s="603">
        <v>118.99293333333334</v>
      </c>
      <c r="AA143" s="603">
        <v>63.567199999999993</v>
      </c>
      <c r="AB143" s="603">
        <v>11.54</v>
      </c>
      <c r="AC143" s="603">
        <v>63.276266666666665</v>
      </c>
      <c r="AD143" s="603">
        <v>2.9535999999999998</v>
      </c>
      <c r="AE143" s="603">
        <v>32.868250000000003</v>
      </c>
      <c r="AF143" s="603">
        <v>60.1205</v>
      </c>
      <c r="AG143" s="603">
        <v>430.68305000000004</v>
      </c>
      <c r="AH143" s="604">
        <f t="shared" si="85"/>
        <v>0.21725063171039602</v>
      </c>
      <c r="AI143" s="605">
        <f t="shared" si="86"/>
        <v>0.3523687943010389</v>
      </c>
      <c r="AJ143" s="606">
        <v>1569</v>
      </c>
      <c r="AK143" s="607">
        <v>1553</v>
      </c>
      <c r="AL143" s="607">
        <v>1256</v>
      </c>
      <c r="AM143" s="607">
        <v>9396</v>
      </c>
      <c r="AN143" s="607">
        <v>154</v>
      </c>
      <c r="AO143" s="607">
        <v>4675</v>
      </c>
      <c r="AP143" s="607">
        <v>1697</v>
      </c>
      <c r="AQ143" s="608">
        <v>2451</v>
      </c>
      <c r="AR143" s="609"/>
      <c r="AS143" s="610"/>
      <c r="AT143" s="610"/>
      <c r="AU143" s="610"/>
      <c r="AV143" s="610"/>
      <c r="AW143" s="610"/>
      <c r="AX143" s="610"/>
      <c r="AY143" s="610"/>
      <c r="AZ143" s="610"/>
      <c r="BA143" s="610"/>
      <c r="BB143" s="610"/>
      <c r="BC143" s="610"/>
      <c r="BD143" s="610"/>
      <c r="BE143" s="610"/>
      <c r="BF143" s="610"/>
      <c r="BG143" s="610"/>
      <c r="BH143" s="610"/>
      <c r="BI143" s="610"/>
      <c r="BJ143" s="610"/>
      <c r="BK143" s="610"/>
      <c r="BL143" s="611"/>
      <c r="BM143" s="612">
        <v>41</v>
      </c>
      <c r="BN143" s="613">
        <v>23</v>
      </c>
      <c r="BO143" s="613">
        <v>9</v>
      </c>
      <c r="BP143" s="613">
        <v>2</v>
      </c>
      <c r="BQ143" s="613"/>
      <c r="BR143" s="613">
        <v>20</v>
      </c>
      <c r="BS143" s="613"/>
      <c r="BT143" s="613"/>
      <c r="BU143" s="613"/>
      <c r="BV143" s="613"/>
      <c r="BW143" s="613"/>
      <c r="BX143" s="613"/>
      <c r="BY143" s="613"/>
      <c r="BZ143" s="613"/>
      <c r="CA143" s="613"/>
      <c r="CB143" s="613"/>
      <c r="CC143" s="613"/>
      <c r="CD143" s="613"/>
      <c r="CE143" s="613"/>
      <c r="CF143" s="613"/>
      <c r="CG143" s="613"/>
      <c r="CH143" s="613"/>
      <c r="CI143" s="613"/>
      <c r="CJ143" s="613">
        <v>3</v>
      </c>
      <c r="CK143" s="613"/>
      <c r="CL143" s="613"/>
      <c r="CM143" s="613"/>
      <c r="CN143" s="613"/>
      <c r="CO143" s="613"/>
      <c r="CP143" s="613"/>
      <c r="CQ143" s="613"/>
      <c r="CR143" s="613"/>
      <c r="CS143" s="613"/>
      <c r="CT143" s="613"/>
      <c r="CU143" s="613"/>
      <c r="CV143" s="613"/>
      <c r="CW143" s="613"/>
      <c r="CX143" s="613"/>
      <c r="CY143" s="613"/>
      <c r="CZ143" s="613"/>
      <c r="DA143" s="613">
        <f t="shared" si="87"/>
        <v>98</v>
      </c>
      <c r="DB143" s="614">
        <f t="shared" si="88"/>
        <v>6</v>
      </c>
      <c r="DC143" s="615">
        <v>0.72555963915803545</v>
      </c>
      <c r="DD143" s="616">
        <v>0.69505658129839187</v>
      </c>
      <c r="DE143" s="616">
        <v>0.19908675799086759</v>
      </c>
      <c r="DF143" s="616">
        <v>3.6986301369863014E-2</v>
      </c>
      <c r="DG143" s="616"/>
      <c r="DH143" s="616">
        <v>0.26410958904109588</v>
      </c>
      <c r="DI143" s="616"/>
      <c r="DJ143" s="616"/>
      <c r="DK143" s="616"/>
      <c r="DL143" s="616"/>
      <c r="DM143" s="616"/>
      <c r="DN143" s="616"/>
      <c r="DO143" s="616"/>
      <c r="DP143" s="616"/>
      <c r="DQ143" s="616"/>
      <c r="DR143" s="616"/>
      <c r="DS143" s="616"/>
      <c r="DT143" s="616"/>
      <c r="DU143" s="616"/>
      <c r="DV143" s="616"/>
      <c r="DW143" s="616"/>
      <c r="DX143" s="616"/>
      <c r="DY143" s="616"/>
      <c r="DZ143" s="616">
        <v>0.32146118721461187</v>
      </c>
      <c r="EA143" s="616"/>
      <c r="EB143" s="616"/>
      <c r="EC143" s="616"/>
      <c r="ED143" s="616"/>
      <c r="EE143" s="616"/>
      <c r="EF143" s="616"/>
      <c r="EG143" s="616"/>
      <c r="EH143" s="616"/>
      <c r="EI143" s="616"/>
      <c r="EJ143" s="616"/>
      <c r="EK143" s="616"/>
      <c r="EL143" s="616"/>
      <c r="EM143" s="616"/>
      <c r="EN143" s="616"/>
      <c r="EO143" s="616"/>
      <c r="EP143" s="616"/>
      <c r="EQ143" s="617">
        <v>0.54945485043332398</v>
      </c>
      <c r="ER143" s="618"/>
      <c r="ES143" s="619">
        <v>6</v>
      </c>
      <c r="ET143" s="619">
        <v>4</v>
      </c>
      <c r="EU143" s="619"/>
      <c r="EV143" s="619"/>
      <c r="EW143" s="619"/>
      <c r="EX143" s="619"/>
      <c r="EY143" s="619"/>
      <c r="EZ143" s="619"/>
      <c r="FA143" s="619"/>
      <c r="FB143" s="619"/>
      <c r="FC143" s="619"/>
      <c r="FD143" s="619"/>
      <c r="FE143" s="619"/>
      <c r="FF143" s="619"/>
      <c r="FG143" s="619"/>
      <c r="FH143" s="619"/>
      <c r="FI143" s="619"/>
      <c r="FJ143" s="619"/>
      <c r="FK143" s="619"/>
      <c r="FL143" s="619"/>
      <c r="FM143" s="619"/>
      <c r="FN143" s="619"/>
      <c r="FO143" s="619"/>
      <c r="FP143" s="619"/>
      <c r="FQ143" s="619"/>
      <c r="FR143" s="619"/>
      <c r="FS143" s="619"/>
      <c r="FT143" s="619"/>
      <c r="FU143" s="619"/>
      <c r="FV143" s="619"/>
      <c r="FW143" s="619"/>
      <c r="FX143" s="620">
        <f t="shared" si="89"/>
        <v>10</v>
      </c>
      <c r="FY143" s="614">
        <f t="shared" si="101"/>
        <v>2</v>
      </c>
      <c r="FZ143" s="615"/>
      <c r="GA143" s="616">
        <v>0.22237442922374429</v>
      </c>
      <c r="GB143" s="616">
        <v>0.86027397260273974</v>
      </c>
      <c r="GC143" s="616"/>
      <c r="GD143" s="616"/>
      <c r="GE143" s="616"/>
      <c r="GF143" s="616"/>
      <c r="GG143" s="616"/>
      <c r="GH143" s="616"/>
      <c r="GI143" s="616"/>
      <c r="GJ143" s="616"/>
      <c r="GK143" s="616"/>
      <c r="GL143" s="616"/>
      <c r="GM143" s="616"/>
      <c r="GN143" s="616"/>
      <c r="GO143" s="616"/>
      <c r="GP143" s="616"/>
      <c r="GQ143" s="616"/>
      <c r="GR143" s="616"/>
      <c r="GS143" s="616"/>
      <c r="GT143" s="616"/>
      <c r="GU143" s="616"/>
      <c r="GV143" s="616"/>
      <c r="GW143" s="616"/>
      <c r="GX143" s="616"/>
      <c r="GY143" s="616"/>
      <c r="GZ143" s="616"/>
      <c r="HA143" s="616"/>
      <c r="HB143" s="616"/>
      <c r="HC143" s="616"/>
      <c r="HD143" s="616"/>
      <c r="HE143" s="616"/>
      <c r="HF143" s="621">
        <v>0.47753424657534249</v>
      </c>
      <c r="HG143" s="622">
        <v>80</v>
      </c>
      <c r="HH143" s="623"/>
      <c r="HI143" s="623"/>
      <c r="HJ143" s="623"/>
      <c r="HK143" s="623"/>
      <c r="HL143" s="623"/>
      <c r="HM143" s="623"/>
      <c r="HN143" s="624"/>
      <c r="HO143" s="625">
        <v>34</v>
      </c>
      <c r="HP143" s="626">
        <v>279</v>
      </c>
      <c r="HQ143" s="626">
        <v>12</v>
      </c>
      <c r="HR143" s="626">
        <v>264</v>
      </c>
      <c r="HS143" s="626">
        <v>502</v>
      </c>
      <c r="HT143" s="626">
        <v>786</v>
      </c>
      <c r="HU143" s="626">
        <v>921</v>
      </c>
      <c r="HV143" s="626">
        <v>297</v>
      </c>
      <c r="HW143" s="626">
        <v>733</v>
      </c>
      <c r="HX143" s="626">
        <v>480</v>
      </c>
      <c r="HY143" s="626">
        <v>148</v>
      </c>
      <c r="HZ143" s="626">
        <v>301</v>
      </c>
      <c r="IA143" s="626">
        <v>10</v>
      </c>
      <c r="IB143" s="626">
        <v>289</v>
      </c>
      <c r="IC143" s="626">
        <v>45</v>
      </c>
      <c r="ID143" s="626">
        <v>0</v>
      </c>
      <c r="IE143" s="626">
        <v>61</v>
      </c>
      <c r="IF143" s="626">
        <v>11</v>
      </c>
      <c r="IG143" s="626">
        <v>89</v>
      </c>
      <c r="IH143" s="626">
        <v>32</v>
      </c>
      <c r="II143" s="626">
        <v>83</v>
      </c>
      <c r="IJ143" s="626">
        <v>25</v>
      </c>
      <c r="IK143" s="626">
        <v>5</v>
      </c>
      <c r="IL143" s="626">
        <v>71</v>
      </c>
      <c r="IM143" s="626">
        <v>0</v>
      </c>
      <c r="IN143" s="626">
        <v>0</v>
      </c>
      <c r="IO143" s="626">
        <v>29</v>
      </c>
      <c r="IP143" s="626">
        <v>17</v>
      </c>
      <c r="IQ143" s="626">
        <f t="shared" si="102"/>
        <v>5524</v>
      </c>
      <c r="IR143" s="627">
        <f t="shared" si="91"/>
        <v>6.1549601737871107E-3</v>
      </c>
      <c r="IS143" s="614">
        <f t="shared" si="92"/>
        <v>15.134246575342466</v>
      </c>
      <c r="IT143" s="628">
        <v>791</v>
      </c>
      <c r="IU143" s="629">
        <f t="shared" si="93"/>
        <v>0.14319333816075308</v>
      </c>
      <c r="IV143" s="630">
        <v>879</v>
      </c>
      <c r="IW143" s="631">
        <f t="shared" si="74"/>
        <v>0.15912382331643737</v>
      </c>
      <c r="IX143" s="632">
        <v>3718.8609999999985</v>
      </c>
      <c r="IY143" s="633">
        <v>165.53020000000004</v>
      </c>
      <c r="IZ143" s="633">
        <v>3884.3912000000014</v>
      </c>
      <c r="JA143" s="634">
        <f t="shared" si="94"/>
        <v>4.2614193956571615E-2</v>
      </c>
      <c r="JB143" s="635">
        <v>0.70318450398262156</v>
      </c>
      <c r="JC143" s="636">
        <v>1522</v>
      </c>
      <c r="JD143" s="637">
        <v>189</v>
      </c>
      <c r="JE143" s="637">
        <v>1</v>
      </c>
      <c r="JF143" s="637">
        <v>0</v>
      </c>
      <c r="JG143" s="637">
        <v>0</v>
      </c>
      <c r="JH143" s="637">
        <v>3812</v>
      </c>
      <c r="JI143" s="638">
        <f t="shared" si="75"/>
        <v>0.27552498189717595</v>
      </c>
      <c r="JJ143" s="638">
        <f t="shared" si="76"/>
        <v>3.4214337436640117E-2</v>
      </c>
      <c r="JK143" s="638">
        <f t="shared" si="77"/>
        <v>1.8102824040550325E-4</v>
      </c>
      <c r="JL143" s="638">
        <f t="shared" si="78"/>
        <v>0</v>
      </c>
      <c r="JM143" s="638">
        <f t="shared" si="79"/>
        <v>0</v>
      </c>
      <c r="JN143" s="639">
        <f t="shared" si="80"/>
        <v>0.6900796524257784</v>
      </c>
      <c r="JO143" s="640">
        <v>26.058823529411764</v>
      </c>
      <c r="JP143" s="641">
        <v>4.1648745519713257</v>
      </c>
      <c r="JQ143" s="641">
        <v>2.9166666666666665</v>
      </c>
      <c r="JR143" s="641">
        <v>3.3712121212121211</v>
      </c>
      <c r="JS143" s="641">
        <v>6.6095617529880482</v>
      </c>
      <c r="JT143" s="641">
        <v>5.1882951653944023</v>
      </c>
      <c r="JU143" s="641">
        <v>4.4647122692725301</v>
      </c>
      <c r="JV143" s="641">
        <v>6.0404040404040407</v>
      </c>
      <c r="JW143" s="641">
        <v>4.6630286493860842</v>
      </c>
      <c r="JX143" s="641">
        <v>3.4833333333333334</v>
      </c>
      <c r="JY143" s="641">
        <v>4.7770270270270272</v>
      </c>
      <c r="JZ143" s="641">
        <v>5.7342192691029901</v>
      </c>
      <c r="KA143" s="641">
        <v>4.3</v>
      </c>
      <c r="KB143" s="641">
        <v>2.4913494809688581</v>
      </c>
      <c r="KC143" s="641">
        <v>1.6666666666666667</v>
      </c>
      <c r="KD143" s="641">
        <v>0</v>
      </c>
      <c r="KE143" s="641">
        <v>4.278688524590164</v>
      </c>
      <c r="KF143" s="641">
        <v>5.6363636363636367</v>
      </c>
      <c r="KG143" s="641">
        <v>7.6966292134831464</v>
      </c>
      <c r="KH143" s="641">
        <v>4.53125</v>
      </c>
      <c r="KI143" s="641">
        <v>2.963855421686747</v>
      </c>
      <c r="KJ143" s="641">
        <v>3.44</v>
      </c>
      <c r="KK143" s="641">
        <v>5</v>
      </c>
      <c r="KL143" s="641">
        <v>3.619718309859155</v>
      </c>
      <c r="KM143" s="641">
        <v>0</v>
      </c>
      <c r="KN143" s="641">
        <v>0</v>
      </c>
      <c r="KO143" s="641">
        <v>6.1379310344827589</v>
      </c>
      <c r="KP143" s="641">
        <v>4.5294117647058822</v>
      </c>
      <c r="KQ143" s="642">
        <v>4.8258508327299054</v>
      </c>
      <c r="KR143" s="625">
        <v>137</v>
      </c>
      <c r="KS143" s="626">
        <v>850</v>
      </c>
      <c r="KT143" s="626">
        <v>21</v>
      </c>
      <c r="KU143" s="626">
        <v>628</v>
      </c>
      <c r="KV143" s="626">
        <v>2524</v>
      </c>
      <c r="KW143" s="626">
        <v>3206</v>
      </c>
      <c r="KX143" s="626">
        <v>2977</v>
      </c>
      <c r="KY143" s="626">
        <v>1329</v>
      </c>
      <c r="KZ143" s="626">
        <v>2663</v>
      </c>
      <c r="LA143" s="626">
        <v>1198</v>
      </c>
      <c r="LB143" s="626">
        <v>541</v>
      </c>
      <c r="LC143" s="626">
        <v>1397</v>
      </c>
      <c r="LD143" s="626">
        <v>34</v>
      </c>
      <c r="LE143" s="626">
        <v>581</v>
      </c>
      <c r="LF143" s="626">
        <v>59</v>
      </c>
      <c r="LG143" s="626">
        <v>0</v>
      </c>
      <c r="LH143" s="626">
        <v>199</v>
      </c>
      <c r="LI143" s="626">
        <v>51</v>
      </c>
      <c r="LJ143" s="626">
        <v>562</v>
      </c>
      <c r="LK143" s="626">
        <v>106</v>
      </c>
      <c r="LL143" s="626">
        <v>159</v>
      </c>
      <c r="LM143" s="626">
        <v>57</v>
      </c>
      <c r="LN143" s="626">
        <v>21</v>
      </c>
      <c r="LO143" s="626">
        <v>188</v>
      </c>
      <c r="LP143" s="626">
        <v>0</v>
      </c>
      <c r="LQ143" s="626">
        <v>0</v>
      </c>
      <c r="LR143" s="626">
        <v>148</v>
      </c>
      <c r="LS143" s="626">
        <v>60</v>
      </c>
      <c r="LT143" s="626">
        <f t="shared" si="72"/>
        <v>19696</v>
      </c>
      <c r="LU143" s="614">
        <f t="shared" si="81"/>
        <v>53.961643835616435</v>
      </c>
      <c r="LV143" s="625">
        <v>714</v>
      </c>
      <c r="LW143" s="626">
        <v>39</v>
      </c>
      <c r="LX143" s="626">
        <v>2</v>
      </c>
      <c r="LY143" s="626">
        <v>0</v>
      </c>
      <c r="LZ143" s="626">
        <v>299</v>
      </c>
      <c r="MA143" s="626">
        <v>88</v>
      </c>
      <c r="MB143" s="626">
        <v>208</v>
      </c>
      <c r="MC143" s="626">
        <v>166</v>
      </c>
      <c r="MD143" s="626">
        <v>24</v>
      </c>
      <c r="ME143" s="626">
        <v>7</v>
      </c>
      <c r="MF143" s="626">
        <v>20</v>
      </c>
      <c r="MG143" s="626">
        <v>29</v>
      </c>
      <c r="MH143" s="626">
        <v>0</v>
      </c>
      <c r="MI143" s="626">
        <v>0</v>
      </c>
      <c r="MJ143" s="626">
        <v>0</v>
      </c>
      <c r="MK143" s="626">
        <v>0</v>
      </c>
      <c r="ML143" s="626">
        <v>2</v>
      </c>
      <c r="MM143" s="626">
        <v>0</v>
      </c>
      <c r="MN143" s="626">
        <v>20</v>
      </c>
      <c r="MO143" s="626">
        <v>8</v>
      </c>
      <c r="MP143" s="626">
        <v>17</v>
      </c>
      <c r="MQ143" s="626">
        <v>5</v>
      </c>
      <c r="MR143" s="626">
        <v>0</v>
      </c>
      <c r="MS143" s="626">
        <v>0</v>
      </c>
      <c r="MT143" s="626">
        <v>0</v>
      </c>
      <c r="MU143" s="626">
        <v>0</v>
      </c>
      <c r="MV143" s="626">
        <v>0</v>
      </c>
      <c r="MW143" s="626">
        <v>0</v>
      </c>
      <c r="MX143" s="626">
        <f t="shared" si="67"/>
        <v>1648</v>
      </c>
      <c r="MY143" s="614">
        <f t="shared" si="95"/>
        <v>4.515068493150685</v>
      </c>
      <c r="MZ143" s="612">
        <f t="shared" si="82"/>
        <v>19696</v>
      </c>
      <c r="NA143" s="613">
        <f t="shared" si="96"/>
        <v>1648</v>
      </c>
      <c r="NB143" s="643">
        <f t="shared" si="97"/>
        <v>7.7211394302848582E-2</v>
      </c>
      <c r="NC143" s="644">
        <v>1</v>
      </c>
      <c r="ND143" s="645">
        <v>27</v>
      </c>
      <c r="NE143" s="645">
        <v>371</v>
      </c>
      <c r="NF143" s="646">
        <v>372</v>
      </c>
      <c r="NG143" s="647">
        <v>345</v>
      </c>
      <c r="NH143" s="647">
        <v>532</v>
      </c>
      <c r="NI143" s="645">
        <v>0</v>
      </c>
      <c r="NJ143" s="645">
        <v>0</v>
      </c>
      <c r="NK143" s="646">
        <v>0</v>
      </c>
      <c r="NL143" s="647">
        <v>0</v>
      </c>
      <c r="NM143" s="645">
        <v>0</v>
      </c>
      <c r="NN143" s="645">
        <v>0</v>
      </c>
      <c r="NO143" s="646">
        <v>0</v>
      </c>
      <c r="NP143" s="647">
        <v>0</v>
      </c>
      <c r="NQ143" s="648">
        <v>0</v>
      </c>
      <c r="NR143" s="648">
        <v>0</v>
      </c>
      <c r="NS143" s="648">
        <v>0</v>
      </c>
      <c r="NT143" s="649">
        <f t="shared" si="98"/>
        <v>1648</v>
      </c>
      <c r="NU143" s="650">
        <f t="shared" si="99"/>
        <v>0.2421116504854369</v>
      </c>
      <c r="NV143" s="625">
        <v>748</v>
      </c>
      <c r="NW143" s="626">
        <v>1</v>
      </c>
      <c r="NX143" s="626">
        <v>13</v>
      </c>
      <c r="NY143" s="651">
        <v>762</v>
      </c>
      <c r="NZ143" s="626"/>
      <c r="OA143" s="626"/>
      <c r="OB143" s="626"/>
      <c r="OC143" s="651"/>
      <c r="OD143" s="652">
        <f t="shared" si="100"/>
        <v>762</v>
      </c>
      <c r="OE143" s="653">
        <v>6.25</v>
      </c>
      <c r="OF143" s="654">
        <v>1.5625</v>
      </c>
      <c r="OG143" s="654">
        <v>1.2</v>
      </c>
      <c r="OH143" s="654">
        <v>0.19999999999999998</v>
      </c>
      <c r="OI143" s="654">
        <v>16.91</v>
      </c>
      <c r="OJ143" s="654">
        <v>4.2275</v>
      </c>
      <c r="OK143" s="654">
        <v>11.43</v>
      </c>
      <c r="OL143" s="655">
        <v>1.905</v>
      </c>
      <c r="OM143" s="656"/>
      <c r="ON143" s="657"/>
      <c r="OO143" s="657"/>
      <c r="OP143" s="657">
        <v>12</v>
      </c>
      <c r="OQ143" s="657">
        <v>43</v>
      </c>
      <c r="OR143" s="657"/>
      <c r="OS143" s="657"/>
      <c r="OT143" s="658">
        <f t="shared" si="69"/>
        <v>55</v>
      </c>
    </row>
    <row r="144" spans="1:410" s="587" customFormat="1" ht="8.25" x14ac:dyDescent="0.25">
      <c r="A144" s="588" t="s">
        <v>865</v>
      </c>
      <c r="B144" s="589" t="s">
        <v>866</v>
      </c>
      <c r="C144" s="590" t="s">
        <v>867</v>
      </c>
      <c r="D144" s="590" t="s">
        <v>868</v>
      </c>
      <c r="E144" s="590" t="s">
        <v>1214</v>
      </c>
      <c r="F144" s="590" t="s">
        <v>287</v>
      </c>
      <c r="G144" s="590" t="s">
        <v>869</v>
      </c>
      <c r="H144" s="590" t="s">
        <v>869</v>
      </c>
      <c r="I144" s="590" t="s">
        <v>492</v>
      </c>
      <c r="J144" s="590" t="s">
        <v>493</v>
      </c>
      <c r="K144" s="591" t="s">
        <v>282</v>
      </c>
      <c r="L144" s="592">
        <v>1</v>
      </c>
      <c r="M144" s="593">
        <v>1784371</v>
      </c>
      <c r="N144" s="594">
        <v>0</v>
      </c>
      <c r="O144" s="595">
        <v>1659178</v>
      </c>
      <c r="P144" s="596">
        <v>803322</v>
      </c>
      <c r="Q144" s="597">
        <f t="shared" si="83"/>
        <v>0.48416866665300529</v>
      </c>
      <c r="R144" s="598">
        <f t="shared" si="70"/>
        <v>125193</v>
      </c>
      <c r="S144" s="599">
        <v>4969.4668200000006</v>
      </c>
      <c r="T144" s="600">
        <v>1370176.9603900001</v>
      </c>
      <c r="U144" s="600">
        <v>80464.226809999993</v>
      </c>
      <c r="V144" s="600">
        <v>1455610.65402</v>
      </c>
      <c r="W144" s="601">
        <f t="shared" si="84"/>
        <v>0.8157556102514556</v>
      </c>
      <c r="X144" s="602">
        <v>126.45325000000001</v>
      </c>
      <c r="Y144" s="603">
        <v>10.51</v>
      </c>
      <c r="Z144" s="603">
        <v>267.92560000000003</v>
      </c>
      <c r="AA144" s="603">
        <v>143.16839999999999</v>
      </c>
      <c r="AB144" s="603">
        <v>32.272399999999998</v>
      </c>
      <c r="AC144" s="603">
        <v>190.01586666666668</v>
      </c>
      <c r="AD144" s="603">
        <v>0.75</v>
      </c>
      <c r="AE144" s="603">
        <v>134.80212499999999</v>
      </c>
      <c r="AF144" s="603">
        <v>181.24799999999999</v>
      </c>
      <c r="AG144" s="603">
        <v>1087.1456416666667</v>
      </c>
      <c r="AH144" s="604">
        <f t="shared" si="85"/>
        <v>0.16399168101331846</v>
      </c>
      <c r="AI144" s="605">
        <f t="shared" si="86"/>
        <v>0.34746097494925565</v>
      </c>
      <c r="AJ144" s="606">
        <v>11</v>
      </c>
      <c r="AK144" s="607">
        <v>9040</v>
      </c>
      <c r="AL144" s="607">
        <v>1376</v>
      </c>
      <c r="AM144" s="607">
        <v>86</v>
      </c>
      <c r="AN144" s="607">
        <v>12</v>
      </c>
      <c r="AO144" s="607">
        <v>15227</v>
      </c>
      <c r="AP144" s="607">
        <v>9235</v>
      </c>
      <c r="AQ144" s="608">
        <v>5630</v>
      </c>
      <c r="AR144" s="609"/>
      <c r="AS144" s="610"/>
      <c r="AT144" s="610"/>
      <c r="AU144" s="610"/>
      <c r="AV144" s="610"/>
      <c r="AW144" s="610"/>
      <c r="AX144" s="610"/>
      <c r="AY144" s="610"/>
      <c r="AZ144" s="610"/>
      <c r="BA144" s="610"/>
      <c r="BB144" s="610"/>
      <c r="BC144" s="610"/>
      <c r="BD144" s="610"/>
      <c r="BE144" s="610"/>
      <c r="BF144" s="610"/>
      <c r="BG144" s="610"/>
      <c r="BH144" s="610"/>
      <c r="BI144" s="610"/>
      <c r="BJ144" s="610"/>
      <c r="BK144" s="610"/>
      <c r="BL144" s="611"/>
      <c r="BM144" s="612">
        <v>68</v>
      </c>
      <c r="BN144" s="613">
        <v>53</v>
      </c>
      <c r="BO144" s="613">
        <v>48</v>
      </c>
      <c r="BP144" s="613">
        <v>38</v>
      </c>
      <c r="BQ144" s="613">
        <v>30</v>
      </c>
      <c r="BR144" s="613">
        <v>20</v>
      </c>
      <c r="BS144" s="613"/>
      <c r="BT144" s="613">
        <v>20</v>
      </c>
      <c r="BU144" s="613">
        <v>20</v>
      </c>
      <c r="BV144" s="613">
        <v>24</v>
      </c>
      <c r="BW144" s="613">
        <v>13</v>
      </c>
      <c r="BX144" s="613"/>
      <c r="BY144" s="613">
        <v>6</v>
      </c>
      <c r="BZ144" s="613"/>
      <c r="CA144" s="613"/>
      <c r="CB144" s="613"/>
      <c r="CC144" s="613">
        <v>20</v>
      </c>
      <c r="CD144" s="613"/>
      <c r="CE144" s="613"/>
      <c r="CF144" s="613">
        <v>2</v>
      </c>
      <c r="CG144" s="613"/>
      <c r="CH144" s="613"/>
      <c r="CI144" s="613"/>
      <c r="CJ144" s="613"/>
      <c r="CK144" s="613"/>
      <c r="CL144" s="613"/>
      <c r="CM144" s="613"/>
      <c r="CN144" s="613"/>
      <c r="CO144" s="613"/>
      <c r="CP144" s="613"/>
      <c r="CQ144" s="613"/>
      <c r="CR144" s="613"/>
      <c r="CS144" s="613"/>
      <c r="CT144" s="613"/>
      <c r="CU144" s="613"/>
      <c r="CV144" s="613"/>
      <c r="CW144" s="613"/>
      <c r="CX144" s="613"/>
      <c r="CY144" s="613"/>
      <c r="CZ144" s="613"/>
      <c r="DA144" s="613">
        <f t="shared" si="87"/>
        <v>362</v>
      </c>
      <c r="DB144" s="614">
        <f t="shared" si="88"/>
        <v>13</v>
      </c>
      <c r="DC144" s="615">
        <v>0.64693795326349723</v>
      </c>
      <c r="DD144" s="616">
        <v>0.45246833807185322</v>
      </c>
      <c r="DE144" s="616">
        <v>0.36101598173515981</v>
      </c>
      <c r="DF144" s="616">
        <v>0.70749819754866616</v>
      </c>
      <c r="DG144" s="616">
        <v>0.55068493150684927</v>
      </c>
      <c r="DH144" s="616">
        <v>0.40369863013698631</v>
      </c>
      <c r="DI144" s="616"/>
      <c r="DJ144" s="616">
        <v>0.2484931506849315</v>
      </c>
      <c r="DK144" s="616">
        <v>0.35561643835616441</v>
      </c>
      <c r="DL144" s="616">
        <v>0.66723744292237441</v>
      </c>
      <c r="DM144" s="616">
        <v>7.1654373024236037E-3</v>
      </c>
      <c r="DN144" s="616"/>
      <c r="DO144" s="616">
        <v>0.13242009132420091</v>
      </c>
      <c r="DP144" s="616"/>
      <c r="DQ144" s="616"/>
      <c r="DR144" s="616"/>
      <c r="DS144" s="616">
        <v>0.60369863013698633</v>
      </c>
      <c r="DT144" s="616"/>
      <c r="DU144" s="616"/>
      <c r="DV144" s="616"/>
      <c r="DW144" s="616"/>
      <c r="DX144" s="616"/>
      <c r="DY144" s="616"/>
      <c r="DZ144" s="616"/>
      <c r="EA144" s="616"/>
      <c r="EB144" s="616"/>
      <c r="EC144" s="616"/>
      <c r="ED144" s="616"/>
      <c r="EE144" s="616"/>
      <c r="EF144" s="616"/>
      <c r="EG144" s="616"/>
      <c r="EH144" s="616"/>
      <c r="EI144" s="616"/>
      <c r="EJ144" s="616"/>
      <c r="EK144" s="616"/>
      <c r="EL144" s="616"/>
      <c r="EM144" s="616"/>
      <c r="EN144" s="616"/>
      <c r="EO144" s="616"/>
      <c r="EP144" s="616"/>
      <c r="EQ144" s="617">
        <v>0.49126617724967836</v>
      </c>
      <c r="ER144" s="618">
        <v>9</v>
      </c>
      <c r="ES144" s="619">
        <v>5</v>
      </c>
      <c r="ET144" s="619">
        <v>6</v>
      </c>
      <c r="EU144" s="619"/>
      <c r="EV144" s="619">
        <v>4</v>
      </c>
      <c r="EW144" s="619"/>
      <c r="EX144" s="619"/>
      <c r="EY144" s="619"/>
      <c r="EZ144" s="619"/>
      <c r="FA144" s="619"/>
      <c r="FB144" s="619"/>
      <c r="FC144" s="619"/>
      <c r="FD144" s="619"/>
      <c r="FE144" s="619"/>
      <c r="FF144" s="619"/>
      <c r="FG144" s="619"/>
      <c r="FH144" s="619"/>
      <c r="FI144" s="619"/>
      <c r="FJ144" s="619"/>
      <c r="FK144" s="619"/>
      <c r="FL144" s="619"/>
      <c r="FM144" s="619"/>
      <c r="FN144" s="619"/>
      <c r="FO144" s="619"/>
      <c r="FP144" s="619"/>
      <c r="FQ144" s="619"/>
      <c r="FR144" s="619"/>
      <c r="FS144" s="619"/>
      <c r="FT144" s="619"/>
      <c r="FU144" s="619"/>
      <c r="FV144" s="619"/>
      <c r="FW144" s="619"/>
      <c r="FX144" s="620">
        <f t="shared" si="89"/>
        <v>24</v>
      </c>
      <c r="FY144" s="614">
        <f t="shared" si="101"/>
        <v>4</v>
      </c>
      <c r="FZ144" s="615">
        <v>0.40273972602739727</v>
      </c>
      <c r="GA144" s="616">
        <v>0.38356164383561642</v>
      </c>
      <c r="GB144" s="616">
        <v>0.74794520547945209</v>
      </c>
      <c r="GC144" s="616"/>
      <c r="GD144" s="616">
        <v>0.78493150684931512</v>
      </c>
      <c r="GE144" s="616"/>
      <c r="GF144" s="616"/>
      <c r="GG144" s="616"/>
      <c r="GH144" s="616"/>
      <c r="GI144" s="616"/>
      <c r="GJ144" s="616"/>
      <c r="GK144" s="616"/>
      <c r="GL144" s="616"/>
      <c r="GM144" s="616"/>
      <c r="GN144" s="616"/>
      <c r="GO144" s="616"/>
      <c r="GP144" s="616"/>
      <c r="GQ144" s="616"/>
      <c r="GR144" s="616"/>
      <c r="GS144" s="616"/>
      <c r="GT144" s="616"/>
      <c r="GU144" s="616"/>
      <c r="GV144" s="616"/>
      <c r="GW144" s="616"/>
      <c r="GX144" s="616"/>
      <c r="GY144" s="616"/>
      <c r="GZ144" s="616"/>
      <c r="HA144" s="616"/>
      <c r="HB144" s="616"/>
      <c r="HC144" s="616"/>
      <c r="HD144" s="616"/>
      <c r="HE144" s="616"/>
      <c r="HF144" s="621">
        <v>0.54874429223744292</v>
      </c>
      <c r="HG144" s="622"/>
      <c r="HH144" s="623">
        <v>87</v>
      </c>
      <c r="HI144" s="623"/>
      <c r="HJ144" s="623"/>
      <c r="HK144" s="623">
        <v>6</v>
      </c>
      <c r="HL144" s="659">
        <v>0.4452054794520548</v>
      </c>
      <c r="HM144" s="623">
        <v>3</v>
      </c>
      <c r="HN144" s="660">
        <v>0.92876712328767119</v>
      </c>
      <c r="HO144" s="625">
        <v>54</v>
      </c>
      <c r="HP144" s="626">
        <v>1204</v>
      </c>
      <c r="HQ144" s="626">
        <v>16</v>
      </c>
      <c r="HR144" s="626">
        <v>560</v>
      </c>
      <c r="HS144" s="626">
        <v>1181</v>
      </c>
      <c r="HT144" s="626">
        <v>1506</v>
      </c>
      <c r="HU144" s="626">
        <v>1642</v>
      </c>
      <c r="HV144" s="626">
        <v>712</v>
      </c>
      <c r="HW144" s="626">
        <v>3401</v>
      </c>
      <c r="HX144" s="626">
        <v>860</v>
      </c>
      <c r="HY144" s="626">
        <v>409</v>
      </c>
      <c r="HZ144" s="626">
        <v>1249</v>
      </c>
      <c r="IA144" s="626">
        <v>438</v>
      </c>
      <c r="IB144" s="626">
        <v>1045</v>
      </c>
      <c r="IC144" s="626">
        <v>986</v>
      </c>
      <c r="ID144" s="626">
        <v>735</v>
      </c>
      <c r="IE144" s="626">
        <v>253</v>
      </c>
      <c r="IF144" s="626">
        <v>23</v>
      </c>
      <c r="IG144" s="626">
        <v>179</v>
      </c>
      <c r="IH144" s="626">
        <v>40</v>
      </c>
      <c r="II144" s="626">
        <v>83</v>
      </c>
      <c r="IJ144" s="626">
        <v>190</v>
      </c>
      <c r="IK144" s="626">
        <v>9</v>
      </c>
      <c r="IL144" s="626">
        <v>278</v>
      </c>
      <c r="IM144" s="626">
        <v>109</v>
      </c>
      <c r="IN144" s="626">
        <v>0</v>
      </c>
      <c r="IO144" s="626">
        <v>0</v>
      </c>
      <c r="IP144" s="626">
        <v>0</v>
      </c>
      <c r="IQ144" s="626">
        <f t="shared" si="102"/>
        <v>17162</v>
      </c>
      <c r="IR144" s="627">
        <f t="shared" si="91"/>
        <v>3.1464864234937652E-3</v>
      </c>
      <c r="IS144" s="614">
        <f t="shared" si="92"/>
        <v>47.019178082191779</v>
      </c>
      <c r="IT144" s="628">
        <v>1270</v>
      </c>
      <c r="IU144" s="629">
        <f t="shared" si="93"/>
        <v>7.4000699219205227E-2</v>
      </c>
      <c r="IV144" s="630">
        <v>2364</v>
      </c>
      <c r="IW144" s="631">
        <f t="shared" si="74"/>
        <v>0.13774618342850484</v>
      </c>
      <c r="IX144" s="632">
        <v>12171.282400000009</v>
      </c>
      <c r="IY144" s="633">
        <v>1353.7268999999992</v>
      </c>
      <c r="IZ144" s="633">
        <v>13525.009300000012</v>
      </c>
      <c r="JA144" s="634">
        <f t="shared" si="94"/>
        <v>0.10009064466964898</v>
      </c>
      <c r="JB144" s="635">
        <v>0.78807885444586956</v>
      </c>
      <c r="JC144" s="636">
        <v>5078</v>
      </c>
      <c r="JD144" s="637">
        <v>2166</v>
      </c>
      <c r="JE144" s="637">
        <v>17</v>
      </c>
      <c r="JF144" s="637">
        <v>3</v>
      </c>
      <c r="JG144" s="637">
        <v>0</v>
      </c>
      <c r="JH144" s="637">
        <v>9898</v>
      </c>
      <c r="JI144" s="638">
        <f t="shared" si="75"/>
        <v>0.29588626034261739</v>
      </c>
      <c r="JJ144" s="638">
        <f t="shared" si="76"/>
        <v>0.12620906654236103</v>
      </c>
      <c r="JK144" s="638">
        <f t="shared" si="77"/>
        <v>9.9056054072951881E-4</v>
      </c>
      <c r="JL144" s="638">
        <f t="shared" si="78"/>
        <v>1.7480480130520917E-4</v>
      </c>
      <c r="JM144" s="638">
        <f t="shared" si="79"/>
        <v>0</v>
      </c>
      <c r="JN144" s="639">
        <f t="shared" si="80"/>
        <v>0.57673930777298688</v>
      </c>
      <c r="JO144" s="640">
        <v>20.333333333333332</v>
      </c>
      <c r="JP144" s="641">
        <v>5.1411960132890364</v>
      </c>
      <c r="JQ144" s="641">
        <v>3.4375</v>
      </c>
      <c r="JR144" s="641">
        <v>3.467857142857143</v>
      </c>
      <c r="JS144" s="641">
        <v>5.6951735817104145</v>
      </c>
      <c r="JT144" s="641">
        <v>5.2516600265604252</v>
      </c>
      <c r="JU144" s="641">
        <v>4.2947624847746653</v>
      </c>
      <c r="JV144" s="641">
        <v>5.5997191011235952</v>
      </c>
      <c r="JW144" s="641">
        <v>4.972067039106145</v>
      </c>
      <c r="JX144" s="641">
        <v>5.7930232558139538</v>
      </c>
      <c r="JY144" s="641">
        <v>5.0024449877750614</v>
      </c>
      <c r="JZ144" s="641">
        <v>5.6236989591673341</v>
      </c>
      <c r="KA144" s="641">
        <v>5.127853881278539</v>
      </c>
      <c r="KB144" s="641">
        <v>3.1770334928229667</v>
      </c>
      <c r="KC144" s="641">
        <v>4.621703853955375</v>
      </c>
      <c r="KD144" s="641">
        <v>4.8353741496598639</v>
      </c>
      <c r="KE144" s="641">
        <v>4.541501976284585</v>
      </c>
      <c r="KF144" s="641">
        <v>7.7391304347826084</v>
      </c>
      <c r="KG144" s="641">
        <v>8.027932960893855</v>
      </c>
      <c r="KH144" s="641">
        <v>4.8</v>
      </c>
      <c r="KI144" s="641">
        <v>2.5180722891566263</v>
      </c>
      <c r="KJ144" s="641">
        <v>3.1052631578947367</v>
      </c>
      <c r="KK144" s="641">
        <v>3.3333333333333335</v>
      </c>
      <c r="KL144" s="641">
        <v>2.935251798561151</v>
      </c>
      <c r="KM144" s="641">
        <v>16.880733944954127</v>
      </c>
      <c r="KN144" s="641">
        <v>0</v>
      </c>
      <c r="KO144" s="641">
        <v>0</v>
      </c>
      <c r="KP144" s="641">
        <v>0</v>
      </c>
      <c r="KQ144" s="642">
        <v>5.0133434331662974</v>
      </c>
      <c r="KR144" s="625">
        <v>103</v>
      </c>
      <c r="KS144" s="626">
        <v>4592</v>
      </c>
      <c r="KT144" s="626">
        <v>37</v>
      </c>
      <c r="KU144" s="626">
        <v>1315</v>
      </c>
      <c r="KV144" s="626">
        <v>4572</v>
      </c>
      <c r="KW144" s="626">
        <v>6186</v>
      </c>
      <c r="KX144" s="626">
        <v>4601</v>
      </c>
      <c r="KY144" s="626">
        <v>3137</v>
      </c>
      <c r="KZ144" s="626">
        <v>13268</v>
      </c>
      <c r="LA144" s="626">
        <v>4091</v>
      </c>
      <c r="LB144" s="626">
        <v>1536</v>
      </c>
      <c r="LC144" s="626">
        <v>5563</v>
      </c>
      <c r="LD144" s="626">
        <v>1806</v>
      </c>
      <c r="LE144" s="626">
        <v>2493</v>
      </c>
      <c r="LF144" s="626">
        <v>3659</v>
      </c>
      <c r="LG144" s="626">
        <v>2721</v>
      </c>
      <c r="LH144" s="626">
        <v>864</v>
      </c>
      <c r="LI144" s="626">
        <v>144</v>
      </c>
      <c r="LJ144" s="626">
        <v>1025</v>
      </c>
      <c r="LK144" s="626">
        <v>112</v>
      </c>
      <c r="LL144" s="626">
        <v>82</v>
      </c>
      <c r="LM144" s="626">
        <v>252</v>
      </c>
      <c r="LN144" s="626">
        <v>14</v>
      </c>
      <c r="LO144" s="626">
        <v>535</v>
      </c>
      <c r="LP144" s="626">
        <v>1731</v>
      </c>
      <c r="LQ144" s="626">
        <v>0</v>
      </c>
      <c r="LR144" s="626">
        <v>0</v>
      </c>
      <c r="LS144" s="626">
        <v>0</v>
      </c>
      <c r="LT144" s="626">
        <f t="shared" si="72"/>
        <v>64439</v>
      </c>
      <c r="LU144" s="614">
        <f t="shared" si="81"/>
        <v>176.54520547945205</v>
      </c>
      <c r="LV144" s="625">
        <v>934</v>
      </c>
      <c r="LW144" s="626">
        <v>416</v>
      </c>
      <c r="LX144" s="626">
        <v>3</v>
      </c>
      <c r="LY144" s="626">
        <v>81</v>
      </c>
      <c r="LZ144" s="626">
        <v>981</v>
      </c>
      <c r="MA144" s="626">
        <v>232</v>
      </c>
      <c r="MB144" s="626">
        <v>821</v>
      </c>
      <c r="MC144" s="626">
        <v>129</v>
      </c>
      <c r="MD144" s="626">
        <v>232</v>
      </c>
      <c r="ME144" s="626">
        <v>40</v>
      </c>
      <c r="MF144" s="626">
        <v>100</v>
      </c>
      <c r="MG144" s="626">
        <v>193</v>
      </c>
      <c r="MH144" s="626">
        <v>1</v>
      </c>
      <c r="MI144" s="626">
        <v>13</v>
      </c>
      <c r="MJ144" s="626">
        <v>2</v>
      </c>
      <c r="MK144" s="626">
        <v>99</v>
      </c>
      <c r="ML144" s="626">
        <v>35</v>
      </c>
      <c r="MM144" s="626">
        <v>10</v>
      </c>
      <c r="MN144" s="626">
        <v>235</v>
      </c>
      <c r="MO144" s="626">
        <v>43</v>
      </c>
      <c r="MP144" s="626">
        <v>53</v>
      </c>
      <c r="MQ144" s="626">
        <v>153</v>
      </c>
      <c r="MR144" s="626">
        <v>8</v>
      </c>
      <c r="MS144" s="626">
        <v>12</v>
      </c>
      <c r="MT144" s="626">
        <v>0</v>
      </c>
      <c r="MU144" s="626">
        <v>0</v>
      </c>
      <c r="MV144" s="626">
        <v>0</v>
      </c>
      <c r="MW144" s="626">
        <v>0</v>
      </c>
      <c r="MX144" s="626">
        <f t="shared" ref="MX144:MX166" si="103">SUM(LV144:MW144)</f>
        <v>4826</v>
      </c>
      <c r="MY144" s="614">
        <f t="shared" si="95"/>
        <v>13.221917808219178</v>
      </c>
      <c r="MZ144" s="612">
        <f t="shared" si="82"/>
        <v>64439</v>
      </c>
      <c r="NA144" s="613">
        <f t="shared" si="96"/>
        <v>4826</v>
      </c>
      <c r="NB144" s="643">
        <f t="shared" si="97"/>
        <v>6.9674438749729298E-2</v>
      </c>
      <c r="NC144" s="644">
        <v>2</v>
      </c>
      <c r="ND144" s="645">
        <v>62</v>
      </c>
      <c r="NE144" s="645">
        <v>430</v>
      </c>
      <c r="NF144" s="646">
        <v>1013</v>
      </c>
      <c r="NG144" s="647">
        <v>1042</v>
      </c>
      <c r="NH144" s="647">
        <v>1125</v>
      </c>
      <c r="NI144" s="645">
        <v>0</v>
      </c>
      <c r="NJ144" s="645">
        <v>0</v>
      </c>
      <c r="NK144" s="646">
        <v>0</v>
      </c>
      <c r="NL144" s="647">
        <v>1152</v>
      </c>
      <c r="NM144" s="645">
        <v>0</v>
      </c>
      <c r="NN144" s="645">
        <v>0</v>
      </c>
      <c r="NO144" s="646">
        <v>0</v>
      </c>
      <c r="NP144" s="647">
        <v>0</v>
      </c>
      <c r="NQ144" s="648">
        <v>0</v>
      </c>
      <c r="NR144" s="648">
        <v>0</v>
      </c>
      <c r="NS144" s="648">
        <v>0</v>
      </c>
      <c r="NT144" s="649">
        <f t="shared" si="98"/>
        <v>4826</v>
      </c>
      <c r="NU144" s="650">
        <f t="shared" si="99"/>
        <v>0.10236220472440945</v>
      </c>
      <c r="NV144" s="625">
        <v>1090</v>
      </c>
      <c r="NW144" s="626">
        <v>3</v>
      </c>
      <c r="NX144" s="626">
        <v>11</v>
      </c>
      <c r="NY144" s="651">
        <v>1104</v>
      </c>
      <c r="NZ144" s="626">
        <v>93</v>
      </c>
      <c r="OA144" s="626"/>
      <c r="OB144" s="626">
        <v>34</v>
      </c>
      <c r="OC144" s="651">
        <v>127</v>
      </c>
      <c r="OD144" s="652">
        <f t="shared" si="100"/>
        <v>1231</v>
      </c>
      <c r="OE144" s="653">
        <v>5.42</v>
      </c>
      <c r="OF144" s="654">
        <v>0.90333333333333332</v>
      </c>
      <c r="OG144" s="654">
        <v>3.86</v>
      </c>
      <c r="OH144" s="654">
        <v>0.21444444444444444</v>
      </c>
      <c r="OI144" s="654">
        <v>22.42</v>
      </c>
      <c r="OJ144" s="654">
        <v>3.7366666666666668</v>
      </c>
      <c r="OK144" s="654">
        <v>35.010000000000005</v>
      </c>
      <c r="OL144" s="655">
        <v>1.9450000000000003</v>
      </c>
      <c r="OM144" s="656"/>
      <c r="ON144" s="657"/>
      <c r="OO144" s="657"/>
      <c r="OP144" s="657"/>
      <c r="OQ144" s="657"/>
      <c r="OR144" s="657"/>
      <c r="OS144" s="657"/>
      <c r="OT144" s="658"/>
    </row>
    <row r="145" spans="1:410" s="587" customFormat="1" ht="8.25" x14ac:dyDescent="0.25">
      <c r="A145" s="588" t="s">
        <v>870</v>
      </c>
      <c r="B145" s="589" t="s">
        <v>871</v>
      </c>
      <c r="C145" s="590" t="s">
        <v>872</v>
      </c>
      <c r="D145" s="590" t="s">
        <v>873</v>
      </c>
      <c r="E145" s="590" t="s">
        <v>1252</v>
      </c>
      <c r="F145" s="590" t="s">
        <v>512</v>
      </c>
      <c r="G145" s="590" t="s">
        <v>671</v>
      </c>
      <c r="H145" s="590" t="s">
        <v>874</v>
      </c>
      <c r="I145" s="590" t="s">
        <v>492</v>
      </c>
      <c r="J145" s="590" t="s">
        <v>493</v>
      </c>
      <c r="K145" s="591" t="s">
        <v>282</v>
      </c>
      <c r="L145" s="592">
        <v>1</v>
      </c>
      <c r="M145" s="593">
        <v>659976</v>
      </c>
      <c r="N145" s="594">
        <v>3330</v>
      </c>
      <c r="O145" s="595">
        <v>644459</v>
      </c>
      <c r="P145" s="596">
        <v>309373</v>
      </c>
      <c r="Q145" s="597">
        <f t="shared" si="83"/>
        <v>0.4800507091994991</v>
      </c>
      <c r="R145" s="598">
        <f t="shared" si="70"/>
        <v>15517</v>
      </c>
      <c r="S145" s="599">
        <v>16377.421769999999</v>
      </c>
      <c r="T145" s="600">
        <v>553444.88982000016</v>
      </c>
      <c r="U145" s="600">
        <v>4807.2020000000002</v>
      </c>
      <c r="V145" s="600">
        <v>574629.5135900001</v>
      </c>
      <c r="W145" s="601">
        <f t="shared" si="84"/>
        <v>0.87068243934627942</v>
      </c>
      <c r="X145" s="602">
        <v>36.463999999999999</v>
      </c>
      <c r="Y145" s="603">
        <v>0</v>
      </c>
      <c r="Z145" s="603">
        <v>119.81226666666666</v>
      </c>
      <c r="AA145" s="603">
        <v>53.048000000000009</v>
      </c>
      <c r="AB145" s="603">
        <v>18.257066666666667</v>
      </c>
      <c r="AC145" s="603">
        <v>127.952</v>
      </c>
      <c r="AD145" s="603">
        <v>6</v>
      </c>
      <c r="AE145" s="603">
        <v>26.323</v>
      </c>
      <c r="AF145" s="603">
        <v>71.964500000000001</v>
      </c>
      <c r="AG145" s="603">
        <v>459.82083333333327</v>
      </c>
      <c r="AH145" s="604">
        <f t="shared" si="85"/>
        <v>0.10085930296883644</v>
      </c>
      <c r="AI145" s="605">
        <f t="shared" si="86"/>
        <v>0.33140033191960172</v>
      </c>
      <c r="AJ145" s="606"/>
      <c r="AK145" s="607"/>
      <c r="AL145" s="607"/>
      <c r="AM145" s="607"/>
      <c r="AN145" s="607"/>
      <c r="AO145" s="607">
        <v>800</v>
      </c>
      <c r="AP145" s="607">
        <v>1305</v>
      </c>
      <c r="AQ145" s="608">
        <v>209</v>
      </c>
      <c r="AR145" s="609"/>
      <c r="AS145" s="610"/>
      <c r="AT145" s="610"/>
      <c r="AU145" s="610"/>
      <c r="AV145" s="610"/>
      <c r="AW145" s="610"/>
      <c r="AX145" s="610"/>
      <c r="AY145" s="610"/>
      <c r="AZ145" s="610"/>
      <c r="BA145" s="610"/>
      <c r="BB145" s="610"/>
      <c r="BC145" s="610"/>
      <c r="BD145" s="610"/>
      <c r="BE145" s="610"/>
      <c r="BF145" s="610"/>
      <c r="BG145" s="610"/>
      <c r="BH145" s="610"/>
      <c r="BI145" s="610"/>
      <c r="BJ145" s="610"/>
      <c r="BK145" s="610"/>
      <c r="BL145" s="611"/>
      <c r="BM145" s="612">
        <v>20</v>
      </c>
      <c r="BN145" s="613"/>
      <c r="BO145" s="613"/>
      <c r="BP145" s="613"/>
      <c r="BQ145" s="613"/>
      <c r="BR145" s="613"/>
      <c r="BS145" s="613">
        <v>52</v>
      </c>
      <c r="BT145" s="613">
        <v>25</v>
      </c>
      <c r="BU145" s="613"/>
      <c r="BV145" s="613"/>
      <c r="BW145" s="613"/>
      <c r="BX145" s="613"/>
      <c r="BY145" s="613"/>
      <c r="BZ145" s="613"/>
      <c r="CA145" s="613"/>
      <c r="CB145" s="613"/>
      <c r="CC145" s="613"/>
      <c r="CD145" s="613"/>
      <c r="CE145" s="613"/>
      <c r="CF145" s="613"/>
      <c r="CG145" s="613"/>
      <c r="CH145" s="613"/>
      <c r="CI145" s="613"/>
      <c r="CJ145" s="613"/>
      <c r="CK145" s="613"/>
      <c r="CL145" s="613"/>
      <c r="CM145" s="613"/>
      <c r="CN145" s="613"/>
      <c r="CO145" s="613"/>
      <c r="CP145" s="613"/>
      <c r="CQ145" s="613"/>
      <c r="CR145" s="613"/>
      <c r="CS145" s="613"/>
      <c r="CT145" s="613"/>
      <c r="CU145" s="613"/>
      <c r="CV145" s="613"/>
      <c r="CW145" s="613"/>
      <c r="CX145" s="613"/>
      <c r="CY145" s="613"/>
      <c r="CZ145" s="613"/>
      <c r="DA145" s="613">
        <f t="shared" si="87"/>
        <v>97</v>
      </c>
      <c r="DB145" s="614">
        <f t="shared" si="88"/>
        <v>3</v>
      </c>
      <c r="DC145" s="615">
        <v>0.71232876712328763</v>
      </c>
      <c r="DD145" s="616"/>
      <c r="DE145" s="616"/>
      <c r="DF145" s="616"/>
      <c r="DG145" s="616"/>
      <c r="DH145" s="616"/>
      <c r="DI145" s="616">
        <v>0.78719704952581659</v>
      </c>
      <c r="DJ145" s="616">
        <v>1.0161095890410958</v>
      </c>
      <c r="DK145" s="616"/>
      <c r="DL145" s="616"/>
      <c r="DM145" s="616"/>
      <c r="DN145" s="616"/>
      <c r="DO145" s="616"/>
      <c r="DP145" s="616"/>
      <c r="DQ145" s="616"/>
      <c r="DR145" s="616"/>
      <c r="DS145" s="616"/>
      <c r="DT145" s="616"/>
      <c r="DU145" s="616"/>
      <c r="DV145" s="616"/>
      <c r="DW145" s="616"/>
      <c r="DX145" s="616"/>
      <c r="DY145" s="616"/>
      <c r="DZ145" s="616"/>
      <c r="EA145" s="616"/>
      <c r="EB145" s="616"/>
      <c r="EC145" s="616"/>
      <c r="ED145" s="616"/>
      <c r="EE145" s="616"/>
      <c r="EF145" s="616"/>
      <c r="EG145" s="616"/>
      <c r="EH145" s="616"/>
      <c r="EI145" s="616"/>
      <c r="EJ145" s="616"/>
      <c r="EK145" s="616"/>
      <c r="EL145" s="616"/>
      <c r="EM145" s="616"/>
      <c r="EN145" s="616"/>
      <c r="EO145" s="616"/>
      <c r="EP145" s="616"/>
      <c r="EQ145" s="617">
        <v>0.83075836746222287</v>
      </c>
      <c r="ER145" s="618"/>
      <c r="ES145" s="619">
        <v>7</v>
      </c>
      <c r="ET145" s="619"/>
      <c r="EU145" s="619"/>
      <c r="EV145" s="619"/>
      <c r="EW145" s="619"/>
      <c r="EX145" s="619"/>
      <c r="EY145" s="619"/>
      <c r="EZ145" s="619"/>
      <c r="FA145" s="619"/>
      <c r="FB145" s="619"/>
      <c r="FC145" s="619"/>
      <c r="FD145" s="619"/>
      <c r="FE145" s="619"/>
      <c r="FF145" s="619"/>
      <c r="FG145" s="619"/>
      <c r="FH145" s="619"/>
      <c r="FI145" s="619"/>
      <c r="FJ145" s="619"/>
      <c r="FK145" s="619"/>
      <c r="FL145" s="619"/>
      <c r="FM145" s="619"/>
      <c r="FN145" s="619"/>
      <c r="FO145" s="619"/>
      <c r="FP145" s="619"/>
      <c r="FQ145" s="619"/>
      <c r="FR145" s="619"/>
      <c r="FS145" s="619"/>
      <c r="FT145" s="619"/>
      <c r="FU145" s="619"/>
      <c r="FV145" s="619"/>
      <c r="FW145" s="619"/>
      <c r="FX145" s="620">
        <f t="shared" si="89"/>
        <v>7</v>
      </c>
      <c r="FY145" s="614">
        <f t="shared" si="101"/>
        <v>1</v>
      </c>
      <c r="FZ145" s="615"/>
      <c r="GA145" s="616">
        <v>0.26614481409001955</v>
      </c>
      <c r="GB145" s="616"/>
      <c r="GC145" s="616"/>
      <c r="GD145" s="616"/>
      <c r="GE145" s="616"/>
      <c r="GF145" s="616"/>
      <c r="GG145" s="616"/>
      <c r="GH145" s="616"/>
      <c r="GI145" s="616"/>
      <c r="GJ145" s="616"/>
      <c r="GK145" s="616"/>
      <c r="GL145" s="616"/>
      <c r="GM145" s="616"/>
      <c r="GN145" s="616"/>
      <c r="GO145" s="616"/>
      <c r="GP145" s="616"/>
      <c r="GQ145" s="616"/>
      <c r="GR145" s="616"/>
      <c r="GS145" s="616"/>
      <c r="GT145" s="616"/>
      <c r="GU145" s="616"/>
      <c r="GV145" s="616"/>
      <c r="GW145" s="616"/>
      <c r="GX145" s="616"/>
      <c r="GY145" s="616"/>
      <c r="GZ145" s="616"/>
      <c r="HA145" s="616"/>
      <c r="HB145" s="616"/>
      <c r="HC145" s="616"/>
      <c r="HD145" s="616"/>
      <c r="HE145" s="616"/>
      <c r="HF145" s="621">
        <v>0.26614481409001955</v>
      </c>
      <c r="HG145" s="622">
        <v>57</v>
      </c>
      <c r="HH145" s="623"/>
      <c r="HI145" s="623">
        <v>25</v>
      </c>
      <c r="HJ145" s="623"/>
      <c r="HK145" s="623">
        <f>35</f>
        <v>35</v>
      </c>
      <c r="HL145" s="659">
        <v>0.76931506849315068</v>
      </c>
      <c r="HM145" s="623">
        <v>20</v>
      </c>
      <c r="HN145" s="660">
        <v>0.88054794520547941</v>
      </c>
      <c r="HO145" s="625">
        <v>1</v>
      </c>
      <c r="HP145" s="626">
        <v>86</v>
      </c>
      <c r="HQ145" s="626">
        <v>0</v>
      </c>
      <c r="HR145" s="626">
        <v>7</v>
      </c>
      <c r="HS145" s="626">
        <v>170</v>
      </c>
      <c r="HT145" s="626">
        <v>174</v>
      </c>
      <c r="HU145" s="626">
        <v>73</v>
      </c>
      <c r="HV145" s="626">
        <v>27</v>
      </c>
      <c r="HW145" s="626">
        <v>14</v>
      </c>
      <c r="HX145" s="626">
        <v>13</v>
      </c>
      <c r="HY145" s="626">
        <v>57</v>
      </c>
      <c r="HZ145" s="626">
        <v>90</v>
      </c>
      <c r="IA145" s="626">
        <v>2</v>
      </c>
      <c r="IB145" s="626">
        <v>1</v>
      </c>
      <c r="IC145" s="626">
        <v>0</v>
      </c>
      <c r="ID145" s="626">
        <v>0</v>
      </c>
      <c r="IE145" s="626">
        <v>58</v>
      </c>
      <c r="IF145" s="626">
        <v>4</v>
      </c>
      <c r="IG145" s="626">
        <v>30</v>
      </c>
      <c r="IH145" s="626">
        <v>688</v>
      </c>
      <c r="II145" s="626">
        <v>276</v>
      </c>
      <c r="IJ145" s="626">
        <v>10</v>
      </c>
      <c r="IK145" s="626">
        <v>0</v>
      </c>
      <c r="IL145" s="626">
        <v>3</v>
      </c>
      <c r="IM145" s="626">
        <v>748</v>
      </c>
      <c r="IN145" s="626">
        <v>0</v>
      </c>
      <c r="IO145" s="626">
        <v>0</v>
      </c>
      <c r="IP145" s="626">
        <v>0</v>
      </c>
      <c r="IQ145" s="626">
        <f t="shared" si="102"/>
        <v>2532</v>
      </c>
      <c r="IR145" s="627">
        <f t="shared" si="91"/>
        <v>3.9494470774091627E-4</v>
      </c>
      <c r="IS145" s="614">
        <f t="shared" si="92"/>
        <v>6.9369863013698634</v>
      </c>
      <c r="IT145" s="628">
        <v>462</v>
      </c>
      <c r="IU145" s="629">
        <f t="shared" si="93"/>
        <v>0.18246445497630331</v>
      </c>
      <c r="IV145" s="630">
        <v>1002</v>
      </c>
      <c r="IW145" s="631">
        <f t="shared" si="74"/>
        <v>0.39573459715639808</v>
      </c>
      <c r="IX145" s="632">
        <v>3141.2040999999999</v>
      </c>
      <c r="IY145" s="633">
        <v>29.694800000000001</v>
      </c>
      <c r="IZ145" s="633">
        <v>3170.898900000001</v>
      </c>
      <c r="JA145" s="634">
        <f t="shared" si="94"/>
        <v>9.3647892715847825E-3</v>
      </c>
      <c r="JB145" s="635">
        <v>1.2523297393364934</v>
      </c>
      <c r="JC145" s="636">
        <v>1</v>
      </c>
      <c r="JD145" s="637">
        <v>776</v>
      </c>
      <c r="JE145" s="637">
        <v>1</v>
      </c>
      <c r="JF145" s="637">
        <v>0</v>
      </c>
      <c r="JG145" s="637">
        <v>0</v>
      </c>
      <c r="JH145" s="637">
        <v>1754</v>
      </c>
      <c r="JI145" s="638">
        <f t="shared" si="75"/>
        <v>3.9494470774091627E-4</v>
      </c>
      <c r="JJ145" s="638">
        <f t="shared" si="76"/>
        <v>0.30647709320695105</v>
      </c>
      <c r="JK145" s="638">
        <f t="shared" si="77"/>
        <v>3.9494470774091627E-4</v>
      </c>
      <c r="JL145" s="638">
        <f t="shared" si="78"/>
        <v>0</v>
      </c>
      <c r="JM145" s="638">
        <f t="shared" si="79"/>
        <v>0</v>
      </c>
      <c r="JN145" s="639">
        <f t="shared" si="80"/>
        <v>0.6927330173775671</v>
      </c>
      <c r="JO145" s="640">
        <v>28</v>
      </c>
      <c r="JP145" s="641">
        <v>13.569767441860465</v>
      </c>
      <c r="JQ145" s="641">
        <v>0</v>
      </c>
      <c r="JR145" s="641">
        <v>8.2857142857142865</v>
      </c>
      <c r="JS145" s="641">
        <v>9.0470588235294116</v>
      </c>
      <c r="JT145" s="641">
        <v>8.2356321839080469</v>
      </c>
      <c r="JU145" s="641">
        <v>9.3150684931506849</v>
      </c>
      <c r="JV145" s="641">
        <v>9.4444444444444446</v>
      </c>
      <c r="JW145" s="641">
        <v>8.7142857142857135</v>
      </c>
      <c r="JX145" s="641">
        <v>8.2307692307692299</v>
      </c>
      <c r="JY145" s="641">
        <v>8.9122807017543852</v>
      </c>
      <c r="JZ145" s="641">
        <v>9.8666666666666671</v>
      </c>
      <c r="KA145" s="641">
        <v>4</v>
      </c>
      <c r="KB145" s="641">
        <v>11</v>
      </c>
      <c r="KC145" s="641">
        <v>0</v>
      </c>
      <c r="KD145" s="641">
        <v>0</v>
      </c>
      <c r="KE145" s="641">
        <v>4.7931034482758621</v>
      </c>
      <c r="KF145" s="641">
        <v>6.25</v>
      </c>
      <c r="KG145" s="641">
        <v>10.666666666666666</v>
      </c>
      <c r="KH145" s="641">
        <v>17.415697674418606</v>
      </c>
      <c r="KI145" s="641">
        <v>9.6847826086956523</v>
      </c>
      <c r="KJ145" s="641">
        <v>6.5</v>
      </c>
      <c r="KK145" s="641">
        <v>0</v>
      </c>
      <c r="KL145" s="641">
        <v>3</v>
      </c>
      <c r="KM145" s="641">
        <v>13.143048128342246</v>
      </c>
      <c r="KN145" s="641">
        <v>0</v>
      </c>
      <c r="KO145" s="641">
        <v>0</v>
      </c>
      <c r="KP145" s="641">
        <v>0</v>
      </c>
      <c r="KQ145" s="642">
        <v>12.632701421800947</v>
      </c>
      <c r="KR145" s="625">
        <v>8</v>
      </c>
      <c r="KS145" s="626">
        <v>1077</v>
      </c>
      <c r="KT145" s="626">
        <v>0</v>
      </c>
      <c r="KU145" s="626">
        <v>50</v>
      </c>
      <c r="KV145" s="626">
        <v>1196</v>
      </c>
      <c r="KW145" s="626">
        <v>1061</v>
      </c>
      <c r="KX145" s="626">
        <v>547</v>
      </c>
      <c r="KY145" s="626">
        <v>195</v>
      </c>
      <c r="KZ145" s="626">
        <v>102</v>
      </c>
      <c r="LA145" s="626">
        <v>103</v>
      </c>
      <c r="LB145" s="626">
        <v>447</v>
      </c>
      <c r="LC145" s="626">
        <v>793</v>
      </c>
      <c r="LD145" s="626">
        <v>6</v>
      </c>
      <c r="LE145" s="626">
        <v>20</v>
      </c>
      <c r="LF145" s="626">
        <v>0</v>
      </c>
      <c r="LG145" s="626">
        <v>0</v>
      </c>
      <c r="LH145" s="626">
        <v>217</v>
      </c>
      <c r="LI145" s="626">
        <v>21</v>
      </c>
      <c r="LJ145" s="626">
        <v>201</v>
      </c>
      <c r="LK145" s="626">
        <v>11266</v>
      </c>
      <c r="LL145" s="626">
        <v>2434</v>
      </c>
      <c r="LM145" s="626">
        <v>47</v>
      </c>
      <c r="LN145" s="626">
        <v>0</v>
      </c>
      <c r="LO145" s="626">
        <v>6</v>
      </c>
      <c r="LP145" s="626">
        <v>9082</v>
      </c>
      <c r="LQ145" s="626">
        <v>0</v>
      </c>
      <c r="LR145" s="626">
        <v>0</v>
      </c>
      <c r="LS145" s="626">
        <v>0</v>
      </c>
      <c r="LT145" s="626">
        <f t="shared" si="72"/>
        <v>28879</v>
      </c>
      <c r="LU145" s="614">
        <f t="shared" si="81"/>
        <v>79.120547945205473</v>
      </c>
      <c r="LV145" s="625">
        <v>19</v>
      </c>
      <c r="LW145" s="626">
        <v>15</v>
      </c>
      <c r="LX145" s="626">
        <v>0</v>
      </c>
      <c r="LY145" s="626">
        <v>0</v>
      </c>
      <c r="LZ145" s="626">
        <v>192</v>
      </c>
      <c r="MA145" s="626">
        <v>236</v>
      </c>
      <c r="MB145" s="626">
        <v>114</v>
      </c>
      <c r="MC145" s="626">
        <v>31</v>
      </c>
      <c r="MD145" s="626">
        <v>6</v>
      </c>
      <c r="ME145" s="626">
        <v>2</v>
      </c>
      <c r="MF145" s="626">
        <v>12</v>
      </c>
      <c r="MG145" s="626">
        <v>45</v>
      </c>
      <c r="MH145" s="626">
        <v>0</v>
      </c>
      <c r="MI145" s="626">
        <v>0</v>
      </c>
      <c r="MJ145" s="626">
        <v>0</v>
      </c>
      <c r="MK145" s="626">
        <v>0</v>
      </c>
      <c r="ML145" s="626">
        <v>3</v>
      </c>
      <c r="MM145" s="626">
        <v>0</v>
      </c>
      <c r="MN145" s="626">
        <v>95</v>
      </c>
      <c r="MO145" s="626">
        <v>26</v>
      </c>
      <c r="MP145" s="626">
        <v>5</v>
      </c>
      <c r="MQ145" s="626">
        <v>8</v>
      </c>
      <c r="MR145" s="626">
        <v>0</v>
      </c>
      <c r="MS145" s="626">
        <v>0</v>
      </c>
      <c r="MT145" s="626">
        <v>0</v>
      </c>
      <c r="MU145" s="626">
        <v>0</v>
      </c>
      <c r="MV145" s="626">
        <v>0</v>
      </c>
      <c r="MW145" s="626">
        <v>0</v>
      </c>
      <c r="MX145" s="626">
        <f t="shared" si="103"/>
        <v>809</v>
      </c>
      <c r="MY145" s="614">
        <f t="shared" si="95"/>
        <v>2.2164383561643834</v>
      </c>
      <c r="MZ145" s="612">
        <f t="shared" si="82"/>
        <v>28879</v>
      </c>
      <c r="NA145" s="613">
        <f t="shared" si="96"/>
        <v>809</v>
      </c>
      <c r="NB145" s="643">
        <f t="shared" si="97"/>
        <v>2.7250067367286447E-2</v>
      </c>
      <c r="NC145" s="644">
        <v>0</v>
      </c>
      <c r="ND145" s="645">
        <v>0</v>
      </c>
      <c r="NE145" s="645">
        <v>0</v>
      </c>
      <c r="NF145" s="646">
        <v>181</v>
      </c>
      <c r="NG145" s="647">
        <v>223</v>
      </c>
      <c r="NH145" s="647">
        <v>405</v>
      </c>
      <c r="NI145" s="645">
        <v>0</v>
      </c>
      <c r="NJ145" s="645">
        <v>0</v>
      </c>
      <c r="NK145" s="646">
        <v>0</v>
      </c>
      <c r="NL145" s="647">
        <v>0</v>
      </c>
      <c r="NM145" s="645">
        <v>0</v>
      </c>
      <c r="NN145" s="645">
        <v>0</v>
      </c>
      <c r="NO145" s="646">
        <v>0</v>
      </c>
      <c r="NP145" s="647">
        <v>0</v>
      </c>
      <c r="NQ145" s="648">
        <v>0</v>
      </c>
      <c r="NR145" s="648">
        <v>0</v>
      </c>
      <c r="NS145" s="648">
        <v>0</v>
      </c>
      <c r="NT145" s="649">
        <f t="shared" si="98"/>
        <v>809</v>
      </c>
      <c r="NU145" s="650">
        <f t="shared" si="99"/>
        <v>0</v>
      </c>
      <c r="NV145" s="625"/>
      <c r="NW145" s="626"/>
      <c r="NX145" s="626"/>
      <c r="NY145" s="651"/>
      <c r="NZ145" s="626">
        <v>15</v>
      </c>
      <c r="OA145" s="626">
        <v>24</v>
      </c>
      <c r="OB145" s="626">
        <v>32</v>
      </c>
      <c r="OC145" s="651">
        <v>71</v>
      </c>
      <c r="OD145" s="652">
        <f t="shared" si="100"/>
        <v>71</v>
      </c>
      <c r="OE145" s="653"/>
      <c r="OF145" s="654"/>
      <c r="OG145" s="654">
        <v>2.82</v>
      </c>
      <c r="OH145" s="654">
        <v>0.40285714285714286</v>
      </c>
      <c r="OI145" s="654"/>
      <c r="OJ145" s="654"/>
      <c r="OK145" s="654">
        <v>15.91</v>
      </c>
      <c r="OL145" s="655">
        <v>2.2728571428571427</v>
      </c>
      <c r="OM145" s="656"/>
      <c r="ON145" s="657">
        <v>2259</v>
      </c>
      <c r="OO145" s="657"/>
      <c r="OP145" s="657"/>
      <c r="OQ145" s="657">
        <v>1175</v>
      </c>
      <c r="OR145" s="657"/>
      <c r="OS145" s="657"/>
      <c r="OT145" s="658">
        <f t="shared" si="69"/>
        <v>3434</v>
      </c>
    </row>
    <row r="146" spans="1:410" s="587" customFormat="1" ht="8.25" x14ac:dyDescent="0.25">
      <c r="A146" s="588" t="s">
        <v>875</v>
      </c>
      <c r="B146" s="589" t="s">
        <v>876</v>
      </c>
      <c r="C146" s="590" t="s">
        <v>877</v>
      </c>
      <c r="D146" s="590" t="s">
        <v>1311</v>
      </c>
      <c r="E146" s="590" t="s">
        <v>1232</v>
      </c>
      <c r="F146" s="590" t="s">
        <v>368</v>
      </c>
      <c r="G146" s="590" t="s">
        <v>445</v>
      </c>
      <c r="H146" s="590" t="s">
        <v>445</v>
      </c>
      <c r="I146" s="590" t="s">
        <v>186</v>
      </c>
      <c r="J146" s="590" t="s">
        <v>210</v>
      </c>
      <c r="K146" s="591" t="s">
        <v>282</v>
      </c>
      <c r="L146" s="592">
        <v>1</v>
      </c>
      <c r="M146" s="593">
        <v>1985985</v>
      </c>
      <c r="N146" s="594">
        <v>8924</v>
      </c>
      <c r="O146" s="595">
        <v>1974800</v>
      </c>
      <c r="P146" s="596">
        <v>1174622</v>
      </c>
      <c r="Q146" s="597">
        <f t="shared" si="83"/>
        <v>0.59480554992910672</v>
      </c>
      <c r="R146" s="598">
        <f t="shared" si="70"/>
        <v>11185</v>
      </c>
      <c r="S146" s="599">
        <v>10023.588889999999</v>
      </c>
      <c r="T146" s="600">
        <v>1598526.4264400001</v>
      </c>
      <c r="U146" s="600">
        <v>139933.69638000001</v>
      </c>
      <c r="V146" s="600">
        <v>1748483.7117099999</v>
      </c>
      <c r="W146" s="601">
        <f t="shared" si="84"/>
        <v>0.88041133830819462</v>
      </c>
      <c r="X146" s="602">
        <v>191.31949999999998</v>
      </c>
      <c r="Y146" s="603">
        <v>11.4625</v>
      </c>
      <c r="Z146" s="603">
        <v>447.57413333333335</v>
      </c>
      <c r="AA146" s="603">
        <v>201.85693333333333</v>
      </c>
      <c r="AB146" s="603">
        <v>32.267600000000002</v>
      </c>
      <c r="AC146" s="603">
        <v>248.43146666666664</v>
      </c>
      <c r="AD146" s="603">
        <v>0</v>
      </c>
      <c r="AE146" s="603">
        <v>78.692499999999995</v>
      </c>
      <c r="AF146" s="603">
        <v>56.405999999999999</v>
      </c>
      <c r="AG146" s="603">
        <v>1268.0106333333333</v>
      </c>
      <c r="AH146" s="604">
        <f t="shared" si="85"/>
        <v>0.16887408508644564</v>
      </c>
      <c r="AI146" s="605">
        <f t="shared" si="86"/>
        <v>0.39506517775253186</v>
      </c>
      <c r="AJ146" s="606">
        <v>9321</v>
      </c>
      <c r="AK146" s="607">
        <v>8759</v>
      </c>
      <c r="AL146" s="607">
        <v>2605</v>
      </c>
      <c r="AM146" s="607">
        <v>258</v>
      </c>
      <c r="AN146" s="607">
        <v>54819</v>
      </c>
      <c r="AO146" s="607">
        <v>26102</v>
      </c>
      <c r="AP146" s="607">
        <v>9795</v>
      </c>
      <c r="AQ146" s="608">
        <v>9263</v>
      </c>
      <c r="AR146" s="609"/>
      <c r="AS146" s="610"/>
      <c r="AT146" s="610"/>
      <c r="AU146" s="610"/>
      <c r="AV146" s="610"/>
      <c r="AW146" s="610"/>
      <c r="AX146" s="610"/>
      <c r="AY146" s="610"/>
      <c r="AZ146" s="610"/>
      <c r="BA146" s="610"/>
      <c r="BB146" s="610"/>
      <c r="BC146" s="610"/>
      <c r="BD146" s="610"/>
      <c r="BE146" s="610"/>
      <c r="BF146" s="610"/>
      <c r="BG146" s="610"/>
      <c r="BH146" s="610"/>
      <c r="BI146" s="610"/>
      <c r="BJ146" s="610"/>
      <c r="BK146" s="610"/>
      <c r="BL146" s="611"/>
      <c r="BM146" s="612">
        <v>83</v>
      </c>
      <c r="BN146" s="613">
        <v>56</v>
      </c>
      <c r="BO146" s="613">
        <v>38</v>
      </c>
      <c r="BP146" s="613">
        <v>24</v>
      </c>
      <c r="BQ146" s="613">
        <v>29</v>
      </c>
      <c r="BR146" s="613">
        <v>31</v>
      </c>
      <c r="BS146" s="613"/>
      <c r="BT146" s="613"/>
      <c r="BU146" s="613">
        <v>21</v>
      </c>
      <c r="BV146" s="613">
        <v>25</v>
      </c>
      <c r="BW146" s="613">
        <v>25</v>
      </c>
      <c r="BX146" s="613">
        <v>44</v>
      </c>
      <c r="BY146" s="613">
        <v>20</v>
      </c>
      <c r="BZ146" s="613"/>
      <c r="CA146" s="613"/>
      <c r="CB146" s="613"/>
      <c r="CC146" s="613">
        <v>20</v>
      </c>
      <c r="CD146" s="613"/>
      <c r="CE146" s="613"/>
      <c r="CF146" s="613">
        <v>6</v>
      </c>
      <c r="CG146" s="613"/>
      <c r="CH146" s="613">
        <v>21</v>
      </c>
      <c r="CI146" s="613"/>
      <c r="CJ146" s="613"/>
      <c r="CK146" s="613"/>
      <c r="CL146" s="613"/>
      <c r="CM146" s="613"/>
      <c r="CN146" s="613"/>
      <c r="CO146" s="613"/>
      <c r="CP146" s="613"/>
      <c r="CQ146" s="613"/>
      <c r="CR146" s="613"/>
      <c r="CS146" s="613"/>
      <c r="CT146" s="613"/>
      <c r="CU146" s="613"/>
      <c r="CV146" s="613"/>
      <c r="CW146" s="613"/>
      <c r="CX146" s="613"/>
      <c r="CY146" s="613"/>
      <c r="CZ146" s="613"/>
      <c r="DA146" s="613">
        <f t="shared" si="87"/>
        <v>443</v>
      </c>
      <c r="DB146" s="614">
        <f t="shared" si="88"/>
        <v>14</v>
      </c>
      <c r="DC146" s="615">
        <v>0.7878197722396435</v>
      </c>
      <c r="DD146" s="616">
        <v>0.69554794520547947</v>
      </c>
      <c r="DE146" s="616">
        <v>0.45919250180245136</v>
      </c>
      <c r="DF146" s="616">
        <v>0.71484018264840188</v>
      </c>
      <c r="DG146" s="616">
        <v>0.57600377893245158</v>
      </c>
      <c r="DH146" s="616">
        <v>0.43004860804242157</v>
      </c>
      <c r="DI146" s="616"/>
      <c r="DJ146" s="616"/>
      <c r="DK146" s="616">
        <v>0.45283757338551861</v>
      </c>
      <c r="DL146" s="616">
        <v>0.55254794520547945</v>
      </c>
      <c r="DM146" s="616">
        <v>0.83846575342465757</v>
      </c>
      <c r="DN146" s="616">
        <v>0.59589041095890416</v>
      </c>
      <c r="DO146" s="616">
        <v>0.66356164383561644</v>
      </c>
      <c r="DP146" s="616"/>
      <c r="DQ146" s="616"/>
      <c r="DR146" s="616"/>
      <c r="DS146" s="616">
        <v>0.11821917808219178</v>
      </c>
      <c r="DT146" s="616"/>
      <c r="DU146" s="616"/>
      <c r="DV146" s="616">
        <v>0.12328767123287671</v>
      </c>
      <c r="DW146" s="616"/>
      <c r="DX146" s="616">
        <v>0.20547945205479451</v>
      </c>
      <c r="DY146" s="616"/>
      <c r="DZ146" s="616"/>
      <c r="EA146" s="616"/>
      <c r="EB146" s="616"/>
      <c r="EC146" s="616"/>
      <c r="ED146" s="616"/>
      <c r="EE146" s="616"/>
      <c r="EF146" s="616"/>
      <c r="EG146" s="616"/>
      <c r="EH146" s="616"/>
      <c r="EI146" s="616"/>
      <c r="EJ146" s="616"/>
      <c r="EK146" s="616"/>
      <c r="EL146" s="616"/>
      <c r="EM146" s="616"/>
      <c r="EN146" s="616"/>
      <c r="EO146" s="616"/>
      <c r="EP146" s="616"/>
      <c r="EQ146" s="617">
        <v>0.58730325613036893</v>
      </c>
      <c r="ER146" s="618">
        <v>12</v>
      </c>
      <c r="ES146" s="619">
        <v>13</v>
      </c>
      <c r="ET146" s="619">
        <v>8</v>
      </c>
      <c r="EU146" s="619"/>
      <c r="EV146" s="619">
        <v>5</v>
      </c>
      <c r="EW146" s="619"/>
      <c r="EX146" s="619"/>
      <c r="EY146" s="619"/>
      <c r="EZ146" s="619"/>
      <c r="FA146" s="619"/>
      <c r="FB146" s="619"/>
      <c r="FC146" s="619"/>
      <c r="FD146" s="619">
        <v>6</v>
      </c>
      <c r="FE146" s="619"/>
      <c r="FF146" s="619"/>
      <c r="FG146" s="619"/>
      <c r="FH146" s="619"/>
      <c r="FI146" s="619"/>
      <c r="FJ146" s="619"/>
      <c r="FK146" s="619"/>
      <c r="FL146" s="619"/>
      <c r="FM146" s="619"/>
      <c r="FN146" s="619"/>
      <c r="FO146" s="619"/>
      <c r="FP146" s="619"/>
      <c r="FQ146" s="619"/>
      <c r="FR146" s="619"/>
      <c r="FS146" s="619"/>
      <c r="FT146" s="619"/>
      <c r="FU146" s="619"/>
      <c r="FV146" s="619"/>
      <c r="FW146" s="619"/>
      <c r="FX146" s="620">
        <f t="shared" si="89"/>
        <v>44</v>
      </c>
      <c r="FY146" s="614">
        <f t="shared" si="101"/>
        <v>5</v>
      </c>
      <c r="FZ146" s="615">
        <v>0.77465753424657535</v>
      </c>
      <c r="GA146" s="616">
        <v>0.68661749209694412</v>
      </c>
      <c r="GB146" s="616">
        <v>0.52979452054794518</v>
      </c>
      <c r="GC146" s="616"/>
      <c r="GD146" s="616">
        <v>0.36273972602739724</v>
      </c>
      <c r="GE146" s="616"/>
      <c r="GF146" s="616"/>
      <c r="GG146" s="616"/>
      <c r="GH146" s="616"/>
      <c r="GI146" s="616"/>
      <c r="GJ146" s="616"/>
      <c r="GK146" s="616"/>
      <c r="GL146" s="616">
        <v>0.55799086757990868</v>
      </c>
      <c r="GM146" s="616"/>
      <c r="GN146" s="616"/>
      <c r="GO146" s="616"/>
      <c r="GP146" s="616"/>
      <c r="GQ146" s="616"/>
      <c r="GR146" s="616"/>
      <c r="GS146" s="616"/>
      <c r="GT146" s="616"/>
      <c r="GU146" s="616"/>
      <c r="GV146" s="616"/>
      <c r="GW146" s="616"/>
      <c r="GX146" s="616"/>
      <c r="GY146" s="616"/>
      <c r="GZ146" s="616"/>
      <c r="HA146" s="616"/>
      <c r="HB146" s="616"/>
      <c r="HC146" s="616"/>
      <c r="HD146" s="616"/>
      <c r="HE146" s="616"/>
      <c r="HF146" s="621">
        <v>0.62777085927770859</v>
      </c>
      <c r="HG146" s="622">
        <v>54</v>
      </c>
      <c r="HH146" s="623"/>
      <c r="HI146" s="623"/>
      <c r="HJ146" s="623"/>
      <c r="HK146" s="623"/>
      <c r="HL146" s="623"/>
      <c r="HM146" s="623"/>
      <c r="HN146" s="624"/>
      <c r="HO146" s="625">
        <v>90</v>
      </c>
      <c r="HP146" s="626">
        <v>1247</v>
      </c>
      <c r="HQ146" s="626">
        <v>123</v>
      </c>
      <c r="HR146" s="626">
        <v>1760</v>
      </c>
      <c r="HS146" s="626">
        <v>1833</v>
      </c>
      <c r="HT146" s="626">
        <v>1439</v>
      </c>
      <c r="HU146" s="626">
        <v>2158</v>
      </c>
      <c r="HV146" s="626">
        <v>831</v>
      </c>
      <c r="HW146" s="626">
        <v>2377</v>
      </c>
      <c r="HX146" s="626">
        <v>672</v>
      </c>
      <c r="HY146" s="626">
        <v>638</v>
      </c>
      <c r="HZ146" s="626">
        <v>1404</v>
      </c>
      <c r="IA146" s="626">
        <v>554</v>
      </c>
      <c r="IB146" s="626">
        <v>620</v>
      </c>
      <c r="IC146" s="626">
        <v>1158</v>
      </c>
      <c r="ID146" s="626">
        <v>852</v>
      </c>
      <c r="IE146" s="626">
        <v>208</v>
      </c>
      <c r="IF146" s="626">
        <v>92</v>
      </c>
      <c r="IG146" s="626">
        <v>459</v>
      </c>
      <c r="IH146" s="626">
        <v>45</v>
      </c>
      <c r="II146" s="626">
        <v>100</v>
      </c>
      <c r="IJ146" s="626">
        <v>162</v>
      </c>
      <c r="IK146" s="626">
        <v>6</v>
      </c>
      <c r="IL146" s="626">
        <v>160</v>
      </c>
      <c r="IM146" s="626">
        <v>0</v>
      </c>
      <c r="IN146" s="626">
        <v>0</v>
      </c>
      <c r="IO146" s="626">
        <v>20</v>
      </c>
      <c r="IP146" s="626">
        <v>2</v>
      </c>
      <c r="IQ146" s="626">
        <f t="shared" si="102"/>
        <v>19010</v>
      </c>
      <c r="IR146" s="627">
        <f t="shared" si="91"/>
        <v>4.7343503419253023E-3</v>
      </c>
      <c r="IS146" s="614">
        <f t="shared" si="92"/>
        <v>52.082191780821915</v>
      </c>
      <c r="IT146" s="628">
        <v>490</v>
      </c>
      <c r="IU146" s="629">
        <f t="shared" si="93"/>
        <v>2.5775907417148868E-2</v>
      </c>
      <c r="IV146" s="630">
        <v>2240</v>
      </c>
      <c r="IW146" s="631">
        <f t="shared" si="74"/>
        <v>0.11783271962125197</v>
      </c>
      <c r="IX146" s="632">
        <v>14976.190500000004</v>
      </c>
      <c r="IY146" s="633">
        <v>1047.5105999999994</v>
      </c>
      <c r="IZ146" s="633">
        <v>16023.701100000011</v>
      </c>
      <c r="JA146" s="634">
        <f t="shared" si="94"/>
        <v>6.537257487909573E-2</v>
      </c>
      <c r="JB146" s="635">
        <v>0.84290905312993225</v>
      </c>
      <c r="JC146" s="636">
        <v>5214</v>
      </c>
      <c r="JD146" s="637">
        <v>1895</v>
      </c>
      <c r="JE146" s="637">
        <v>19</v>
      </c>
      <c r="JF146" s="637">
        <v>6</v>
      </c>
      <c r="JG146" s="637">
        <v>0</v>
      </c>
      <c r="JH146" s="637">
        <v>11876</v>
      </c>
      <c r="JI146" s="638">
        <f t="shared" si="75"/>
        <v>0.27427669647553921</v>
      </c>
      <c r="JJ146" s="638">
        <f t="shared" si="76"/>
        <v>9.9684376643871642E-2</v>
      </c>
      <c r="JK146" s="638">
        <f t="shared" si="77"/>
        <v>9.9947396107311938E-4</v>
      </c>
      <c r="JL146" s="638">
        <f t="shared" si="78"/>
        <v>3.1562335612835349E-4</v>
      </c>
      <c r="JM146" s="638">
        <f t="shared" si="79"/>
        <v>0</v>
      </c>
      <c r="JN146" s="639">
        <f t="shared" si="80"/>
        <v>0.62472382956338768</v>
      </c>
      <c r="JO146" s="640">
        <v>31.744444444444444</v>
      </c>
      <c r="JP146" s="641">
        <v>6.4731355252606253</v>
      </c>
      <c r="JQ146" s="641">
        <v>5.3170731707317076</v>
      </c>
      <c r="JR146" s="641">
        <v>4.8045454545454547</v>
      </c>
      <c r="JS146" s="641">
        <v>9.2607746863066005</v>
      </c>
      <c r="JT146" s="641">
        <v>6.7206393328700482</v>
      </c>
      <c r="JU146" s="641">
        <v>6.0959221501390175</v>
      </c>
      <c r="JV146" s="641">
        <v>7.8555956678700358</v>
      </c>
      <c r="JW146" s="641">
        <v>6.7421119057635677</v>
      </c>
      <c r="JX146" s="641">
        <v>6.7306547619047619</v>
      </c>
      <c r="JY146" s="641">
        <v>6.6222570532915359</v>
      </c>
      <c r="JZ146" s="641">
        <v>6.7421652421652425</v>
      </c>
      <c r="KA146" s="641">
        <v>4.4620938628158848</v>
      </c>
      <c r="KB146" s="641">
        <v>3.5580645161290323</v>
      </c>
      <c r="KC146" s="641">
        <v>4.833333333333333</v>
      </c>
      <c r="KD146" s="641">
        <v>5.178403755868545</v>
      </c>
      <c r="KE146" s="641">
        <v>7.009615384615385</v>
      </c>
      <c r="KF146" s="641">
        <v>10.021739130434783</v>
      </c>
      <c r="KG146" s="641">
        <v>8</v>
      </c>
      <c r="KH146" s="641">
        <v>4.5555555555555554</v>
      </c>
      <c r="KI146" s="641">
        <v>3.15</v>
      </c>
      <c r="KJ146" s="641">
        <v>4.2222222222222223</v>
      </c>
      <c r="KK146" s="641">
        <v>5.666666666666667</v>
      </c>
      <c r="KL146" s="641">
        <v>3.1687500000000002</v>
      </c>
      <c r="KM146" s="641">
        <v>0</v>
      </c>
      <c r="KN146" s="641">
        <v>0</v>
      </c>
      <c r="KO146" s="641">
        <v>9.0500000000000007</v>
      </c>
      <c r="KP146" s="641">
        <v>6</v>
      </c>
      <c r="KQ146" s="642">
        <v>6.4852709100473431</v>
      </c>
      <c r="KR146" s="625">
        <v>590</v>
      </c>
      <c r="KS146" s="626">
        <v>5661</v>
      </c>
      <c r="KT146" s="626">
        <v>515</v>
      </c>
      <c r="KU146" s="626">
        <v>6466</v>
      </c>
      <c r="KV146" s="626">
        <v>13899</v>
      </c>
      <c r="KW146" s="626">
        <v>7657</v>
      </c>
      <c r="KX146" s="626">
        <v>9391</v>
      </c>
      <c r="KY146" s="626">
        <v>5297</v>
      </c>
      <c r="KZ146" s="626">
        <v>12797</v>
      </c>
      <c r="LA146" s="626">
        <v>3733</v>
      </c>
      <c r="LB146" s="626">
        <v>3414</v>
      </c>
      <c r="LC146" s="626">
        <v>7673</v>
      </c>
      <c r="LD146" s="626">
        <v>1882</v>
      </c>
      <c r="LE146" s="626">
        <v>1752</v>
      </c>
      <c r="LF146" s="626">
        <v>4494</v>
      </c>
      <c r="LG146" s="626">
        <v>3543</v>
      </c>
      <c r="LH146" s="626">
        <v>1174</v>
      </c>
      <c r="LI146" s="626">
        <v>748</v>
      </c>
      <c r="LJ146" s="626">
        <v>2872</v>
      </c>
      <c r="LK146" s="626">
        <v>150</v>
      </c>
      <c r="LL146" s="626">
        <v>155</v>
      </c>
      <c r="LM146" s="626">
        <v>321</v>
      </c>
      <c r="LN146" s="626">
        <v>27</v>
      </c>
      <c r="LO146" s="626">
        <v>350</v>
      </c>
      <c r="LP146" s="626">
        <v>0</v>
      </c>
      <c r="LQ146" s="626">
        <v>0</v>
      </c>
      <c r="LR146" s="626">
        <v>150</v>
      </c>
      <c r="LS146" s="626">
        <v>10</v>
      </c>
      <c r="LT146" s="626">
        <f t="shared" si="72"/>
        <v>94721</v>
      </c>
      <c r="LU146" s="614">
        <f t="shared" si="81"/>
        <v>259.50958904109586</v>
      </c>
      <c r="LV146" s="625">
        <v>2174</v>
      </c>
      <c r="LW146" s="626">
        <v>1193</v>
      </c>
      <c r="LX146" s="626">
        <v>21</v>
      </c>
      <c r="LY146" s="626">
        <v>381</v>
      </c>
      <c r="LZ146" s="626">
        <v>1231</v>
      </c>
      <c r="MA146" s="626">
        <v>560</v>
      </c>
      <c r="MB146" s="626">
        <v>1608</v>
      </c>
      <c r="MC146" s="626">
        <v>388</v>
      </c>
      <c r="MD146" s="626">
        <v>858</v>
      </c>
      <c r="ME146" s="626">
        <v>123</v>
      </c>
      <c r="MF146" s="626">
        <v>169</v>
      </c>
      <c r="MG146" s="626">
        <v>376</v>
      </c>
      <c r="MH146" s="626">
        <v>37</v>
      </c>
      <c r="MI146" s="626">
        <v>52</v>
      </c>
      <c r="MJ146" s="626">
        <v>2</v>
      </c>
      <c r="MK146" s="626">
        <v>16</v>
      </c>
      <c r="ML146" s="626">
        <v>75</v>
      </c>
      <c r="MM146" s="626">
        <v>80</v>
      </c>
      <c r="MN146" s="626">
        <v>343</v>
      </c>
      <c r="MO146" s="626">
        <v>16</v>
      </c>
      <c r="MP146" s="626">
        <v>65</v>
      </c>
      <c r="MQ146" s="626">
        <v>200</v>
      </c>
      <c r="MR146" s="626">
        <v>1</v>
      </c>
      <c r="MS146" s="626">
        <v>12</v>
      </c>
      <c r="MT146" s="626">
        <v>0</v>
      </c>
      <c r="MU146" s="626">
        <v>0</v>
      </c>
      <c r="MV146" s="626">
        <v>11</v>
      </c>
      <c r="MW146" s="626">
        <v>0</v>
      </c>
      <c r="MX146" s="626">
        <f t="shared" si="103"/>
        <v>9992</v>
      </c>
      <c r="MY146" s="614">
        <f t="shared" si="95"/>
        <v>27.375342465753423</v>
      </c>
      <c r="MZ146" s="612">
        <f t="shared" si="82"/>
        <v>94721</v>
      </c>
      <c r="NA146" s="613">
        <f t="shared" si="96"/>
        <v>9992</v>
      </c>
      <c r="NB146" s="643">
        <f t="shared" si="97"/>
        <v>9.542272688204903E-2</v>
      </c>
      <c r="NC146" s="644">
        <v>91</v>
      </c>
      <c r="ND146" s="645">
        <v>689</v>
      </c>
      <c r="NE146" s="645">
        <v>622</v>
      </c>
      <c r="NF146" s="646">
        <v>1467</v>
      </c>
      <c r="NG146" s="647">
        <v>2387</v>
      </c>
      <c r="NH146" s="647">
        <v>3996</v>
      </c>
      <c r="NI146" s="645">
        <v>0</v>
      </c>
      <c r="NJ146" s="645">
        <v>0</v>
      </c>
      <c r="NK146" s="646">
        <v>13</v>
      </c>
      <c r="NL146" s="647">
        <v>727</v>
      </c>
      <c r="NM146" s="645">
        <v>0</v>
      </c>
      <c r="NN146" s="645">
        <v>0</v>
      </c>
      <c r="NO146" s="646">
        <v>0</v>
      </c>
      <c r="NP146" s="647">
        <v>0</v>
      </c>
      <c r="NQ146" s="648">
        <v>0</v>
      </c>
      <c r="NR146" s="648">
        <v>0</v>
      </c>
      <c r="NS146" s="648">
        <v>0</v>
      </c>
      <c r="NT146" s="649">
        <f t="shared" si="98"/>
        <v>9992</v>
      </c>
      <c r="NU146" s="650">
        <f t="shared" si="99"/>
        <v>0.14031224979983986</v>
      </c>
      <c r="NV146" s="625">
        <v>919</v>
      </c>
      <c r="NW146" s="626">
        <v>8</v>
      </c>
      <c r="NX146" s="626">
        <v>55</v>
      </c>
      <c r="NY146" s="651">
        <v>982</v>
      </c>
      <c r="NZ146" s="626">
        <v>857</v>
      </c>
      <c r="OA146" s="626">
        <v>65</v>
      </c>
      <c r="OB146" s="626">
        <v>135</v>
      </c>
      <c r="OC146" s="651">
        <v>1057</v>
      </c>
      <c r="OD146" s="652">
        <f t="shared" si="100"/>
        <v>2039</v>
      </c>
      <c r="OE146" s="653">
        <v>8.57</v>
      </c>
      <c r="OF146" s="654">
        <v>1.07125</v>
      </c>
      <c r="OG146" s="654">
        <v>10.25</v>
      </c>
      <c r="OH146" s="654">
        <v>0.28472222222222221</v>
      </c>
      <c r="OI146" s="654">
        <v>36.19</v>
      </c>
      <c r="OJ146" s="654">
        <v>4.5237499999999997</v>
      </c>
      <c r="OK146" s="654">
        <v>83.39</v>
      </c>
      <c r="OL146" s="655">
        <v>2.3163888888888891</v>
      </c>
      <c r="OM146" s="656"/>
      <c r="ON146" s="657"/>
      <c r="OO146" s="657"/>
      <c r="OP146" s="657"/>
      <c r="OQ146" s="657"/>
      <c r="OR146" s="657"/>
      <c r="OS146" s="657"/>
      <c r="OT146" s="658"/>
    </row>
    <row r="147" spans="1:410" s="587" customFormat="1" ht="8.25" x14ac:dyDescent="0.25">
      <c r="A147" s="588" t="s">
        <v>879</v>
      </c>
      <c r="B147" s="589" t="s">
        <v>880</v>
      </c>
      <c r="C147" s="590" t="s">
        <v>881</v>
      </c>
      <c r="D147" s="590" t="s">
        <v>882</v>
      </c>
      <c r="E147" s="590" t="s">
        <v>1214</v>
      </c>
      <c r="F147" s="590" t="s">
        <v>287</v>
      </c>
      <c r="G147" s="590" t="s">
        <v>883</v>
      </c>
      <c r="H147" s="590" t="s">
        <v>883</v>
      </c>
      <c r="I147" s="590" t="s">
        <v>492</v>
      </c>
      <c r="J147" s="590" t="s">
        <v>493</v>
      </c>
      <c r="K147" s="591" t="s">
        <v>282</v>
      </c>
      <c r="L147" s="592">
        <v>1</v>
      </c>
      <c r="M147" s="593">
        <v>465234</v>
      </c>
      <c r="N147" s="594">
        <v>0</v>
      </c>
      <c r="O147" s="595">
        <v>438666</v>
      </c>
      <c r="P147" s="596">
        <v>252803</v>
      </c>
      <c r="Q147" s="597">
        <f t="shared" si="83"/>
        <v>0.57629950805396357</v>
      </c>
      <c r="R147" s="598">
        <f t="shared" si="70"/>
        <v>26568</v>
      </c>
      <c r="S147" s="599">
        <v>5038.0689000000002</v>
      </c>
      <c r="T147" s="600">
        <v>392638.64670999994</v>
      </c>
      <c r="U147" s="600">
        <v>0</v>
      </c>
      <c r="V147" s="600">
        <v>397676.7156099999</v>
      </c>
      <c r="W147" s="601">
        <f t="shared" si="84"/>
        <v>0.85478859156897369</v>
      </c>
      <c r="X147" s="602">
        <v>42.979750000000003</v>
      </c>
      <c r="Y147" s="603">
        <v>0</v>
      </c>
      <c r="Z147" s="603">
        <v>98.864800000000002</v>
      </c>
      <c r="AA147" s="603">
        <v>36.981200000000001</v>
      </c>
      <c r="AB147" s="603">
        <v>2.75</v>
      </c>
      <c r="AC147" s="603">
        <v>53.618133333333326</v>
      </c>
      <c r="AD147" s="603">
        <v>1</v>
      </c>
      <c r="AE147" s="603">
        <v>19.391249999999999</v>
      </c>
      <c r="AF147" s="603">
        <v>23.125</v>
      </c>
      <c r="AG147" s="603">
        <v>278.71013333333332</v>
      </c>
      <c r="AH147" s="604">
        <f t="shared" si="85"/>
        <v>0.18196809076272299</v>
      </c>
      <c r="AI147" s="605">
        <f t="shared" si="86"/>
        <v>0.41857476834179946</v>
      </c>
      <c r="AJ147" s="606">
        <v>7911</v>
      </c>
      <c r="AK147" s="607">
        <v>7893</v>
      </c>
      <c r="AL147" s="607">
        <v>68</v>
      </c>
      <c r="AM147" s="607">
        <v>505</v>
      </c>
      <c r="AN147" s="607">
        <v>160</v>
      </c>
      <c r="AO147" s="607">
        <v>2249</v>
      </c>
      <c r="AP147" s="607">
        <v>2750</v>
      </c>
      <c r="AQ147" s="608">
        <v>955</v>
      </c>
      <c r="AR147" s="609"/>
      <c r="AS147" s="610"/>
      <c r="AT147" s="610"/>
      <c r="AU147" s="610"/>
      <c r="AV147" s="610"/>
      <c r="AW147" s="610"/>
      <c r="AX147" s="610"/>
      <c r="AY147" s="610"/>
      <c r="AZ147" s="610"/>
      <c r="BA147" s="610"/>
      <c r="BB147" s="610"/>
      <c r="BC147" s="610"/>
      <c r="BD147" s="610"/>
      <c r="BE147" s="610"/>
      <c r="BF147" s="610"/>
      <c r="BG147" s="610"/>
      <c r="BH147" s="610"/>
      <c r="BI147" s="610"/>
      <c r="BJ147" s="610"/>
      <c r="BK147" s="610"/>
      <c r="BL147" s="611"/>
      <c r="BM147" s="612">
        <v>33</v>
      </c>
      <c r="BN147" s="613">
        <v>34</v>
      </c>
      <c r="BO147" s="613">
        <v>17</v>
      </c>
      <c r="BP147" s="613"/>
      <c r="BQ147" s="613"/>
      <c r="BR147" s="613">
        <v>8</v>
      </c>
      <c r="BS147" s="613"/>
      <c r="BT147" s="613"/>
      <c r="BU147" s="613">
        <v>6</v>
      </c>
      <c r="BV147" s="613"/>
      <c r="BW147" s="613"/>
      <c r="BX147" s="613"/>
      <c r="BY147" s="613"/>
      <c r="BZ147" s="613"/>
      <c r="CA147" s="613"/>
      <c r="CB147" s="613"/>
      <c r="CC147" s="613"/>
      <c r="CD147" s="613"/>
      <c r="CE147" s="613"/>
      <c r="CF147" s="613"/>
      <c r="CG147" s="613"/>
      <c r="CH147" s="613"/>
      <c r="CI147" s="613"/>
      <c r="CJ147" s="613"/>
      <c r="CK147" s="613"/>
      <c r="CL147" s="613"/>
      <c r="CM147" s="613"/>
      <c r="CN147" s="613"/>
      <c r="CO147" s="613"/>
      <c r="CP147" s="613"/>
      <c r="CQ147" s="613"/>
      <c r="CR147" s="613"/>
      <c r="CS147" s="613"/>
      <c r="CT147" s="613"/>
      <c r="CU147" s="613"/>
      <c r="CV147" s="613"/>
      <c r="CW147" s="613"/>
      <c r="CX147" s="613"/>
      <c r="CY147" s="613"/>
      <c r="CZ147" s="613"/>
      <c r="DA147" s="613">
        <f t="shared" si="87"/>
        <v>98</v>
      </c>
      <c r="DB147" s="614">
        <f t="shared" si="88"/>
        <v>5</v>
      </c>
      <c r="DC147" s="615">
        <v>0.70037359900373597</v>
      </c>
      <c r="DD147" s="616">
        <v>0.51353746978243353</v>
      </c>
      <c r="DE147" s="616">
        <v>0.44415793714746171</v>
      </c>
      <c r="DF147" s="616"/>
      <c r="DG147" s="616"/>
      <c r="DH147" s="616">
        <v>0.40753424657534248</v>
      </c>
      <c r="DI147" s="616"/>
      <c r="DJ147" s="616"/>
      <c r="DK147" s="616">
        <v>0.38812785388127852</v>
      </c>
      <c r="DL147" s="616"/>
      <c r="DM147" s="616"/>
      <c r="DN147" s="616"/>
      <c r="DO147" s="616"/>
      <c r="DP147" s="616"/>
      <c r="DQ147" s="616"/>
      <c r="DR147" s="616"/>
      <c r="DS147" s="616"/>
      <c r="DT147" s="616"/>
      <c r="DU147" s="616"/>
      <c r="DV147" s="616"/>
      <c r="DW147" s="616"/>
      <c r="DX147" s="616"/>
      <c r="DY147" s="616"/>
      <c r="DZ147" s="616"/>
      <c r="EA147" s="616"/>
      <c r="EB147" s="616"/>
      <c r="EC147" s="616"/>
      <c r="ED147" s="616"/>
      <c r="EE147" s="616"/>
      <c r="EF147" s="616"/>
      <c r="EG147" s="616"/>
      <c r="EH147" s="616"/>
      <c r="EI147" s="616"/>
      <c r="EJ147" s="616"/>
      <c r="EK147" s="616"/>
      <c r="EL147" s="616"/>
      <c r="EM147" s="616"/>
      <c r="EN147" s="616"/>
      <c r="EO147" s="616"/>
      <c r="EP147" s="616"/>
      <c r="EQ147" s="617">
        <v>0.54808498741962541</v>
      </c>
      <c r="ER147" s="618"/>
      <c r="ES147" s="619"/>
      <c r="ET147" s="619">
        <v>5</v>
      </c>
      <c r="EU147" s="619"/>
      <c r="EV147" s="619"/>
      <c r="EW147" s="619"/>
      <c r="EX147" s="619"/>
      <c r="EY147" s="619"/>
      <c r="EZ147" s="619"/>
      <c r="FA147" s="619"/>
      <c r="FB147" s="619"/>
      <c r="FC147" s="619"/>
      <c r="FD147" s="619"/>
      <c r="FE147" s="619"/>
      <c r="FF147" s="619"/>
      <c r="FG147" s="619"/>
      <c r="FH147" s="619"/>
      <c r="FI147" s="619"/>
      <c r="FJ147" s="619"/>
      <c r="FK147" s="619"/>
      <c r="FL147" s="619"/>
      <c r="FM147" s="619"/>
      <c r="FN147" s="619"/>
      <c r="FO147" s="619"/>
      <c r="FP147" s="619"/>
      <c r="FQ147" s="619"/>
      <c r="FR147" s="619"/>
      <c r="FS147" s="619"/>
      <c r="FT147" s="619"/>
      <c r="FU147" s="619"/>
      <c r="FV147" s="619"/>
      <c r="FW147" s="619"/>
      <c r="FX147" s="620">
        <f t="shared" si="89"/>
        <v>5</v>
      </c>
      <c r="FY147" s="614">
        <f t="shared" si="101"/>
        <v>1</v>
      </c>
      <c r="FZ147" s="615"/>
      <c r="GA147" s="616"/>
      <c r="GB147" s="616">
        <v>0.66246575342465752</v>
      </c>
      <c r="GC147" s="616"/>
      <c r="GD147" s="616"/>
      <c r="GE147" s="616"/>
      <c r="GF147" s="616"/>
      <c r="GG147" s="616"/>
      <c r="GH147" s="616"/>
      <c r="GI147" s="616"/>
      <c r="GJ147" s="616"/>
      <c r="GK147" s="616"/>
      <c r="GL147" s="616"/>
      <c r="GM147" s="616"/>
      <c r="GN147" s="616"/>
      <c r="GO147" s="616"/>
      <c r="GP147" s="616"/>
      <c r="GQ147" s="616"/>
      <c r="GR147" s="616"/>
      <c r="GS147" s="616"/>
      <c r="GT147" s="616"/>
      <c r="GU147" s="616"/>
      <c r="GV147" s="616"/>
      <c r="GW147" s="616"/>
      <c r="GX147" s="616"/>
      <c r="GY147" s="616"/>
      <c r="GZ147" s="616"/>
      <c r="HA147" s="616"/>
      <c r="HB147" s="616"/>
      <c r="HC147" s="616"/>
      <c r="HD147" s="616"/>
      <c r="HE147" s="616"/>
      <c r="HF147" s="621">
        <v>0.66246575342465752</v>
      </c>
      <c r="HG147" s="622">
        <v>30</v>
      </c>
      <c r="HH147" s="623"/>
      <c r="HI147" s="623"/>
      <c r="HJ147" s="623"/>
      <c r="HK147" s="623"/>
      <c r="HL147" s="623"/>
      <c r="HM147" s="623"/>
      <c r="HN147" s="624"/>
      <c r="HO147" s="625">
        <v>50</v>
      </c>
      <c r="HP147" s="626">
        <v>447</v>
      </c>
      <c r="HQ147" s="626">
        <v>7</v>
      </c>
      <c r="HR147" s="626">
        <v>113</v>
      </c>
      <c r="HS147" s="626">
        <v>312</v>
      </c>
      <c r="HT147" s="626">
        <v>527</v>
      </c>
      <c r="HU147" s="626">
        <v>606</v>
      </c>
      <c r="HV147" s="626">
        <v>234</v>
      </c>
      <c r="HW147" s="626">
        <v>439</v>
      </c>
      <c r="HX147" s="626">
        <v>175</v>
      </c>
      <c r="HY147" s="626">
        <v>104</v>
      </c>
      <c r="HZ147" s="626">
        <v>214</v>
      </c>
      <c r="IA147" s="626">
        <v>7</v>
      </c>
      <c r="IB147" s="626">
        <v>454</v>
      </c>
      <c r="IC147" s="626">
        <v>411</v>
      </c>
      <c r="ID147" s="626">
        <v>252</v>
      </c>
      <c r="IE147" s="626">
        <v>48</v>
      </c>
      <c r="IF147" s="626">
        <v>16</v>
      </c>
      <c r="IG147" s="626">
        <v>60</v>
      </c>
      <c r="IH147" s="626">
        <v>52</v>
      </c>
      <c r="II147" s="626">
        <v>31</v>
      </c>
      <c r="IJ147" s="626">
        <v>36</v>
      </c>
      <c r="IK147" s="626">
        <v>10</v>
      </c>
      <c r="IL147" s="626">
        <v>27</v>
      </c>
      <c r="IM147" s="626">
        <v>0</v>
      </c>
      <c r="IN147" s="626">
        <v>0</v>
      </c>
      <c r="IO147" s="626">
        <v>7</v>
      </c>
      <c r="IP147" s="626">
        <v>4</v>
      </c>
      <c r="IQ147" s="626">
        <f t="shared" si="102"/>
        <v>4643</v>
      </c>
      <c r="IR147" s="627">
        <f t="shared" si="91"/>
        <v>1.0768899418479432E-2</v>
      </c>
      <c r="IS147" s="614">
        <f t="shared" si="92"/>
        <v>12.72054794520548</v>
      </c>
      <c r="IT147" s="628">
        <v>486</v>
      </c>
      <c r="IU147" s="629">
        <f t="shared" si="93"/>
        <v>0.10467370234762008</v>
      </c>
      <c r="IV147" s="630">
        <v>817</v>
      </c>
      <c r="IW147" s="631">
        <f t="shared" si="74"/>
        <v>0.1759638164979539</v>
      </c>
      <c r="IX147" s="632">
        <v>3460.9063000000001</v>
      </c>
      <c r="IY147" s="633">
        <v>161.9982999999998</v>
      </c>
      <c r="IZ147" s="633">
        <v>3622.9045999999994</v>
      </c>
      <c r="JA147" s="634">
        <f t="shared" si="94"/>
        <v>4.4715033346447997E-2</v>
      </c>
      <c r="JB147" s="635">
        <v>0.78029390480292904</v>
      </c>
      <c r="JC147" s="636">
        <v>1183</v>
      </c>
      <c r="JD147" s="637">
        <v>235</v>
      </c>
      <c r="JE147" s="637">
        <v>4</v>
      </c>
      <c r="JF147" s="637">
        <v>0</v>
      </c>
      <c r="JG147" s="637">
        <v>0</v>
      </c>
      <c r="JH147" s="637">
        <v>3221</v>
      </c>
      <c r="JI147" s="638">
        <f t="shared" si="75"/>
        <v>0.25479216024122336</v>
      </c>
      <c r="JJ147" s="638">
        <f t="shared" si="76"/>
        <v>5.0613827266853324E-2</v>
      </c>
      <c r="JK147" s="638">
        <f t="shared" si="77"/>
        <v>8.6151195347835456E-4</v>
      </c>
      <c r="JL147" s="638">
        <f t="shared" si="78"/>
        <v>0</v>
      </c>
      <c r="JM147" s="638">
        <f t="shared" si="79"/>
        <v>0</v>
      </c>
      <c r="JN147" s="639">
        <f t="shared" si="80"/>
        <v>0.69373250053844493</v>
      </c>
      <c r="JO147" s="640">
        <v>18.62</v>
      </c>
      <c r="JP147" s="641">
        <v>5.375838926174497</v>
      </c>
      <c r="JQ147" s="641">
        <v>4</v>
      </c>
      <c r="JR147" s="641">
        <v>3.752212389380531</v>
      </c>
      <c r="JS147" s="641">
        <v>7.509615384615385</v>
      </c>
      <c r="JT147" s="641">
        <v>5.988614800759013</v>
      </c>
      <c r="JU147" s="641">
        <v>4.9059405940594063</v>
      </c>
      <c r="JV147" s="641">
        <v>5.8461538461538458</v>
      </c>
      <c r="JW147" s="641">
        <v>6.4441913439635536</v>
      </c>
      <c r="JX147" s="641">
        <v>5.0571428571428569</v>
      </c>
      <c r="JY147" s="641">
        <v>5.2307692307692308</v>
      </c>
      <c r="JZ147" s="641">
        <v>5.4859813084112146</v>
      </c>
      <c r="KA147" s="641">
        <v>5.7142857142857144</v>
      </c>
      <c r="KB147" s="641">
        <v>3.7907488986784141</v>
      </c>
      <c r="KC147" s="641">
        <v>4.330900243309002</v>
      </c>
      <c r="KD147" s="641">
        <v>4.5158730158730158</v>
      </c>
      <c r="KE147" s="641">
        <v>6.708333333333333</v>
      </c>
      <c r="KF147" s="641">
        <v>4.4375</v>
      </c>
      <c r="KG147" s="641">
        <v>8.1833333333333336</v>
      </c>
      <c r="KH147" s="641">
        <v>3.6346153846153846</v>
      </c>
      <c r="KI147" s="641">
        <v>2.6129032258064515</v>
      </c>
      <c r="KJ147" s="641">
        <v>3.0555555555555554</v>
      </c>
      <c r="KK147" s="641">
        <v>6</v>
      </c>
      <c r="KL147" s="641">
        <v>2.4074074074074074</v>
      </c>
      <c r="KM147" s="641">
        <v>0</v>
      </c>
      <c r="KN147" s="641">
        <v>0</v>
      </c>
      <c r="KO147" s="641">
        <v>11.285714285714286</v>
      </c>
      <c r="KP147" s="641">
        <v>3</v>
      </c>
      <c r="KQ147" s="642">
        <v>5.4311867327159167</v>
      </c>
      <c r="KR147" s="625">
        <v>112</v>
      </c>
      <c r="KS147" s="626">
        <v>1933</v>
      </c>
      <c r="KT147" s="626">
        <v>21</v>
      </c>
      <c r="KU147" s="626">
        <v>316</v>
      </c>
      <c r="KV147" s="626">
        <v>1939</v>
      </c>
      <c r="KW147" s="626">
        <v>2590</v>
      </c>
      <c r="KX147" s="626">
        <v>2303</v>
      </c>
      <c r="KY147" s="626">
        <v>1096</v>
      </c>
      <c r="KZ147" s="626">
        <v>2341</v>
      </c>
      <c r="LA147" s="626">
        <v>712</v>
      </c>
      <c r="LB147" s="626">
        <v>431</v>
      </c>
      <c r="LC147" s="626">
        <v>934</v>
      </c>
      <c r="LD147" s="626">
        <v>33</v>
      </c>
      <c r="LE147" s="626">
        <v>1279</v>
      </c>
      <c r="LF147" s="626">
        <v>1381</v>
      </c>
      <c r="LG147" s="626">
        <v>887</v>
      </c>
      <c r="LH147" s="626">
        <v>259</v>
      </c>
      <c r="LI147" s="626">
        <v>55</v>
      </c>
      <c r="LJ147" s="626">
        <v>373</v>
      </c>
      <c r="LK147" s="626">
        <v>139</v>
      </c>
      <c r="LL147" s="626">
        <v>56</v>
      </c>
      <c r="LM147" s="626">
        <v>56</v>
      </c>
      <c r="LN147" s="626">
        <v>50</v>
      </c>
      <c r="LO147" s="626">
        <v>41</v>
      </c>
      <c r="LP147" s="626">
        <v>0</v>
      </c>
      <c r="LQ147" s="626">
        <v>0</v>
      </c>
      <c r="LR147" s="626">
        <v>72</v>
      </c>
      <c r="LS147" s="626">
        <v>8</v>
      </c>
      <c r="LT147" s="626">
        <f t="shared" si="72"/>
        <v>19417</v>
      </c>
      <c r="LU147" s="614">
        <f t="shared" si="81"/>
        <v>53.197260273972603</v>
      </c>
      <c r="LV147" s="625">
        <v>766</v>
      </c>
      <c r="LW147" s="626">
        <v>36</v>
      </c>
      <c r="LX147" s="626">
        <v>0</v>
      </c>
      <c r="LY147" s="626">
        <v>0</v>
      </c>
      <c r="LZ147" s="626">
        <v>91</v>
      </c>
      <c r="MA147" s="626">
        <v>43</v>
      </c>
      <c r="MB147" s="626">
        <v>68</v>
      </c>
      <c r="MC147" s="626">
        <v>34</v>
      </c>
      <c r="MD147" s="626">
        <v>43</v>
      </c>
      <c r="ME147" s="626">
        <v>1</v>
      </c>
      <c r="MF147" s="626">
        <v>13</v>
      </c>
      <c r="MG147" s="626">
        <v>31</v>
      </c>
      <c r="MH147" s="626">
        <v>0</v>
      </c>
      <c r="MI147" s="626">
        <v>1</v>
      </c>
      <c r="MJ147" s="626">
        <v>0</v>
      </c>
      <c r="MK147" s="626">
        <v>0</v>
      </c>
      <c r="ML147" s="626">
        <v>14</v>
      </c>
      <c r="MM147" s="626">
        <v>0</v>
      </c>
      <c r="MN147" s="626">
        <v>56</v>
      </c>
      <c r="MO147" s="626">
        <v>0</v>
      </c>
      <c r="MP147" s="626">
        <v>1</v>
      </c>
      <c r="MQ147" s="626">
        <v>19</v>
      </c>
      <c r="MR147" s="626">
        <v>0</v>
      </c>
      <c r="MS147" s="626">
        <v>0</v>
      </c>
      <c r="MT147" s="626">
        <v>0</v>
      </c>
      <c r="MU147" s="626">
        <v>0</v>
      </c>
      <c r="MV147" s="626">
        <v>0</v>
      </c>
      <c r="MW147" s="626">
        <v>0</v>
      </c>
      <c r="MX147" s="626">
        <f t="shared" si="103"/>
        <v>1217</v>
      </c>
      <c r="MY147" s="614">
        <f t="shared" si="95"/>
        <v>3.3342465753424659</v>
      </c>
      <c r="MZ147" s="612">
        <f t="shared" si="82"/>
        <v>19417</v>
      </c>
      <c r="NA147" s="613">
        <f t="shared" si="96"/>
        <v>1217</v>
      </c>
      <c r="NB147" s="643">
        <f t="shared" si="97"/>
        <v>5.8980323737520594E-2</v>
      </c>
      <c r="NC147" s="644">
        <v>17</v>
      </c>
      <c r="ND147" s="645">
        <v>270</v>
      </c>
      <c r="NE147" s="645">
        <v>455</v>
      </c>
      <c r="NF147" s="646">
        <v>322</v>
      </c>
      <c r="NG147" s="647">
        <v>75</v>
      </c>
      <c r="NH147" s="647">
        <v>78</v>
      </c>
      <c r="NI147" s="645">
        <v>0</v>
      </c>
      <c r="NJ147" s="645">
        <v>0</v>
      </c>
      <c r="NK147" s="646">
        <v>0</v>
      </c>
      <c r="NL147" s="647">
        <v>0</v>
      </c>
      <c r="NM147" s="645">
        <v>0</v>
      </c>
      <c r="NN147" s="645">
        <v>0</v>
      </c>
      <c r="NO147" s="646">
        <v>0</v>
      </c>
      <c r="NP147" s="647">
        <v>0</v>
      </c>
      <c r="NQ147" s="648">
        <v>0</v>
      </c>
      <c r="NR147" s="648">
        <v>0</v>
      </c>
      <c r="NS147" s="648">
        <v>0</v>
      </c>
      <c r="NT147" s="649">
        <f t="shared" si="98"/>
        <v>1217</v>
      </c>
      <c r="NU147" s="650">
        <f t="shared" si="99"/>
        <v>0.60969597370583406</v>
      </c>
      <c r="NV147" s="625">
        <v>817</v>
      </c>
      <c r="NW147" s="626">
        <v>3</v>
      </c>
      <c r="NX147" s="626">
        <v>1</v>
      </c>
      <c r="NY147" s="651">
        <v>821</v>
      </c>
      <c r="NZ147" s="626"/>
      <c r="OA147" s="626"/>
      <c r="OB147" s="626"/>
      <c r="OC147" s="651"/>
      <c r="OD147" s="652">
        <f t="shared" si="100"/>
        <v>821</v>
      </c>
      <c r="OE147" s="653">
        <v>4.9800000000000004</v>
      </c>
      <c r="OF147" s="654">
        <v>0.99600000000000011</v>
      </c>
      <c r="OG147" s="654"/>
      <c r="OH147" s="654"/>
      <c r="OI147" s="654">
        <v>17.8</v>
      </c>
      <c r="OJ147" s="654">
        <v>3.56</v>
      </c>
      <c r="OK147" s="654"/>
      <c r="OL147" s="655"/>
      <c r="OM147" s="656"/>
      <c r="ON147" s="657"/>
      <c r="OO147" s="657"/>
      <c r="OP147" s="657"/>
      <c r="OQ147" s="657">
        <v>197</v>
      </c>
      <c r="OR147" s="657"/>
      <c r="OS147" s="657"/>
      <c r="OT147" s="658">
        <f t="shared" si="69"/>
        <v>197</v>
      </c>
    </row>
    <row r="148" spans="1:410" s="587" customFormat="1" ht="8.25" x14ac:dyDescent="0.25">
      <c r="A148" s="588" t="s">
        <v>884</v>
      </c>
      <c r="B148" s="589" t="s">
        <v>885</v>
      </c>
      <c r="C148" s="590" t="s">
        <v>886</v>
      </c>
      <c r="D148" s="590" t="s">
        <v>887</v>
      </c>
      <c r="E148" s="590" t="s">
        <v>1232</v>
      </c>
      <c r="F148" s="590" t="s">
        <v>368</v>
      </c>
      <c r="G148" s="590" t="s">
        <v>369</v>
      </c>
      <c r="H148" s="590" t="s">
        <v>374</v>
      </c>
      <c r="I148" s="590" t="s">
        <v>492</v>
      </c>
      <c r="J148" s="590" t="s">
        <v>493</v>
      </c>
      <c r="K148" s="591" t="s">
        <v>282</v>
      </c>
      <c r="L148" s="592">
        <v>1</v>
      </c>
      <c r="M148" s="593">
        <v>2286885</v>
      </c>
      <c r="N148" s="594">
        <v>2312</v>
      </c>
      <c r="O148" s="595">
        <v>1889589</v>
      </c>
      <c r="P148" s="596">
        <v>633489</v>
      </c>
      <c r="Q148" s="597">
        <f t="shared" si="83"/>
        <v>0.3352522691442425</v>
      </c>
      <c r="R148" s="598">
        <f t="shared" si="70"/>
        <v>397296</v>
      </c>
      <c r="S148" s="599">
        <v>4814.2873399999999</v>
      </c>
      <c r="T148" s="600">
        <v>1985953.92992</v>
      </c>
      <c r="U148" s="600">
        <v>0</v>
      </c>
      <c r="V148" s="600">
        <v>1990768.2172600001</v>
      </c>
      <c r="W148" s="601">
        <f t="shared" si="84"/>
        <v>0.87051522803289194</v>
      </c>
      <c r="X148" s="602">
        <v>96.891499999999994</v>
      </c>
      <c r="Y148" s="603">
        <v>0</v>
      </c>
      <c r="Z148" s="603">
        <v>232.31013333333334</v>
      </c>
      <c r="AA148" s="603">
        <v>72.582399999999993</v>
      </c>
      <c r="AB148" s="603">
        <v>19.264933333333335</v>
      </c>
      <c r="AC148" s="603">
        <v>75.438933333333338</v>
      </c>
      <c r="AD148" s="603">
        <v>0</v>
      </c>
      <c r="AE148" s="603">
        <v>44.393500000000003</v>
      </c>
      <c r="AF148" s="603">
        <v>37.310249999999996</v>
      </c>
      <c r="AG148" s="603">
        <v>578.19164999999998</v>
      </c>
      <c r="AH148" s="604">
        <f t="shared" si="85"/>
        <v>0.19515379931716359</v>
      </c>
      <c r="AI148" s="605">
        <f t="shared" si="86"/>
        <v>0.46790693858467314</v>
      </c>
      <c r="AJ148" s="606"/>
      <c r="AK148" s="607"/>
      <c r="AL148" s="607"/>
      <c r="AM148" s="607"/>
      <c r="AN148" s="607"/>
      <c r="AO148" s="607">
        <v>412</v>
      </c>
      <c r="AP148" s="607">
        <v>77</v>
      </c>
      <c r="AQ148" s="608"/>
      <c r="AR148" s="609"/>
      <c r="AS148" s="610"/>
      <c r="AT148" s="610"/>
      <c r="AU148" s="610"/>
      <c r="AV148" s="610"/>
      <c r="AW148" s="610"/>
      <c r="AX148" s="610">
        <v>1</v>
      </c>
      <c r="AY148" s="610"/>
      <c r="AZ148" s="610"/>
      <c r="BA148" s="610"/>
      <c r="BB148" s="610"/>
      <c r="BC148" s="610"/>
      <c r="BD148" s="610"/>
      <c r="BE148" s="610"/>
      <c r="BF148" s="610"/>
      <c r="BG148" s="610"/>
      <c r="BH148" s="610"/>
      <c r="BI148" s="610"/>
      <c r="BJ148" s="610"/>
      <c r="BK148" s="610"/>
      <c r="BL148" s="611">
        <f t="shared" ref="BL148:BL170" si="104">SUM(AR148:BK148)</f>
        <v>1</v>
      </c>
      <c r="BM148" s="612"/>
      <c r="BN148" s="613">
        <v>36</v>
      </c>
      <c r="BO148" s="613"/>
      <c r="BP148" s="613"/>
      <c r="BQ148" s="613"/>
      <c r="BR148" s="613"/>
      <c r="BS148" s="613"/>
      <c r="BT148" s="613"/>
      <c r="BU148" s="613"/>
      <c r="BV148" s="613">
        <v>6</v>
      </c>
      <c r="BW148" s="613"/>
      <c r="BX148" s="613"/>
      <c r="BY148" s="613"/>
      <c r="BZ148" s="613">
        <v>55</v>
      </c>
      <c r="CA148" s="613"/>
      <c r="CB148" s="613"/>
      <c r="CC148" s="613"/>
      <c r="CD148" s="613"/>
      <c r="CE148" s="613"/>
      <c r="CF148" s="613"/>
      <c r="CG148" s="613">
        <v>16</v>
      </c>
      <c r="CH148" s="613"/>
      <c r="CI148" s="613"/>
      <c r="CJ148" s="613"/>
      <c r="CK148" s="613"/>
      <c r="CL148" s="613"/>
      <c r="CM148" s="613"/>
      <c r="CN148" s="613"/>
      <c r="CO148" s="613"/>
      <c r="CP148" s="613"/>
      <c r="CQ148" s="613"/>
      <c r="CR148" s="613"/>
      <c r="CS148" s="613"/>
      <c r="CT148" s="613"/>
      <c r="CU148" s="613"/>
      <c r="CV148" s="613"/>
      <c r="CW148" s="613"/>
      <c r="CX148" s="613"/>
      <c r="CY148" s="613"/>
      <c r="CZ148" s="613"/>
      <c r="DA148" s="613">
        <f t="shared" si="87"/>
        <v>113</v>
      </c>
      <c r="DB148" s="614">
        <f t="shared" si="88"/>
        <v>4</v>
      </c>
      <c r="DC148" s="615"/>
      <c r="DD148" s="616">
        <v>0.5243531202435312</v>
      </c>
      <c r="DE148" s="616"/>
      <c r="DF148" s="616"/>
      <c r="DG148" s="616"/>
      <c r="DH148" s="616"/>
      <c r="DI148" s="616"/>
      <c r="DJ148" s="616"/>
      <c r="DK148" s="616"/>
      <c r="DL148" s="616">
        <v>0.81506849315068497</v>
      </c>
      <c r="DM148" s="616"/>
      <c r="DN148" s="616"/>
      <c r="DO148" s="616"/>
      <c r="DP148" s="616">
        <v>0.67252801992528022</v>
      </c>
      <c r="DQ148" s="616"/>
      <c r="DR148" s="616"/>
      <c r="DS148" s="616"/>
      <c r="DT148" s="616"/>
      <c r="DU148" s="616"/>
      <c r="DV148" s="616"/>
      <c r="DW148" s="616">
        <v>0.57517123287671235</v>
      </c>
      <c r="DX148" s="616"/>
      <c r="DY148" s="616"/>
      <c r="DZ148" s="616"/>
      <c r="EA148" s="616"/>
      <c r="EB148" s="616"/>
      <c r="EC148" s="616"/>
      <c r="ED148" s="616"/>
      <c r="EE148" s="616"/>
      <c r="EF148" s="616"/>
      <c r="EG148" s="616"/>
      <c r="EH148" s="616"/>
      <c r="EI148" s="616"/>
      <c r="EJ148" s="616"/>
      <c r="EK148" s="616"/>
      <c r="EL148" s="616"/>
      <c r="EM148" s="616"/>
      <c r="EN148" s="616"/>
      <c r="EO148" s="616"/>
      <c r="EP148" s="616"/>
      <c r="EQ148" s="617">
        <v>0.61910534610255785</v>
      </c>
      <c r="ER148" s="618"/>
      <c r="ES148" s="619"/>
      <c r="ET148" s="619">
        <v>18</v>
      </c>
      <c r="EU148" s="619"/>
      <c r="EV148" s="619"/>
      <c r="EW148" s="619"/>
      <c r="EX148" s="619">
        <v>10</v>
      </c>
      <c r="EY148" s="619">
        <v>10</v>
      </c>
      <c r="EZ148" s="619"/>
      <c r="FA148" s="619"/>
      <c r="FB148" s="619"/>
      <c r="FC148" s="619"/>
      <c r="FD148" s="619"/>
      <c r="FE148" s="619"/>
      <c r="FF148" s="619"/>
      <c r="FG148" s="619"/>
      <c r="FH148" s="619"/>
      <c r="FI148" s="619"/>
      <c r="FJ148" s="619"/>
      <c r="FK148" s="619"/>
      <c r="FL148" s="619"/>
      <c r="FM148" s="619"/>
      <c r="FN148" s="619"/>
      <c r="FO148" s="619"/>
      <c r="FP148" s="619"/>
      <c r="FQ148" s="619"/>
      <c r="FR148" s="619"/>
      <c r="FS148" s="619"/>
      <c r="FT148" s="619"/>
      <c r="FU148" s="619"/>
      <c r="FV148" s="619"/>
      <c r="FW148" s="619"/>
      <c r="FX148" s="620">
        <f t="shared" si="89"/>
        <v>38</v>
      </c>
      <c r="FY148" s="614">
        <f t="shared" si="101"/>
        <v>3</v>
      </c>
      <c r="FZ148" s="615"/>
      <c r="GA148" s="616"/>
      <c r="GB148" s="616">
        <v>0.61659056316590566</v>
      </c>
      <c r="GC148" s="616"/>
      <c r="GD148" s="616"/>
      <c r="GE148" s="616"/>
      <c r="GF148" s="616">
        <v>0.54520547945205478</v>
      </c>
      <c r="GG148" s="616">
        <v>0.43917808219178084</v>
      </c>
      <c r="GH148" s="616"/>
      <c r="GI148" s="616"/>
      <c r="GJ148" s="616"/>
      <c r="GK148" s="616"/>
      <c r="GL148" s="616"/>
      <c r="GM148" s="616"/>
      <c r="GN148" s="616"/>
      <c r="GO148" s="616"/>
      <c r="GP148" s="616"/>
      <c r="GQ148" s="616"/>
      <c r="GR148" s="616"/>
      <c r="GS148" s="616"/>
      <c r="GT148" s="616"/>
      <c r="GU148" s="616"/>
      <c r="GV148" s="616"/>
      <c r="GW148" s="616"/>
      <c r="GX148" s="616"/>
      <c r="GY148" s="616"/>
      <c r="GZ148" s="616"/>
      <c r="HA148" s="616"/>
      <c r="HB148" s="616"/>
      <c r="HC148" s="616"/>
      <c r="HD148" s="616"/>
      <c r="HE148" s="616"/>
      <c r="HF148" s="621">
        <v>0.55111751982696466</v>
      </c>
      <c r="HG148" s="622"/>
      <c r="HH148" s="623"/>
      <c r="HI148" s="623"/>
      <c r="HJ148" s="623"/>
      <c r="HK148" s="623"/>
      <c r="HL148" s="623"/>
      <c r="HM148" s="623"/>
      <c r="HN148" s="624"/>
      <c r="HO148" s="625">
        <v>29</v>
      </c>
      <c r="HP148" s="626">
        <v>83</v>
      </c>
      <c r="HQ148" s="626">
        <v>0</v>
      </c>
      <c r="HR148" s="626">
        <v>2</v>
      </c>
      <c r="HS148" s="626">
        <v>110</v>
      </c>
      <c r="HT148" s="626">
        <v>8821</v>
      </c>
      <c r="HU148" s="626">
        <v>223</v>
      </c>
      <c r="HV148" s="626">
        <v>70</v>
      </c>
      <c r="HW148" s="626">
        <v>13</v>
      </c>
      <c r="HX148" s="626">
        <v>17</v>
      </c>
      <c r="HY148" s="626">
        <v>30</v>
      </c>
      <c r="HZ148" s="626">
        <v>450</v>
      </c>
      <c r="IA148" s="626">
        <v>226</v>
      </c>
      <c r="IB148" s="626">
        <v>5</v>
      </c>
      <c r="IC148" s="626">
        <v>0</v>
      </c>
      <c r="ID148" s="626">
        <v>0</v>
      </c>
      <c r="IE148" s="626">
        <v>6</v>
      </c>
      <c r="IF148" s="626">
        <v>3</v>
      </c>
      <c r="IG148" s="626">
        <v>37</v>
      </c>
      <c r="IH148" s="626">
        <v>0</v>
      </c>
      <c r="II148" s="626">
        <v>0</v>
      </c>
      <c r="IJ148" s="626">
        <v>29</v>
      </c>
      <c r="IK148" s="626">
        <v>0</v>
      </c>
      <c r="IL148" s="626">
        <v>22</v>
      </c>
      <c r="IM148" s="626">
        <v>0</v>
      </c>
      <c r="IN148" s="626">
        <v>0</v>
      </c>
      <c r="IO148" s="626">
        <v>1</v>
      </c>
      <c r="IP148" s="626">
        <v>0</v>
      </c>
      <c r="IQ148" s="626">
        <f t="shared" si="102"/>
        <v>10177</v>
      </c>
      <c r="IR148" s="627">
        <f t="shared" si="91"/>
        <v>2.8495627395106614E-3</v>
      </c>
      <c r="IS148" s="614">
        <f t="shared" si="92"/>
        <v>27.882191780821916</v>
      </c>
      <c r="IT148" s="628">
        <v>1639</v>
      </c>
      <c r="IU148" s="629">
        <f t="shared" si="93"/>
        <v>0.1610494251744129</v>
      </c>
      <c r="IV148" s="630">
        <v>6998</v>
      </c>
      <c r="IW148" s="631">
        <f t="shared" si="74"/>
        <v>0.6876289672791589</v>
      </c>
      <c r="IX148" s="632">
        <v>11961.789200000003</v>
      </c>
      <c r="IY148" s="633">
        <v>10359.102000000004</v>
      </c>
      <c r="IZ148" s="633">
        <v>22320.891199999998</v>
      </c>
      <c r="JA148" s="634">
        <f t="shared" si="94"/>
        <v>0.46409894242932404</v>
      </c>
      <c r="JB148" s="635">
        <v>2.1932682715928071</v>
      </c>
      <c r="JC148" s="636">
        <v>2918</v>
      </c>
      <c r="JD148" s="637">
        <v>3497</v>
      </c>
      <c r="JE148" s="637">
        <v>5</v>
      </c>
      <c r="JF148" s="637">
        <v>2694</v>
      </c>
      <c r="JG148" s="637">
        <v>0</v>
      </c>
      <c r="JH148" s="637">
        <v>1063</v>
      </c>
      <c r="JI148" s="638">
        <f t="shared" si="75"/>
        <v>0.28672496806524517</v>
      </c>
      <c r="JJ148" s="638">
        <f t="shared" si="76"/>
        <v>0.34361796207133732</v>
      </c>
      <c r="JK148" s="638">
        <f t="shared" si="77"/>
        <v>4.9130392060528646E-4</v>
      </c>
      <c r="JL148" s="638">
        <f t="shared" si="78"/>
        <v>0.26471455242212832</v>
      </c>
      <c r="JM148" s="638">
        <f t="shared" si="79"/>
        <v>0</v>
      </c>
      <c r="JN148" s="639">
        <f t="shared" si="80"/>
        <v>0.1044512135206839</v>
      </c>
      <c r="JO148" s="640">
        <v>16.793103448275861</v>
      </c>
      <c r="JP148" s="641">
        <v>5.1927710843373491</v>
      </c>
      <c r="JQ148" s="641">
        <v>0</v>
      </c>
      <c r="JR148" s="641">
        <v>3.5</v>
      </c>
      <c r="JS148" s="641">
        <v>4.5636363636363635</v>
      </c>
      <c r="JT148" s="641">
        <v>3.845595737444734</v>
      </c>
      <c r="JU148" s="641">
        <v>3.5829596412556053</v>
      </c>
      <c r="JV148" s="641">
        <v>4.5999999999999996</v>
      </c>
      <c r="JW148" s="641">
        <v>6.1538461538461542</v>
      </c>
      <c r="JX148" s="641">
        <v>7.4705882352941178</v>
      </c>
      <c r="JY148" s="641">
        <v>7.166666666666667</v>
      </c>
      <c r="JZ148" s="641">
        <v>3.9555555555555557</v>
      </c>
      <c r="KA148" s="641">
        <v>3.8230088495575223</v>
      </c>
      <c r="KB148" s="641">
        <v>2.4</v>
      </c>
      <c r="KC148" s="641">
        <v>0</v>
      </c>
      <c r="KD148" s="641">
        <v>0</v>
      </c>
      <c r="KE148" s="641">
        <v>3.6666666666666665</v>
      </c>
      <c r="KF148" s="641">
        <v>6.333333333333333</v>
      </c>
      <c r="KG148" s="641">
        <v>11.54054054054054</v>
      </c>
      <c r="KH148" s="641">
        <v>0</v>
      </c>
      <c r="KI148" s="641">
        <v>0</v>
      </c>
      <c r="KJ148" s="641">
        <v>8</v>
      </c>
      <c r="KK148" s="641">
        <v>0</v>
      </c>
      <c r="KL148" s="641">
        <v>1.6363636363636365</v>
      </c>
      <c r="KM148" s="641">
        <v>0</v>
      </c>
      <c r="KN148" s="641">
        <v>0</v>
      </c>
      <c r="KO148" s="641">
        <v>3</v>
      </c>
      <c r="KP148" s="641">
        <v>0</v>
      </c>
      <c r="KQ148" s="642">
        <v>3.9586322098850348</v>
      </c>
      <c r="KR148" s="625">
        <v>49</v>
      </c>
      <c r="KS148" s="626">
        <v>265</v>
      </c>
      <c r="KT148" s="626">
        <v>0</v>
      </c>
      <c r="KU148" s="626">
        <v>5</v>
      </c>
      <c r="KV148" s="626">
        <v>313</v>
      </c>
      <c r="KW148" s="626">
        <v>21417</v>
      </c>
      <c r="KX148" s="626">
        <v>563</v>
      </c>
      <c r="KY148" s="626">
        <v>235</v>
      </c>
      <c r="KZ148" s="626">
        <v>46</v>
      </c>
      <c r="LA148" s="626">
        <v>114</v>
      </c>
      <c r="LB148" s="626">
        <v>169</v>
      </c>
      <c r="LC148" s="626">
        <v>1260</v>
      </c>
      <c r="LD148" s="626">
        <v>628</v>
      </c>
      <c r="LE148" s="626">
        <v>7</v>
      </c>
      <c r="LF148" s="626">
        <v>0</v>
      </c>
      <c r="LG148" s="626">
        <v>0</v>
      </c>
      <c r="LH148" s="626">
        <v>14</v>
      </c>
      <c r="LI148" s="626">
        <v>15</v>
      </c>
      <c r="LJ148" s="626">
        <v>286</v>
      </c>
      <c r="LK148" s="626">
        <v>0</v>
      </c>
      <c r="LL148" s="626">
        <v>0</v>
      </c>
      <c r="LM148" s="626">
        <v>182</v>
      </c>
      <c r="LN148" s="626">
        <v>0</v>
      </c>
      <c r="LO148" s="626">
        <v>24</v>
      </c>
      <c r="LP148" s="626">
        <v>0</v>
      </c>
      <c r="LQ148" s="626">
        <v>0</v>
      </c>
      <c r="LR148" s="626">
        <v>2</v>
      </c>
      <c r="LS148" s="626">
        <v>0</v>
      </c>
      <c r="LT148" s="626">
        <f t="shared" si="72"/>
        <v>25594</v>
      </c>
      <c r="LU148" s="614">
        <f t="shared" si="81"/>
        <v>70.120547945205473</v>
      </c>
      <c r="LV148" s="625">
        <v>409</v>
      </c>
      <c r="LW148" s="626">
        <v>87</v>
      </c>
      <c r="LX148" s="626">
        <v>0</v>
      </c>
      <c r="LY148" s="626">
        <v>0</v>
      </c>
      <c r="LZ148" s="626">
        <v>115</v>
      </c>
      <c r="MA148" s="626">
        <v>6614</v>
      </c>
      <c r="MB148" s="626">
        <v>17</v>
      </c>
      <c r="MC148" s="626">
        <v>16</v>
      </c>
      <c r="MD148" s="626">
        <v>21</v>
      </c>
      <c r="ME148" s="626">
        <v>0</v>
      </c>
      <c r="MF148" s="626">
        <v>16</v>
      </c>
      <c r="MG148" s="626">
        <v>88</v>
      </c>
      <c r="MH148" s="626">
        <v>76</v>
      </c>
      <c r="MI148" s="626">
        <v>0</v>
      </c>
      <c r="MJ148" s="626">
        <v>0</v>
      </c>
      <c r="MK148" s="626">
        <v>0</v>
      </c>
      <c r="ML148" s="626">
        <v>2</v>
      </c>
      <c r="MM148" s="626">
        <v>2</v>
      </c>
      <c r="MN148" s="626">
        <v>112</v>
      </c>
      <c r="MO148" s="626">
        <v>0</v>
      </c>
      <c r="MP148" s="626">
        <v>0</v>
      </c>
      <c r="MQ148" s="626">
        <v>21</v>
      </c>
      <c r="MR148" s="626">
        <v>0</v>
      </c>
      <c r="MS148" s="626">
        <v>0</v>
      </c>
      <c r="MT148" s="626">
        <v>0</v>
      </c>
      <c r="MU148" s="626">
        <v>0</v>
      </c>
      <c r="MV148" s="626">
        <v>0</v>
      </c>
      <c r="MW148" s="626">
        <v>0</v>
      </c>
      <c r="MX148" s="626">
        <f t="shared" si="103"/>
        <v>7596</v>
      </c>
      <c r="MY148" s="614">
        <f t="shared" si="95"/>
        <v>20.81095890410959</v>
      </c>
      <c r="MZ148" s="612">
        <f t="shared" si="82"/>
        <v>25594</v>
      </c>
      <c r="NA148" s="613">
        <f t="shared" si="96"/>
        <v>7596</v>
      </c>
      <c r="NB148" s="643">
        <f t="shared" si="97"/>
        <v>0.22886411569749926</v>
      </c>
      <c r="NC148" s="644">
        <v>882</v>
      </c>
      <c r="ND148" s="645">
        <v>1071</v>
      </c>
      <c r="NE148" s="645">
        <v>1170</v>
      </c>
      <c r="NF148" s="646">
        <v>2198</v>
      </c>
      <c r="NG148" s="647">
        <v>1242</v>
      </c>
      <c r="NH148" s="647">
        <v>1033</v>
      </c>
      <c r="NI148" s="645">
        <v>0</v>
      </c>
      <c r="NJ148" s="645">
        <v>0</v>
      </c>
      <c r="NK148" s="646">
        <v>0</v>
      </c>
      <c r="NL148" s="647">
        <v>0</v>
      </c>
      <c r="NM148" s="645">
        <v>0</v>
      </c>
      <c r="NN148" s="645">
        <v>0</v>
      </c>
      <c r="NO148" s="646">
        <v>0</v>
      </c>
      <c r="NP148" s="647">
        <v>0</v>
      </c>
      <c r="NQ148" s="648">
        <v>0</v>
      </c>
      <c r="NR148" s="648">
        <v>0</v>
      </c>
      <c r="NS148" s="648">
        <v>0</v>
      </c>
      <c r="NT148" s="649">
        <f t="shared" si="98"/>
        <v>7596</v>
      </c>
      <c r="NU148" s="650">
        <f t="shared" si="99"/>
        <v>0.41113744075829384</v>
      </c>
      <c r="NV148" s="625">
        <v>1288</v>
      </c>
      <c r="NW148" s="626">
        <v>680</v>
      </c>
      <c r="NX148" s="626">
        <v>209</v>
      </c>
      <c r="NY148" s="651">
        <v>2177</v>
      </c>
      <c r="NZ148" s="626"/>
      <c r="OA148" s="626"/>
      <c r="OB148" s="626"/>
      <c r="OC148" s="651"/>
      <c r="OD148" s="652">
        <f t="shared" si="100"/>
        <v>2177</v>
      </c>
      <c r="OE148" s="653">
        <v>13.43</v>
      </c>
      <c r="OF148" s="654">
        <v>0.74611111111111106</v>
      </c>
      <c r="OG148" s="654">
        <v>7.7299999999999995</v>
      </c>
      <c r="OH148" s="654">
        <v>0.38649999999999995</v>
      </c>
      <c r="OI148" s="654">
        <v>87.330000000000013</v>
      </c>
      <c r="OJ148" s="654">
        <v>4.8516666666666675</v>
      </c>
      <c r="OK148" s="654">
        <v>48.42</v>
      </c>
      <c r="OL148" s="655">
        <v>2.4210000000000003</v>
      </c>
      <c r="OM148" s="656">
        <v>48</v>
      </c>
      <c r="ON148" s="657"/>
      <c r="OO148" s="657"/>
      <c r="OP148" s="657"/>
      <c r="OQ148" s="657"/>
      <c r="OR148" s="657"/>
      <c r="OS148" s="657"/>
      <c r="OT148" s="658">
        <f t="shared" si="69"/>
        <v>48</v>
      </c>
    </row>
    <row r="149" spans="1:410" s="587" customFormat="1" ht="8.25" x14ac:dyDescent="0.25">
      <c r="A149" s="588" t="s">
        <v>888</v>
      </c>
      <c r="B149" s="589" t="s">
        <v>889</v>
      </c>
      <c r="C149" s="590" t="s">
        <v>890</v>
      </c>
      <c r="D149" s="590" t="s">
        <v>1312</v>
      </c>
      <c r="E149" s="590" t="s">
        <v>1213</v>
      </c>
      <c r="F149" s="590" t="s">
        <v>280</v>
      </c>
      <c r="G149" s="590" t="s">
        <v>293</v>
      </c>
      <c r="H149" s="590" t="s">
        <v>294</v>
      </c>
      <c r="I149" s="590" t="s">
        <v>320</v>
      </c>
      <c r="J149" s="590" t="s">
        <v>210</v>
      </c>
      <c r="K149" s="591" t="s">
        <v>282</v>
      </c>
      <c r="L149" s="592">
        <v>1</v>
      </c>
      <c r="M149" s="593">
        <v>792345</v>
      </c>
      <c r="N149" s="594">
        <v>37850</v>
      </c>
      <c r="O149" s="595">
        <v>792345</v>
      </c>
      <c r="P149" s="596">
        <v>533501</v>
      </c>
      <c r="Q149" s="597">
        <f t="shared" si="83"/>
        <v>0.67331907186894602</v>
      </c>
      <c r="R149" s="598">
        <f t="shared" si="70"/>
        <v>0</v>
      </c>
      <c r="S149" s="599">
        <v>0</v>
      </c>
      <c r="T149" s="600">
        <v>721450.69027999998</v>
      </c>
      <c r="U149" s="600">
        <v>0</v>
      </c>
      <c r="V149" s="600">
        <v>721450.69027999998</v>
      </c>
      <c r="W149" s="601">
        <f t="shared" si="84"/>
        <v>0.91052595811168113</v>
      </c>
      <c r="X149" s="602">
        <v>95.870125000000002</v>
      </c>
      <c r="Y149" s="603">
        <v>1</v>
      </c>
      <c r="Z149" s="603">
        <v>211.37479999999999</v>
      </c>
      <c r="AA149" s="603">
        <v>95.120752000000024</v>
      </c>
      <c r="AB149" s="603">
        <v>16.849733333333333</v>
      </c>
      <c r="AC149" s="603">
        <v>86.725439999999992</v>
      </c>
      <c r="AD149" s="603">
        <v>3</v>
      </c>
      <c r="AE149" s="603">
        <v>39.251004999999999</v>
      </c>
      <c r="AF149" s="603">
        <v>50.412999999999997</v>
      </c>
      <c r="AG149" s="603">
        <v>599.60485533333338</v>
      </c>
      <c r="AH149" s="604">
        <f t="shared" si="85"/>
        <v>0.1880024417289427</v>
      </c>
      <c r="AI149" s="605">
        <f t="shared" si="86"/>
        <v>0.41450846674046704</v>
      </c>
      <c r="AJ149" s="606"/>
      <c r="AK149" s="607"/>
      <c r="AL149" s="607"/>
      <c r="AM149" s="607"/>
      <c r="AN149" s="607"/>
      <c r="AO149" s="607">
        <v>1759</v>
      </c>
      <c r="AP149" s="607">
        <v>5219</v>
      </c>
      <c r="AQ149" s="608"/>
      <c r="AR149" s="609"/>
      <c r="AS149" s="610"/>
      <c r="AT149" s="610"/>
      <c r="AU149" s="610"/>
      <c r="AV149" s="610"/>
      <c r="AW149" s="610"/>
      <c r="AX149" s="610"/>
      <c r="AY149" s="610"/>
      <c r="AZ149" s="610"/>
      <c r="BA149" s="610"/>
      <c r="BB149" s="610"/>
      <c r="BC149" s="610"/>
      <c r="BD149" s="610"/>
      <c r="BE149" s="610"/>
      <c r="BF149" s="610"/>
      <c r="BG149" s="610"/>
      <c r="BH149" s="610"/>
      <c r="BI149" s="610"/>
      <c r="BJ149" s="610"/>
      <c r="BK149" s="610"/>
      <c r="BL149" s="611"/>
      <c r="BM149" s="612">
        <v>90</v>
      </c>
      <c r="BN149" s="613">
        <v>50</v>
      </c>
      <c r="BO149" s="613">
        <v>43</v>
      </c>
      <c r="BP149" s="613"/>
      <c r="BQ149" s="613"/>
      <c r="BR149" s="613"/>
      <c r="BS149" s="613"/>
      <c r="BT149" s="613"/>
      <c r="BU149" s="613">
        <v>22</v>
      </c>
      <c r="BV149" s="613"/>
      <c r="BW149" s="613"/>
      <c r="BX149" s="613"/>
      <c r="BY149" s="613"/>
      <c r="BZ149" s="613"/>
      <c r="CA149" s="613"/>
      <c r="CB149" s="613"/>
      <c r="CC149" s="613"/>
      <c r="CD149" s="613"/>
      <c r="CE149" s="613"/>
      <c r="CF149" s="613"/>
      <c r="CG149" s="613"/>
      <c r="CH149" s="613"/>
      <c r="CI149" s="613"/>
      <c r="CJ149" s="613"/>
      <c r="CK149" s="613"/>
      <c r="CL149" s="613"/>
      <c r="CM149" s="613"/>
      <c r="CN149" s="613"/>
      <c r="CO149" s="613"/>
      <c r="CP149" s="613"/>
      <c r="CQ149" s="613"/>
      <c r="CR149" s="613"/>
      <c r="CS149" s="613"/>
      <c r="CT149" s="613"/>
      <c r="CU149" s="613"/>
      <c r="CV149" s="613"/>
      <c r="CW149" s="613"/>
      <c r="CX149" s="613"/>
      <c r="CY149" s="613"/>
      <c r="CZ149" s="613"/>
      <c r="DA149" s="613">
        <f t="shared" si="87"/>
        <v>205</v>
      </c>
      <c r="DB149" s="614">
        <f t="shared" si="88"/>
        <v>4</v>
      </c>
      <c r="DC149" s="615">
        <v>0.59954337899543375</v>
      </c>
      <c r="DD149" s="616">
        <v>0.52810958904109584</v>
      </c>
      <c r="DE149" s="616">
        <v>0.50633959859827971</v>
      </c>
      <c r="DF149" s="616"/>
      <c r="DG149" s="616"/>
      <c r="DH149" s="616"/>
      <c r="DI149" s="616"/>
      <c r="DJ149" s="616"/>
      <c r="DK149" s="616">
        <v>0.43412204234122043</v>
      </c>
      <c r="DL149" s="616"/>
      <c r="DM149" s="616"/>
      <c r="DN149" s="616"/>
      <c r="DO149" s="616"/>
      <c r="DP149" s="616"/>
      <c r="DQ149" s="616"/>
      <c r="DR149" s="616"/>
      <c r="DS149" s="616"/>
      <c r="DT149" s="616"/>
      <c r="DU149" s="616"/>
      <c r="DV149" s="616"/>
      <c r="DW149" s="616"/>
      <c r="DX149" s="616"/>
      <c r="DY149" s="616"/>
      <c r="DZ149" s="616"/>
      <c r="EA149" s="616"/>
      <c r="EB149" s="616"/>
      <c r="EC149" s="616"/>
      <c r="ED149" s="616"/>
      <c r="EE149" s="616"/>
      <c r="EF149" s="616"/>
      <c r="EG149" s="616"/>
      <c r="EH149" s="616"/>
      <c r="EI149" s="616"/>
      <c r="EJ149" s="616"/>
      <c r="EK149" s="616"/>
      <c r="EL149" s="616"/>
      <c r="EM149" s="616"/>
      <c r="EN149" s="616"/>
      <c r="EO149" s="616"/>
      <c r="EP149" s="616"/>
      <c r="EQ149" s="617">
        <v>0.54481790845305711</v>
      </c>
      <c r="ER149" s="618">
        <v>8</v>
      </c>
      <c r="ES149" s="619">
        <v>8</v>
      </c>
      <c r="ET149" s="619">
        <v>4</v>
      </c>
      <c r="EU149" s="619"/>
      <c r="EV149" s="619"/>
      <c r="EW149" s="619"/>
      <c r="EX149" s="619"/>
      <c r="EY149" s="619"/>
      <c r="EZ149" s="619"/>
      <c r="FA149" s="619"/>
      <c r="FB149" s="619"/>
      <c r="FC149" s="619"/>
      <c r="FD149" s="619"/>
      <c r="FE149" s="619"/>
      <c r="FF149" s="619"/>
      <c r="FG149" s="619"/>
      <c r="FH149" s="619"/>
      <c r="FI149" s="619"/>
      <c r="FJ149" s="619"/>
      <c r="FK149" s="619"/>
      <c r="FL149" s="619"/>
      <c r="FM149" s="619"/>
      <c r="FN149" s="619"/>
      <c r="FO149" s="619"/>
      <c r="FP149" s="619"/>
      <c r="FQ149" s="619"/>
      <c r="FR149" s="619"/>
      <c r="FS149" s="619"/>
      <c r="FT149" s="619"/>
      <c r="FU149" s="619"/>
      <c r="FV149" s="619"/>
      <c r="FW149" s="619"/>
      <c r="FX149" s="620">
        <f t="shared" si="89"/>
        <v>20</v>
      </c>
      <c r="FY149" s="614">
        <f t="shared" si="101"/>
        <v>3</v>
      </c>
      <c r="FZ149" s="615">
        <v>0.62671232876712324</v>
      </c>
      <c r="GA149" s="616">
        <v>0.60924657534246573</v>
      </c>
      <c r="GB149" s="616">
        <v>0.72054794520547949</v>
      </c>
      <c r="GC149" s="616"/>
      <c r="GD149" s="616"/>
      <c r="GE149" s="616"/>
      <c r="GF149" s="616"/>
      <c r="GG149" s="616"/>
      <c r="GH149" s="616"/>
      <c r="GI149" s="616"/>
      <c r="GJ149" s="616"/>
      <c r="GK149" s="616"/>
      <c r="GL149" s="616"/>
      <c r="GM149" s="616"/>
      <c r="GN149" s="616"/>
      <c r="GO149" s="616"/>
      <c r="GP149" s="616"/>
      <c r="GQ149" s="616"/>
      <c r="GR149" s="616"/>
      <c r="GS149" s="616"/>
      <c r="GT149" s="616"/>
      <c r="GU149" s="616"/>
      <c r="GV149" s="616"/>
      <c r="GW149" s="616"/>
      <c r="GX149" s="616"/>
      <c r="GY149" s="616"/>
      <c r="GZ149" s="616"/>
      <c r="HA149" s="616"/>
      <c r="HB149" s="616"/>
      <c r="HC149" s="616"/>
      <c r="HD149" s="616"/>
      <c r="HE149" s="616"/>
      <c r="HF149" s="621">
        <v>0.63849315068493151</v>
      </c>
      <c r="HG149" s="622">
        <v>243</v>
      </c>
      <c r="HH149" s="623"/>
      <c r="HI149" s="623"/>
      <c r="HJ149" s="623"/>
      <c r="HK149" s="623"/>
      <c r="HL149" s="623"/>
      <c r="HM149" s="623"/>
      <c r="HN149" s="624"/>
      <c r="HO149" s="625">
        <v>42</v>
      </c>
      <c r="HP149" s="626">
        <v>115</v>
      </c>
      <c r="HQ149" s="626">
        <v>3</v>
      </c>
      <c r="HR149" s="626">
        <v>84</v>
      </c>
      <c r="HS149" s="626">
        <v>613</v>
      </c>
      <c r="HT149" s="626">
        <v>831</v>
      </c>
      <c r="HU149" s="626">
        <v>1070</v>
      </c>
      <c r="HV149" s="626">
        <v>370</v>
      </c>
      <c r="HW149" s="626">
        <v>232</v>
      </c>
      <c r="HX149" s="626">
        <v>153</v>
      </c>
      <c r="HY149" s="626">
        <v>236</v>
      </c>
      <c r="HZ149" s="626">
        <v>535</v>
      </c>
      <c r="IA149" s="626">
        <v>4</v>
      </c>
      <c r="IB149" s="626">
        <v>960</v>
      </c>
      <c r="IC149" s="626">
        <v>1516</v>
      </c>
      <c r="ID149" s="626">
        <v>1265</v>
      </c>
      <c r="IE149" s="626">
        <v>100</v>
      </c>
      <c r="IF149" s="626">
        <v>41</v>
      </c>
      <c r="IG149" s="626">
        <v>187</v>
      </c>
      <c r="IH149" s="626">
        <v>20</v>
      </c>
      <c r="II149" s="626">
        <v>175</v>
      </c>
      <c r="IJ149" s="626">
        <v>63</v>
      </c>
      <c r="IK149" s="626">
        <v>1</v>
      </c>
      <c r="IL149" s="626">
        <v>17</v>
      </c>
      <c r="IM149" s="626">
        <v>0</v>
      </c>
      <c r="IN149" s="626">
        <v>0</v>
      </c>
      <c r="IO149" s="626">
        <v>12</v>
      </c>
      <c r="IP149" s="626">
        <v>1</v>
      </c>
      <c r="IQ149" s="626">
        <f t="shared" si="102"/>
        <v>8646</v>
      </c>
      <c r="IR149" s="627">
        <f t="shared" si="91"/>
        <v>4.8577376821651629E-3</v>
      </c>
      <c r="IS149" s="614">
        <f t="shared" si="92"/>
        <v>23.687671232876713</v>
      </c>
      <c r="IT149" s="628">
        <v>475</v>
      </c>
      <c r="IU149" s="629">
        <f t="shared" si="93"/>
        <v>5.4938699976867914E-2</v>
      </c>
      <c r="IV149" s="630">
        <v>2746</v>
      </c>
      <c r="IW149" s="631">
        <f t="shared" si="74"/>
        <v>0.31760351607679854</v>
      </c>
      <c r="IX149" s="632">
        <v>7005.0950000000021</v>
      </c>
      <c r="IY149" s="633">
        <v>451.19049999999999</v>
      </c>
      <c r="IZ149" s="633">
        <v>7456.2855000000009</v>
      </c>
      <c r="JA149" s="634">
        <f t="shared" si="94"/>
        <v>6.0511430255721824E-2</v>
      </c>
      <c r="JB149" s="635">
        <v>0.86239712005551705</v>
      </c>
      <c r="JC149" s="636">
        <v>2513</v>
      </c>
      <c r="JD149" s="637">
        <v>1272</v>
      </c>
      <c r="JE149" s="637">
        <v>1</v>
      </c>
      <c r="JF149" s="637">
        <v>18</v>
      </c>
      <c r="JG149" s="637">
        <v>0</v>
      </c>
      <c r="JH149" s="637">
        <v>4842</v>
      </c>
      <c r="JI149" s="638">
        <f t="shared" si="75"/>
        <v>0.29065463798288227</v>
      </c>
      <c r="JJ149" s="638">
        <f t="shared" si="76"/>
        <v>0.14712005551700208</v>
      </c>
      <c r="JK149" s="638">
        <f t="shared" si="77"/>
        <v>1.1566042100393245E-4</v>
      </c>
      <c r="JL149" s="638">
        <f t="shared" si="78"/>
        <v>2.0818875780707841E-3</v>
      </c>
      <c r="JM149" s="638">
        <f t="shared" si="79"/>
        <v>0</v>
      </c>
      <c r="JN149" s="639">
        <f t="shared" si="80"/>
        <v>0.56002775850104092</v>
      </c>
      <c r="JO149" s="640">
        <v>27.476190476190474</v>
      </c>
      <c r="JP149" s="641">
        <v>6.6521739130434785</v>
      </c>
      <c r="JQ149" s="641">
        <v>4</v>
      </c>
      <c r="JR149" s="641">
        <v>6.7380952380952381</v>
      </c>
      <c r="JS149" s="641">
        <v>8.830342577487766</v>
      </c>
      <c r="JT149" s="641">
        <v>7.4524669073405532</v>
      </c>
      <c r="JU149" s="641">
        <v>6.8196261682242989</v>
      </c>
      <c r="JV149" s="641">
        <v>9.1432432432432424</v>
      </c>
      <c r="JW149" s="641">
        <v>9.8577586206896548</v>
      </c>
      <c r="JX149" s="641">
        <v>10.274509803921569</v>
      </c>
      <c r="JY149" s="641">
        <v>7.8177966101694913</v>
      </c>
      <c r="JZ149" s="641">
        <v>7.0130841121495324</v>
      </c>
      <c r="KA149" s="641">
        <v>9.75</v>
      </c>
      <c r="KB149" s="641">
        <v>4.5093750000000004</v>
      </c>
      <c r="KC149" s="641">
        <v>4.0488126649076515</v>
      </c>
      <c r="KD149" s="641">
        <v>3.7430830039525693</v>
      </c>
      <c r="KE149" s="641">
        <v>7.72</v>
      </c>
      <c r="KF149" s="641">
        <v>7.1219512195121952</v>
      </c>
      <c r="KG149" s="641">
        <v>11.684491978609625</v>
      </c>
      <c r="KH149" s="641">
        <v>3.05</v>
      </c>
      <c r="KI149" s="641">
        <v>2.3885714285714288</v>
      </c>
      <c r="KJ149" s="641">
        <v>4.3015873015873014</v>
      </c>
      <c r="KK149" s="641">
        <v>13</v>
      </c>
      <c r="KL149" s="641">
        <v>3.5882352941176472</v>
      </c>
      <c r="KM149" s="641">
        <v>0</v>
      </c>
      <c r="KN149" s="641">
        <v>0</v>
      </c>
      <c r="KO149" s="641">
        <v>11</v>
      </c>
      <c r="KP149" s="641">
        <v>3</v>
      </c>
      <c r="KQ149" s="642">
        <v>6.2095766828591259</v>
      </c>
      <c r="KR149" s="625">
        <v>237</v>
      </c>
      <c r="KS149" s="626">
        <v>589</v>
      </c>
      <c r="KT149" s="626">
        <v>9</v>
      </c>
      <c r="KU149" s="626">
        <v>484</v>
      </c>
      <c r="KV149" s="626">
        <v>4301</v>
      </c>
      <c r="KW149" s="626">
        <v>4878</v>
      </c>
      <c r="KX149" s="626">
        <v>5318</v>
      </c>
      <c r="KY149" s="626">
        <v>2709</v>
      </c>
      <c r="KZ149" s="626">
        <v>1790</v>
      </c>
      <c r="LA149" s="626">
        <v>1399</v>
      </c>
      <c r="LB149" s="626">
        <v>1492</v>
      </c>
      <c r="LC149" s="626">
        <v>3069</v>
      </c>
      <c r="LD149" s="626">
        <v>17</v>
      </c>
      <c r="LE149" s="626">
        <v>3060</v>
      </c>
      <c r="LF149" s="626">
        <v>4622</v>
      </c>
      <c r="LG149" s="626">
        <v>3489</v>
      </c>
      <c r="LH149" s="626">
        <v>646</v>
      </c>
      <c r="LI149" s="626">
        <v>229</v>
      </c>
      <c r="LJ149" s="626">
        <v>1693</v>
      </c>
      <c r="LK149" s="626">
        <v>38</v>
      </c>
      <c r="LL149" s="626">
        <v>135</v>
      </c>
      <c r="LM149" s="626">
        <v>171</v>
      </c>
      <c r="LN149" s="626">
        <v>12</v>
      </c>
      <c r="LO149" s="626">
        <v>46</v>
      </c>
      <c r="LP149" s="626">
        <v>0</v>
      </c>
      <c r="LQ149" s="626">
        <v>0</v>
      </c>
      <c r="LR149" s="626">
        <v>112</v>
      </c>
      <c r="LS149" s="626">
        <v>2</v>
      </c>
      <c r="LT149" s="626">
        <f t="shared" si="72"/>
        <v>40547</v>
      </c>
      <c r="LU149" s="614">
        <f t="shared" si="81"/>
        <v>111.08767123287672</v>
      </c>
      <c r="LV149" s="625">
        <v>875</v>
      </c>
      <c r="LW149" s="626">
        <v>65</v>
      </c>
      <c r="LX149" s="626">
        <v>0</v>
      </c>
      <c r="LY149" s="626">
        <v>0</v>
      </c>
      <c r="LZ149" s="626">
        <v>501</v>
      </c>
      <c r="MA149" s="626">
        <v>498</v>
      </c>
      <c r="MB149" s="626">
        <v>914</v>
      </c>
      <c r="MC149" s="626">
        <v>304</v>
      </c>
      <c r="MD149" s="626">
        <v>271</v>
      </c>
      <c r="ME149" s="626">
        <v>20</v>
      </c>
      <c r="MF149" s="626">
        <v>117</v>
      </c>
      <c r="MG149" s="626">
        <v>149</v>
      </c>
      <c r="MH149" s="626">
        <v>18</v>
      </c>
      <c r="MI149" s="626">
        <v>325</v>
      </c>
      <c r="MJ149" s="626">
        <v>15</v>
      </c>
      <c r="MK149" s="626">
        <v>0</v>
      </c>
      <c r="ML149" s="626">
        <v>26</v>
      </c>
      <c r="MM149" s="626">
        <v>23</v>
      </c>
      <c r="MN149" s="626">
        <v>306</v>
      </c>
      <c r="MO149" s="626">
        <v>7</v>
      </c>
      <c r="MP149" s="626">
        <v>151</v>
      </c>
      <c r="MQ149" s="626">
        <v>45</v>
      </c>
      <c r="MR149" s="626">
        <v>0</v>
      </c>
      <c r="MS149" s="626">
        <v>2</v>
      </c>
      <c r="MT149" s="626">
        <v>0</v>
      </c>
      <c r="MU149" s="626">
        <v>0</v>
      </c>
      <c r="MV149" s="626">
        <v>7</v>
      </c>
      <c r="MW149" s="626">
        <v>0</v>
      </c>
      <c r="MX149" s="626">
        <f t="shared" si="103"/>
        <v>4639</v>
      </c>
      <c r="MY149" s="614">
        <f t="shared" si="95"/>
        <v>12.70958904109589</v>
      </c>
      <c r="MZ149" s="612">
        <f t="shared" si="82"/>
        <v>40547</v>
      </c>
      <c r="NA149" s="613">
        <f t="shared" si="96"/>
        <v>4639</v>
      </c>
      <c r="NB149" s="643">
        <f t="shared" si="97"/>
        <v>0.10266454211481432</v>
      </c>
      <c r="NC149" s="644">
        <v>5</v>
      </c>
      <c r="ND149" s="645">
        <v>99</v>
      </c>
      <c r="NE149" s="645">
        <v>282</v>
      </c>
      <c r="NF149" s="646">
        <v>1526</v>
      </c>
      <c r="NG149" s="647">
        <v>1336</v>
      </c>
      <c r="NH149" s="647">
        <v>1391</v>
      </c>
      <c r="NI149" s="645">
        <v>0</v>
      </c>
      <c r="NJ149" s="645">
        <v>0</v>
      </c>
      <c r="NK149" s="646">
        <v>0</v>
      </c>
      <c r="NL149" s="647">
        <v>0</v>
      </c>
      <c r="NM149" s="645">
        <v>0</v>
      </c>
      <c r="NN149" s="645">
        <v>0</v>
      </c>
      <c r="NO149" s="646">
        <v>0</v>
      </c>
      <c r="NP149" s="647">
        <v>0</v>
      </c>
      <c r="NQ149" s="648">
        <v>0</v>
      </c>
      <c r="NR149" s="648">
        <v>0</v>
      </c>
      <c r="NS149" s="648">
        <v>0</v>
      </c>
      <c r="NT149" s="649">
        <f t="shared" si="98"/>
        <v>4639</v>
      </c>
      <c r="NU149" s="650">
        <f t="shared" si="99"/>
        <v>8.3207587842207373E-2</v>
      </c>
      <c r="NV149" s="625">
        <v>745</v>
      </c>
      <c r="NW149" s="626">
        <v>17</v>
      </c>
      <c r="NX149" s="626">
        <v>68</v>
      </c>
      <c r="NY149" s="651">
        <v>830</v>
      </c>
      <c r="NZ149" s="626">
        <v>23</v>
      </c>
      <c r="OA149" s="626">
        <v>17</v>
      </c>
      <c r="OB149" s="626">
        <v>74</v>
      </c>
      <c r="OC149" s="651">
        <v>114</v>
      </c>
      <c r="OD149" s="652">
        <f t="shared" si="100"/>
        <v>944</v>
      </c>
      <c r="OE149" s="653">
        <v>8.4</v>
      </c>
      <c r="OF149" s="654">
        <v>2.1</v>
      </c>
      <c r="OG149" s="654">
        <v>4.67</v>
      </c>
      <c r="OH149" s="654">
        <v>0.291875</v>
      </c>
      <c r="OI149" s="654">
        <v>19.899999999999999</v>
      </c>
      <c r="OJ149" s="654">
        <v>4.9749999999999996</v>
      </c>
      <c r="OK149" s="654">
        <v>33.64</v>
      </c>
      <c r="OL149" s="655">
        <v>2.1025</v>
      </c>
      <c r="OM149" s="656"/>
      <c r="ON149" s="657"/>
      <c r="OO149" s="657"/>
      <c r="OP149" s="657"/>
      <c r="OQ149" s="657"/>
      <c r="OR149" s="657"/>
      <c r="OS149" s="657"/>
      <c r="OT149" s="658"/>
    </row>
    <row r="150" spans="1:410" s="587" customFormat="1" ht="8.25" x14ac:dyDescent="0.25">
      <c r="A150" s="588" t="s">
        <v>892</v>
      </c>
      <c r="B150" s="589" t="s">
        <v>893</v>
      </c>
      <c r="C150" s="590" t="s">
        <v>894</v>
      </c>
      <c r="D150" s="590" t="s">
        <v>895</v>
      </c>
      <c r="E150" s="590" t="s">
        <v>1213</v>
      </c>
      <c r="F150" s="590" t="s">
        <v>280</v>
      </c>
      <c r="G150" s="590" t="s">
        <v>293</v>
      </c>
      <c r="H150" s="590" t="s">
        <v>294</v>
      </c>
      <c r="I150" s="590" t="s">
        <v>492</v>
      </c>
      <c r="J150" s="590" t="s">
        <v>493</v>
      </c>
      <c r="K150" s="591" t="s">
        <v>282</v>
      </c>
      <c r="L150" s="592">
        <v>1</v>
      </c>
      <c r="M150" s="593">
        <v>1</v>
      </c>
      <c r="N150" s="594">
        <v>0</v>
      </c>
      <c r="O150" s="595">
        <v>1</v>
      </c>
      <c r="P150" s="596">
        <v>0</v>
      </c>
      <c r="Q150" s="597">
        <f t="shared" si="83"/>
        <v>0</v>
      </c>
      <c r="R150" s="598">
        <f t="shared" si="70"/>
        <v>0</v>
      </c>
      <c r="S150" s="599">
        <v>34191.277130000002</v>
      </c>
      <c r="T150" s="600">
        <v>11149.686659999999</v>
      </c>
      <c r="U150" s="600">
        <v>0</v>
      </c>
      <c r="V150" s="600">
        <v>45340.963790000009</v>
      </c>
      <c r="W150" s="601"/>
      <c r="X150" s="602">
        <v>7</v>
      </c>
      <c r="Y150" s="603">
        <v>0</v>
      </c>
      <c r="Z150" s="603">
        <v>7</v>
      </c>
      <c r="AA150" s="603">
        <v>3</v>
      </c>
      <c r="AB150" s="603">
        <v>7</v>
      </c>
      <c r="AC150" s="603">
        <v>0</v>
      </c>
      <c r="AD150" s="603">
        <v>7</v>
      </c>
      <c r="AE150" s="603">
        <v>19</v>
      </c>
      <c r="AF150" s="603">
        <v>3</v>
      </c>
      <c r="AG150" s="603">
        <v>53</v>
      </c>
      <c r="AH150" s="604">
        <f t="shared" si="85"/>
        <v>0.22580645161290322</v>
      </c>
      <c r="AI150" s="605">
        <f t="shared" si="86"/>
        <v>0.22580645161290322</v>
      </c>
      <c r="AJ150" s="606"/>
      <c r="AK150" s="607"/>
      <c r="AL150" s="607"/>
      <c r="AM150" s="607"/>
      <c r="AN150" s="607"/>
      <c r="AO150" s="607"/>
      <c r="AP150" s="607"/>
      <c r="AQ150" s="608"/>
      <c r="AR150" s="609"/>
      <c r="AS150" s="610"/>
      <c r="AT150" s="610"/>
      <c r="AU150" s="610"/>
      <c r="AV150" s="610"/>
      <c r="AW150" s="610"/>
      <c r="AX150" s="610"/>
      <c r="AY150" s="610"/>
      <c r="AZ150" s="610"/>
      <c r="BA150" s="610"/>
      <c r="BB150" s="610"/>
      <c r="BC150" s="610"/>
      <c r="BD150" s="610"/>
      <c r="BE150" s="610"/>
      <c r="BF150" s="610"/>
      <c r="BG150" s="610"/>
      <c r="BH150" s="610"/>
      <c r="BI150" s="610"/>
      <c r="BJ150" s="610"/>
      <c r="BK150" s="610"/>
      <c r="BL150" s="611"/>
      <c r="BM150" s="612"/>
      <c r="BN150" s="613"/>
      <c r="BO150" s="613">
        <v>11</v>
      </c>
      <c r="BP150" s="613"/>
      <c r="BQ150" s="613"/>
      <c r="BR150" s="613"/>
      <c r="BS150" s="613"/>
      <c r="BT150" s="613"/>
      <c r="BU150" s="613"/>
      <c r="BV150" s="613"/>
      <c r="BW150" s="613"/>
      <c r="BX150" s="613"/>
      <c r="BY150" s="613"/>
      <c r="BZ150" s="613"/>
      <c r="CA150" s="613"/>
      <c r="CB150" s="613"/>
      <c r="CC150" s="613"/>
      <c r="CD150" s="613"/>
      <c r="CE150" s="613"/>
      <c r="CF150" s="613"/>
      <c r="CG150" s="613"/>
      <c r="CH150" s="613"/>
      <c r="CI150" s="613"/>
      <c r="CJ150" s="613"/>
      <c r="CK150" s="613"/>
      <c r="CL150" s="613"/>
      <c r="CM150" s="613"/>
      <c r="CN150" s="613"/>
      <c r="CO150" s="613"/>
      <c r="CP150" s="613"/>
      <c r="CQ150" s="613"/>
      <c r="CR150" s="613"/>
      <c r="CS150" s="613"/>
      <c r="CT150" s="613"/>
      <c r="CU150" s="613"/>
      <c r="CV150" s="613"/>
      <c r="CW150" s="613"/>
      <c r="CX150" s="613"/>
      <c r="CY150" s="613"/>
      <c r="CZ150" s="613"/>
      <c r="DA150" s="613">
        <f t="shared" si="87"/>
        <v>11</v>
      </c>
      <c r="DB150" s="614">
        <f t="shared" si="88"/>
        <v>1</v>
      </c>
      <c r="DC150" s="615"/>
      <c r="DD150" s="616"/>
      <c r="DE150" s="616">
        <v>2.1170610211706103E-2</v>
      </c>
      <c r="DF150" s="616"/>
      <c r="DG150" s="616"/>
      <c r="DH150" s="616"/>
      <c r="DI150" s="616"/>
      <c r="DJ150" s="616"/>
      <c r="DK150" s="616"/>
      <c r="DL150" s="616"/>
      <c r="DM150" s="616"/>
      <c r="DN150" s="616"/>
      <c r="DO150" s="616"/>
      <c r="DP150" s="616"/>
      <c r="DQ150" s="616"/>
      <c r="DR150" s="616"/>
      <c r="DS150" s="616"/>
      <c r="DT150" s="616"/>
      <c r="DU150" s="616"/>
      <c r="DV150" s="616"/>
      <c r="DW150" s="616"/>
      <c r="DX150" s="616"/>
      <c r="DY150" s="616"/>
      <c r="DZ150" s="616"/>
      <c r="EA150" s="616"/>
      <c r="EB150" s="616"/>
      <c r="EC150" s="616"/>
      <c r="ED150" s="616"/>
      <c r="EE150" s="616"/>
      <c r="EF150" s="616"/>
      <c r="EG150" s="616"/>
      <c r="EH150" s="616"/>
      <c r="EI150" s="616"/>
      <c r="EJ150" s="616"/>
      <c r="EK150" s="616"/>
      <c r="EL150" s="616"/>
      <c r="EM150" s="616"/>
      <c r="EN150" s="616"/>
      <c r="EO150" s="616"/>
      <c r="EP150" s="616"/>
      <c r="EQ150" s="617">
        <v>2.1170610211706103E-2</v>
      </c>
      <c r="ER150" s="618"/>
      <c r="ES150" s="619"/>
      <c r="ET150" s="619"/>
      <c r="EU150" s="619"/>
      <c r="EV150" s="619"/>
      <c r="EW150" s="619"/>
      <c r="EX150" s="619"/>
      <c r="EY150" s="619"/>
      <c r="EZ150" s="619"/>
      <c r="FA150" s="619"/>
      <c r="FB150" s="619"/>
      <c r="FC150" s="619"/>
      <c r="FD150" s="619"/>
      <c r="FE150" s="619"/>
      <c r="FF150" s="619"/>
      <c r="FG150" s="619"/>
      <c r="FH150" s="619"/>
      <c r="FI150" s="619"/>
      <c r="FJ150" s="619"/>
      <c r="FK150" s="619"/>
      <c r="FL150" s="619"/>
      <c r="FM150" s="619"/>
      <c r="FN150" s="619"/>
      <c r="FO150" s="619"/>
      <c r="FP150" s="619"/>
      <c r="FQ150" s="619"/>
      <c r="FR150" s="619"/>
      <c r="FS150" s="619"/>
      <c r="FT150" s="619"/>
      <c r="FU150" s="619"/>
      <c r="FV150" s="619"/>
      <c r="FW150" s="619"/>
      <c r="FX150" s="620"/>
      <c r="FY150" s="614"/>
      <c r="FZ150" s="615"/>
      <c r="GA150" s="616"/>
      <c r="GB150" s="616"/>
      <c r="GC150" s="616"/>
      <c r="GD150" s="616"/>
      <c r="GE150" s="616"/>
      <c r="GF150" s="616"/>
      <c r="GG150" s="616"/>
      <c r="GH150" s="616"/>
      <c r="GI150" s="616"/>
      <c r="GJ150" s="616"/>
      <c r="GK150" s="616"/>
      <c r="GL150" s="616"/>
      <c r="GM150" s="616"/>
      <c r="GN150" s="616"/>
      <c r="GO150" s="616"/>
      <c r="GP150" s="616"/>
      <c r="GQ150" s="616"/>
      <c r="GR150" s="616"/>
      <c r="GS150" s="616"/>
      <c r="GT150" s="616"/>
      <c r="GU150" s="616"/>
      <c r="GV150" s="616"/>
      <c r="GW150" s="616"/>
      <c r="GX150" s="616"/>
      <c r="GY150" s="616"/>
      <c r="GZ150" s="616"/>
      <c r="HA150" s="616"/>
      <c r="HB150" s="616"/>
      <c r="HC150" s="616"/>
      <c r="HD150" s="616"/>
      <c r="HE150" s="616"/>
      <c r="HF150" s="621"/>
      <c r="HG150" s="622"/>
      <c r="HH150" s="623"/>
      <c r="HI150" s="623"/>
      <c r="HJ150" s="623"/>
      <c r="HK150" s="623"/>
      <c r="HL150" s="623"/>
      <c r="HM150" s="623"/>
      <c r="HN150" s="624"/>
      <c r="HO150" s="625">
        <v>0</v>
      </c>
      <c r="HP150" s="626">
        <v>0</v>
      </c>
      <c r="HQ150" s="626">
        <v>0</v>
      </c>
      <c r="HR150" s="626">
        <v>0</v>
      </c>
      <c r="HS150" s="626">
        <v>0</v>
      </c>
      <c r="HT150" s="626">
        <v>0</v>
      </c>
      <c r="HU150" s="626">
        <v>0</v>
      </c>
      <c r="HV150" s="626">
        <v>0</v>
      </c>
      <c r="HW150" s="626">
        <v>0</v>
      </c>
      <c r="HX150" s="626">
        <v>0</v>
      </c>
      <c r="HY150" s="626">
        <v>0</v>
      </c>
      <c r="HZ150" s="626">
        <v>0</v>
      </c>
      <c r="IA150" s="626">
        <v>0</v>
      </c>
      <c r="IB150" s="626">
        <v>71</v>
      </c>
      <c r="IC150" s="626">
        <v>14</v>
      </c>
      <c r="ID150" s="626">
        <v>0</v>
      </c>
      <c r="IE150" s="626">
        <v>0</v>
      </c>
      <c r="IF150" s="626">
        <v>0</v>
      </c>
      <c r="IG150" s="626">
        <v>0</v>
      </c>
      <c r="IH150" s="626">
        <v>0</v>
      </c>
      <c r="II150" s="626">
        <v>0</v>
      </c>
      <c r="IJ150" s="626">
        <v>0</v>
      </c>
      <c r="IK150" s="626">
        <v>0</v>
      </c>
      <c r="IL150" s="626">
        <v>0</v>
      </c>
      <c r="IM150" s="626">
        <v>0</v>
      </c>
      <c r="IN150" s="626">
        <v>0</v>
      </c>
      <c r="IO150" s="626">
        <v>0</v>
      </c>
      <c r="IP150" s="626">
        <v>0</v>
      </c>
      <c r="IQ150" s="626">
        <f t="shared" si="102"/>
        <v>85</v>
      </c>
      <c r="IR150" s="627">
        <f t="shared" si="91"/>
        <v>0</v>
      </c>
      <c r="IS150" s="614">
        <f t="shared" si="92"/>
        <v>0.23287671232876711</v>
      </c>
      <c r="IT150" s="628">
        <v>9</v>
      </c>
      <c r="IU150" s="629">
        <f t="shared" si="93"/>
        <v>0.10588235294117647</v>
      </c>
      <c r="IV150" s="630">
        <v>46</v>
      </c>
      <c r="IW150" s="631">
        <f t="shared" si="74"/>
        <v>0.54117647058823526</v>
      </c>
      <c r="IX150" s="632">
        <v>11.863300000000001</v>
      </c>
      <c r="IY150" s="633">
        <v>0</v>
      </c>
      <c r="IZ150" s="633">
        <v>11.863300000000001</v>
      </c>
      <c r="JA150" s="634">
        <f t="shared" si="94"/>
        <v>0</v>
      </c>
      <c r="JB150" s="635">
        <v>0.13956823529411766</v>
      </c>
      <c r="JC150" s="636">
        <v>85</v>
      </c>
      <c r="JD150" s="637">
        <v>0</v>
      </c>
      <c r="JE150" s="637">
        <v>0</v>
      </c>
      <c r="JF150" s="637">
        <v>0</v>
      </c>
      <c r="JG150" s="637">
        <v>0</v>
      </c>
      <c r="JH150" s="637">
        <v>0</v>
      </c>
      <c r="JI150" s="638">
        <f t="shared" si="75"/>
        <v>1</v>
      </c>
      <c r="JJ150" s="638">
        <f t="shared" si="76"/>
        <v>0</v>
      </c>
      <c r="JK150" s="638">
        <f t="shared" si="77"/>
        <v>0</v>
      </c>
      <c r="JL150" s="638">
        <f t="shared" si="78"/>
        <v>0</v>
      </c>
      <c r="JM150" s="638">
        <f t="shared" si="79"/>
        <v>0</v>
      </c>
      <c r="JN150" s="639">
        <f t="shared" si="80"/>
        <v>0</v>
      </c>
      <c r="JO150" s="640">
        <v>0</v>
      </c>
      <c r="JP150" s="641">
        <v>0</v>
      </c>
      <c r="JQ150" s="641">
        <v>0</v>
      </c>
      <c r="JR150" s="641">
        <v>0</v>
      </c>
      <c r="JS150" s="641">
        <v>0</v>
      </c>
      <c r="JT150" s="641">
        <v>0</v>
      </c>
      <c r="JU150" s="641">
        <v>0</v>
      </c>
      <c r="JV150" s="641">
        <v>0</v>
      </c>
      <c r="JW150" s="641">
        <v>0</v>
      </c>
      <c r="JX150" s="641">
        <v>0</v>
      </c>
      <c r="JY150" s="641">
        <v>0</v>
      </c>
      <c r="JZ150" s="641">
        <v>0</v>
      </c>
      <c r="KA150" s="641">
        <v>0</v>
      </c>
      <c r="KB150" s="641">
        <v>1.0140845070422535</v>
      </c>
      <c r="KC150" s="641">
        <v>1</v>
      </c>
      <c r="KD150" s="641">
        <v>0</v>
      </c>
      <c r="KE150" s="641">
        <v>0</v>
      </c>
      <c r="KF150" s="641">
        <v>0</v>
      </c>
      <c r="KG150" s="641">
        <v>0</v>
      </c>
      <c r="KH150" s="641">
        <v>0</v>
      </c>
      <c r="KI150" s="641">
        <v>0</v>
      </c>
      <c r="KJ150" s="641">
        <v>0</v>
      </c>
      <c r="KK150" s="641">
        <v>0</v>
      </c>
      <c r="KL150" s="641">
        <v>0</v>
      </c>
      <c r="KM150" s="641">
        <v>0</v>
      </c>
      <c r="KN150" s="641">
        <v>0</v>
      </c>
      <c r="KO150" s="641">
        <v>0</v>
      </c>
      <c r="KP150" s="641">
        <v>0</v>
      </c>
      <c r="KQ150" s="642">
        <v>1.0117647058823529</v>
      </c>
      <c r="KR150" s="625">
        <v>0</v>
      </c>
      <c r="KS150" s="626">
        <v>0</v>
      </c>
      <c r="KT150" s="626">
        <v>0</v>
      </c>
      <c r="KU150" s="626">
        <v>0</v>
      </c>
      <c r="KV150" s="626">
        <v>0</v>
      </c>
      <c r="KW150" s="626">
        <v>0</v>
      </c>
      <c r="KX150" s="626">
        <v>0</v>
      </c>
      <c r="KY150" s="626">
        <v>0</v>
      </c>
      <c r="KZ150" s="626">
        <v>0</v>
      </c>
      <c r="LA150" s="626">
        <v>0</v>
      </c>
      <c r="LB150" s="626">
        <v>0</v>
      </c>
      <c r="LC150" s="626">
        <v>0</v>
      </c>
      <c r="LD150" s="626">
        <v>0</v>
      </c>
      <c r="LE150" s="626">
        <v>71</v>
      </c>
      <c r="LF150" s="626">
        <v>14</v>
      </c>
      <c r="LG150" s="626">
        <v>0</v>
      </c>
      <c r="LH150" s="626">
        <v>0</v>
      </c>
      <c r="LI150" s="626">
        <v>0</v>
      </c>
      <c r="LJ150" s="626">
        <v>0</v>
      </c>
      <c r="LK150" s="626">
        <v>0</v>
      </c>
      <c r="LL150" s="626">
        <v>0</v>
      </c>
      <c r="LM150" s="626">
        <v>0</v>
      </c>
      <c r="LN150" s="626">
        <v>0</v>
      </c>
      <c r="LO150" s="626">
        <v>0</v>
      </c>
      <c r="LP150" s="626">
        <v>0</v>
      </c>
      <c r="LQ150" s="626">
        <v>0</v>
      </c>
      <c r="LR150" s="626">
        <v>0</v>
      </c>
      <c r="LS150" s="626">
        <v>0</v>
      </c>
      <c r="LT150" s="626">
        <f t="shared" si="72"/>
        <v>85</v>
      </c>
      <c r="LU150" s="614">
        <f t="shared" si="81"/>
        <v>0.23287671232876711</v>
      </c>
      <c r="LV150" s="625">
        <v>0</v>
      </c>
      <c r="LW150" s="626">
        <v>0</v>
      </c>
      <c r="LX150" s="626">
        <v>0</v>
      </c>
      <c r="LY150" s="626">
        <v>0</v>
      </c>
      <c r="LZ150" s="626">
        <v>0</v>
      </c>
      <c r="MA150" s="626">
        <v>0</v>
      </c>
      <c r="MB150" s="626">
        <v>0</v>
      </c>
      <c r="MC150" s="626">
        <v>0</v>
      </c>
      <c r="MD150" s="626">
        <v>0</v>
      </c>
      <c r="ME150" s="626">
        <v>0</v>
      </c>
      <c r="MF150" s="626">
        <v>0</v>
      </c>
      <c r="MG150" s="626">
        <v>0</v>
      </c>
      <c r="MH150" s="626">
        <v>0</v>
      </c>
      <c r="MI150" s="626">
        <v>0</v>
      </c>
      <c r="MJ150" s="626">
        <v>0</v>
      </c>
      <c r="MK150" s="626">
        <v>0</v>
      </c>
      <c r="ML150" s="626">
        <v>0</v>
      </c>
      <c r="MM150" s="626">
        <v>0</v>
      </c>
      <c r="MN150" s="626">
        <v>0</v>
      </c>
      <c r="MO150" s="626">
        <v>0</v>
      </c>
      <c r="MP150" s="626">
        <v>0</v>
      </c>
      <c r="MQ150" s="626">
        <v>0</v>
      </c>
      <c r="MR150" s="626">
        <v>0</v>
      </c>
      <c r="MS150" s="626">
        <v>0</v>
      </c>
      <c r="MT150" s="626">
        <v>0</v>
      </c>
      <c r="MU150" s="626">
        <v>0</v>
      </c>
      <c r="MV150" s="626">
        <v>0</v>
      </c>
      <c r="MW150" s="626">
        <v>0</v>
      </c>
      <c r="MX150" s="626">
        <f t="shared" si="103"/>
        <v>0</v>
      </c>
      <c r="MY150" s="614">
        <f t="shared" si="95"/>
        <v>0</v>
      </c>
      <c r="MZ150" s="612">
        <f t="shared" si="82"/>
        <v>85</v>
      </c>
      <c r="NA150" s="613">
        <f t="shared" si="96"/>
        <v>0</v>
      </c>
      <c r="NB150" s="643">
        <f t="shared" si="97"/>
        <v>0</v>
      </c>
      <c r="NC150" s="644">
        <v>0</v>
      </c>
      <c r="ND150" s="645">
        <v>0</v>
      </c>
      <c r="NE150" s="645">
        <v>0</v>
      </c>
      <c r="NF150" s="646">
        <v>0</v>
      </c>
      <c r="NG150" s="647">
        <v>0</v>
      </c>
      <c r="NH150" s="647">
        <v>0</v>
      </c>
      <c r="NI150" s="645">
        <v>0</v>
      </c>
      <c r="NJ150" s="645">
        <v>0</v>
      </c>
      <c r="NK150" s="646">
        <v>0</v>
      </c>
      <c r="NL150" s="647">
        <v>0</v>
      </c>
      <c r="NM150" s="645">
        <v>0</v>
      </c>
      <c r="NN150" s="645">
        <v>0</v>
      </c>
      <c r="NO150" s="646">
        <v>0</v>
      </c>
      <c r="NP150" s="647">
        <v>0</v>
      </c>
      <c r="NQ150" s="648">
        <v>0</v>
      </c>
      <c r="NR150" s="648">
        <v>0</v>
      </c>
      <c r="NS150" s="648">
        <v>0</v>
      </c>
      <c r="NT150" s="649">
        <f t="shared" si="98"/>
        <v>0</v>
      </c>
      <c r="NU150" s="650"/>
      <c r="NV150" s="625"/>
      <c r="NW150" s="626"/>
      <c r="NX150" s="626"/>
      <c r="NY150" s="651"/>
      <c r="NZ150" s="626"/>
      <c r="OA150" s="626"/>
      <c r="OB150" s="626"/>
      <c r="OC150" s="651"/>
      <c r="OD150" s="652"/>
      <c r="OE150" s="653"/>
      <c r="OF150" s="654"/>
      <c r="OG150" s="654"/>
      <c r="OH150" s="654"/>
      <c r="OI150" s="654"/>
      <c r="OJ150" s="654"/>
      <c r="OK150" s="654"/>
      <c r="OL150" s="655"/>
      <c r="OM150" s="656"/>
      <c r="ON150" s="657"/>
      <c r="OO150" s="657"/>
      <c r="OP150" s="657">
        <v>50</v>
      </c>
      <c r="OQ150" s="657"/>
      <c r="OR150" s="657"/>
      <c r="OS150" s="657"/>
      <c r="OT150" s="658">
        <f t="shared" ref="OT150:OT170" si="105">SUBTOTAL(9,OM150:OS150)</f>
        <v>50</v>
      </c>
    </row>
    <row r="151" spans="1:410" s="587" customFormat="1" ht="8.25" x14ac:dyDescent="0.25">
      <c r="A151" s="588" t="s">
        <v>896</v>
      </c>
      <c r="B151" s="589" t="s">
        <v>897</v>
      </c>
      <c r="C151" s="590" t="s">
        <v>898</v>
      </c>
      <c r="D151" s="590" t="s">
        <v>1313</v>
      </c>
      <c r="E151" s="590" t="s">
        <v>1206</v>
      </c>
      <c r="F151" s="590" t="s">
        <v>207</v>
      </c>
      <c r="G151" s="590" t="s">
        <v>260</v>
      </c>
      <c r="H151" s="590" t="s">
        <v>260</v>
      </c>
      <c r="I151" s="590" t="s">
        <v>492</v>
      </c>
      <c r="J151" s="590" t="s">
        <v>493</v>
      </c>
      <c r="K151" s="591" t="s">
        <v>282</v>
      </c>
      <c r="L151" s="592">
        <v>1</v>
      </c>
      <c r="M151" s="593"/>
      <c r="N151" s="594"/>
      <c r="O151" s="595"/>
      <c r="P151" s="596"/>
      <c r="Q151" s="597"/>
      <c r="R151" s="598">
        <f t="shared" si="70"/>
        <v>0</v>
      </c>
      <c r="S151" s="599">
        <v>0</v>
      </c>
      <c r="T151" s="600">
        <v>298170.27584999998</v>
      </c>
      <c r="U151" s="600">
        <v>0</v>
      </c>
      <c r="V151" s="600">
        <v>298170.27584999998</v>
      </c>
      <c r="W151" s="601"/>
      <c r="X151" s="602">
        <v>18.89</v>
      </c>
      <c r="Y151" s="603">
        <v>0</v>
      </c>
      <c r="Z151" s="603">
        <v>33.21</v>
      </c>
      <c r="AA151" s="603">
        <v>1</v>
      </c>
      <c r="AB151" s="603">
        <v>0</v>
      </c>
      <c r="AC151" s="603">
        <v>4.82</v>
      </c>
      <c r="AD151" s="603">
        <v>0</v>
      </c>
      <c r="AE151" s="603">
        <v>12.988999999999999</v>
      </c>
      <c r="AF151" s="603">
        <v>0</v>
      </c>
      <c r="AG151" s="603">
        <v>70.909000000000006</v>
      </c>
      <c r="AH151" s="604">
        <f t="shared" si="85"/>
        <v>0.32613950276243092</v>
      </c>
      <c r="AI151" s="605">
        <f t="shared" si="86"/>
        <v>0.57337707182320441</v>
      </c>
      <c r="AJ151" s="606"/>
      <c r="AK151" s="607"/>
      <c r="AL151" s="607"/>
      <c r="AM151" s="607"/>
      <c r="AN151" s="607"/>
      <c r="AO151" s="607"/>
      <c r="AP151" s="607"/>
      <c r="AQ151" s="608"/>
      <c r="AR151" s="609"/>
      <c r="AS151" s="610"/>
      <c r="AT151" s="610"/>
      <c r="AU151" s="610"/>
      <c r="AV151" s="610"/>
      <c r="AW151" s="610"/>
      <c r="AX151" s="610">
        <v>1</v>
      </c>
      <c r="AY151" s="610"/>
      <c r="AZ151" s="610"/>
      <c r="BA151" s="610"/>
      <c r="BB151" s="610"/>
      <c r="BC151" s="610"/>
      <c r="BD151" s="610"/>
      <c r="BE151" s="610"/>
      <c r="BF151" s="610"/>
      <c r="BG151" s="610"/>
      <c r="BH151" s="610"/>
      <c r="BI151" s="610"/>
      <c r="BJ151" s="610"/>
      <c r="BK151" s="610"/>
      <c r="BL151" s="611">
        <f t="shared" si="104"/>
        <v>1</v>
      </c>
      <c r="BM151" s="612"/>
      <c r="BN151" s="613"/>
      <c r="BO151" s="613"/>
      <c r="BP151" s="613"/>
      <c r="BQ151" s="613"/>
      <c r="BR151" s="613"/>
      <c r="BS151" s="613"/>
      <c r="BT151" s="613"/>
      <c r="BU151" s="613"/>
      <c r="BV151" s="613"/>
      <c r="BW151" s="613"/>
      <c r="BX151" s="613"/>
      <c r="BY151" s="613"/>
      <c r="BZ151" s="613">
        <v>22</v>
      </c>
      <c r="CA151" s="613"/>
      <c r="CB151" s="613"/>
      <c r="CC151" s="613"/>
      <c r="CD151" s="613"/>
      <c r="CE151" s="613"/>
      <c r="CF151" s="613"/>
      <c r="CG151" s="613"/>
      <c r="CH151" s="613"/>
      <c r="CI151" s="613"/>
      <c r="CJ151" s="613"/>
      <c r="CK151" s="613"/>
      <c r="CL151" s="613"/>
      <c r="CM151" s="613"/>
      <c r="CN151" s="613"/>
      <c r="CO151" s="613"/>
      <c r="CP151" s="613"/>
      <c r="CQ151" s="613"/>
      <c r="CR151" s="613"/>
      <c r="CS151" s="613"/>
      <c r="CT151" s="613"/>
      <c r="CU151" s="613"/>
      <c r="CV151" s="613"/>
      <c r="CW151" s="613"/>
      <c r="CX151" s="613"/>
      <c r="CY151" s="613"/>
      <c r="CZ151" s="613"/>
      <c r="DA151" s="613">
        <f t="shared" si="87"/>
        <v>22</v>
      </c>
      <c r="DB151" s="614">
        <f t="shared" si="88"/>
        <v>1</v>
      </c>
      <c r="DC151" s="615"/>
      <c r="DD151" s="616"/>
      <c r="DE151" s="616"/>
      <c r="DF151" s="616"/>
      <c r="DG151" s="616"/>
      <c r="DH151" s="616"/>
      <c r="DI151" s="616"/>
      <c r="DJ151" s="616"/>
      <c r="DK151" s="616"/>
      <c r="DL151" s="616"/>
      <c r="DM151" s="616"/>
      <c r="DN151" s="616"/>
      <c r="DO151" s="616"/>
      <c r="DP151" s="616">
        <v>0.6728518057285181</v>
      </c>
      <c r="DQ151" s="616"/>
      <c r="DR151" s="616"/>
      <c r="DS151" s="616"/>
      <c r="DT151" s="616"/>
      <c r="DU151" s="616"/>
      <c r="DV151" s="616"/>
      <c r="DW151" s="616"/>
      <c r="DX151" s="616"/>
      <c r="DY151" s="616"/>
      <c r="DZ151" s="616"/>
      <c r="EA151" s="616"/>
      <c r="EB151" s="616"/>
      <c r="EC151" s="616"/>
      <c r="ED151" s="616"/>
      <c r="EE151" s="616"/>
      <c r="EF151" s="616"/>
      <c r="EG151" s="616"/>
      <c r="EH151" s="616"/>
      <c r="EI151" s="616"/>
      <c r="EJ151" s="616"/>
      <c r="EK151" s="616"/>
      <c r="EL151" s="616"/>
      <c r="EM151" s="616"/>
      <c r="EN151" s="616"/>
      <c r="EO151" s="616"/>
      <c r="EP151" s="616"/>
      <c r="EQ151" s="617">
        <v>0.6728518057285181</v>
      </c>
      <c r="ER151" s="618"/>
      <c r="ES151" s="619"/>
      <c r="ET151" s="619"/>
      <c r="EU151" s="619"/>
      <c r="EV151" s="619"/>
      <c r="EW151" s="619"/>
      <c r="EX151" s="619"/>
      <c r="EY151" s="619"/>
      <c r="EZ151" s="619"/>
      <c r="FA151" s="619"/>
      <c r="FB151" s="619"/>
      <c r="FC151" s="619"/>
      <c r="FD151" s="619"/>
      <c r="FE151" s="619"/>
      <c r="FF151" s="619"/>
      <c r="FG151" s="619"/>
      <c r="FH151" s="619"/>
      <c r="FI151" s="619"/>
      <c r="FJ151" s="619"/>
      <c r="FK151" s="619"/>
      <c r="FL151" s="619"/>
      <c r="FM151" s="619"/>
      <c r="FN151" s="619"/>
      <c r="FO151" s="619"/>
      <c r="FP151" s="619"/>
      <c r="FQ151" s="619"/>
      <c r="FR151" s="619"/>
      <c r="FS151" s="619"/>
      <c r="FT151" s="619"/>
      <c r="FU151" s="619"/>
      <c r="FV151" s="619"/>
      <c r="FW151" s="619"/>
      <c r="FX151" s="620"/>
      <c r="FY151" s="614"/>
      <c r="FZ151" s="615"/>
      <c r="GA151" s="616"/>
      <c r="GB151" s="616"/>
      <c r="GC151" s="616"/>
      <c r="GD151" s="616"/>
      <c r="GE151" s="616"/>
      <c r="GF151" s="616"/>
      <c r="GG151" s="616"/>
      <c r="GH151" s="616"/>
      <c r="GI151" s="616"/>
      <c r="GJ151" s="616"/>
      <c r="GK151" s="616"/>
      <c r="GL151" s="616"/>
      <c r="GM151" s="616"/>
      <c r="GN151" s="616"/>
      <c r="GO151" s="616"/>
      <c r="GP151" s="616"/>
      <c r="GQ151" s="616"/>
      <c r="GR151" s="616"/>
      <c r="GS151" s="616"/>
      <c r="GT151" s="616"/>
      <c r="GU151" s="616"/>
      <c r="GV151" s="616"/>
      <c r="GW151" s="616"/>
      <c r="GX151" s="616"/>
      <c r="GY151" s="616"/>
      <c r="GZ151" s="616"/>
      <c r="HA151" s="616"/>
      <c r="HB151" s="616"/>
      <c r="HC151" s="616"/>
      <c r="HD151" s="616"/>
      <c r="HE151" s="616"/>
      <c r="HF151" s="621"/>
      <c r="HG151" s="622"/>
      <c r="HH151" s="623"/>
      <c r="HI151" s="623"/>
      <c r="HJ151" s="623"/>
      <c r="HK151" s="623"/>
      <c r="HL151" s="623"/>
      <c r="HM151" s="623"/>
      <c r="HN151" s="624"/>
      <c r="HO151" s="625">
        <v>0</v>
      </c>
      <c r="HP151" s="626">
        <v>5</v>
      </c>
      <c r="HQ151" s="626">
        <v>0</v>
      </c>
      <c r="HR151" s="626">
        <v>0</v>
      </c>
      <c r="HS151" s="626">
        <v>50</v>
      </c>
      <c r="HT151" s="626">
        <v>2939</v>
      </c>
      <c r="HU151" s="626">
        <v>0</v>
      </c>
      <c r="HV151" s="626">
        <v>2</v>
      </c>
      <c r="HW151" s="626">
        <v>3</v>
      </c>
      <c r="HX151" s="626">
        <v>0</v>
      </c>
      <c r="HY151" s="626">
        <v>2</v>
      </c>
      <c r="HZ151" s="626">
        <v>1</v>
      </c>
      <c r="IA151" s="626">
        <v>0</v>
      </c>
      <c r="IB151" s="626">
        <v>0</v>
      </c>
      <c r="IC151" s="626">
        <v>0</v>
      </c>
      <c r="ID151" s="626">
        <v>0</v>
      </c>
      <c r="IE151" s="626">
        <v>3</v>
      </c>
      <c r="IF151" s="626">
        <v>0</v>
      </c>
      <c r="IG151" s="626">
        <v>2</v>
      </c>
      <c r="IH151" s="626">
        <v>0</v>
      </c>
      <c r="II151" s="626">
        <v>0</v>
      </c>
      <c r="IJ151" s="626">
        <v>4</v>
      </c>
      <c r="IK151" s="626">
        <v>0</v>
      </c>
      <c r="IL151" s="626">
        <v>0</v>
      </c>
      <c r="IM151" s="626">
        <v>0</v>
      </c>
      <c r="IN151" s="626">
        <v>0</v>
      </c>
      <c r="IO151" s="626">
        <v>35</v>
      </c>
      <c r="IP151" s="626">
        <v>1</v>
      </c>
      <c r="IQ151" s="626">
        <f t="shared" si="102"/>
        <v>3047</v>
      </c>
      <c r="IR151" s="627">
        <f t="shared" si="91"/>
        <v>0</v>
      </c>
      <c r="IS151" s="614">
        <f t="shared" si="92"/>
        <v>8.3479452054794514</v>
      </c>
      <c r="IT151" s="628">
        <v>1466</v>
      </c>
      <c r="IU151" s="629">
        <f t="shared" si="93"/>
        <v>0.48112897932392518</v>
      </c>
      <c r="IV151" s="630">
        <v>1466</v>
      </c>
      <c r="IW151" s="631">
        <f t="shared" si="74"/>
        <v>0.48112897932392518</v>
      </c>
      <c r="IX151" s="632">
        <v>1850.5430999999996</v>
      </c>
      <c r="IY151" s="633">
        <v>1262.1090000000006</v>
      </c>
      <c r="IZ151" s="633">
        <v>3112.6520999999998</v>
      </c>
      <c r="JA151" s="634">
        <f t="shared" si="94"/>
        <v>0.40547705283221364</v>
      </c>
      <c r="JB151" s="635">
        <v>1.0215464719396126</v>
      </c>
      <c r="JC151" s="636">
        <v>127</v>
      </c>
      <c r="JD151" s="637">
        <v>1366</v>
      </c>
      <c r="JE151" s="637">
        <v>0</v>
      </c>
      <c r="JF151" s="637">
        <v>1233</v>
      </c>
      <c r="JG151" s="637">
        <v>0</v>
      </c>
      <c r="JH151" s="637">
        <v>321</v>
      </c>
      <c r="JI151" s="638">
        <f t="shared" si="75"/>
        <v>4.1680341319330488E-2</v>
      </c>
      <c r="JJ151" s="638">
        <f t="shared" si="76"/>
        <v>0.44830981293075156</v>
      </c>
      <c r="JK151" s="638">
        <f t="shared" si="77"/>
        <v>0</v>
      </c>
      <c r="JL151" s="638">
        <f t="shared" si="78"/>
        <v>0.40466032162783067</v>
      </c>
      <c r="JM151" s="638">
        <f t="shared" si="79"/>
        <v>0</v>
      </c>
      <c r="JN151" s="639">
        <f t="shared" si="80"/>
        <v>0.1053495241220873</v>
      </c>
      <c r="JO151" s="640">
        <v>0</v>
      </c>
      <c r="JP151" s="641">
        <v>3</v>
      </c>
      <c r="JQ151" s="641">
        <v>0</v>
      </c>
      <c r="JR151" s="641">
        <v>0</v>
      </c>
      <c r="JS151" s="641">
        <v>2.46</v>
      </c>
      <c r="JT151" s="641">
        <v>2.6699557672677781</v>
      </c>
      <c r="JU151" s="641">
        <v>0</v>
      </c>
      <c r="JV151" s="641">
        <v>1.5</v>
      </c>
      <c r="JW151" s="641">
        <v>2.6666666666666665</v>
      </c>
      <c r="JX151" s="641">
        <v>0</v>
      </c>
      <c r="JY151" s="641">
        <v>1.5</v>
      </c>
      <c r="JZ151" s="641">
        <v>2</v>
      </c>
      <c r="KA151" s="641">
        <v>0</v>
      </c>
      <c r="KB151" s="641">
        <v>0</v>
      </c>
      <c r="KC151" s="641">
        <v>0</v>
      </c>
      <c r="KD151" s="641">
        <v>0</v>
      </c>
      <c r="KE151" s="641">
        <v>2.3333333333333335</v>
      </c>
      <c r="KF151" s="641">
        <v>0</v>
      </c>
      <c r="KG151" s="641">
        <v>4.5</v>
      </c>
      <c r="KH151" s="641">
        <v>0</v>
      </c>
      <c r="KI151" s="641">
        <v>0</v>
      </c>
      <c r="KJ151" s="641">
        <v>4</v>
      </c>
      <c r="KK151" s="641">
        <v>0</v>
      </c>
      <c r="KL151" s="641">
        <v>0</v>
      </c>
      <c r="KM151" s="641">
        <v>0</v>
      </c>
      <c r="KN151" s="641">
        <v>0</v>
      </c>
      <c r="KO151" s="641">
        <v>3.657142857142857</v>
      </c>
      <c r="KP151" s="641">
        <v>2</v>
      </c>
      <c r="KQ151" s="642">
        <v>2.6790285526747621</v>
      </c>
      <c r="KR151" s="625">
        <v>0</v>
      </c>
      <c r="KS151" s="626">
        <v>9</v>
      </c>
      <c r="KT151" s="626">
        <v>0</v>
      </c>
      <c r="KU151" s="626">
        <v>0</v>
      </c>
      <c r="KV151" s="626">
        <v>75</v>
      </c>
      <c r="KW151" s="626">
        <v>5127</v>
      </c>
      <c r="KX151" s="626">
        <v>0</v>
      </c>
      <c r="KY151" s="626">
        <v>2</v>
      </c>
      <c r="KZ151" s="626">
        <v>6</v>
      </c>
      <c r="LA151" s="626">
        <v>0</v>
      </c>
      <c r="LB151" s="626">
        <v>2</v>
      </c>
      <c r="LC151" s="626">
        <v>1</v>
      </c>
      <c r="LD151" s="626">
        <v>0</v>
      </c>
      <c r="LE151" s="626">
        <v>0</v>
      </c>
      <c r="LF151" s="626">
        <v>0</v>
      </c>
      <c r="LG151" s="626">
        <v>0</v>
      </c>
      <c r="LH151" s="626">
        <v>4</v>
      </c>
      <c r="LI151" s="626">
        <v>0</v>
      </c>
      <c r="LJ151" s="626">
        <v>8</v>
      </c>
      <c r="LK151" s="626">
        <v>0</v>
      </c>
      <c r="LL151" s="626">
        <v>0</v>
      </c>
      <c r="LM151" s="626">
        <v>13</v>
      </c>
      <c r="LN151" s="626">
        <v>0</v>
      </c>
      <c r="LO151" s="626">
        <v>0</v>
      </c>
      <c r="LP151" s="626">
        <v>0</v>
      </c>
      <c r="LQ151" s="626">
        <v>0</v>
      </c>
      <c r="LR151" s="626">
        <v>95</v>
      </c>
      <c r="LS151" s="626">
        <v>1</v>
      </c>
      <c r="LT151" s="626">
        <f t="shared" si="72"/>
        <v>5343</v>
      </c>
      <c r="LU151" s="614">
        <f t="shared" si="81"/>
        <v>14.638356164383561</v>
      </c>
      <c r="LV151" s="625">
        <v>0</v>
      </c>
      <c r="LW151" s="626">
        <v>0</v>
      </c>
      <c r="LX151" s="626">
        <v>0</v>
      </c>
      <c r="LY151" s="626">
        <v>0</v>
      </c>
      <c r="LZ151" s="626">
        <v>0</v>
      </c>
      <c r="MA151" s="626">
        <v>0</v>
      </c>
      <c r="MB151" s="626">
        <v>0</v>
      </c>
      <c r="MC151" s="626">
        <v>0</v>
      </c>
      <c r="MD151" s="626">
        <v>0</v>
      </c>
      <c r="ME151" s="626">
        <v>0</v>
      </c>
      <c r="MF151" s="626">
        <v>0</v>
      </c>
      <c r="MG151" s="626">
        <v>0</v>
      </c>
      <c r="MH151" s="626">
        <v>0</v>
      </c>
      <c r="MI151" s="626">
        <v>0</v>
      </c>
      <c r="MJ151" s="626">
        <v>0</v>
      </c>
      <c r="MK151" s="626">
        <v>0</v>
      </c>
      <c r="ML151" s="626">
        <v>0</v>
      </c>
      <c r="MM151" s="626">
        <v>0</v>
      </c>
      <c r="MN151" s="626">
        <v>0</v>
      </c>
      <c r="MO151" s="626">
        <v>0</v>
      </c>
      <c r="MP151" s="626">
        <v>0</v>
      </c>
      <c r="MQ151" s="626">
        <v>0</v>
      </c>
      <c r="MR151" s="626">
        <v>0</v>
      </c>
      <c r="MS151" s="626">
        <v>0</v>
      </c>
      <c r="MT151" s="626">
        <v>0</v>
      </c>
      <c r="MU151" s="626">
        <v>0</v>
      </c>
      <c r="MV151" s="626">
        <v>0</v>
      </c>
      <c r="MW151" s="626">
        <v>0</v>
      </c>
      <c r="MX151" s="626">
        <f t="shared" si="103"/>
        <v>0</v>
      </c>
      <c r="MY151" s="614">
        <f t="shared" si="95"/>
        <v>0</v>
      </c>
      <c r="MZ151" s="612">
        <f t="shared" si="82"/>
        <v>5343</v>
      </c>
      <c r="NA151" s="613">
        <f t="shared" si="96"/>
        <v>0</v>
      </c>
      <c r="NB151" s="643">
        <f t="shared" si="97"/>
        <v>0</v>
      </c>
      <c r="NC151" s="644">
        <v>0</v>
      </c>
      <c r="ND151" s="645">
        <v>0</v>
      </c>
      <c r="NE151" s="645">
        <v>0</v>
      </c>
      <c r="NF151" s="646">
        <v>0</v>
      </c>
      <c r="NG151" s="647">
        <v>0</v>
      </c>
      <c r="NH151" s="647">
        <v>0</v>
      </c>
      <c r="NI151" s="645">
        <v>0</v>
      </c>
      <c r="NJ151" s="645">
        <v>0</v>
      </c>
      <c r="NK151" s="646">
        <v>0</v>
      </c>
      <c r="NL151" s="647">
        <v>0</v>
      </c>
      <c r="NM151" s="645">
        <v>0</v>
      </c>
      <c r="NN151" s="645">
        <v>0</v>
      </c>
      <c r="NO151" s="646">
        <v>0</v>
      </c>
      <c r="NP151" s="647">
        <v>0</v>
      </c>
      <c r="NQ151" s="648">
        <v>0</v>
      </c>
      <c r="NR151" s="648">
        <v>0</v>
      </c>
      <c r="NS151" s="648">
        <v>0</v>
      </c>
      <c r="NT151" s="649">
        <f t="shared" si="98"/>
        <v>0</v>
      </c>
      <c r="NU151" s="650"/>
      <c r="NV151" s="625"/>
      <c r="NW151" s="626"/>
      <c r="NX151" s="626"/>
      <c r="NY151" s="651"/>
      <c r="NZ151" s="626"/>
      <c r="OA151" s="626"/>
      <c r="OB151" s="626"/>
      <c r="OC151" s="651"/>
      <c r="OD151" s="652"/>
      <c r="OE151" s="653"/>
      <c r="OF151" s="654"/>
      <c r="OG151" s="654"/>
      <c r="OH151" s="654"/>
      <c r="OI151" s="654"/>
      <c r="OJ151" s="654"/>
      <c r="OK151" s="654"/>
      <c r="OL151" s="655"/>
      <c r="OM151" s="656"/>
      <c r="ON151" s="657"/>
      <c r="OO151" s="657"/>
      <c r="OP151" s="657"/>
      <c r="OQ151" s="657"/>
      <c r="OR151" s="657"/>
      <c r="OS151" s="657"/>
      <c r="OT151" s="658"/>
    </row>
    <row r="152" spans="1:410" s="587" customFormat="1" ht="8.25" x14ac:dyDescent="0.25">
      <c r="A152" s="588" t="s">
        <v>900</v>
      </c>
      <c r="B152" s="589" t="s">
        <v>901</v>
      </c>
      <c r="C152" s="590" t="s">
        <v>902</v>
      </c>
      <c r="D152" s="590" t="s">
        <v>1314</v>
      </c>
      <c r="E152" s="590" t="s">
        <v>1206</v>
      </c>
      <c r="F152" s="590" t="s">
        <v>207</v>
      </c>
      <c r="G152" s="590" t="s">
        <v>237</v>
      </c>
      <c r="H152" s="590" t="s">
        <v>237</v>
      </c>
      <c r="I152" s="590" t="s">
        <v>492</v>
      </c>
      <c r="J152" s="590" t="s">
        <v>493</v>
      </c>
      <c r="K152" s="591" t="s">
        <v>282</v>
      </c>
      <c r="L152" s="592">
        <v>1</v>
      </c>
      <c r="M152" s="593">
        <v>485214</v>
      </c>
      <c r="N152" s="594">
        <v>0</v>
      </c>
      <c r="O152" s="595">
        <v>493856</v>
      </c>
      <c r="P152" s="596">
        <v>278743</v>
      </c>
      <c r="Q152" s="597">
        <f t="shared" si="83"/>
        <v>0.56442161277781377</v>
      </c>
      <c r="R152" s="598">
        <f t="shared" si="70"/>
        <v>-8642</v>
      </c>
      <c r="S152" s="599">
        <v>282.73196000000002</v>
      </c>
      <c r="T152" s="600">
        <v>414955.90439000004</v>
      </c>
      <c r="U152" s="600">
        <v>0</v>
      </c>
      <c r="V152" s="600">
        <v>415238.63635000004</v>
      </c>
      <c r="W152" s="601">
        <f t="shared" si="84"/>
        <v>0.85578453290712975</v>
      </c>
      <c r="X152" s="602">
        <v>34.7395</v>
      </c>
      <c r="Y152" s="603">
        <v>0</v>
      </c>
      <c r="Z152" s="603">
        <v>86.766533333333328</v>
      </c>
      <c r="AA152" s="603">
        <v>18.186133333333331</v>
      </c>
      <c r="AB152" s="603">
        <v>38.934133333333342</v>
      </c>
      <c r="AC152" s="603">
        <v>63.463733333333337</v>
      </c>
      <c r="AD152" s="603">
        <v>0.9</v>
      </c>
      <c r="AE152" s="603">
        <v>30.990500000000001</v>
      </c>
      <c r="AF152" s="603">
        <v>25.246000000000002</v>
      </c>
      <c r="AG152" s="603">
        <v>299.22653333333335</v>
      </c>
      <c r="AH152" s="604">
        <f t="shared" si="85"/>
        <v>0.14296676914457807</v>
      </c>
      <c r="AI152" s="605">
        <f t="shared" si="86"/>
        <v>0.35707856879177896</v>
      </c>
      <c r="AJ152" s="606"/>
      <c r="AK152" s="607"/>
      <c r="AL152" s="607"/>
      <c r="AM152" s="607"/>
      <c r="AN152" s="607"/>
      <c r="AO152" s="607"/>
      <c r="AP152" s="607"/>
      <c r="AQ152" s="608"/>
      <c r="AR152" s="609"/>
      <c r="AS152" s="610"/>
      <c r="AT152" s="610"/>
      <c r="AU152" s="610"/>
      <c r="AV152" s="610"/>
      <c r="AW152" s="610"/>
      <c r="AX152" s="610"/>
      <c r="AY152" s="610"/>
      <c r="AZ152" s="610"/>
      <c r="BA152" s="610"/>
      <c r="BB152" s="610"/>
      <c r="BC152" s="610"/>
      <c r="BD152" s="610"/>
      <c r="BE152" s="610"/>
      <c r="BF152" s="610"/>
      <c r="BG152" s="610"/>
      <c r="BH152" s="610"/>
      <c r="BI152" s="610"/>
      <c r="BJ152" s="610"/>
      <c r="BK152" s="610"/>
      <c r="BL152" s="611"/>
      <c r="BM152" s="612"/>
      <c r="BN152" s="613"/>
      <c r="BO152" s="613"/>
      <c r="BP152" s="613">
        <v>20</v>
      </c>
      <c r="BQ152" s="613"/>
      <c r="BR152" s="613"/>
      <c r="BS152" s="613"/>
      <c r="BT152" s="613"/>
      <c r="BU152" s="613"/>
      <c r="BV152" s="613"/>
      <c r="BW152" s="613"/>
      <c r="BX152" s="613"/>
      <c r="BY152" s="613"/>
      <c r="BZ152" s="613"/>
      <c r="CA152" s="613"/>
      <c r="CB152" s="613"/>
      <c r="CC152" s="613"/>
      <c r="CD152" s="613"/>
      <c r="CE152" s="613"/>
      <c r="CF152" s="613"/>
      <c r="CG152" s="613"/>
      <c r="CH152" s="613"/>
      <c r="CI152" s="613"/>
      <c r="CJ152" s="613"/>
      <c r="CK152" s="613"/>
      <c r="CL152" s="613"/>
      <c r="CM152" s="613"/>
      <c r="CN152" s="613"/>
      <c r="CO152" s="613"/>
      <c r="CP152" s="613"/>
      <c r="CQ152" s="613"/>
      <c r="CR152" s="613"/>
      <c r="CS152" s="613"/>
      <c r="CT152" s="613"/>
      <c r="CU152" s="613"/>
      <c r="CV152" s="613"/>
      <c r="CW152" s="613"/>
      <c r="CX152" s="613"/>
      <c r="CY152" s="613"/>
      <c r="CZ152" s="613"/>
      <c r="DA152" s="613">
        <f t="shared" si="87"/>
        <v>20</v>
      </c>
      <c r="DB152" s="614">
        <f t="shared" si="88"/>
        <v>1</v>
      </c>
      <c r="DC152" s="615"/>
      <c r="DD152" s="616"/>
      <c r="DE152" s="616"/>
      <c r="DF152" s="616">
        <v>0.35794520547945208</v>
      </c>
      <c r="DG152" s="616"/>
      <c r="DH152" s="616"/>
      <c r="DI152" s="616"/>
      <c r="DJ152" s="616"/>
      <c r="DK152" s="616"/>
      <c r="DL152" s="616"/>
      <c r="DM152" s="616"/>
      <c r="DN152" s="616"/>
      <c r="DO152" s="616"/>
      <c r="DP152" s="616"/>
      <c r="DQ152" s="616"/>
      <c r="DR152" s="616"/>
      <c r="DS152" s="616"/>
      <c r="DT152" s="616"/>
      <c r="DU152" s="616"/>
      <c r="DV152" s="616"/>
      <c r="DW152" s="616"/>
      <c r="DX152" s="616"/>
      <c r="DY152" s="616"/>
      <c r="DZ152" s="616"/>
      <c r="EA152" s="616"/>
      <c r="EB152" s="616"/>
      <c r="EC152" s="616"/>
      <c r="ED152" s="616"/>
      <c r="EE152" s="616"/>
      <c r="EF152" s="616"/>
      <c r="EG152" s="616"/>
      <c r="EH152" s="616"/>
      <c r="EI152" s="616"/>
      <c r="EJ152" s="616"/>
      <c r="EK152" s="616"/>
      <c r="EL152" s="616"/>
      <c r="EM152" s="616"/>
      <c r="EN152" s="616"/>
      <c r="EO152" s="616"/>
      <c r="EP152" s="616"/>
      <c r="EQ152" s="617">
        <v>0.35794520547945208</v>
      </c>
      <c r="ER152" s="618"/>
      <c r="ES152" s="619"/>
      <c r="ET152" s="619"/>
      <c r="EU152" s="619"/>
      <c r="EV152" s="619"/>
      <c r="EW152" s="619"/>
      <c r="EX152" s="619"/>
      <c r="EY152" s="619"/>
      <c r="EZ152" s="619"/>
      <c r="FA152" s="619">
        <v>7</v>
      </c>
      <c r="FB152" s="619"/>
      <c r="FC152" s="619"/>
      <c r="FD152" s="619"/>
      <c r="FE152" s="619"/>
      <c r="FF152" s="619"/>
      <c r="FG152" s="619"/>
      <c r="FH152" s="619"/>
      <c r="FI152" s="619"/>
      <c r="FJ152" s="619"/>
      <c r="FK152" s="619"/>
      <c r="FL152" s="619"/>
      <c r="FM152" s="619"/>
      <c r="FN152" s="619"/>
      <c r="FO152" s="619"/>
      <c r="FP152" s="619"/>
      <c r="FQ152" s="619"/>
      <c r="FR152" s="619"/>
      <c r="FS152" s="619"/>
      <c r="FT152" s="619"/>
      <c r="FU152" s="619"/>
      <c r="FV152" s="619"/>
      <c r="FW152" s="619"/>
      <c r="FX152" s="620">
        <f t="shared" si="89"/>
        <v>7</v>
      </c>
      <c r="FY152" s="614">
        <f t="shared" ref="FY152:FY161" si="106">COUNT(ER152:FW152)</f>
        <v>1</v>
      </c>
      <c r="FZ152" s="615"/>
      <c r="GA152" s="616"/>
      <c r="GB152" s="616"/>
      <c r="GC152" s="616"/>
      <c r="GD152" s="616"/>
      <c r="GE152" s="616"/>
      <c r="GF152" s="616"/>
      <c r="GG152" s="616"/>
      <c r="GH152" s="616"/>
      <c r="GI152" s="616">
        <v>0.46653620352250491</v>
      </c>
      <c r="GJ152" s="616"/>
      <c r="GK152" s="616"/>
      <c r="GL152" s="616"/>
      <c r="GM152" s="616"/>
      <c r="GN152" s="616"/>
      <c r="GO152" s="616"/>
      <c r="GP152" s="616"/>
      <c r="GQ152" s="616"/>
      <c r="GR152" s="616"/>
      <c r="GS152" s="616"/>
      <c r="GT152" s="616"/>
      <c r="GU152" s="616"/>
      <c r="GV152" s="616"/>
      <c r="GW152" s="616"/>
      <c r="GX152" s="616"/>
      <c r="GY152" s="616"/>
      <c r="GZ152" s="616"/>
      <c r="HA152" s="616"/>
      <c r="HB152" s="616"/>
      <c r="HC152" s="616"/>
      <c r="HD152" s="616"/>
      <c r="HE152" s="616"/>
      <c r="HF152" s="621">
        <v>0.46653620352250491</v>
      </c>
      <c r="HG152" s="622"/>
      <c r="HH152" s="623"/>
      <c r="HI152" s="623">
        <v>142</v>
      </c>
      <c r="HJ152" s="623"/>
      <c r="HK152" s="623">
        <v>24</v>
      </c>
      <c r="HL152" s="659">
        <v>1.3614155251141553</v>
      </c>
      <c r="HM152" s="623">
        <v>8</v>
      </c>
      <c r="HN152" s="660">
        <v>0.18801369863013698</v>
      </c>
      <c r="HO152" s="625">
        <v>0</v>
      </c>
      <c r="HP152" s="626">
        <v>3</v>
      </c>
      <c r="HQ152" s="626">
        <v>0</v>
      </c>
      <c r="HR152" s="626">
        <v>0</v>
      </c>
      <c r="HS152" s="626">
        <v>0</v>
      </c>
      <c r="HT152" s="626">
        <v>0</v>
      </c>
      <c r="HU152" s="626">
        <v>0</v>
      </c>
      <c r="HV152" s="626">
        <v>0</v>
      </c>
      <c r="HW152" s="626">
        <v>894</v>
      </c>
      <c r="HX152" s="626">
        <v>0</v>
      </c>
      <c r="HY152" s="626">
        <v>0</v>
      </c>
      <c r="HZ152" s="626">
        <v>0</v>
      </c>
      <c r="IA152" s="626">
        <v>0</v>
      </c>
      <c r="IB152" s="626">
        <v>0</v>
      </c>
      <c r="IC152" s="626">
        <v>0</v>
      </c>
      <c r="ID152" s="626">
        <v>0</v>
      </c>
      <c r="IE152" s="626">
        <v>0</v>
      </c>
      <c r="IF152" s="626">
        <v>0</v>
      </c>
      <c r="IG152" s="626">
        <v>0</v>
      </c>
      <c r="IH152" s="626">
        <v>0</v>
      </c>
      <c r="II152" s="626">
        <v>0</v>
      </c>
      <c r="IJ152" s="626">
        <v>0</v>
      </c>
      <c r="IK152" s="626">
        <v>0</v>
      </c>
      <c r="IL152" s="626">
        <v>9</v>
      </c>
      <c r="IM152" s="626">
        <v>0</v>
      </c>
      <c r="IN152" s="626">
        <v>0</v>
      </c>
      <c r="IO152" s="626">
        <v>0</v>
      </c>
      <c r="IP152" s="626">
        <v>0</v>
      </c>
      <c r="IQ152" s="626">
        <f t="shared" si="102"/>
        <v>906</v>
      </c>
      <c r="IR152" s="627">
        <f t="shared" si="91"/>
        <v>0</v>
      </c>
      <c r="IS152" s="614">
        <f t="shared" si="92"/>
        <v>2.4821917808219176</v>
      </c>
      <c r="IT152" s="628">
        <v>564</v>
      </c>
      <c r="IU152" s="629">
        <f t="shared" si="93"/>
        <v>0.62251655629139069</v>
      </c>
      <c r="IV152" s="630">
        <v>564</v>
      </c>
      <c r="IW152" s="631">
        <f t="shared" si="74"/>
        <v>0.62251655629139069</v>
      </c>
      <c r="IX152" s="632">
        <v>1077.2187999999999</v>
      </c>
      <c r="IY152" s="633">
        <v>513.03730000000007</v>
      </c>
      <c r="IZ152" s="633">
        <v>1590.2561000000001</v>
      </c>
      <c r="JA152" s="634">
        <f t="shared" si="94"/>
        <v>0.32261300554042838</v>
      </c>
      <c r="JB152" s="635">
        <v>1.7552495584988963</v>
      </c>
      <c r="JC152" s="636">
        <v>729</v>
      </c>
      <c r="JD152" s="637">
        <v>104</v>
      </c>
      <c r="JE152" s="637">
        <v>0</v>
      </c>
      <c r="JF152" s="637">
        <v>0</v>
      </c>
      <c r="JG152" s="637">
        <v>0</v>
      </c>
      <c r="JH152" s="637">
        <v>73</v>
      </c>
      <c r="JI152" s="638">
        <f t="shared" si="75"/>
        <v>0.80463576158940397</v>
      </c>
      <c r="JJ152" s="638">
        <f t="shared" si="76"/>
        <v>0.11479028697571744</v>
      </c>
      <c r="JK152" s="638">
        <f t="shared" si="77"/>
        <v>0</v>
      </c>
      <c r="JL152" s="638">
        <f t="shared" si="78"/>
        <v>0</v>
      </c>
      <c r="JM152" s="638">
        <f t="shared" si="79"/>
        <v>0</v>
      </c>
      <c r="JN152" s="639">
        <f t="shared" si="80"/>
        <v>8.0573951434878582E-2</v>
      </c>
      <c r="JO152" s="640">
        <v>0</v>
      </c>
      <c r="JP152" s="641">
        <v>1</v>
      </c>
      <c r="JQ152" s="641">
        <v>0</v>
      </c>
      <c r="JR152" s="641">
        <v>0</v>
      </c>
      <c r="JS152" s="641">
        <v>0</v>
      </c>
      <c r="JT152" s="641">
        <v>0</v>
      </c>
      <c r="JU152" s="641">
        <v>0</v>
      </c>
      <c r="JV152" s="641">
        <v>0</v>
      </c>
      <c r="JW152" s="641">
        <v>5.2181208053691277</v>
      </c>
      <c r="JX152" s="641">
        <v>0</v>
      </c>
      <c r="JY152" s="641">
        <v>0</v>
      </c>
      <c r="JZ152" s="641">
        <v>0</v>
      </c>
      <c r="KA152" s="641">
        <v>0</v>
      </c>
      <c r="KB152" s="641">
        <v>0</v>
      </c>
      <c r="KC152" s="641">
        <v>0</v>
      </c>
      <c r="KD152" s="641">
        <v>0</v>
      </c>
      <c r="KE152" s="641">
        <v>0</v>
      </c>
      <c r="KF152" s="641">
        <v>0</v>
      </c>
      <c r="KG152" s="641">
        <v>0</v>
      </c>
      <c r="KH152" s="641">
        <v>0</v>
      </c>
      <c r="KI152" s="641">
        <v>0</v>
      </c>
      <c r="KJ152" s="641">
        <v>0</v>
      </c>
      <c r="KK152" s="641">
        <v>0</v>
      </c>
      <c r="KL152" s="641">
        <v>1.6666666666666667</v>
      </c>
      <c r="KM152" s="641">
        <v>0</v>
      </c>
      <c r="KN152" s="641">
        <v>0</v>
      </c>
      <c r="KO152" s="641">
        <v>0</v>
      </c>
      <c r="KP152" s="641">
        <v>0</v>
      </c>
      <c r="KQ152" s="642">
        <v>5.1688741721854301</v>
      </c>
      <c r="KR152" s="625">
        <v>0</v>
      </c>
      <c r="KS152" s="626">
        <v>3</v>
      </c>
      <c r="KT152" s="626">
        <v>0</v>
      </c>
      <c r="KU152" s="626">
        <v>0</v>
      </c>
      <c r="KV152" s="626">
        <v>0</v>
      </c>
      <c r="KW152" s="626">
        <v>0</v>
      </c>
      <c r="KX152" s="626">
        <v>0</v>
      </c>
      <c r="KY152" s="626">
        <v>0</v>
      </c>
      <c r="KZ152" s="626">
        <v>2600</v>
      </c>
      <c r="LA152" s="626">
        <v>0</v>
      </c>
      <c r="LB152" s="626">
        <v>0</v>
      </c>
      <c r="LC152" s="626">
        <v>0</v>
      </c>
      <c r="LD152" s="626">
        <v>0</v>
      </c>
      <c r="LE152" s="626">
        <v>0</v>
      </c>
      <c r="LF152" s="626">
        <v>0</v>
      </c>
      <c r="LG152" s="626">
        <v>0</v>
      </c>
      <c r="LH152" s="626">
        <v>0</v>
      </c>
      <c r="LI152" s="626">
        <v>0</v>
      </c>
      <c r="LJ152" s="626">
        <v>0</v>
      </c>
      <c r="LK152" s="626">
        <v>0</v>
      </c>
      <c r="LL152" s="626">
        <v>0</v>
      </c>
      <c r="LM152" s="626">
        <v>0</v>
      </c>
      <c r="LN152" s="626">
        <v>0</v>
      </c>
      <c r="LO152" s="626">
        <v>9</v>
      </c>
      <c r="LP152" s="626">
        <v>0</v>
      </c>
      <c r="LQ152" s="626">
        <v>0</v>
      </c>
      <c r="LR152" s="626">
        <v>0</v>
      </c>
      <c r="LS152" s="626">
        <v>0</v>
      </c>
      <c r="LT152" s="626">
        <f t="shared" si="72"/>
        <v>2612</v>
      </c>
      <c r="LU152" s="614">
        <f t="shared" si="81"/>
        <v>7.1561643835616442</v>
      </c>
      <c r="LV152" s="625">
        <v>0</v>
      </c>
      <c r="LW152" s="626">
        <v>0</v>
      </c>
      <c r="LX152" s="626">
        <v>0</v>
      </c>
      <c r="LY152" s="626">
        <v>0</v>
      </c>
      <c r="LZ152" s="626">
        <v>0</v>
      </c>
      <c r="MA152" s="626">
        <v>0</v>
      </c>
      <c r="MB152" s="626">
        <v>0</v>
      </c>
      <c r="MC152" s="626">
        <v>0</v>
      </c>
      <c r="MD152" s="626">
        <v>1192</v>
      </c>
      <c r="ME152" s="626">
        <v>0</v>
      </c>
      <c r="MF152" s="626">
        <v>0</v>
      </c>
      <c r="MG152" s="626">
        <v>0</v>
      </c>
      <c r="MH152" s="626">
        <v>0</v>
      </c>
      <c r="MI152" s="626">
        <v>0</v>
      </c>
      <c r="MJ152" s="626">
        <v>0</v>
      </c>
      <c r="MK152" s="626">
        <v>0</v>
      </c>
      <c r="ML152" s="626">
        <v>0</v>
      </c>
      <c r="MM152" s="626">
        <v>0</v>
      </c>
      <c r="MN152" s="626">
        <v>0</v>
      </c>
      <c r="MO152" s="626">
        <v>0</v>
      </c>
      <c r="MP152" s="626">
        <v>0</v>
      </c>
      <c r="MQ152" s="626">
        <v>0</v>
      </c>
      <c r="MR152" s="626">
        <v>0</v>
      </c>
      <c r="MS152" s="626">
        <v>0</v>
      </c>
      <c r="MT152" s="626">
        <v>0</v>
      </c>
      <c r="MU152" s="626">
        <v>0</v>
      </c>
      <c r="MV152" s="626">
        <v>0</v>
      </c>
      <c r="MW152" s="626">
        <v>0</v>
      </c>
      <c r="MX152" s="626">
        <f t="shared" si="103"/>
        <v>1192</v>
      </c>
      <c r="MY152" s="614">
        <f t="shared" si="95"/>
        <v>3.2657534246575342</v>
      </c>
      <c r="MZ152" s="612">
        <f t="shared" si="82"/>
        <v>2612</v>
      </c>
      <c r="NA152" s="613">
        <f t="shared" si="96"/>
        <v>1192</v>
      </c>
      <c r="NB152" s="643">
        <f t="shared" si="97"/>
        <v>0.31335436382754994</v>
      </c>
      <c r="NC152" s="644">
        <v>0</v>
      </c>
      <c r="ND152" s="645">
        <v>0</v>
      </c>
      <c r="NE152" s="645">
        <v>0</v>
      </c>
      <c r="NF152" s="646">
        <v>0</v>
      </c>
      <c r="NG152" s="647">
        <v>0</v>
      </c>
      <c r="NH152" s="647">
        <v>1192</v>
      </c>
      <c r="NI152" s="645">
        <v>0</v>
      </c>
      <c r="NJ152" s="645">
        <v>0</v>
      </c>
      <c r="NK152" s="646">
        <v>0</v>
      </c>
      <c r="NL152" s="647">
        <v>0</v>
      </c>
      <c r="NM152" s="645">
        <v>0</v>
      </c>
      <c r="NN152" s="645">
        <v>0</v>
      </c>
      <c r="NO152" s="646">
        <v>0</v>
      </c>
      <c r="NP152" s="647">
        <v>0</v>
      </c>
      <c r="NQ152" s="648">
        <v>0</v>
      </c>
      <c r="NR152" s="648">
        <v>0</v>
      </c>
      <c r="NS152" s="648">
        <v>0</v>
      </c>
      <c r="NT152" s="649">
        <f t="shared" si="98"/>
        <v>1192</v>
      </c>
      <c r="NU152" s="650">
        <f t="shared" si="99"/>
        <v>0</v>
      </c>
      <c r="NV152" s="625"/>
      <c r="NW152" s="626"/>
      <c r="NX152" s="626"/>
      <c r="NY152" s="651"/>
      <c r="NZ152" s="626"/>
      <c r="OA152" s="626"/>
      <c r="OB152" s="626"/>
      <c r="OC152" s="651"/>
      <c r="OD152" s="652"/>
      <c r="OE152" s="653"/>
      <c r="OF152" s="654"/>
      <c r="OG152" s="654">
        <v>1.24</v>
      </c>
      <c r="OH152" s="654">
        <v>0.17714285714285713</v>
      </c>
      <c r="OI152" s="654"/>
      <c r="OJ152" s="654"/>
      <c r="OK152" s="654">
        <v>9.0500000000000007</v>
      </c>
      <c r="OL152" s="655">
        <v>1.2928571428571429</v>
      </c>
      <c r="OM152" s="656"/>
      <c r="ON152" s="657"/>
      <c r="OO152" s="657"/>
      <c r="OP152" s="657"/>
      <c r="OQ152" s="657">
        <v>563</v>
      </c>
      <c r="OR152" s="657"/>
      <c r="OS152" s="657"/>
      <c r="OT152" s="658">
        <f t="shared" si="105"/>
        <v>563</v>
      </c>
    </row>
    <row r="153" spans="1:410" s="587" customFormat="1" ht="8.25" x14ac:dyDescent="0.25">
      <c r="A153" s="588" t="s">
        <v>904</v>
      </c>
      <c r="B153" s="589" t="s">
        <v>905</v>
      </c>
      <c r="C153" s="590" t="s">
        <v>906</v>
      </c>
      <c r="D153" s="590" t="s">
        <v>1315</v>
      </c>
      <c r="E153" s="590" t="s">
        <v>1235</v>
      </c>
      <c r="F153" s="590" t="s">
        <v>395</v>
      </c>
      <c r="G153" s="590" t="s">
        <v>402</v>
      </c>
      <c r="H153" s="590" t="s">
        <v>403</v>
      </c>
      <c r="I153" s="590" t="s">
        <v>492</v>
      </c>
      <c r="J153" s="590" t="s">
        <v>493</v>
      </c>
      <c r="K153" s="591" t="s">
        <v>282</v>
      </c>
      <c r="L153" s="592">
        <v>1</v>
      </c>
      <c r="M153" s="593"/>
      <c r="N153" s="594"/>
      <c r="O153" s="595"/>
      <c r="P153" s="596"/>
      <c r="Q153" s="597"/>
      <c r="R153" s="598">
        <f t="shared" si="70"/>
        <v>0</v>
      </c>
      <c r="S153" s="599">
        <v>3435.22435</v>
      </c>
      <c r="T153" s="600">
        <v>32938.254909999996</v>
      </c>
      <c r="U153" s="600">
        <v>707.27734000000009</v>
      </c>
      <c r="V153" s="600">
        <v>37080.756599999993</v>
      </c>
      <c r="W153" s="601"/>
      <c r="X153" s="602"/>
      <c r="Y153" s="603"/>
      <c r="Z153" s="603"/>
      <c r="AA153" s="603"/>
      <c r="AB153" s="603"/>
      <c r="AC153" s="603"/>
      <c r="AD153" s="603"/>
      <c r="AE153" s="603"/>
      <c r="AF153" s="603"/>
      <c r="AG153" s="603"/>
      <c r="AH153" s="604"/>
      <c r="AI153" s="605"/>
      <c r="AJ153" s="606"/>
      <c r="AK153" s="607"/>
      <c r="AL153" s="607"/>
      <c r="AM153" s="607"/>
      <c r="AN153" s="607"/>
      <c r="AO153" s="607">
        <v>20</v>
      </c>
      <c r="AP153" s="607"/>
      <c r="AQ153" s="608">
        <v>7434</v>
      </c>
      <c r="AR153" s="609"/>
      <c r="AS153" s="610"/>
      <c r="AT153" s="610"/>
      <c r="AU153" s="610"/>
      <c r="AV153" s="610"/>
      <c r="AW153" s="610"/>
      <c r="AX153" s="610"/>
      <c r="AY153" s="610"/>
      <c r="AZ153" s="610"/>
      <c r="BA153" s="610"/>
      <c r="BB153" s="610"/>
      <c r="BC153" s="610"/>
      <c r="BD153" s="610"/>
      <c r="BE153" s="610"/>
      <c r="BF153" s="610"/>
      <c r="BG153" s="610"/>
      <c r="BH153" s="610"/>
      <c r="BI153" s="610"/>
      <c r="BJ153" s="610"/>
      <c r="BK153" s="610"/>
      <c r="BL153" s="611"/>
      <c r="BM153" s="612"/>
      <c r="BN153" s="613"/>
      <c r="BO153" s="613"/>
      <c r="BP153" s="613"/>
      <c r="BQ153" s="613"/>
      <c r="BR153" s="613">
        <v>15</v>
      </c>
      <c r="BS153" s="613"/>
      <c r="BT153" s="613"/>
      <c r="BU153" s="613"/>
      <c r="BV153" s="613"/>
      <c r="BW153" s="613"/>
      <c r="BX153" s="613"/>
      <c r="BY153" s="613"/>
      <c r="BZ153" s="613"/>
      <c r="CA153" s="613"/>
      <c r="CB153" s="613"/>
      <c r="CC153" s="613"/>
      <c r="CD153" s="613"/>
      <c r="CE153" s="613"/>
      <c r="CF153" s="613"/>
      <c r="CG153" s="613"/>
      <c r="CH153" s="613"/>
      <c r="CI153" s="613"/>
      <c r="CJ153" s="613"/>
      <c r="CK153" s="613"/>
      <c r="CL153" s="613"/>
      <c r="CM153" s="613"/>
      <c r="CN153" s="613"/>
      <c r="CO153" s="613"/>
      <c r="CP153" s="613"/>
      <c r="CQ153" s="613"/>
      <c r="CR153" s="613"/>
      <c r="CS153" s="613"/>
      <c r="CT153" s="613"/>
      <c r="CU153" s="613"/>
      <c r="CV153" s="613"/>
      <c r="CW153" s="613"/>
      <c r="CX153" s="613"/>
      <c r="CY153" s="613"/>
      <c r="CZ153" s="613"/>
      <c r="DA153" s="613">
        <f t="shared" si="87"/>
        <v>15</v>
      </c>
      <c r="DB153" s="614">
        <f t="shared" si="88"/>
        <v>1</v>
      </c>
      <c r="DC153" s="615"/>
      <c r="DD153" s="616"/>
      <c r="DE153" s="616"/>
      <c r="DF153" s="616"/>
      <c r="DG153" s="616"/>
      <c r="DH153" s="616">
        <v>0.26191780821917809</v>
      </c>
      <c r="DI153" s="616"/>
      <c r="DJ153" s="616"/>
      <c r="DK153" s="616"/>
      <c r="DL153" s="616"/>
      <c r="DM153" s="616"/>
      <c r="DN153" s="616"/>
      <c r="DO153" s="616"/>
      <c r="DP153" s="616"/>
      <c r="DQ153" s="616"/>
      <c r="DR153" s="616"/>
      <c r="DS153" s="616"/>
      <c r="DT153" s="616"/>
      <c r="DU153" s="616"/>
      <c r="DV153" s="616"/>
      <c r="DW153" s="616"/>
      <c r="DX153" s="616"/>
      <c r="DY153" s="616"/>
      <c r="DZ153" s="616"/>
      <c r="EA153" s="616"/>
      <c r="EB153" s="616"/>
      <c r="EC153" s="616"/>
      <c r="ED153" s="616"/>
      <c r="EE153" s="616"/>
      <c r="EF153" s="616"/>
      <c r="EG153" s="616"/>
      <c r="EH153" s="616"/>
      <c r="EI153" s="616"/>
      <c r="EJ153" s="616"/>
      <c r="EK153" s="616"/>
      <c r="EL153" s="616"/>
      <c r="EM153" s="616"/>
      <c r="EN153" s="616"/>
      <c r="EO153" s="616"/>
      <c r="EP153" s="616"/>
      <c r="EQ153" s="617">
        <v>0.26191780821917809</v>
      </c>
      <c r="ER153" s="618"/>
      <c r="ES153" s="619"/>
      <c r="ET153" s="619"/>
      <c r="EU153" s="619"/>
      <c r="EV153" s="619">
        <v>5</v>
      </c>
      <c r="EW153" s="619"/>
      <c r="EX153" s="619"/>
      <c r="EY153" s="619"/>
      <c r="EZ153" s="619"/>
      <c r="FA153" s="619"/>
      <c r="FB153" s="619"/>
      <c r="FC153" s="619"/>
      <c r="FD153" s="619"/>
      <c r="FE153" s="619"/>
      <c r="FF153" s="619"/>
      <c r="FG153" s="619"/>
      <c r="FH153" s="619"/>
      <c r="FI153" s="619"/>
      <c r="FJ153" s="619"/>
      <c r="FK153" s="619"/>
      <c r="FL153" s="619"/>
      <c r="FM153" s="619"/>
      <c r="FN153" s="619"/>
      <c r="FO153" s="619"/>
      <c r="FP153" s="619"/>
      <c r="FQ153" s="619"/>
      <c r="FR153" s="619"/>
      <c r="FS153" s="619"/>
      <c r="FT153" s="619"/>
      <c r="FU153" s="619"/>
      <c r="FV153" s="619"/>
      <c r="FW153" s="619"/>
      <c r="FX153" s="620">
        <f t="shared" si="89"/>
        <v>5</v>
      </c>
      <c r="FY153" s="614">
        <f t="shared" si="106"/>
        <v>1</v>
      </c>
      <c r="FZ153" s="615"/>
      <c r="GA153" s="616"/>
      <c r="GB153" s="616"/>
      <c r="GC153" s="616"/>
      <c r="GD153" s="616">
        <v>0.28219178082191781</v>
      </c>
      <c r="GE153" s="616"/>
      <c r="GF153" s="616"/>
      <c r="GG153" s="616"/>
      <c r="GH153" s="616"/>
      <c r="GI153" s="616"/>
      <c r="GJ153" s="616"/>
      <c r="GK153" s="616"/>
      <c r="GL153" s="616"/>
      <c r="GM153" s="616"/>
      <c r="GN153" s="616"/>
      <c r="GO153" s="616"/>
      <c r="GP153" s="616"/>
      <c r="GQ153" s="616"/>
      <c r="GR153" s="616"/>
      <c r="GS153" s="616"/>
      <c r="GT153" s="616"/>
      <c r="GU153" s="616"/>
      <c r="GV153" s="616"/>
      <c r="GW153" s="616"/>
      <c r="GX153" s="616"/>
      <c r="GY153" s="616"/>
      <c r="GZ153" s="616"/>
      <c r="HA153" s="616"/>
      <c r="HB153" s="616"/>
      <c r="HC153" s="616"/>
      <c r="HD153" s="616"/>
      <c r="HE153" s="616"/>
      <c r="HF153" s="621">
        <v>0.28219178082191781</v>
      </c>
      <c r="HG153" s="622"/>
      <c r="HH153" s="623"/>
      <c r="HI153" s="623"/>
      <c r="HJ153" s="623"/>
      <c r="HK153" s="623"/>
      <c r="HL153" s="623"/>
      <c r="HM153" s="623"/>
      <c r="HN153" s="624"/>
      <c r="HO153" s="625">
        <v>0</v>
      </c>
      <c r="HP153" s="626">
        <v>4</v>
      </c>
      <c r="HQ153" s="626">
        <v>0</v>
      </c>
      <c r="HR153" s="626">
        <v>90</v>
      </c>
      <c r="HS153" s="626">
        <v>262</v>
      </c>
      <c r="HT153" s="626">
        <v>10</v>
      </c>
      <c r="HU153" s="626">
        <v>53</v>
      </c>
      <c r="HV153" s="626">
        <v>0</v>
      </c>
      <c r="HW153" s="626">
        <v>2</v>
      </c>
      <c r="HX153" s="626">
        <v>20</v>
      </c>
      <c r="HY153" s="626">
        <v>2</v>
      </c>
      <c r="HZ153" s="626">
        <v>40</v>
      </c>
      <c r="IA153" s="626">
        <v>0</v>
      </c>
      <c r="IB153" s="626">
        <v>0</v>
      </c>
      <c r="IC153" s="626">
        <v>0</v>
      </c>
      <c r="ID153" s="626">
        <v>11</v>
      </c>
      <c r="IE153" s="626">
        <v>5</v>
      </c>
      <c r="IF153" s="626">
        <v>0</v>
      </c>
      <c r="IG153" s="626">
        <v>17</v>
      </c>
      <c r="IH153" s="626">
        <v>1</v>
      </c>
      <c r="II153" s="626">
        <v>0</v>
      </c>
      <c r="IJ153" s="626">
        <v>4</v>
      </c>
      <c r="IK153" s="626">
        <v>1</v>
      </c>
      <c r="IL153" s="626">
        <v>2</v>
      </c>
      <c r="IM153" s="626">
        <v>0</v>
      </c>
      <c r="IN153" s="626">
        <v>0</v>
      </c>
      <c r="IO153" s="626">
        <v>0</v>
      </c>
      <c r="IP153" s="626">
        <v>0</v>
      </c>
      <c r="IQ153" s="626">
        <f t="shared" si="102"/>
        <v>524</v>
      </c>
      <c r="IR153" s="627">
        <f t="shared" si="91"/>
        <v>0</v>
      </c>
      <c r="IS153" s="614">
        <f t="shared" si="92"/>
        <v>1.4356164383561645</v>
      </c>
      <c r="IT153" s="628">
        <v>15</v>
      </c>
      <c r="IU153" s="629">
        <f t="shared" si="93"/>
        <v>2.8625954198473282E-2</v>
      </c>
      <c r="IV153" s="630">
        <v>209</v>
      </c>
      <c r="IW153" s="631">
        <f t="shared" si="74"/>
        <v>0.39885496183206109</v>
      </c>
      <c r="IX153" s="632">
        <v>308.80890000000005</v>
      </c>
      <c r="IY153" s="633">
        <v>2.2626999999999997</v>
      </c>
      <c r="IZ153" s="633">
        <v>311.07160000000005</v>
      </c>
      <c r="JA153" s="634">
        <f t="shared" si="94"/>
        <v>7.2738880694991105E-3</v>
      </c>
      <c r="JB153" s="635">
        <v>0.59364809160305354</v>
      </c>
      <c r="JC153" s="636">
        <v>0</v>
      </c>
      <c r="JD153" s="637">
        <v>0</v>
      </c>
      <c r="JE153" s="637">
        <v>0</v>
      </c>
      <c r="JF153" s="637">
        <v>0</v>
      </c>
      <c r="JG153" s="637">
        <v>0</v>
      </c>
      <c r="JH153" s="637">
        <v>524</v>
      </c>
      <c r="JI153" s="638">
        <f t="shared" si="75"/>
        <v>0</v>
      </c>
      <c r="JJ153" s="638">
        <f t="shared" si="76"/>
        <v>0</v>
      </c>
      <c r="JK153" s="638">
        <f t="shared" si="77"/>
        <v>0</v>
      </c>
      <c r="JL153" s="638">
        <f t="shared" si="78"/>
        <v>0</v>
      </c>
      <c r="JM153" s="638">
        <f t="shared" si="79"/>
        <v>0</v>
      </c>
      <c r="JN153" s="639">
        <f t="shared" si="80"/>
        <v>1</v>
      </c>
      <c r="JO153" s="640">
        <v>0</v>
      </c>
      <c r="JP153" s="641">
        <v>2</v>
      </c>
      <c r="JQ153" s="641">
        <v>0</v>
      </c>
      <c r="JR153" s="641">
        <v>4.2222222222222223</v>
      </c>
      <c r="JS153" s="641">
        <v>5.3015267175572518</v>
      </c>
      <c r="JT153" s="641">
        <v>3.1</v>
      </c>
      <c r="JU153" s="641">
        <v>3.4528301886792452</v>
      </c>
      <c r="JV153" s="641">
        <v>0</v>
      </c>
      <c r="JW153" s="641">
        <v>3</v>
      </c>
      <c r="JX153" s="641">
        <v>3.6</v>
      </c>
      <c r="JY153" s="641">
        <v>5</v>
      </c>
      <c r="JZ153" s="641">
        <v>5.45</v>
      </c>
      <c r="KA153" s="641">
        <v>0</v>
      </c>
      <c r="KB153" s="641">
        <v>0</v>
      </c>
      <c r="KC153" s="641">
        <v>0</v>
      </c>
      <c r="KD153" s="641">
        <v>5.8181818181818183</v>
      </c>
      <c r="KE153" s="641">
        <v>3.8</v>
      </c>
      <c r="KF153" s="641">
        <v>0</v>
      </c>
      <c r="KG153" s="641">
        <v>4.1764705882352944</v>
      </c>
      <c r="KH153" s="641">
        <v>5</v>
      </c>
      <c r="KI153" s="641">
        <v>0</v>
      </c>
      <c r="KJ153" s="641">
        <v>2.5</v>
      </c>
      <c r="KK153" s="641">
        <v>2</v>
      </c>
      <c r="KL153" s="641">
        <v>4</v>
      </c>
      <c r="KM153" s="641">
        <v>0</v>
      </c>
      <c r="KN153" s="641">
        <v>0</v>
      </c>
      <c r="KO153" s="641">
        <v>0</v>
      </c>
      <c r="KP153" s="641">
        <v>0</v>
      </c>
      <c r="KQ153" s="642">
        <v>4.7251908396946565</v>
      </c>
      <c r="KR153" s="625">
        <v>0</v>
      </c>
      <c r="KS153" s="626">
        <v>3</v>
      </c>
      <c r="KT153" s="626">
        <v>0</v>
      </c>
      <c r="KU153" s="626">
        <v>211</v>
      </c>
      <c r="KV153" s="626">
        <v>840</v>
      </c>
      <c r="KW153" s="626">
        <v>16</v>
      </c>
      <c r="KX153" s="626">
        <v>97</v>
      </c>
      <c r="KY153" s="626">
        <v>0</v>
      </c>
      <c r="KZ153" s="626">
        <v>4</v>
      </c>
      <c r="LA153" s="626">
        <v>33</v>
      </c>
      <c r="LB153" s="626">
        <v>8</v>
      </c>
      <c r="LC153" s="626">
        <v>135</v>
      </c>
      <c r="LD153" s="626">
        <v>0</v>
      </c>
      <c r="LE153" s="626">
        <v>0</v>
      </c>
      <c r="LF153" s="626">
        <v>0</v>
      </c>
      <c r="LG153" s="626">
        <v>43</v>
      </c>
      <c r="LH153" s="626">
        <v>9</v>
      </c>
      <c r="LI153" s="626">
        <v>0</v>
      </c>
      <c r="LJ153" s="626">
        <v>34</v>
      </c>
      <c r="LK153" s="626">
        <v>4</v>
      </c>
      <c r="LL153" s="626">
        <v>0</v>
      </c>
      <c r="LM153" s="626">
        <v>3</v>
      </c>
      <c r="LN153" s="626">
        <v>0</v>
      </c>
      <c r="LO153" s="626">
        <v>3</v>
      </c>
      <c r="LP153" s="626">
        <v>0</v>
      </c>
      <c r="LQ153" s="626">
        <v>0</v>
      </c>
      <c r="LR153" s="626">
        <v>0</v>
      </c>
      <c r="LS153" s="626">
        <v>0</v>
      </c>
      <c r="LT153" s="626">
        <f t="shared" si="72"/>
        <v>1443</v>
      </c>
      <c r="LU153" s="614">
        <f t="shared" si="81"/>
        <v>3.9534246575342467</v>
      </c>
      <c r="LV153" s="625">
        <v>0</v>
      </c>
      <c r="LW153" s="626">
        <v>2</v>
      </c>
      <c r="LX153" s="626">
        <v>0</v>
      </c>
      <c r="LY153" s="626">
        <v>80</v>
      </c>
      <c r="LZ153" s="626">
        <v>287</v>
      </c>
      <c r="MA153" s="626">
        <v>6</v>
      </c>
      <c r="MB153" s="626">
        <v>35</v>
      </c>
      <c r="MC153" s="626">
        <v>0</v>
      </c>
      <c r="MD153" s="626">
        <v>0</v>
      </c>
      <c r="ME153" s="626">
        <v>19</v>
      </c>
      <c r="MF153" s="626">
        <v>0</v>
      </c>
      <c r="MG153" s="626">
        <v>43</v>
      </c>
      <c r="MH153" s="626">
        <v>0</v>
      </c>
      <c r="MI153" s="626">
        <v>0</v>
      </c>
      <c r="MJ153" s="626">
        <v>0</v>
      </c>
      <c r="MK153" s="626">
        <v>10</v>
      </c>
      <c r="ML153" s="626">
        <v>5</v>
      </c>
      <c r="MM153" s="626">
        <v>0</v>
      </c>
      <c r="MN153" s="626">
        <v>20</v>
      </c>
      <c r="MO153" s="626">
        <v>0</v>
      </c>
      <c r="MP153" s="626">
        <v>0</v>
      </c>
      <c r="MQ153" s="626">
        <v>3</v>
      </c>
      <c r="MR153" s="626">
        <v>1</v>
      </c>
      <c r="MS153" s="626">
        <v>3</v>
      </c>
      <c r="MT153" s="626">
        <v>0</v>
      </c>
      <c r="MU153" s="626">
        <v>0</v>
      </c>
      <c r="MV153" s="626">
        <v>0</v>
      </c>
      <c r="MW153" s="626">
        <v>0</v>
      </c>
      <c r="MX153" s="626">
        <f t="shared" si="103"/>
        <v>514</v>
      </c>
      <c r="MY153" s="614">
        <f t="shared" si="95"/>
        <v>1.4082191780821918</v>
      </c>
      <c r="MZ153" s="612">
        <f t="shared" si="82"/>
        <v>1443</v>
      </c>
      <c r="NA153" s="613">
        <f t="shared" si="96"/>
        <v>514</v>
      </c>
      <c r="NB153" s="643">
        <f t="shared" si="97"/>
        <v>0.26264690853346961</v>
      </c>
      <c r="NC153" s="644">
        <v>0</v>
      </c>
      <c r="ND153" s="645">
        <v>0</v>
      </c>
      <c r="NE153" s="645">
        <v>0</v>
      </c>
      <c r="NF153" s="646">
        <v>0</v>
      </c>
      <c r="NG153" s="647">
        <v>0</v>
      </c>
      <c r="NH153" s="647">
        <v>0</v>
      </c>
      <c r="NI153" s="645">
        <v>0</v>
      </c>
      <c r="NJ153" s="645">
        <v>0</v>
      </c>
      <c r="NK153" s="646">
        <v>0</v>
      </c>
      <c r="NL153" s="647">
        <v>514</v>
      </c>
      <c r="NM153" s="645">
        <v>0</v>
      </c>
      <c r="NN153" s="645">
        <v>0</v>
      </c>
      <c r="NO153" s="646">
        <v>0</v>
      </c>
      <c r="NP153" s="647">
        <v>0</v>
      </c>
      <c r="NQ153" s="648">
        <v>0</v>
      </c>
      <c r="NR153" s="648">
        <v>0</v>
      </c>
      <c r="NS153" s="648">
        <v>0</v>
      </c>
      <c r="NT153" s="649">
        <f t="shared" si="98"/>
        <v>514</v>
      </c>
      <c r="NU153" s="650">
        <f t="shared" si="99"/>
        <v>0</v>
      </c>
      <c r="NV153" s="625"/>
      <c r="NW153" s="626"/>
      <c r="NX153" s="626"/>
      <c r="NY153" s="651"/>
      <c r="NZ153" s="626"/>
      <c r="OA153" s="626"/>
      <c r="OB153" s="626"/>
      <c r="OC153" s="651"/>
      <c r="OD153" s="652"/>
      <c r="OE153" s="653"/>
      <c r="OF153" s="654"/>
      <c r="OG153" s="654">
        <v>1.17</v>
      </c>
      <c r="OH153" s="654">
        <v>0.23399999999999999</v>
      </c>
      <c r="OI153" s="654"/>
      <c r="OJ153" s="654"/>
      <c r="OK153" s="654">
        <v>8.9</v>
      </c>
      <c r="OL153" s="655">
        <v>1.78</v>
      </c>
      <c r="OM153" s="656"/>
      <c r="ON153" s="657"/>
      <c r="OO153" s="657"/>
      <c r="OP153" s="657"/>
      <c r="OQ153" s="657"/>
      <c r="OR153" s="657"/>
      <c r="OS153" s="657"/>
      <c r="OT153" s="658"/>
    </row>
    <row r="154" spans="1:410" s="587" customFormat="1" ht="8.25" x14ac:dyDescent="0.25">
      <c r="A154" s="588" t="s">
        <v>908</v>
      </c>
      <c r="B154" s="589" t="s">
        <v>909</v>
      </c>
      <c r="C154" s="590" t="s">
        <v>910</v>
      </c>
      <c r="D154" s="590" t="s">
        <v>1316</v>
      </c>
      <c r="E154" s="590" t="s">
        <v>1217</v>
      </c>
      <c r="F154" s="590" t="s">
        <v>312</v>
      </c>
      <c r="G154" s="590" t="s">
        <v>313</v>
      </c>
      <c r="H154" s="590" t="s">
        <v>313</v>
      </c>
      <c r="I154" s="590" t="s">
        <v>492</v>
      </c>
      <c r="J154" s="590" t="s">
        <v>493</v>
      </c>
      <c r="K154" s="591" t="s">
        <v>282</v>
      </c>
      <c r="L154" s="592">
        <v>1</v>
      </c>
      <c r="M154" s="593">
        <v>342399</v>
      </c>
      <c r="N154" s="594">
        <v>0</v>
      </c>
      <c r="O154" s="595">
        <v>298985</v>
      </c>
      <c r="P154" s="596">
        <v>151857</v>
      </c>
      <c r="Q154" s="597">
        <f t="shared" si="83"/>
        <v>0.50790842349950671</v>
      </c>
      <c r="R154" s="598">
        <f t="shared" si="70"/>
        <v>43414</v>
      </c>
      <c r="S154" s="599">
        <v>15214.311369999999</v>
      </c>
      <c r="T154" s="600">
        <v>198806.24651999999</v>
      </c>
      <c r="U154" s="600">
        <v>0</v>
      </c>
      <c r="V154" s="600">
        <v>214020.55789</v>
      </c>
      <c r="W154" s="601">
        <f t="shared" si="84"/>
        <v>0.62506186609773973</v>
      </c>
      <c r="X154" s="602">
        <v>27.782000000000004</v>
      </c>
      <c r="Y154" s="603">
        <v>0</v>
      </c>
      <c r="Z154" s="603">
        <v>40.355200000000004</v>
      </c>
      <c r="AA154" s="603">
        <v>5.5770666666666662</v>
      </c>
      <c r="AB154" s="603">
        <v>1.26</v>
      </c>
      <c r="AC154" s="603">
        <v>8.3960000000000008</v>
      </c>
      <c r="AD154" s="603">
        <v>0</v>
      </c>
      <c r="AE154" s="603">
        <v>12.197999999999999</v>
      </c>
      <c r="AF154" s="603">
        <v>17.161999999999999</v>
      </c>
      <c r="AG154" s="603">
        <v>112.73026666666667</v>
      </c>
      <c r="AH154" s="604">
        <f t="shared" si="85"/>
        <v>0.33323630966755535</v>
      </c>
      <c r="AI154" s="605">
        <f t="shared" si="86"/>
        <v>0.48404786998402305</v>
      </c>
      <c r="AJ154" s="606"/>
      <c r="AK154" s="607"/>
      <c r="AL154" s="607"/>
      <c r="AM154" s="607"/>
      <c r="AN154" s="607"/>
      <c r="AO154" s="607"/>
      <c r="AP154" s="607"/>
      <c r="AQ154" s="608"/>
      <c r="AR154" s="609"/>
      <c r="AS154" s="610"/>
      <c r="AT154" s="610"/>
      <c r="AU154" s="610"/>
      <c r="AV154" s="610"/>
      <c r="AW154" s="610"/>
      <c r="AX154" s="610"/>
      <c r="AY154" s="610"/>
      <c r="AZ154" s="610"/>
      <c r="BA154" s="610"/>
      <c r="BB154" s="610"/>
      <c r="BC154" s="610"/>
      <c r="BD154" s="610"/>
      <c r="BE154" s="610"/>
      <c r="BF154" s="610"/>
      <c r="BG154" s="610"/>
      <c r="BH154" s="610"/>
      <c r="BI154" s="610"/>
      <c r="BJ154" s="610"/>
      <c r="BK154" s="610"/>
      <c r="BL154" s="611"/>
      <c r="BM154" s="612"/>
      <c r="BN154" s="613"/>
      <c r="BO154" s="613">
        <v>17</v>
      </c>
      <c r="BP154" s="613"/>
      <c r="BQ154" s="613"/>
      <c r="BR154" s="613"/>
      <c r="BS154" s="613"/>
      <c r="BT154" s="613"/>
      <c r="BU154" s="613"/>
      <c r="BV154" s="613">
        <v>15</v>
      </c>
      <c r="BW154" s="613"/>
      <c r="BX154" s="613"/>
      <c r="BY154" s="613"/>
      <c r="BZ154" s="613"/>
      <c r="CA154" s="613"/>
      <c r="CB154" s="613"/>
      <c r="CC154" s="613"/>
      <c r="CD154" s="613"/>
      <c r="CE154" s="613"/>
      <c r="CF154" s="613"/>
      <c r="CG154" s="613"/>
      <c r="CH154" s="613"/>
      <c r="CI154" s="613"/>
      <c r="CJ154" s="613">
        <v>15</v>
      </c>
      <c r="CK154" s="613"/>
      <c r="CL154" s="613"/>
      <c r="CM154" s="613"/>
      <c r="CN154" s="613"/>
      <c r="CO154" s="613"/>
      <c r="CP154" s="613"/>
      <c r="CQ154" s="613"/>
      <c r="CR154" s="613"/>
      <c r="CS154" s="613"/>
      <c r="CT154" s="613"/>
      <c r="CU154" s="613"/>
      <c r="CV154" s="613"/>
      <c r="CW154" s="613"/>
      <c r="CX154" s="613"/>
      <c r="CY154" s="613"/>
      <c r="CZ154" s="613"/>
      <c r="DA154" s="613">
        <f t="shared" si="87"/>
        <v>47</v>
      </c>
      <c r="DB154" s="614">
        <f t="shared" si="88"/>
        <v>3</v>
      </c>
      <c r="DC154" s="615"/>
      <c r="DD154" s="616"/>
      <c r="DE154" s="616">
        <v>0.38162771958098307</v>
      </c>
      <c r="DF154" s="616"/>
      <c r="DG154" s="616"/>
      <c r="DH154" s="616"/>
      <c r="DI154" s="616"/>
      <c r="DJ154" s="616"/>
      <c r="DK154" s="616"/>
      <c r="DL154" s="616">
        <v>0.52127853881278541</v>
      </c>
      <c r="DM154" s="616"/>
      <c r="DN154" s="616"/>
      <c r="DO154" s="616"/>
      <c r="DP154" s="616"/>
      <c r="DQ154" s="616"/>
      <c r="DR154" s="616"/>
      <c r="DS154" s="616"/>
      <c r="DT154" s="616"/>
      <c r="DU154" s="616"/>
      <c r="DV154" s="616"/>
      <c r="DW154" s="616"/>
      <c r="DX154" s="616"/>
      <c r="DY154" s="616"/>
      <c r="DZ154" s="616">
        <v>0.35086757990867579</v>
      </c>
      <c r="EA154" s="616"/>
      <c r="EB154" s="616"/>
      <c r="EC154" s="616"/>
      <c r="ED154" s="616"/>
      <c r="EE154" s="616"/>
      <c r="EF154" s="616"/>
      <c r="EG154" s="616"/>
      <c r="EH154" s="616"/>
      <c r="EI154" s="616"/>
      <c r="EJ154" s="616"/>
      <c r="EK154" s="616"/>
      <c r="EL154" s="616"/>
      <c r="EM154" s="616"/>
      <c r="EN154" s="616"/>
      <c r="EO154" s="616"/>
      <c r="EP154" s="616"/>
      <c r="EQ154" s="617">
        <v>0.41638006412124745</v>
      </c>
      <c r="ER154" s="618"/>
      <c r="ES154" s="619"/>
      <c r="ET154" s="619"/>
      <c r="EU154" s="619"/>
      <c r="EV154" s="619"/>
      <c r="EW154" s="619"/>
      <c r="EX154" s="619"/>
      <c r="EY154" s="619"/>
      <c r="EZ154" s="619">
        <v>8</v>
      </c>
      <c r="FA154" s="619"/>
      <c r="FB154" s="619"/>
      <c r="FC154" s="619"/>
      <c r="FD154" s="619"/>
      <c r="FE154" s="619"/>
      <c r="FF154" s="619"/>
      <c r="FG154" s="619"/>
      <c r="FH154" s="619"/>
      <c r="FI154" s="619"/>
      <c r="FJ154" s="619"/>
      <c r="FK154" s="619"/>
      <c r="FL154" s="619"/>
      <c r="FM154" s="619"/>
      <c r="FN154" s="619"/>
      <c r="FO154" s="619"/>
      <c r="FP154" s="619"/>
      <c r="FQ154" s="619"/>
      <c r="FR154" s="619"/>
      <c r="FS154" s="619"/>
      <c r="FT154" s="619"/>
      <c r="FU154" s="619"/>
      <c r="FV154" s="619"/>
      <c r="FW154" s="619"/>
      <c r="FX154" s="620">
        <f t="shared" si="89"/>
        <v>8</v>
      </c>
      <c r="FY154" s="614">
        <f t="shared" si="106"/>
        <v>1</v>
      </c>
      <c r="FZ154" s="615"/>
      <c r="GA154" s="616"/>
      <c r="GB154" s="616"/>
      <c r="GC154" s="616"/>
      <c r="GD154" s="616"/>
      <c r="GE154" s="616"/>
      <c r="GF154" s="616"/>
      <c r="GG154" s="616"/>
      <c r="GH154" s="616">
        <v>0.23424657534246576</v>
      </c>
      <c r="GI154" s="616"/>
      <c r="GJ154" s="616"/>
      <c r="GK154" s="616"/>
      <c r="GL154" s="616"/>
      <c r="GM154" s="616"/>
      <c r="GN154" s="616"/>
      <c r="GO154" s="616"/>
      <c r="GP154" s="616"/>
      <c r="GQ154" s="616"/>
      <c r="GR154" s="616"/>
      <c r="GS154" s="616"/>
      <c r="GT154" s="616"/>
      <c r="GU154" s="616"/>
      <c r="GV154" s="616"/>
      <c r="GW154" s="616"/>
      <c r="GX154" s="616"/>
      <c r="GY154" s="616"/>
      <c r="GZ154" s="616"/>
      <c r="HA154" s="616"/>
      <c r="HB154" s="616"/>
      <c r="HC154" s="616"/>
      <c r="HD154" s="616"/>
      <c r="HE154" s="616"/>
      <c r="HF154" s="621">
        <v>0.23424657534246576</v>
      </c>
      <c r="HG154" s="622"/>
      <c r="HH154" s="623"/>
      <c r="HI154" s="623"/>
      <c r="HJ154" s="623"/>
      <c r="HK154" s="623"/>
      <c r="HL154" s="623"/>
      <c r="HM154" s="623"/>
      <c r="HN154" s="624"/>
      <c r="HO154" s="625">
        <v>0</v>
      </c>
      <c r="HP154" s="626">
        <v>37</v>
      </c>
      <c r="HQ154" s="626">
        <v>3</v>
      </c>
      <c r="HR154" s="626">
        <v>5</v>
      </c>
      <c r="HS154" s="626">
        <v>0</v>
      </c>
      <c r="HT154" s="626">
        <v>0</v>
      </c>
      <c r="HU154" s="626">
        <v>282</v>
      </c>
      <c r="HV154" s="626">
        <v>0</v>
      </c>
      <c r="HW154" s="626">
        <v>59</v>
      </c>
      <c r="HX154" s="626">
        <v>421</v>
      </c>
      <c r="HY154" s="626">
        <v>3</v>
      </c>
      <c r="HZ154" s="626">
        <v>449</v>
      </c>
      <c r="IA154" s="626">
        <v>405</v>
      </c>
      <c r="IB154" s="626">
        <v>620</v>
      </c>
      <c r="IC154" s="626">
        <v>40</v>
      </c>
      <c r="ID154" s="626">
        <v>0</v>
      </c>
      <c r="IE154" s="626">
        <v>1</v>
      </c>
      <c r="IF154" s="626">
        <v>6</v>
      </c>
      <c r="IG154" s="626">
        <v>2</v>
      </c>
      <c r="IH154" s="626">
        <v>31</v>
      </c>
      <c r="II154" s="626">
        <v>0</v>
      </c>
      <c r="IJ154" s="626">
        <v>3</v>
      </c>
      <c r="IK154" s="626">
        <v>0</v>
      </c>
      <c r="IL154" s="626">
        <v>48</v>
      </c>
      <c r="IM154" s="626">
        <v>0</v>
      </c>
      <c r="IN154" s="626">
        <v>0</v>
      </c>
      <c r="IO154" s="626">
        <v>11</v>
      </c>
      <c r="IP154" s="626">
        <v>9</v>
      </c>
      <c r="IQ154" s="626">
        <f t="shared" si="102"/>
        <v>2435</v>
      </c>
      <c r="IR154" s="627">
        <f t="shared" si="91"/>
        <v>0</v>
      </c>
      <c r="IS154" s="614">
        <f t="shared" si="92"/>
        <v>6.6712328767123283</v>
      </c>
      <c r="IT154" s="628">
        <v>879</v>
      </c>
      <c r="IU154" s="629">
        <f t="shared" si="93"/>
        <v>0.36098562628336756</v>
      </c>
      <c r="IV154" s="630">
        <v>1580</v>
      </c>
      <c r="IW154" s="631">
        <f t="shared" si="74"/>
        <v>0.64887063655030797</v>
      </c>
      <c r="IX154" s="632">
        <v>1728.4149</v>
      </c>
      <c r="IY154" s="633">
        <v>153.93779999999998</v>
      </c>
      <c r="IZ154" s="633">
        <v>1882.3526999999997</v>
      </c>
      <c r="JA154" s="634">
        <f t="shared" si="94"/>
        <v>8.1779466727994174E-2</v>
      </c>
      <c r="JB154" s="635">
        <v>0.7730401232032853</v>
      </c>
      <c r="JC154" s="636">
        <v>2134</v>
      </c>
      <c r="JD154" s="637">
        <v>139</v>
      </c>
      <c r="JE154" s="637">
        <v>0</v>
      </c>
      <c r="JF154" s="637">
        <v>42</v>
      </c>
      <c r="JG154" s="637">
        <v>0</v>
      </c>
      <c r="JH154" s="637">
        <v>120</v>
      </c>
      <c r="JI154" s="638">
        <f t="shared" si="75"/>
        <v>0.8763860369609856</v>
      </c>
      <c r="JJ154" s="638">
        <f t="shared" si="76"/>
        <v>5.708418891170431E-2</v>
      </c>
      <c r="JK154" s="638">
        <f t="shared" si="77"/>
        <v>0</v>
      </c>
      <c r="JL154" s="638">
        <f t="shared" si="78"/>
        <v>1.724845995893224E-2</v>
      </c>
      <c r="JM154" s="638">
        <f t="shared" si="79"/>
        <v>0</v>
      </c>
      <c r="JN154" s="639">
        <f t="shared" si="80"/>
        <v>4.9281314168377825E-2</v>
      </c>
      <c r="JO154" s="640">
        <v>0</v>
      </c>
      <c r="JP154" s="641">
        <v>2.2702702702702702</v>
      </c>
      <c r="JQ154" s="641">
        <v>2</v>
      </c>
      <c r="JR154" s="641">
        <v>3.2</v>
      </c>
      <c r="JS154" s="641">
        <v>0</v>
      </c>
      <c r="JT154" s="641">
        <v>0</v>
      </c>
      <c r="JU154" s="641">
        <v>3.7127659574468086</v>
      </c>
      <c r="JV154" s="641">
        <v>0</v>
      </c>
      <c r="JW154" s="641">
        <v>2.2881355932203391</v>
      </c>
      <c r="JX154" s="641">
        <v>3.6223277909738716</v>
      </c>
      <c r="JY154" s="641">
        <v>6</v>
      </c>
      <c r="JZ154" s="641">
        <v>4.7171492204899774</v>
      </c>
      <c r="KA154" s="641">
        <v>4.1185185185185187</v>
      </c>
      <c r="KB154" s="641">
        <v>4.9225806451612906</v>
      </c>
      <c r="KC154" s="641">
        <v>2.875</v>
      </c>
      <c r="KD154" s="641">
        <v>0</v>
      </c>
      <c r="KE154" s="641">
        <v>3</v>
      </c>
      <c r="KF154" s="641">
        <v>5.166666666666667</v>
      </c>
      <c r="KG154" s="641">
        <v>5</v>
      </c>
      <c r="KH154" s="641">
        <v>4.419354838709677</v>
      </c>
      <c r="KI154" s="641">
        <v>0</v>
      </c>
      <c r="KJ154" s="641">
        <v>5</v>
      </c>
      <c r="KK154" s="641">
        <v>0</v>
      </c>
      <c r="KL154" s="641">
        <v>3.875</v>
      </c>
      <c r="KM154" s="641">
        <v>0</v>
      </c>
      <c r="KN154" s="641">
        <v>0</v>
      </c>
      <c r="KO154" s="641">
        <v>4.7272727272727275</v>
      </c>
      <c r="KP154" s="641">
        <v>2.2222222222222223</v>
      </c>
      <c r="KQ154" s="642">
        <v>4.2045174537987684</v>
      </c>
      <c r="KR154" s="625">
        <v>0</v>
      </c>
      <c r="KS154" s="626">
        <v>48</v>
      </c>
      <c r="KT154" s="626">
        <v>3</v>
      </c>
      <c r="KU154" s="626">
        <v>11</v>
      </c>
      <c r="KV154" s="626">
        <v>0</v>
      </c>
      <c r="KW154" s="626">
        <v>0</v>
      </c>
      <c r="KX154" s="626">
        <v>670</v>
      </c>
      <c r="KY154" s="626">
        <v>0</v>
      </c>
      <c r="KZ154" s="626">
        <v>76</v>
      </c>
      <c r="LA154" s="626">
        <v>988</v>
      </c>
      <c r="LB154" s="626">
        <v>12</v>
      </c>
      <c r="LC154" s="626">
        <v>1611</v>
      </c>
      <c r="LD154" s="626">
        <v>1197</v>
      </c>
      <c r="LE154" s="626">
        <v>2126</v>
      </c>
      <c r="LF154" s="626">
        <v>75</v>
      </c>
      <c r="LG154" s="626">
        <v>0</v>
      </c>
      <c r="LH154" s="626">
        <v>2</v>
      </c>
      <c r="LI154" s="626">
        <v>22</v>
      </c>
      <c r="LJ154" s="626">
        <v>8</v>
      </c>
      <c r="LK154" s="626">
        <v>92</v>
      </c>
      <c r="LL154" s="626">
        <v>0</v>
      </c>
      <c r="LM154" s="626">
        <v>12</v>
      </c>
      <c r="LN154" s="626">
        <v>0</v>
      </c>
      <c r="LO154" s="626">
        <v>125</v>
      </c>
      <c r="LP154" s="626">
        <v>0</v>
      </c>
      <c r="LQ154" s="626">
        <v>0</v>
      </c>
      <c r="LR154" s="626">
        <v>40</v>
      </c>
      <c r="LS154" s="626">
        <v>6</v>
      </c>
      <c r="LT154" s="626">
        <f t="shared" si="72"/>
        <v>7124</v>
      </c>
      <c r="LU154" s="614">
        <f t="shared" si="81"/>
        <v>19.517808219178082</v>
      </c>
      <c r="LV154" s="625">
        <v>0</v>
      </c>
      <c r="LW154" s="626">
        <v>0</v>
      </c>
      <c r="LX154" s="626">
        <v>0</v>
      </c>
      <c r="LY154" s="626">
        <v>0</v>
      </c>
      <c r="LZ154" s="626">
        <v>0</v>
      </c>
      <c r="MA154" s="626">
        <v>0</v>
      </c>
      <c r="MB154" s="626">
        <v>94</v>
      </c>
      <c r="MC154" s="626">
        <v>0</v>
      </c>
      <c r="MD154" s="626">
        <v>0</v>
      </c>
      <c r="ME154" s="626">
        <v>117</v>
      </c>
      <c r="MF154" s="626">
        <v>3</v>
      </c>
      <c r="MG154" s="626">
        <v>58</v>
      </c>
      <c r="MH154" s="626">
        <v>66</v>
      </c>
      <c r="MI154" s="626">
        <v>307</v>
      </c>
      <c r="MJ154" s="626">
        <v>0</v>
      </c>
      <c r="MK154" s="626">
        <v>0</v>
      </c>
      <c r="ML154" s="626">
        <v>0</v>
      </c>
      <c r="MM154" s="626">
        <v>3</v>
      </c>
      <c r="MN154" s="626">
        <v>0</v>
      </c>
      <c r="MO154" s="626">
        <v>14</v>
      </c>
      <c r="MP154" s="626">
        <v>0</v>
      </c>
      <c r="MQ154" s="626">
        <v>0</v>
      </c>
      <c r="MR154" s="626">
        <v>0</v>
      </c>
      <c r="MS154" s="626">
        <v>14</v>
      </c>
      <c r="MT154" s="626">
        <v>0</v>
      </c>
      <c r="MU154" s="626">
        <v>0</v>
      </c>
      <c r="MV154" s="626">
        <v>1</v>
      </c>
      <c r="MW154" s="626">
        <v>5</v>
      </c>
      <c r="MX154" s="626">
        <f t="shared" si="103"/>
        <v>682</v>
      </c>
      <c r="MY154" s="614">
        <f t="shared" si="95"/>
        <v>1.8684931506849316</v>
      </c>
      <c r="MZ154" s="612">
        <f t="shared" si="82"/>
        <v>7124</v>
      </c>
      <c r="NA154" s="613">
        <f t="shared" si="96"/>
        <v>682</v>
      </c>
      <c r="NB154" s="643">
        <f t="shared" si="97"/>
        <v>8.7368690750704581E-2</v>
      </c>
      <c r="NC154" s="644">
        <v>0</v>
      </c>
      <c r="ND154" s="645">
        <v>0</v>
      </c>
      <c r="NE154" s="645">
        <v>0</v>
      </c>
      <c r="NF154" s="646">
        <v>0</v>
      </c>
      <c r="NG154" s="647">
        <v>569</v>
      </c>
      <c r="NH154" s="647">
        <v>113</v>
      </c>
      <c r="NI154" s="645">
        <v>0</v>
      </c>
      <c r="NJ154" s="645">
        <v>0</v>
      </c>
      <c r="NK154" s="646">
        <v>0</v>
      </c>
      <c r="NL154" s="647">
        <v>0</v>
      </c>
      <c r="NM154" s="645">
        <v>0</v>
      </c>
      <c r="NN154" s="645">
        <v>0</v>
      </c>
      <c r="NO154" s="646">
        <v>0</v>
      </c>
      <c r="NP154" s="647">
        <v>0</v>
      </c>
      <c r="NQ154" s="648">
        <v>0</v>
      </c>
      <c r="NR154" s="648">
        <v>0</v>
      </c>
      <c r="NS154" s="648">
        <v>0</v>
      </c>
      <c r="NT154" s="649">
        <f t="shared" si="98"/>
        <v>682</v>
      </c>
      <c r="NU154" s="650">
        <f t="shared" si="99"/>
        <v>0</v>
      </c>
      <c r="NV154" s="625"/>
      <c r="NW154" s="626"/>
      <c r="NX154" s="626"/>
      <c r="NY154" s="651"/>
      <c r="NZ154" s="626"/>
      <c r="OA154" s="626"/>
      <c r="OB154" s="626"/>
      <c r="OC154" s="651"/>
      <c r="OD154" s="652"/>
      <c r="OE154" s="653"/>
      <c r="OF154" s="654"/>
      <c r="OG154" s="654">
        <v>3.54</v>
      </c>
      <c r="OH154" s="654">
        <v>0.4425</v>
      </c>
      <c r="OI154" s="654"/>
      <c r="OJ154" s="654"/>
      <c r="OK154" s="654">
        <v>12.17</v>
      </c>
      <c r="OL154" s="655">
        <v>1.52125</v>
      </c>
      <c r="OM154" s="656"/>
      <c r="ON154" s="657"/>
      <c r="OO154" s="657"/>
      <c r="OP154" s="657"/>
      <c r="OQ154" s="657">
        <v>332</v>
      </c>
      <c r="OR154" s="657"/>
      <c r="OS154" s="657"/>
      <c r="OT154" s="658">
        <f t="shared" si="105"/>
        <v>332</v>
      </c>
    </row>
    <row r="155" spans="1:410" s="587" customFormat="1" ht="8.25" x14ac:dyDescent="0.25">
      <c r="A155" s="588" t="s">
        <v>912</v>
      </c>
      <c r="B155" s="589" t="s">
        <v>913</v>
      </c>
      <c r="C155" s="590" t="s">
        <v>914</v>
      </c>
      <c r="D155" s="590" t="s">
        <v>915</v>
      </c>
      <c r="E155" s="590" t="s">
        <v>1213</v>
      </c>
      <c r="F155" s="590" t="s">
        <v>280</v>
      </c>
      <c r="G155" s="590" t="s">
        <v>293</v>
      </c>
      <c r="H155" s="590" t="s">
        <v>294</v>
      </c>
      <c r="I155" s="590" t="s">
        <v>505</v>
      </c>
      <c r="J155" s="590" t="s">
        <v>210</v>
      </c>
      <c r="K155" s="591" t="s">
        <v>282</v>
      </c>
      <c r="L155" s="592">
        <v>1</v>
      </c>
      <c r="M155" s="593">
        <v>851707</v>
      </c>
      <c r="N155" s="594">
        <v>0</v>
      </c>
      <c r="O155" s="595">
        <v>851447</v>
      </c>
      <c r="P155" s="596">
        <v>569987</v>
      </c>
      <c r="Q155" s="597">
        <f t="shared" si="83"/>
        <v>0.66943332937928024</v>
      </c>
      <c r="R155" s="598">
        <f t="shared" si="70"/>
        <v>260</v>
      </c>
      <c r="S155" s="599">
        <v>2009.91254</v>
      </c>
      <c r="T155" s="600">
        <v>545506.43854</v>
      </c>
      <c r="U155" s="600">
        <v>21547.630949999999</v>
      </c>
      <c r="V155" s="600">
        <v>569063.98202999996</v>
      </c>
      <c r="W155" s="601">
        <f t="shared" si="84"/>
        <v>0.66814524482010829</v>
      </c>
      <c r="X155" s="602">
        <v>138.84700000000001</v>
      </c>
      <c r="Y155" s="603">
        <v>5.57</v>
      </c>
      <c r="Z155" s="603">
        <v>218.41093333333333</v>
      </c>
      <c r="AA155" s="603">
        <v>64.248933333333326</v>
      </c>
      <c r="AB155" s="603">
        <v>22.79</v>
      </c>
      <c r="AC155" s="603">
        <v>82.897866666666658</v>
      </c>
      <c r="AD155" s="603">
        <v>0</v>
      </c>
      <c r="AE155" s="603">
        <v>59.659500000000001</v>
      </c>
      <c r="AF155" s="603">
        <v>37.409499999999994</v>
      </c>
      <c r="AG155" s="603">
        <v>629.83373333333327</v>
      </c>
      <c r="AH155" s="604">
        <f t="shared" si="85"/>
        <v>0.26061597420549987</v>
      </c>
      <c r="AI155" s="605">
        <f t="shared" si="86"/>
        <v>0.4099575660100625</v>
      </c>
      <c r="AJ155" s="606">
        <v>5758</v>
      </c>
      <c r="AK155" s="607">
        <v>5657</v>
      </c>
      <c r="AL155" s="607">
        <v>1400</v>
      </c>
      <c r="AM155" s="607">
        <v>535</v>
      </c>
      <c r="AN155" s="607">
        <v>7198</v>
      </c>
      <c r="AO155" s="607">
        <v>2042</v>
      </c>
      <c r="AP155" s="607">
        <v>5348</v>
      </c>
      <c r="AQ155" s="608"/>
      <c r="AR155" s="609"/>
      <c r="AS155" s="610"/>
      <c r="AT155" s="610"/>
      <c r="AU155" s="610"/>
      <c r="AV155" s="610"/>
      <c r="AW155" s="610"/>
      <c r="AX155" s="610"/>
      <c r="AY155" s="610"/>
      <c r="AZ155" s="610"/>
      <c r="BA155" s="610"/>
      <c r="BB155" s="610"/>
      <c r="BC155" s="610"/>
      <c r="BD155" s="610"/>
      <c r="BE155" s="610"/>
      <c r="BF155" s="610"/>
      <c r="BG155" s="610"/>
      <c r="BH155" s="610"/>
      <c r="BI155" s="610"/>
      <c r="BJ155" s="610"/>
      <c r="BK155" s="610"/>
      <c r="BL155" s="611"/>
      <c r="BM155" s="612">
        <v>66</v>
      </c>
      <c r="BN155" s="613">
        <v>36</v>
      </c>
      <c r="BO155" s="613"/>
      <c r="BP155" s="613">
        <v>20</v>
      </c>
      <c r="BQ155" s="613">
        <v>21</v>
      </c>
      <c r="BR155" s="613"/>
      <c r="BS155" s="613">
        <v>20</v>
      </c>
      <c r="BT155" s="613"/>
      <c r="BU155" s="613"/>
      <c r="BV155" s="613"/>
      <c r="BW155" s="613"/>
      <c r="BX155" s="613"/>
      <c r="BY155" s="613">
        <v>15</v>
      </c>
      <c r="BZ155" s="613"/>
      <c r="CA155" s="613"/>
      <c r="CB155" s="613"/>
      <c r="CC155" s="613"/>
      <c r="CD155" s="613"/>
      <c r="CE155" s="613"/>
      <c r="CF155" s="613">
        <v>14</v>
      </c>
      <c r="CG155" s="613"/>
      <c r="CH155" s="613"/>
      <c r="CI155" s="613"/>
      <c r="CJ155" s="613"/>
      <c r="CK155" s="613"/>
      <c r="CL155" s="613"/>
      <c r="CM155" s="613"/>
      <c r="CN155" s="613"/>
      <c r="CO155" s="613"/>
      <c r="CP155" s="613"/>
      <c r="CQ155" s="613"/>
      <c r="CR155" s="613"/>
      <c r="CS155" s="613"/>
      <c r="CT155" s="613"/>
      <c r="CU155" s="613"/>
      <c r="CV155" s="613"/>
      <c r="CW155" s="613"/>
      <c r="CX155" s="613"/>
      <c r="CY155" s="613"/>
      <c r="CZ155" s="613"/>
      <c r="DA155" s="613">
        <f t="shared" si="87"/>
        <v>192</v>
      </c>
      <c r="DB155" s="614">
        <f t="shared" si="88"/>
        <v>7</v>
      </c>
      <c r="DC155" s="615">
        <v>0.78916562889165631</v>
      </c>
      <c r="DD155" s="616">
        <v>0.67351598173515981</v>
      </c>
      <c r="DE155" s="616"/>
      <c r="DF155" s="616">
        <v>0.30534246575342466</v>
      </c>
      <c r="DG155" s="616">
        <v>0.59856490541422047</v>
      </c>
      <c r="DH155" s="616"/>
      <c r="DI155" s="616">
        <v>0.72835616438356166</v>
      </c>
      <c r="DJ155" s="616"/>
      <c r="DK155" s="616"/>
      <c r="DL155" s="616"/>
      <c r="DM155" s="616"/>
      <c r="DN155" s="616"/>
      <c r="DO155" s="616">
        <v>0.5517808219178082</v>
      </c>
      <c r="DP155" s="616"/>
      <c r="DQ155" s="616"/>
      <c r="DR155" s="616"/>
      <c r="DS155" s="616"/>
      <c r="DT155" s="616"/>
      <c r="DU155" s="616"/>
      <c r="DV155" s="616">
        <v>0.19980430528375734</v>
      </c>
      <c r="DW155" s="616"/>
      <c r="DX155" s="616"/>
      <c r="DY155" s="616"/>
      <c r="DZ155" s="616"/>
      <c r="EA155" s="616"/>
      <c r="EB155" s="616"/>
      <c r="EC155" s="616"/>
      <c r="ED155" s="616"/>
      <c r="EE155" s="616"/>
      <c r="EF155" s="616"/>
      <c r="EG155" s="616"/>
      <c r="EH155" s="616"/>
      <c r="EI155" s="616"/>
      <c r="EJ155" s="616"/>
      <c r="EK155" s="616"/>
      <c r="EL155" s="616"/>
      <c r="EM155" s="616"/>
      <c r="EN155" s="616"/>
      <c r="EO155" s="616"/>
      <c r="EP155" s="616"/>
      <c r="EQ155" s="617">
        <v>0.62838184931506846</v>
      </c>
      <c r="ER155" s="618">
        <v>8</v>
      </c>
      <c r="ES155" s="619">
        <v>7</v>
      </c>
      <c r="ET155" s="619"/>
      <c r="EU155" s="619"/>
      <c r="EV155" s="619"/>
      <c r="EW155" s="619">
        <v>5</v>
      </c>
      <c r="EX155" s="619"/>
      <c r="EY155" s="619"/>
      <c r="EZ155" s="619"/>
      <c r="FA155" s="619"/>
      <c r="FB155" s="619"/>
      <c r="FC155" s="619"/>
      <c r="FD155" s="619"/>
      <c r="FE155" s="619"/>
      <c r="FF155" s="619"/>
      <c r="FG155" s="619"/>
      <c r="FH155" s="619"/>
      <c r="FI155" s="619"/>
      <c r="FJ155" s="619"/>
      <c r="FK155" s="619"/>
      <c r="FL155" s="619"/>
      <c r="FM155" s="619"/>
      <c r="FN155" s="619"/>
      <c r="FO155" s="619"/>
      <c r="FP155" s="619"/>
      <c r="FQ155" s="619"/>
      <c r="FR155" s="619"/>
      <c r="FS155" s="619"/>
      <c r="FT155" s="619"/>
      <c r="FU155" s="619"/>
      <c r="FV155" s="619"/>
      <c r="FW155" s="619"/>
      <c r="FX155" s="620">
        <f t="shared" si="89"/>
        <v>20</v>
      </c>
      <c r="FY155" s="614">
        <f t="shared" si="106"/>
        <v>3</v>
      </c>
      <c r="FZ155" s="615">
        <v>0.60068493150684932</v>
      </c>
      <c r="GA155" s="616">
        <v>0.66849315068493154</v>
      </c>
      <c r="GB155" s="616"/>
      <c r="GC155" s="616"/>
      <c r="GD155" s="616"/>
      <c r="GE155" s="616">
        <v>0.58739726027397265</v>
      </c>
      <c r="GF155" s="616"/>
      <c r="GG155" s="616"/>
      <c r="GH155" s="616"/>
      <c r="GI155" s="616"/>
      <c r="GJ155" s="616"/>
      <c r="GK155" s="616"/>
      <c r="GL155" s="616"/>
      <c r="GM155" s="616"/>
      <c r="GN155" s="616"/>
      <c r="GO155" s="616"/>
      <c r="GP155" s="616"/>
      <c r="GQ155" s="616"/>
      <c r="GR155" s="616"/>
      <c r="GS155" s="616"/>
      <c r="GT155" s="616"/>
      <c r="GU155" s="616"/>
      <c r="GV155" s="616"/>
      <c r="GW155" s="616"/>
      <c r="GX155" s="616"/>
      <c r="GY155" s="616"/>
      <c r="GZ155" s="616"/>
      <c r="HA155" s="616"/>
      <c r="HB155" s="616"/>
      <c r="HC155" s="616"/>
      <c r="HD155" s="616"/>
      <c r="HE155" s="616"/>
      <c r="HF155" s="621">
        <v>0.62109589041095892</v>
      </c>
      <c r="HG155" s="622"/>
      <c r="HH155" s="623"/>
      <c r="HI155" s="623"/>
      <c r="HJ155" s="623"/>
      <c r="HK155" s="623"/>
      <c r="HL155" s="623"/>
      <c r="HM155" s="623"/>
      <c r="HN155" s="624"/>
      <c r="HO155" s="625">
        <v>4</v>
      </c>
      <c r="HP155" s="626">
        <v>541</v>
      </c>
      <c r="HQ155" s="626">
        <v>407</v>
      </c>
      <c r="HR155" s="626">
        <v>522</v>
      </c>
      <c r="HS155" s="626">
        <v>650</v>
      </c>
      <c r="HT155" s="626">
        <v>713</v>
      </c>
      <c r="HU155" s="626">
        <v>931</v>
      </c>
      <c r="HV155" s="626">
        <v>449</v>
      </c>
      <c r="HW155" s="626">
        <v>1088</v>
      </c>
      <c r="HX155" s="626">
        <v>173</v>
      </c>
      <c r="HY155" s="626">
        <v>259</v>
      </c>
      <c r="HZ155" s="626">
        <v>255</v>
      </c>
      <c r="IA155" s="626">
        <v>6</v>
      </c>
      <c r="IB155" s="626">
        <v>13</v>
      </c>
      <c r="IC155" s="626">
        <v>0</v>
      </c>
      <c r="ID155" s="626">
        <v>0</v>
      </c>
      <c r="IE155" s="626">
        <v>78</v>
      </c>
      <c r="IF155" s="626">
        <v>45</v>
      </c>
      <c r="IG155" s="626">
        <v>125</v>
      </c>
      <c r="IH155" s="626">
        <v>264</v>
      </c>
      <c r="II155" s="626">
        <v>57</v>
      </c>
      <c r="IJ155" s="626">
        <v>41</v>
      </c>
      <c r="IK155" s="626">
        <v>0</v>
      </c>
      <c r="IL155" s="626">
        <v>59</v>
      </c>
      <c r="IM155" s="626">
        <v>0</v>
      </c>
      <c r="IN155" s="626">
        <v>0</v>
      </c>
      <c r="IO155" s="626">
        <v>66</v>
      </c>
      <c r="IP155" s="626">
        <v>26</v>
      </c>
      <c r="IQ155" s="626">
        <f t="shared" si="102"/>
        <v>6772</v>
      </c>
      <c r="IR155" s="627">
        <f t="shared" si="91"/>
        <v>5.9066745422327229E-4</v>
      </c>
      <c r="IS155" s="614">
        <f t="shared" si="92"/>
        <v>18.553424657534247</v>
      </c>
      <c r="IT155" s="628">
        <v>386</v>
      </c>
      <c r="IU155" s="629">
        <f t="shared" si="93"/>
        <v>5.6999409332545777E-2</v>
      </c>
      <c r="IV155" s="630">
        <v>2041</v>
      </c>
      <c r="IW155" s="631">
        <f t="shared" si="74"/>
        <v>0.30138806851742467</v>
      </c>
      <c r="IX155" s="632">
        <v>6268.1703000000025</v>
      </c>
      <c r="IY155" s="633">
        <v>474.1587999999997</v>
      </c>
      <c r="IZ155" s="633">
        <v>6742.3291000000054</v>
      </c>
      <c r="JA155" s="634">
        <f t="shared" si="94"/>
        <v>7.0325668321351939E-2</v>
      </c>
      <c r="JB155" s="635">
        <v>0.99561859125812247</v>
      </c>
      <c r="JC155" s="636">
        <v>2312</v>
      </c>
      <c r="JD155" s="637">
        <v>278</v>
      </c>
      <c r="JE155" s="637">
        <v>9</v>
      </c>
      <c r="JF155" s="637">
        <v>19</v>
      </c>
      <c r="JG155" s="637">
        <v>0</v>
      </c>
      <c r="JH155" s="637">
        <v>4154</v>
      </c>
      <c r="JI155" s="638">
        <f t="shared" si="75"/>
        <v>0.34140578854105141</v>
      </c>
      <c r="JJ155" s="638">
        <f t="shared" si="76"/>
        <v>4.1051388068517422E-2</v>
      </c>
      <c r="JK155" s="638">
        <f t="shared" si="77"/>
        <v>1.3290017720023627E-3</v>
      </c>
      <c r="JL155" s="638">
        <f t="shared" si="78"/>
        <v>2.8056704075605436E-3</v>
      </c>
      <c r="JM155" s="638">
        <f t="shared" si="79"/>
        <v>0</v>
      </c>
      <c r="JN155" s="639">
        <f t="shared" si="80"/>
        <v>0.61340815121086834</v>
      </c>
      <c r="JO155" s="640">
        <v>39.75</v>
      </c>
      <c r="JP155" s="641">
        <v>7.7060998151571161</v>
      </c>
      <c r="JQ155" s="641">
        <v>3.5454545454545454</v>
      </c>
      <c r="JR155" s="641">
        <v>6.3716475095785441</v>
      </c>
      <c r="JS155" s="641">
        <v>10.286153846153846</v>
      </c>
      <c r="JT155" s="641">
        <v>7.5834502103786816</v>
      </c>
      <c r="JU155" s="641">
        <v>6.7518796992481205</v>
      </c>
      <c r="JV155" s="641">
        <v>7.3496659242761693</v>
      </c>
      <c r="JW155" s="641">
        <v>7.5514705882352944</v>
      </c>
      <c r="JX155" s="641">
        <v>8.0231213872832363</v>
      </c>
      <c r="JY155" s="641">
        <v>6.7915057915057915</v>
      </c>
      <c r="JZ155" s="641">
        <v>11.156862745098039</v>
      </c>
      <c r="KA155" s="641">
        <v>7.666666666666667</v>
      </c>
      <c r="KB155" s="641">
        <v>8.1538461538461533</v>
      </c>
      <c r="KC155" s="641">
        <v>0</v>
      </c>
      <c r="KD155" s="641">
        <v>0</v>
      </c>
      <c r="KE155" s="641">
        <v>7.333333333333333</v>
      </c>
      <c r="KF155" s="641">
        <v>7.0222222222222221</v>
      </c>
      <c r="KG155" s="641">
        <v>12.584</v>
      </c>
      <c r="KH155" s="641">
        <v>21.178030303030305</v>
      </c>
      <c r="KI155" s="641">
        <v>5.3157894736842106</v>
      </c>
      <c r="KJ155" s="641">
        <v>4.6097560975609753</v>
      </c>
      <c r="KK155" s="641">
        <v>0</v>
      </c>
      <c r="KL155" s="641">
        <v>6.5423728813559325</v>
      </c>
      <c r="KM155" s="641">
        <v>0</v>
      </c>
      <c r="KN155" s="641">
        <v>0</v>
      </c>
      <c r="KO155" s="641">
        <v>8.5757575757575761</v>
      </c>
      <c r="KP155" s="641">
        <v>10.038461538461538</v>
      </c>
      <c r="KQ155" s="642">
        <v>8.1058771411695218</v>
      </c>
      <c r="KR155" s="625">
        <v>56</v>
      </c>
      <c r="KS155" s="626">
        <v>2723</v>
      </c>
      <c r="KT155" s="626">
        <v>1029</v>
      </c>
      <c r="KU155" s="626">
        <v>2770</v>
      </c>
      <c r="KV155" s="626">
        <v>5244</v>
      </c>
      <c r="KW155" s="626">
        <v>4275</v>
      </c>
      <c r="KX155" s="626">
        <v>4476</v>
      </c>
      <c r="KY155" s="626">
        <v>2647</v>
      </c>
      <c r="KZ155" s="626">
        <v>6717</v>
      </c>
      <c r="LA155" s="626">
        <v>1139</v>
      </c>
      <c r="LB155" s="626">
        <v>1480</v>
      </c>
      <c r="LC155" s="626">
        <v>2513</v>
      </c>
      <c r="LD155" s="626">
        <v>40</v>
      </c>
      <c r="LE155" s="626">
        <v>87</v>
      </c>
      <c r="LF155" s="626">
        <v>0</v>
      </c>
      <c r="LG155" s="626">
        <v>0</v>
      </c>
      <c r="LH155" s="626">
        <v>482</v>
      </c>
      <c r="LI155" s="626">
        <v>263</v>
      </c>
      <c r="LJ155" s="626">
        <v>1234</v>
      </c>
      <c r="LK155" s="626">
        <v>5293</v>
      </c>
      <c r="LL155" s="626">
        <v>200</v>
      </c>
      <c r="LM155" s="626">
        <v>123</v>
      </c>
      <c r="LN155" s="626">
        <v>0</v>
      </c>
      <c r="LO155" s="626">
        <v>297</v>
      </c>
      <c r="LP155" s="626">
        <v>0</v>
      </c>
      <c r="LQ155" s="626">
        <v>0</v>
      </c>
      <c r="LR155" s="626">
        <v>439</v>
      </c>
      <c r="LS155" s="626">
        <v>218</v>
      </c>
      <c r="LT155" s="626">
        <f t="shared" si="72"/>
        <v>43745</v>
      </c>
      <c r="LU155" s="614">
        <f t="shared" si="81"/>
        <v>119.84931506849315</v>
      </c>
      <c r="LV155" s="625">
        <v>99</v>
      </c>
      <c r="LW155" s="626">
        <v>926</v>
      </c>
      <c r="LX155" s="626">
        <v>3</v>
      </c>
      <c r="LY155" s="626">
        <v>33</v>
      </c>
      <c r="LZ155" s="626">
        <v>798</v>
      </c>
      <c r="MA155" s="626">
        <v>427</v>
      </c>
      <c r="MB155" s="626">
        <v>887</v>
      </c>
      <c r="MC155" s="626">
        <v>205</v>
      </c>
      <c r="MD155" s="626">
        <v>432</v>
      </c>
      <c r="ME155" s="626">
        <v>82</v>
      </c>
      <c r="MF155" s="626">
        <v>21</v>
      </c>
      <c r="MG155" s="626">
        <v>74</v>
      </c>
      <c r="MH155" s="626">
        <v>0</v>
      </c>
      <c r="MI155" s="626">
        <v>6</v>
      </c>
      <c r="MJ155" s="626">
        <v>0</v>
      </c>
      <c r="MK155" s="626">
        <v>0</v>
      </c>
      <c r="ML155" s="626">
        <v>12</v>
      </c>
      <c r="MM155" s="626">
        <v>10</v>
      </c>
      <c r="MN155" s="626">
        <v>216</v>
      </c>
      <c r="MO155" s="626">
        <v>35</v>
      </c>
      <c r="MP155" s="626">
        <v>56</v>
      </c>
      <c r="MQ155" s="626">
        <v>28</v>
      </c>
      <c r="MR155" s="626">
        <v>0</v>
      </c>
      <c r="MS155" s="626">
        <v>31</v>
      </c>
      <c r="MT155" s="626">
        <v>0</v>
      </c>
      <c r="MU155" s="626">
        <v>0</v>
      </c>
      <c r="MV155" s="626">
        <v>62</v>
      </c>
      <c r="MW155" s="626">
        <v>17</v>
      </c>
      <c r="MX155" s="626">
        <f t="shared" si="103"/>
        <v>4460</v>
      </c>
      <c r="MY155" s="614">
        <f t="shared" si="95"/>
        <v>12.219178082191782</v>
      </c>
      <c r="MZ155" s="612">
        <f t="shared" si="82"/>
        <v>43745</v>
      </c>
      <c r="NA155" s="613">
        <f t="shared" si="96"/>
        <v>4460</v>
      </c>
      <c r="NB155" s="643">
        <f t="shared" si="97"/>
        <v>9.2521522663624109E-2</v>
      </c>
      <c r="NC155" s="644">
        <v>0</v>
      </c>
      <c r="ND155" s="645">
        <v>25</v>
      </c>
      <c r="NE155" s="645">
        <v>201</v>
      </c>
      <c r="NF155" s="646">
        <v>810</v>
      </c>
      <c r="NG155" s="647">
        <v>1289</v>
      </c>
      <c r="NH155" s="647">
        <v>2135</v>
      </c>
      <c r="NI155" s="645">
        <v>0</v>
      </c>
      <c r="NJ155" s="645">
        <v>0</v>
      </c>
      <c r="NK155" s="646">
        <v>0</v>
      </c>
      <c r="NL155" s="647">
        <v>0</v>
      </c>
      <c r="NM155" s="645">
        <v>0</v>
      </c>
      <c r="NN155" s="645">
        <v>0</v>
      </c>
      <c r="NO155" s="646">
        <v>0</v>
      </c>
      <c r="NP155" s="647">
        <v>0</v>
      </c>
      <c r="NQ155" s="648">
        <v>0</v>
      </c>
      <c r="NR155" s="648">
        <v>0</v>
      </c>
      <c r="NS155" s="648">
        <v>0</v>
      </c>
      <c r="NT155" s="649">
        <f t="shared" si="98"/>
        <v>4460</v>
      </c>
      <c r="NU155" s="650">
        <f t="shared" si="99"/>
        <v>5.0672645739910316E-2</v>
      </c>
      <c r="NV155" s="625"/>
      <c r="NW155" s="626"/>
      <c r="NX155" s="626"/>
      <c r="NY155" s="651"/>
      <c r="NZ155" s="626">
        <v>223</v>
      </c>
      <c r="OA155" s="626">
        <v>18</v>
      </c>
      <c r="OB155" s="626">
        <v>323</v>
      </c>
      <c r="OC155" s="651">
        <v>564</v>
      </c>
      <c r="OD155" s="652">
        <f t="shared" si="100"/>
        <v>564</v>
      </c>
      <c r="OE155" s="653"/>
      <c r="OF155" s="654"/>
      <c r="OG155" s="654">
        <v>9.08</v>
      </c>
      <c r="OH155" s="654">
        <v>0.45400000000000001</v>
      </c>
      <c r="OI155" s="654"/>
      <c r="OJ155" s="654"/>
      <c r="OK155" s="654">
        <v>60.6</v>
      </c>
      <c r="OL155" s="655">
        <v>3.0300000000000002</v>
      </c>
      <c r="OM155" s="656"/>
      <c r="ON155" s="657"/>
      <c r="OO155" s="657"/>
      <c r="OP155" s="657"/>
      <c r="OQ155" s="657"/>
      <c r="OR155" s="657"/>
      <c r="OS155" s="657"/>
      <c r="OT155" s="658"/>
    </row>
    <row r="156" spans="1:410" s="587" customFormat="1" ht="8.25" x14ac:dyDescent="0.25">
      <c r="A156" s="588" t="s">
        <v>916</v>
      </c>
      <c r="B156" s="589" t="s">
        <v>917</v>
      </c>
      <c r="C156" s="590" t="s">
        <v>918</v>
      </c>
      <c r="D156" s="590" t="s">
        <v>919</v>
      </c>
      <c r="E156" s="590" t="s">
        <v>1233</v>
      </c>
      <c r="F156" s="590" t="s">
        <v>379</v>
      </c>
      <c r="G156" s="590" t="s">
        <v>700</v>
      </c>
      <c r="H156" s="590" t="s">
        <v>920</v>
      </c>
      <c r="I156" s="590" t="s">
        <v>492</v>
      </c>
      <c r="J156" s="590" t="s">
        <v>493</v>
      </c>
      <c r="K156" s="591" t="s">
        <v>282</v>
      </c>
      <c r="L156" s="592">
        <v>1</v>
      </c>
      <c r="M156" s="593">
        <v>52506</v>
      </c>
      <c r="N156" s="594">
        <v>0</v>
      </c>
      <c r="O156" s="595">
        <v>51425</v>
      </c>
      <c r="P156" s="596">
        <v>15443</v>
      </c>
      <c r="Q156" s="597">
        <f t="shared" si="83"/>
        <v>0.30030140982012637</v>
      </c>
      <c r="R156" s="598">
        <f t="shared" si="70"/>
        <v>1081</v>
      </c>
      <c r="S156" s="599">
        <v>0</v>
      </c>
      <c r="T156" s="600">
        <v>78909.585940000004</v>
      </c>
      <c r="U156" s="600">
        <v>0</v>
      </c>
      <c r="V156" s="600">
        <v>78909.585940000004</v>
      </c>
      <c r="W156" s="601">
        <f t="shared" si="84"/>
        <v>1.5028679758503791</v>
      </c>
      <c r="X156" s="602">
        <v>7.1550000000000002</v>
      </c>
      <c r="Y156" s="603">
        <v>0</v>
      </c>
      <c r="Z156" s="603">
        <v>15.5</v>
      </c>
      <c r="AA156" s="603">
        <v>0</v>
      </c>
      <c r="AB156" s="603">
        <v>4</v>
      </c>
      <c r="AC156" s="603">
        <v>0</v>
      </c>
      <c r="AD156" s="603">
        <v>0</v>
      </c>
      <c r="AE156" s="603">
        <v>2</v>
      </c>
      <c r="AF156" s="603">
        <v>0</v>
      </c>
      <c r="AG156" s="603">
        <v>28.655000000000001</v>
      </c>
      <c r="AH156" s="604">
        <f t="shared" si="85"/>
        <v>0.26842993809791782</v>
      </c>
      <c r="AI156" s="605">
        <f t="shared" si="86"/>
        <v>0.58150440817857807</v>
      </c>
      <c r="AJ156" s="606"/>
      <c r="AK156" s="607"/>
      <c r="AL156" s="607"/>
      <c r="AM156" s="607"/>
      <c r="AN156" s="607"/>
      <c r="AO156" s="607"/>
      <c r="AP156" s="607"/>
      <c r="AQ156" s="608"/>
      <c r="AR156" s="609"/>
      <c r="AS156" s="610"/>
      <c r="AT156" s="610"/>
      <c r="AU156" s="610"/>
      <c r="AV156" s="610"/>
      <c r="AW156" s="610"/>
      <c r="AX156" s="610"/>
      <c r="AY156" s="610"/>
      <c r="AZ156" s="610"/>
      <c r="BA156" s="610"/>
      <c r="BB156" s="610"/>
      <c r="BC156" s="610"/>
      <c r="BD156" s="610"/>
      <c r="BE156" s="610"/>
      <c r="BF156" s="610"/>
      <c r="BG156" s="610"/>
      <c r="BH156" s="610"/>
      <c r="BI156" s="610"/>
      <c r="BJ156" s="610"/>
      <c r="BK156" s="610"/>
      <c r="BL156" s="611"/>
      <c r="BM156" s="612"/>
      <c r="BN156" s="613"/>
      <c r="BO156" s="613"/>
      <c r="BP156" s="613">
        <v>10</v>
      </c>
      <c r="BQ156" s="613"/>
      <c r="BR156" s="613"/>
      <c r="BS156" s="613"/>
      <c r="BT156" s="613"/>
      <c r="BU156" s="613"/>
      <c r="BV156" s="613"/>
      <c r="BW156" s="613"/>
      <c r="BX156" s="613"/>
      <c r="BY156" s="613"/>
      <c r="BZ156" s="613"/>
      <c r="CA156" s="613"/>
      <c r="CB156" s="613"/>
      <c r="CC156" s="613"/>
      <c r="CD156" s="613"/>
      <c r="CE156" s="613"/>
      <c r="CF156" s="613"/>
      <c r="CG156" s="613"/>
      <c r="CH156" s="613"/>
      <c r="CI156" s="613"/>
      <c r="CJ156" s="613"/>
      <c r="CK156" s="613"/>
      <c r="CL156" s="613"/>
      <c r="CM156" s="613"/>
      <c r="CN156" s="613"/>
      <c r="CO156" s="613"/>
      <c r="CP156" s="613"/>
      <c r="CQ156" s="613"/>
      <c r="CR156" s="613"/>
      <c r="CS156" s="613"/>
      <c r="CT156" s="613"/>
      <c r="CU156" s="613"/>
      <c r="CV156" s="613"/>
      <c r="CW156" s="613"/>
      <c r="CX156" s="613"/>
      <c r="CY156" s="613"/>
      <c r="CZ156" s="613"/>
      <c r="DA156" s="613">
        <f t="shared" si="87"/>
        <v>10</v>
      </c>
      <c r="DB156" s="614">
        <f t="shared" si="88"/>
        <v>1</v>
      </c>
      <c r="DC156" s="615"/>
      <c r="DD156" s="616"/>
      <c r="DE156" s="616"/>
      <c r="DF156" s="616">
        <v>0.70465753424657529</v>
      </c>
      <c r="DG156" s="616"/>
      <c r="DH156" s="616"/>
      <c r="DI156" s="616"/>
      <c r="DJ156" s="616"/>
      <c r="DK156" s="616"/>
      <c r="DL156" s="616"/>
      <c r="DM156" s="616"/>
      <c r="DN156" s="616"/>
      <c r="DO156" s="616"/>
      <c r="DP156" s="616"/>
      <c r="DQ156" s="616"/>
      <c r="DR156" s="616"/>
      <c r="DS156" s="616"/>
      <c r="DT156" s="616"/>
      <c r="DU156" s="616"/>
      <c r="DV156" s="616"/>
      <c r="DW156" s="616"/>
      <c r="DX156" s="616"/>
      <c r="DY156" s="616"/>
      <c r="DZ156" s="616"/>
      <c r="EA156" s="616"/>
      <c r="EB156" s="616"/>
      <c r="EC156" s="616"/>
      <c r="ED156" s="616"/>
      <c r="EE156" s="616"/>
      <c r="EF156" s="616"/>
      <c r="EG156" s="616"/>
      <c r="EH156" s="616"/>
      <c r="EI156" s="616"/>
      <c r="EJ156" s="616"/>
      <c r="EK156" s="616"/>
      <c r="EL156" s="616"/>
      <c r="EM156" s="616"/>
      <c r="EN156" s="616"/>
      <c r="EO156" s="616"/>
      <c r="EP156" s="616"/>
      <c r="EQ156" s="617">
        <v>0.70465753424657529</v>
      </c>
      <c r="ER156" s="618"/>
      <c r="ES156" s="619"/>
      <c r="ET156" s="619"/>
      <c r="EU156" s="619"/>
      <c r="EV156" s="619"/>
      <c r="EW156" s="619"/>
      <c r="EX156" s="619"/>
      <c r="EY156" s="619"/>
      <c r="EZ156" s="619"/>
      <c r="FA156" s="619">
        <v>3</v>
      </c>
      <c r="FB156" s="619"/>
      <c r="FC156" s="619"/>
      <c r="FD156" s="619"/>
      <c r="FE156" s="619"/>
      <c r="FF156" s="619"/>
      <c r="FG156" s="619"/>
      <c r="FH156" s="619"/>
      <c r="FI156" s="619"/>
      <c r="FJ156" s="619"/>
      <c r="FK156" s="619"/>
      <c r="FL156" s="619"/>
      <c r="FM156" s="619"/>
      <c r="FN156" s="619"/>
      <c r="FO156" s="619"/>
      <c r="FP156" s="619"/>
      <c r="FQ156" s="619"/>
      <c r="FR156" s="619"/>
      <c r="FS156" s="619"/>
      <c r="FT156" s="619"/>
      <c r="FU156" s="619"/>
      <c r="FV156" s="619"/>
      <c r="FW156" s="619"/>
      <c r="FX156" s="620">
        <f t="shared" si="89"/>
        <v>3</v>
      </c>
      <c r="FY156" s="614">
        <f t="shared" si="106"/>
        <v>1</v>
      </c>
      <c r="FZ156" s="615"/>
      <c r="GA156" s="616"/>
      <c r="GB156" s="616"/>
      <c r="GC156" s="616"/>
      <c r="GD156" s="616"/>
      <c r="GE156" s="616"/>
      <c r="GF156" s="616"/>
      <c r="GG156" s="616"/>
      <c r="GH156" s="616"/>
      <c r="GI156" s="616">
        <v>0.61735159817351604</v>
      </c>
      <c r="GJ156" s="616"/>
      <c r="GK156" s="616"/>
      <c r="GL156" s="616"/>
      <c r="GM156" s="616"/>
      <c r="GN156" s="616"/>
      <c r="GO156" s="616"/>
      <c r="GP156" s="616"/>
      <c r="GQ156" s="616"/>
      <c r="GR156" s="616"/>
      <c r="GS156" s="616"/>
      <c r="GT156" s="616"/>
      <c r="GU156" s="616"/>
      <c r="GV156" s="616"/>
      <c r="GW156" s="616"/>
      <c r="GX156" s="616"/>
      <c r="GY156" s="616"/>
      <c r="GZ156" s="616"/>
      <c r="HA156" s="616"/>
      <c r="HB156" s="616"/>
      <c r="HC156" s="616"/>
      <c r="HD156" s="616"/>
      <c r="HE156" s="616"/>
      <c r="HF156" s="621">
        <v>0.61735159817351604</v>
      </c>
      <c r="HG156" s="622"/>
      <c r="HH156" s="623"/>
      <c r="HI156" s="623"/>
      <c r="HJ156" s="623"/>
      <c r="HK156" s="623"/>
      <c r="HL156" s="623"/>
      <c r="HM156" s="623"/>
      <c r="HN156" s="624"/>
      <c r="HO156" s="625">
        <v>0</v>
      </c>
      <c r="HP156" s="626">
        <v>1</v>
      </c>
      <c r="HQ156" s="626">
        <v>0</v>
      </c>
      <c r="HR156" s="626">
        <v>0</v>
      </c>
      <c r="HS156" s="626">
        <v>0</v>
      </c>
      <c r="HT156" s="626">
        <v>0</v>
      </c>
      <c r="HU156" s="626">
        <v>0</v>
      </c>
      <c r="HV156" s="626">
        <v>0</v>
      </c>
      <c r="HW156" s="626">
        <v>1177</v>
      </c>
      <c r="HX156" s="626">
        <v>9</v>
      </c>
      <c r="HY156" s="626">
        <v>0</v>
      </c>
      <c r="HZ156" s="626">
        <v>0</v>
      </c>
      <c r="IA156" s="626">
        <v>0</v>
      </c>
      <c r="IB156" s="626">
        <v>0</v>
      </c>
      <c r="IC156" s="626">
        <v>0</v>
      </c>
      <c r="ID156" s="626">
        <v>0</v>
      </c>
      <c r="IE156" s="626">
        <v>0</v>
      </c>
      <c r="IF156" s="626">
        <v>0</v>
      </c>
      <c r="IG156" s="626">
        <v>0</v>
      </c>
      <c r="IH156" s="626">
        <v>0</v>
      </c>
      <c r="II156" s="626">
        <v>0</v>
      </c>
      <c r="IJ156" s="626">
        <v>1</v>
      </c>
      <c r="IK156" s="626">
        <v>0</v>
      </c>
      <c r="IL156" s="626">
        <v>0</v>
      </c>
      <c r="IM156" s="626">
        <v>0</v>
      </c>
      <c r="IN156" s="626">
        <v>0</v>
      </c>
      <c r="IO156" s="626">
        <v>5</v>
      </c>
      <c r="IP156" s="626">
        <v>0</v>
      </c>
      <c r="IQ156" s="626">
        <f t="shared" si="102"/>
        <v>1193</v>
      </c>
      <c r="IR156" s="627">
        <f t="shared" si="91"/>
        <v>0</v>
      </c>
      <c r="IS156" s="614">
        <f t="shared" si="92"/>
        <v>3.2684931506849315</v>
      </c>
      <c r="IT156" s="628">
        <v>355</v>
      </c>
      <c r="IU156" s="629">
        <f t="shared" si="93"/>
        <v>0.297569153394803</v>
      </c>
      <c r="IV156" s="630">
        <v>628</v>
      </c>
      <c r="IW156" s="631">
        <f t="shared" si="74"/>
        <v>0.52640402347024307</v>
      </c>
      <c r="IX156" s="632">
        <v>927.57669999999985</v>
      </c>
      <c r="IY156" s="633">
        <v>277.09290000000004</v>
      </c>
      <c r="IZ156" s="633">
        <v>1204.6695999999997</v>
      </c>
      <c r="JA156" s="634">
        <f t="shared" si="94"/>
        <v>0.2300156823082446</v>
      </c>
      <c r="JB156" s="635">
        <v>1.0097817267393123</v>
      </c>
      <c r="JC156" s="636">
        <v>379</v>
      </c>
      <c r="JD156" s="637">
        <v>779</v>
      </c>
      <c r="JE156" s="637">
        <v>0</v>
      </c>
      <c r="JF156" s="637">
        <v>0</v>
      </c>
      <c r="JG156" s="637">
        <v>0</v>
      </c>
      <c r="JH156" s="637">
        <v>35</v>
      </c>
      <c r="JI156" s="638">
        <f t="shared" si="75"/>
        <v>0.31768650461022629</v>
      </c>
      <c r="JJ156" s="638">
        <f t="shared" si="76"/>
        <v>0.65297569153394808</v>
      </c>
      <c r="JK156" s="638">
        <f t="shared" si="77"/>
        <v>0</v>
      </c>
      <c r="JL156" s="638">
        <f t="shared" si="78"/>
        <v>0</v>
      </c>
      <c r="JM156" s="638">
        <f t="shared" si="79"/>
        <v>0</v>
      </c>
      <c r="JN156" s="639">
        <f t="shared" si="80"/>
        <v>2.9337803855825649E-2</v>
      </c>
      <c r="JO156" s="640">
        <v>0</v>
      </c>
      <c r="JP156" s="641">
        <v>2</v>
      </c>
      <c r="JQ156" s="641">
        <v>0</v>
      </c>
      <c r="JR156" s="641">
        <v>0</v>
      </c>
      <c r="JS156" s="641">
        <v>0</v>
      </c>
      <c r="JT156" s="641">
        <v>0</v>
      </c>
      <c r="JU156" s="641">
        <v>0</v>
      </c>
      <c r="JV156" s="641">
        <v>0</v>
      </c>
      <c r="JW156" s="641">
        <v>3.7323704333050127</v>
      </c>
      <c r="JX156" s="641">
        <v>2.5555555555555554</v>
      </c>
      <c r="JY156" s="641">
        <v>0</v>
      </c>
      <c r="JZ156" s="641">
        <v>0</v>
      </c>
      <c r="KA156" s="641">
        <v>0</v>
      </c>
      <c r="KB156" s="641">
        <v>0</v>
      </c>
      <c r="KC156" s="641">
        <v>0</v>
      </c>
      <c r="KD156" s="641">
        <v>0</v>
      </c>
      <c r="KE156" s="641">
        <v>0</v>
      </c>
      <c r="KF156" s="641">
        <v>0</v>
      </c>
      <c r="KG156" s="641">
        <v>0</v>
      </c>
      <c r="KH156" s="641">
        <v>0</v>
      </c>
      <c r="KI156" s="641">
        <v>0</v>
      </c>
      <c r="KJ156" s="641">
        <v>11</v>
      </c>
      <c r="KK156" s="641">
        <v>0</v>
      </c>
      <c r="KL156" s="641">
        <v>0</v>
      </c>
      <c r="KM156" s="641">
        <v>0</v>
      </c>
      <c r="KN156" s="641">
        <v>0</v>
      </c>
      <c r="KO156" s="641">
        <v>2.4</v>
      </c>
      <c r="KP156" s="641">
        <v>0</v>
      </c>
      <c r="KQ156" s="642">
        <v>3.7225481978206201</v>
      </c>
      <c r="KR156" s="625">
        <v>0</v>
      </c>
      <c r="KS156" s="626">
        <v>1</v>
      </c>
      <c r="KT156" s="626">
        <v>0</v>
      </c>
      <c r="KU156" s="626">
        <v>0</v>
      </c>
      <c r="KV156" s="626">
        <v>0</v>
      </c>
      <c r="KW156" s="626">
        <v>0</v>
      </c>
      <c r="KX156" s="626">
        <v>0</v>
      </c>
      <c r="KY156" s="626">
        <v>0</v>
      </c>
      <c r="KZ156" s="626">
        <v>2540</v>
      </c>
      <c r="LA156" s="626">
        <v>14</v>
      </c>
      <c r="LB156" s="626">
        <v>0</v>
      </c>
      <c r="LC156" s="626">
        <v>0</v>
      </c>
      <c r="LD156" s="626">
        <v>0</v>
      </c>
      <c r="LE156" s="626">
        <v>0</v>
      </c>
      <c r="LF156" s="626">
        <v>0</v>
      </c>
      <c r="LG156" s="626">
        <v>0</v>
      </c>
      <c r="LH156" s="626">
        <v>0</v>
      </c>
      <c r="LI156" s="626">
        <v>0</v>
      </c>
      <c r="LJ156" s="626">
        <v>0</v>
      </c>
      <c r="LK156" s="626">
        <v>0</v>
      </c>
      <c r="LL156" s="626">
        <v>0</v>
      </c>
      <c r="LM156" s="626">
        <v>10</v>
      </c>
      <c r="LN156" s="626">
        <v>0</v>
      </c>
      <c r="LO156" s="626">
        <v>0</v>
      </c>
      <c r="LP156" s="626">
        <v>0</v>
      </c>
      <c r="LQ156" s="626">
        <v>0</v>
      </c>
      <c r="LR156" s="626">
        <v>7</v>
      </c>
      <c r="LS156" s="626">
        <v>0</v>
      </c>
      <c r="LT156" s="626">
        <f t="shared" si="72"/>
        <v>2572</v>
      </c>
      <c r="LU156" s="614">
        <f t="shared" si="81"/>
        <v>7.0465753424657533</v>
      </c>
      <c r="LV156" s="625">
        <v>0</v>
      </c>
      <c r="LW156" s="626">
        <v>0</v>
      </c>
      <c r="LX156" s="626">
        <v>0</v>
      </c>
      <c r="LY156" s="626">
        <v>0</v>
      </c>
      <c r="LZ156" s="626">
        <v>0</v>
      </c>
      <c r="MA156" s="626">
        <v>0</v>
      </c>
      <c r="MB156" s="626">
        <v>0</v>
      </c>
      <c r="MC156" s="626">
        <v>0</v>
      </c>
      <c r="MD156" s="626">
        <v>676</v>
      </c>
      <c r="ME156" s="626">
        <v>0</v>
      </c>
      <c r="MF156" s="626">
        <v>0</v>
      </c>
      <c r="MG156" s="626">
        <v>0</v>
      </c>
      <c r="MH156" s="626">
        <v>0</v>
      </c>
      <c r="MI156" s="626">
        <v>0</v>
      </c>
      <c r="MJ156" s="626">
        <v>0</v>
      </c>
      <c r="MK156" s="626">
        <v>0</v>
      </c>
      <c r="ML156" s="626">
        <v>0</v>
      </c>
      <c r="MM156" s="626">
        <v>0</v>
      </c>
      <c r="MN156" s="626">
        <v>0</v>
      </c>
      <c r="MO156" s="626">
        <v>0</v>
      </c>
      <c r="MP156" s="626">
        <v>0</v>
      </c>
      <c r="MQ156" s="626">
        <v>0</v>
      </c>
      <c r="MR156" s="626">
        <v>0</v>
      </c>
      <c r="MS156" s="626">
        <v>0</v>
      </c>
      <c r="MT156" s="626">
        <v>0</v>
      </c>
      <c r="MU156" s="626">
        <v>0</v>
      </c>
      <c r="MV156" s="626">
        <v>0</v>
      </c>
      <c r="MW156" s="626">
        <v>0</v>
      </c>
      <c r="MX156" s="626">
        <f t="shared" si="103"/>
        <v>676</v>
      </c>
      <c r="MY156" s="614">
        <f t="shared" si="95"/>
        <v>1.8520547945205479</v>
      </c>
      <c r="MZ156" s="612">
        <f t="shared" si="82"/>
        <v>2572</v>
      </c>
      <c r="NA156" s="613">
        <f t="shared" si="96"/>
        <v>676</v>
      </c>
      <c r="NB156" s="643">
        <f t="shared" si="97"/>
        <v>0.20812807881773399</v>
      </c>
      <c r="NC156" s="644">
        <v>0</v>
      </c>
      <c r="ND156" s="645">
        <v>0</v>
      </c>
      <c r="NE156" s="645">
        <v>0</v>
      </c>
      <c r="NF156" s="646">
        <v>0</v>
      </c>
      <c r="NG156" s="647">
        <v>676</v>
      </c>
      <c r="NH156" s="647">
        <v>0</v>
      </c>
      <c r="NI156" s="645">
        <v>0</v>
      </c>
      <c r="NJ156" s="645">
        <v>0</v>
      </c>
      <c r="NK156" s="646">
        <v>0</v>
      </c>
      <c r="NL156" s="647">
        <v>0</v>
      </c>
      <c r="NM156" s="645">
        <v>0</v>
      </c>
      <c r="NN156" s="645">
        <v>0</v>
      </c>
      <c r="NO156" s="646">
        <v>0</v>
      </c>
      <c r="NP156" s="647">
        <v>0</v>
      </c>
      <c r="NQ156" s="648">
        <v>0</v>
      </c>
      <c r="NR156" s="648">
        <v>0</v>
      </c>
      <c r="NS156" s="648">
        <v>0</v>
      </c>
      <c r="NT156" s="649">
        <f t="shared" si="98"/>
        <v>676</v>
      </c>
      <c r="NU156" s="650">
        <f t="shared" si="99"/>
        <v>0</v>
      </c>
      <c r="NV156" s="625"/>
      <c r="NW156" s="626"/>
      <c r="NX156" s="626"/>
      <c r="NY156" s="651"/>
      <c r="NZ156" s="626"/>
      <c r="OA156" s="626"/>
      <c r="OB156" s="626"/>
      <c r="OC156" s="651"/>
      <c r="OD156" s="652"/>
      <c r="OE156" s="653"/>
      <c r="OF156" s="654"/>
      <c r="OG156" s="654">
        <v>0.56000000000000005</v>
      </c>
      <c r="OH156" s="654">
        <v>0.18666666666666668</v>
      </c>
      <c r="OI156" s="654"/>
      <c r="OJ156" s="654"/>
      <c r="OK156" s="654">
        <v>7</v>
      </c>
      <c r="OL156" s="655">
        <v>2.3333333333333335</v>
      </c>
      <c r="OM156" s="656"/>
      <c r="ON156" s="657"/>
      <c r="OO156" s="657"/>
      <c r="OP156" s="657"/>
      <c r="OQ156" s="657">
        <v>14</v>
      </c>
      <c r="OR156" s="657"/>
      <c r="OS156" s="657"/>
      <c r="OT156" s="658">
        <f t="shared" si="105"/>
        <v>14</v>
      </c>
    </row>
    <row r="157" spans="1:410" s="587" customFormat="1" ht="8.25" x14ac:dyDescent="0.25">
      <c r="A157" s="588" t="s">
        <v>921</v>
      </c>
      <c r="B157" s="589" t="s">
        <v>922</v>
      </c>
      <c r="C157" s="590" t="s">
        <v>923</v>
      </c>
      <c r="D157" s="590" t="s">
        <v>924</v>
      </c>
      <c r="E157" s="590" t="s">
        <v>1233</v>
      </c>
      <c r="F157" s="590" t="s">
        <v>379</v>
      </c>
      <c r="G157" s="590" t="s">
        <v>805</v>
      </c>
      <c r="H157" s="590" t="s">
        <v>805</v>
      </c>
      <c r="I157" s="590" t="s">
        <v>492</v>
      </c>
      <c r="J157" s="590" t="s">
        <v>493</v>
      </c>
      <c r="K157" s="591" t="s">
        <v>282</v>
      </c>
      <c r="L157" s="592">
        <v>1</v>
      </c>
      <c r="M157" s="593">
        <v>283752</v>
      </c>
      <c r="N157" s="594">
        <v>0</v>
      </c>
      <c r="O157" s="595">
        <v>282937</v>
      </c>
      <c r="P157" s="596">
        <v>141748</v>
      </c>
      <c r="Q157" s="597">
        <f t="shared" si="83"/>
        <v>0.50098785241944321</v>
      </c>
      <c r="R157" s="598">
        <f t="shared" si="70"/>
        <v>815</v>
      </c>
      <c r="S157" s="599">
        <v>5623.4686200000006</v>
      </c>
      <c r="T157" s="600">
        <v>211572.56422000003</v>
      </c>
      <c r="U157" s="600">
        <v>45669.330030000005</v>
      </c>
      <c r="V157" s="600">
        <v>262865.36287000001</v>
      </c>
      <c r="W157" s="601">
        <f t="shared" si="84"/>
        <v>0.92639122497814996</v>
      </c>
      <c r="X157" s="602">
        <v>33.67</v>
      </c>
      <c r="Y157" s="603">
        <v>2.7690000000000001</v>
      </c>
      <c r="Z157" s="603">
        <v>57.737200000000001</v>
      </c>
      <c r="AA157" s="603">
        <v>19.642000000000003</v>
      </c>
      <c r="AB157" s="603">
        <v>4.7699999999999996</v>
      </c>
      <c r="AC157" s="603">
        <v>14.4244</v>
      </c>
      <c r="AD157" s="603">
        <v>0</v>
      </c>
      <c r="AE157" s="603">
        <v>9.3505000000000003</v>
      </c>
      <c r="AF157" s="603">
        <v>10.358000000000001</v>
      </c>
      <c r="AG157" s="603">
        <v>152.72110000000001</v>
      </c>
      <c r="AH157" s="604">
        <f t="shared" si="85"/>
        <v>0.25313391362923515</v>
      </c>
      <c r="AI157" s="605">
        <f t="shared" si="86"/>
        <v>0.43407316299358112</v>
      </c>
      <c r="AJ157" s="606"/>
      <c r="AK157" s="607"/>
      <c r="AL157" s="607"/>
      <c r="AM157" s="607"/>
      <c r="AN157" s="607"/>
      <c r="AO157" s="607"/>
      <c r="AP157" s="607"/>
      <c r="AQ157" s="608"/>
      <c r="AR157" s="609"/>
      <c r="AS157" s="610"/>
      <c r="AT157" s="610"/>
      <c r="AU157" s="610"/>
      <c r="AV157" s="610"/>
      <c r="AW157" s="610"/>
      <c r="AX157" s="610"/>
      <c r="AY157" s="610"/>
      <c r="AZ157" s="610"/>
      <c r="BA157" s="610"/>
      <c r="BB157" s="610"/>
      <c r="BC157" s="610"/>
      <c r="BD157" s="610"/>
      <c r="BE157" s="610"/>
      <c r="BF157" s="610"/>
      <c r="BG157" s="610"/>
      <c r="BH157" s="610"/>
      <c r="BI157" s="610"/>
      <c r="BJ157" s="610"/>
      <c r="BK157" s="610"/>
      <c r="BL157" s="611"/>
      <c r="BM157" s="612"/>
      <c r="BN157" s="613">
        <v>30</v>
      </c>
      <c r="BO157" s="613">
        <v>15</v>
      </c>
      <c r="BP157" s="613"/>
      <c r="BQ157" s="613"/>
      <c r="BR157" s="613"/>
      <c r="BS157" s="613"/>
      <c r="BT157" s="613"/>
      <c r="BU157" s="613"/>
      <c r="BV157" s="613"/>
      <c r="BW157" s="613"/>
      <c r="BX157" s="613"/>
      <c r="BY157" s="613"/>
      <c r="BZ157" s="613"/>
      <c r="CA157" s="613"/>
      <c r="CB157" s="613"/>
      <c r="CC157" s="613"/>
      <c r="CD157" s="613"/>
      <c r="CE157" s="613"/>
      <c r="CF157" s="613"/>
      <c r="CG157" s="613"/>
      <c r="CH157" s="613"/>
      <c r="CI157" s="613"/>
      <c r="CJ157" s="613"/>
      <c r="CK157" s="613"/>
      <c r="CL157" s="613"/>
      <c r="CM157" s="613"/>
      <c r="CN157" s="613"/>
      <c r="CO157" s="613"/>
      <c r="CP157" s="613"/>
      <c r="CQ157" s="613"/>
      <c r="CR157" s="613"/>
      <c r="CS157" s="613"/>
      <c r="CT157" s="613"/>
      <c r="CU157" s="613"/>
      <c r="CV157" s="613"/>
      <c r="CW157" s="613"/>
      <c r="CX157" s="613"/>
      <c r="CY157" s="613"/>
      <c r="CZ157" s="613"/>
      <c r="DA157" s="613">
        <f t="shared" si="87"/>
        <v>45</v>
      </c>
      <c r="DB157" s="614">
        <f t="shared" si="88"/>
        <v>2</v>
      </c>
      <c r="DC157" s="615"/>
      <c r="DD157" s="616">
        <v>0.43031963470319634</v>
      </c>
      <c r="DE157" s="616">
        <v>0.31123287671232874</v>
      </c>
      <c r="DF157" s="616"/>
      <c r="DG157" s="616"/>
      <c r="DH157" s="616"/>
      <c r="DI157" s="616"/>
      <c r="DJ157" s="616"/>
      <c r="DK157" s="616"/>
      <c r="DL157" s="616"/>
      <c r="DM157" s="616"/>
      <c r="DN157" s="616"/>
      <c r="DO157" s="616"/>
      <c r="DP157" s="616"/>
      <c r="DQ157" s="616"/>
      <c r="DR157" s="616"/>
      <c r="DS157" s="616"/>
      <c r="DT157" s="616"/>
      <c r="DU157" s="616"/>
      <c r="DV157" s="616"/>
      <c r="DW157" s="616"/>
      <c r="DX157" s="616"/>
      <c r="DY157" s="616"/>
      <c r="DZ157" s="616"/>
      <c r="EA157" s="616"/>
      <c r="EB157" s="616"/>
      <c r="EC157" s="616"/>
      <c r="ED157" s="616"/>
      <c r="EE157" s="616"/>
      <c r="EF157" s="616"/>
      <c r="EG157" s="616"/>
      <c r="EH157" s="616"/>
      <c r="EI157" s="616"/>
      <c r="EJ157" s="616"/>
      <c r="EK157" s="616"/>
      <c r="EL157" s="616"/>
      <c r="EM157" s="616"/>
      <c r="EN157" s="616"/>
      <c r="EO157" s="616"/>
      <c r="EP157" s="616"/>
      <c r="EQ157" s="617">
        <v>0.39062404870624051</v>
      </c>
      <c r="ER157" s="618">
        <v>7</v>
      </c>
      <c r="ES157" s="619"/>
      <c r="ET157" s="619"/>
      <c r="EU157" s="619"/>
      <c r="EV157" s="619"/>
      <c r="EW157" s="619"/>
      <c r="EX157" s="619"/>
      <c r="EY157" s="619"/>
      <c r="EZ157" s="619"/>
      <c r="FA157" s="619"/>
      <c r="FB157" s="619"/>
      <c r="FC157" s="619"/>
      <c r="FD157" s="619"/>
      <c r="FE157" s="619"/>
      <c r="FF157" s="619"/>
      <c r="FG157" s="619"/>
      <c r="FH157" s="619"/>
      <c r="FI157" s="619"/>
      <c r="FJ157" s="619"/>
      <c r="FK157" s="619"/>
      <c r="FL157" s="619"/>
      <c r="FM157" s="619"/>
      <c r="FN157" s="619"/>
      <c r="FO157" s="619"/>
      <c r="FP157" s="619"/>
      <c r="FQ157" s="619"/>
      <c r="FR157" s="619"/>
      <c r="FS157" s="619"/>
      <c r="FT157" s="619"/>
      <c r="FU157" s="619"/>
      <c r="FV157" s="619"/>
      <c r="FW157" s="619"/>
      <c r="FX157" s="620">
        <f t="shared" si="89"/>
        <v>7</v>
      </c>
      <c r="FY157" s="614">
        <f t="shared" si="106"/>
        <v>1</v>
      </c>
      <c r="FZ157" s="615">
        <v>0.18590998043052837</v>
      </c>
      <c r="GA157" s="616"/>
      <c r="GB157" s="616"/>
      <c r="GC157" s="616"/>
      <c r="GD157" s="616"/>
      <c r="GE157" s="616"/>
      <c r="GF157" s="616"/>
      <c r="GG157" s="616"/>
      <c r="GH157" s="616"/>
      <c r="GI157" s="616"/>
      <c r="GJ157" s="616"/>
      <c r="GK157" s="616"/>
      <c r="GL157" s="616"/>
      <c r="GM157" s="616"/>
      <c r="GN157" s="616"/>
      <c r="GO157" s="616"/>
      <c r="GP157" s="616"/>
      <c r="GQ157" s="616"/>
      <c r="GR157" s="616"/>
      <c r="GS157" s="616"/>
      <c r="GT157" s="616"/>
      <c r="GU157" s="616"/>
      <c r="GV157" s="616"/>
      <c r="GW157" s="616"/>
      <c r="GX157" s="616"/>
      <c r="GY157" s="616"/>
      <c r="GZ157" s="616"/>
      <c r="HA157" s="616"/>
      <c r="HB157" s="616"/>
      <c r="HC157" s="616"/>
      <c r="HD157" s="616"/>
      <c r="HE157" s="616"/>
      <c r="HF157" s="621">
        <v>0.18590998043052837</v>
      </c>
      <c r="HG157" s="622"/>
      <c r="HH157" s="623"/>
      <c r="HI157" s="623"/>
      <c r="HJ157" s="623"/>
      <c r="HK157" s="623"/>
      <c r="HL157" s="623"/>
      <c r="HM157" s="623"/>
      <c r="HN157" s="624"/>
      <c r="HO157" s="625">
        <v>0</v>
      </c>
      <c r="HP157" s="626">
        <v>0</v>
      </c>
      <c r="HQ157" s="626">
        <v>0</v>
      </c>
      <c r="HR157" s="626">
        <v>4</v>
      </c>
      <c r="HS157" s="626">
        <v>0</v>
      </c>
      <c r="HT157" s="626">
        <v>199</v>
      </c>
      <c r="HU157" s="626">
        <v>633</v>
      </c>
      <c r="HV157" s="626">
        <v>258</v>
      </c>
      <c r="HW157" s="626">
        <v>2</v>
      </c>
      <c r="HX157" s="626">
        <v>310</v>
      </c>
      <c r="HY157" s="626">
        <v>197</v>
      </c>
      <c r="HZ157" s="626">
        <v>31</v>
      </c>
      <c r="IA157" s="626">
        <v>0</v>
      </c>
      <c r="IB157" s="626">
        <v>416</v>
      </c>
      <c r="IC157" s="626">
        <v>7</v>
      </c>
      <c r="ID157" s="626">
        <v>0</v>
      </c>
      <c r="IE157" s="626">
        <v>7</v>
      </c>
      <c r="IF157" s="626">
        <v>17</v>
      </c>
      <c r="IG157" s="626">
        <v>1</v>
      </c>
      <c r="IH157" s="626">
        <v>0</v>
      </c>
      <c r="II157" s="626">
        <v>0</v>
      </c>
      <c r="IJ157" s="626">
        <v>3</v>
      </c>
      <c r="IK157" s="626">
        <v>0</v>
      </c>
      <c r="IL157" s="626">
        <v>42</v>
      </c>
      <c r="IM157" s="626">
        <v>0</v>
      </c>
      <c r="IN157" s="626">
        <v>0</v>
      </c>
      <c r="IO157" s="626">
        <v>1</v>
      </c>
      <c r="IP157" s="626">
        <v>2</v>
      </c>
      <c r="IQ157" s="626">
        <f t="shared" si="102"/>
        <v>2130</v>
      </c>
      <c r="IR157" s="627">
        <f t="shared" si="91"/>
        <v>0</v>
      </c>
      <c r="IS157" s="614">
        <f t="shared" si="92"/>
        <v>5.8356164383561646</v>
      </c>
      <c r="IT157" s="628">
        <v>90</v>
      </c>
      <c r="IU157" s="629">
        <f t="shared" si="93"/>
        <v>4.2253521126760563E-2</v>
      </c>
      <c r="IV157" s="630">
        <v>582</v>
      </c>
      <c r="IW157" s="631">
        <f t="shared" si="74"/>
        <v>0.27323943661971833</v>
      </c>
      <c r="IX157" s="632">
        <v>1596.1858000000009</v>
      </c>
      <c r="IY157" s="633">
        <v>169.96340000000001</v>
      </c>
      <c r="IZ157" s="633">
        <v>1766.1492000000003</v>
      </c>
      <c r="JA157" s="634">
        <f t="shared" si="94"/>
        <v>9.6233885563009047E-2</v>
      </c>
      <c r="JB157" s="635">
        <v>0.8291780281690142</v>
      </c>
      <c r="JC157" s="636">
        <v>1969</v>
      </c>
      <c r="JD157" s="637">
        <v>6</v>
      </c>
      <c r="JE157" s="637">
        <v>0</v>
      </c>
      <c r="JF157" s="637">
        <v>0</v>
      </c>
      <c r="JG157" s="637">
        <v>0</v>
      </c>
      <c r="JH157" s="637">
        <v>155</v>
      </c>
      <c r="JI157" s="638">
        <f t="shared" si="75"/>
        <v>0.92441314553990606</v>
      </c>
      <c r="JJ157" s="638">
        <f t="shared" si="76"/>
        <v>2.8169014084507044E-3</v>
      </c>
      <c r="JK157" s="638">
        <f t="shared" si="77"/>
        <v>0</v>
      </c>
      <c r="JL157" s="638">
        <f t="shared" si="78"/>
        <v>0</v>
      </c>
      <c r="JM157" s="638">
        <f t="shared" si="79"/>
        <v>0</v>
      </c>
      <c r="JN157" s="639">
        <f t="shared" si="80"/>
        <v>7.2769953051643188E-2</v>
      </c>
      <c r="JO157" s="640">
        <v>0</v>
      </c>
      <c r="JP157" s="641">
        <v>0</v>
      </c>
      <c r="JQ157" s="641">
        <v>0</v>
      </c>
      <c r="JR157" s="641">
        <v>2.5</v>
      </c>
      <c r="JS157" s="641">
        <v>0</v>
      </c>
      <c r="JT157" s="641">
        <v>3.7386934673366836</v>
      </c>
      <c r="JU157" s="641">
        <v>4.4281200631911535</v>
      </c>
      <c r="JV157" s="641">
        <v>4.1240310077519382</v>
      </c>
      <c r="JW157" s="641">
        <v>2.5</v>
      </c>
      <c r="JX157" s="641">
        <v>3.9709677419354841</v>
      </c>
      <c r="JY157" s="641">
        <v>4.2690355329949234</v>
      </c>
      <c r="JZ157" s="641">
        <v>3.225806451612903</v>
      </c>
      <c r="KA157" s="641">
        <v>0</v>
      </c>
      <c r="KB157" s="641">
        <v>4.6850961538461542</v>
      </c>
      <c r="KC157" s="641">
        <v>1.5714285714285714</v>
      </c>
      <c r="KD157" s="641">
        <v>0</v>
      </c>
      <c r="KE157" s="641">
        <v>2.2857142857142856</v>
      </c>
      <c r="KF157" s="641">
        <v>3.8823529411764706</v>
      </c>
      <c r="KG157" s="641">
        <v>7</v>
      </c>
      <c r="KH157" s="641">
        <v>0</v>
      </c>
      <c r="KI157" s="641">
        <v>0</v>
      </c>
      <c r="KJ157" s="641">
        <v>4.666666666666667</v>
      </c>
      <c r="KK157" s="641">
        <v>0</v>
      </c>
      <c r="KL157" s="641">
        <v>2.1666666666666665</v>
      </c>
      <c r="KM157" s="641">
        <v>0</v>
      </c>
      <c r="KN157" s="641">
        <v>0</v>
      </c>
      <c r="KO157" s="641">
        <v>5</v>
      </c>
      <c r="KP157" s="641">
        <v>2.5</v>
      </c>
      <c r="KQ157" s="642">
        <v>4.2075117370892015</v>
      </c>
      <c r="KR157" s="625">
        <v>0</v>
      </c>
      <c r="KS157" s="626">
        <v>0</v>
      </c>
      <c r="KT157" s="626">
        <v>0</v>
      </c>
      <c r="KU157" s="626">
        <v>5</v>
      </c>
      <c r="KV157" s="626">
        <v>0</v>
      </c>
      <c r="KW157" s="626">
        <v>545</v>
      </c>
      <c r="KX157" s="626">
        <v>1927</v>
      </c>
      <c r="KY157" s="626">
        <v>799</v>
      </c>
      <c r="KZ157" s="626">
        <v>3</v>
      </c>
      <c r="LA157" s="626">
        <v>923</v>
      </c>
      <c r="LB157" s="626">
        <v>445</v>
      </c>
      <c r="LC157" s="626">
        <v>69</v>
      </c>
      <c r="LD157" s="626">
        <v>0</v>
      </c>
      <c r="LE157" s="626">
        <v>1555</v>
      </c>
      <c r="LF157" s="626">
        <v>8</v>
      </c>
      <c r="LG157" s="626">
        <v>0</v>
      </c>
      <c r="LH157" s="626">
        <v>12</v>
      </c>
      <c r="LI157" s="626">
        <v>40</v>
      </c>
      <c r="LJ157" s="626">
        <v>6</v>
      </c>
      <c r="LK157" s="626">
        <v>0</v>
      </c>
      <c r="LL157" s="626">
        <v>0</v>
      </c>
      <c r="LM157" s="626">
        <v>11</v>
      </c>
      <c r="LN157" s="626">
        <v>0</v>
      </c>
      <c r="LO157" s="626">
        <v>48</v>
      </c>
      <c r="LP157" s="626">
        <v>0</v>
      </c>
      <c r="LQ157" s="626">
        <v>0</v>
      </c>
      <c r="LR157" s="626">
        <v>4</v>
      </c>
      <c r="LS157" s="626">
        <v>4</v>
      </c>
      <c r="LT157" s="626">
        <f t="shared" si="72"/>
        <v>6404</v>
      </c>
      <c r="LU157" s="614">
        <f t="shared" si="81"/>
        <v>17.545205479452054</v>
      </c>
      <c r="LV157" s="625">
        <v>0</v>
      </c>
      <c r="LW157" s="626">
        <v>0</v>
      </c>
      <c r="LX157" s="626">
        <v>0</v>
      </c>
      <c r="LY157" s="626">
        <v>2</v>
      </c>
      <c r="LZ157" s="626">
        <v>0</v>
      </c>
      <c r="MA157" s="626">
        <v>0</v>
      </c>
      <c r="MB157" s="626">
        <v>243</v>
      </c>
      <c r="MC157" s="626">
        <v>7</v>
      </c>
      <c r="MD157" s="626">
        <v>0</v>
      </c>
      <c r="ME157" s="626">
        <v>6</v>
      </c>
      <c r="MF157" s="626">
        <v>198</v>
      </c>
      <c r="MG157" s="626">
        <v>0</v>
      </c>
      <c r="MH157" s="626">
        <v>0</v>
      </c>
      <c r="MI157" s="626">
        <v>10</v>
      </c>
      <c r="MJ157" s="626">
        <v>0</v>
      </c>
      <c r="MK157" s="626">
        <v>0</v>
      </c>
      <c r="ML157" s="626">
        <v>0</v>
      </c>
      <c r="MM157" s="626">
        <v>9</v>
      </c>
      <c r="MN157" s="626">
        <v>0</v>
      </c>
      <c r="MO157" s="626">
        <v>0</v>
      </c>
      <c r="MP157" s="626">
        <v>0</v>
      </c>
      <c r="MQ157" s="626">
        <v>0</v>
      </c>
      <c r="MR157" s="626">
        <v>0</v>
      </c>
      <c r="MS157" s="626">
        <v>0</v>
      </c>
      <c r="MT157" s="626">
        <v>0</v>
      </c>
      <c r="MU157" s="626">
        <v>0</v>
      </c>
      <c r="MV157" s="626">
        <v>0</v>
      </c>
      <c r="MW157" s="626">
        <v>0</v>
      </c>
      <c r="MX157" s="626">
        <f t="shared" si="103"/>
        <v>475</v>
      </c>
      <c r="MY157" s="614">
        <f t="shared" si="95"/>
        <v>1.3013698630136987</v>
      </c>
      <c r="MZ157" s="612">
        <f t="shared" si="82"/>
        <v>6404</v>
      </c>
      <c r="NA157" s="613">
        <f t="shared" si="96"/>
        <v>475</v>
      </c>
      <c r="NB157" s="643">
        <f t="shared" si="97"/>
        <v>6.9050734118331153E-2</v>
      </c>
      <c r="NC157" s="644">
        <v>0</v>
      </c>
      <c r="ND157" s="645">
        <v>0</v>
      </c>
      <c r="NE157" s="645">
        <v>0</v>
      </c>
      <c r="NF157" s="646">
        <v>0</v>
      </c>
      <c r="NG157" s="647">
        <v>61</v>
      </c>
      <c r="NH157" s="647">
        <v>414</v>
      </c>
      <c r="NI157" s="645">
        <v>0</v>
      </c>
      <c r="NJ157" s="645">
        <v>0</v>
      </c>
      <c r="NK157" s="646">
        <v>0</v>
      </c>
      <c r="NL157" s="647">
        <v>0</v>
      </c>
      <c r="NM157" s="645">
        <v>0</v>
      </c>
      <c r="NN157" s="645">
        <v>0</v>
      </c>
      <c r="NO157" s="646">
        <v>0</v>
      </c>
      <c r="NP157" s="647">
        <v>0</v>
      </c>
      <c r="NQ157" s="648">
        <v>0</v>
      </c>
      <c r="NR157" s="648">
        <v>0</v>
      </c>
      <c r="NS157" s="648">
        <v>0</v>
      </c>
      <c r="NT157" s="649">
        <f t="shared" si="98"/>
        <v>475</v>
      </c>
      <c r="NU157" s="650">
        <f t="shared" si="99"/>
        <v>0</v>
      </c>
      <c r="NV157" s="625"/>
      <c r="NW157" s="626"/>
      <c r="NX157" s="626"/>
      <c r="NY157" s="651"/>
      <c r="NZ157" s="626"/>
      <c r="OA157" s="626"/>
      <c r="OB157" s="626"/>
      <c r="OC157" s="651"/>
      <c r="OD157" s="652"/>
      <c r="OE157" s="653"/>
      <c r="OF157" s="654"/>
      <c r="OG157" s="654">
        <v>1.8399999999999999</v>
      </c>
      <c r="OH157" s="654">
        <v>0.26285714285714284</v>
      </c>
      <c r="OI157" s="654"/>
      <c r="OJ157" s="654"/>
      <c r="OK157" s="654">
        <v>11.3</v>
      </c>
      <c r="OL157" s="655">
        <v>1.6142857142857143</v>
      </c>
      <c r="OM157" s="656"/>
      <c r="ON157" s="657"/>
      <c r="OO157" s="657"/>
      <c r="OP157" s="657">
        <v>559</v>
      </c>
      <c r="OQ157" s="657">
        <v>194</v>
      </c>
      <c r="OR157" s="657"/>
      <c r="OS157" s="657"/>
      <c r="OT157" s="658">
        <f t="shared" si="105"/>
        <v>753</v>
      </c>
    </row>
    <row r="158" spans="1:410" s="587" customFormat="1" ht="8.25" x14ac:dyDescent="0.25">
      <c r="A158" s="588" t="s">
        <v>925</v>
      </c>
      <c r="B158" s="589" t="s">
        <v>926</v>
      </c>
      <c r="C158" s="590" t="s">
        <v>927</v>
      </c>
      <c r="D158" s="590" t="s">
        <v>928</v>
      </c>
      <c r="E158" s="590" t="s">
        <v>1232</v>
      </c>
      <c r="F158" s="590" t="s">
        <v>368</v>
      </c>
      <c r="G158" s="590" t="s">
        <v>389</v>
      </c>
      <c r="H158" s="590" t="s">
        <v>390</v>
      </c>
      <c r="I158" s="590" t="s">
        <v>492</v>
      </c>
      <c r="J158" s="590" t="s">
        <v>493</v>
      </c>
      <c r="K158" s="591" t="s">
        <v>282</v>
      </c>
      <c r="L158" s="592">
        <v>1</v>
      </c>
      <c r="M158" s="593">
        <v>1488774</v>
      </c>
      <c r="N158" s="594">
        <v>10643</v>
      </c>
      <c r="O158" s="595">
        <v>1434850</v>
      </c>
      <c r="P158" s="596">
        <v>791845</v>
      </c>
      <c r="Q158" s="597">
        <f t="shared" si="83"/>
        <v>0.55186604871589362</v>
      </c>
      <c r="R158" s="598">
        <f t="shared" ref="R158:R170" si="107">M158-O158</f>
        <v>53924</v>
      </c>
      <c r="S158" s="599">
        <v>8753.2805000000008</v>
      </c>
      <c r="T158" s="600">
        <v>1309096.2971899998</v>
      </c>
      <c r="U158" s="600">
        <v>21.410699999999999</v>
      </c>
      <c r="V158" s="600">
        <v>1317870.9883899998</v>
      </c>
      <c r="W158" s="601">
        <f t="shared" si="84"/>
        <v>0.88520553716682304</v>
      </c>
      <c r="X158" s="602">
        <v>149.71635500000002</v>
      </c>
      <c r="Y158" s="603">
        <v>0.7</v>
      </c>
      <c r="Z158" s="603">
        <v>302.67421333333334</v>
      </c>
      <c r="AA158" s="603">
        <v>122.39226666666667</v>
      </c>
      <c r="AB158" s="603">
        <v>34.207866666666661</v>
      </c>
      <c r="AC158" s="603">
        <v>202.97053333333332</v>
      </c>
      <c r="AD158" s="603">
        <v>0.73</v>
      </c>
      <c r="AE158" s="603">
        <v>51.2485</v>
      </c>
      <c r="AF158" s="603">
        <v>15.028</v>
      </c>
      <c r="AG158" s="603">
        <v>879.66773500000011</v>
      </c>
      <c r="AH158" s="604">
        <f t="shared" si="85"/>
        <v>0.18406438200677194</v>
      </c>
      <c r="AI158" s="605">
        <f t="shared" si="86"/>
        <v>0.37211393522495151</v>
      </c>
      <c r="AJ158" s="606">
        <v>5231</v>
      </c>
      <c r="AK158" s="607">
        <v>5213</v>
      </c>
      <c r="AL158" s="607">
        <v>4623</v>
      </c>
      <c r="AM158" s="607">
        <v>396</v>
      </c>
      <c r="AN158" s="607">
        <v>13785</v>
      </c>
      <c r="AO158" s="607">
        <v>2486</v>
      </c>
      <c r="AP158" s="607">
        <v>7707</v>
      </c>
      <c r="AQ158" s="608">
        <v>70</v>
      </c>
      <c r="AR158" s="609"/>
      <c r="AS158" s="610"/>
      <c r="AT158" s="610"/>
      <c r="AU158" s="610"/>
      <c r="AV158" s="610"/>
      <c r="AW158" s="610"/>
      <c r="AX158" s="610"/>
      <c r="AY158" s="610"/>
      <c r="AZ158" s="610"/>
      <c r="BA158" s="610">
        <v>1</v>
      </c>
      <c r="BB158" s="610"/>
      <c r="BC158" s="610"/>
      <c r="BD158" s="610"/>
      <c r="BE158" s="610"/>
      <c r="BF158" s="610"/>
      <c r="BG158" s="610"/>
      <c r="BH158" s="610"/>
      <c r="BI158" s="610"/>
      <c r="BJ158" s="610"/>
      <c r="BK158" s="610"/>
      <c r="BL158" s="611">
        <f t="shared" si="104"/>
        <v>1</v>
      </c>
      <c r="BM158" s="612">
        <v>93</v>
      </c>
      <c r="BN158" s="613">
        <v>47</v>
      </c>
      <c r="BO158" s="613">
        <v>56</v>
      </c>
      <c r="BP158" s="613"/>
      <c r="BQ158" s="613">
        <v>34</v>
      </c>
      <c r="BR158" s="613">
        <v>30</v>
      </c>
      <c r="BS158" s="613"/>
      <c r="BT158" s="613">
        <v>20</v>
      </c>
      <c r="BU158" s="613">
        <v>26</v>
      </c>
      <c r="BV158" s="613"/>
      <c r="BW158" s="613">
        <v>10</v>
      </c>
      <c r="BX158" s="613"/>
      <c r="BY158" s="613"/>
      <c r="BZ158" s="613"/>
      <c r="CA158" s="613"/>
      <c r="CB158" s="613"/>
      <c r="CC158" s="613"/>
      <c r="CD158" s="613"/>
      <c r="CE158" s="613"/>
      <c r="CF158" s="613"/>
      <c r="CG158" s="613"/>
      <c r="CH158" s="613"/>
      <c r="CI158" s="613"/>
      <c r="CJ158" s="613"/>
      <c r="CK158" s="613"/>
      <c r="CL158" s="613"/>
      <c r="CM158" s="613"/>
      <c r="CN158" s="613"/>
      <c r="CO158" s="613"/>
      <c r="CP158" s="613"/>
      <c r="CQ158" s="613"/>
      <c r="CR158" s="613"/>
      <c r="CS158" s="613"/>
      <c r="CT158" s="613"/>
      <c r="CU158" s="613"/>
      <c r="CV158" s="613"/>
      <c r="CW158" s="613"/>
      <c r="CX158" s="613"/>
      <c r="CY158" s="613"/>
      <c r="CZ158" s="613"/>
      <c r="DA158" s="613">
        <f t="shared" si="87"/>
        <v>316</v>
      </c>
      <c r="DB158" s="614">
        <f t="shared" si="88"/>
        <v>8</v>
      </c>
      <c r="DC158" s="615">
        <v>0.54573574900574462</v>
      </c>
      <c r="DD158" s="616">
        <v>0.55808802098513555</v>
      </c>
      <c r="DE158" s="616">
        <v>0.35293542074363993</v>
      </c>
      <c r="DF158" s="616"/>
      <c r="DG158" s="616">
        <v>0.70193392425463341</v>
      </c>
      <c r="DH158" s="616">
        <v>0.20867579908675798</v>
      </c>
      <c r="DI158" s="616"/>
      <c r="DJ158" s="616">
        <v>0.70808219178082188</v>
      </c>
      <c r="DK158" s="616">
        <v>0.47945205479452052</v>
      </c>
      <c r="DL158" s="616"/>
      <c r="DM158" s="616">
        <v>4.876712328767123E-2</v>
      </c>
      <c r="DN158" s="616"/>
      <c r="DO158" s="616"/>
      <c r="DP158" s="616"/>
      <c r="DQ158" s="616"/>
      <c r="DR158" s="616"/>
      <c r="DS158" s="616"/>
      <c r="DT158" s="616"/>
      <c r="DU158" s="616"/>
      <c r="DV158" s="616"/>
      <c r="DW158" s="616"/>
      <c r="DX158" s="616"/>
      <c r="DY158" s="616"/>
      <c r="DZ158" s="616"/>
      <c r="EA158" s="616"/>
      <c r="EB158" s="616"/>
      <c r="EC158" s="616"/>
      <c r="ED158" s="616"/>
      <c r="EE158" s="616"/>
      <c r="EF158" s="616"/>
      <c r="EG158" s="616"/>
      <c r="EH158" s="616"/>
      <c r="EI158" s="616"/>
      <c r="EJ158" s="616"/>
      <c r="EK158" s="616"/>
      <c r="EL158" s="616"/>
      <c r="EM158" s="616"/>
      <c r="EN158" s="616"/>
      <c r="EO158" s="616"/>
      <c r="EP158" s="616"/>
      <c r="EQ158" s="617">
        <v>0.48730709207560258</v>
      </c>
      <c r="ER158" s="618">
        <v>12</v>
      </c>
      <c r="ES158" s="619">
        <v>13</v>
      </c>
      <c r="ET158" s="619">
        <v>5</v>
      </c>
      <c r="EU158" s="619"/>
      <c r="EV158" s="619">
        <v>5</v>
      </c>
      <c r="EW158" s="619">
        <v>4</v>
      </c>
      <c r="EX158" s="619"/>
      <c r="EY158" s="619"/>
      <c r="EZ158" s="619"/>
      <c r="FA158" s="619"/>
      <c r="FB158" s="619"/>
      <c r="FC158" s="619"/>
      <c r="FD158" s="619"/>
      <c r="FE158" s="619"/>
      <c r="FF158" s="619"/>
      <c r="FG158" s="619"/>
      <c r="FH158" s="619"/>
      <c r="FI158" s="619"/>
      <c r="FJ158" s="619"/>
      <c r="FK158" s="619"/>
      <c r="FL158" s="619"/>
      <c r="FM158" s="619"/>
      <c r="FN158" s="619"/>
      <c r="FO158" s="619"/>
      <c r="FP158" s="619"/>
      <c r="FQ158" s="619"/>
      <c r="FR158" s="619"/>
      <c r="FS158" s="619"/>
      <c r="FT158" s="619"/>
      <c r="FU158" s="619"/>
      <c r="FV158" s="619"/>
      <c r="FW158" s="619"/>
      <c r="FX158" s="620">
        <f t="shared" si="89"/>
        <v>39</v>
      </c>
      <c r="FY158" s="614">
        <f t="shared" si="106"/>
        <v>5</v>
      </c>
      <c r="FZ158" s="615">
        <v>0.41506849315068495</v>
      </c>
      <c r="GA158" s="616">
        <v>0.32729188619599581</v>
      </c>
      <c r="GB158" s="616">
        <v>0.82027397260273971</v>
      </c>
      <c r="GC158" s="616"/>
      <c r="GD158" s="616">
        <v>0.86191780821917807</v>
      </c>
      <c r="GE158" s="616">
        <v>0.94315068493150689</v>
      </c>
      <c r="GF158" s="616"/>
      <c r="GG158" s="616"/>
      <c r="GH158" s="616"/>
      <c r="GI158" s="616"/>
      <c r="GJ158" s="616"/>
      <c r="GK158" s="616"/>
      <c r="GL158" s="616"/>
      <c r="GM158" s="616"/>
      <c r="GN158" s="616"/>
      <c r="GO158" s="616"/>
      <c r="GP158" s="616"/>
      <c r="GQ158" s="616"/>
      <c r="GR158" s="616"/>
      <c r="GS158" s="616"/>
      <c r="GT158" s="616"/>
      <c r="GU158" s="616"/>
      <c r="GV158" s="616"/>
      <c r="GW158" s="616"/>
      <c r="GX158" s="616"/>
      <c r="GY158" s="616"/>
      <c r="GZ158" s="616"/>
      <c r="HA158" s="616"/>
      <c r="HB158" s="616"/>
      <c r="HC158" s="616"/>
      <c r="HD158" s="616"/>
      <c r="HE158" s="616"/>
      <c r="HF158" s="621">
        <v>0.54920969441517387</v>
      </c>
      <c r="HG158" s="622">
        <v>30</v>
      </c>
      <c r="HH158" s="623"/>
      <c r="HI158" s="623"/>
      <c r="HJ158" s="623"/>
      <c r="HK158" s="623"/>
      <c r="HL158" s="623"/>
      <c r="HM158" s="623"/>
      <c r="HN158" s="624"/>
      <c r="HO158" s="625">
        <v>76</v>
      </c>
      <c r="HP158" s="626">
        <v>1247</v>
      </c>
      <c r="HQ158" s="626">
        <v>8</v>
      </c>
      <c r="HR158" s="626">
        <v>281</v>
      </c>
      <c r="HS158" s="626">
        <v>705</v>
      </c>
      <c r="HT158" s="626">
        <v>1678</v>
      </c>
      <c r="HU158" s="626">
        <v>1908</v>
      </c>
      <c r="HV158" s="626">
        <v>764</v>
      </c>
      <c r="HW158" s="626">
        <v>1053</v>
      </c>
      <c r="HX158" s="626">
        <v>508</v>
      </c>
      <c r="HY158" s="626">
        <v>431</v>
      </c>
      <c r="HZ158" s="626">
        <v>408</v>
      </c>
      <c r="IA158" s="626">
        <v>4</v>
      </c>
      <c r="IB158" s="626">
        <v>659</v>
      </c>
      <c r="IC158" s="626">
        <v>1327</v>
      </c>
      <c r="ID158" s="626">
        <v>1140</v>
      </c>
      <c r="IE158" s="626">
        <v>110</v>
      </c>
      <c r="IF158" s="626">
        <v>42</v>
      </c>
      <c r="IG158" s="626">
        <v>113</v>
      </c>
      <c r="IH158" s="626">
        <v>55</v>
      </c>
      <c r="II158" s="626">
        <v>114</v>
      </c>
      <c r="IJ158" s="626">
        <v>78</v>
      </c>
      <c r="IK158" s="626">
        <v>2</v>
      </c>
      <c r="IL158" s="626">
        <v>54</v>
      </c>
      <c r="IM158" s="626">
        <v>536</v>
      </c>
      <c r="IN158" s="626">
        <v>0</v>
      </c>
      <c r="IO158" s="626">
        <v>4</v>
      </c>
      <c r="IP158" s="626">
        <v>1</v>
      </c>
      <c r="IQ158" s="626">
        <f t="shared" si="102"/>
        <v>13306</v>
      </c>
      <c r="IR158" s="627">
        <f t="shared" si="91"/>
        <v>5.7117090034570868E-3</v>
      </c>
      <c r="IS158" s="614">
        <f t="shared" si="92"/>
        <v>36.454794520547942</v>
      </c>
      <c r="IT158" s="628">
        <v>661</v>
      </c>
      <c r="IU158" s="629">
        <f t="shared" si="93"/>
        <v>4.9676837516909662E-2</v>
      </c>
      <c r="IV158" s="630">
        <v>4261</v>
      </c>
      <c r="IW158" s="631">
        <f t="shared" si="74"/>
        <v>0.32023147452277168</v>
      </c>
      <c r="IX158" s="632">
        <v>12195.431800000024</v>
      </c>
      <c r="IY158" s="633">
        <v>1741.1546000000012</v>
      </c>
      <c r="IZ158" s="633">
        <v>13936.586400000009</v>
      </c>
      <c r="JA158" s="634">
        <f t="shared" si="94"/>
        <v>0.12493407998389046</v>
      </c>
      <c r="JB158" s="635">
        <v>1.0473911318202322</v>
      </c>
      <c r="JC158" s="636">
        <v>3515</v>
      </c>
      <c r="JD158" s="637">
        <v>3230</v>
      </c>
      <c r="JE158" s="637">
        <v>103</v>
      </c>
      <c r="JF158" s="637">
        <v>0</v>
      </c>
      <c r="JG158" s="637">
        <v>0</v>
      </c>
      <c r="JH158" s="637">
        <v>6458</v>
      </c>
      <c r="JI158" s="638">
        <f t="shared" si="75"/>
        <v>0.26416654140989027</v>
      </c>
      <c r="JJ158" s="638">
        <f t="shared" si="76"/>
        <v>0.2427476326469262</v>
      </c>
      <c r="JK158" s="638">
        <f t="shared" si="77"/>
        <v>7.7408687810010517E-3</v>
      </c>
      <c r="JL158" s="638">
        <f t="shared" si="78"/>
        <v>0</v>
      </c>
      <c r="JM158" s="638">
        <f t="shared" si="79"/>
        <v>0</v>
      </c>
      <c r="JN158" s="639">
        <f t="shared" si="80"/>
        <v>0.48534495716218246</v>
      </c>
      <c r="JO158" s="640">
        <v>29.710526315789473</v>
      </c>
      <c r="JP158" s="641">
        <v>6.9366479550922211</v>
      </c>
      <c r="JQ158" s="641">
        <v>6.625</v>
      </c>
      <c r="JR158" s="641">
        <v>4.5907473309608537</v>
      </c>
      <c r="JS158" s="641">
        <v>8.8269503546099291</v>
      </c>
      <c r="JT158" s="641">
        <v>5.3087008343265794</v>
      </c>
      <c r="JU158" s="641">
        <v>4.5812368972746329</v>
      </c>
      <c r="JV158" s="641">
        <v>5.5327225130890056</v>
      </c>
      <c r="JW158" s="641">
        <v>4.667616334283001</v>
      </c>
      <c r="JX158" s="641">
        <v>5.0590551181102361</v>
      </c>
      <c r="JY158" s="641">
        <v>5.5846867749419955</v>
      </c>
      <c r="JZ158" s="641">
        <v>8.0122549019607838</v>
      </c>
      <c r="KA158" s="641">
        <v>12</v>
      </c>
      <c r="KB158" s="641">
        <v>4.0364188163884673</v>
      </c>
      <c r="KC158" s="641">
        <v>4.8636021100226072</v>
      </c>
      <c r="KD158" s="641">
        <v>4.9973684210526317</v>
      </c>
      <c r="KE158" s="641">
        <v>6.581818181818182</v>
      </c>
      <c r="KF158" s="641">
        <v>4.9761904761904763</v>
      </c>
      <c r="KG158" s="641">
        <v>7.9557522123893802</v>
      </c>
      <c r="KH158" s="641">
        <v>6.7454545454545451</v>
      </c>
      <c r="KI158" s="641">
        <v>3.0438596491228069</v>
      </c>
      <c r="KJ158" s="641">
        <v>3.7051282051282053</v>
      </c>
      <c r="KK158" s="641">
        <v>11.5</v>
      </c>
      <c r="KL158" s="641">
        <v>3.4444444444444446</v>
      </c>
      <c r="KM158" s="641">
        <v>10.64365671641791</v>
      </c>
      <c r="KN158" s="641">
        <v>0</v>
      </c>
      <c r="KO158" s="641">
        <v>4.75</v>
      </c>
      <c r="KP158" s="641">
        <v>2</v>
      </c>
      <c r="KQ158" s="642">
        <v>5.7976852547722828</v>
      </c>
      <c r="KR158" s="625">
        <v>427</v>
      </c>
      <c r="KS158" s="626">
        <v>5913</v>
      </c>
      <c r="KT158" s="626">
        <v>44</v>
      </c>
      <c r="KU158" s="626">
        <v>768</v>
      </c>
      <c r="KV158" s="626">
        <v>4722</v>
      </c>
      <c r="KW158" s="626">
        <v>6290</v>
      </c>
      <c r="KX158" s="626">
        <v>5799</v>
      </c>
      <c r="KY158" s="626">
        <v>3197</v>
      </c>
      <c r="KZ158" s="626">
        <v>3804</v>
      </c>
      <c r="LA158" s="626">
        <v>1942</v>
      </c>
      <c r="LB158" s="626">
        <v>1551</v>
      </c>
      <c r="LC158" s="626">
        <v>2686</v>
      </c>
      <c r="LD158" s="626">
        <v>44</v>
      </c>
      <c r="LE158" s="626">
        <v>1983</v>
      </c>
      <c r="LF158" s="626">
        <v>5142</v>
      </c>
      <c r="LG158" s="626">
        <v>4578</v>
      </c>
      <c r="LH158" s="626">
        <v>559</v>
      </c>
      <c r="LI158" s="626">
        <v>168</v>
      </c>
      <c r="LJ158" s="626">
        <v>629</v>
      </c>
      <c r="LK158" s="626">
        <v>279</v>
      </c>
      <c r="LL158" s="626">
        <v>115</v>
      </c>
      <c r="LM158" s="626">
        <v>109</v>
      </c>
      <c r="LN158" s="626">
        <v>19</v>
      </c>
      <c r="LO158" s="626">
        <v>120</v>
      </c>
      <c r="LP158" s="626">
        <v>5169</v>
      </c>
      <c r="LQ158" s="626">
        <v>0</v>
      </c>
      <c r="LR158" s="626">
        <v>13</v>
      </c>
      <c r="LS158" s="626">
        <v>1</v>
      </c>
      <c r="LT158" s="626">
        <f t="shared" si="72"/>
        <v>56071</v>
      </c>
      <c r="LU158" s="614">
        <f t="shared" si="81"/>
        <v>153.61917808219178</v>
      </c>
      <c r="LV158" s="625">
        <v>1756</v>
      </c>
      <c r="LW158" s="626">
        <v>1515</v>
      </c>
      <c r="LX158" s="626">
        <v>1</v>
      </c>
      <c r="LY158" s="626">
        <v>245</v>
      </c>
      <c r="LZ158" s="626">
        <v>810</v>
      </c>
      <c r="MA158" s="626">
        <v>955</v>
      </c>
      <c r="MB158" s="626">
        <v>1055</v>
      </c>
      <c r="MC158" s="626">
        <v>264</v>
      </c>
      <c r="MD158" s="626">
        <v>68</v>
      </c>
      <c r="ME158" s="626">
        <v>122</v>
      </c>
      <c r="MF158" s="626">
        <v>428</v>
      </c>
      <c r="MG158" s="626">
        <v>181</v>
      </c>
      <c r="MH158" s="626">
        <v>0</v>
      </c>
      <c r="MI158" s="626">
        <v>19</v>
      </c>
      <c r="MJ158" s="626">
        <v>4</v>
      </c>
      <c r="MK158" s="626">
        <v>1</v>
      </c>
      <c r="ML158" s="626">
        <v>59</v>
      </c>
      <c r="MM158" s="626">
        <v>0</v>
      </c>
      <c r="MN158" s="626">
        <v>163</v>
      </c>
      <c r="MO158" s="626">
        <v>37</v>
      </c>
      <c r="MP158" s="626">
        <v>127</v>
      </c>
      <c r="MQ158" s="626">
        <v>104</v>
      </c>
      <c r="MR158" s="626">
        <v>2</v>
      </c>
      <c r="MS158" s="626">
        <v>16</v>
      </c>
      <c r="MT158" s="626">
        <v>0</v>
      </c>
      <c r="MU158" s="626">
        <v>0</v>
      </c>
      <c r="MV158" s="626">
        <v>2</v>
      </c>
      <c r="MW158" s="626">
        <v>0</v>
      </c>
      <c r="MX158" s="626">
        <f t="shared" si="103"/>
        <v>7934</v>
      </c>
      <c r="MY158" s="614">
        <f t="shared" si="95"/>
        <v>21.736986301369864</v>
      </c>
      <c r="MZ158" s="612">
        <f t="shared" si="82"/>
        <v>56071</v>
      </c>
      <c r="NA158" s="613">
        <f t="shared" si="96"/>
        <v>7934</v>
      </c>
      <c r="NB158" s="643">
        <f t="shared" si="97"/>
        <v>0.12395906569799234</v>
      </c>
      <c r="NC158" s="644">
        <v>203</v>
      </c>
      <c r="ND158" s="645">
        <v>584</v>
      </c>
      <c r="NE158" s="645">
        <v>559</v>
      </c>
      <c r="NF158" s="646">
        <v>1245</v>
      </c>
      <c r="NG158" s="647">
        <v>2075</v>
      </c>
      <c r="NH158" s="647">
        <v>1695</v>
      </c>
      <c r="NI158" s="645">
        <v>0</v>
      </c>
      <c r="NJ158" s="645">
        <v>0</v>
      </c>
      <c r="NK158" s="646">
        <v>0</v>
      </c>
      <c r="NL158" s="647">
        <v>1573</v>
      </c>
      <c r="NM158" s="645">
        <v>0</v>
      </c>
      <c r="NN158" s="645">
        <v>0</v>
      </c>
      <c r="NO158" s="646">
        <v>0</v>
      </c>
      <c r="NP158" s="647">
        <v>0</v>
      </c>
      <c r="NQ158" s="648">
        <v>0</v>
      </c>
      <c r="NR158" s="648">
        <v>0</v>
      </c>
      <c r="NS158" s="648">
        <v>0</v>
      </c>
      <c r="NT158" s="649">
        <f t="shared" si="98"/>
        <v>7934</v>
      </c>
      <c r="NU158" s="650">
        <f t="shared" si="99"/>
        <v>0.16964960927653139</v>
      </c>
      <c r="NV158" s="625">
        <v>1088</v>
      </c>
      <c r="NW158" s="626">
        <v>10</v>
      </c>
      <c r="NX158" s="626">
        <v>38</v>
      </c>
      <c r="NY158" s="651">
        <v>1136</v>
      </c>
      <c r="NZ158" s="626">
        <v>331</v>
      </c>
      <c r="OA158" s="626">
        <v>19</v>
      </c>
      <c r="OB158" s="626">
        <v>137</v>
      </c>
      <c r="OC158" s="651">
        <v>487</v>
      </c>
      <c r="OD158" s="652">
        <f t="shared" si="100"/>
        <v>1623</v>
      </c>
      <c r="OE158" s="653">
        <v>4.95</v>
      </c>
      <c r="OF158" s="654">
        <v>0.99</v>
      </c>
      <c r="OG158" s="654">
        <v>11.25</v>
      </c>
      <c r="OH158" s="654">
        <v>0.33088235294117646</v>
      </c>
      <c r="OI158" s="654">
        <v>25.64</v>
      </c>
      <c r="OJ158" s="654">
        <v>5.1280000000000001</v>
      </c>
      <c r="OK158" s="654">
        <v>78.490000000000009</v>
      </c>
      <c r="OL158" s="655">
        <v>2.3085294117647059</v>
      </c>
      <c r="OM158" s="656"/>
      <c r="ON158" s="657"/>
      <c r="OO158" s="657"/>
      <c r="OP158" s="657"/>
      <c r="OQ158" s="657">
        <v>302</v>
      </c>
      <c r="OR158" s="657"/>
      <c r="OS158" s="657"/>
      <c r="OT158" s="658">
        <f t="shared" si="105"/>
        <v>302</v>
      </c>
    </row>
    <row r="159" spans="1:410" s="587" customFormat="1" ht="8.25" x14ac:dyDescent="0.25">
      <c r="A159" s="588" t="s">
        <v>929</v>
      </c>
      <c r="B159" s="589" t="s">
        <v>930</v>
      </c>
      <c r="C159" s="590" t="s">
        <v>931</v>
      </c>
      <c r="D159" s="590" t="s">
        <v>932</v>
      </c>
      <c r="E159" s="590" t="s">
        <v>1232</v>
      </c>
      <c r="F159" s="590" t="s">
        <v>368</v>
      </c>
      <c r="G159" s="590" t="s">
        <v>456</v>
      </c>
      <c r="H159" s="590" t="s">
        <v>456</v>
      </c>
      <c r="I159" s="590" t="s">
        <v>492</v>
      </c>
      <c r="J159" s="590" t="s">
        <v>493</v>
      </c>
      <c r="K159" s="591" t="s">
        <v>282</v>
      </c>
      <c r="L159" s="592">
        <v>1</v>
      </c>
      <c r="M159" s="593">
        <v>812332</v>
      </c>
      <c r="N159" s="594">
        <v>655</v>
      </c>
      <c r="O159" s="595">
        <v>736307</v>
      </c>
      <c r="P159" s="596">
        <v>418787</v>
      </c>
      <c r="Q159" s="597">
        <f t="shared" si="83"/>
        <v>0.56876683231315195</v>
      </c>
      <c r="R159" s="598">
        <f t="shared" si="107"/>
        <v>76025</v>
      </c>
      <c r="S159" s="599">
        <v>2695.1576299999997</v>
      </c>
      <c r="T159" s="600">
        <v>657824.10927999998</v>
      </c>
      <c r="U159" s="600">
        <v>54676.150070000003</v>
      </c>
      <c r="V159" s="600">
        <v>715195.41697999998</v>
      </c>
      <c r="W159" s="601">
        <f t="shared" si="84"/>
        <v>0.8804225575011202</v>
      </c>
      <c r="X159" s="602">
        <v>70.700125</v>
      </c>
      <c r="Y159" s="603">
        <v>7.7</v>
      </c>
      <c r="Z159" s="603">
        <v>148.946</v>
      </c>
      <c r="AA159" s="603">
        <v>57.609466666666663</v>
      </c>
      <c r="AB159" s="603">
        <v>21.449999999999996</v>
      </c>
      <c r="AC159" s="603">
        <v>78.704533333333345</v>
      </c>
      <c r="AD159" s="603">
        <v>2.2119999999999997</v>
      </c>
      <c r="AE159" s="603">
        <v>37.143250000000002</v>
      </c>
      <c r="AF159" s="603">
        <v>86.02525</v>
      </c>
      <c r="AG159" s="603">
        <v>510.49062500000002</v>
      </c>
      <c r="AH159" s="604">
        <f t="shared" si="85"/>
        <v>0.1825357252700191</v>
      </c>
      <c r="AI159" s="605">
        <f t="shared" si="86"/>
        <v>0.38455329656161519</v>
      </c>
      <c r="AJ159" s="606"/>
      <c r="AK159" s="607"/>
      <c r="AL159" s="607"/>
      <c r="AM159" s="607"/>
      <c r="AN159" s="607"/>
      <c r="AO159" s="607">
        <v>1256</v>
      </c>
      <c r="AP159" s="607">
        <v>1843</v>
      </c>
      <c r="AQ159" s="608"/>
      <c r="AR159" s="609"/>
      <c r="AS159" s="610"/>
      <c r="AT159" s="610"/>
      <c r="AU159" s="610"/>
      <c r="AV159" s="610"/>
      <c r="AW159" s="610"/>
      <c r="AX159" s="610"/>
      <c r="AY159" s="610"/>
      <c r="AZ159" s="610"/>
      <c r="BA159" s="610">
        <v>1</v>
      </c>
      <c r="BB159" s="610"/>
      <c r="BC159" s="610"/>
      <c r="BD159" s="610"/>
      <c r="BE159" s="610"/>
      <c r="BF159" s="610"/>
      <c r="BG159" s="610"/>
      <c r="BH159" s="610"/>
      <c r="BI159" s="610"/>
      <c r="BJ159" s="610"/>
      <c r="BK159" s="610"/>
      <c r="BL159" s="611">
        <f t="shared" si="104"/>
        <v>1</v>
      </c>
      <c r="BM159" s="612">
        <v>32</v>
      </c>
      <c r="BN159" s="613"/>
      <c r="BO159" s="613"/>
      <c r="BP159" s="613">
        <v>56</v>
      </c>
      <c r="BQ159" s="613">
        <v>26</v>
      </c>
      <c r="BR159" s="613"/>
      <c r="BS159" s="613"/>
      <c r="BT159" s="613">
        <v>25</v>
      </c>
      <c r="BU159" s="613"/>
      <c r="BV159" s="613"/>
      <c r="BW159" s="613"/>
      <c r="BX159" s="613"/>
      <c r="BY159" s="613"/>
      <c r="BZ159" s="613"/>
      <c r="CA159" s="613"/>
      <c r="CB159" s="613"/>
      <c r="CC159" s="613"/>
      <c r="CD159" s="613"/>
      <c r="CE159" s="613"/>
      <c r="CF159" s="613"/>
      <c r="CG159" s="613"/>
      <c r="CH159" s="613"/>
      <c r="CI159" s="613"/>
      <c r="CJ159" s="613"/>
      <c r="CK159" s="613"/>
      <c r="CL159" s="613"/>
      <c r="CM159" s="613"/>
      <c r="CN159" s="613"/>
      <c r="CO159" s="613"/>
      <c r="CP159" s="613"/>
      <c r="CQ159" s="613"/>
      <c r="CR159" s="613"/>
      <c r="CS159" s="613"/>
      <c r="CT159" s="613"/>
      <c r="CU159" s="613"/>
      <c r="CV159" s="613"/>
      <c r="CW159" s="613"/>
      <c r="CX159" s="613"/>
      <c r="CY159" s="613"/>
      <c r="CZ159" s="613"/>
      <c r="DA159" s="613">
        <f t="shared" si="87"/>
        <v>139</v>
      </c>
      <c r="DB159" s="614">
        <f t="shared" si="88"/>
        <v>4</v>
      </c>
      <c r="DC159" s="615">
        <v>0.67636986301369861</v>
      </c>
      <c r="DD159" s="616"/>
      <c r="DE159" s="616"/>
      <c r="DF159" s="616">
        <v>0.56081213307240707</v>
      </c>
      <c r="DG159" s="616">
        <v>0.78851422550052686</v>
      </c>
      <c r="DH159" s="616"/>
      <c r="DI159" s="616"/>
      <c r="DJ159" s="616">
        <v>0.79824657534246579</v>
      </c>
      <c r="DK159" s="616"/>
      <c r="DL159" s="616"/>
      <c r="DM159" s="616"/>
      <c r="DN159" s="616"/>
      <c r="DO159" s="616"/>
      <c r="DP159" s="616"/>
      <c r="DQ159" s="616"/>
      <c r="DR159" s="616"/>
      <c r="DS159" s="616"/>
      <c r="DT159" s="616"/>
      <c r="DU159" s="616"/>
      <c r="DV159" s="616"/>
      <c r="DW159" s="616"/>
      <c r="DX159" s="616"/>
      <c r="DY159" s="616"/>
      <c r="DZ159" s="616"/>
      <c r="EA159" s="616"/>
      <c r="EB159" s="616"/>
      <c r="EC159" s="616"/>
      <c r="ED159" s="616"/>
      <c r="EE159" s="616"/>
      <c r="EF159" s="616"/>
      <c r="EG159" s="616"/>
      <c r="EH159" s="616"/>
      <c r="EI159" s="616"/>
      <c r="EJ159" s="616"/>
      <c r="EK159" s="616"/>
      <c r="EL159" s="616"/>
      <c r="EM159" s="616"/>
      <c r="EN159" s="616"/>
      <c r="EO159" s="616"/>
      <c r="EP159" s="616"/>
      <c r="EQ159" s="617">
        <v>0.6727111461515719</v>
      </c>
      <c r="ER159" s="618"/>
      <c r="ES159" s="619">
        <v>4</v>
      </c>
      <c r="ET159" s="619"/>
      <c r="EU159" s="619"/>
      <c r="EV159" s="619"/>
      <c r="EW159" s="619">
        <v>9</v>
      </c>
      <c r="EX159" s="619"/>
      <c r="EY159" s="619"/>
      <c r="EZ159" s="619"/>
      <c r="FA159" s="619">
        <v>12</v>
      </c>
      <c r="FB159" s="619"/>
      <c r="FC159" s="619"/>
      <c r="FD159" s="619"/>
      <c r="FE159" s="619"/>
      <c r="FF159" s="619"/>
      <c r="FG159" s="619"/>
      <c r="FH159" s="619"/>
      <c r="FI159" s="619"/>
      <c r="FJ159" s="619"/>
      <c r="FK159" s="619"/>
      <c r="FL159" s="619"/>
      <c r="FM159" s="619"/>
      <c r="FN159" s="619"/>
      <c r="FO159" s="619"/>
      <c r="FP159" s="619"/>
      <c r="FQ159" s="619"/>
      <c r="FR159" s="619"/>
      <c r="FS159" s="619"/>
      <c r="FT159" s="619"/>
      <c r="FU159" s="619"/>
      <c r="FV159" s="619"/>
      <c r="FW159" s="619"/>
      <c r="FX159" s="620">
        <f t="shared" si="89"/>
        <v>25</v>
      </c>
      <c r="FY159" s="614">
        <f t="shared" si="106"/>
        <v>3</v>
      </c>
      <c r="FZ159" s="615"/>
      <c r="GA159" s="616">
        <v>0.76849315068493151</v>
      </c>
      <c r="GB159" s="616"/>
      <c r="GC159" s="616"/>
      <c r="GD159" s="616"/>
      <c r="GE159" s="616">
        <v>0.37442922374429222</v>
      </c>
      <c r="GF159" s="616"/>
      <c r="GG159" s="616"/>
      <c r="GH159" s="616"/>
      <c r="GI159" s="616">
        <v>0.54589041095890412</v>
      </c>
      <c r="GJ159" s="616"/>
      <c r="GK159" s="616"/>
      <c r="GL159" s="616"/>
      <c r="GM159" s="616"/>
      <c r="GN159" s="616"/>
      <c r="GO159" s="616"/>
      <c r="GP159" s="616"/>
      <c r="GQ159" s="616"/>
      <c r="GR159" s="616"/>
      <c r="GS159" s="616"/>
      <c r="GT159" s="616"/>
      <c r="GU159" s="616"/>
      <c r="GV159" s="616"/>
      <c r="GW159" s="616"/>
      <c r="GX159" s="616"/>
      <c r="GY159" s="616"/>
      <c r="GZ159" s="616"/>
      <c r="HA159" s="616"/>
      <c r="HB159" s="616"/>
      <c r="HC159" s="616"/>
      <c r="HD159" s="616"/>
      <c r="HE159" s="616"/>
      <c r="HF159" s="621">
        <v>0.51978082191780817</v>
      </c>
      <c r="HG159" s="622">
        <v>30</v>
      </c>
      <c r="HH159" s="623"/>
      <c r="HI159" s="623"/>
      <c r="HJ159" s="623"/>
      <c r="HK159" s="623"/>
      <c r="HL159" s="623"/>
      <c r="HM159" s="623"/>
      <c r="HN159" s="624"/>
      <c r="HO159" s="625">
        <v>5</v>
      </c>
      <c r="HP159" s="626">
        <v>974</v>
      </c>
      <c r="HQ159" s="626">
        <v>0</v>
      </c>
      <c r="HR159" s="626">
        <v>68</v>
      </c>
      <c r="HS159" s="626">
        <v>276</v>
      </c>
      <c r="HT159" s="626">
        <v>411</v>
      </c>
      <c r="HU159" s="626">
        <v>120</v>
      </c>
      <c r="HV159" s="626">
        <v>78</v>
      </c>
      <c r="HW159" s="626">
        <v>2377</v>
      </c>
      <c r="HX159" s="626">
        <v>35</v>
      </c>
      <c r="HY159" s="626">
        <v>193</v>
      </c>
      <c r="HZ159" s="626">
        <v>133</v>
      </c>
      <c r="IA159" s="626">
        <v>3</v>
      </c>
      <c r="IB159" s="626">
        <v>4</v>
      </c>
      <c r="IC159" s="626">
        <v>0</v>
      </c>
      <c r="ID159" s="626">
        <v>0</v>
      </c>
      <c r="IE159" s="626">
        <v>51</v>
      </c>
      <c r="IF159" s="626">
        <v>13</v>
      </c>
      <c r="IG159" s="626">
        <v>72</v>
      </c>
      <c r="IH159" s="626">
        <v>21</v>
      </c>
      <c r="II159" s="626">
        <v>34</v>
      </c>
      <c r="IJ159" s="626">
        <v>10</v>
      </c>
      <c r="IK159" s="626">
        <v>0</v>
      </c>
      <c r="IL159" s="626">
        <v>24</v>
      </c>
      <c r="IM159" s="626">
        <v>503</v>
      </c>
      <c r="IN159" s="626">
        <v>0</v>
      </c>
      <c r="IO159" s="626">
        <v>2</v>
      </c>
      <c r="IP159" s="626">
        <v>1</v>
      </c>
      <c r="IQ159" s="626">
        <f t="shared" si="102"/>
        <v>5408</v>
      </c>
      <c r="IR159" s="627">
        <f t="shared" si="91"/>
        <v>9.2455621301775143E-4</v>
      </c>
      <c r="IS159" s="614">
        <f t="shared" si="92"/>
        <v>14.816438356164383</v>
      </c>
      <c r="IT159" s="628">
        <v>126</v>
      </c>
      <c r="IU159" s="629">
        <f t="shared" si="93"/>
        <v>2.3298816568047338E-2</v>
      </c>
      <c r="IV159" s="630">
        <v>926</v>
      </c>
      <c r="IW159" s="631">
        <f t="shared" si="74"/>
        <v>0.17122781065088757</v>
      </c>
      <c r="IX159" s="632">
        <v>5517.2725</v>
      </c>
      <c r="IY159" s="633">
        <v>1298.5493999999994</v>
      </c>
      <c r="IZ159" s="633">
        <v>6815.8219000000026</v>
      </c>
      <c r="JA159" s="634">
        <f t="shared" si="94"/>
        <v>0.19051985498623414</v>
      </c>
      <c r="JB159" s="635">
        <v>1.2603220968934916</v>
      </c>
      <c r="JC159" s="636">
        <v>1400</v>
      </c>
      <c r="JD159" s="637">
        <v>1025</v>
      </c>
      <c r="JE159" s="637">
        <v>69</v>
      </c>
      <c r="JF159" s="637">
        <v>0</v>
      </c>
      <c r="JG159" s="637">
        <v>0</v>
      </c>
      <c r="JH159" s="637">
        <v>2914</v>
      </c>
      <c r="JI159" s="638">
        <f t="shared" si="75"/>
        <v>0.2588757396449704</v>
      </c>
      <c r="JJ159" s="638">
        <f t="shared" si="76"/>
        <v>0.18953402366863906</v>
      </c>
      <c r="JK159" s="638">
        <f t="shared" si="77"/>
        <v>1.275887573964497E-2</v>
      </c>
      <c r="JL159" s="638">
        <f t="shared" si="78"/>
        <v>0</v>
      </c>
      <c r="JM159" s="638">
        <f t="shared" si="79"/>
        <v>0</v>
      </c>
      <c r="JN159" s="639">
        <f t="shared" si="80"/>
        <v>0.53883136094674555</v>
      </c>
      <c r="JO159" s="640">
        <v>21.2</v>
      </c>
      <c r="JP159" s="641">
        <v>6.8131416837782339</v>
      </c>
      <c r="JQ159" s="641">
        <v>0</v>
      </c>
      <c r="JR159" s="641">
        <v>5.6617647058823533</v>
      </c>
      <c r="JS159" s="641">
        <v>8.5507246376811601</v>
      </c>
      <c r="JT159" s="641">
        <v>5.997566909975669</v>
      </c>
      <c r="JU159" s="641">
        <v>7.583333333333333</v>
      </c>
      <c r="JV159" s="641">
        <v>6.6282051282051286</v>
      </c>
      <c r="JW159" s="641">
        <v>7.9318468657972234</v>
      </c>
      <c r="JX159" s="641">
        <v>7.2857142857142856</v>
      </c>
      <c r="JY159" s="641">
        <v>6.5388601036269431</v>
      </c>
      <c r="JZ159" s="641">
        <v>9.6917293233082713</v>
      </c>
      <c r="KA159" s="641">
        <v>12.333333333333334</v>
      </c>
      <c r="KB159" s="641">
        <v>9</v>
      </c>
      <c r="KC159" s="641">
        <v>0</v>
      </c>
      <c r="KD159" s="641">
        <v>0</v>
      </c>
      <c r="KE159" s="641">
        <v>8.7843137254901968</v>
      </c>
      <c r="KF159" s="641">
        <v>6.8461538461538458</v>
      </c>
      <c r="KG159" s="641">
        <v>6.375</v>
      </c>
      <c r="KH159" s="641">
        <v>5.4285714285714288</v>
      </c>
      <c r="KI159" s="641">
        <v>2.5294117647058822</v>
      </c>
      <c r="KJ159" s="641">
        <v>2.5</v>
      </c>
      <c r="KK159" s="641">
        <v>0</v>
      </c>
      <c r="KL159" s="641">
        <v>4.333333333333333</v>
      </c>
      <c r="KM159" s="641">
        <v>15.479125248508947</v>
      </c>
      <c r="KN159" s="641">
        <v>0</v>
      </c>
      <c r="KO159" s="641">
        <v>69</v>
      </c>
      <c r="KP159" s="641">
        <v>4</v>
      </c>
      <c r="KQ159" s="642">
        <v>8.2035872781065091</v>
      </c>
      <c r="KR159" s="625">
        <v>51</v>
      </c>
      <c r="KS159" s="626">
        <v>4492</v>
      </c>
      <c r="KT159" s="626">
        <v>0</v>
      </c>
      <c r="KU159" s="626">
        <v>314</v>
      </c>
      <c r="KV159" s="626">
        <v>1836</v>
      </c>
      <c r="KW159" s="626">
        <v>1686</v>
      </c>
      <c r="KX159" s="626">
        <v>731</v>
      </c>
      <c r="KY159" s="626">
        <v>397</v>
      </c>
      <c r="KZ159" s="626">
        <v>14057</v>
      </c>
      <c r="LA159" s="626">
        <v>201</v>
      </c>
      <c r="LB159" s="626">
        <v>1008</v>
      </c>
      <c r="LC159" s="626">
        <v>1062</v>
      </c>
      <c r="LD159" s="626">
        <v>34</v>
      </c>
      <c r="LE159" s="626">
        <v>32</v>
      </c>
      <c r="LF159" s="626">
        <v>0</v>
      </c>
      <c r="LG159" s="626">
        <v>0</v>
      </c>
      <c r="LH159" s="626">
        <v>368</v>
      </c>
      <c r="LI159" s="626">
        <v>72</v>
      </c>
      <c r="LJ159" s="626">
        <v>332</v>
      </c>
      <c r="LK159" s="626">
        <v>75</v>
      </c>
      <c r="LL159" s="626">
        <v>33</v>
      </c>
      <c r="LM159" s="626">
        <v>0</v>
      </c>
      <c r="LN159" s="626">
        <v>0</v>
      </c>
      <c r="LO159" s="626">
        <v>80</v>
      </c>
      <c r="LP159" s="626">
        <v>7284</v>
      </c>
      <c r="LQ159" s="626">
        <v>0</v>
      </c>
      <c r="LR159" s="626">
        <v>122</v>
      </c>
      <c r="LS159" s="626">
        <v>3</v>
      </c>
      <c r="LT159" s="626">
        <f t="shared" si="72"/>
        <v>34270</v>
      </c>
      <c r="LU159" s="614">
        <f t="shared" si="81"/>
        <v>93.890410958904113</v>
      </c>
      <c r="LV159" s="625">
        <v>50</v>
      </c>
      <c r="LW159" s="626">
        <v>1189</v>
      </c>
      <c r="LX159" s="626">
        <v>0</v>
      </c>
      <c r="LY159" s="626">
        <v>5</v>
      </c>
      <c r="LZ159" s="626">
        <v>239</v>
      </c>
      <c r="MA159" s="626">
        <v>381</v>
      </c>
      <c r="MB159" s="626">
        <v>61</v>
      </c>
      <c r="MC159" s="626">
        <v>43</v>
      </c>
      <c r="MD159" s="626">
        <v>2427</v>
      </c>
      <c r="ME159" s="626">
        <v>17</v>
      </c>
      <c r="MF159" s="626">
        <v>62</v>
      </c>
      <c r="MG159" s="626">
        <v>92</v>
      </c>
      <c r="MH159" s="626">
        <v>0</v>
      </c>
      <c r="MI159" s="626">
        <v>0</v>
      </c>
      <c r="MJ159" s="626">
        <v>0</v>
      </c>
      <c r="MK159" s="626">
        <v>0</v>
      </c>
      <c r="ML159" s="626">
        <v>30</v>
      </c>
      <c r="MM159" s="626">
        <v>5</v>
      </c>
      <c r="MN159" s="626">
        <v>56</v>
      </c>
      <c r="MO159" s="626">
        <v>19</v>
      </c>
      <c r="MP159" s="626">
        <v>28</v>
      </c>
      <c r="MQ159" s="626">
        <v>15</v>
      </c>
      <c r="MR159" s="626">
        <v>0</v>
      </c>
      <c r="MS159" s="626">
        <v>0</v>
      </c>
      <c r="MT159" s="626">
        <v>0</v>
      </c>
      <c r="MU159" s="626">
        <v>0</v>
      </c>
      <c r="MV159" s="626">
        <v>13</v>
      </c>
      <c r="MW159" s="626">
        <v>0</v>
      </c>
      <c r="MX159" s="626">
        <f t="shared" si="103"/>
        <v>4732</v>
      </c>
      <c r="MY159" s="614">
        <f t="shared" si="95"/>
        <v>12.964383561643835</v>
      </c>
      <c r="MZ159" s="612">
        <f t="shared" si="82"/>
        <v>34270</v>
      </c>
      <c r="NA159" s="613">
        <f t="shared" si="96"/>
        <v>4732</v>
      </c>
      <c r="NB159" s="643">
        <f t="shared" si="97"/>
        <v>0.12132711143018307</v>
      </c>
      <c r="NC159" s="644">
        <v>0</v>
      </c>
      <c r="ND159" s="645">
        <v>0</v>
      </c>
      <c r="NE159" s="645">
        <v>0</v>
      </c>
      <c r="NF159" s="646">
        <v>1521</v>
      </c>
      <c r="NG159" s="647">
        <v>1664</v>
      </c>
      <c r="NH159" s="647">
        <v>1547</v>
      </c>
      <c r="NI159" s="645">
        <v>0</v>
      </c>
      <c r="NJ159" s="645">
        <v>0</v>
      </c>
      <c r="NK159" s="646">
        <v>0</v>
      </c>
      <c r="NL159" s="647">
        <v>0</v>
      </c>
      <c r="NM159" s="645">
        <v>0</v>
      </c>
      <c r="NN159" s="645">
        <v>0</v>
      </c>
      <c r="NO159" s="646">
        <v>0</v>
      </c>
      <c r="NP159" s="647">
        <v>0</v>
      </c>
      <c r="NQ159" s="648">
        <v>0</v>
      </c>
      <c r="NR159" s="648">
        <v>0</v>
      </c>
      <c r="NS159" s="648">
        <v>0</v>
      </c>
      <c r="NT159" s="649">
        <f t="shared" si="98"/>
        <v>4732</v>
      </c>
      <c r="NU159" s="650">
        <f t="shared" si="99"/>
        <v>0</v>
      </c>
      <c r="NV159" s="625"/>
      <c r="NW159" s="626"/>
      <c r="NX159" s="626"/>
      <c r="NY159" s="651"/>
      <c r="NZ159" s="626">
        <v>77</v>
      </c>
      <c r="OA159" s="626">
        <v>44</v>
      </c>
      <c r="OB159" s="626">
        <v>25</v>
      </c>
      <c r="OC159" s="651">
        <v>146</v>
      </c>
      <c r="OD159" s="652">
        <f t="shared" si="100"/>
        <v>146</v>
      </c>
      <c r="OE159" s="653"/>
      <c r="OF159" s="654"/>
      <c r="OG159" s="654">
        <v>13.19</v>
      </c>
      <c r="OH159" s="654">
        <v>0.52759999999999996</v>
      </c>
      <c r="OI159" s="654"/>
      <c r="OJ159" s="654"/>
      <c r="OK159" s="654">
        <v>62.95</v>
      </c>
      <c r="OL159" s="655">
        <v>2.5180000000000002</v>
      </c>
      <c r="OM159" s="656"/>
      <c r="ON159" s="657"/>
      <c r="OO159" s="657"/>
      <c r="OP159" s="657"/>
      <c r="OQ159" s="657"/>
      <c r="OR159" s="657"/>
      <c r="OS159" s="657"/>
      <c r="OT159" s="658"/>
    </row>
    <row r="160" spans="1:410" s="587" customFormat="1" ht="8.25" x14ac:dyDescent="0.25">
      <c r="A160" s="588" t="s">
        <v>933</v>
      </c>
      <c r="B160" s="589" t="s">
        <v>934</v>
      </c>
      <c r="C160" s="590" t="s">
        <v>935</v>
      </c>
      <c r="D160" s="590" t="s">
        <v>936</v>
      </c>
      <c r="E160" s="590" t="s">
        <v>1214</v>
      </c>
      <c r="F160" s="590" t="s">
        <v>287</v>
      </c>
      <c r="G160" s="590" t="s">
        <v>288</v>
      </c>
      <c r="H160" s="590" t="s">
        <v>288</v>
      </c>
      <c r="I160" s="590" t="s">
        <v>505</v>
      </c>
      <c r="J160" s="590" t="s">
        <v>210</v>
      </c>
      <c r="K160" s="591" t="s">
        <v>282</v>
      </c>
      <c r="L160" s="592">
        <v>1</v>
      </c>
      <c r="M160" s="593">
        <v>926451</v>
      </c>
      <c r="N160" s="594">
        <v>199717</v>
      </c>
      <c r="O160" s="595">
        <v>926413</v>
      </c>
      <c r="P160" s="596">
        <v>607352</v>
      </c>
      <c r="Q160" s="597">
        <f t="shared" si="83"/>
        <v>0.65559529065330469</v>
      </c>
      <c r="R160" s="598">
        <f t="shared" si="107"/>
        <v>38</v>
      </c>
      <c r="S160" s="599">
        <v>4445.1372599999995</v>
      </c>
      <c r="T160" s="600">
        <v>638448.45922000019</v>
      </c>
      <c r="U160" s="600">
        <v>29271.69528</v>
      </c>
      <c r="V160" s="600">
        <v>672165.29176000017</v>
      </c>
      <c r="W160" s="601">
        <f t="shared" si="84"/>
        <v>0.72552708320245773</v>
      </c>
      <c r="X160" s="602">
        <v>144.7405</v>
      </c>
      <c r="Y160" s="603">
        <v>6.5249999999999995</v>
      </c>
      <c r="Z160" s="603">
        <v>218.76733333333334</v>
      </c>
      <c r="AA160" s="603">
        <v>58.947999999999993</v>
      </c>
      <c r="AB160" s="603">
        <v>21.827333333333332</v>
      </c>
      <c r="AC160" s="603">
        <v>92.921200000000013</v>
      </c>
      <c r="AD160" s="603">
        <v>1.75</v>
      </c>
      <c r="AE160" s="603">
        <v>50.680499999999995</v>
      </c>
      <c r="AF160" s="603">
        <v>84.527500000000003</v>
      </c>
      <c r="AG160" s="603">
        <v>680.68736666666666</v>
      </c>
      <c r="AH160" s="604">
        <f t="shared" si="85"/>
        <v>0.26534550863854856</v>
      </c>
      <c r="AI160" s="605">
        <f t="shared" si="86"/>
        <v>0.40105519420502372</v>
      </c>
      <c r="AJ160" s="606"/>
      <c r="AK160" s="607"/>
      <c r="AL160" s="607"/>
      <c r="AM160" s="607"/>
      <c r="AN160" s="607"/>
      <c r="AO160" s="607">
        <v>1137</v>
      </c>
      <c r="AP160" s="607">
        <v>983</v>
      </c>
      <c r="AQ160" s="608"/>
      <c r="AR160" s="609"/>
      <c r="AS160" s="610"/>
      <c r="AT160" s="610"/>
      <c r="AU160" s="610"/>
      <c r="AV160" s="610"/>
      <c r="AW160" s="610"/>
      <c r="AX160" s="610"/>
      <c r="AY160" s="610"/>
      <c r="AZ160" s="610"/>
      <c r="BA160" s="610"/>
      <c r="BB160" s="610"/>
      <c r="BC160" s="610"/>
      <c r="BD160" s="610"/>
      <c r="BE160" s="610"/>
      <c r="BF160" s="610"/>
      <c r="BG160" s="610"/>
      <c r="BH160" s="610"/>
      <c r="BI160" s="610"/>
      <c r="BJ160" s="610"/>
      <c r="BK160" s="610"/>
      <c r="BL160" s="611"/>
      <c r="BM160" s="612">
        <v>50</v>
      </c>
      <c r="BN160" s="613">
        <v>30</v>
      </c>
      <c r="BO160" s="613"/>
      <c r="BP160" s="613">
        <v>20</v>
      </c>
      <c r="BQ160" s="613">
        <v>20</v>
      </c>
      <c r="BR160" s="613"/>
      <c r="BS160" s="613">
        <v>23</v>
      </c>
      <c r="BT160" s="613">
        <v>12</v>
      </c>
      <c r="BU160" s="613"/>
      <c r="BV160" s="613"/>
      <c r="BW160" s="613"/>
      <c r="BX160" s="613"/>
      <c r="BY160" s="613">
        <v>18</v>
      </c>
      <c r="BZ160" s="613"/>
      <c r="CA160" s="613"/>
      <c r="CB160" s="613"/>
      <c r="CC160" s="613">
        <v>24</v>
      </c>
      <c r="CD160" s="613"/>
      <c r="CE160" s="613"/>
      <c r="CF160" s="613">
        <v>2</v>
      </c>
      <c r="CG160" s="613"/>
      <c r="CH160" s="613"/>
      <c r="CI160" s="613"/>
      <c r="CJ160" s="613"/>
      <c r="CK160" s="613"/>
      <c r="CL160" s="613"/>
      <c r="CM160" s="613"/>
      <c r="CN160" s="613"/>
      <c r="CO160" s="613"/>
      <c r="CP160" s="613"/>
      <c r="CQ160" s="613"/>
      <c r="CR160" s="613"/>
      <c r="CS160" s="613"/>
      <c r="CT160" s="613"/>
      <c r="CU160" s="613"/>
      <c r="CV160" s="613"/>
      <c r="CW160" s="613"/>
      <c r="CX160" s="613"/>
      <c r="CY160" s="613"/>
      <c r="CZ160" s="613"/>
      <c r="DA160" s="613">
        <f t="shared" si="87"/>
        <v>199</v>
      </c>
      <c r="DB160" s="614">
        <f t="shared" si="88"/>
        <v>9</v>
      </c>
      <c r="DC160" s="615">
        <v>0.57375342465753421</v>
      </c>
      <c r="DD160" s="616">
        <v>0.4917808219178082</v>
      </c>
      <c r="DE160" s="616"/>
      <c r="DF160" s="616">
        <v>0.4606849315068493</v>
      </c>
      <c r="DG160" s="616">
        <v>0.92287671232876711</v>
      </c>
      <c r="DH160" s="616"/>
      <c r="DI160" s="616">
        <v>1.062656343061346</v>
      </c>
      <c r="DJ160" s="616"/>
      <c r="DK160" s="616"/>
      <c r="DL160" s="616"/>
      <c r="DM160" s="616"/>
      <c r="DN160" s="616"/>
      <c r="DO160" s="616">
        <v>0.37321156773211567</v>
      </c>
      <c r="DP160" s="616"/>
      <c r="DQ160" s="616"/>
      <c r="DR160" s="616"/>
      <c r="DS160" s="616">
        <v>0.54908675799086759</v>
      </c>
      <c r="DT160" s="616"/>
      <c r="DU160" s="616"/>
      <c r="DV160" s="616"/>
      <c r="DW160" s="616"/>
      <c r="DX160" s="616"/>
      <c r="DY160" s="616"/>
      <c r="DZ160" s="616"/>
      <c r="EA160" s="616"/>
      <c r="EB160" s="616"/>
      <c r="EC160" s="616"/>
      <c r="ED160" s="616"/>
      <c r="EE160" s="616"/>
      <c r="EF160" s="616"/>
      <c r="EG160" s="616"/>
      <c r="EH160" s="616"/>
      <c r="EI160" s="616"/>
      <c r="EJ160" s="616"/>
      <c r="EK160" s="616"/>
      <c r="EL160" s="616"/>
      <c r="EM160" s="616"/>
      <c r="EN160" s="616"/>
      <c r="EO160" s="616"/>
      <c r="EP160" s="616"/>
      <c r="EQ160" s="617">
        <v>0.58014731190197566</v>
      </c>
      <c r="ER160" s="618">
        <v>5</v>
      </c>
      <c r="ES160" s="619">
        <v>5</v>
      </c>
      <c r="ET160" s="619">
        <v>5</v>
      </c>
      <c r="EU160" s="619"/>
      <c r="EV160" s="619"/>
      <c r="EW160" s="619"/>
      <c r="EX160" s="619"/>
      <c r="EY160" s="619"/>
      <c r="EZ160" s="619"/>
      <c r="FA160" s="619"/>
      <c r="FB160" s="619"/>
      <c r="FC160" s="619"/>
      <c r="FD160" s="619"/>
      <c r="FE160" s="619"/>
      <c r="FF160" s="619"/>
      <c r="FG160" s="619"/>
      <c r="FH160" s="619"/>
      <c r="FI160" s="619"/>
      <c r="FJ160" s="619"/>
      <c r="FK160" s="619"/>
      <c r="FL160" s="619"/>
      <c r="FM160" s="619"/>
      <c r="FN160" s="619"/>
      <c r="FO160" s="619"/>
      <c r="FP160" s="619"/>
      <c r="FQ160" s="619"/>
      <c r="FR160" s="619"/>
      <c r="FS160" s="619"/>
      <c r="FT160" s="619"/>
      <c r="FU160" s="619"/>
      <c r="FV160" s="619"/>
      <c r="FW160" s="619"/>
      <c r="FX160" s="620">
        <f t="shared" si="89"/>
        <v>15</v>
      </c>
      <c r="FY160" s="614">
        <f t="shared" si="106"/>
        <v>3</v>
      </c>
      <c r="FZ160" s="615">
        <v>0.46575342465753422</v>
      </c>
      <c r="GA160" s="616">
        <v>0.60767123287671232</v>
      </c>
      <c r="GB160" s="616">
        <v>0.61917808219178083</v>
      </c>
      <c r="GC160" s="616"/>
      <c r="GD160" s="616"/>
      <c r="GE160" s="616"/>
      <c r="GF160" s="616"/>
      <c r="GG160" s="616"/>
      <c r="GH160" s="616"/>
      <c r="GI160" s="616"/>
      <c r="GJ160" s="616"/>
      <c r="GK160" s="616"/>
      <c r="GL160" s="616"/>
      <c r="GM160" s="616"/>
      <c r="GN160" s="616"/>
      <c r="GO160" s="616"/>
      <c r="GP160" s="616"/>
      <c r="GQ160" s="616"/>
      <c r="GR160" s="616"/>
      <c r="GS160" s="616"/>
      <c r="GT160" s="616"/>
      <c r="GU160" s="616"/>
      <c r="GV160" s="616"/>
      <c r="GW160" s="616"/>
      <c r="GX160" s="616"/>
      <c r="GY160" s="616"/>
      <c r="GZ160" s="616"/>
      <c r="HA160" s="616"/>
      <c r="HB160" s="616"/>
      <c r="HC160" s="616"/>
      <c r="HD160" s="616"/>
      <c r="HE160" s="616"/>
      <c r="HF160" s="621">
        <v>0.56420091324200916</v>
      </c>
      <c r="HG160" s="622">
        <v>23</v>
      </c>
      <c r="HH160" s="623"/>
      <c r="HI160" s="623"/>
      <c r="HJ160" s="623"/>
      <c r="HK160" s="623">
        <v>20</v>
      </c>
      <c r="HL160" s="659">
        <v>0.47342465753424656</v>
      </c>
      <c r="HM160" s="623">
        <v>8</v>
      </c>
      <c r="HN160" s="660">
        <v>2.0547945205479451E-2</v>
      </c>
      <c r="HO160" s="625">
        <v>72</v>
      </c>
      <c r="HP160" s="626">
        <v>114</v>
      </c>
      <c r="HQ160" s="626">
        <v>5</v>
      </c>
      <c r="HR160" s="626">
        <v>488</v>
      </c>
      <c r="HS160" s="626">
        <v>239</v>
      </c>
      <c r="HT160" s="626">
        <v>728</v>
      </c>
      <c r="HU160" s="626">
        <v>761</v>
      </c>
      <c r="HV160" s="626">
        <v>338</v>
      </c>
      <c r="HW160" s="626">
        <v>1743</v>
      </c>
      <c r="HX160" s="626">
        <v>519</v>
      </c>
      <c r="HY160" s="626">
        <v>388</v>
      </c>
      <c r="HZ160" s="626">
        <v>210</v>
      </c>
      <c r="IA160" s="626">
        <v>68</v>
      </c>
      <c r="IB160" s="626">
        <v>2</v>
      </c>
      <c r="IC160" s="626">
        <v>0</v>
      </c>
      <c r="ID160" s="626">
        <v>0</v>
      </c>
      <c r="IE160" s="626">
        <v>84</v>
      </c>
      <c r="IF160" s="626">
        <v>21</v>
      </c>
      <c r="IG160" s="626">
        <v>36</v>
      </c>
      <c r="IH160" s="626">
        <v>206</v>
      </c>
      <c r="II160" s="626">
        <v>290</v>
      </c>
      <c r="IJ160" s="626">
        <v>15</v>
      </c>
      <c r="IK160" s="626">
        <v>0</v>
      </c>
      <c r="IL160" s="626">
        <v>50</v>
      </c>
      <c r="IM160" s="626">
        <v>0</v>
      </c>
      <c r="IN160" s="626">
        <v>0</v>
      </c>
      <c r="IO160" s="626">
        <v>1</v>
      </c>
      <c r="IP160" s="626">
        <v>0</v>
      </c>
      <c r="IQ160" s="626">
        <f t="shared" si="102"/>
        <v>6378</v>
      </c>
      <c r="IR160" s="627">
        <f t="shared" si="91"/>
        <v>1.1288805268109126E-2</v>
      </c>
      <c r="IS160" s="614">
        <f t="shared" si="92"/>
        <v>17.473972602739725</v>
      </c>
      <c r="IT160" s="628">
        <v>835</v>
      </c>
      <c r="IU160" s="629">
        <f t="shared" si="93"/>
        <v>0.13091878331765444</v>
      </c>
      <c r="IV160" s="630">
        <v>1980</v>
      </c>
      <c r="IW160" s="631">
        <f t="shared" si="74"/>
        <v>0.31044214487300092</v>
      </c>
      <c r="IX160" s="632">
        <v>6136.3137000000015</v>
      </c>
      <c r="IY160" s="633">
        <v>571.59219999999971</v>
      </c>
      <c r="IZ160" s="633">
        <v>6707.9059000000016</v>
      </c>
      <c r="JA160" s="634">
        <f t="shared" si="94"/>
        <v>8.5211720098816474E-2</v>
      </c>
      <c r="JB160" s="635">
        <v>1.0517256036375042</v>
      </c>
      <c r="JC160" s="636">
        <v>2189</v>
      </c>
      <c r="JD160" s="637">
        <v>428</v>
      </c>
      <c r="JE160" s="637">
        <v>0</v>
      </c>
      <c r="JF160" s="637">
        <v>0</v>
      </c>
      <c r="JG160" s="637">
        <v>0</v>
      </c>
      <c r="JH160" s="637">
        <v>3761</v>
      </c>
      <c r="JI160" s="638">
        <f t="shared" si="75"/>
        <v>0.34321103794292884</v>
      </c>
      <c r="JJ160" s="638">
        <f t="shared" si="76"/>
        <v>6.7105675760426461E-2</v>
      </c>
      <c r="JK160" s="638">
        <f t="shared" si="77"/>
        <v>0</v>
      </c>
      <c r="JL160" s="638">
        <f t="shared" si="78"/>
        <v>0</v>
      </c>
      <c r="JM160" s="638">
        <f t="shared" si="79"/>
        <v>0</v>
      </c>
      <c r="JN160" s="639">
        <f t="shared" si="80"/>
        <v>0.58968328629664468</v>
      </c>
      <c r="JO160" s="640">
        <v>15.972222222222221</v>
      </c>
      <c r="JP160" s="641">
        <v>8.2017543859649127</v>
      </c>
      <c r="JQ160" s="641">
        <v>5.6</v>
      </c>
      <c r="JR160" s="641">
        <v>5.1659836065573774</v>
      </c>
      <c r="JS160" s="641">
        <v>9.1715481171548117</v>
      </c>
      <c r="JT160" s="641">
        <v>6.9065934065934069</v>
      </c>
      <c r="JU160" s="641">
        <v>5.169513797634691</v>
      </c>
      <c r="JV160" s="641">
        <v>6.4378698224852071</v>
      </c>
      <c r="JW160" s="641">
        <v>7.4308663224325873</v>
      </c>
      <c r="JX160" s="641">
        <v>10.10019267822736</v>
      </c>
      <c r="JY160" s="641">
        <v>6.7603092783505154</v>
      </c>
      <c r="JZ160" s="641">
        <v>8.3571428571428577</v>
      </c>
      <c r="KA160" s="641">
        <v>3.4117647058823528</v>
      </c>
      <c r="KB160" s="641">
        <v>9.5</v>
      </c>
      <c r="KC160" s="641">
        <v>0</v>
      </c>
      <c r="KD160" s="641">
        <v>0</v>
      </c>
      <c r="KE160" s="641">
        <v>7.2142857142857144</v>
      </c>
      <c r="KF160" s="641">
        <v>8.5714285714285712</v>
      </c>
      <c r="KG160" s="641">
        <v>7.2222222222222223</v>
      </c>
      <c r="KH160" s="641">
        <v>19.029126213592232</v>
      </c>
      <c r="KI160" s="641">
        <v>18.644827586206898</v>
      </c>
      <c r="KJ160" s="641">
        <v>7.8666666666666663</v>
      </c>
      <c r="KK160" s="641">
        <v>0</v>
      </c>
      <c r="KL160" s="641">
        <v>4.18</v>
      </c>
      <c r="KM160" s="641">
        <v>0</v>
      </c>
      <c r="KN160" s="641">
        <v>0</v>
      </c>
      <c r="KO160" s="641">
        <v>3</v>
      </c>
      <c r="KP160" s="641">
        <v>0</v>
      </c>
      <c r="KQ160" s="642">
        <v>8.0730636563185953</v>
      </c>
      <c r="KR160" s="625">
        <v>69</v>
      </c>
      <c r="KS160" s="626">
        <v>790</v>
      </c>
      <c r="KT160" s="626">
        <v>23</v>
      </c>
      <c r="KU160" s="626">
        <v>2033</v>
      </c>
      <c r="KV160" s="626">
        <v>1629</v>
      </c>
      <c r="KW160" s="626">
        <v>3979</v>
      </c>
      <c r="KX160" s="626">
        <v>2872</v>
      </c>
      <c r="KY160" s="626">
        <v>1665</v>
      </c>
      <c r="KZ160" s="626">
        <v>10730</v>
      </c>
      <c r="LA160" s="626">
        <v>4700</v>
      </c>
      <c r="LB160" s="626">
        <v>1994</v>
      </c>
      <c r="LC160" s="626">
        <v>1448</v>
      </c>
      <c r="LD160" s="626">
        <v>161</v>
      </c>
      <c r="LE160" s="626">
        <v>17</v>
      </c>
      <c r="LF160" s="626">
        <v>0</v>
      </c>
      <c r="LG160" s="626">
        <v>0</v>
      </c>
      <c r="LH160" s="626">
        <v>490</v>
      </c>
      <c r="LI160" s="626">
        <v>159</v>
      </c>
      <c r="LJ160" s="626">
        <v>199</v>
      </c>
      <c r="LK160" s="626">
        <v>3701</v>
      </c>
      <c r="LL160" s="626">
        <v>5109</v>
      </c>
      <c r="LM160" s="626">
        <v>98</v>
      </c>
      <c r="LN160" s="626">
        <v>0</v>
      </c>
      <c r="LO160" s="626">
        <v>162</v>
      </c>
      <c r="LP160" s="626">
        <v>0</v>
      </c>
      <c r="LQ160" s="626">
        <v>0</v>
      </c>
      <c r="LR160" s="626">
        <v>2</v>
      </c>
      <c r="LS160" s="626">
        <v>0</v>
      </c>
      <c r="LT160" s="626">
        <f t="shared" si="72"/>
        <v>42030</v>
      </c>
      <c r="LU160" s="614">
        <f t="shared" si="81"/>
        <v>115.15068493150685</v>
      </c>
      <c r="LV160" s="625">
        <v>1008</v>
      </c>
      <c r="LW160" s="626">
        <v>32</v>
      </c>
      <c r="LX160" s="626">
        <v>0</v>
      </c>
      <c r="LY160" s="626">
        <v>0</v>
      </c>
      <c r="LZ160" s="626">
        <v>325</v>
      </c>
      <c r="MA160" s="626">
        <v>325</v>
      </c>
      <c r="MB160" s="626">
        <v>308</v>
      </c>
      <c r="MC160" s="626">
        <v>172</v>
      </c>
      <c r="MD160" s="626">
        <v>475</v>
      </c>
      <c r="ME160" s="626">
        <v>23</v>
      </c>
      <c r="MF160" s="626">
        <v>241</v>
      </c>
      <c r="MG160" s="626">
        <v>96</v>
      </c>
      <c r="MH160" s="626">
        <v>3</v>
      </c>
      <c r="MI160" s="626">
        <v>0</v>
      </c>
      <c r="MJ160" s="626">
        <v>0</v>
      </c>
      <c r="MK160" s="626">
        <v>0</v>
      </c>
      <c r="ML160" s="626">
        <v>31</v>
      </c>
      <c r="MM160" s="626">
        <v>0</v>
      </c>
      <c r="MN160" s="626">
        <v>25</v>
      </c>
      <c r="MO160" s="626">
        <v>16</v>
      </c>
      <c r="MP160" s="626">
        <v>10</v>
      </c>
      <c r="MQ160" s="626">
        <v>6</v>
      </c>
      <c r="MR160" s="626">
        <v>0</v>
      </c>
      <c r="MS160" s="626">
        <v>0</v>
      </c>
      <c r="MT160" s="626">
        <v>0</v>
      </c>
      <c r="MU160" s="626">
        <v>0</v>
      </c>
      <c r="MV160" s="626">
        <v>0</v>
      </c>
      <c r="MW160" s="626">
        <v>0</v>
      </c>
      <c r="MX160" s="626">
        <f t="shared" si="103"/>
        <v>3096</v>
      </c>
      <c r="MY160" s="614">
        <f t="shared" si="95"/>
        <v>8.4821917808219176</v>
      </c>
      <c r="MZ160" s="612">
        <f t="shared" si="82"/>
        <v>42030</v>
      </c>
      <c r="NA160" s="613">
        <f t="shared" si="96"/>
        <v>3096</v>
      </c>
      <c r="NB160" s="643">
        <f t="shared" si="97"/>
        <v>6.8607897885919422E-2</v>
      </c>
      <c r="NC160" s="644">
        <v>43</v>
      </c>
      <c r="ND160" s="645">
        <v>435</v>
      </c>
      <c r="NE160" s="645">
        <v>523</v>
      </c>
      <c r="NF160" s="646">
        <v>128</v>
      </c>
      <c r="NG160" s="647">
        <v>937</v>
      </c>
      <c r="NH160" s="647">
        <v>1030</v>
      </c>
      <c r="NI160" s="645">
        <v>0</v>
      </c>
      <c r="NJ160" s="645">
        <v>0</v>
      </c>
      <c r="NK160" s="646">
        <v>0</v>
      </c>
      <c r="NL160" s="647">
        <v>0</v>
      </c>
      <c r="NM160" s="645">
        <v>0</v>
      </c>
      <c r="NN160" s="645">
        <v>0</v>
      </c>
      <c r="NO160" s="646">
        <v>0</v>
      </c>
      <c r="NP160" s="647">
        <v>0</v>
      </c>
      <c r="NQ160" s="648">
        <v>0</v>
      </c>
      <c r="NR160" s="648">
        <v>0</v>
      </c>
      <c r="NS160" s="648">
        <v>0</v>
      </c>
      <c r="NT160" s="649">
        <f t="shared" si="98"/>
        <v>3096</v>
      </c>
      <c r="NU160" s="650">
        <f t="shared" si="99"/>
        <v>0.32332041343669249</v>
      </c>
      <c r="NV160" s="625">
        <v>1018</v>
      </c>
      <c r="NW160" s="626"/>
      <c r="NX160" s="626">
        <v>13</v>
      </c>
      <c r="NY160" s="651">
        <v>1031</v>
      </c>
      <c r="NZ160" s="626">
        <v>21</v>
      </c>
      <c r="OA160" s="626"/>
      <c r="OB160" s="626">
        <v>11</v>
      </c>
      <c r="OC160" s="651">
        <v>32</v>
      </c>
      <c r="OD160" s="652">
        <f t="shared" si="100"/>
        <v>1063</v>
      </c>
      <c r="OE160" s="653">
        <v>7.86</v>
      </c>
      <c r="OF160" s="654">
        <v>1.5720000000000001</v>
      </c>
      <c r="OG160" s="654">
        <v>2.8600000000000003</v>
      </c>
      <c r="OH160" s="654">
        <v>0.28600000000000003</v>
      </c>
      <c r="OI160" s="654">
        <v>23.32</v>
      </c>
      <c r="OJ160" s="654">
        <v>4.6639999999999997</v>
      </c>
      <c r="OK160" s="654">
        <v>26.54</v>
      </c>
      <c r="OL160" s="655">
        <v>2.6539999999999999</v>
      </c>
      <c r="OM160" s="656"/>
      <c r="ON160" s="657"/>
      <c r="OO160" s="657"/>
      <c r="OP160" s="657"/>
      <c r="OQ160" s="657"/>
      <c r="OR160" s="657"/>
      <c r="OS160" s="657"/>
      <c r="OT160" s="658"/>
    </row>
    <row r="161" spans="1:410" s="587" customFormat="1" ht="8.25" x14ac:dyDescent="0.25">
      <c r="A161" s="588" t="s">
        <v>937</v>
      </c>
      <c r="B161" s="589" t="s">
        <v>938</v>
      </c>
      <c r="C161" s="590" t="s">
        <v>939</v>
      </c>
      <c r="D161" s="590" t="s">
        <v>1317</v>
      </c>
      <c r="E161" s="590" t="s">
        <v>1206</v>
      </c>
      <c r="F161" s="590" t="s">
        <v>207</v>
      </c>
      <c r="G161" s="590" t="s">
        <v>941</v>
      </c>
      <c r="H161" s="590" t="s">
        <v>941</v>
      </c>
      <c r="I161" s="590" t="s">
        <v>505</v>
      </c>
      <c r="J161" s="590" t="s">
        <v>210</v>
      </c>
      <c r="K161" s="591" t="s">
        <v>211</v>
      </c>
      <c r="L161" s="592">
        <v>1</v>
      </c>
      <c r="M161" s="593">
        <v>4649101</v>
      </c>
      <c r="N161" s="594">
        <v>555381</v>
      </c>
      <c r="O161" s="595">
        <v>4635122</v>
      </c>
      <c r="P161" s="596">
        <v>2558055</v>
      </c>
      <c r="Q161" s="597">
        <f t="shared" si="83"/>
        <v>0.55188514994858817</v>
      </c>
      <c r="R161" s="598">
        <f t="shared" si="107"/>
        <v>13979</v>
      </c>
      <c r="S161" s="599">
        <v>18523.051510000001</v>
      </c>
      <c r="T161" s="600">
        <v>3261251.3349300013</v>
      </c>
      <c r="U161" s="600">
        <v>188403.23045000003</v>
      </c>
      <c r="V161" s="600">
        <v>3468177.6168900011</v>
      </c>
      <c r="W161" s="601">
        <f t="shared" si="84"/>
        <v>0.74598887330905506</v>
      </c>
      <c r="X161" s="602">
        <v>424.33587499999999</v>
      </c>
      <c r="Y161" s="603">
        <v>25.020125</v>
      </c>
      <c r="Z161" s="603">
        <v>706.1576</v>
      </c>
      <c r="AA161" s="603">
        <v>261.69573333333335</v>
      </c>
      <c r="AB161" s="603">
        <v>83.201200000000014</v>
      </c>
      <c r="AC161" s="603">
        <v>304.60666666666668</v>
      </c>
      <c r="AD161" s="603">
        <v>0</v>
      </c>
      <c r="AE161" s="603">
        <v>425.60474999999997</v>
      </c>
      <c r="AF161" s="603">
        <v>152.68212499999998</v>
      </c>
      <c r="AG161" s="603">
        <v>2383.3040749999996</v>
      </c>
      <c r="AH161" s="604">
        <f t="shared" si="85"/>
        <v>0.23508688726068652</v>
      </c>
      <c r="AI161" s="605">
        <f t="shared" si="86"/>
        <v>0.39121931912892582</v>
      </c>
      <c r="AJ161" s="606">
        <v>38907</v>
      </c>
      <c r="AK161" s="607">
        <v>8959</v>
      </c>
      <c r="AL161" s="607">
        <v>13</v>
      </c>
      <c r="AM161" s="607">
        <v>60484</v>
      </c>
      <c r="AN161" s="607">
        <v>11011</v>
      </c>
      <c r="AO161" s="607">
        <v>16429</v>
      </c>
      <c r="AP161" s="607">
        <v>8550</v>
      </c>
      <c r="AQ161" s="608">
        <v>6052</v>
      </c>
      <c r="AR161" s="609"/>
      <c r="AS161" s="610">
        <v>1</v>
      </c>
      <c r="AT161" s="610"/>
      <c r="AU161" s="610"/>
      <c r="AV161" s="610"/>
      <c r="AW161" s="610">
        <v>1</v>
      </c>
      <c r="AX161" s="610"/>
      <c r="AY161" s="610">
        <v>1</v>
      </c>
      <c r="AZ161" s="610">
        <v>1</v>
      </c>
      <c r="BA161" s="610"/>
      <c r="BB161" s="610"/>
      <c r="BC161" s="610"/>
      <c r="BD161" s="610"/>
      <c r="BE161" s="610"/>
      <c r="BF161" s="610"/>
      <c r="BG161" s="610"/>
      <c r="BH161" s="610"/>
      <c r="BI161" s="610">
        <v>1</v>
      </c>
      <c r="BJ161" s="610"/>
      <c r="BK161" s="610"/>
      <c r="BL161" s="611">
        <f t="shared" si="104"/>
        <v>5</v>
      </c>
      <c r="BM161" s="612">
        <v>79</v>
      </c>
      <c r="BN161" s="613">
        <v>56</v>
      </c>
      <c r="BO161" s="613">
        <v>14</v>
      </c>
      <c r="BP161" s="613">
        <v>55</v>
      </c>
      <c r="BQ161" s="613">
        <v>30</v>
      </c>
      <c r="BR161" s="613"/>
      <c r="BS161" s="613">
        <v>40</v>
      </c>
      <c r="BT161" s="613">
        <v>27</v>
      </c>
      <c r="BU161" s="613"/>
      <c r="BV161" s="613">
        <v>25</v>
      </c>
      <c r="BW161" s="613"/>
      <c r="BX161" s="613">
        <v>20</v>
      </c>
      <c r="BY161" s="613">
        <v>25</v>
      </c>
      <c r="BZ161" s="613">
        <v>24</v>
      </c>
      <c r="CA161" s="613"/>
      <c r="CB161" s="613"/>
      <c r="CC161" s="613"/>
      <c r="CD161" s="613">
        <v>37</v>
      </c>
      <c r="CE161" s="613"/>
      <c r="CF161" s="613">
        <v>18</v>
      </c>
      <c r="CG161" s="613"/>
      <c r="CH161" s="613"/>
      <c r="CI161" s="613"/>
      <c r="CJ161" s="613"/>
      <c r="CK161" s="613"/>
      <c r="CL161" s="613">
        <v>17</v>
      </c>
      <c r="CM161" s="613"/>
      <c r="CN161" s="613"/>
      <c r="CO161" s="613"/>
      <c r="CP161" s="613"/>
      <c r="CQ161" s="613"/>
      <c r="CR161" s="613"/>
      <c r="CS161" s="613"/>
      <c r="CT161" s="613"/>
      <c r="CU161" s="613"/>
      <c r="CV161" s="613"/>
      <c r="CW161" s="613"/>
      <c r="CX161" s="613"/>
      <c r="CY161" s="613"/>
      <c r="CZ161" s="613"/>
      <c r="DA161" s="613">
        <f t="shared" si="87"/>
        <v>467</v>
      </c>
      <c r="DB161" s="614">
        <f t="shared" si="88"/>
        <v>14</v>
      </c>
      <c r="DC161" s="615">
        <v>0.59816195595630306</v>
      </c>
      <c r="DD161" s="616">
        <v>0.47000978473581212</v>
      </c>
      <c r="DE161" s="616">
        <v>0.55929549902152642</v>
      </c>
      <c r="DF161" s="616">
        <v>0.60473225404732256</v>
      </c>
      <c r="DG161" s="616">
        <v>0.58602739726027397</v>
      </c>
      <c r="DH161" s="616"/>
      <c r="DI161" s="616">
        <v>0.6055479452054795</v>
      </c>
      <c r="DJ161" s="616">
        <v>0.65388127853881284</v>
      </c>
      <c r="DK161" s="616"/>
      <c r="DL161" s="616">
        <v>0.62695890410958899</v>
      </c>
      <c r="DM161" s="616"/>
      <c r="DN161" s="616">
        <v>0.6504109589041096</v>
      </c>
      <c r="DO161" s="616">
        <v>0.46575342465753422</v>
      </c>
      <c r="DP161" s="616">
        <v>0.6059360730593607</v>
      </c>
      <c r="DQ161" s="616"/>
      <c r="DR161" s="616"/>
      <c r="DS161" s="616"/>
      <c r="DT161" s="616">
        <v>0.83072935949648274</v>
      </c>
      <c r="DU161" s="616"/>
      <c r="DV161" s="616">
        <v>7.0928462709284629E-2</v>
      </c>
      <c r="DW161" s="616"/>
      <c r="DX161" s="616"/>
      <c r="DY161" s="616"/>
      <c r="DZ161" s="616"/>
      <c r="EA161" s="616"/>
      <c r="EB161" s="616">
        <v>0.76502820306204677</v>
      </c>
      <c r="EC161" s="616"/>
      <c r="ED161" s="616"/>
      <c r="EE161" s="616"/>
      <c r="EF161" s="616"/>
      <c r="EG161" s="616"/>
      <c r="EH161" s="616"/>
      <c r="EI161" s="616"/>
      <c r="EJ161" s="616"/>
      <c r="EK161" s="616"/>
      <c r="EL161" s="616"/>
      <c r="EM161" s="616"/>
      <c r="EN161" s="616"/>
      <c r="EO161" s="616"/>
      <c r="EP161" s="616"/>
      <c r="EQ161" s="617">
        <v>0.58674723534070572</v>
      </c>
      <c r="ER161" s="618">
        <v>9</v>
      </c>
      <c r="ES161" s="619"/>
      <c r="ET161" s="619">
        <v>33</v>
      </c>
      <c r="EU161" s="619"/>
      <c r="EV161" s="619"/>
      <c r="EW161" s="619">
        <v>6</v>
      </c>
      <c r="EX161" s="619">
        <v>10</v>
      </c>
      <c r="EY161" s="619"/>
      <c r="EZ161" s="619"/>
      <c r="FA161" s="619"/>
      <c r="FB161" s="619">
        <v>10</v>
      </c>
      <c r="FC161" s="619"/>
      <c r="FD161" s="619"/>
      <c r="FE161" s="619"/>
      <c r="FF161" s="619"/>
      <c r="FG161" s="619"/>
      <c r="FH161" s="619"/>
      <c r="FI161" s="619"/>
      <c r="FJ161" s="619"/>
      <c r="FK161" s="619"/>
      <c r="FL161" s="619"/>
      <c r="FM161" s="619"/>
      <c r="FN161" s="619"/>
      <c r="FO161" s="619"/>
      <c r="FP161" s="619"/>
      <c r="FQ161" s="619"/>
      <c r="FR161" s="619"/>
      <c r="FS161" s="619"/>
      <c r="FT161" s="619"/>
      <c r="FU161" s="619"/>
      <c r="FV161" s="619"/>
      <c r="FW161" s="619"/>
      <c r="FX161" s="620">
        <f t="shared" si="89"/>
        <v>68</v>
      </c>
      <c r="FY161" s="614">
        <f t="shared" si="106"/>
        <v>5</v>
      </c>
      <c r="FZ161" s="615">
        <v>0.81278538812785384</v>
      </c>
      <c r="GA161" s="616"/>
      <c r="GB161" s="616">
        <v>0.67928601079286011</v>
      </c>
      <c r="GC161" s="616"/>
      <c r="GD161" s="616"/>
      <c r="GE161" s="616">
        <v>0.61461187214611868</v>
      </c>
      <c r="GF161" s="616">
        <v>0.6010958904109589</v>
      </c>
      <c r="GG161" s="616"/>
      <c r="GH161" s="616"/>
      <c r="GI161" s="616"/>
      <c r="GJ161" s="616">
        <v>0.73863013698630142</v>
      </c>
      <c r="GK161" s="616"/>
      <c r="GL161" s="616"/>
      <c r="GM161" s="616"/>
      <c r="GN161" s="616"/>
      <c r="GO161" s="616"/>
      <c r="GP161" s="616"/>
      <c r="GQ161" s="616"/>
      <c r="GR161" s="616"/>
      <c r="GS161" s="616"/>
      <c r="GT161" s="616"/>
      <c r="GU161" s="616"/>
      <c r="GV161" s="616"/>
      <c r="GW161" s="616"/>
      <c r="GX161" s="616"/>
      <c r="GY161" s="616"/>
      <c r="GZ161" s="616"/>
      <c r="HA161" s="616"/>
      <c r="HB161" s="616"/>
      <c r="HC161" s="616"/>
      <c r="HD161" s="616"/>
      <c r="HE161" s="616"/>
      <c r="HF161" s="621">
        <v>0.68847703464947618</v>
      </c>
      <c r="HG161" s="622">
        <v>26</v>
      </c>
      <c r="HH161" s="623">
        <v>28</v>
      </c>
      <c r="HI161" s="623">
        <v>14</v>
      </c>
      <c r="HJ161" s="623">
        <v>8</v>
      </c>
      <c r="HK161" s="623">
        <v>6</v>
      </c>
      <c r="HL161" s="659">
        <v>0.9945205479452055</v>
      </c>
      <c r="HM161" s="623">
        <v>14</v>
      </c>
      <c r="HN161" s="660">
        <v>0.97886497064579259</v>
      </c>
      <c r="HO161" s="625">
        <v>210</v>
      </c>
      <c r="HP161" s="626">
        <v>2249</v>
      </c>
      <c r="HQ161" s="626">
        <v>207</v>
      </c>
      <c r="HR161" s="626">
        <v>731</v>
      </c>
      <c r="HS161" s="626">
        <v>731</v>
      </c>
      <c r="HT161" s="626">
        <v>2028</v>
      </c>
      <c r="HU161" s="626">
        <v>1799</v>
      </c>
      <c r="HV161" s="626">
        <v>1070</v>
      </c>
      <c r="HW161" s="626">
        <v>4407</v>
      </c>
      <c r="HX161" s="626">
        <v>387</v>
      </c>
      <c r="HY161" s="626">
        <v>687</v>
      </c>
      <c r="HZ161" s="626">
        <v>1186</v>
      </c>
      <c r="IA161" s="626">
        <v>644</v>
      </c>
      <c r="IB161" s="626">
        <v>1005</v>
      </c>
      <c r="IC161" s="626">
        <v>64</v>
      </c>
      <c r="ID161" s="626">
        <v>0</v>
      </c>
      <c r="IE161" s="626">
        <v>145</v>
      </c>
      <c r="IF161" s="626">
        <v>120</v>
      </c>
      <c r="IG161" s="626">
        <v>274</v>
      </c>
      <c r="IH161" s="626">
        <v>508</v>
      </c>
      <c r="II161" s="626">
        <v>168</v>
      </c>
      <c r="IJ161" s="626">
        <v>46</v>
      </c>
      <c r="IK161" s="626">
        <v>0</v>
      </c>
      <c r="IL161" s="626">
        <v>6</v>
      </c>
      <c r="IM161" s="626">
        <v>679</v>
      </c>
      <c r="IN161" s="626">
        <v>92</v>
      </c>
      <c r="IO161" s="626">
        <v>0</v>
      </c>
      <c r="IP161" s="626">
        <v>0</v>
      </c>
      <c r="IQ161" s="626">
        <f t="shared" si="102"/>
        <v>19443</v>
      </c>
      <c r="IR161" s="627">
        <f t="shared" si="91"/>
        <v>1.5532582420408373E-2</v>
      </c>
      <c r="IS161" s="614">
        <f t="shared" si="92"/>
        <v>53.268493150684932</v>
      </c>
      <c r="IT161" s="628">
        <v>8856</v>
      </c>
      <c r="IU161" s="629">
        <f t="shared" si="93"/>
        <v>0.45548526461965744</v>
      </c>
      <c r="IV161" s="630">
        <v>8856</v>
      </c>
      <c r="IW161" s="631">
        <f t="shared" si="74"/>
        <v>0.45548526461965744</v>
      </c>
      <c r="IX161" s="632">
        <v>27307.644499999991</v>
      </c>
      <c r="IY161" s="633">
        <v>5538.3571000000029</v>
      </c>
      <c r="IZ161" s="633">
        <v>32846.00160000004</v>
      </c>
      <c r="JA161" s="634">
        <f t="shared" si="94"/>
        <v>0.16861586890990093</v>
      </c>
      <c r="JB161" s="635">
        <v>1.689348433883662</v>
      </c>
      <c r="JC161" s="636">
        <v>9449</v>
      </c>
      <c r="JD161" s="637">
        <v>3511</v>
      </c>
      <c r="JE161" s="637">
        <v>91</v>
      </c>
      <c r="JF161" s="637">
        <v>505</v>
      </c>
      <c r="JG161" s="637">
        <v>18</v>
      </c>
      <c r="JH161" s="637">
        <v>5869</v>
      </c>
      <c r="JI161" s="638">
        <f t="shared" si="75"/>
        <v>0.48598467314714805</v>
      </c>
      <c r="JJ161" s="638">
        <f t="shared" si="76"/>
        <v>0.18057912873527748</v>
      </c>
      <c r="JK161" s="638">
        <f t="shared" si="77"/>
        <v>4.6803476829707352E-3</v>
      </c>
      <c r="JL161" s="638">
        <f t="shared" si="78"/>
        <v>2.5973358020881552E-2</v>
      </c>
      <c r="JM161" s="638">
        <f t="shared" si="79"/>
        <v>9.2578305817003553E-4</v>
      </c>
      <c r="JN161" s="639">
        <f t="shared" si="80"/>
        <v>0.30185670935555214</v>
      </c>
      <c r="JO161" s="640">
        <v>26.471428571428572</v>
      </c>
      <c r="JP161" s="641">
        <v>6.9982214317474432</v>
      </c>
      <c r="JQ161" s="641">
        <v>3.6135265700483092</v>
      </c>
      <c r="JR161" s="641">
        <v>4.8796169630642954</v>
      </c>
      <c r="JS161" s="641">
        <v>9.5239398084815328</v>
      </c>
      <c r="JT161" s="641">
        <v>6.1858974358974361</v>
      </c>
      <c r="JU161" s="641">
        <v>6.2612562534741523</v>
      </c>
      <c r="JV161" s="641">
        <v>6.698130841121495</v>
      </c>
      <c r="JW161" s="641">
        <v>6.0319945541184481</v>
      </c>
      <c r="JX161" s="641">
        <v>7.7209302325581399</v>
      </c>
      <c r="JY161" s="641">
        <v>6.0509461426491997</v>
      </c>
      <c r="JZ161" s="641">
        <v>6.7141652613827993</v>
      </c>
      <c r="KA161" s="641">
        <v>4.8928571428571432</v>
      </c>
      <c r="KB161" s="641">
        <v>3.6318407960199006</v>
      </c>
      <c r="KC161" s="641">
        <v>2.59375</v>
      </c>
      <c r="KD161" s="641">
        <v>0</v>
      </c>
      <c r="KE161" s="641">
        <v>7.9931034482758623</v>
      </c>
      <c r="KF161" s="641">
        <v>6.5333333333333332</v>
      </c>
      <c r="KG161" s="641">
        <v>12.018248175182482</v>
      </c>
      <c r="KH161" s="641">
        <v>16.076771653543307</v>
      </c>
      <c r="KI161" s="641">
        <v>7.0357142857142856</v>
      </c>
      <c r="KJ161" s="641">
        <v>6.0217391304347823</v>
      </c>
      <c r="KK161" s="641">
        <v>0</v>
      </c>
      <c r="KL161" s="641">
        <v>2.8333333333333335</v>
      </c>
      <c r="KM161" s="641">
        <v>10.555228276877761</v>
      </c>
      <c r="KN161" s="641">
        <v>12.347826086956522</v>
      </c>
      <c r="KO161" s="641">
        <v>0</v>
      </c>
      <c r="KP161" s="641">
        <v>0</v>
      </c>
      <c r="KQ161" s="642">
        <v>6.9634830015944038</v>
      </c>
      <c r="KR161" s="625">
        <v>884</v>
      </c>
      <c r="KS161" s="626">
        <v>9625</v>
      </c>
      <c r="KT161" s="626">
        <v>536</v>
      </c>
      <c r="KU161" s="626">
        <v>2771</v>
      </c>
      <c r="KV161" s="626">
        <v>5535</v>
      </c>
      <c r="KW161" s="626">
        <v>9369</v>
      </c>
      <c r="KX161" s="626">
        <v>7563</v>
      </c>
      <c r="KY161" s="626">
        <v>5142</v>
      </c>
      <c r="KZ161" s="626">
        <v>20538</v>
      </c>
      <c r="LA161" s="626">
        <v>2510</v>
      </c>
      <c r="LB161" s="626">
        <v>3317</v>
      </c>
      <c r="LC161" s="626">
        <v>6319</v>
      </c>
      <c r="LD161" s="626">
        <v>2378</v>
      </c>
      <c r="LE161" s="626">
        <v>2517</v>
      </c>
      <c r="LF161" s="626">
        <v>99</v>
      </c>
      <c r="LG161" s="626">
        <v>0</v>
      </c>
      <c r="LH161" s="626">
        <v>968</v>
      </c>
      <c r="LI161" s="626">
        <v>572</v>
      </c>
      <c r="LJ161" s="626">
        <v>2675</v>
      </c>
      <c r="LK161" s="626">
        <v>7637</v>
      </c>
      <c r="LL161" s="626">
        <v>989</v>
      </c>
      <c r="LM161" s="626">
        <v>201</v>
      </c>
      <c r="LN161" s="626">
        <v>0</v>
      </c>
      <c r="LO161" s="626">
        <v>11</v>
      </c>
      <c r="LP161" s="626">
        <v>6488</v>
      </c>
      <c r="LQ161" s="626">
        <v>576</v>
      </c>
      <c r="LR161" s="626">
        <v>0</v>
      </c>
      <c r="LS161" s="626">
        <v>0</v>
      </c>
      <c r="LT161" s="626">
        <f t="shared" si="72"/>
        <v>99220</v>
      </c>
      <c r="LU161" s="614">
        <f t="shared" si="81"/>
        <v>271.83561643835617</v>
      </c>
      <c r="LV161" s="625">
        <v>4477</v>
      </c>
      <c r="LW161" s="626">
        <v>3851</v>
      </c>
      <c r="LX161" s="626">
        <v>4</v>
      </c>
      <c r="LY161" s="626">
        <v>63</v>
      </c>
      <c r="LZ161" s="626">
        <v>692</v>
      </c>
      <c r="MA161" s="626">
        <v>1141</v>
      </c>
      <c r="MB161" s="626">
        <v>1887</v>
      </c>
      <c r="MC161" s="626">
        <v>945</v>
      </c>
      <c r="MD161" s="626">
        <v>1627</v>
      </c>
      <c r="ME161" s="626">
        <v>89</v>
      </c>
      <c r="MF161" s="626">
        <v>151</v>
      </c>
      <c r="MG161" s="626">
        <v>451</v>
      </c>
      <c r="MH161" s="626">
        <v>127</v>
      </c>
      <c r="MI161" s="626">
        <v>126</v>
      </c>
      <c r="MJ161" s="626">
        <v>2</v>
      </c>
      <c r="MK161" s="626">
        <v>0</v>
      </c>
      <c r="ML161" s="626">
        <v>47</v>
      </c>
      <c r="MM161" s="626">
        <v>91</v>
      </c>
      <c r="MN161" s="626">
        <v>342</v>
      </c>
      <c r="MO161" s="626">
        <v>21</v>
      </c>
      <c r="MP161" s="626">
        <v>29</v>
      </c>
      <c r="MQ161" s="626">
        <v>30</v>
      </c>
      <c r="MR161" s="626">
        <v>0</v>
      </c>
      <c r="MS161" s="626">
        <v>1</v>
      </c>
      <c r="MT161" s="626">
        <v>0</v>
      </c>
      <c r="MU161" s="626">
        <v>471</v>
      </c>
      <c r="MV161" s="626">
        <v>0</v>
      </c>
      <c r="MW161" s="626">
        <v>0</v>
      </c>
      <c r="MX161" s="626">
        <f t="shared" si="103"/>
        <v>16665</v>
      </c>
      <c r="MY161" s="614">
        <f t="shared" si="95"/>
        <v>45.657534246575345</v>
      </c>
      <c r="MZ161" s="612">
        <f t="shared" si="82"/>
        <v>99220</v>
      </c>
      <c r="NA161" s="613">
        <f t="shared" si="96"/>
        <v>16665</v>
      </c>
      <c r="NB161" s="643">
        <f t="shared" si="97"/>
        <v>0.14380635975320361</v>
      </c>
      <c r="NC161" s="644">
        <v>103</v>
      </c>
      <c r="ND161" s="645">
        <v>803</v>
      </c>
      <c r="NE161" s="645">
        <v>2738</v>
      </c>
      <c r="NF161" s="646">
        <v>3480</v>
      </c>
      <c r="NG161" s="647">
        <v>4267</v>
      </c>
      <c r="NH161" s="647">
        <v>5274</v>
      </c>
      <c r="NI161" s="645">
        <v>0</v>
      </c>
      <c r="NJ161" s="645">
        <v>0</v>
      </c>
      <c r="NK161" s="646">
        <v>0</v>
      </c>
      <c r="NL161" s="647">
        <v>0</v>
      </c>
      <c r="NM161" s="645">
        <v>0</v>
      </c>
      <c r="NN161" s="645">
        <v>0</v>
      </c>
      <c r="NO161" s="646">
        <v>0</v>
      </c>
      <c r="NP161" s="647">
        <v>0</v>
      </c>
      <c r="NQ161" s="648">
        <v>0</v>
      </c>
      <c r="NR161" s="648">
        <v>0</v>
      </c>
      <c r="NS161" s="648">
        <v>0</v>
      </c>
      <c r="NT161" s="649">
        <f t="shared" si="98"/>
        <v>16665</v>
      </c>
      <c r="NU161" s="650">
        <f t="shared" si="99"/>
        <v>0.21866186618661868</v>
      </c>
      <c r="NV161" s="625">
        <v>3582</v>
      </c>
      <c r="NW161" s="626">
        <v>79</v>
      </c>
      <c r="NX161" s="626">
        <v>78</v>
      </c>
      <c r="NY161" s="651">
        <v>3739</v>
      </c>
      <c r="NZ161" s="626">
        <v>266</v>
      </c>
      <c r="OA161" s="626">
        <v>34</v>
      </c>
      <c r="OB161" s="626">
        <v>243</v>
      </c>
      <c r="OC161" s="651">
        <v>543</v>
      </c>
      <c r="OD161" s="652">
        <f t="shared" si="100"/>
        <v>4282</v>
      </c>
      <c r="OE161" s="653">
        <v>29.6</v>
      </c>
      <c r="OF161" s="654">
        <v>0.89696969696969697</v>
      </c>
      <c r="OG161" s="654">
        <v>14.880000000000003</v>
      </c>
      <c r="OH161" s="654">
        <v>0.42514285714285721</v>
      </c>
      <c r="OI161" s="654">
        <v>110.68</v>
      </c>
      <c r="OJ161" s="654">
        <v>3.353939393939394</v>
      </c>
      <c r="OK161" s="654">
        <v>81.96</v>
      </c>
      <c r="OL161" s="655">
        <v>2.3417142857142856</v>
      </c>
      <c r="OM161" s="656"/>
      <c r="ON161" s="657"/>
      <c r="OO161" s="657"/>
      <c r="OP161" s="657"/>
      <c r="OQ161" s="657"/>
      <c r="OR161" s="657"/>
      <c r="OS161" s="657"/>
      <c r="OT161" s="658"/>
    </row>
    <row r="162" spans="1:410" s="587" customFormat="1" ht="8.25" x14ac:dyDescent="0.25">
      <c r="A162" s="588" t="s">
        <v>942</v>
      </c>
      <c r="B162" s="589" t="s">
        <v>943</v>
      </c>
      <c r="C162" s="590" t="s">
        <v>944</v>
      </c>
      <c r="D162" s="590" t="s">
        <v>1318</v>
      </c>
      <c r="E162" s="590" t="s">
        <v>1237</v>
      </c>
      <c r="F162" s="590" t="s">
        <v>408</v>
      </c>
      <c r="G162" s="590" t="s">
        <v>558</v>
      </c>
      <c r="H162" s="590" t="s">
        <v>1319</v>
      </c>
      <c r="I162" s="590" t="s">
        <v>492</v>
      </c>
      <c r="J162" s="590" t="s">
        <v>493</v>
      </c>
      <c r="K162" s="591" t="s">
        <v>282</v>
      </c>
      <c r="L162" s="592">
        <v>1</v>
      </c>
      <c r="M162" s="593">
        <v>157148</v>
      </c>
      <c r="N162" s="594">
        <v>0</v>
      </c>
      <c r="O162" s="595">
        <v>153820</v>
      </c>
      <c r="P162" s="596">
        <v>75462</v>
      </c>
      <c r="Q162" s="597">
        <f t="shared" si="83"/>
        <v>0.49058639968794693</v>
      </c>
      <c r="R162" s="598">
        <f t="shared" si="107"/>
        <v>3328</v>
      </c>
      <c r="S162" s="599">
        <v>0</v>
      </c>
      <c r="T162" s="600">
        <v>113140.53671999999</v>
      </c>
      <c r="U162" s="600">
        <v>28152.468189999996</v>
      </c>
      <c r="V162" s="600">
        <v>141293.00490999996</v>
      </c>
      <c r="W162" s="601">
        <f t="shared" si="84"/>
        <v>0.89910787862397201</v>
      </c>
      <c r="X162" s="602">
        <v>10.81</v>
      </c>
      <c r="Y162" s="603">
        <v>1.75</v>
      </c>
      <c r="Z162" s="603">
        <v>39.11</v>
      </c>
      <c r="AA162" s="603">
        <v>8.65</v>
      </c>
      <c r="AB162" s="603">
        <v>0</v>
      </c>
      <c r="AC162" s="603">
        <v>29.6</v>
      </c>
      <c r="AD162" s="603">
        <v>1</v>
      </c>
      <c r="AE162" s="603">
        <v>14.6</v>
      </c>
      <c r="AF162" s="603">
        <v>31</v>
      </c>
      <c r="AG162" s="603">
        <v>136.51999999999998</v>
      </c>
      <c r="AH162" s="604">
        <f t="shared" si="85"/>
        <v>0.11889573251209855</v>
      </c>
      <c r="AI162" s="605">
        <f t="shared" si="86"/>
        <v>0.43015838099428066</v>
      </c>
      <c r="AJ162" s="606"/>
      <c r="AK162" s="607"/>
      <c r="AL162" s="607"/>
      <c r="AM162" s="607"/>
      <c r="AN162" s="607"/>
      <c r="AO162" s="607">
        <v>103</v>
      </c>
      <c r="AP162" s="607">
        <v>336</v>
      </c>
      <c r="AQ162" s="608"/>
      <c r="AR162" s="609"/>
      <c r="AS162" s="610"/>
      <c r="AT162" s="610"/>
      <c r="AU162" s="610"/>
      <c r="AV162" s="610"/>
      <c r="AW162" s="610"/>
      <c r="AX162" s="610"/>
      <c r="AY162" s="610"/>
      <c r="AZ162" s="610"/>
      <c r="BA162" s="610"/>
      <c r="BB162" s="610"/>
      <c r="BC162" s="610"/>
      <c r="BD162" s="610"/>
      <c r="BE162" s="610"/>
      <c r="BF162" s="610"/>
      <c r="BG162" s="610"/>
      <c r="BH162" s="610"/>
      <c r="BI162" s="610"/>
      <c r="BJ162" s="610"/>
      <c r="BK162" s="610"/>
      <c r="BL162" s="611"/>
      <c r="BM162" s="612">
        <v>30</v>
      </c>
      <c r="BN162" s="613"/>
      <c r="BO162" s="613"/>
      <c r="BP162" s="613"/>
      <c r="BQ162" s="613"/>
      <c r="BR162" s="613"/>
      <c r="BS162" s="613"/>
      <c r="BT162" s="613"/>
      <c r="BU162" s="613"/>
      <c r="BV162" s="613"/>
      <c r="BW162" s="613"/>
      <c r="BX162" s="613"/>
      <c r="BY162" s="613"/>
      <c r="BZ162" s="613"/>
      <c r="CA162" s="613"/>
      <c r="CB162" s="613"/>
      <c r="CC162" s="613"/>
      <c r="CD162" s="613"/>
      <c r="CE162" s="613"/>
      <c r="CF162" s="613"/>
      <c r="CG162" s="613"/>
      <c r="CH162" s="613"/>
      <c r="CI162" s="613"/>
      <c r="CJ162" s="613"/>
      <c r="CK162" s="613"/>
      <c r="CL162" s="613"/>
      <c r="CM162" s="613"/>
      <c r="CN162" s="613"/>
      <c r="CO162" s="613"/>
      <c r="CP162" s="613"/>
      <c r="CQ162" s="613"/>
      <c r="CR162" s="613"/>
      <c r="CS162" s="613"/>
      <c r="CT162" s="613"/>
      <c r="CU162" s="613"/>
      <c r="CV162" s="613"/>
      <c r="CW162" s="613"/>
      <c r="CX162" s="613"/>
      <c r="CY162" s="613"/>
      <c r="CZ162" s="613"/>
      <c r="DA162" s="613">
        <f t="shared" si="87"/>
        <v>30</v>
      </c>
      <c r="DB162" s="614">
        <f t="shared" si="88"/>
        <v>1</v>
      </c>
      <c r="DC162" s="615">
        <v>0.59881278538812788</v>
      </c>
      <c r="DD162" s="616"/>
      <c r="DE162" s="616"/>
      <c r="DF162" s="616"/>
      <c r="DG162" s="616"/>
      <c r="DH162" s="616"/>
      <c r="DI162" s="616"/>
      <c r="DJ162" s="616"/>
      <c r="DK162" s="616"/>
      <c r="DL162" s="616"/>
      <c r="DM162" s="616"/>
      <c r="DN162" s="616"/>
      <c r="DO162" s="616"/>
      <c r="DP162" s="616"/>
      <c r="DQ162" s="616"/>
      <c r="DR162" s="616"/>
      <c r="DS162" s="616"/>
      <c r="DT162" s="616"/>
      <c r="DU162" s="616"/>
      <c r="DV162" s="616"/>
      <c r="DW162" s="616"/>
      <c r="DX162" s="616"/>
      <c r="DY162" s="616"/>
      <c r="DZ162" s="616"/>
      <c r="EA162" s="616"/>
      <c r="EB162" s="616"/>
      <c r="EC162" s="616"/>
      <c r="ED162" s="616"/>
      <c r="EE162" s="616"/>
      <c r="EF162" s="616"/>
      <c r="EG162" s="616"/>
      <c r="EH162" s="616"/>
      <c r="EI162" s="616"/>
      <c r="EJ162" s="616"/>
      <c r="EK162" s="616"/>
      <c r="EL162" s="616"/>
      <c r="EM162" s="616"/>
      <c r="EN162" s="616"/>
      <c r="EO162" s="616"/>
      <c r="EP162" s="616"/>
      <c r="EQ162" s="617">
        <v>0.59881278538812788</v>
      </c>
      <c r="ER162" s="618"/>
      <c r="ES162" s="619">
        <v>3</v>
      </c>
      <c r="ET162" s="619"/>
      <c r="EU162" s="619"/>
      <c r="EV162" s="619"/>
      <c r="EW162" s="619"/>
      <c r="EX162" s="619"/>
      <c r="EY162" s="619"/>
      <c r="EZ162" s="619"/>
      <c r="FA162" s="619"/>
      <c r="FB162" s="619"/>
      <c r="FC162" s="619"/>
      <c r="FD162" s="619"/>
      <c r="FE162" s="619"/>
      <c r="FF162" s="619"/>
      <c r="FG162" s="619"/>
      <c r="FH162" s="619"/>
      <c r="FI162" s="619"/>
      <c r="FJ162" s="619"/>
      <c r="FK162" s="619"/>
      <c r="FL162" s="619"/>
      <c r="FM162" s="619"/>
      <c r="FN162" s="619"/>
      <c r="FO162" s="619"/>
      <c r="FP162" s="619"/>
      <c r="FQ162" s="619"/>
      <c r="FR162" s="619"/>
      <c r="FS162" s="619"/>
      <c r="FT162" s="619"/>
      <c r="FU162" s="619"/>
      <c r="FV162" s="619"/>
      <c r="FW162" s="619"/>
      <c r="FX162" s="620"/>
      <c r="FY162" s="614"/>
      <c r="FZ162" s="615"/>
      <c r="GA162" s="616">
        <v>7.8538812785388129E-2</v>
      </c>
      <c r="GB162" s="616"/>
      <c r="GC162" s="616"/>
      <c r="GD162" s="616"/>
      <c r="GE162" s="616"/>
      <c r="GF162" s="616"/>
      <c r="GG162" s="616"/>
      <c r="GH162" s="616"/>
      <c r="GI162" s="616"/>
      <c r="GJ162" s="616"/>
      <c r="GK162" s="616"/>
      <c r="GL162" s="616"/>
      <c r="GM162" s="616"/>
      <c r="GN162" s="616"/>
      <c r="GO162" s="616"/>
      <c r="GP162" s="616"/>
      <c r="GQ162" s="616"/>
      <c r="GR162" s="616"/>
      <c r="GS162" s="616"/>
      <c r="GT162" s="616"/>
      <c r="GU162" s="616"/>
      <c r="GV162" s="616"/>
      <c r="GW162" s="616"/>
      <c r="GX162" s="616"/>
      <c r="GY162" s="616"/>
      <c r="GZ162" s="616"/>
      <c r="HA162" s="616"/>
      <c r="HB162" s="616"/>
      <c r="HC162" s="616"/>
      <c r="HD162" s="616"/>
      <c r="HE162" s="616"/>
      <c r="HF162" s="621">
        <v>7.8538812785388129E-2</v>
      </c>
      <c r="HG162" s="622"/>
      <c r="HH162" s="623">
        <v>68</v>
      </c>
      <c r="HI162" s="623"/>
      <c r="HJ162" s="623"/>
      <c r="HK162" s="623"/>
      <c r="HL162" s="623"/>
      <c r="HM162" s="623"/>
      <c r="HN162" s="624"/>
      <c r="HO162" s="625">
        <v>0</v>
      </c>
      <c r="HP162" s="626">
        <v>23</v>
      </c>
      <c r="HQ162" s="626">
        <v>0</v>
      </c>
      <c r="HR162" s="626">
        <v>8</v>
      </c>
      <c r="HS162" s="626">
        <v>181</v>
      </c>
      <c r="HT162" s="626">
        <v>368</v>
      </c>
      <c r="HU162" s="626">
        <v>103</v>
      </c>
      <c r="HV162" s="626">
        <v>32</v>
      </c>
      <c r="HW162" s="626">
        <v>50</v>
      </c>
      <c r="HX162" s="626">
        <v>11</v>
      </c>
      <c r="HY162" s="626">
        <v>88</v>
      </c>
      <c r="HZ162" s="626">
        <v>25</v>
      </c>
      <c r="IA162" s="626">
        <v>0</v>
      </c>
      <c r="IB162" s="626">
        <v>1</v>
      </c>
      <c r="IC162" s="626">
        <v>1</v>
      </c>
      <c r="ID162" s="626">
        <v>0</v>
      </c>
      <c r="IE162" s="626">
        <v>33</v>
      </c>
      <c r="IF162" s="626">
        <v>5</v>
      </c>
      <c r="IG162" s="626">
        <v>11</v>
      </c>
      <c r="IH162" s="626">
        <v>5</v>
      </c>
      <c r="II162" s="626">
        <v>0</v>
      </c>
      <c r="IJ162" s="626">
        <v>9</v>
      </c>
      <c r="IK162" s="626">
        <v>0</v>
      </c>
      <c r="IL162" s="626">
        <v>55</v>
      </c>
      <c r="IM162" s="626">
        <v>0</v>
      </c>
      <c r="IN162" s="626">
        <v>0</v>
      </c>
      <c r="IO162" s="626">
        <v>0</v>
      </c>
      <c r="IP162" s="626">
        <v>3</v>
      </c>
      <c r="IQ162" s="626">
        <f t="shared" si="102"/>
        <v>1012</v>
      </c>
      <c r="IR162" s="627">
        <f t="shared" si="91"/>
        <v>0</v>
      </c>
      <c r="IS162" s="614">
        <f t="shared" si="92"/>
        <v>2.7726027397260276</v>
      </c>
      <c r="IT162" s="628">
        <v>11</v>
      </c>
      <c r="IU162" s="629">
        <f t="shared" si="93"/>
        <v>1.0869565217391304E-2</v>
      </c>
      <c r="IV162" s="630">
        <v>68</v>
      </c>
      <c r="IW162" s="631">
        <f t="shared" si="74"/>
        <v>6.7193675889328064E-2</v>
      </c>
      <c r="IX162" s="632">
        <v>543.2278</v>
      </c>
      <c r="IY162" s="633">
        <v>11.658900000000001</v>
      </c>
      <c r="IZ162" s="633">
        <v>554.88670000000013</v>
      </c>
      <c r="JA162" s="634">
        <f t="shared" si="94"/>
        <v>2.1011316364223539E-2</v>
      </c>
      <c r="JB162" s="635">
        <v>0.54830701581027685</v>
      </c>
      <c r="JC162" s="636">
        <v>1</v>
      </c>
      <c r="JD162" s="637">
        <v>26</v>
      </c>
      <c r="JE162" s="637">
        <v>0</v>
      </c>
      <c r="JF162" s="637">
        <v>0</v>
      </c>
      <c r="JG162" s="637">
        <v>0</v>
      </c>
      <c r="JH162" s="637">
        <v>985</v>
      </c>
      <c r="JI162" s="638">
        <f t="shared" si="75"/>
        <v>9.8814229249011851E-4</v>
      </c>
      <c r="JJ162" s="638">
        <f t="shared" si="76"/>
        <v>2.5691699604743084E-2</v>
      </c>
      <c r="JK162" s="638">
        <f t="shared" si="77"/>
        <v>0</v>
      </c>
      <c r="JL162" s="638">
        <f t="shared" si="78"/>
        <v>0</v>
      </c>
      <c r="JM162" s="638">
        <f t="shared" si="79"/>
        <v>0</v>
      </c>
      <c r="JN162" s="639">
        <f t="shared" si="80"/>
        <v>0.97332015810276684</v>
      </c>
      <c r="JO162" s="640">
        <v>0</v>
      </c>
      <c r="JP162" s="641">
        <v>7.6521739130434785</v>
      </c>
      <c r="JQ162" s="641">
        <v>0</v>
      </c>
      <c r="JR162" s="641">
        <v>6.5</v>
      </c>
      <c r="JS162" s="641">
        <v>8.8342541436464082</v>
      </c>
      <c r="JT162" s="641">
        <v>6.4918478260869561</v>
      </c>
      <c r="JU162" s="641">
        <v>7.1262135922330101</v>
      </c>
      <c r="JV162" s="641">
        <v>9.84375</v>
      </c>
      <c r="JW162" s="641">
        <v>8.9</v>
      </c>
      <c r="JX162" s="641">
        <v>10.818181818181818</v>
      </c>
      <c r="JY162" s="641">
        <v>7.7727272727272725</v>
      </c>
      <c r="JZ162" s="641">
        <v>11.04</v>
      </c>
      <c r="KA162" s="641">
        <v>0</v>
      </c>
      <c r="KB162" s="641">
        <v>10</v>
      </c>
      <c r="KC162" s="641">
        <v>5</v>
      </c>
      <c r="KD162" s="641">
        <v>0</v>
      </c>
      <c r="KE162" s="641">
        <v>8.545454545454545</v>
      </c>
      <c r="KF162" s="641">
        <v>10.4</v>
      </c>
      <c r="KG162" s="641">
        <v>8.6363636363636367</v>
      </c>
      <c r="KH162" s="641">
        <v>7.6</v>
      </c>
      <c r="KI162" s="641">
        <v>0</v>
      </c>
      <c r="KJ162" s="641">
        <v>3.2222222222222223</v>
      </c>
      <c r="KK162" s="641">
        <v>0</v>
      </c>
      <c r="KL162" s="641">
        <v>5.6181818181818182</v>
      </c>
      <c r="KM162" s="641">
        <v>0</v>
      </c>
      <c r="KN162" s="641">
        <v>0</v>
      </c>
      <c r="KO162" s="641">
        <v>0</v>
      </c>
      <c r="KP162" s="641">
        <v>4</v>
      </c>
      <c r="KQ162" s="642">
        <v>7.5306324110671934</v>
      </c>
      <c r="KR162" s="625">
        <v>0</v>
      </c>
      <c r="KS162" s="626">
        <v>153</v>
      </c>
      <c r="KT162" s="626">
        <v>0</v>
      </c>
      <c r="KU162" s="626">
        <v>45</v>
      </c>
      <c r="KV162" s="626">
        <v>1407</v>
      </c>
      <c r="KW162" s="626">
        <v>1962</v>
      </c>
      <c r="KX162" s="626">
        <v>631</v>
      </c>
      <c r="KY162" s="626">
        <v>284</v>
      </c>
      <c r="KZ162" s="626">
        <v>395</v>
      </c>
      <c r="LA162" s="626">
        <v>108</v>
      </c>
      <c r="LB162" s="626">
        <v>597</v>
      </c>
      <c r="LC162" s="626">
        <v>250</v>
      </c>
      <c r="LD162" s="626">
        <v>0</v>
      </c>
      <c r="LE162" s="626">
        <v>9</v>
      </c>
      <c r="LF162" s="626">
        <v>4</v>
      </c>
      <c r="LG162" s="626">
        <v>0</v>
      </c>
      <c r="LH162" s="626">
        <v>249</v>
      </c>
      <c r="LI162" s="626">
        <v>47</v>
      </c>
      <c r="LJ162" s="626">
        <v>84</v>
      </c>
      <c r="LK162" s="626">
        <v>32</v>
      </c>
      <c r="LL162" s="626">
        <v>0</v>
      </c>
      <c r="LM162" s="626">
        <v>21</v>
      </c>
      <c r="LN162" s="626">
        <v>0</v>
      </c>
      <c r="LO162" s="626">
        <v>252</v>
      </c>
      <c r="LP162" s="626">
        <v>0</v>
      </c>
      <c r="LQ162" s="626">
        <v>0</v>
      </c>
      <c r="LR162" s="626">
        <v>0</v>
      </c>
      <c r="LS162" s="626">
        <v>9</v>
      </c>
      <c r="LT162" s="626">
        <f t="shared" si="72"/>
        <v>6539</v>
      </c>
      <c r="LU162" s="614">
        <f t="shared" si="81"/>
        <v>17.915068493150685</v>
      </c>
      <c r="LV162" s="625">
        <v>0</v>
      </c>
      <c r="LW162" s="626">
        <v>0</v>
      </c>
      <c r="LX162" s="626">
        <v>0</v>
      </c>
      <c r="LY162" s="626">
        <v>0</v>
      </c>
      <c r="LZ162" s="626">
        <v>16</v>
      </c>
      <c r="MA162" s="626">
        <v>67</v>
      </c>
      <c r="MB162" s="626">
        <v>2</v>
      </c>
      <c r="MC162" s="626">
        <v>0</v>
      </c>
      <c r="MD162" s="626">
        <v>0</v>
      </c>
      <c r="ME162" s="626">
        <v>0</v>
      </c>
      <c r="MF162" s="626">
        <v>2</v>
      </c>
      <c r="MG162" s="626">
        <v>0</v>
      </c>
      <c r="MH162" s="626">
        <v>0</v>
      </c>
      <c r="MI162" s="626">
        <v>0</v>
      </c>
      <c r="MJ162" s="626">
        <v>0</v>
      </c>
      <c r="MK162" s="626">
        <v>0</v>
      </c>
      <c r="ML162" s="626">
        <v>0</v>
      </c>
      <c r="MM162" s="626">
        <v>0</v>
      </c>
      <c r="MN162" s="626">
        <v>0</v>
      </c>
      <c r="MO162" s="626">
        <v>0</v>
      </c>
      <c r="MP162" s="626">
        <v>0</v>
      </c>
      <c r="MQ162" s="626">
        <v>0</v>
      </c>
      <c r="MR162" s="626">
        <v>0</v>
      </c>
      <c r="MS162" s="626">
        <v>3</v>
      </c>
      <c r="MT162" s="626">
        <v>0</v>
      </c>
      <c r="MU162" s="626">
        <v>0</v>
      </c>
      <c r="MV162" s="626">
        <v>0</v>
      </c>
      <c r="MW162" s="626">
        <v>0</v>
      </c>
      <c r="MX162" s="626">
        <f t="shared" si="103"/>
        <v>90</v>
      </c>
      <c r="MY162" s="614">
        <f t="shared" si="95"/>
        <v>0.24657534246575341</v>
      </c>
      <c r="MZ162" s="612">
        <f t="shared" si="82"/>
        <v>6539</v>
      </c>
      <c r="NA162" s="613">
        <f t="shared" si="96"/>
        <v>90</v>
      </c>
      <c r="NB162" s="643">
        <f t="shared" si="97"/>
        <v>1.3576708402473978E-2</v>
      </c>
      <c r="NC162" s="644">
        <v>0</v>
      </c>
      <c r="ND162" s="645">
        <v>0</v>
      </c>
      <c r="NE162" s="645">
        <v>0</v>
      </c>
      <c r="NF162" s="646">
        <v>0</v>
      </c>
      <c r="NG162" s="647">
        <v>1</v>
      </c>
      <c r="NH162" s="647">
        <v>89</v>
      </c>
      <c r="NI162" s="645">
        <v>0</v>
      </c>
      <c r="NJ162" s="645">
        <v>0</v>
      </c>
      <c r="NK162" s="646">
        <v>0</v>
      </c>
      <c r="NL162" s="647">
        <v>0</v>
      </c>
      <c r="NM162" s="645">
        <v>0</v>
      </c>
      <c r="NN162" s="645">
        <v>0</v>
      </c>
      <c r="NO162" s="646">
        <v>0</v>
      </c>
      <c r="NP162" s="647">
        <v>0</v>
      </c>
      <c r="NQ162" s="648">
        <v>0</v>
      </c>
      <c r="NR162" s="648">
        <v>0</v>
      </c>
      <c r="NS162" s="648">
        <v>0</v>
      </c>
      <c r="NT162" s="649">
        <f t="shared" si="98"/>
        <v>90</v>
      </c>
      <c r="NU162" s="650">
        <f t="shared" si="99"/>
        <v>0</v>
      </c>
      <c r="NV162" s="625"/>
      <c r="NW162" s="626"/>
      <c r="NX162" s="626"/>
      <c r="NY162" s="651"/>
      <c r="NZ162" s="626"/>
      <c r="OA162" s="626"/>
      <c r="OB162" s="626"/>
      <c r="OC162" s="651"/>
      <c r="OD162" s="652"/>
      <c r="OE162" s="653"/>
      <c r="OF162" s="654"/>
      <c r="OG162" s="654"/>
      <c r="OH162" s="654"/>
      <c r="OI162" s="654"/>
      <c r="OJ162" s="654"/>
      <c r="OK162" s="654"/>
      <c r="OL162" s="655"/>
      <c r="OM162" s="656"/>
      <c r="ON162" s="657">
        <v>556</v>
      </c>
      <c r="OO162" s="657">
        <v>42</v>
      </c>
      <c r="OP162" s="657"/>
      <c r="OQ162" s="657">
        <v>665</v>
      </c>
      <c r="OR162" s="657"/>
      <c r="OS162" s="657"/>
      <c r="OT162" s="658">
        <f t="shared" si="105"/>
        <v>1263</v>
      </c>
    </row>
    <row r="163" spans="1:410" s="587" customFormat="1" ht="8.25" x14ac:dyDescent="0.25">
      <c r="A163" s="588" t="s">
        <v>946</v>
      </c>
      <c r="B163" s="589" t="s">
        <v>947</v>
      </c>
      <c r="C163" s="590" t="s">
        <v>948</v>
      </c>
      <c r="D163" s="590" t="s">
        <v>949</v>
      </c>
      <c r="E163" s="590" t="s">
        <v>1206</v>
      </c>
      <c r="F163" s="590" t="s">
        <v>207</v>
      </c>
      <c r="G163" s="590" t="s">
        <v>680</v>
      </c>
      <c r="H163" s="590" t="s">
        <v>680</v>
      </c>
      <c r="I163" s="590" t="s">
        <v>492</v>
      </c>
      <c r="J163" s="590" t="s">
        <v>493</v>
      </c>
      <c r="K163" s="591" t="s">
        <v>282</v>
      </c>
      <c r="L163" s="592">
        <v>1</v>
      </c>
      <c r="M163" s="593">
        <v>1456029</v>
      </c>
      <c r="N163" s="594">
        <v>0</v>
      </c>
      <c r="O163" s="595">
        <v>1293773</v>
      </c>
      <c r="P163" s="596">
        <v>269449</v>
      </c>
      <c r="Q163" s="597">
        <f t="shared" si="83"/>
        <v>0.20826605594644501</v>
      </c>
      <c r="R163" s="598">
        <f t="shared" si="107"/>
        <v>162256</v>
      </c>
      <c r="S163" s="599">
        <v>5342.4317499999997</v>
      </c>
      <c r="T163" s="600">
        <v>984393.82624000008</v>
      </c>
      <c r="U163" s="600">
        <v>21721.777679999999</v>
      </c>
      <c r="V163" s="600">
        <v>1011458.0356700001</v>
      </c>
      <c r="W163" s="601">
        <f t="shared" si="84"/>
        <v>0.6946688806816349</v>
      </c>
      <c r="X163" s="602">
        <v>48.140499999999996</v>
      </c>
      <c r="Y163" s="603">
        <v>12</v>
      </c>
      <c r="Z163" s="603">
        <v>120</v>
      </c>
      <c r="AA163" s="603">
        <v>10.349866666666667</v>
      </c>
      <c r="AB163" s="603">
        <v>6</v>
      </c>
      <c r="AC163" s="603">
        <v>28.802533333333333</v>
      </c>
      <c r="AD163" s="603">
        <v>0</v>
      </c>
      <c r="AE163" s="603">
        <v>2.0499999999999998</v>
      </c>
      <c r="AF163" s="603">
        <v>0</v>
      </c>
      <c r="AG163" s="603">
        <v>227.34290000000001</v>
      </c>
      <c r="AH163" s="604">
        <f t="shared" si="85"/>
        <v>0.21367961440418226</v>
      </c>
      <c r="AI163" s="605">
        <f t="shared" si="86"/>
        <v>0.5326399544770386</v>
      </c>
      <c r="AJ163" s="606"/>
      <c r="AK163" s="607"/>
      <c r="AL163" s="607"/>
      <c r="AM163" s="607"/>
      <c r="AN163" s="607"/>
      <c r="AO163" s="607">
        <v>18</v>
      </c>
      <c r="AP163" s="607"/>
      <c r="AQ163" s="608"/>
      <c r="AR163" s="609"/>
      <c r="AS163" s="610"/>
      <c r="AT163" s="610"/>
      <c r="AU163" s="610"/>
      <c r="AV163" s="610"/>
      <c r="AW163" s="610"/>
      <c r="AX163" s="610"/>
      <c r="AY163" s="610"/>
      <c r="AZ163" s="610"/>
      <c r="BA163" s="610"/>
      <c r="BB163" s="610"/>
      <c r="BC163" s="610"/>
      <c r="BD163" s="610"/>
      <c r="BE163" s="610"/>
      <c r="BF163" s="610"/>
      <c r="BG163" s="610"/>
      <c r="BH163" s="610"/>
      <c r="BI163" s="610"/>
      <c r="BJ163" s="610"/>
      <c r="BK163" s="610"/>
      <c r="BL163" s="611"/>
      <c r="BM163" s="612"/>
      <c r="BN163" s="613"/>
      <c r="BO163" s="613">
        <v>27</v>
      </c>
      <c r="BP163" s="613">
        <v>17</v>
      </c>
      <c r="BQ163" s="613"/>
      <c r="BR163" s="613"/>
      <c r="BS163" s="613"/>
      <c r="BT163" s="613"/>
      <c r="BU163" s="613"/>
      <c r="BV163" s="613"/>
      <c r="BW163" s="613"/>
      <c r="BX163" s="613"/>
      <c r="BY163" s="613"/>
      <c r="BZ163" s="613"/>
      <c r="CA163" s="613"/>
      <c r="CB163" s="613"/>
      <c r="CC163" s="613"/>
      <c r="CD163" s="613"/>
      <c r="CE163" s="613"/>
      <c r="CF163" s="613"/>
      <c r="CG163" s="613"/>
      <c r="CH163" s="613"/>
      <c r="CI163" s="613"/>
      <c r="CJ163" s="613"/>
      <c r="CK163" s="613"/>
      <c r="CL163" s="613"/>
      <c r="CM163" s="613"/>
      <c r="CN163" s="613"/>
      <c r="CO163" s="613"/>
      <c r="CP163" s="613"/>
      <c r="CQ163" s="613"/>
      <c r="CR163" s="613"/>
      <c r="CS163" s="613"/>
      <c r="CT163" s="613"/>
      <c r="CU163" s="613"/>
      <c r="CV163" s="613"/>
      <c r="CW163" s="613"/>
      <c r="CX163" s="613"/>
      <c r="CY163" s="613"/>
      <c r="CZ163" s="613"/>
      <c r="DA163" s="613">
        <f t="shared" si="87"/>
        <v>44</v>
      </c>
      <c r="DB163" s="614">
        <f t="shared" si="88"/>
        <v>2</v>
      </c>
      <c r="DC163" s="615"/>
      <c r="DD163" s="616"/>
      <c r="DE163" s="616">
        <v>0.27813292744799595</v>
      </c>
      <c r="DF163" s="616">
        <v>0.62771958098307812</v>
      </c>
      <c r="DG163" s="616"/>
      <c r="DH163" s="616"/>
      <c r="DI163" s="616"/>
      <c r="DJ163" s="616"/>
      <c r="DK163" s="616"/>
      <c r="DL163" s="616"/>
      <c r="DM163" s="616"/>
      <c r="DN163" s="616"/>
      <c r="DO163" s="616"/>
      <c r="DP163" s="616"/>
      <c r="DQ163" s="616"/>
      <c r="DR163" s="616"/>
      <c r="DS163" s="616"/>
      <c r="DT163" s="616"/>
      <c r="DU163" s="616"/>
      <c r="DV163" s="616"/>
      <c r="DW163" s="616"/>
      <c r="DX163" s="616"/>
      <c r="DY163" s="616"/>
      <c r="DZ163" s="616"/>
      <c r="EA163" s="616"/>
      <c r="EB163" s="616"/>
      <c r="EC163" s="616"/>
      <c r="ED163" s="616"/>
      <c r="EE163" s="616"/>
      <c r="EF163" s="616"/>
      <c r="EG163" s="616"/>
      <c r="EH163" s="616"/>
      <c r="EI163" s="616"/>
      <c r="EJ163" s="616"/>
      <c r="EK163" s="616"/>
      <c r="EL163" s="616"/>
      <c r="EM163" s="616"/>
      <c r="EN163" s="616"/>
      <c r="EO163" s="616"/>
      <c r="EP163" s="616"/>
      <c r="EQ163" s="617">
        <v>0.41320049813200499</v>
      </c>
      <c r="ER163" s="618"/>
      <c r="ES163" s="619"/>
      <c r="ET163" s="619"/>
      <c r="EU163" s="619"/>
      <c r="EV163" s="619"/>
      <c r="EW163" s="619"/>
      <c r="EX163" s="619"/>
      <c r="EY163" s="619"/>
      <c r="EZ163" s="619">
        <v>4</v>
      </c>
      <c r="FA163" s="619">
        <v>3</v>
      </c>
      <c r="FB163" s="619"/>
      <c r="FC163" s="619"/>
      <c r="FD163" s="619"/>
      <c r="FE163" s="619"/>
      <c r="FF163" s="619"/>
      <c r="FG163" s="619"/>
      <c r="FH163" s="619"/>
      <c r="FI163" s="619"/>
      <c r="FJ163" s="619"/>
      <c r="FK163" s="619"/>
      <c r="FL163" s="619"/>
      <c r="FM163" s="619"/>
      <c r="FN163" s="619"/>
      <c r="FO163" s="619"/>
      <c r="FP163" s="619"/>
      <c r="FQ163" s="619"/>
      <c r="FR163" s="619"/>
      <c r="FS163" s="619"/>
      <c r="FT163" s="619"/>
      <c r="FU163" s="619"/>
      <c r="FV163" s="619"/>
      <c r="FW163" s="619"/>
      <c r="FX163" s="620">
        <f t="shared" si="89"/>
        <v>7</v>
      </c>
      <c r="FY163" s="614">
        <f t="shared" ref="FY163:FY168" si="108">COUNT(ER163:FW163)</f>
        <v>2</v>
      </c>
      <c r="FZ163" s="615"/>
      <c r="GA163" s="616"/>
      <c r="GB163" s="616"/>
      <c r="GC163" s="616"/>
      <c r="GD163" s="616"/>
      <c r="GE163" s="616"/>
      <c r="GF163" s="616"/>
      <c r="GG163" s="616"/>
      <c r="GH163" s="616">
        <v>8.4931506849315067E-2</v>
      </c>
      <c r="GI163" s="616">
        <v>0.8155251141552512</v>
      </c>
      <c r="GJ163" s="616"/>
      <c r="GK163" s="616"/>
      <c r="GL163" s="616"/>
      <c r="GM163" s="616"/>
      <c r="GN163" s="616"/>
      <c r="GO163" s="616"/>
      <c r="GP163" s="616"/>
      <c r="GQ163" s="616"/>
      <c r="GR163" s="616"/>
      <c r="GS163" s="616"/>
      <c r="GT163" s="616"/>
      <c r="GU163" s="616"/>
      <c r="GV163" s="616"/>
      <c r="GW163" s="616"/>
      <c r="GX163" s="616"/>
      <c r="GY163" s="616"/>
      <c r="GZ163" s="616"/>
      <c r="HA163" s="616"/>
      <c r="HB163" s="616"/>
      <c r="HC163" s="616"/>
      <c r="HD163" s="616"/>
      <c r="HE163" s="616"/>
      <c r="HF163" s="621">
        <v>0.39804305283757341</v>
      </c>
      <c r="HG163" s="622">
        <v>20</v>
      </c>
      <c r="HH163" s="623"/>
      <c r="HI163" s="623"/>
      <c r="HJ163" s="623"/>
      <c r="HK163" s="623"/>
      <c r="HL163" s="623"/>
      <c r="HM163" s="623"/>
      <c r="HN163" s="624"/>
      <c r="HO163" s="625">
        <v>0</v>
      </c>
      <c r="HP163" s="626">
        <v>0</v>
      </c>
      <c r="HQ163" s="626">
        <v>0</v>
      </c>
      <c r="HR163" s="626">
        <v>0</v>
      </c>
      <c r="HS163" s="626">
        <v>0</v>
      </c>
      <c r="HT163" s="626">
        <v>1</v>
      </c>
      <c r="HU163" s="626">
        <v>2</v>
      </c>
      <c r="HV163" s="626">
        <v>0</v>
      </c>
      <c r="HW163" s="626">
        <v>881</v>
      </c>
      <c r="HX163" s="626">
        <v>1</v>
      </c>
      <c r="HY163" s="626">
        <v>0</v>
      </c>
      <c r="HZ163" s="626">
        <v>107</v>
      </c>
      <c r="IA163" s="626">
        <v>0</v>
      </c>
      <c r="IB163" s="626">
        <v>1252</v>
      </c>
      <c r="IC163" s="626">
        <v>20</v>
      </c>
      <c r="ID163" s="626">
        <v>0</v>
      </c>
      <c r="IE163" s="626">
        <v>0</v>
      </c>
      <c r="IF163" s="626">
        <v>0</v>
      </c>
      <c r="IG163" s="626">
        <v>0</v>
      </c>
      <c r="IH163" s="626">
        <v>0</v>
      </c>
      <c r="II163" s="626">
        <v>0</v>
      </c>
      <c r="IJ163" s="626">
        <v>3</v>
      </c>
      <c r="IK163" s="626">
        <v>0</v>
      </c>
      <c r="IL163" s="626">
        <v>18</v>
      </c>
      <c r="IM163" s="626">
        <v>0</v>
      </c>
      <c r="IN163" s="626">
        <v>0</v>
      </c>
      <c r="IO163" s="626">
        <v>1</v>
      </c>
      <c r="IP163" s="626">
        <v>0</v>
      </c>
      <c r="IQ163" s="626">
        <f t="shared" si="102"/>
        <v>2286</v>
      </c>
      <c r="IR163" s="627">
        <f t="shared" si="91"/>
        <v>0</v>
      </c>
      <c r="IS163" s="614">
        <f t="shared" si="92"/>
        <v>6.2630136986301368</v>
      </c>
      <c r="IT163" s="628">
        <v>1084</v>
      </c>
      <c r="IU163" s="629">
        <f t="shared" si="93"/>
        <v>0.47419072615923008</v>
      </c>
      <c r="IV163" s="630">
        <v>1084</v>
      </c>
      <c r="IW163" s="631">
        <f t="shared" si="74"/>
        <v>0.47419072615923008</v>
      </c>
      <c r="IX163" s="632">
        <v>2099.4824000000003</v>
      </c>
      <c r="IY163" s="633">
        <v>949.08259999999996</v>
      </c>
      <c r="IZ163" s="633">
        <v>3048.5650000000001</v>
      </c>
      <c r="JA163" s="634">
        <f t="shared" si="94"/>
        <v>0.31132109697513416</v>
      </c>
      <c r="JB163" s="635">
        <v>1.3335804899387578</v>
      </c>
      <c r="JC163" s="636">
        <v>2260</v>
      </c>
      <c r="JD163" s="637">
        <v>0</v>
      </c>
      <c r="JE163" s="637">
        <v>0</v>
      </c>
      <c r="JF163" s="637">
        <v>0</v>
      </c>
      <c r="JG163" s="637">
        <v>0</v>
      </c>
      <c r="JH163" s="637">
        <v>26</v>
      </c>
      <c r="JI163" s="638">
        <f t="shared" si="75"/>
        <v>0.98862642169728787</v>
      </c>
      <c r="JJ163" s="638">
        <f t="shared" si="76"/>
        <v>0</v>
      </c>
      <c r="JK163" s="638">
        <f t="shared" si="77"/>
        <v>0</v>
      </c>
      <c r="JL163" s="638">
        <f t="shared" si="78"/>
        <v>0</v>
      </c>
      <c r="JM163" s="638">
        <f t="shared" si="79"/>
        <v>0</v>
      </c>
      <c r="JN163" s="639">
        <f t="shared" si="80"/>
        <v>1.1373578302712161E-2</v>
      </c>
      <c r="JO163" s="640">
        <v>0</v>
      </c>
      <c r="JP163" s="641">
        <v>0</v>
      </c>
      <c r="JQ163" s="641">
        <v>0</v>
      </c>
      <c r="JR163" s="641">
        <v>0</v>
      </c>
      <c r="JS163" s="641">
        <v>0</v>
      </c>
      <c r="JT163" s="641">
        <v>3</v>
      </c>
      <c r="JU163" s="641">
        <v>2.5</v>
      </c>
      <c r="JV163" s="641">
        <v>0</v>
      </c>
      <c r="JW163" s="641">
        <v>6.2701475595913738</v>
      </c>
      <c r="JX163" s="641">
        <v>3</v>
      </c>
      <c r="JY163" s="641">
        <v>0</v>
      </c>
      <c r="JZ163" s="641">
        <v>2.05607476635514</v>
      </c>
      <c r="KA163" s="641">
        <v>0</v>
      </c>
      <c r="KB163" s="641">
        <v>3.2076677316293929</v>
      </c>
      <c r="KC163" s="641">
        <v>2.25</v>
      </c>
      <c r="KD163" s="641">
        <v>0</v>
      </c>
      <c r="KE163" s="641">
        <v>0</v>
      </c>
      <c r="KF163" s="641">
        <v>0</v>
      </c>
      <c r="KG163" s="641">
        <v>0</v>
      </c>
      <c r="KH163" s="641">
        <v>0</v>
      </c>
      <c r="KI163" s="641">
        <v>0</v>
      </c>
      <c r="KJ163" s="641">
        <v>3</v>
      </c>
      <c r="KK163" s="641">
        <v>0</v>
      </c>
      <c r="KL163" s="641">
        <v>3.7222222222222223</v>
      </c>
      <c r="KM163" s="641">
        <v>0</v>
      </c>
      <c r="KN163" s="641">
        <v>0</v>
      </c>
      <c r="KO163" s="641">
        <v>2</v>
      </c>
      <c r="KP163" s="641">
        <v>0</v>
      </c>
      <c r="KQ163" s="642">
        <v>4.3280839895013123</v>
      </c>
      <c r="KR163" s="625">
        <v>0</v>
      </c>
      <c r="KS163" s="626">
        <v>0</v>
      </c>
      <c r="KT163" s="626">
        <v>0</v>
      </c>
      <c r="KU163" s="626">
        <v>0</v>
      </c>
      <c r="KV163" s="626">
        <v>0</v>
      </c>
      <c r="KW163" s="626">
        <v>2</v>
      </c>
      <c r="KX163" s="626">
        <v>3</v>
      </c>
      <c r="KY163" s="626">
        <v>0</v>
      </c>
      <c r="KZ163" s="626">
        <v>3863</v>
      </c>
      <c r="LA163" s="626">
        <v>2</v>
      </c>
      <c r="LB163" s="626">
        <v>0</v>
      </c>
      <c r="LC163" s="626">
        <v>114</v>
      </c>
      <c r="LD163" s="626">
        <v>0</v>
      </c>
      <c r="LE163" s="626">
        <v>2535</v>
      </c>
      <c r="LF163" s="626">
        <v>26</v>
      </c>
      <c r="LG163" s="626">
        <v>0</v>
      </c>
      <c r="LH163" s="626">
        <v>0</v>
      </c>
      <c r="LI163" s="626">
        <v>0</v>
      </c>
      <c r="LJ163" s="626">
        <v>0</v>
      </c>
      <c r="LK163" s="626">
        <v>0</v>
      </c>
      <c r="LL163" s="626">
        <v>0</v>
      </c>
      <c r="LM163" s="626">
        <v>6</v>
      </c>
      <c r="LN163" s="626">
        <v>0</v>
      </c>
      <c r="LO163" s="626">
        <v>43</v>
      </c>
      <c r="LP163" s="626">
        <v>0</v>
      </c>
      <c r="LQ163" s="626">
        <v>0</v>
      </c>
      <c r="LR163" s="626">
        <v>1</v>
      </c>
      <c r="LS163" s="626">
        <v>0</v>
      </c>
      <c r="LT163" s="626">
        <f t="shared" si="72"/>
        <v>6595</v>
      </c>
      <c r="LU163" s="614">
        <f t="shared" si="81"/>
        <v>18.068493150684933</v>
      </c>
      <c r="LV163" s="625">
        <v>0</v>
      </c>
      <c r="LW163" s="626">
        <v>0</v>
      </c>
      <c r="LX163" s="626">
        <v>0</v>
      </c>
      <c r="LY163" s="626">
        <v>0</v>
      </c>
      <c r="LZ163" s="626">
        <v>0</v>
      </c>
      <c r="MA163" s="626">
        <v>0</v>
      </c>
      <c r="MB163" s="626">
        <v>0</v>
      </c>
      <c r="MC163" s="626">
        <v>0</v>
      </c>
      <c r="MD163" s="626">
        <v>780</v>
      </c>
      <c r="ME163" s="626">
        <v>0</v>
      </c>
      <c r="MF163" s="626">
        <v>0</v>
      </c>
      <c r="MG163" s="626">
        <v>0</v>
      </c>
      <c r="MH163" s="626">
        <v>0</v>
      </c>
      <c r="MI163" s="626">
        <v>227</v>
      </c>
      <c r="MJ163" s="626">
        <v>0</v>
      </c>
      <c r="MK163" s="626">
        <v>0</v>
      </c>
      <c r="ML163" s="626">
        <v>0</v>
      </c>
      <c r="MM163" s="626">
        <v>0</v>
      </c>
      <c r="MN163" s="626">
        <v>0</v>
      </c>
      <c r="MO163" s="626">
        <v>0</v>
      </c>
      <c r="MP163" s="626">
        <v>0</v>
      </c>
      <c r="MQ163" s="626">
        <v>0</v>
      </c>
      <c r="MR163" s="626">
        <v>0</v>
      </c>
      <c r="MS163" s="626">
        <v>6</v>
      </c>
      <c r="MT163" s="626">
        <v>0</v>
      </c>
      <c r="MU163" s="626">
        <v>0</v>
      </c>
      <c r="MV163" s="626">
        <v>0</v>
      </c>
      <c r="MW163" s="626">
        <v>0</v>
      </c>
      <c r="MX163" s="626">
        <f t="shared" si="103"/>
        <v>1013</v>
      </c>
      <c r="MY163" s="614">
        <f t="shared" si="95"/>
        <v>2.7753424657534245</v>
      </c>
      <c r="MZ163" s="612">
        <f t="shared" si="82"/>
        <v>6595</v>
      </c>
      <c r="NA163" s="613">
        <f t="shared" si="96"/>
        <v>1013</v>
      </c>
      <c r="NB163" s="643">
        <f t="shared" si="97"/>
        <v>0.13314931650893796</v>
      </c>
      <c r="NC163" s="644">
        <v>0</v>
      </c>
      <c r="ND163" s="645">
        <v>0</v>
      </c>
      <c r="NE163" s="645">
        <v>0</v>
      </c>
      <c r="NF163" s="646">
        <v>0</v>
      </c>
      <c r="NG163" s="647">
        <v>0</v>
      </c>
      <c r="NH163" s="647">
        <v>1013</v>
      </c>
      <c r="NI163" s="645">
        <v>0</v>
      </c>
      <c r="NJ163" s="645">
        <v>0</v>
      </c>
      <c r="NK163" s="646">
        <v>0</v>
      </c>
      <c r="NL163" s="647">
        <v>0</v>
      </c>
      <c r="NM163" s="645">
        <v>0</v>
      </c>
      <c r="NN163" s="645">
        <v>0</v>
      </c>
      <c r="NO163" s="646">
        <v>0</v>
      </c>
      <c r="NP163" s="647">
        <v>0</v>
      </c>
      <c r="NQ163" s="648">
        <v>0</v>
      </c>
      <c r="NR163" s="648">
        <v>0</v>
      </c>
      <c r="NS163" s="648">
        <v>0</v>
      </c>
      <c r="NT163" s="649">
        <f t="shared" si="98"/>
        <v>1013</v>
      </c>
      <c r="NU163" s="650">
        <f t="shared" si="99"/>
        <v>0</v>
      </c>
      <c r="NV163" s="625"/>
      <c r="NW163" s="626"/>
      <c r="NX163" s="626"/>
      <c r="NY163" s="651"/>
      <c r="NZ163" s="626"/>
      <c r="OA163" s="626"/>
      <c r="OB163" s="626"/>
      <c r="OC163" s="651"/>
      <c r="OD163" s="652"/>
      <c r="OE163" s="653"/>
      <c r="OF163" s="654"/>
      <c r="OG163" s="654">
        <v>2.52</v>
      </c>
      <c r="OH163" s="654">
        <v>0.36</v>
      </c>
      <c r="OI163" s="654"/>
      <c r="OJ163" s="654"/>
      <c r="OK163" s="654">
        <v>10.899999999999999</v>
      </c>
      <c r="OL163" s="655">
        <v>1.5571428571428569</v>
      </c>
      <c r="OM163" s="656"/>
      <c r="ON163" s="657">
        <v>1503</v>
      </c>
      <c r="OO163" s="657"/>
      <c r="OP163" s="657">
        <v>709</v>
      </c>
      <c r="OQ163" s="657">
        <v>2142</v>
      </c>
      <c r="OR163" s="657"/>
      <c r="OS163" s="657"/>
      <c r="OT163" s="658">
        <f t="shared" si="105"/>
        <v>4354</v>
      </c>
    </row>
    <row r="164" spans="1:410" s="587" customFormat="1" ht="8.25" x14ac:dyDescent="0.25">
      <c r="A164" s="588" t="s">
        <v>950</v>
      </c>
      <c r="B164" s="589" t="s">
        <v>951</v>
      </c>
      <c r="C164" s="590" t="s">
        <v>952</v>
      </c>
      <c r="D164" s="590" t="s">
        <v>1320</v>
      </c>
      <c r="E164" s="590" t="s">
        <v>1219</v>
      </c>
      <c r="F164" s="590" t="s">
        <v>318</v>
      </c>
      <c r="G164" s="590" t="s">
        <v>415</v>
      </c>
      <c r="H164" s="590" t="s">
        <v>954</v>
      </c>
      <c r="I164" s="590" t="s">
        <v>492</v>
      </c>
      <c r="J164" s="590" t="s">
        <v>493</v>
      </c>
      <c r="K164" s="591" t="s">
        <v>282</v>
      </c>
      <c r="L164" s="592">
        <v>1</v>
      </c>
      <c r="M164" s="593">
        <v>280470</v>
      </c>
      <c r="N164" s="594">
        <v>0</v>
      </c>
      <c r="O164" s="595">
        <v>257731</v>
      </c>
      <c r="P164" s="596">
        <v>160973</v>
      </c>
      <c r="Q164" s="597">
        <f t="shared" si="83"/>
        <v>0.62457756342853599</v>
      </c>
      <c r="R164" s="598">
        <f t="shared" si="107"/>
        <v>22739</v>
      </c>
      <c r="S164" s="599">
        <v>0</v>
      </c>
      <c r="T164" s="600">
        <v>244109.07454</v>
      </c>
      <c r="U164" s="600">
        <v>0</v>
      </c>
      <c r="V164" s="600">
        <v>244109.07454</v>
      </c>
      <c r="W164" s="601">
        <f t="shared" si="84"/>
        <v>0.87035716668449392</v>
      </c>
      <c r="X164" s="602">
        <v>25.325499999999998</v>
      </c>
      <c r="Y164" s="603">
        <v>0</v>
      </c>
      <c r="Z164" s="603">
        <v>65.415066666666661</v>
      </c>
      <c r="AA164" s="603">
        <v>26.387333333333334</v>
      </c>
      <c r="AB164" s="603">
        <v>8.7846666666666664</v>
      </c>
      <c r="AC164" s="603">
        <v>77.066800000000001</v>
      </c>
      <c r="AD164" s="603">
        <v>1</v>
      </c>
      <c r="AE164" s="603">
        <v>7.8489999999999993</v>
      </c>
      <c r="AF164" s="603">
        <v>17.616999999999997</v>
      </c>
      <c r="AG164" s="603">
        <v>229.44536666666664</v>
      </c>
      <c r="AH164" s="604">
        <f t="shared" si="85"/>
        <v>0.12415716556952409</v>
      </c>
      <c r="AI164" s="605">
        <f t="shared" si="86"/>
        <v>0.32069452776351071</v>
      </c>
      <c r="AJ164" s="606"/>
      <c r="AK164" s="607"/>
      <c r="AL164" s="607"/>
      <c r="AM164" s="607"/>
      <c r="AN164" s="607"/>
      <c r="AO164" s="607"/>
      <c r="AP164" s="607">
        <v>642</v>
      </c>
      <c r="AQ164" s="608">
        <v>1</v>
      </c>
      <c r="AR164" s="609"/>
      <c r="AS164" s="610"/>
      <c r="AT164" s="610"/>
      <c r="AU164" s="610"/>
      <c r="AV164" s="610"/>
      <c r="AW164" s="610"/>
      <c r="AX164" s="610"/>
      <c r="AY164" s="610"/>
      <c r="AZ164" s="610"/>
      <c r="BA164" s="610"/>
      <c r="BB164" s="610"/>
      <c r="BC164" s="610"/>
      <c r="BD164" s="610"/>
      <c r="BE164" s="610"/>
      <c r="BF164" s="610"/>
      <c r="BG164" s="610"/>
      <c r="BH164" s="610"/>
      <c r="BI164" s="610"/>
      <c r="BJ164" s="610"/>
      <c r="BK164" s="610"/>
      <c r="BL164" s="611"/>
      <c r="BM164" s="612">
        <v>18</v>
      </c>
      <c r="BN164" s="613"/>
      <c r="BO164" s="613"/>
      <c r="BP164" s="613"/>
      <c r="BQ164" s="613"/>
      <c r="BR164" s="613"/>
      <c r="BS164" s="613"/>
      <c r="BT164" s="613"/>
      <c r="BU164" s="613"/>
      <c r="BV164" s="613"/>
      <c r="BW164" s="613"/>
      <c r="BX164" s="613"/>
      <c r="BY164" s="613"/>
      <c r="BZ164" s="613"/>
      <c r="CA164" s="613"/>
      <c r="CB164" s="613"/>
      <c r="CC164" s="613"/>
      <c r="CD164" s="613"/>
      <c r="CE164" s="613"/>
      <c r="CF164" s="613"/>
      <c r="CG164" s="613"/>
      <c r="CH164" s="613"/>
      <c r="CI164" s="613"/>
      <c r="CJ164" s="613"/>
      <c r="CK164" s="613"/>
      <c r="CL164" s="613"/>
      <c r="CM164" s="613"/>
      <c r="CN164" s="613"/>
      <c r="CO164" s="613"/>
      <c r="CP164" s="613"/>
      <c r="CQ164" s="613"/>
      <c r="CR164" s="613"/>
      <c r="CS164" s="613"/>
      <c r="CT164" s="613"/>
      <c r="CU164" s="613"/>
      <c r="CV164" s="613"/>
      <c r="CW164" s="613"/>
      <c r="CX164" s="613"/>
      <c r="CY164" s="613"/>
      <c r="CZ164" s="613"/>
      <c r="DA164" s="613">
        <f t="shared" si="87"/>
        <v>18</v>
      </c>
      <c r="DB164" s="614">
        <f t="shared" si="88"/>
        <v>1</v>
      </c>
      <c r="DC164" s="615">
        <v>0.80684931506849311</v>
      </c>
      <c r="DD164" s="616"/>
      <c r="DE164" s="616"/>
      <c r="DF164" s="616"/>
      <c r="DG164" s="616"/>
      <c r="DH164" s="616"/>
      <c r="DI164" s="616"/>
      <c r="DJ164" s="616"/>
      <c r="DK164" s="616"/>
      <c r="DL164" s="616"/>
      <c r="DM164" s="616"/>
      <c r="DN164" s="616"/>
      <c r="DO164" s="616"/>
      <c r="DP164" s="616"/>
      <c r="DQ164" s="616"/>
      <c r="DR164" s="616"/>
      <c r="DS164" s="616"/>
      <c r="DT164" s="616"/>
      <c r="DU164" s="616"/>
      <c r="DV164" s="616"/>
      <c r="DW164" s="616"/>
      <c r="DX164" s="616"/>
      <c r="DY164" s="616"/>
      <c r="DZ164" s="616"/>
      <c r="EA164" s="616"/>
      <c r="EB164" s="616"/>
      <c r="EC164" s="616"/>
      <c r="ED164" s="616"/>
      <c r="EE164" s="616"/>
      <c r="EF164" s="616"/>
      <c r="EG164" s="616"/>
      <c r="EH164" s="616"/>
      <c r="EI164" s="616"/>
      <c r="EJ164" s="616"/>
      <c r="EK164" s="616"/>
      <c r="EL164" s="616"/>
      <c r="EM164" s="616"/>
      <c r="EN164" s="616"/>
      <c r="EO164" s="616"/>
      <c r="EP164" s="616"/>
      <c r="EQ164" s="617">
        <v>0.80684931506849311</v>
      </c>
      <c r="ER164" s="618"/>
      <c r="ES164" s="619">
        <v>3</v>
      </c>
      <c r="ET164" s="619"/>
      <c r="EU164" s="619"/>
      <c r="EV164" s="619"/>
      <c r="EW164" s="619"/>
      <c r="EX164" s="619"/>
      <c r="EY164" s="619"/>
      <c r="EZ164" s="619"/>
      <c r="FA164" s="619"/>
      <c r="FB164" s="619"/>
      <c r="FC164" s="619"/>
      <c r="FD164" s="619"/>
      <c r="FE164" s="619"/>
      <c r="FF164" s="619"/>
      <c r="FG164" s="619"/>
      <c r="FH164" s="619"/>
      <c r="FI164" s="619"/>
      <c r="FJ164" s="619"/>
      <c r="FK164" s="619"/>
      <c r="FL164" s="619"/>
      <c r="FM164" s="619"/>
      <c r="FN164" s="619"/>
      <c r="FO164" s="619"/>
      <c r="FP164" s="619"/>
      <c r="FQ164" s="619"/>
      <c r="FR164" s="619"/>
      <c r="FS164" s="619"/>
      <c r="FT164" s="619"/>
      <c r="FU164" s="619"/>
      <c r="FV164" s="619"/>
      <c r="FW164" s="619"/>
      <c r="FX164" s="620">
        <f t="shared" si="89"/>
        <v>3</v>
      </c>
      <c r="FY164" s="614">
        <f t="shared" si="108"/>
        <v>1</v>
      </c>
      <c r="FZ164" s="615"/>
      <c r="GA164" s="616">
        <v>0.72602739726027399</v>
      </c>
      <c r="GB164" s="616"/>
      <c r="GC164" s="616"/>
      <c r="GD164" s="616"/>
      <c r="GE164" s="616"/>
      <c r="GF164" s="616"/>
      <c r="GG164" s="616"/>
      <c r="GH164" s="616"/>
      <c r="GI164" s="616"/>
      <c r="GJ164" s="616"/>
      <c r="GK164" s="616"/>
      <c r="GL164" s="616"/>
      <c r="GM164" s="616"/>
      <c r="GN164" s="616"/>
      <c r="GO164" s="616"/>
      <c r="GP164" s="616"/>
      <c r="GQ164" s="616"/>
      <c r="GR164" s="616"/>
      <c r="GS164" s="616"/>
      <c r="GT164" s="616"/>
      <c r="GU164" s="616"/>
      <c r="GV164" s="616"/>
      <c r="GW164" s="616"/>
      <c r="GX164" s="616"/>
      <c r="GY164" s="616"/>
      <c r="GZ164" s="616"/>
      <c r="HA164" s="616"/>
      <c r="HB164" s="616"/>
      <c r="HC164" s="616"/>
      <c r="HD164" s="616"/>
      <c r="HE164" s="616"/>
      <c r="HF164" s="621">
        <v>0.72602739726027399</v>
      </c>
      <c r="HG164" s="622"/>
      <c r="HH164" s="623">
        <v>35</v>
      </c>
      <c r="HI164" s="623"/>
      <c r="HJ164" s="623"/>
      <c r="HK164" s="623">
        <v>24</v>
      </c>
      <c r="HL164" s="659">
        <v>1.0542237442922375</v>
      </c>
      <c r="HM164" s="623">
        <v>20</v>
      </c>
      <c r="HN164" s="660">
        <v>1.0698630136986302</v>
      </c>
      <c r="HO164" s="625">
        <v>0</v>
      </c>
      <c r="HP164" s="626">
        <v>64</v>
      </c>
      <c r="HQ164" s="626">
        <v>0</v>
      </c>
      <c r="HR164" s="626">
        <v>27</v>
      </c>
      <c r="HS164" s="626">
        <v>182</v>
      </c>
      <c r="HT164" s="626">
        <v>156</v>
      </c>
      <c r="HU164" s="626">
        <v>38</v>
      </c>
      <c r="HV164" s="626">
        <v>36</v>
      </c>
      <c r="HW164" s="626">
        <v>81</v>
      </c>
      <c r="HX164" s="626">
        <v>11</v>
      </c>
      <c r="HY164" s="626">
        <v>44</v>
      </c>
      <c r="HZ164" s="626">
        <v>71</v>
      </c>
      <c r="IA164" s="626">
        <v>0</v>
      </c>
      <c r="IB164" s="626">
        <v>1</v>
      </c>
      <c r="IC164" s="626">
        <v>0</v>
      </c>
      <c r="ID164" s="626">
        <v>0</v>
      </c>
      <c r="IE164" s="626">
        <v>38</v>
      </c>
      <c r="IF164" s="626">
        <v>4</v>
      </c>
      <c r="IG164" s="626">
        <v>17</v>
      </c>
      <c r="IH164" s="626">
        <v>12</v>
      </c>
      <c r="II164" s="626">
        <v>19</v>
      </c>
      <c r="IJ164" s="626">
        <v>7</v>
      </c>
      <c r="IK164" s="626">
        <v>0</v>
      </c>
      <c r="IL164" s="626">
        <v>0</v>
      </c>
      <c r="IM164" s="626">
        <v>0</v>
      </c>
      <c r="IN164" s="626">
        <v>0</v>
      </c>
      <c r="IO164" s="626">
        <v>0</v>
      </c>
      <c r="IP164" s="626">
        <v>0</v>
      </c>
      <c r="IQ164" s="626">
        <f t="shared" si="102"/>
        <v>808</v>
      </c>
      <c r="IR164" s="627">
        <f t="shared" si="91"/>
        <v>0</v>
      </c>
      <c r="IS164" s="614">
        <f t="shared" si="92"/>
        <v>2.2136986301369861</v>
      </c>
      <c r="IT164" s="628">
        <v>34</v>
      </c>
      <c r="IU164" s="629">
        <f t="shared" si="93"/>
        <v>4.2079207920792082E-2</v>
      </c>
      <c r="IV164" s="630">
        <v>69</v>
      </c>
      <c r="IW164" s="631">
        <f t="shared" si="74"/>
        <v>8.5396039603960402E-2</v>
      </c>
      <c r="IX164" s="632">
        <v>823.70130000000051</v>
      </c>
      <c r="IY164" s="633">
        <v>17.573200000000003</v>
      </c>
      <c r="IZ164" s="633">
        <v>841.27449999999953</v>
      </c>
      <c r="JA164" s="634">
        <f t="shared" si="94"/>
        <v>2.0888782436648219E-2</v>
      </c>
      <c r="JB164" s="635">
        <v>1.0411813118811875</v>
      </c>
      <c r="JC164" s="636">
        <v>5</v>
      </c>
      <c r="JD164" s="637">
        <v>29</v>
      </c>
      <c r="JE164" s="637">
        <v>0</v>
      </c>
      <c r="JF164" s="637">
        <v>0</v>
      </c>
      <c r="JG164" s="637">
        <v>0</v>
      </c>
      <c r="JH164" s="637">
        <v>774</v>
      </c>
      <c r="JI164" s="638">
        <f t="shared" si="75"/>
        <v>6.1881188118811884E-3</v>
      </c>
      <c r="JJ164" s="638">
        <f t="shared" si="76"/>
        <v>3.5891089108910888E-2</v>
      </c>
      <c r="JK164" s="638">
        <f t="shared" si="77"/>
        <v>0</v>
      </c>
      <c r="JL164" s="638">
        <f t="shared" si="78"/>
        <v>0</v>
      </c>
      <c r="JM164" s="638">
        <f t="shared" si="79"/>
        <v>0</v>
      </c>
      <c r="JN164" s="639">
        <f t="shared" si="80"/>
        <v>0.95792079207920788</v>
      </c>
      <c r="JO164" s="640">
        <v>0</v>
      </c>
      <c r="JP164" s="641">
        <v>7.515625</v>
      </c>
      <c r="JQ164" s="641">
        <v>0</v>
      </c>
      <c r="JR164" s="641">
        <v>5</v>
      </c>
      <c r="JS164" s="641">
        <v>10.835164835164836</v>
      </c>
      <c r="JT164" s="641">
        <v>6.8589743589743586</v>
      </c>
      <c r="JU164" s="641">
        <v>7.8947368421052628</v>
      </c>
      <c r="JV164" s="641">
        <v>8.9444444444444446</v>
      </c>
      <c r="JW164" s="641">
        <v>8.6172839506172831</v>
      </c>
      <c r="JX164" s="641">
        <v>11.090909090909092</v>
      </c>
      <c r="JY164" s="641">
        <v>7</v>
      </c>
      <c r="JZ164" s="641">
        <v>12.309859154929578</v>
      </c>
      <c r="KA164" s="641">
        <v>0</v>
      </c>
      <c r="KB164" s="641">
        <v>1</v>
      </c>
      <c r="KC164" s="641">
        <v>0</v>
      </c>
      <c r="KD164" s="641">
        <v>0</v>
      </c>
      <c r="KE164" s="641">
        <v>5.5789473684210522</v>
      </c>
      <c r="KF164" s="641">
        <v>8.25</v>
      </c>
      <c r="KG164" s="641">
        <v>7.4705882352941178</v>
      </c>
      <c r="KH164" s="641">
        <v>4.666666666666667</v>
      </c>
      <c r="KI164" s="641">
        <v>3.3684210526315788</v>
      </c>
      <c r="KJ164" s="641">
        <v>2.5714285714285716</v>
      </c>
      <c r="KK164" s="641">
        <v>0</v>
      </c>
      <c r="KL164" s="641">
        <v>0</v>
      </c>
      <c r="KM164" s="641">
        <v>0</v>
      </c>
      <c r="KN164" s="641">
        <v>0</v>
      </c>
      <c r="KO164" s="641">
        <v>0</v>
      </c>
      <c r="KP164" s="641">
        <v>0</v>
      </c>
      <c r="KQ164" s="642">
        <v>8.407178217821782</v>
      </c>
      <c r="KR164" s="625">
        <v>0</v>
      </c>
      <c r="KS164" s="626">
        <v>414</v>
      </c>
      <c r="KT164" s="626">
        <v>0</v>
      </c>
      <c r="KU164" s="626">
        <v>111</v>
      </c>
      <c r="KV164" s="626">
        <v>1242</v>
      </c>
      <c r="KW164" s="626">
        <v>819</v>
      </c>
      <c r="KX164" s="626">
        <v>261</v>
      </c>
      <c r="KY164" s="626">
        <v>287</v>
      </c>
      <c r="KZ164" s="626">
        <v>613</v>
      </c>
      <c r="LA164" s="626">
        <v>111</v>
      </c>
      <c r="LB164" s="626">
        <v>258</v>
      </c>
      <c r="LC164" s="626">
        <v>788</v>
      </c>
      <c r="LD164" s="626">
        <v>0</v>
      </c>
      <c r="LE164" s="626">
        <v>1</v>
      </c>
      <c r="LF164" s="626">
        <v>0</v>
      </c>
      <c r="LG164" s="626">
        <v>0</v>
      </c>
      <c r="LH164" s="626">
        <v>174</v>
      </c>
      <c r="LI164" s="626">
        <v>29</v>
      </c>
      <c r="LJ164" s="626">
        <v>78</v>
      </c>
      <c r="LK164" s="626">
        <v>43</v>
      </c>
      <c r="LL164" s="626">
        <v>45</v>
      </c>
      <c r="LM164" s="626">
        <v>6</v>
      </c>
      <c r="LN164" s="626">
        <v>0</v>
      </c>
      <c r="LO164" s="626">
        <v>0</v>
      </c>
      <c r="LP164" s="626">
        <v>0</v>
      </c>
      <c r="LQ164" s="626">
        <v>0</v>
      </c>
      <c r="LR164" s="626">
        <v>0</v>
      </c>
      <c r="LS164" s="626">
        <v>0</v>
      </c>
      <c r="LT164" s="626">
        <f t="shared" si="72"/>
        <v>5280</v>
      </c>
      <c r="LU164" s="614">
        <f t="shared" si="81"/>
        <v>14.465753424657533</v>
      </c>
      <c r="LV164" s="625">
        <v>0</v>
      </c>
      <c r="LW164" s="626">
        <v>3</v>
      </c>
      <c r="LX164" s="626">
        <v>0</v>
      </c>
      <c r="LY164" s="626">
        <v>0</v>
      </c>
      <c r="LZ164" s="626">
        <v>551</v>
      </c>
      <c r="MA164" s="626">
        <v>103</v>
      </c>
      <c r="MB164" s="626">
        <v>2</v>
      </c>
      <c r="MC164" s="626">
        <v>0</v>
      </c>
      <c r="MD164" s="626">
        <v>4</v>
      </c>
      <c r="ME164" s="626">
        <v>0</v>
      </c>
      <c r="MF164" s="626">
        <v>8</v>
      </c>
      <c r="MG164" s="626">
        <v>16</v>
      </c>
      <c r="MH164" s="626">
        <v>0</v>
      </c>
      <c r="MI164" s="626">
        <v>0</v>
      </c>
      <c r="MJ164" s="626">
        <v>0</v>
      </c>
      <c r="MK164" s="626">
        <v>0</v>
      </c>
      <c r="ML164" s="626">
        <v>0</v>
      </c>
      <c r="MM164" s="626">
        <v>0</v>
      </c>
      <c r="MN164" s="626">
        <v>33</v>
      </c>
      <c r="MO164" s="626">
        <v>1</v>
      </c>
      <c r="MP164" s="626">
        <v>4</v>
      </c>
      <c r="MQ164" s="626">
        <v>6</v>
      </c>
      <c r="MR164" s="626">
        <v>0</v>
      </c>
      <c r="MS164" s="626">
        <v>0</v>
      </c>
      <c r="MT164" s="626">
        <v>0</v>
      </c>
      <c r="MU164" s="626">
        <v>0</v>
      </c>
      <c r="MV164" s="626">
        <v>0</v>
      </c>
      <c r="MW164" s="626">
        <v>0</v>
      </c>
      <c r="MX164" s="626">
        <f t="shared" si="103"/>
        <v>731</v>
      </c>
      <c r="MY164" s="614">
        <f t="shared" si="95"/>
        <v>2.0027397260273974</v>
      </c>
      <c r="MZ164" s="612">
        <f t="shared" si="82"/>
        <v>5280</v>
      </c>
      <c r="NA164" s="613">
        <f t="shared" si="96"/>
        <v>731</v>
      </c>
      <c r="NB164" s="643">
        <f t="shared" si="97"/>
        <v>0.12161038096822492</v>
      </c>
      <c r="NC164" s="644">
        <v>0</v>
      </c>
      <c r="ND164" s="645">
        <v>0</v>
      </c>
      <c r="NE164" s="645">
        <v>119</v>
      </c>
      <c r="NF164" s="646">
        <v>321</v>
      </c>
      <c r="NG164" s="647">
        <v>163</v>
      </c>
      <c r="NH164" s="647">
        <v>128</v>
      </c>
      <c r="NI164" s="645">
        <v>0</v>
      </c>
      <c r="NJ164" s="645">
        <v>0</v>
      </c>
      <c r="NK164" s="646">
        <v>0</v>
      </c>
      <c r="NL164" s="647">
        <v>0</v>
      </c>
      <c r="NM164" s="645">
        <v>0</v>
      </c>
      <c r="NN164" s="645">
        <v>0</v>
      </c>
      <c r="NO164" s="646">
        <v>0</v>
      </c>
      <c r="NP164" s="647">
        <v>0</v>
      </c>
      <c r="NQ164" s="648">
        <v>0</v>
      </c>
      <c r="NR164" s="648">
        <v>0</v>
      </c>
      <c r="NS164" s="648">
        <v>0</v>
      </c>
      <c r="NT164" s="649">
        <f t="shared" si="98"/>
        <v>731</v>
      </c>
      <c r="NU164" s="650">
        <f t="shared" si="99"/>
        <v>0.16279069767441862</v>
      </c>
      <c r="NV164" s="625"/>
      <c r="NW164" s="626"/>
      <c r="NX164" s="626"/>
      <c r="NY164" s="651"/>
      <c r="NZ164" s="626">
        <v>474</v>
      </c>
      <c r="OA164" s="626">
        <v>1</v>
      </c>
      <c r="OB164" s="626"/>
      <c r="OC164" s="651">
        <v>475</v>
      </c>
      <c r="OD164" s="652">
        <f t="shared" si="100"/>
        <v>475</v>
      </c>
      <c r="OE164" s="653"/>
      <c r="OF164" s="654"/>
      <c r="OG164" s="654">
        <v>1.79</v>
      </c>
      <c r="OH164" s="654">
        <v>0.59666666666666668</v>
      </c>
      <c r="OI164" s="654"/>
      <c r="OJ164" s="654"/>
      <c r="OK164" s="654">
        <v>6.68</v>
      </c>
      <c r="OL164" s="655">
        <v>2.2266666666666666</v>
      </c>
      <c r="OM164" s="656"/>
      <c r="ON164" s="657"/>
      <c r="OO164" s="657"/>
      <c r="OP164" s="657"/>
      <c r="OQ164" s="657"/>
      <c r="OR164" s="657"/>
      <c r="OS164" s="657"/>
      <c r="OT164" s="658"/>
    </row>
    <row r="165" spans="1:410" s="587" customFormat="1" ht="8.25" x14ac:dyDescent="0.25">
      <c r="A165" s="588" t="s">
        <v>955</v>
      </c>
      <c r="B165" s="589" t="s">
        <v>956</v>
      </c>
      <c r="C165" s="590" t="s">
        <v>957</v>
      </c>
      <c r="D165" s="590" t="s">
        <v>958</v>
      </c>
      <c r="E165" s="590" t="s">
        <v>1217</v>
      </c>
      <c r="F165" s="590" t="s">
        <v>312</v>
      </c>
      <c r="G165" s="590" t="s">
        <v>534</v>
      </c>
      <c r="H165" s="590" t="s">
        <v>959</v>
      </c>
      <c r="I165" s="590" t="s">
        <v>492</v>
      </c>
      <c r="J165" s="590" t="s">
        <v>493</v>
      </c>
      <c r="K165" s="591" t="s">
        <v>282</v>
      </c>
      <c r="L165" s="592">
        <v>1</v>
      </c>
      <c r="M165" s="593">
        <v>354708</v>
      </c>
      <c r="N165" s="594">
        <v>432</v>
      </c>
      <c r="O165" s="595">
        <v>350552</v>
      </c>
      <c r="P165" s="596">
        <v>213244</v>
      </c>
      <c r="Q165" s="597">
        <f t="shared" si="83"/>
        <v>0.60830918094890341</v>
      </c>
      <c r="R165" s="598">
        <f t="shared" si="107"/>
        <v>4156</v>
      </c>
      <c r="S165" s="599">
        <v>0</v>
      </c>
      <c r="T165" s="600">
        <v>342244.62451000005</v>
      </c>
      <c r="U165" s="600">
        <v>0</v>
      </c>
      <c r="V165" s="600">
        <v>342244.62451000005</v>
      </c>
      <c r="W165" s="601">
        <f t="shared" si="84"/>
        <v>0.96486299860730529</v>
      </c>
      <c r="X165" s="602">
        <v>68.385999999999996</v>
      </c>
      <c r="Y165" s="603">
        <v>0</v>
      </c>
      <c r="Z165" s="603">
        <v>113.22613333333334</v>
      </c>
      <c r="AA165" s="603">
        <v>31.397333333333332</v>
      </c>
      <c r="AB165" s="603">
        <v>14.605866666666667</v>
      </c>
      <c r="AC165" s="603">
        <v>60.603200000000001</v>
      </c>
      <c r="AD165" s="603">
        <v>1.008</v>
      </c>
      <c r="AE165" s="603">
        <v>30.818000000000001</v>
      </c>
      <c r="AF165" s="603">
        <v>84.278999999999996</v>
      </c>
      <c r="AG165" s="603">
        <v>404.32353333333327</v>
      </c>
      <c r="AH165" s="604">
        <f t="shared" si="85"/>
        <v>0.23644442026757345</v>
      </c>
      <c r="AI165" s="605">
        <f t="shared" si="86"/>
        <v>0.3914790666969698</v>
      </c>
      <c r="AJ165" s="606"/>
      <c r="AK165" s="607"/>
      <c r="AL165" s="607"/>
      <c r="AM165" s="607"/>
      <c r="AN165" s="607"/>
      <c r="AO165" s="607">
        <v>5278</v>
      </c>
      <c r="AP165" s="607">
        <v>1095</v>
      </c>
      <c r="AQ165" s="608"/>
      <c r="AR165" s="609"/>
      <c r="AS165" s="610"/>
      <c r="AT165" s="610"/>
      <c r="AU165" s="610"/>
      <c r="AV165" s="610"/>
      <c r="AW165" s="610"/>
      <c r="AX165" s="610"/>
      <c r="AY165" s="610"/>
      <c r="AZ165" s="610"/>
      <c r="BA165" s="610"/>
      <c r="BB165" s="610"/>
      <c r="BC165" s="610"/>
      <c r="BD165" s="610"/>
      <c r="BE165" s="610"/>
      <c r="BF165" s="610"/>
      <c r="BG165" s="610"/>
      <c r="BH165" s="610"/>
      <c r="BI165" s="610"/>
      <c r="BJ165" s="610"/>
      <c r="BK165" s="610"/>
      <c r="BL165" s="611"/>
      <c r="BM165" s="612">
        <v>27</v>
      </c>
      <c r="BN165" s="613">
        <v>27</v>
      </c>
      <c r="BO165" s="613"/>
      <c r="BP165" s="613">
        <v>20</v>
      </c>
      <c r="BQ165" s="613"/>
      <c r="BR165" s="613"/>
      <c r="BS165" s="613"/>
      <c r="BT165" s="613"/>
      <c r="BU165" s="613"/>
      <c r="BV165" s="613"/>
      <c r="BW165" s="613"/>
      <c r="BX165" s="613"/>
      <c r="BY165" s="613"/>
      <c r="BZ165" s="613"/>
      <c r="CA165" s="613"/>
      <c r="CB165" s="613"/>
      <c r="CC165" s="613"/>
      <c r="CD165" s="613"/>
      <c r="CE165" s="613"/>
      <c r="CF165" s="613"/>
      <c r="CG165" s="613"/>
      <c r="CH165" s="613"/>
      <c r="CI165" s="613"/>
      <c r="CJ165" s="613"/>
      <c r="CK165" s="613"/>
      <c r="CL165" s="613"/>
      <c r="CM165" s="613"/>
      <c r="CN165" s="613"/>
      <c r="CO165" s="613"/>
      <c r="CP165" s="613"/>
      <c r="CQ165" s="613"/>
      <c r="CR165" s="613"/>
      <c r="CS165" s="613"/>
      <c r="CT165" s="613"/>
      <c r="CU165" s="613"/>
      <c r="CV165" s="613"/>
      <c r="CW165" s="613"/>
      <c r="CX165" s="613"/>
      <c r="CY165" s="613"/>
      <c r="CZ165" s="613"/>
      <c r="DA165" s="613">
        <f t="shared" si="87"/>
        <v>74</v>
      </c>
      <c r="DB165" s="614">
        <f t="shared" si="88"/>
        <v>3</v>
      </c>
      <c r="DC165" s="615">
        <v>0.40547945205479452</v>
      </c>
      <c r="DD165" s="616">
        <v>0.39928970065956365</v>
      </c>
      <c r="DE165" s="616"/>
      <c r="DF165" s="616">
        <v>0.3715068493150685</v>
      </c>
      <c r="DG165" s="616"/>
      <c r="DH165" s="616"/>
      <c r="DI165" s="616"/>
      <c r="DJ165" s="616"/>
      <c r="DK165" s="616"/>
      <c r="DL165" s="616"/>
      <c r="DM165" s="616"/>
      <c r="DN165" s="616"/>
      <c r="DO165" s="616"/>
      <c r="DP165" s="616"/>
      <c r="DQ165" s="616"/>
      <c r="DR165" s="616"/>
      <c r="DS165" s="616"/>
      <c r="DT165" s="616"/>
      <c r="DU165" s="616"/>
      <c r="DV165" s="616"/>
      <c r="DW165" s="616"/>
      <c r="DX165" s="616"/>
      <c r="DY165" s="616"/>
      <c r="DZ165" s="616"/>
      <c r="EA165" s="616"/>
      <c r="EB165" s="616"/>
      <c r="EC165" s="616"/>
      <c r="ED165" s="616"/>
      <c r="EE165" s="616"/>
      <c r="EF165" s="616"/>
      <c r="EG165" s="616"/>
      <c r="EH165" s="616"/>
      <c r="EI165" s="616"/>
      <c r="EJ165" s="616"/>
      <c r="EK165" s="616"/>
      <c r="EL165" s="616"/>
      <c r="EM165" s="616"/>
      <c r="EN165" s="616"/>
      <c r="EO165" s="616"/>
      <c r="EP165" s="616"/>
      <c r="EQ165" s="617">
        <v>0.39403924472417623</v>
      </c>
      <c r="ER165" s="618"/>
      <c r="ES165" s="619">
        <v>5</v>
      </c>
      <c r="ET165" s="619"/>
      <c r="EU165" s="619"/>
      <c r="EV165" s="619"/>
      <c r="EW165" s="619"/>
      <c r="EX165" s="619"/>
      <c r="EY165" s="619"/>
      <c r="EZ165" s="619"/>
      <c r="FA165" s="619"/>
      <c r="FB165" s="619"/>
      <c r="FC165" s="619"/>
      <c r="FD165" s="619"/>
      <c r="FE165" s="619"/>
      <c r="FF165" s="619"/>
      <c r="FG165" s="619"/>
      <c r="FH165" s="619"/>
      <c r="FI165" s="619"/>
      <c r="FJ165" s="619"/>
      <c r="FK165" s="619"/>
      <c r="FL165" s="619"/>
      <c r="FM165" s="619"/>
      <c r="FN165" s="619"/>
      <c r="FO165" s="619"/>
      <c r="FP165" s="619"/>
      <c r="FQ165" s="619"/>
      <c r="FR165" s="619"/>
      <c r="FS165" s="619"/>
      <c r="FT165" s="619"/>
      <c r="FU165" s="619"/>
      <c r="FV165" s="619"/>
      <c r="FW165" s="619"/>
      <c r="FX165" s="620">
        <f t="shared" si="89"/>
        <v>5</v>
      </c>
      <c r="FY165" s="614">
        <f t="shared" si="108"/>
        <v>1</v>
      </c>
      <c r="FZ165" s="615"/>
      <c r="GA165" s="616">
        <v>0.80602739726027395</v>
      </c>
      <c r="GB165" s="616"/>
      <c r="GC165" s="616"/>
      <c r="GD165" s="616"/>
      <c r="GE165" s="616"/>
      <c r="GF165" s="616"/>
      <c r="GG165" s="616"/>
      <c r="GH165" s="616"/>
      <c r="GI165" s="616"/>
      <c r="GJ165" s="616"/>
      <c r="GK165" s="616"/>
      <c r="GL165" s="616"/>
      <c r="GM165" s="616"/>
      <c r="GN165" s="616"/>
      <c r="GO165" s="616"/>
      <c r="GP165" s="616"/>
      <c r="GQ165" s="616"/>
      <c r="GR165" s="616"/>
      <c r="GS165" s="616"/>
      <c r="GT165" s="616"/>
      <c r="GU165" s="616"/>
      <c r="GV165" s="616"/>
      <c r="GW165" s="616"/>
      <c r="GX165" s="616"/>
      <c r="GY165" s="616"/>
      <c r="GZ165" s="616"/>
      <c r="HA165" s="616"/>
      <c r="HB165" s="616"/>
      <c r="HC165" s="616"/>
      <c r="HD165" s="616"/>
      <c r="HE165" s="616"/>
      <c r="HF165" s="621">
        <v>0.80602739726027395</v>
      </c>
      <c r="HG165" s="622"/>
      <c r="HH165" s="623">
        <v>25</v>
      </c>
      <c r="HI165" s="623">
        <v>10</v>
      </c>
      <c r="HJ165" s="623"/>
      <c r="HK165" s="623">
        <v>12</v>
      </c>
      <c r="HL165" s="659">
        <v>1.3251141552511416</v>
      </c>
      <c r="HM165" s="623"/>
      <c r="HN165" s="624"/>
      <c r="HO165" s="625">
        <v>29</v>
      </c>
      <c r="HP165" s="626">
        <v>97</v>
      </c>
      <c r="HQ165" s="626">
        <v>5</v>
      </c>
      <c r="HR165" s="626">
        <v>25</v>
      </c>
      <c r="HS165" s="626">
        <v>190</v>
      </c>
      <c r="HT165" s="626">
        <v>379</v>
      </c>
      <c r="HU165" s="626">
        <v>354</v>
      </c>
      <c r="HV165" s="626">
        <v>162</v>
      </c>
      <c r="HW165" s="626">
        <v>886</v>
      </c>
      <c r="HX165" s="626">
        <v>100</v>
      </c>
      <c r="HY165" s="626">
        <v>78</v>
      </c>
      <c r="HZ165" s="626">
        <v>123</v>
      </c>
      <c r="IA165" s="626">
        <v>11</v>
      </c>
      <c r="IB165" s="626">
        <v>6</v>
      </c>
      <c r="IC165" s="626">
        <v>0</v>
      </c>
      <c r="ID165" s="626">
        <v>0</v>
      </c>
      <c r="IE165" s="626">
        <v>36</v>
      </c>
      <c r="IF165" s="626">
        <v>6</v>
      </c>
      <c r="IG165" s="626">
        <v>33</v>
      </c>
      <c r="IH165" s="626">
        <v>6</v>
      </c>
      <c r="II165" s="626">
        <v>10</v>
      </c>
      <c r="IJ165" s="626">
        <v>23</v>
      </c>
      <c r="IK165" s="626">
        <v>4</v>
      </c>
      <c r="IL165" s="626">
        <v>2</v>
      </c>
      <c r="IM165" s="626">
        <v>0</v>
      </c>
      <c r="IN165" s="626">
        <v>0</v>
      </c>
      <c r="IO165" s="626">
        <v>0</v>
      </c>
      <c r="IP165" s="626">
        <v>0</v>
      </c>
      <c r="IQ165" s="626">
        <f t="shared" si="102"/>
        <v>2565</v>
      </c>
      <c r="IR165" s="627">
        <f t="shared" si="91"/>
        <v>1.1306042884990253E-2</v>
      </c>
      <c r="IS165" s="614">
        <f t="shared" si="92"/>
        <v>7.0273972602739727</v>
      </c>
      <c r="IT165" s="628">
        <v>804</v>
      </c>
      <c r="IU165" s="629">
        <f t="shared" si="93"/>
        <v>0.31345029239766081</v>
      </c>
      <c r="IV165" s="630">
        <v>966</v>
      </c>
      <c r="IW165" s="631">
        <f t="shared" si="74"/>
        <v>0.37660818713450295</v>
      </c>
      <c r="IX165" s="632">
        <v>2686.7398999999982</v>
      </c>
      <c r="IY165" s="633">
        <v>397.51709999999974</v>
      </c>
      <c r="IZ165" s="633">
        <v>3084.2570000000037</v>
      </c>
      <c r="JA165" s="634">
        <f t="shared" si="94"/>
        <v>0.12888585484283549</v>
      </c>
      <c r="JB165" s="635">
        <v>1.202439376218325</v>
      </c>
      <c r="JC165" s="636">
        <v>1054</v>
      </c>
      <c r="JD165" s="637">
        <v>316</v>
      </c>
      <c r="JE165" s="637">
        <v>2</v>
      </c>
      <c r="JF165" s="637">
        <v>0</v>
      </c>
      <c r="JG165" s="637">
        <v>0</v>
      </c>
      <c r="JH165" s="637">
        <v>1193</v>
      </c>
      <c r="JI165" s="638">
        <f t="shared" si="75"/>
        <v>0.41091617933723196</v>
      </c>
      <c r="JJ165" s="638">
        <f t="shared" si="76"/>
        <v>0.12319688109161793</v>
      </c>
      <c r="JK165" s="638">
        <f t="shared" si="77"/>
        <v>7.7972709551656918E-4</v>
      </c>
      <c r="JL165" s="638">
        <f t="shared" si="78"/>
        <v>0</v>
      </c>
      <c r="JM165" s="638">
        <f t="shared" si="79"/>
        <v>0</v>
      </c>
      <c r="JN165" s="639">
        <f t="shared" si="80"/>
        <v>0.46510721247563352</v>
      </c>
      <c r="JO165" s="640">
        <v>31.96551724137931</v>
      </c>
      <c r="JP165" s="641">
        <v>3.4845360824742269</v>
      </c>
      <c r="JQ165" s="641">
        <v>2.8</v>
      </c>
      <c r="JR165" s="641">
        <v>6.36</v>
      </c>
      <c r="JS165" s="641">
        <v>7.8315789473684214</v>
      </c>
      <c r="JT165" s="641">
        <v>4.6068601583113455</v>
      </c>
      <c r="JU165" s="641">
        <v>4.093220338983051</v>
      </c>
      <c r="JV165" s="641">
        <v>5.1975308641975309</v>
      </c>
      <c r="JW165" s="641">
        <v>5.4785553047404063</v>
      </c>
      <c r="JX165" s="641">
        <v>4.79</v>
      </c>
      <c r="JY165" s="641">
        <v>5.7307692307692308</v>
      </c>
      <c r="JZ165" s="641">
        <v>7.8699186991869921</v>
      </c>
      <c r="KA165" s="641">
        <v>5.1818181818181817</v>
      </c>
      <c r="KB165" s="641">
        <v>2.5</v>
      </c>
      <c r="KC165" s="641">
        <v>0</v>
      </c>
      <c r="KD165" s="641">
        <v>0</v>
      </c>
      <c r="KE165" s="641">
        <v>5.8055555555555554</v>
      </c>
      <c r="KF165" s="641">
        <v>4</v>
      </c>
      <c r="KG165" s="641">
        <v>10.969696969696969</v>
      </c>
      <c r="KH165" s="641">
        <v>3.5</v>
      </c>
      <c r="KI165" s="641">
        <v>2.7</v>
      </c>
      <c r="KJ165" s="641">
        <v>2.6956521739130435</v>
      </c>
      <c r="KK165" s="641">
        <v>7.75</v>
      </c>
      <c r="KL165" s="641">
        <v>1</v>
      </c>
      <c r="KM165" s="641">
        <v>0</v>
      </c>
      <c r="KN165" s="641">
        <v>0</v>
      </c>
      <c r="KO165" s="641">
        <v>0</v>
      </c>
      <c r="KP165" s="641">
        <v>0</v>
      </c>
      <c r="KQ165" s="642">
        <v>5.6612085769980505</v>
      </c>
      <c r="KR165" s="625">
        <v>50</v>
      </c>
      <c r="KS165" s="626">
        <v>229</v>
      </c>
      <c r="KT165" s="626">
        <v>10</v>
      </c>
      <c r="KU165" s="626">
        <v>134</v>
      </c>
      <c r="KV165" s="626">
        <v>1096</v>
      </c>
      <c r="KW165" s="626">
        <v>1246</v>
      </c>
      <c r="KX165" s="626">
        <v>1044</v>
      </c>
      <c r="KY165" s="626">
        <v>679</v>
      </c>
      <c r="KZ165" s="626">
        <v>3951</v>
      </c>
      <c r="LA165" s="626">
        <v>380</v>
      </c>
      <c r="LB165" s="626">
        <v>352</v>
      </c>
      <c r="LC165" s="626">
        <v>817</v>
      </c>
      <c r="LD165" s="626">
        <v>46</v>
      </c>
      <c r="LE165" s="626">
        <v>11</v>
      </c>
      <c r="LF165" s="626">
        <v>0</v>
      </c>
      <c r="LG165" s="626">
        <v>0</v>
      </c>
      <c r="LH165" s="626">
        <v>135</v>
      </c>
      <c r="LI165" s="626">
        <v>18</v>
      </c>
      <c r="LJ165" s="626">
        <v>291</v>
      </c>
      <c r="LK165" s="626">
        <v>11</v>
      </c>
      <c r="LL165" s="626">
        <v>16</v>
      </c>
      <c r="LM165" s="626">
        <v>22</v>
      </c>
      <c r="LN165" s="626">
        <v>27</v>
      </c>
      <c r="LO165" s="626">
        <v>2</v>
      </c>
      <c r="LP165" s="626">
        <v>0</v>
      </c>
      <c r="LQ165" s="626">
        <v>0</v>
      </c>
      <c r="LR165" s="626">
        <v>0</v>
      </c>
      <c r="LS165" s="626">
        <v>0</v>
      </c>
      <c r="LT165" s="626">
        <f t="shared" si="72"/>
        <v>10567</v>
      </c>
      <c r="LU165" s="614">
        <f t="shared" si="81"/>
        <v>28.950684931506849</v>
      </c>
      <c r="LV165" s="625">
        <v>848</v>
      </c>
      <c r="LW165" s="626">
        <v>23</v>
      </c>
      <c r="LX165" s="626">
        <v>0</v>
      </c>
      <c r="LY165" s="626">
        <v>1</v>
      </c>
      <c r="LZ165" s="626">
        <v>208</v>
      </c>
      <c r="MA165" s="626">
        <v>134</v>
      </c>
      <c r="MB165" s="626">
        <v>57</v>
      </c>
      <c r="MC165" s="626">
        <v>3</v>
      </c>
      <c r="MD165" s="626">
        <v>25</v>
      </c>
      <c r="ME165" s="626">
        <v>0</v>
      </c>
      <c r="MF165" s="626">
        <v>19</v>
      </c>
      <c r="MG165" s="626">
        <v>32</v>
      </c>
      <c r="MH165" s="626">
        <v>0</v>
      </c>
      <c r="MI165" s="626">
        <v>0</v>
      </c>
      <c r="MJ165" s="626">
        <v>0</v>
      </c>
      <c r="MK165" s="626">
        <v>0</v>
      </c>
      <c r="ML165" s="626">
        <v>39</v>
      </c>
      <c r="MM165" s="626">
        <v>0</v>
      </c>
      <c r="MN165" s="626">
        <v>37</v>
      </c>
      <c r="MO165" s="626">
        <v>4</v>
      </c>
      <c r="MP165" s="626">
        <v>4</v>
      </c>
      <c r="MQ165" s="626">
        <v>18</v>
      </c>
      <c r="MR165" s="626">
        <v>0</v>
      </c>
      <c r="MS165" s="626">
        <v>0</v>
      </c>
      <c r="MT165" s="626">
        <v>0</v>
      </c>
      <c r="MU165" s="626">
        <v>0</v>
      </c>
      <c r="MV165" s="626">
        <v>0</v>
      </c>
      <c r="MW165" s="626">
        <v>0</v>
      </c>
      <c r="MX165" s="626">
        <f t="shared" si="103"/>
        <v>1452</v>
      </c>
      <c r="MY165" s="614">
        <f t="shared" si="95"/>
        <v>3.978082191780822</v>
      </c>
      <c r="MZ165" s="612">
        <f t="shared" si="82"/>
        <v>10567</v>
      </c>
      <c r="NA165" s="613">
        <f t="shared" si="96"/>
        <v>1452</v>
      </c>
      <c r="NB165" s="643">
        <f t="shared" si="97"/>
        <v>0.12080871952741493</v>
      </c>
      <c r="NC165" s="644">
        <v>0</v>
      </c>
      <c r="ND165" s="645">
        <v>0</v>
      </c>
      <c r="NE165" s="645">
        <v>46</v>
      </c>
      <c r="NF165" s="646">
        <v>950</v>
      </c>
      <c r="NG165" s="647">
        <v>343</v>
      </c>
      <c r="NH165" s="647">
        <v>113</v>
      </c>
      <c r="NI165" s="645">
        <v>0</v>
      </c>
      <c r="NJ165" s="645">
        <v>0</v>
      </c>
      <c r="NK165" s="646">
        <v>0</v>
      </c>
      <c r="NL165" s="647">
        <v>0</v>
      </c>
      <c r="NM165" s="645">
        <v>0</v>
      </c>
      <c r="NN165" s="645">
        <v>0</v>
      </c>
      <c r="NO165" s="646">
        <v>0</v>
      </c>
      <c r="NP165" s="647">
        <v>0</v>
      </c>
      <c r="NQ165" s="648">
        <v>0</v>
      </c>
      <c r="NR165" s="648">
        <v>0</v>
      </c>
      <c r="NS165" s="648">
        <v>0</v>
      </c>
      <c r="NT165" s="649">
        <f t="shared" si="98"/>
        <v>1452</v>
      </c>
      <c r="NU165" s="650">
        <f t="shared" si="99"/>
        <v>3.1680440771349863E-2</v>
      </c>
      <c r="NV165" s="625">
        <v>964</v>
      </c>
      <c r="NW165" s="626">
        <v>15</v>
      </c>
      <c r="NX165" s="626">
        <v>25</v>
      </c>
      <c r="NY165" s="651">
        <v>1004</v>
      </c>
      <c r="NZ165" s="626">
        <v>3</v>
      </c>
      <c r="OA165" s="626"/>
      <c r="OB165" s="626"/>
      <c r="OC165" s="651">
        <v>3</v>
      </c>
      <c r="OD165" s="652">
        <f t="shared" si="100"/>
        <v>1007</v>
      </c>
      <c r="OE165" s="653"/>
      <c r="OF165" s="654"/>
      <c r="OG165" s="654">
        <v>3.9699999999999998</v>
      </c>
      <c r="OH165" s="654">
        <v>0.79399999999999993</v>
      </c>
      <c r="OI165" s="654"/>
      <c r="OJ165" s="654"/>
      <c r="OK165" s="654">
        <v>9.51</v>
      </c>
      <c r="OL165" s="655">
        <v>1.9019999999999999</v>
      </c>
      <c r="OM165" s="656"/>
      <c r="ON165" s="657"/>
      <c r="OO165" s="657"/>
      <c r="OP165" s="657"/>
      <c r="OQ165" s="657"/>
      <c r="OR165" s="657"/>
      <c r="OS165" s="657"/>
      <c r="OT165" s="658"/>
    </row>
    <row r="166" spans="1:410" s="587" customFormat="1" ht="8.25" x14ac:dyDescent="0.25">
      <c r="A166" s="588" t="s">
        <v>960</v>
      </c>
      <c r="B166" s="589" t="s">
        <v>961</v>
      </c>
      <c r="C166" s="590" t="s">
        <v>962</v>
      </c>
      <c r="D166" s="590" t="s">
        <v>963</v>
      </c>
      <c r="E166" s="590" t="s">
        <v>1213</v>
      </c>
      <c r="F166" s="590" t="s">
        <v>280</v>
      </c>
      <c r="G166" s="590" t="s">
        <v>293</v>
      </c>
      <c r="H166" s="590" t="s">
        <v>294</v>
      </c>
      <c r="I166" s="590" t="s">
        <v>209</v>
      </c>
      <c r="J166" s="590" t="s">
        <v>210</v>
      </c>
      <c r="K166" s="591" t="s">
        <v>211</v>
      </c>
      <c r="L166" s="592">
        <v>1</v>
      </c>
      <c r="M166" s="593">
        <v>14774405</v>
      </c>
      <c r="N166" s="594">
        <v>208749</v>
      </c>
      <c r="O166" s="595">
        <v>13804809</v>
      </c>
      <c r="P166" s="596">
        <v>5641764</v>
      </c>
      <c r="Q166" s="597">
        <f t="shared" si="83"/>
        <v>0.40868106179520486</v>
      </c>
      <c r="R166" s="598">
        <f t="shared" si="107"/>
        <v>969596</v>
      </c>
      <c r="S166" s="599">
        <v>26288.880820000006</v>
      </c>
      <c r="T166" s="600">
        <v>12098524.868970001</v>
      </c>
      <c r="U166" s="600">
        <v>508183.34755999997</v>
      </c>
      <c r="V166" s="600">
        <v>12632997.097349999</v>
      </c>
      <c r="W166" s="601">
        <f t="shared" si="84"/>
        <v>0.85505961812675368</v>
      </c>
      <c r="X166" s="602">
        <v>1049.2995800000001</v>
      </c>
      <c r="Y166" s="603">
        <v>47.42</v>
      </c>
      <c r="Z166" s="603">
        <v>2098.4307466666669</v>
      </c>
      <c r="AA166" s="603">
        <v>688.81235200000003</v>
      </c>
      <c r="AB166" s="603">
        <v>264.99925333333329</v>
      </c>
      <c r="AC166" s="603">
        <v>654.22372799999994</v>
      </c>
      <c r="AD166" s="603">
        <v>25.841866666666665</v>
      </c>
      <c r="AE166" s="603">
        <v>710.70063500000003</v>
      </c>
      <c r="AF166" s="603">
        <v>411.65257500000001</v>
      </c>
      <c r="AG166" s="603">
        <v>5951.380736666667</v>
      </c>
      <c r="AH166" s="604">
        <f t="shared" si="85"/>
        <v>0.21729003908252728</v>
      </c>
      <c r="AI166" s="605">
        <f t="shared" si="86"/>
        <v>0.43454520295831711</v>
      </c>
      <c r="AJ166" s="606">
        <v>17801</v>
      </c>
      <c r="AK166" s="607">
        <v>17963</v>
      </c>
      <c r="AL166" s="607">
        <v>11190</v>
      </c>
      <c r="AM166" s="607">
        <v>9296</v>
      </c>
      <c r="AN166" s="607">
        <v>101882</v>
      </c>
      <c r="AO166" s="607">
        <v>46618</v>
      </c>
      <c r="AP166" s="607">
        <v>16900</v>
      </c>
      <c r="AQ166" s="608">
        <v>18924</v>
      </c>
      <c r="AR166" s="609"/>
      <c r="AS166" s="610">
        <v>1</v>
      </c>
      <c r="AT166" s="610">
        <v>1</v>
      </c>
      <c r="AU166" s="610">
        <v>1</v>
      </c>
      <c r="AV166" s="610">
        <v>1</v>
      </c>
      <c r="AW166" s="610">
        <v>1</v>
      </c>
      <c r="AX166" s="610">
        <v>1</v>
      </c>
      <c r="AY166" s="610">
        <v>1</v>
      </c>
      <c r="AZ166" s="610">
        <v>1</v>
      </c>
      <c r="BA166" s="610"/>
      <c r="BB166" s="610">
        <v>1</v>
      </c>
      <c r="BC166" s="610">
        <v>1</v>
      </c>
      <c r="BD166" s="610"/>
      <c r="BE166" s="610">
        <v>1</v>
      </c>
      <c r="BF166" s="610">
        <v>1</v>
      </c>
      <c r="BG166" s="610"/>
      <c r="BH166" s="610">
        <v>1</v>
      </c>
      <c r="BI166" s="610">
        <v>1</v>
      </c>
      <c r="BJ166" s="610"/>
      <c r="BK166" s="610">
        <v>1</v>
      </c>
      <c r="BL166" s="611">
        <f t="shared" si="104"/>
        <v>15</v>
      </c>
      <c r="BM166" s="612">
        <v>30</v>
      </c>
      <c r="BN166" s="613">
        <v>75</v>
      </c>
      <c r="BO166" s="613">
        <v>150</v>
      </c>
      <c r="BP166" s="613">
        <v>84</v>
      </c>
      <c r="BQ166" s="613">
        <v>49</v>
      </c>
      <c r="BR166" s="613">
        <v>68</v>
      </c>
      <c r="BS166" s="613">
        <v>104</v>
      </c>
      <c r="BT166" s="613">
        <v>66</v>
      </c>
      <c r="BU166" s="613">
        <v>79</v>
      </c>
      <c r="BV166" s="613">
        <v>53</v>
      </c>
      <c r="BW166" s="613">
        <v>73</v>
      </c>
      <c r="BX166" s="613">
        <v>136</v>
      </c>
      <c r="BY166" s="613">
        <v>26</v>
      </c>
      <c r="BZ166" s="613">
        <v>52</v>
      </c>
      <c r="CA166" s="613">
        <v>48</v>
      </c>
      <c r="CB166" s="613">
        <v>54</v>
      </c>
      <c r="CC166" s="613"/>
      <c r="CD166" s="613">
        <v>52</v>
      </c>
      <c r="CE166" s="613"/>
      <c r="CF166" s="613">
        <v>55</v>
      </c>
      <c r="CG166" s="613"/>
      <c r="CH166" s="613">
        <v>42</v>
      </c>
      <c r="CI166" s="613">
        <v>44</v>
      </c>
      <c r="CJ166" s="613">
        <v>25</v>
      </c>
      <c r="CK166" s="613">
        <v>38</v>
      </c>
      <c r="CL166" s="613">
        <v>51</v>
      </c>
      <c r="CM166" s="613">
        <v>18</v>
      </c>
      <c r="CN166" s="613">
        <v>28</v>
      </c>
      <c r="CO166" s="613"/>
      <c r="CP166" s="613"/>
      <c r="CQ166" s="613">
        <v>25</v>
      </c>
      <c r="CR166" s="613"/>
      <c r="CS166" s="613">
        <v>29</v>
      </c>
      <c r="CT166" s="613"/>
      <c r="CU166" s="613"/>
      <c r="CV166" s="613"/>
      <c r="CW166" s="613"/>
      <c r="CX166" s="613"/>
      <c r="CY166" s="613"/>
      <c r="CZ166" s="613"/>
      <c r="DA166" s="613">
        <f t="shared" si="87"/>
        <v>1554</v>
      </c>
      <c r="DB166" s="614">
        <f t="shared" si="88"/>
        <v>27</v>
      </c>
      <c r="DC166" s="615">
        <v>0.57990867579908678</v>
      </c>
      <c r="DD166" s="616">
        <v>0.64986301369863009</v>
      </c>
      <c r="DE166" s="616">
        <v>0.53662100456621009</v>
      </c>
      <c r="DF166" s="616">
        <v>0.38486627527723416</v>
      </c>
      <c r="DG166" s="616">
        <v>0.55616438356164388</v>
      </c>
      <c r="DH166" s="616">
        <v>0.55854149879129733</v>
      </c>
      <c r="DI166" s="616">
        <v>0.63577449947312958</v>
      </c>
      <c r="DJ166" s="616">
        <v>0.76911581569115817</v>
      </c>
      <c r="DK166" s="616">
        <v>0.67705912953008496</v>
      </c>
      <c r="DL166" s="616">
        <v>0.46652881881623159</v>
      </c>
      <c r="DM166" s="616">
        <v>0.54940889472696564</v>
      </c>
      <c r="DN166" s="616">
        <v>0.42314665592264306</v>
      </c>
      <c r="DO166" s="616">
        <v>0.60916754478398316</v>
      </c>
      <c r="DP166" s="616">
        <v>0.63740779768177025</v>
      </c>
      <c r="DQ166" s="616">
        <v>0.1172945205479452</v>
      </c>
      <c r="DR166" s="616">
        <v>0.59208523592085238</v>
      </c>
      <c r="DS166" s="616"/>
      <c r="DT166" s="616">
        <v>0.49304531085353004</v>
      </c>
      <c r="DU166" s="616"/>
      <c r="DV166" s="616">
        <v>0.47173100871731011</v>
      </c>
      <c r="DW166" s="616"/>
      <c r="DX166" s="616">
        <v>0.39478147423352905</v>
      </c>
      <c r="DY166" s="616">
        <v>0.83381070983810712</v>
      </c>
      <c r="DZ166" s="616">
        <v>0.44076712328767126</v>
      </c>
      <c r="EA166" s="616">
        <v>1.0167988464311464</v>
      </c>
      <c r="EB166" s="616">
        <v>0.54504431909750206</v>
      </c>
      <c r="EC166" s="616">
        <v>0.48249619482496192</v>
      </c>
      <c r="ED166" s="616">
        <v>0.42377690802348339</v>
      </c>
      <c r="EE166" s="616"/>
      <c r="EF166" s="616"/>
      <c r="EG166" s="616">
        <v>0.44394520547945204</v>
      </c>
      <c r="EH166" s="616"/>
      <c r="EI166" s="616">
        <v>0.52952290977798777</v>
      </c>
      <c r="EJ166" s="616"/>
      <c r="EK166" s="616"/>
      <c r="EL166" s="616"/>
      <c r="EM166" s="616"/>
      <c r="EN166" s="616"/>
      <c r="EO166" s="616"/>
      <c r="EP166" s="616"/>
      <c r="EQ166" s="617">
        <v>0.54880379400927348</v>
      </c>
      <c r="ER166" s="618">
        <v>18</v>
      </c>
      <c r="ES166" s="619"/>
      <c r="ET166" s="619">
        <v>38</v>
      </c>
      <c r="EU166" s="619">
        <v>63</v>
      </c>
      <c r="EV166" s="619">
        <v>9</v>
      </c>
      <c r="EW166" s="619">
        <v>14</v>
      </c>
      <c r="EX166" s="619">
        <v>24</v>
      </c>
      <c r="EY166" s="619"/>
      <c r="EZ166" s="619">
        <v>6</v>
      </c>
      <c r="FA166" s="619">
        <v>13</v>
      </c>
      <c r="FB166" s="619">
        <v>15</v>
      </c>
      <c r="FC166" s="619">
        <v>24</v>
      </c>
      <c r="FD166" s="619">
        <v>15</v>
      </c>
      <c r="FE166" s="619">
        <v>6</v>
      </c>
      <c r="FF166" s="619">
        <v>15</v>
      </c>
      <c r="FG166" s="619">
        <v>11</v>
      </c>
      <c r="FH166" s="619">
        <v>13</v>
      </c>
      <c r="FI166" s="619">
        <v>7</v>
      </c>
      <c r="FJ166" s="619">
        <v>14</v>
      </c>
      <c r="FK166" s="619"/>
      <c r="FL166" s="619">
        <v>5</v>
      </c>
      <c r="FM166" s="619">
        <v>5</v>
      </c>
      <c r="FN166" s="619">
        <v>12</v>
      </c>
      <c r="FO166" s="619">
        <v>5</v>
      </c>
      <c r="FP166" s="619"/>
      <c r="FQ166" s="619">
        <v>5</v>
      </c>
      <c r="FR166" s="619"/>
      <c r="FS166" s="619"/>
      <c r="FT166" s="619"/>
      <c r="FU166" s="619"/>
      <c r="FV166" s="619"/>
      <c r="FW166" s="619"/>
      <c r="FX166" s="620">
        <f t="shared" si="89"/>
        <v>337</v>
      </c>
      <c r="FY166" s="614">
        <f t="shared" si="108"/>
        <v>22</v>
      </c>
      <c r="FZ166" s="615">
        <v>0.88447488584474887</v>
      </c>
      <c r="GA166" s="616"/>
      <c r="GB166" s="616">
        <v>0.52451333813987022</v>
      </c>
      <c r="GC166" s="616">
        <v>0.55029354207436398</v>
      </c>
      <c r="GD166" s="616">
        <v>0.47397260273972602</v>
      </c>
      <c r="GE166" s="616">
        <v>0.51780821917808217</v>
      </c>
      <c r="GF166" s="616">
        <v>0.72020547945205482</v>
      </c>
      <c r="GG166" s="616"/>
      <c r="GH166" s="616">
        <v>0.75388127853881282</v>
      </c>
      <c r="GI166" s="616">
        <v>0.97513171759747097</v>
      </c>
      <c r="GJ166" s="616">
        <v>0.74082191780821915</v>
      </c>
      <c r="GK166" s="616">
        <v>0.59566210045662105</v>
      </c>
      <c r="GL166" s="616">
        <v>0.63726027397260276</v>
      </c>
      <c r="GM166" s="616">
        <v>0.76757990867579906</v>
      </c>
      <c r="GN166" s="616">
        <v>0.73789954337899544</v>
      </c>
      <c r="GO166" s="616">
        <v>0.58132004981320051</v>
      </c>
      <c r="GP166" s="616">
        <v>0.48830347734457324</v>
      </c>
      <c r="GQ166" s="616">
        <v>0.83913894324853233</v>
      </c>
      <c r="GR166" s="616">
        <v>0.77749510763209395</v>
      </c>
      <c r="GS166" s="616"/>
      <c r="GT166" s="616">
        <v>0.87780821917808216</v>
      </c>
      <c r="GU166" s="616">
        <v>0.69808219178082187</v>
      </c>
      <c r="GV166" s="616">
        <v>0.9488584474885845</v>
      </c>
      <c r="GW166" s="616">
        <v>0.41150684931506848</v>
      </c>
      <c r="GX166" s="616"/>
      <c r="GY166" s="616">
        <v>0.73095890410958908</v>
      </c>
      <c r="GZ166" s="616"/>
      <c r="HA166" s="616"/>
      <c r="HB166" s="616"/>
      <c r="HC166" s="616"/>
      <c r="HD166" s="616"/>
      <c r="HE166" s="616"/>
      <c r="HF166" s="621">
        <v>0.6576887118409821</v>
      </c>
      <c r="HG166" s="622"/>
      <c r="HH166" s="623"/>
      <c r="HI166" s="623"/>
      <c r="HJ166" s="623"/>
      <c r="HK166" s="623">
        <v>2</v>
      </c>
      <c r="HL166" s="659">
        <v>0</v>
      </c>
      <c r="HM166" s="623">
        <v>3</v>
      </c>
      <c r="HN166" s="660">
        <v>0.14155251141552511</v>
      </c>
      <c r="HO166" s="625">
        <v>599</v>
      </c>
      <c r="HP166" s="626">
        <v>5449</v>
      </c>
      <c r="HQ166" s="626">
        <v>1830</v>
      </c>
      <c r="HR166" s="626">
        <v>4816</v>
      </c>
      <c r="HS166" s="626">
        <v>3537</v>
      </c>
      <c r="HT166" s="626">
        <v>5110</v>
      </c>
      <c r="HU166" s="626">
        <v>5188</v>
      </c>
      <c r="HV166" s="626">
        <v>1641</v>
      </c>
      <c r="HW166" s="626">
        <v>7567</v>
      </c>
      <c r="HX166" s="626">
        <v>1884</v>
      </c>
      <c r="HY166" s="626">
        <v>1627</v>
      </c>
      <c r="HZ166" s="626">
        <v>3002</v>
      </c>
      <c r="IA166" s="626">
        <v>1034</v>
      </c>
      <c r="IB166" s="626">
        <v>3116</v>
      </c>
      <c r="IC166" s="626">
        <v>6870</v>
      </c>
      <c r="ID166" s="626">
        <v>5833</v>
      </c>
      <c r="IE166" s="626">
        <v>885</v>
      </c>
      <c r="IF166" s="626">
        <v>1850</v>
      </c>
      <c r="IG166" s="626">
        <v>846</v>
      </c>
      <c r="IH166" s="626">
        <v>1403</v>
      </c>
      <c r="II166" s="626">
        <v>323</v>
      </c>
      <c r="IJ166" s="626">
        <v>547</v>
      </c>
      <c r="IK166" s="626">
        <v>332</v>
      </c>
      <c r="IL166" s="626">
        <v>1890</v>
      </c>
      <c r="IM166" s="626">
        <v>1426</v>
      </c>
      <c r="IN166" s="626">
        <v>155</v>
      </c>
      <c r="IO166" s="626">
        <v>99</v>
      </c>
      <c r="IP166" s="626">
        <v>11</v>
      </c>
      <c r="IQ166" s="626">
        <f t="shared" si="102"/>
        <v>68870</v>
      </c>
      <c r="IR166" s="627">
        <f t="shared" si="91"/>
        <v>1.0948163206040366E-2</v>
      </c>
      <c r="IS166" s="614">
        <f t="shared" si="92"/>
        <v>188.68493150684932</v>
      </c>
      <c r="IT166" s="628">
        <v>11553</v>
      </c>
      <c r="IU166" s="629">
        <f t="shared" si="93"/>
        <v>0.16775083490634529</v>
      </c>
      <c r="IV166" s="630">
        <v>40194</v>
      </c>
      <c r="IW166" s="631">
        <f t="shared" si="74"/>
        <v>0.58362131552199792</v>
      </c>
      <c r="IX166" s="632">
        <v>70179.976399999956</v>
      </c>
      <c r="IY166" s="633">
        <v>12859.643600000061</v>
      </c>
      <c r="IZ166" s="633">
        <v>83039.619999999588</v>
      </c>
      <c r="JA166" s="634">
        <f t="shared" si="94"/>
        <v>0.15486154199646054</v>
      </c>
      <c r="JB166" s="635">
        <v>1.2057269387695777</v>
      </c>
      <c r="JC166" s="636">
        <v>22181</v>
      </c>
      <c r="JD166" s="637">
        <v>11035</v>
      </c>
      <c r="JE166" s="637">
        <v>3048</v>
      </c>
      <c r="JF166" s="637">
        <v>2259</v>
      </c>
      <c r="JG166" s="637">
        <v>7</v>
      </c>
      <c r="JH166" s="637">
        <v>30340</v>
      </c>
      <c r="JI166" s="638">
        <f t="shared" si="75"/>
        <v>0.32207056773631482</v>
      </c>
      <c r="JJ166" s="638">
        <f t="shared" si="76"/>
        <v>0.16022941774357485</v>
      </c>
      <c r="JK166" s="638">
        <f t="shared" si="77"/>
        <v>4.4257296355452301E-2</v>
      </c>
      <c r="JL166" s="638">
        <f t="shared" si="78"/>
        <v>3.2800929287062582E-2</v>
      </c>
      <c r="JM166" s="638">
        <f t="shared" si="79"/>
        <v>1.0164077246987077E-4</v>
      </c>
      <c r="JN166" s="639">
        <f t="shared" si="80"/>
        <v>0.4405401481051256</v>
      </c>
      <c r="JO166" s="640">
        <v>21.105175292153589</v>
      </c>
      <c r="JP166" s="641">
        <v>6.0334006239677009</v>
      </c>
      <c r="JQ166" s="641">
        <v>5.916393442622951</v>
      </c>
      <c r="JR166" s="641">
        <v>4.5566860465116283</v>
      </c>
      <c r="JS166" s="641">
        <v>9.0415606446140799</v>
      </c>
      <c r="JT166" s="641">
        <v>6.0933463796477492</v>
      </c>
      <c r="JU166" s="641">
        <v>5.9423670007710099</v>
      </c>
      <c r="JV166" s="641">
        <v>8.1157830591102993</v>
      </c>
      <c r="JW166" s="641">
        <v>6.2958900488965241</v>
      </c>
      <c r="JX166" s="641">
        <v>6.6003184713375793</v>
      </c>
      <c r="JY166" s="641">
        <v>5.4431468961278426</v>
      </c>
      <c r="JZ166" s="641">
        <v>6.7361758827448366</v>
      </c>
      <c r="KA166" s="641">
        <v>4.4845261121856863</v>
      </c>
      <c r="KB166" s="641">
        <v>3.4464056482670089</v>
      </c>
      <c r="KC166" s="641">
        <v>4.2475982532751093</v>
      </c>
      <c r="KD166" s="641">
        <v>6.5426024344248246</v>
      </c>
      <c r="KE166" s="641">
        <v>7.3853107344632765</v>
      </c>
      <c r="KF166" s="641">
        <v>8.4345945945945946</v>
      </c>
      <c r="KG166" s="641">
        <v>9.8416075650118202</v>
      </c>
      <c r="KH166" s="641">
        <v>17.548111190306486</v>
      </c>
      <c r="KI166" s="641">
        <v>5.7430340557275539</v>
      </c>
      <c r="KJ166" s="641">
        <v>6.4844606946983543</v>
      </c>
      <c r="KK166" s="641">
        <v>11.954819277108435</v>
      </c>
      <c r="KL166" s="641">
        <v>2.9195767195767197</v>
      </c>
      <c r="KM166" s="641">
        <v>16.955119214586254</v>
      </c>
      <c r="KN166" s="641">
        <v>13.63225806451613</v>
      </c>
      <c r="KO166" s="641">
        <v>8.8989898989898997</v>
      </c>
      <c r="KP166" s="641">
        <v>8.9090909090909083</v>
      </c>
      <c r="KQ166" s="642">
        <v>6.6018498351991406</v>
      </c>
      <c r="KR166" s="625">
        <v>2438</v>
      </c>
      <c r="KS166" s="626">
        <v>20837</v>
      </c>
      <c r="KT166" s="626">
        <v>8883</v>
      </c>
      <c r="KU166" s="626">
        <v>15744</v>
      </c>
      <c r="KV166" s="626">
        <v>23860</v>
      </c>
      <c r="KW166" s="626">
        <v>19406</v>
      </c>
      <c r="KX166" s="626">
        <v>20658</v>
      </c>
      <c r="KY166" s="626">
        <v>9472</v>
      </c>
      <c r="KZ166" s="626">
        <v>32536</v>
      </c>
      <c r="LA166" s="626">
        <v>9417</v>
      </c>
      <c r="LB166" s="626">
        <v>6499</v>
      </c>
      <c r="LC166" s="626">
        <v>14948</v>
      </c>
      <c r="LD166" s="626">
        <v>3202</v>
      </c>
      <c r="LE166" s="626">
        <v>7339</v>
      </c>
      <c r="LF166" s="626">
        <v>20898</v>
      </c>
      <c r="LG166" s="626">
        <v>19721</v>
      </c>
      <c r="LH166" s="626">
        <v>4043</v>
      </c>
      <c r="LI166" s="626">
        <v>10075</v>
      </c>
      <c r="LJ166" s="626">
        <v>5659</v>
      </c>
      <c r="LK166" s="626">
        <v>22299</v>
      </c>
      <c r="LL166" s="626">
        <v>1337</v>
      </c>
      <c r="LM166" s="626">
        <v>2483</v>
      </c>
      <c r="LN166" s="626">
        <v>3116</v>
      </c>
      <c r="LO166" s="626">
        <v>3695</v>
      </c>
      <c r="LP166" s="626">
        <v>18704</v>
      </c>
      <c r="LQ166" s="626">
        <v>931</v>
      </c>
      <c r="LR166" s="626">
        <v>567</v>
      </c>
      <c r="LS166" s="626">
        <v>35</v>
      </c>
      <c r="LT166" s="626">
        <f t="shared" si="72"/>
        <v>308802</v>
      </c>
      <c r="LU166" s="614">
        <f t="shared" si="81"/>
        <v>846.03287671232874</v>
      </c>
      <c r="LV166" s="625">
        <v>9623</v>
      </c>
      <c r="LW166" s="626">
        <v>6594</v>
      </c>
      <c r="LX166" s="626">
        <v>116</v>
      </c>
      <c r="LY166" s="626">
        <v>2188</v>
      </c>
      <c r="LZ166" s="626">
        <v>4591</v>
      </c>
      <c r="MA166" s="626">
        <v>6698</v>
      </c>
      <c r="MB166" s="626">
        <v>5376</v>
      </c>
      <c r="MC166" s="626">
        <v>2201</v>
      </c>
      <c r="MD166" s="626">
        <v>7602</v>
      </c>
      <c r="ME166" s="626">
        <v>1157</v>
      </c>
      <c r="MF166" s="626">
        <v>990</v>
      </c>
      <c r="MG166" s="626">
        <v>2320</v>
      </c>
      <c r="MH166" s="626">
        <v>403</v>
      </c>
      <c r="MI166" s="626">
        <v>878</v>
      </c>
      <c r="MJ166" s="626">
        <v>1849</v>
      </c>
      <c r="MK166" s="626">
        <v>12568</v>
      </c>
      <c r="ML166" s="626">
        <v>1712</v>
      </c>
      <c r="MM166" s="626">
        <v>3866</v>
      </c>
      <c r="MN166" s="626">
        <v>1817</v>
      </c>
      <c r="MO166" s="626">
        <v>940</v>
      </c>
      <c r="MP166" s="626">
        <v>245</v>
      </c>
      <c r="MQ166" s="626">
        <v>554</v>
      </c>
      <c r="MR166" s="626">
        <v>529</v>
      </c>
      <c r="MS166" s="626">
        <v>72</v>
      </c>
      <c r="MT166" s="626">
        <v>4048</v>
      </c>
      <c r="MU166" s="626">
        <v>1028</v>
      </c>
      <c r="MV166" s="626">
        <v>215</v>
      </c>
      <c r="MW166" s="626">
        <v>53</v>
      </c>
      <c r="MX166" s="626">
        <f t="shared" si="103"/>
        <v>80233</v>
      </c>
      <c r="MY166" s="614">
        <f t="shared" si="95"/>
        <v>219.81643835616438</v>
      </c>
      <c r="MZ166" s="612">
        <f t="shared" si="82"/>
        <v>308802</v>
      </c>
      <c r="NA166" s="613">
        <f t="shared" si="96"/>
        <v>80233</v>
      </c>
      <c r="NB166" s="643">
        <f t="shared" si="97"/>
        <v>0.20623594278149782</v>
      </c>
      <c r="NC166" s="644">
        <v>422</v>
      </c>
      <c r="ND166" s="645">
        <v>1723</v>
      </c>
      <c r="NE166" s="645">
        <v>3080</v>
      </c>
      <c r="NF166" s="646">
        <v>6352</v>
      </c>
      <c r="NG166" s="647">
        <v>15332</v>
      </c>
      <c r="NH166" s="647">
        <v>23795</v>
      </c>
      <c r="NI166" s="645">
        <v>331</v>
      </c>
      <c r="NJ166" s="645">
        <v>0</v>
      </c>
      <c r="NK166" s="646">
        <v>2489</v>
      </c>
      <c r="NL166" s="647">
        <v>8393</v>
      </c>
      <c r="NM166" s="645">
        <v>381</v>
      </c>
      <c r="NN166" s="645">
        <v>3343</v>
      </c>
      <c r="NO166" s="646">
        <v>1149</v>
      </c>
      <c r="NP166" s="647">
        <v>7805</v>
      </c>
      <c r="NQ166" s="648">
        <v>974</v>
      </c>
      <c r="NR166" s="648">
        <v>673</v>
      </c>
      <c r="NS166" s="648">
        <v>3991</v>
      </c>
      <c r="NT166" s="649">
        <f t="shared" si="98"/>
        <v>80233</v>
      </c>
      <c r="NU166" s="650">
        <f t="shared" si="99"/>
        <v>0.11566313113058219</v>
      </c>
      <c r="NV166" s="625">
        <v>3594</v>
      </c>
      <c r="NW166" s="626">
        <v>106</v>
      </c>
      <c r="NX166" s="626">
        <v>367</v>
      </c>
      <c r="NY166" s="651">
        <v>4067</v>
      </c>
      <c r="NZ166" s="626">
        <v>3559</v>
      </c>
      <c r="OA166" s="626">
        <v>2435</v>
      </c>
      <c r="OB166" s="626">
        <v>1839</v>
      </c>
      <c r="OC166" s="651">
        <v>7833</v>
      </c>
      <c r="OD166" s="652">
        <f t="shared" si="100"/>
        <v>11900</v>
      </c>
      <c r="OE166" s="653">
        <v>58.860000000000007</v>
      </c>
      <c r="OF166" s="654">
        <v>1.5489473684210529</v>
      </c>
      <c r="OG166" s="654">
        <v>164.62</v>
      </c>
      <c r="OH166" s="654">
        <v>0.5505685618729097</v>
      </c>
      <c r="OI166" s="654">
        <v>147.97</v>
      </c>
      <c r="OJ166" s="654">
        <v>3.8939473684210526</v>
      </c>
      <c r="OK166" s="654">
        <v>742.34999999999991</v>
      </c>
      <c r="OL166" s="655">
        <v>2.4827759197324411</v>
      </c>
      <c r="OM166" s="656"/>
      <c r="ON166" s="657"/>
      <c r="OO166" s="657"/>
      <c r="OP166" s="657"/>
      <c r="OQ166" s="657"/>
      <c r="OR166" s="657"/>
      <c r="OS166" s="657"/>
      <c r="OT166" s="658"/>
    </row>
    <row r="167" spans="1:410" s="587" customFormat="1" ht="8.25" x14ac:dyDescent="0.25">
      <c r="A167" s="588" t="s">
        <v>964</v>
      </c>
      <c r="B167" s="589" t="s">
        <v>965</v>
      </c>
      <c r="C167" s="590" t="s">
        <v>966</v>
      </c>
      <c r="D167" s="590" t="s">
        <v>1321</v>
      </c>
      <c r="E167" s="590" t="s">
        <v>1232</v>
      </c>
      <c r="F167" s="590" t="s">
        <v>368</v>
      </c>
      <c r="G167" s="590" t="s">
        <v>580</v>
      </c>
      <c r="H167" s="590" t="s">
        <v>968</v>
      </c>
      <c r="I167" s="590" t="s">
        <v>320</v>
      </c>
      <c r="J167" s="590" t="s">
        <v>210</v>
      </c>
      <c r="K167" s="591" t="s">
        <v>282</v>
      </c>
      <c r="L167" s="592">
        <v>1</v>
      </c>
      <c r="M167" s="593">
        <v>151814</v>
      </c>
      <c r="N167" s="594">
        <v>1086</v>
      </c>
      <c r="O167" s="595">
        <v>149458</v>
      </c>
      <c r="P167" s="596">
        <v>107561</v>
      </c>
      <c r="Q167" s="597">
        <f t="shared" si="83"/>
        <v>0.71967375449959181</v>
      </c>
      <c r="R167" s="598">
        <f t="shared" si="107"/>
        <v>2356</v>
      </c>
      <c r="S167" s="599">
        <v>0</v>
      </c>
      <c r="T167" s="600">
        <v>140343.54835999999</v>
      </c>
      <c r="U167" s="600">
        <v>0</v>
      </c>
      <c r="V167" s="600">
        <v>140343.54835999999</v>
      </c>
      <c r="W167" s="601">
        <f t="shared" si="84"/>
        <v>0.92444404574018202</v>
      </c>
      <c r="X167" s="602">
        <v>17.9925</v>
      </c>
      <c r="Y167" s="603">
        <v>0</v>
      </c>
      <c r="Z167" s="603">
        <v>42.302399999999999</v>
      </c>
      <c r="AA167" s="603">
        <v>18.482533333333333</v>
      </c>
      <c r="AB167" s="603">
        <v>7.0847999999999995</v>
      </c>
      <c r="AC167" s="603">
        <v>24.996133333333329</v>
      </c>
      <c r="AD167" s="603">
        <v>0</v>
      </c>
      <c r="AE167" s="603">
        <v>6</v>
      </c>
      <c r="AF167" s="603">
        <v>26.868000000000002</v>
      </c>
      <c r="AG167" s="603">
        <v>143.72636666666668</v>
      </c>
      <c r="AH167" s="604">
        <f t="shared" si="85"/>
        <v>0.16230168764889494</v>
      </c>
      <c r="AI167" s="605">
        <f t="shared" si="86"/>
        <v>0.38158960186736768</v>
      </c>
      <c r="AJ167" s="606"/>
      <c r="AK167" s="607"/>
      <c r="AL167" s="607"/>
      <c r="AM167" s="607"/>
      <c r="AN167" s="607"/>
      <c r="AO167" s="607">
        <v>578</v>
      </c>
      <c r="AP167" s="607">
        <v>605</v>
      </c>
      <c r="AQ167" s="608"/>
      <c r="AR167" s="609"/>
      <c r="AS167" s="610"/>
      <c r="AT167" s="610"/>
      <c r="AU167" s="610"/>
      <c r="AV167" s="610"/>
      <c r="AW167" s="610"/>
      <c r="AX167" s="610"/>
      <c r="AY167" s="610"/>
      <c r="AZ167" s="610"/>
      <c r="BA167" s="610"/>
      <c r="BB167" s="610"/>
      <c r="BC167" s="610"/>
      <c r="BD167" s="610"/>
      <c r="BE167" s="610"/>
      <c r="BF167" s="610"/>
      <c r="BG167" s="610"/>
      <c r="BH167" s="610"/>
      <c r="BI167" s="610"/>
      <c r="BJ167" s="610"/>
      <c r="BK167" s="610"/>
      <c r="BL167" s="611"/>
      <c r="BM167" s="612">
        <v>20</v>
      </c>
      <c r="BN167" s="613"/>
      <c r="BO167" s="613"/>
      <c r="BP167" s="613"/>
      <c r="BQ167" s="613"/>
      <c r="BR167" s="613"/>
      <c r="BS167" s="613"/>
      <c r="BT167" s="613"/>
      <c r="BU167" s="613"/>
      <c r="BV167" s="613"/>
      <c r="BW167" s="613"/>
      <c r="BX167" s="613"/>
      <c r="BY167" s="613"/>
      <c r="BZ167" s="613"/>
      <c r="CA167" s="613"/>
      <c r="CB167" s="613"/>
      <c r="CC167" s="613"/>
      <c r="CD167" s="613"/>
      <c r="CE167" s="613"/>
      <c r="CF167" s="613"/>
      <c r="CG167" s="613"/>
      <c r="CH167" s="613"/>
      <c r="CI167" s="613"/>
      <c r="CJ167" s="613"/>
      <c r="CK167" s="613"/>
      <c r="CL167" s="613"/>
      <c r="CM167" s="613"/>
      <c r="CN167" s="613"/>
      <c r="CO167" s="613"/>
      <c r="CP167" s="613"/>
      <c r="CQ167" s="613"/>
      <c r="CR167" s="613"/>
      <c r="CS167" s="613"/>
      <c r="CT167" s="613"/>
      <c r="CU167" s="613"/>
      <c r="CV167" s="613"/>
      <c r="CW167" s="613"/>
      <c r="CX167" s="613"/>
      <c r="CY167" s="613"/>
      <c r="CZ167" s="613"/>
      <c r="DA167" s="613">
        <f t="shared" si="87"/>
        <v>20</v>
      </c>
      <c r="DB167" s="614">
        <f t="shared" si="88"/>
        <v>1</v>
      </c>
      <c r="DC167" s="615">
        <v>1.0186301369863013</v>
      </c>
      <c r="DD167" s="616"/>
      <c r="DE167" s="616"/>
      <c r="DF167" s="616"/>
      <c r="DG167" s="616"/>
      <c r="DH167" s="616"/>
      <c r="DI167" s="616"/>
      <c r="DJ167" s="616"/>
      <c r="DK167" s="616"/>
      <c r="DL167" s="616"/>
      <c r="DM167" s="616"/>
      <c r="DN167" s="616"/>
      <c r="DO167" s="616"/>
      <c r="DP167" s="616"/>
      <c r="DQ167" s="616"/>
      <c r="DR167" s="616"/>
      <c r="DS167" s="616"/>
      <c r="DT167" s="616"/>
      <c r="DU167" s="616"/>
      <c r="DV167" s="616"/>
      <c r="DW167" s="616"/>
      <c r="DX167" s="616"/>
      <c r="DY167" s="616"/>
      <c r="DZ167" s="616"/>
      <c r="EA167" s="616"/>
      <c r="EB167" s="616"/>
      <c r="EC167" s="616"/>
      <c r="ED167" s="616"/>
      <c r="EE167" s="616"/>
      <c r="EF167" s="616"/>
      <c r="EG167" s="616"/>
      <c r="EH167" s="616"/>
      <c r="EI167" s="616"/>
      <c r="EJ167" s="616"/>
      <c r="EK167" s="616"/>
      <c r="EL167" s="616"/>
      <c r="EM167" s="616"/>
      <c r="EN167" s="616"/>
      <c r="EO167" s="616"/>
      <c r="EP167" s="616"/>
      <c r="EQ167" s="617">
        <v>1.0186301369863013</v>
      </c>
      <c r="ER167" s="618"/>
      <c r="ES167" s="619">
        <v>4</v>
      </c>
      <c r="ET167" s="619"/>
      <c r="EU167" s="619"/>
      <c r="EV167" s="619"/>
      <c r="EW167" s="619"/>
      <c r="EX167" s="619"/>
      <c r="EY167" s="619"/>
      <c r="EZ167" s="619"/>
      <c r="FA167" s="619"/>
      <c r="FB167" s="619"/>
      <c r="FC167" s="619"/>
      <c r="FD167" s="619"/>
      <c r="FE167" s="619"/>
      <c r="FF167" s="619"/>
      <c r="FG167" s="619"/>
      <c r="FH167" s="619"/>
      <c r="FI167" s="619"/>
      <c r="FJ167" s="619"/>
      <c r="FK167" s="619"/>
      <c r="FL167" s="619"/>
      <c r="FM167" s="619"/>
      <c r="FN167" s="619"/>
      <c r="FO167" s="619"/>
      <c r="FP167" s="619"/>
      <c r="FQ167" s="619"/>
      <c r="FR167" s="619"/>
      <c r="FS167" s="619"/>
      <c r="FT167" s="619"/>
      <c r="FU167" s="619"/>
      <c r="FV167" s="619"/>
      <c r="FW167" s="619"/>
      <c r="FX167" s="620">
        <f t="shared" si="89"/>
        <v>4</v>
      </c>
      <c r="FY167" s="614">
        <f t="shared" si="108"/>
        <v>1</v>
      </c>
      <c r="FZ167" s="615"/>
      <c r="GA167" s="616">
        <v>0.61438356164383556</v>
      </c>
      <c r="GB167" s="616"/>
      <c r="GC167" s="616"/>
      <c r="GD167" s="616"/>
      <c r="GE167" s="616"/>
      <c r="GF167" s="616"/>
      <c r="GG167" s="616"/>
      <c r="GH167" s="616"/>
      <c r="GI167" s="616"/>
      <c r="GJ167" s="616"/>
      <c r="GK167" s="616"/>
      <c r="GL167" s="616"/>
      <c r="GM167" s="616"/>
      <c r="GN167" s="616"/>
      <c r="GO167" s="616"/>
      <c r="GP167" s="616"/>
      <c r="GQ167" s="616"/>
      <c r="GR167" s="616"/>
      <c r="GS167" s="616"/>
      <c r="GT167" s="616"/>
      <c r="GU167" s="616"/>
      <c r="GV167" s="616"/>
      <c r="GW167" s="616"/>
      <c r="GX167" s="616"/>
      <c r="GY167" s="616"/>
      <c r="GZ167" s="616"/>
      <c r="HA167" s="616"/>
      <c r="HB167" s="616"/>
      <c r="HC167" s="616"/>
      <c r="HD167" s="616"/>
      <c r="HE167" s="616"/>
      <c r="HF167" s="621">
        <v>0.61438356164383556</v>
      </c>
      <c r="HG167" s="622">
        <v>75</v>
      </c>
      <c r="HH167" s="623"/>
      <c r="HI167" s="623"/>
      <c r="HJ167" s="623"/>
      <c r="HK167" s="623"/>
      <c r="HL167" s="623"/>
      <c r="HM167" s="623"/>
      <c r="HN167" s="624"/>
      <c r="HO167" s="625">
        <v>0</v>
      </c>
      <c r="HP167" s="626">
        <v>27</v>
      </c>
      <c r="HQ167" s="626">
        <v>0</v>
      </c>
      <c r="HR167" s="626">
        <v>16</v>
      </c>
      <c r="HS167" s="626">
        <v>211</v>
      </c>
      <c r="HT167" s="626">
        <v>294</v>
      </c>
      <c r="HU167" s="626">
        <v>108</v>
      </c>
      <c r="HV167" s="626">
        <v>69</v>
      </c>
      <c r="HW167" s="626">
        <v>92</v>
      </c>
      <c r="HX167" s="626">
        <v>20</v>
      </c>
      <c r="HY167" s="626">
        <v>81</v>
      </c>
      <c r="HZ167" s="626">
        <v>90</v>
      </c>
      <c r="IA167" s="626">
        <v>5</v>
      </c>
      <c r="IB167" s="626">
        <v>1</v>
      </c>
      <c r="IC167" s="626">
        <v>0</v>
      </c>
      <c r="ID167" s="626">
        <v>0</v>
      </c>
      <c r="IE167" s="626">
        <v>24</v>
      </c>
      <c r="IF167" s="626">
        <v>4</v>
      </c>
      <c r="IG167" s="626">
        <v>52</v>
      </c>
      <c r="IH167" s="626">
        <v>5</v>
      </c>
      <c r="II167" s="626">
        <v>17</v>
      </c>
      <c r="IJ167" s="626">
        <v>12</v>
      </c>
      <c r="IK167" s="626">
        <v>0</v>
      </c>
      <c r="IL167" s="626">
        <v>0</v>
      </c>
      <c r="IM167" s="626">
        <v>0</v>
      </c>
      <c r="IN167" s="626">
        <v>0</v>
      </c>
      <c r="IO167" s="626">
        <v>0</v>
      </c>
      <c r="IP167" s="626">
        <v>6</v>
      </c>
      <c r="IQ167" s="626">
        <f t="shared" si="102"/>
        <v>1134</v>
      </c>
      <c r="IR167" s="627">
        <f t="shared" si="91"/>
        <v>0</v>
      </c>
      <c r="IS167" s="614">
        <f t="shared" si="92"/>
        <v>3.106849315068493</v>
      </c>
      <c r="IT167" s="628">
        <v>15</v>
      </c>
      <c r="IU167" s="629">
        <f t="shared" si="93"/>
        <v>1.3227513227513227E-2</v>
      </c>
      <c r="IV167" s="630">
        <v>147</v>
      </c>
      <c r="IW167" s="631">
        <f t="shared" si="74"/>
        <v>0.12962962962962962</v>
      </c>
      <c r="IX167" s="632">
        <v>834.72240000000022</v>
      </c>
      <c r="IY167" s="633">
        <v>27.756399999999996</v>
      </c>
      <c r="IZ167" s="633">
        <v>862.47880000000089</v>
      </c>
      <c r="JA167" s="634">
        <f t="shared" si="94"/>
        <v>3.2182124360621928E-2</v>
      </c>
      <c r="JB167" s="635">
        <v>0.76056331569664981</v>
      </c>
      <c r="JC167" s="636">
        <v>5</v>
      </c>
      <c r="JD167" s="637">
        <v>19</v>
      </c>
      <c r="JE167" s="637">
        <v>0</v>
      </c>
      <c r="JF167" s="637">
        <v>0</v>
      </c>
      <c r="JG167" s="637">
        <v>0</v>
      </c>
      <c r="JH167" s="637">
        <v>1110</v>
      </c>
      <c r="JI167" s="638">
        <f t="shared" si="75"/>
        <v>4.4091710758377423E-3</v>
      </c>
      <c r="JJ167" s="638">
        <f t="shared" si="76"/>
        <v>1.6754850088183421E-2</v>
      </c>
      <c r="JK167" s="638">
        <f t="shared" si="77"/>
        <v>0</v>
      </c>
      <c r="JL167" s="638">
        <f t="shared" si="78"/>
        <v>0</v>
      </c>
      <c r="JM167" s="638">
        <f t="shared" si="79"/>
        <v>0</v>
      </c>
      <c r="JN167" s="639">
        <f t="shared" si="80"/>
        <v>0.97883597883597884</v>
      </c>
      <c r="JO167" s="640">
        <v>0</v>
      </c>
      <c r="JP167" s="641">
        <v>8.5925925925925934</v>
      </c>
      <c r="JQ167" s="641">
        <v>0</v>
      </c>
      <c r="JR167" s="641">
        <v>6.0625</v>
      </c>
      <c r="JS167" s="641">
        <v>10.109004739336493</v>
      </c>
      <c r="JT167" s="641">
        <v>7.1530612244897958</v>
      </c>
      <c r="JU167" s="641">
        <v>7.5</v>
      </c>
      <c r="JV167" s="641">
        <v>8.6666666666666661</v>
      </c>
      <c r="JW167" s="641">
        <v>8.2065217391304355</v>
      </c>
      <c r="JX167" s="641">
        <v>12</v>
      </c>
      <c r="JY167" s="641">
        <v>6.2098765432098766</v>
      </c>
      <c r="JZ167" s="641">
        <v>11.155555555555555</v>
      </c>
      <c r="KA167" s="641">
        <v>6.8</v>
      </c>
      <c r="KB167" s="641">
        <v>4</v>
      </c>
      <c r="KC167" s="641">
        <v>0</v>
      </c>
      <c r="KD167" s="641">
        <v>0</v>
      </c>
      <c r="KE167" s="641">
        <v>7.208333333333333</v>
      </c>
      <c r="KF167" s="641">
        <v>7.5</v>
      </c>
      <c r="KG167" s="641">
        <v>10.48076923076923</v>
      </c>
      <c r="KH167" s="641">
        <v>6.6</v>
      </c>
      <c r="KI167" s="641">
        <v>6</v>
      </c>
      <c r="KJ167" s="641">
        <v>3.5833333333333335</v>
      </c>
      <c r="KK167" s="641">
        <v>0</v>
      </c>
      <c r="KL167" s="641">
        <v>0</v>
      </c>
      <c r="KM167" s="641">
        <v>0</v>
      </c>
      <c r="KN167" s="641">
        <v>0</v>
      </c>
      <c r="KO167" s="641">
        <v>0</v>
      </c>
      <c r="KP167" s="641">
        <v>11.5</v>
      </c>
      <c r="KQ167" s="642">
        <v>8.3844797178130506</v>
      </c>
      <c r="KR167" s="625">
        <v>0</v>
      </c>
      <c r="KS167" s="626">
        <v>189</v>
      </c>
      <c r="KT167" s="626">
        <v>0</v>
      </c>
      <c r="KU167" s="626">
        <v>79</v>
      </c>
      <c r="KV167" s="626">
        <v>1734</v>
      </c>
      <c r="KW167" s="626">
        <v>1387</v>
      </c>
      <c r="KX167" s="626">
        <v>694</v>
      </c>
      <c r="KY167" s="626">
        <v>477</v>
      </c>
      <c r="KZ167" s="626">
        <v>642</v>
      </c>
      <c r="LA167" s="626">
        <v>220</v>
      </c>
      <c r="LB167" s="626">
        <v>395</v>
      </c>
      <c r="LC167" s="626">
        <v>867</v>
      </c>
      <c r="LD167" s="626">
        <v>29</v>
      </c>
      <c r="LE167" s="626">
        <v>3</v>
      </c>
      <c r="LF167" s="626">
        <v>0</v>
      </c>
      <c r="LG167" s="626">
        <v>0</v>
      </c>
      <c r="LH167" s="626">
        <v>147</v>
      </c>
      <c r="LI167" s="626">
        <v>26</v>
      </c>
      <c r="LJ167" s="626">
        <v>422</v>
      </c>
      <c r="LK167" s="626">
        <v>26</v>
      </c>
      <c r="LL167" s="626">
        <v>82</v>
      </c>
      <c r="LM167" s="626">
        <v>21</v>
      </c>
      <c r="LN167" s="626">
        <v>0</v>
      </c>
      <c r="LO167" s="626">
        <v>0</v>
      </c>
      <c r="LP167" s="626">
        <v>0</v>
      </c>
      <c r="LQ167" s="626">
        <v>0</v>
      </c>
      <c r="LR167" s="626">
        <v>0</v>
      </c>
      <c r="LS167" s="626">
        <v>61</v>
      </c>
      <c r="LT167" s="626">
        <f t="shared" si="72"/>
        <v>7501</v>
      </c>
      <c r="LU167" s="614">
        <f t="shared" si="81"/>
        <v>20.550684931506851</v>
      </c>
      <c r="LV167" s="625">
        <v>0</v>
      </c>
      <c r="LW167" s="626">
        <v>17</v>
      </c>
      <c r="LX167" s="626">
        <v>0</v>
      </c>
      <c r="LY167" s="626">
        <v>2</v>
      </c>
      <c r="LZ167" s="626">
        <v>193</v>
      </c>
      <c r="MA167" s="626">
        <v>447</v>
      </c>
      <c r="MB167" s="626">
        <v>11</v>
      </c>
      <c r="MC167" s="626">
        <v>53</v>
      </c>
      <c r="MD167" s="626">
        <v>21</v>
      </c>
      <c r="ME167" s="626">
        <v>0</v>
      </c>
      <c r="MF167" s="626">
        <v>11</v>
      </c>
      <c r="MG167" s="626">
        <v>46</v>
      </c>
      <c r="MH167" s="626">
        <v>0</v>
      </c>
      <c r="MI167" s="626">
        <v>0</v>
      </c>
      <c r="MJ167" s="626">
        <v>0</v>
      </c>
      <c r="MK167" s="626">
        <v>0</v>
      </c>
      <c r="ML167" s="626">
        <v>3</v>
      </c>
      <c r="MM167" s="626">
        <v>0</v>
      </c>
      <c r="MN167" s="626">
        <v>72</v>
      </c>
      <c r="MO167" s="626">
        <v>1</v>
      </c>
      <c r="MP167" s="626">
        <v>2</v>
      </c>
      <c r="MQ167" s="626">
        <v>14</v>
      </c>
      <c r="MR167" s="626">
        <v>0</v>
      </c>
      <c r="MS167" s="626">
        <v>0</v>
      </c>
      <c r="MT167" s="626">
        <v>0</v>
      </c>
      <c r="MU167" s="626">
        <v>0</v>
      </c>
      <c r="MV167" s="626">
        <v>0</v>
      </c>
      <c r="MW167" s="626">
        <v>2</v>
      </c>
      <c r="MX167" s="626">
        <f t="shared" ref="MX167:MX170" si="109">SUM(LV167:MW167)</f>
        <v>895</v>
      </c>
      <c r="MY167" s="614">
        <f t="shared" si="95"/>
        <v>2.452054794520548</v>
      </c>
      <c r="MZ167" s="612">
        <f t="shared" si="82"/>
        <v>7501</v>
      </c>
      <c r="NA167" s="613">
        <f t="shared" si="96"/>
        <v>895</v>
      </c>
      <c r="NB167" s="643">
        <f t="shared" si="97"/>
        <v>0.10659838018103859</v>
      </c>
      <c r="NC167" s="644">
        <v>0</v>
      </c>
      <c r="ND167" s="645">
        <v>0</v>
      </c>
      <c r="NE167" s="645">
        <v>0</v>
      </c>
      <c r="NF167" s="646">
        <v>0</v>
      </c>
      <c r="NG167" s="647">
        <v>184</v>
      </c>
      <c r="NH167" s="647">
        <v>711</v>
      </c>
      <c r="NI167" s="645">
        <v>0</v>
      </c>
      <c r="NJ167" s="645">
        <v>0</v>
      </c>
      <c r="NK167" s="646">
        <v>0</v>
      </c>
      <c r="NL167" s="647">
        <v>0</v>
      </c>
      <c r="NM167" s="645">
        <v>0</v>
      </c>
      <c r="NN167" s="645">
        <v>0</v>
      </c>
      <c r="NO167" s="646">
        <v>0</v>
      </c>
      <c r="NP167" s="647">
        <v>0</v>
      </c>
      <c r="NQ167" s="648">
        <v>0</v>
      </c>
      <c r="NR167" s="648">
        <v>0</v>
      </c>
      <c r="NS167" s="648">
        <v>0</v>
      </c>
      <c r="NT167" s="649">
        <f t="shared" si="98"/>
        <v>895</v>
      </c>
      <c r="NU167" s="650">
        <f t="shared" si="99"/>
        <v>0</v>
      </c>
      <c r="NV167" s="625"/>
      <c r="NW167" s="626"/>
      <c r="NX167" s="626"/>
      <c r="NY167" s="651"/>
      <c r="NZ167" s="626"/>
      <c r="OA167" s="626"/>
      <c r="OB167" s="626"/>
      <c r="OC167" s="651"/>
      <c r="OD167" s="652"/>
      <c r="OE167" s="653"/>
      <c r="OF167" s="654"/>
      <c r="OG167" s="654">
        <v>0.71</v>
      </c>
      <c r="OH167" s="654">
        <v>0.17749999999999999</v>
      </c>
      <c r="OI167" s="654"/>
      <c r="OJ167" s="654"/>
      <c r="OK167" s="654">
        <v>6.8</v>
      </c>
      <c r="OL167" s="655">
        <v>1.7</v>
      </c>
      <c r="OM167" s="656"/>
      <c r="ON167" s="657"/>
      <c r="OO167" s="657"/>
      <c r="OP167" s="657"/>
      <c r="OQ167" s="657"/>
      <c r="OR167" s="657"/>
      <c r="OS167" s="657"/>
      <c r="OT167" s="658"/>
    </row>
    <row r="168" spans="1:410" s="587" customFormat="1" ht="8.25" x14ac:dyDescent="0.25">
      <c r="A168" s="588" t="s">
        <v>969</v>
      </c>
      <c r="B168" s="589" t="s">
        <v>970</v>
      </c>
      <c r="C168" s="590" t="s">
        <v>971</v>
      </c>
      <c r="D168" s="590" t="s">
        <v>1322</v>
      </c>
      <c r="E168" s="590" t="s">
        <v>1206</v>
      </c>
      <c r="F168" s="590" t="s">
        <v>207</v>
      </c>
      <c r="G168" s="590" t="s">
        <v>480</v>
      </c>
      <c r="H168" s="590" t="s">
        <v>480</v>
      </c>
      <c r="I168" s="590" t="s">
        <v>973</v>
      </c>
      <c r="J168" s="590" t="s">
        <v>493</v>
      </c>
      <c r="K168" s="591" t="s">
        <v>282</v>
      </c>
      <c r="L168" s="592">
        <v>1</v>
      </c>
      <c r="M168" s="593">
        <v>504981</v>
      </c>
      <c r="N168" s="594">
        <v>5184</v>
      </c>
      <c r="O168" s="595">
        <v>496735</v>
      </c>
      <c r="P168" s="596">
        <v>291862</v>
      </c>
      <c r="Q168" s="597">
        <f t="shared" si="83"/>
        <v>0.5875607718401159</v>
      </c>
      <c r="R168" s="598">
        <f t="shared" si="107"/>
        <v>8246</v>
      </c>
      <c r="S168" s="599">
        <v>1824.8979899999997</v>
      </c>
      <c r="T168" s="600">
        <v>431457.57403000002</v>
      </c>
      <c r="U168" s="600">
        <v>25013.696779999998</v>
      </c>
      <c r="V168" s="600">
        <v>458296.16879999998</v>
      </c>
      <c r="W168" s="601">
        <f t="shared" si="84"/>
        <v>0.90755131143547974</v>
      </c>
      <c r="X168" s="602">
        <v>57.203000000000003</v>
      </c>
      <c r="Y168" s="603">
        <v>4.3</v>
      </c>
      <c r="Z168" s="603">
        <v>109.98133333333332</v>
      </c>
      <c r="AA168" s="603">
        <v>37.500266666666661</v>
      </c>
      <c r="AB168" s="603">
        <v>15.28</v>
      </c>
      <c r="AC168" s="603">
        <v>46.613733333333343</v>
      </c>
      <c r="AD168" s="603">
        <v>1</v>
      </c>
      <c r="AE168" s="603">
        <v>34.106500000000004</v>
      </c>
      <c r="AF168" s="603">
        <v>35.347499999999997</v>
      </c>
      <c r="AG168" s="603">
        <v>341.33233333333328</v>
      </c>
      <c r="AH168" s="604">
        <f t="shared" si="85"/>
        <v>0.21039925947268082</v>
      </c>
      <c r="AI168" s="605">
        <f t="shared" si="86"/>
        <v>0.40452408246335675</v>
      </c>
      <c r="AJ168" s="606"/>
      <c r="AK168" s="607"/>
      <c r="AL168" s="607"/>
      <c r="AM168" s="607"/>
      <c r="AN168" s="607"/>
      <c r="AO168" s="607">
        <v>765</v>
      </c>
      <c r="AP168" s="607">
        <v>375</v>
      </c>
      <c r="AQ168" s="608"/>
      <c r="AR168" s="609"/>
      <c r="AS168" s="610"/>
      <c r="AT168" s="610"/>
      <c r="AU168" s="610"/>
      <c r="AV168" s="610"/>
      <c r="AW168" s="610"/>
      <c r="AX168" s="610"/>
      <c r="AY168" s="610"/>
      <c r="AZ168" s="610"/>
      <c r="BA168" s="610"/>
      <c r="BB168" s="610"/>
      <c r="BC168" s="610"/>
      <c r="BD168" s="610"/>
      <c r="BE168" s="610"/>
      <c r="BF168" s="610"/>
      <c r="BG168" s="610"/>
      <c r="BH168" s="610"/>
      <c r="BI168" s="610"/>
      <c r="BJ168" s="610"/>
      <c r="BK168" s="610"/>
      <c r="BL168" s="611"/>
      <c r="BM168" s="612">
        <v>60</v>
      </c>
      <c r="BN168" s="613">
        <v>20</v>
      </c>
      <c r="BO168" s="613"/>
      <c r="BP168" s="613"/>
      <c r="BQ168" s="613"/>
      <c r="BR168" s="613"/>
      <c r="BS168" s="613"/>
      <c r="BT168" s="613">
        <v>28</v>
      </c>
      <c r="BU168" s="613"/>
      <c r="BV168" s="613"/>
      <c r="BW168" s="613"/>
      <c r="BX168" s="613"/>
      <c r="BY168" s="613"/>
      <c r="BZ168" s="613"/>
      <c r="CA168" s="613"/>
      <c r="CB168" s="613"/>
      <c r="CC168" s="613"/>
      <c r="CD168" s="613"/>
      <c r="CE168" s="613"/>
      <c r="CF168" s="613"/>
      <c r="CG168" s="613"/>
      <c r="CH168" s="613"/>
      <c r="CI168" s="613"/>
      <c r="CJ168" s="613"/>
      <c r="CK168" s="613"/>
      <c r="CL168" s="613"/>
      <c r="CM168" s="613"/>
      <c r="CN168" s="613"/>
      <c r="CO168" s="613"/>
      <c r="CP168" s="613"/>
      <c r="CQ168" s="613"/>
      <c r="CR168" s="613"/>
      <c r="CS168" s="613"/>
      <c r="CT168" s="613"/>
      <c r="CU168" s="613"/>
      <c r="CV168" s="613"/>
      <c r="CW168" s="613"/>
      <c r="CX168" s="613"/>
      <c r="CY168" s="613"/>
      <c r="CZ168" s="613"/>
      <c r="DA168" s="613">
        <f t="shared" si="87"/>
        <v>108</v>
      </c>
      <c r="DB168" s="614">
        <f t="shared" si="88"/>
        <v>3</v>
      </c>
      <c r="DC168" s="615">
        <v>0.64584474885844745</v>
      </c>
      <c r="DD168" s="616">
        <v>0.68575342465753419</v>
      </c>
      <c r="DE168" s="616"/>
      <c r="DF168" s="616"/>
      <c r="DG168" s="616"/>
      <c r="DH168" s="616"/>
      <c r="DI168" s="616"/>
      <c r="DJ168" s="616">
        <v>0.60019569471624268</v>
      </c>
      <c r="DK168" s="616"/>
      <c r="DL168" s="616"/>
      <c r="DM168" s="616"/>
      <c r="DN168" s="616"/>
      <c r="DO168" s="616"/>
      <c r="DP168" s="616"/>
      <c r="DQ168" s="616"/>
      <c r="DR168" s="616"/>
      <c r="DS168" s="616"/>
      <c r="DT168" s="616"/>
      <c r="DU168" s="616"/>
      <c r="DV168" s="616"/>
      <c r="DW168" s="616"/>
      <c r="DX168" s="616"/>
      <c r="DY168" s="616"/>
      <c r="DZ168" s="616"/>
      <c r="EA168" s="616"/>
      <c r="EB168" s="616"/>
      <c r="EC168" s="616"/>
      <c r="ED168" s="616"/>
      <c r="EE168" s="616"/>
      <c r="EF168" s="616"/>
      <c r="EG168" s="616"/>
      <c r="EH168" s="616"/>
      <c r="EI168" s="616"/>
      <c r="EJ168" s="616"/>
      <c r="EK168" s="616"/>
      <c r="EL168" s="616"/>
      <c r="EM168" s="616"/>
      <c r="EN168" s="616"/>
      <c r="EO168" s="616"/>
      <c r="EP168" s="616"/>
      <c r="EQ168" s="617">
        <v>0.64140030441400309</v>
      </c>
      <c r="ER168" s="618">
        <v>5</v>
      </c>
      <c r="ES168" s="619">
        <v>5</v>
      </c>
      <c r="ET168" s="619"/>
      <c r="EU168" s="619"/>
      <c r="EV168" s="619"/>
      <c r="EW168" s="619"/>
      <c r="EX168" s="619"/>
      <c r="EY168" s="619"/>
      <c r="EZ168" s="619"/>
      <c r="FA168" s="619"/>
      <c r="FB168" s="619"/>
      <c r="FC168" s="619"/>
      <c r="FD168" s="619"/>
      <c r="FE168" s="619"/>
      <c r="FF168" s="619"/>
      <c r="FG168" s="619"/>
      <c r="FH168" s="619"/>
      <c r="FI168" s="619"/>
      <c r="FJ168" s="619"/>
      <c r="FK168" s="619"/>
      <c r="FL168" s="619"/>
      <c r="FM168" s="619"/>
      <c r="FN168" s="619"/>
      <c r="FO168" s="619"/>
      <c r="FP168" s="619"/>
      <c r="FQ168" s="619"/>
      <c r="FR168" s="619"/>
      <c r="FS168" s="619"/>
      <c r="FT168" s="619"/>
      <c r="FU168" s="619"/>
      <c r="FV168" s="619"/>
      <c r="FW168" s="619"/>
      <c r="FX168" s="620">
        <f t="shared" si="89"/>
        <v>10</v>
      </c>
      <c r="FY168" s="614">
        <f t="shared" si="108"/>
        <v>2</v>
      </c>
      <c r="FZ168" s="615">
        <v>0.54027397260273968</v>
      </c>
      <c r="GA168" s="616">
        <v>0.87890410958904108</v>
      </c>
      <c r="GB168" s="616"/>
      <c r="GC168" s="616"/>
      <c r="GD168" s="616"/>
      <c r="GE168" s="616"/>
      <c r="GF168" s="616"/>
      <c r="GG168" s="616"/>
      <c r="GH168" s="616"/>
      <c r="GI168" s="616"/>
      <c r="GJ168" s="616"/>
      <c r="GK168" s="616"/>
      <c r="GL168" s="616"/>
      <c r="GM168" s="616"/>
      <c r="GN168" s="616"/>
      <c r="GO168" s="616"/>
      <c r="GP168" s="616"/>
      <c r="GQ168" s="616"/>
      <c r="GR168" s="616"/>
      <c r="GS168" s="616"/>
      <c r="GT168" s="616"/>
      <c r="GU168" s="616"/>
      <c r="GV168" s="616"/>
      <c r="GW168" s="616"/>
      <c r="GX168" s="616"/>
      <c r="GY168" s="616"/>
      <c r="GZ168" s="616"/>
      <c r="HA168" s="616"/>
      <c r="HB168" s="616"/>
      <c r="HC168" s="616"/>
      <c r="HD168" s="616"/>
      <c r="HE168" s="616"/>
      <c r="HF168" s="621">
        <v>0.70958904109589038</v>
      </c>
      <c r="HG168" s="622">
        <v>30</v>
      </c>
      <c r="HH168" s="623"/>
      <c r="HI168" s="623"/>
      <c r="HJ168" s="623">
        <v>13</v>
      </c>
      <c r="HK168" s="623"/>
      <c r="HL168" s="623"/>
      <c r="HM168" s="623"/>
      <c r="HN168" s="624"/>
      <c r="HO168" s="625">
        <v>9</v>
      </c>
      <c r="HP168" s="626">
        <v>33</v>
      </c>
      <c r="HQ168" s="626">
        <v>10</v>
      </c>
      <c r="HR168" s="626">
        <v>12</v>
      </c>
      <c r="HS168" s="626">
        <v>272</v>
      </c>
      <c r="HT168" s="626">
        <v>806</v>
      </c>
      <c r="HU168" s="626">
        <v>1430</v>
      </c>
      <c r="HV168" s="626">
        <v>334</v>
      </c>
      <c r="HW168" s="626">
        <v>397</v>
      </c>
      <c r="HX168" s="626">
        <v>124</v>
      </c>
      <c r="HY168" s="626">
        <v>156</v>
      </c>
      <c r="HZ168" s="626">
        <v>144</v>
      </c>
      <c r="IA168" s="626">
        <v>1</v>
      </c>
      <c r="IB168" s="626">
        <v>1</v>
      </c>
      <c r="IC168" s="626">
        <v>0</v>
      </c>
      <c r="ID168" s="626">
        <v>0</v>
      </c>
      <c r="IE168" s="626">
        <v>122</v>
      </c>
      <c r="IF168" s="626">
        <v>17</v>
      </c>
      <c r="IG168" s="626">
        <v>64</v>
      </c>
      <c r="IH168" s="626">
        <v>5</v>
      </c>
      <c r="II168" s="626">
        <v>16</v>
      </c>
      <c r="IJ168" s="626">
        <v>16</v>
      </c>
      <c r="IK168" s="626">
        <v>0</v>
      </c>
      <c r="IL168" s="626">
        <v>49</v>
      </c>
      <c r="IM168" s="626">
        <v>391</v>
      </c>
      <c r="IN168" s="626">
        <v>0</v>
      </c>
      <c r="IO168" s="626">
        <v>4</v>
      </c>
      <c r="IP168" s="626">
        <v>0</v>
      </c>
      <c r="IQ168" s="626">
        <f t="shared" si="102"/>
        <v>4413</v>
      </c>
      <c r="IR168" s="627">
        <f t="shared" si="91"/>
        <v>2.0394289598912306E-3</v>
      </c>
      <c r="IS168" s="614">
        <f t="shared" si="92"/>
        <v>12.09041095890411</v>
      </c>
      <c r="IT168" s="628">
        <v>1426</v>
      </c>
      <c r="IU168" s="629">
        <f t="shared" si="93"/>
        <v>0.32313618853387716</v>
      </c>
      <c r="IV168" s="630">
        <v>1426</v>
      </c>
      <c r="IW168" s="631">
        <f t="shared" si="74"/>
        <v>0.32313618853387716</v>
      </c>
      <c r="IX168" s="632">
        <v>3819.8302000000003</v>
      </c>
      <c r="IY168" s="633">
        <v>189.36949999999985</v>
      </c>
      <c r="IZ168" s="633">
        <v>4009.199700000001</v>
      </c>
      <c r="JA168" s="634">
        <f t="shared" si="94"/>
        <v>4.7233740938372265E-2</v>
      </c>
      <c r="JB168" s="635">
        <v>0.90849755268524834</v>
      </c>
      <c r="JC168" s="636">
        <v>1560</v>
      </c>
      <c r="JD168" s="637">
        <v>542</v>
      </c>
      <c r="JE168" s="637">
        <v>8</v>
      </c>
      <c r="JF168" s="637">
        <v>1</v>
      </c>
      <c r="JG168" s="637">
        <v>0</v>
      </c>
      <c r="JH168" s="637">
        <v>2302</v>
      </c>
      <c r="JI168" s="638">
        <f t="shared" si="75"/>
        <v>0.35350101971447995</v>
      </c>
      <c r="JJ168" s="638">
        <f t="shared" si="76"/>
        <v>0.12281894402900521</v>
      </c>
      <c r="JK168" s="638">
        <f t="shared" si="77"/>
        <v>1.8128257421255382E-3</v>
      </c>
      <c r="JL168" s="638">
        <f t="shared" si="78"/>
        <v>2.2660321776569228E-4</v>
      </c>
      <c r="JM168" s="638">
        <f t="shared" si="79"/>
        <v>0</v>
      </c>
      <c r="JN168" s="639">
        <f t="shared" si="80"/>
        <v>0.52164060729662365</v>
      </c>
      <c r="JO168" s="640">
        <v>23.666666666666668</v>
      </c>
      <c r="JP168" s="641">
        <v>6.666666666666667</v>
      </c>
      <c r="JQ168" s="641">
        <v>2.2999999999999998</v>
      </c>
      <c r="JR168" s="641">
        <v>9.8333333333333339</v>
      </c>
      <c r="JS168" s="641">
        <v>9.3308823529411757</v>
      </c>
      <c r="JT168" s="641">
        <v>6.8610421836228284</v>
      </c>
      <c r="JU168" s="641">
        <v>5.1363636363636367</v>
      </c>
      <c r="JV168" s="641">
        <v>6.0359281437125745</v>
      </c>
      <c r="JW168" s="641">
        <v>5.7254408060453397</v>
      </c>
      <c r="JX168" s="641">
        <v>5.911290322580645</v>
      </c>
      <c r="JY168" s="641">
        <v>7.8461538461538458</v>
      </c>
      <c r="JZ168" s="641">
        <v>9.3958333333333339</v>
      </c>
      <c r="KA168" s="641">
        <v>14</v>
      </c>
      <c r="KB168" s="641">
        <v>8</v>
      </c>
      <c r="KC168" s="641">
        <v>0</v>
      </c>
      <c r="KD168" s="641">
        <v>0</v>
      </c>
      <c r="KE168" s="641">
        <v>7.0901639344262293</v>
      </c>
      <c r="KF168" s="641">
        <v>8.117647058823529</v>
      </c>
      <c r="KG168" s="641">
        <v>10.34375</v>
      </c>
      <c r="KH168" s="641">
        <v>6.2</v>
      </c>
      <c r="KI168" s="641">
        <v>1.9375</v>
      </c>
      <c r="KJ168" s="641">
        <v>3.875</v>
      </c>
      <c r="KK168" s="641">
        <v>0</v>
      </c>
      <c r="KL168" s="641">
        <v>2.3469387755102042</v>
      </c>
      <c r="KM168" s="641">
        <v>16.457800511508953</v>
      </c>
      <c r="KN168" s="641">
        <v>0</v>
      </c>
      <c r="KO168" s="641">
        <v>14</v>
      </c>
      <c r="KP168" s="641">
        <v>0</v>
      </c>
      <c r="KQ168" s="642">
        <v>7.2519827781554502</v>
      </c>
      <c r="KR168" s="625">
        <v>21</v>
      </c>
      <c r="KS168" s="626">
        <v>183</v>
      </c>
      <c r="KT168" s="626">
        <v>13</v>
      </c>
      <c r="KU168" s="626">
        <v>106</v>
      </c>
      <c r="KV168" s="626">
        <v>1741</v>
      </c>
      <c r="KW168" s="626">
        <v>3915</v>
      </c>
      <c r="KX168" s="626">
        <v>5398</v>
      </c>
      <c r="KY168" s="626">
        <v>1598</v>
      </c>
      <c r="KZ168" s="626">
        <v>1847</v>
      </c>
      <c r="LA168" s="626">
        <v>553</v>
      </c>
      <c r="LB168" s="626">
        <v>1012</v>
      </c>
      <c r="LC168" s="626">
        <v>1162</v>
      </c>
      <c r="LD168" s="626">
        <v>13</v>
      </c>
      <c r="LE168" s="626">
        <v>7</v>
      </c>
      <c r="LF168" s="626">
        <v>0</v>
      </c>
      <c r="LG168" s="626">
        <v>0</v>
      </c>
      <c r="LH168" s="626">
        <v>714</v>
      </c>
      <c r="LI168" s="626">
        <v>108</v>
      </c>
      <c r="LJ168" s="626">
        <v>485</v>
      </c>
      <c r="LK168" s="626">
        <v>22</v>
      </c>
      <c r="LL168" s="626">
        <v>4</v>
      </c>
      <c r="LM168" s="626">
        <v>37</v>
      </c>
      <c r="LN168" s="626">
        <v>0</v>
      </c>
      <c r="LO168" s="626">
        <v>75</v>
      </c>
      <c r="LP168" s="626">
        <v>6043</v>
      </c>
      <c r="LQ168" s="626">
        <v>0</v>
      </c>
      <c r="LR168" s="626">
        <v>33</v>
      </c>
      <c r="LS168" s="626">
        <v>0</v>
      </c>
      <c r="LT168" s="626">
        <f t="shared" ref="LT168:LT170" si="110">SUM(KR168:LS168)</f>
        <v>25090</v>
      </c>
      <c r="LU168" s="614">
        <f t="shared" si="81"/>
        <v>68.739726027397253</v>
      </c>
      <c r="LV168" s="625">
        <v>183</v>
      </c>
      <c r="LW168" s="626">
        <v>5</v>
      </c>
      <c r="LX168" s="626">
        <v>0</v>
      </c>
      <c r="LY168" s="626">
        <v>0</v>
      </c>
      <c r="LZ168" s="626">
        <v>522</v>
      </c>
      <c r="MA168" s="626">
        <v>858</v>
      </c>
      <c r="MB168" s="626">
        <v>513</v>
      </c>
      <c r="MC168" s="626">
        <v>82</v>
      </c>
      <c r="MD168" s="626">
        <v>28</v>
      </c>
      <c r="ME168" s="626">
        <v>56</v>
      </c>
      <c r="MF168" s="626">
        <v>57</v>
      </c>
      <c r="MG168" s="626">
        <v>45</v>
      </c>
      <c r="MH168" s="626">
        <v>0</v>
      </c>
      <c r="MI168" s="626">
        <v>0</v>
      </c>
      <c r="MJ168" s="626">
        <v>0</v>
      </c>
      <c r="MK168" s="626">
        <v>0</v>
      </c>
      <c r="ML168" s="626">
        <v>30</v>
      </c>
      <c r="MM168" s="626">
        <v>13</v>
      </c>
      <c r="MN168" s="626">
        <v>114</v>
      </c>
      <c r="MO168" s="626">
        <v>4</v>
      </c>
      <c r="MP168" s="626">
        <v>16</v>
      </c>
      <c r="MQ168" s="626">
        <v>9</v>
      </c>
      <c r="MR168" s="626">
        <v>0</v>
      </c>
      <c r="MS168" s="626">
        <v>1</v>
      </c>
      <c r="MT168" s="626">
        <v>0</v>
      </c>
      <c r="MU168" s="626">
        <v>0</v>
      </c>
      <c r="MV168" s="626">
        <v>19</v>
      </c>
      <c r="MW168" s="626">
        <v>0</v>
      </c>
      <c r="MX168" s="626">
        <f t="shared" si="109"/>
        <v>2555</v>
      </c>
      <c r="MY168" s="614">
        <f t="shared" si="95"/>
        <v>7</v>
      </c>
      <c r="MZ168" s="612">
        <f t="shared" si="82"/>
        <v>25090</v>
      </c>
      <c r="NA168" s="613">
        <f t="shared" si="96"/>
        <v>2555</v>
      </c>
      <c r="NB168" s="643">
        <f t="shared" si="97"/>
        <v>9.2421776089708807E-2</v>
      </c>
      <c r="NC168" s="644">
        <v>0</v>
      </c>
      <c r="ND168" s="645">
        <v>6</v>
      </c>
      <c r="NE168" s="645">
        <v>171</v>
      </c>
      <c r="NF168" s="646">
        <v>501</v>
      </c>
      <c r="NG168" s="647">
        <v>777</v>
      </c>
      <c r="NH168" s="647">
        <v>1100</v>
      </c>
      <c r="NI168" s="645">
        <v>0</v>
      </c>
      <c r="NJ168" s="645">
        <v>0</v>
      </c>
      <c r="NK168" s="646">
        <v>0</v>
      </c>
      <c r="NL168" s="647">
        <v>0</v>
      </c>
      <c r="NM168" s="645">
        <v>0</v>
      </c>
      <c r="NN168" s="645">
        <v>0</v>
      </c>
      <c r="NO168" s="646">
        <v>0</v>
      </c>
      <c r="NP168" s="647">
        <v>0</v>
      </c>
      <c r="NQ168" s="648">
        <v>0</v>
      </c>
      <c r="NR168" s="648">
        <v>0</v>
      </c>
      <c r="NS168" s="648">
        <v>0</v>
      </c>
      <c r="NT168" s="649">
        <f t="shared" si="98"/>
        <v>2555</v>
      </c>
      <c r="NU168" s="650">
        <f t="shared" si="99"/>
        <v>6.9275929549902152E-2</v>
      </c>
      <c r="NV168" s="625"/>
      <c r="NW168" s="626"/>
      <c r="NX168" s="626"/>
      <c r="NY168" s="651"/>
      <c r="NZ168" s="626">
        <v>354</v>
      </c>
      <c r="OA168" s="626"/>
      <c r="OB168" s="626">
        <v>9</v>
      </c>
      <c r="OC168" s="651">
        <v>363</v>
      </c>
      <c r="OD168" s="652">
        <f t="shared" si="100"/>
        <v>363</v>
      </c>
      <c r="OE168" s="653"/>
      <c r="OF168" s="654"/>
      <c r="OG168" s="654">
        <v>5.31</v>
      </c>
      <c r="OH168" s="654">
        <v>0.53099999999999992</v>
      </c>
      <c r="OI168" s="654"/>
      <c r="OJ168" s="654"/>
      <c r="OK168" s="654">
        <v>32.51</v>
      </c>
      <c r="OL168" s="655">
        <v>3.2509999999999999</v>
      </c>
      <c r="OM168" s="656"/>
      <c r="ON168" s="657"/>
      <c r="OO168" s="681"/>
      <c r="OP168" s="657"/>
      <c r="OQ168" s="657"/>
      <c r="OR168" s="657"/>
      <c r="OS168" s="657"/>
      <c r="OT168" s="658"/>
    </row>
    <row r="169" spans="1:410" s="587" customFormat="1" ht="9" thickBot="1" x14ac:dyDescent="0.3">
      <c r="A169" s="682" t="s">
        <v>1323</v>
      </c>
      <c r="B169" s="683" t="s">
        <v>1324</v>
      </c>
      <c r="C169" s="684" t="s">
        <v>1325</v>
      </c>
      <c r="D169" s="684" t="s">
        <v>1326</v>
      </c>
      <c r="E169" s="684" t="s">
        <v>1235</v>
      </c>
      <c r="F169" s="684" t="s">
        <v>395</v>
      </c>
      <c r="G169" s="684" t="s">
        <v>652</v>
      </c>
      <c r="H169" s="684" t="s">
        <v>1327</v>
      </c>
      <c r="I169" s="684" t="s">
        <v>492</v>
      </c>
      <c r="J169" s="684" t="s">
        <v>493</v>
      </c>
      <c r="K169" s="685" t="s">
        <v>282</v>
      </c>
      <c r="L169" s="686">
        <v>1</v>
      </c>
      <c r="M169" s="687">
        <v>202100</v>
      </c>
      <c r="N169" s="688">
        <v>49007</v>
      </c>
      <c r="O169" s="689">
        <v>203686</v>
      </c>
      <c r="P169" s="690">
        <v>153866</v>
      </c>
      <c r="Q169" s="691">
        <f t="shared" si="83"/>
        <v>0.75540783362626784</v>
      </c>
      <c r="R169" s="692">
        <f t="shared" si="107"/>
        <v>-1586</v>
      </c>
      <c r="S169" s="693">
        <v>6987.4929499999989</v>
      </c>
      <c r="T169" s="694">
        <v>124472.92455999998</v>
      </c>
      <c r="U169" s="694">
        <v>179.35576999999998</v>
      </c>
      <c r="V169" s="694">
        <v>131639.77327999999</v>
      </c>
      <c r="W169" s="695">
        <f t="shared" si="84"/>
        <v>0.65135959069767435</v>
      </c>
      <c r="X169" s="696">
        <v>25.4605</v>
      </c>
      <c r="Y169" s="697">
        <v>0</v>
      </c>
      <c r="Z169" s="697">
        <v>48.317066666666662</v>
      </c>
      <c r="AA169" s="697">
        <v>15.686666666666667</v>
      </c>
      <c r="AB169" s="697">
        <v>6.6080000000000005</v>
      </c>
      <c r="AC169" s="697">
        <v>49.9328</v>
      </c>
      <c r="AD169" s="697">
        <v>1.0746666666666667</v>
      </c>
      <c r="AE169" s="697">
        <v>15.1815</v>
      </c>
      <c r="AF169" s="697">
        <v>34.189500000000002</v>
      </c>
      <c r="AG169" s="697">
        <v>196.45070000000001</v>
      </c>
      <c r="AH169" s="698">
        <f t="shared" si="85"/>
        <v>0.17310682575501582</v>
      </c>
      <c r="AI169" s="699">
        <f t="shared" si="86"/>
        <v>0.32850941813633466</v>
      </c>
      <c r="AJ169" s="700"/>
      <c r="AK169" s="701"/>
      <c r="AL169" s="701"/>
      <c r="AM169" s="701"/>
      <c r="AN169" s="701"/>
      <c r="AO169" s="701">
        <v>5456</v>
      </c>
      <c r="AP169" s="701">
        <v>248</v>
      </c>
      <c r="AQ169" s="702">
        <v>1600</v>
      </c>
      <c r="AR169" s="703"/>
      <c r="AS169" s="704"/>
      <c r="AT169" s="704"/>
      <c r="AU169" s="704"/>
      <c r="AV169" s="704"/>
      <c r="AW169" s="704"/>
      <c r="AX169" s="704"/>
      <c r="AY169" s="704"/>
      <c r="AZ169" s="704"/>
      <c r="BA169" s="704"/>
      <c r="BB169" s="704"/>
      <c r="BC169" s="704"/>
      <c r="BD169" s="704"/>
      <c r="BE169" s="704"/>
      <c r="BF169" s="704"/>
      <c r="BG169" s="704"/>
      <c r="BH169" s="704"/>
      <c r="BI169" s="704"/>
      <c r="BJ169" s="704"/>
      <c r="BK169" s="704"/>
      <c r="BL169" s="705"/>
      <c r="BM169" s="706">
        <v>20</v>
      </c>
      <c r="BN169" s="707"/>
      <c r="BO169" s="707"/>
      <c r="BP169" s="707"/>
      <c r="BQ169" s="707"/>
      <c r="BR169" s="707"/>
      <c r="BS169" s="707"/>
      <c r="BT169" s="707"/>
      <c r="BU169" s="707"/>
      <c r="BV169" s="707"/>
      <c r="BW169" s="707"/>
      <c r="BX169" s="707"/>
      <c r="BY169" s="707"/>
      <c r="BZ169" s="707"/>
      <c r="CA169" s="707"/>
      <c r="CB169" s="707"/>
      <c r="CC169" s="707"/>
      <c r="CD169" s="707"/>
      <c r="CE169" s="707"/>
      <c r="CF169" s="707"/>
      <c r="CG169" s="707"/>
      <c r="CH169" s="707"/>
      <c r="CI169" s="707"/>
      <c r="CJ169" s="707"/>
      <c r="CK169" s="707"/>
      <c r="CL169" s="707"/>
      <c r="CM169" s="707"/>
      <c r="CN169" s="707"/>
      <c r="CO169" s="707"/>
      <c r="CP169" s="707"/>
      <c r="CQ169" s="707"/>
      <c r="CR169" s="707"/>
      <c r="CS169" s="707"/>
      <c r="CT169" s="707"/>
      <c r="CU169" s="707"/>
      <c r="CV169" s="707"/>
      <c r="CW169" s="707"/>
      <c r="CX169" s="707"/>
      <c r="CY169" s="707"/>
      <c r="CZ169" s="707"/>
      <c r="DA169" s="707">
        <f t="shared" si="87"/>
        <v>20</v>
      </c>
      <c r="DB169" s="708">
        <f t="shared" si="88"/>
        <v>1</v>
      </c>
      <c r="DC169" s="709">
        <v>1.5479452054794521E-2</v>
      </c>
      <c r="DD169" s="710"/>
      <c r="DE169" s="710"/>
      <c r="DF169" s="710"/>
      <c r="DG169" s="710"/>
      <c r="DH169" s="710"/>
      <c r="DI169" s="710"/>
      <c r="DJ169" s="710"/>
      <c r="DK169" s="710"/>
      <c r="DL169" s="710"/>
      <c r="DM169" s="710"/>
      <c r="DN169" s="710"/>
      <c r="DO169" s="710"/>
      <c r="DP169" s="710"/>
      <c r="DQ169" s="710"/>
      <c r="DR169" s="710"/>
      <c r="DS169" s="710"/>
      <c r="DT169" s="710"/>
      <c r="DU169" s="710"/>
      <c r="DV169" s="710"/>
      <c r="DW169" s="710"/>
      <c r="DX169" s="710"/>
      <c r="DY169" s="710"/>
      <c r="DZ169" s="710"/>
      <c r="EA169" s="710"/>
      <c r="EB169" s="710"/>
      <c r="EC169" s="710"/>
      <c r="ED169" s="710"/>
      <c r="EE169" s="710"/>
      <c r="EF169" s="710"/>
      <c r="EG169" s="710"/>
      <c r="EH169" s="710"/>
      <c r="EI169" s="710"/>
      <c r="EJ169" s="710"/>
      <c r="EK169" s="710"/>
      <c r="EL169" s="710"/>
      <c r="EM169" s="710"/>
      <c r="EN169" s="710"/>
      <c r="EO169" s="710"/>
      <c r="EP169" s="710"/>
      <c r="EQ169" s="711">
        <v>1.5479452054794521E-2</v>
      </c>
      <c r="ER169" s="712"/>
      <c r="ES169" s="713"/>
      <c r="ET169" s="713"/>
      <c r="EU169" s="713"/>
      <c r="EV169" s="713"/>
      <c r="EW169" s="713"/>
      <c r="EX169" s="713"/>
      <c r="EY169" s="713"/>
      <c r="EZ169" s="713"/>
      <c r="FA169" s="713"/>
      <c r="FB169" s="713"/>
      <c r="FC169" s="713"/>
      <c r="FD169" s="713"/>
      <c r="FE169" s="713"/>
      <c r="FF169" s="713"/>
      <c r="FG169" s="713"/>
      <c r="FH169" s="713"/>
      <c r="FI169" s="713"/>
      <c r="FJ169" s="713"/>
      <c r="FK169" s="713"/>
      <c r="FL169" s="713"/>
      <c r="FM169" s="713"/>
      <c r="FN169" s="713"/>
      <c r="FO169" s="713"/>
      <c r="FP169" s="713"/>
      <c r="FQ169" s="713"/>
      <c r="FR169" s="713"/>
      <c r="FS169" s="713"/>
      <c r="FT169" s="713"/>
      <c r="FU169" s="713"/>
      <c r="FV169" s="713"/>
      <c r="FW169" s="713"/>
      <c r="FX169" s="714"/>
      <c r="FY169" s="715"/>
      <c r="FZ169" s="716"/>
      <c r="GA169" s="717"/>
      <c r="GB169" s="717"/>
      <c r="GC169" s="717"/>
      <c r="GD169" s="717"/>
      <c r="GE169" s="717"/>
      <c r="GF169" s="717"/>
      <c r="GG169" s="717"/>
      <c r="GH169" s="717"/>
      <c r="GI169" s="717"/>
      <c r="GJ169" s="717"/>
      <c r="GK169" s="717"/>
      <c r="GL169" s="717"/>
      <c r="GM169" s="717"/>
      <c r="GN169" s="717"/>
      <c r="GO169" s="717"/>
      <c r="GP169" s="717"/>
      <c r="GQ169" s="717"/>
      <c r="GR169" s="717"/>
      <c r="GS169" s="717"/>
      <c r="GT169" s="717"/>
      <c r="GU169" s="717"/>
      <c r="GV169" s="717"/>
      <c r="GW169" s="717"/>
      <c r="GX169" s="717"/>
      <c r="GY169" s="717"/>
      <c r="GZ169" s="717"/>
      <c r="HA169" s="717"/>
      <c r="HB169" s="717"/>
      <c r="HC169" s="717"/>
      <c r="HD169" s="717"/>
      <c r="HE169" s="717"/>
      <c r="HF169" s="718"/>
      <c r="HG169" s="719">
        <v>80</v>
      </c>
      <c r="HH169" s="720"/>
      <c r="HI169" s="720"/>
      <c r="HJ169" s="720"/>
      <c r="HK169" s="720"/>
      <c r="HL169" s="720"/>
      <c r="HM169" s="720"/>
      <c r="HN169" s="721"/>
      <c r="HO169" s="722">
        <v>0</v>
      </c>
      <c r="HP169" s="723">
        <v>1</v>
      </c>
      <c r="HQ169" s="723">
        <v>0</v>
      </c>
      <c r="HR169" s="723">
        <v>0</v>
      </c>
      <c r="HS169" s="723">
        <v>9</v>
      </c>
      <c r="HT169" s="723">
        <v>12</v>
      </c>
      <c r="HU169" s="723">
        <v>2</v>
      </c>
      <c r="HV169" s="723">
        <v>0</v>
      </c>
      <c r="HW169" s="723">
        <v>0</v>
      </c>
      <c r="HX169" s="723">
        <v>0</v>
      </c>
      <c r="HY169" s="723">
        <v>1</v>
      </c>
      <c r="HZ169" s="723">
        <v>1</v>
      </c>
      <c r="IA169" s="723">
        <v>0</v>
      </c>
      <c r="IB169" s="723">
        <v>0</v>
      </c>
      <c r="IC169" s="723">
        <v>0</v>
      </c>
      <c r="ID169" s="723">
        <v>0</v>
      </c>
      <c r="IE169" s="723">
        <v>1</v>
      </c>
      <c r="IF169" s="723">
        <v>0</v>
      </c>
      <c r="IG169" s="723">
        <v>0</v>
      </c>
      <c r="IH169" s="723">
        <v>0</v>
      </c>
      <c r="II169" s="723">
        <v>0</v>
      </c>
      <c r="IJ169" s="723">
        <v>0</v>
      </c>
      <c r="IK169" s="723">
        <v>0</v>
      </c>
      <c r="IL169" s="723">
        <v>0</v>
      </c>
      <c r="IM169" s="723">
        <v>0</v>
      </c>
      <c r="IN169" s="723">
        <v>0</v>
      </c>
      <c r="IO169" s="723">
        <v>0</v>
      </c>
      <c r="IP169" s="723">
        <v>0</v>
      </c>
      <c r="IQ169" s="723">
        <f t="shared" ref="IQ169" si="111">SUM(HO169:IP169)</f>
        <v>27</v>
      </c>
      <c r="IR169" s="724">
        <f t="shared" si="91"/>
        <v>0</v>
      </c>
      <c r="IS169" s="708">
        <f>IQ169/365</f>
        <v>7.3972602739726029E-2</v>
      </c>
      <c r="IT169" s="725">
        <v>0</v>
      </c>
      <c r="IU169" s="726">
        <f t="shared" si="93"/>
        <v>0</v>
      </c>
      <c r="IV169" s="727">
        <v>4</v>
      </c>
      <c r="IW169" s="728">
        <f t="shared" si="74"/>
        <v>0.14814814814814814</v>
      </c>
      <c r="IX169" s="729">
        <v>24.470300000000002</v>
      </c>
      <c r="IY169" s="730">
        <v>0.87220000000000009</v>
      </c>
      <c r="IZ169" s="730">
        <v>25.342500000000005</v>
      </c>
      <c r="JA169" s="731">
        <f t="shared" si="94"/>
        <v>3.4416494031764819E-2</v>
      </c>
      <c r="JB169" s="732">
        <v>0.93861111111111128</v>
      </c>
      <c r="JC169" s="733">
        <v>0</v>
      </c>
      <c r="JD169" s="734">
        <v>0</v>
      </c>
      <c r="JE169" s="734">
        <v>0</v>
      </c>
      <c r="JF169" s="734">
        <v>0</v>
      </c>
      <c r="JG169" s="734">
        <v>0</v>
      </c>
      <c r="JH169" s="734">
        <v>27</v>
      </c>
      <c r="JI169" s="735">
        <f t="shared" si="75"/>
        <v>0</v>
      </c>
      <c r="JJ169" s="735">
        <f t="shared" si="76"/>
        <v>0</v>
      </c>
      <c r="JK169" s="735">
        <f t="shared" si="77"/>
        <v>0</v>
      </c>
      <c r="JL169" s="735">
        <f t="shared" si="78"/>
        <v>0</v>
      </c>
      <c r="JM169" s="735">
        <f t="shared" si="79"/>
        <v>0</v>
      </c>
      <c r="JN169" s="736">
        <f t="shared" si="80"/>
        <v>1</v>
      </c>
      <c r="JO169" s="737">
        <v>0</v>
      </c>
      <c r="JP169" s="738">
        <v>10</v>
      </c>
      <c r="JQ169" s="738">
        <v>0</v>
      </c>
      <c r="JR169" s="738">
        <v>0</v>
      </c>
      <c r="JS169" s="738">
        <v>12.888888888888889</v>
      </c>
      <c r="JT169" s="738">
        <v>7.5</v>
      </c>
      <c r="JU169" s="738">
        <v>7</v>
      </c>
      <c r="JV169" s="738">
        <v>0</v>
      </c>
      <c r="JW169" s="738">
        <v>0</v>
      </c>
      <c r="JX169" s="738">
        <v>0</v>
      </c>
      <c r="JY169" s="738">
        <v>3</v>
      </c>
      <c r="JZ169" s="738">
        <v>21</v>
      </c>
      <c r="KA169" s="738">
        <v>0</v>
      </c>
      <c r="KB169" s="738">
        <v>0</v>
      </c>
      <c r="KC169" s="738">
        <v>0</v>
      </c>
      <c r="KD169" s="738">
        <v>0</v>
      </c>
      <c r="KE169" s="738">
        <v>31</v>
      </c>
      <c r="KF169" s="738">
        <v>0</v>
      </c>
      <c r="KG169" s="738">
        <v>0</v>
      </c>
      <c r="KH169" s="738">
        <v>0</v>
      </c>
      <c r="KI169" s="738">
        <v>0</v>
      </c>
      <c r="KJ169" s="738">
        <v>0</v>
      </c>
      <c r="KK169" s="738">
        <v>0</v>
      </c>
      <c r="KL169" s="738">
        <v>0</v>
      </c>
      <c r="KM169" s="738">
        <v>0</v>
      </c>
      <c r="KN169" s="738">
        <v>0</v>
      </c>
      <c r="KO169" s="738">
        <v>0</v>
      </c>
      <c r="KP169" s="738">
        <v>0</v>
      </c>
      <c r="KQ169" s="739">
        <v>10.555555555555555</v>
      </c>
      <c r="KR169" s="722">
        <v>0</v>
      </c>
      <c r="KS169" s="723">
        <v>9</v>
      </c>
      <c r="KT169" s="723">
        <v>0</v>
      </c>
      <c r="KU169" s="723">
        <v>0</v>
      </c>
      <c r="KV169" s="723">
        <v>69</v>
      </c>
      <c r="KW169" s="723">
        <v>41</v>
      </c>
      <c r="KX169" s="723">
        <v>1</v>
      </c>
      <c r="KY169" s="723">
        <v>0</v>
      </c>
      <c r="KZ169" s="723">
        <v>0</v>
      </c>
      <c r="LA169" s="723">
        <v>0</v>
      </c>
      <c r="LB169" s="723">
        <v>0</v>
      </c>
      <c r="LC169" s="723">
        <v>20</v>
      </c>
      <c r="LD169" s="723">
        <v>0</v>
      </c>
      <c r="LE169" s="723">
        <v>0</v>
      </c>
      <c r="LF169" s="723">
        <v>0</v>
      </c>
      <c r="LG169" s="723">
        <v>0</v>
      </c>
      <c r="LH169" s="723">
        <v>30</v>
      </c>
      <c r="LI169" s="723">
        <v>0</v>
      </c>
      <c r="LJ169" s="723">
        <v>0</v>
      </c>
      <c r="LK169" s="723">
        <v>0</v>
      </c>
      <c r="LL169" s="723">
        <v>0</v>
      </c>
      <c r="LM169" s="723">
        <v>0</v>
      </c>
      <c r="LN169" s="723">
        <v>0</v>
      </c>
      <c r="LO169" s="723">
        <v>0</v>
      </c>
      <c r="LP169" s="723">
        <v>0</v>
      </c>
      <c r="LQ169" s="723">
        <v>0</v>
      </c>
      <c r="LR169" s="723">
        <v>0</v>
      </c>
      <c r="LS169" s="723">
        <v>0</v>
      </c>
      <c r="LT169" s="723">
        <f t="shared" si="110"/>
        <v>170</v>
      </c>
      <c r="LU169" s="715">
        <f t="shared" si="81"/>
        <v>0.46575342465753422</v>
      </c>
      <c r="LV169" s="722">
        <v>0</v>
      </c>
      <c r="LW169" s="723">
        <v>0</v>
      </c>
      <c r="LX169" s="723">
        <v>0</v>
      </c>
      <c r="LY169" s="723">
        <v>0</v>
      </c>
      <c r="LZ169" s="723">
        <v>38</v>
      </c>
      <c r="MA169" s="723">
        <v>39</v>
      </c>
      <c r="MB169" s="723">
        <v>11</v>
      </c>
      <c r="MC169" s="723">
        <v>0</v>
      </c>
      <c r="MD169" s="723">
        <v>0</v>
      </c>
      <c r="ME169" s="723">
        <v>0</v>
      </c>
      <c r="MF169" s="723">
        <v>2</v>
      </c>
      <c r="MG169" s="723">
        <v>0</v>
      </c>
      <c r="MH169" s="723">
        <v>0</v>
      </c>
      <c r="MI169" s="723">
        <v>0</v>
      </c>
      <c r="MJ169" s="723">
        <v>0</v>
      </c>
      <c r="MK169" s="723">
        <v>0</v>
      </c>
      <c r="ML169" s="723">
        <v>0</v>
      </c>
      <c r="MM169" s="723">
        <v>0</v>
      </c>
      <c r="MN169" s="723">
        <v>0</v>
      </c>
      <c r="MO169" s="723">
        <v>0</v>
      </c>
      <c r="MP169" s="723">
        <v>0</v>
      </c>
      <c r="MQ169" s="723">
        <v>0</v>
      </c>
      <c r="MR169" s="723">
        <v>0</v>
      </c>
      <c r="MS169" s="723">
        <v>0</v>
      </c>
      <c r="MT169" s="723">
        <v>0</v>
      </c>
      <c r="MU169" s="723">
        <v>0</v>
      </c>
      <c r="MV169" s="723">
        <v>0</v>
      </c>
      <c r="MW169" s="723">
        <v>0</v>
      </c>
      <c r="MX169" s="723">
        <f t="shared" si="109"/>
        <v>90</v>
      </c>
      <c r="MY169" s="715">
        <f t="shared" si="95"/>
        <v>0.24657534246575341</v>
      </c>
      <c r="MZ169" s="740">
        <f t="shared" si="82"/>
        <v>170</v>
      </c>
      <c r="NA169" s="741">
        <f t="shared" si="96"/>
        <v>90</v>
      </c>
      <c r="NB169" s="742">
        <f t="shared" si="97"/>
        <v>0.34615384615384615</v>
      </c>
      <c r="NC169" s="743">
        <v>0</v>
      </c>
      <c r="ND169" s="744">
        <v>0</v>
      </c>
      <c r="NE169" s="744">
        <v>0</v>
      </c>
      <c r="NF169" s="745">
        <v>0</v>
      </c>
      <c r="NG169" s="746">
        <v>1</v>
      </c>
      <c r="NH169" s="746">
        <v>89</v>
      </c>
      <c r="NI169" s="744">
        <v>0</v>
      </c>
      <c r="NJ169" s="744">
        <v>0</v>
      </c>
      <c r="NK169" s="745">
        <v>0</v>
      </c>
      <c r="NL169" s="746">
        <v>0</v>
      </c>
      <c r="NM169" s="744">
        <v>0</v>
      </c>
      <c r="NN169" s="744">
        <v>0</v>
      </c>
      <c r="NO169" s="745">
        <v>0</v>
      </c>
      <c r="NP169" s="746">
        <v>0</v>
      </c>
      <c r="NQ169" s="747">
        <v>0</v>
      </c>
      <c r="NR169" s="747">
        <v>0</v>
      </c>
      <c r="NS169" s="747">
        <v>0</v>
      </c>
      <c r="NT169" s="748">
        <f t="shared" si="98"/>
        <v>90</v>
      </c>
      <c r="NU169" s="749">
        <f t="shared" si="99"/>
        <v>0</v>
      </c>
      <c r="NV169" s="750"/>
      <c r="NW169" s="751"/>
      <c r="NX169" s="751"/>
      <c r="NY169" s="752"/>
      <c r="NZ169" s="753"/>
      <c r="OA169" s="753">
        <v>1</v>
      </c>
      <c r="OB169" s="753"/>
      <c r="OC169" s="754">
        <v>1</v>
      </c>
      <c r="OD169" s="755">
        <f t="shared" si="100"/>
        <v>1</v>
      </c>
      <c r="OE169" s="756"/>
      <c r="OF169" s="757"/>
      <c r="OG169" s="757"/>
      <c r="OH169" s="757"/>
      <c r="OI169" s="757"/>
      <c r="OJ169" s="757"/>
      <c r="OK169" s="757"/>
      <c r="OL169" s="758"/>
      <c r="OM169" s="759"/>
      <c r="ON169" s="760"/>
      <c r="OO169" s="760"/>
      <c r="OP169" s="760"/>
      <c r="OQ169" s="760"/>
      <c r="OR169" s="760"/>
      <c r="OS169" s="760"/>
      <c r="OT169" s="761"/>
    </row>
    <row r="170" spans="1:410" s="587" customFormat="1" ht="9" thickBot="1" x14ac:dyDescent="0.3">
      <c r="A170" s="762"/>
      <c r="B170" s="763"/>
      <c r="C170" s="763" t="s">
        <v>1328</v>
      </c>
      <c r="D170" s="763"/>
      <c r="E170" s="764"/>
      <c r="F170" s="764"/>
      <c r="G170" s="764"/>
      <c r="H170" s="764"/>
      <c r="I170" s="764"/>
      <c r="J170" s="764"/>
      <c r="K170" s="765"/>
      <c r="L170" s="766">
        <f>SUM(L3:L169)</f>
        <v>167</v>
      </c>
      <c r="M170" s="767">
        <f>SUM(M3:M169)</f>
        <v>285604821</v>
      </c>
      <c r="N170" s="768">
        <f>SUM(N3:N169)</f>
        <v>4130432</v>
      </c>
      <c r="O170" s="769">
        <f>SUM(O3:O169)</f>
        <v>274755537</v>
      </c>
      <c r="P170" s="770">
        <f>SUM(P3:P169)</f>
        <v>139302739</v>
      </c>
      <c r="Q170" s="771">
        <f t="shared" si="83"/>
        <v>0.50700612086299834</v>
      </c>
      <c r="R170" s="772">
        <f t="shared" si="107"/>
        <v>10849284</v>
      </c>
      <c r="S170" s="773">
        <f>SUM(S3:S169)</f>
        <v>2429947.2146599987</v>
      </c>
      <c r="T170" s="774">
        <f>SUM(T3:T169)</f>
        <v>241976442.95810014</v>
      </c>
      <c r="U170" s="774">
        <f>SUM(U3:U169)</f>
        <v>11518917.422610004</v>
      </c>
      <c r="V170" s="774">
        <f>SUM(V3:V169)</f>
        <v>255925307.59536999</v>
      </c>
      <c r="W170" s="775">
        <f t="shared" si="84"/>
        <v>0.89608188930175658</v>
      </c>
      <c r="X170" s="776">
        <f t="shared" ref="X170:AG170" si="112">SUM(X3:X169)</f>
        <v>24299.391935000003</v>
      </c>
      <c r="Y170" s="777">
        <f t="shared" si="112"/>
        <v>1106.3868600000003</v>
      </c>
      <c r="Z170" s="777">
        <f t="shared" si="112"/>
        <v>51158.938234666675</v>
      </c>
      <c r="AA170" s="777">
        <f t="shared" si="112"/>
        <v>17333.437775999999</v>
      </c>
      <c r="AB170" s="777">
        <f t="shared" si="112"/>
        <v>5179.4683999999961</v>
      </c>
      <c r="AC170" s="777">
        <f t="shared" si="112"/>
        <v>22802.571434666683</v>
      </c>
      <c r="AD170" s="777">
        <f t="shared" si="112"/>
        <v>837.71709333333285</v>
      </c>
      <c r="AE170" s="777">
        <f t="shared" si="112"/>
        <v>14781.787329999999</v>
      </c>
      <c r="AF170" s="777">
        <f t="shared" si="112"/>
        <v>14984.427700000007</v>
      </c>
      <c r="AG170" s="777">
        <f t="shared" si="112"/>
        <v>152484.12676366672</v>
      </c>
      <c r="AH170" s="778">
        <f t="shared" si="85"/>
        <v>0.19801014857339408</v>
      </c>
      <c r="AI170" s="779">
        <f t="shared" si="86"/>
        <v>0.41688240544458044</v>
      </c>
      <c r="AJ170" s="780">
        <f>SUM(AJ3:AJ169)</f>
        <v>1272557</v>
      </c>
      <c r="AK170" s="781">
        <f t="shared" ref="AK170:BK170" si="113">SUM(AK3:AK169)</f>
        <v>959626</v>
      </c>
      <c r="AL170" s="781">
        <f t="shared" si="113"/>
        <v>404051</v>
      </c>
      <c r="AM170" s="781">
        <f t="shared" si="113"/>
        <v>552263</v>
      </c>
      <c r="AN170" s="781">
        <f t="shared" si="113"/>
        <v>2207413</v>
      </c>
      <c r="AO170" s="781">
        <f t="shared" si="113"/>
        <v>1759731</v>
      </c>
      <c r="AP170" s="781">
        <f t="shared" si="113"/>
        <v>776441</v>
      </c>
      <c r="AQ170" s="782">
        <f t="shared" si="113"/>
        <v>567248</v>
      </c>
      <c r="AR170" s="783">
        <f t="shared" si="113"/>
        <v>14</v>
      </c>
      <c r="AS170" s="784">
        <f t="shared" si="113"/>
        <v>13</v>
      </c>
      <c r="AT170" s="784">
        <f t="shared" si="113"/>
        <v>4</v>
      </c>
      <c r="AU170" s="784">
        <f t="shared" si="113"/>
        <v>10</v>
      </c>
      <c r="AV170" s="784">
        <f t="shared" si="113"/>
        <v>12</v>
      </c>
      <c r="AW170" s="784">
        <f t="shared" si="113"/>
        <v>6</v>
      </c>
      <c r="AX170" s="784">
        <f t="shared" si="113"/>
        <v>18</v>
      </c>
      <c r="AY170" s="784">
        <f t="shared" si="113"/>
        <v>21</v>
      </c>
      <c r="AZ170" s="784">
        <f t="shared" si="113"/>
        <v>14</v>
      </c>
      <c r="BA170" s="784">
        <f t="shared" si="113"/>
        <v>34</v>
      </c>
      <c r="BB170" s="784">
        <f t="shared" si="113"/>
        <v>3</v>
      </c>
      <c r="BC170" s="784">
        <f t="shared" si="113"/>
        <v>4</v>
      </c>
      <c r="BD170" s="784">
        <f t="shared" si="113"/>
        <v>1</v>
      </c>
      <c r="BE170" s="784">
        <f t="shared" si="113"/>
        <v>4</v>
      </c>
      <c r="BF170" s="784">
        <f t="shared" si="113"/>
        <v>15</v>
      </c>
      <c r="BG170" s="784">
        <f t="shared" si="113"/>
        <v>7</v>
      </c>
      <c r="BH170" s="784">
        <f t="shared" si="113"/>
        <v>7</v>
      </c>
      <c r="BI170" s="784">
        <f t="shared" si="113"/>
        <v>13</v>
      </c>
      <c r="BJ170" s="784">
        <f t="shared" si="113"/>
        <v>5</v>
      </c>
      <c r="BK170" s="784">
        <f t="shared" si="113"/>
        <v>17</v>
      </c>
      <c r="BL170" s="785">
        <f t="shared" si="104"/>
        <v>222</v>
      </c>
      <c r="BM170" s="786">
        <f>SUM(BM3:BM169)</f>
        <v>7549</v>
      </c>
      <c r="BN170" s="787">
        <f t="shared" ref="BN170:CZ170" si="114">SUM(BN3:BN169)</f>
        <v>5935</v>
      </c>
      <c r="BO170" s="787">
        <f t="shared" si="114"/>
        <v>4277</v>
      </c>
      <c r="BP170" s="787">
        <f t="shared" si="114"/>
        <v>2785</v>
      </c>
      <c r="BQ170" s="787">
        <f t="shared" si="114"/>
        <v>2311</v>
      </c>
      <c r="BR170" s="787">
        <f t="shared" si="114"/>
        <v>2278</v>
      </c>
      <c r="BS170" s="787">
        <f t="shared" si="114"/>
        <v>1956</v>
      </c>
      <c r="BT170" s="787">
        <f t="shared" si="114"/>
        <v>1912</v>
      </c>
      <c r="BU170" s="787">
        <f t="shared" si="114"/>
        <v>1735</v>
      </c>
      <c r="BV170" s="787">
        <f t="shared" si="114"/>
        <v>1427</v>
      </c>
      <c r="BW170" s="787">
        <f t="shared" si="114"/>
        <v>1087</v>
      </c>
      <c r="BX170" s="787">
        <f t="shared" si="114"/>
        <v>1006</v>
      </c>
      <c r="BY170" s="787">
        <f t="shared" si="114"/>
        <v>988</v>
      </c>
      <c r="BZ170" s="787">
        <f t="shared" si="114"/>
        <v>914</v>
      </c>
      <c r="CA170" s="787">
        <f t="shared" si="114"/>
        <v>847</v>
      </c>
      <c r="CB170" s="787">
        <f t="shared" si="114"/>
        <v>661</v>
      </c>
      <c r="CC170" s="787">
        <f t="shared" si="114"/>
        <v>535</v>
      </c>
      <c r="CD170" s="787">
        <f t="shared" si="114"/>
        <v>527</v>
      </c>
      <c r="CE170" s="787">
        <f t="shared" si="114"/>
        <v>515</v>
      </c>
      <c r="CF170" s="787">
        <f t="shared" si="114"/>
        <v>428</v>
      </c>
      <c r="CG170" s="787">
        <f t="shared" si="114"/>
        <v>347</v>
      </c>
      <c r="CH170" s="787">
        <f t="shared" si="114"/>
        <v>297</v>
      </c>
      <c r="CI170" s="787">
        <f t="shared" si="114"/>
        <v>292</v>
      </c>
      <c r="CJ170" s="787">
        <f t="shared" si="114"/>
        <v>284</v>
      </c>
      <c r="CK170" s="787">
        <f t="shared" si="114"/>
        <v>236</v>
      </c>
      <c r="CL170" s="787">
        <f t="shared" si="114"/>
        <v>201</v>
      </c>
      <c r="CM170" s="787">
        <f t="shared" si="114"/>
        <v>169</v>
      </c>
      <c r="CN170" s="787">
        <f t="shared" si="114"/>
        <v>122</v>
      </c>
      <c r="CO170" s="787">
        <f t="shared" si="114"/>
        <v>119</v>
      </c>
      <c r="CP170" s="787">
        <f t="shared" si="114"/>
        <v>105</v>
      </c>
      <c r="CQ170" s="787">
        <f t="shared" si="114"/>
        <v>85</v>
      </c>
      <c r="CR170" s="787">
        <f t="shared" si="114"/>
        <v>85</v>
      </c>
      <c r="CS170" s="787">
        <f t="shared" si="114"/>
        <v>75</v>
      </c>
      <c r="CT170" s="787">
        <f t="shared" si="114"/>
        <v>74</v>
      </c>
      <c r="CU170" s="787">
        <f t="shared" si="114"/>
        <v>71</v>
      </c>
      <c r="CV170" s="787">
        <f t="shared" si="114"/>
        <v>67</v>
      </c>
      <c r="CW170" s="787">
        <f t="shared" si="114"/>
        <v>53</v>
      </c>
      <c r="CX170" s="787">
        <f t="shared" si="114"/>
        <v>30</v>
      </c>
      <c r="CY170" s="787">
        <f t="shared" si="114"/>
        <v>20</v>
      </c>
      <c r="CZ170" s="787">
        <f t="shared" si="114"/>
        <v>10</v>
      </c>
      <c r="DA170" s="787">
        <f>SUM(BM170:CZ170)</f>
        <v>42415</v>
      </c>
      <c r="DB170" s="788">
        <f>MEDIAN(DB3:DB169)</f>
        <v>5</v>
      </c>
      <c r="DC170" s="789">
        <v>0.65922293980695978</v>
      </c>
      <c r="DD170" s="790">
        <v>0.55969486791843137</v>
      </c>
      <c r="DE170" s="790">
        <v>0.41773679541094288</v>
      </c>
      <c r="DF170" s="790">
        <v>0.62630727232483219</v>
      </c>
      <c r="DG170" s="790">
        <v>0.57769927031528778</v>
      </c>
      <c r="DH170" s="790">
        <v>0.36573778969776422</v>
      </c>
      <c r="DI170" s="790">
        <v>0.66883491609939205</v>
      </c>
      <c r="DJ170" s="790">
        <v>0.70194302745457671</v>
      </c>
      <c r="DK170" s="790">
        <v>0.51032174016027787</v>
      </c>
      <c r="DL170" s="790">
        <v>0.54776281306697638</v>
      </c>
      <c r="DM170" s="790">
        <v>0.57937266071000992</v>
      </c>
      <c r="DN170" s="790">
        <v>0.52757700373103844</v>
      </c>
      <c r="DO170" s="790">
        <v>0.47842604403527261</v>
      </c>
      <c r="DP170" s="790">
        <v>0.64413536764485479</v>
      </c>
      <c r="DQ170" s="790">
        <v>0.45212919085895426</v>
      </c>
      <c r="DR170" s="790">
        <v>0.59643959961038695</v>
      </c>
      <c r="DS170" s="790">
        <v>0.49548585328383049</v>
      </c>
      <c r="DT170" s="790">
        <v>0.63259078266746382</v>
      </c>
      <c r="DU170" s="790">
        <v>0.44792658598217849</v>
      </c>
      <c r="DV170" s="790">
        <v>0.33942516963256947</v>
      </c>
      <c r="DW170" s="790">
        <v>0.57845327859144924</v>
      </c>
      <c r="DX170" s="790">
        <v>0.36130252294635856</v>
      </c>
      <c r="DY170" s="790">
        <v>0.70749671608181652</v>
      </c>
      <c r="DZ170" s="790">
        <v>0.44248504726992088</v>
      </c>
      <c r="EA170" s="790">
        <v>0.69626189923380544</v>
      </c>
      <c r="EB170" s="790">
        <v>0.6744769304164111</v>
      </c>
      <c r="EC170" s="790">
        <v>0.463548674718327</v>
      </c>
      <c r="ED170" s="790">
        <v>0.44527284976420389</v>
      </c>
      <c r="EE170" s="790">
        <v>0.67130194543570854</v>
      </c>
      <c r="EF170" s="790">
        <v>0.74583170254403131</v>
      </c>
      <c r="EG170" s="790">
        <v>0.44177276390008058</v>
      </c>
      <c r="EH170" s="790">
        <v>0.70539887187751815</v>
      </c>
      <c r="EI170" s="790">
        <v>0.48887671232876712</v>
      </c>
      <c r="EJ170" s="790">
        <v>0.45353572750833027</v>
      </c>
      <c r="EK170" s="790">
        <v>0.74613158402469615</v>
      </c>
      <c r="EL170" s="790">
        <v>0.30083827438151706</v>
      </c>
      <c r="EM170" s="790">
        <v>0.74</v>
      </c>
      <c r="EN170" s="790">
        <v>0.31780821917808222</v>
      </c>
      <c r="EO170" s="790">
        <v>0.28808219178082189</v>
      </c>
      <c r="EP170" s="790">
        <v>0.42904109589041095</v>
      </c>
      <c r="EQ170" s="791">
        <v>0.56108478035846066</v>
      </c>
      <c r="ER170" s="792">
        <f>SUM(ER3:ER169)</f>
        <v>973</v>
      </c>
      <c r="ES170" s="793">
        <f t="shared" ref="ES170:FW170" si="115">SUM(ES3:ES169)</f>
        <v>926</v>
      </c>
      <c r="ET170" s="793">
        <f t="shared" si="115"/>
        <v>822</v>
      </c>
      <c r="EU170" s="793">
        <f t="shared" si="115"/>
        <v>497</v>
      </c>
      <c r="EV170" s="793">
        <f t="shared" si="115"/>
        <v>378</v>
      </c>
      <c r="EW170" s="793">
        <f t="shared" si="115"/>
        <v>327</v>
      </c>
      <c r="EX170" s="793">
        <f t="shared" si="115"/>
        <v>303</v>
      </c>
      <c r="EY170" s="793">
        <f t="shared" si="115"/>
        <v>255</v>
      </c>
      <c r="EZ170" s="793">
        <f t="shared" si="115"/>
        <v>197</v>
      </c>
      <c r="FA170" s="793">
        <f t="shared" si="115"/>
        <v>175</v>
      </c>
      <c r="FB170" s="793">
        <f t="shared" si="115"/>
        <v>139</v>
      </c>
      <c r="FC170" s="793">
        <f t="shared" si="115"/>
        <v>136</v>
      </c>
      <c r="FD170" s="793">
        <f t="shared" si="115"/>
        <v>82</v>
      </c>
      <c r="FE170" s="793">
        <f t="shared" si="115"/>
        <v>62</v>
      </c>
      <c r="FF170" s="793">
        <f t="shared" si="115"/>
        <v>61</v>
      </c>
      <c r="FG170" s="793">
        <f t="shared" si="115"/>
        <v>59</v>
      </c>
      <c r="FH170" s="793">
        <f t="shared" si="115"/>
        <v>57</v>
      </c>
      <c r="FI170" s="793">
        <f t="shared" si="115"/>
        <v>55</v>
      </c>
      <c r="FJ170" s="793">
        <f t="shared" si="115"/>
        <v>44</v>
      </c>
      <c r="FK170" s="793">
        <f t="shared" si="115"/>
        <v>40</v>
      </c>
      <c r="FL170" s="793">
        <f t="shared" si="115"/>
        <v>28</v>
      </c>
      <c r="FM170" s="793">
        <f t="shared" si="115"/>
        <v>26</v>
      </c>
      <c r="FN170" s="793">
        <f t="shared" si="115"/>
        <v>22</v>
      </c>
      <c r="FO170" s="793">
        <f t="shared" si="115"/>
        <v>18</v>
      </c>
      <c r="FP170" s="793">
        <f t="shared" si="115"/>
        <v>13</v>
      </c>
      <c r="FQ170" s="793">
        <f t="shared" si="115"/>
        <v>8</v>
      </c>
      <c r="FR170" s="793">
        <f t="shared" si="115"/>
        <v>6</v>
      </c>
      <c r="FS170" s="793">
        <f t="shared" si="115"/>
        <v>5</v>
      </c>
      <c r="FT170" s="793">
        <f t="shared" si="115"/>
        <v>4</v>
      </c>
      <c r="FU170" s="793">
        <f t="shared" si="115"/>
        <v>4</v>
      </c>
      <c r="FV170" s="793">
        <f t="shared" si="115"/>
        <v>4</v>
      </c>
      <c r="FW170" s="793">
        <f t="shared" si="115"/>
        <v>3</v>
      </c>
      <c r="FX170" s="793">
        <f t="shared" si="89"/>
        <v>5729</v>
      </c>
      <c r="FY170" s="788">
        <f>MEDIAN(FY3:FY169)</f>
        <v>4</v>
      </c>
      <c r="FZ170" s="789">
        <v>0.63198693491390845</v>
      </c>
      <c r="GA170" s="790">
        <v>0.64227344004260478</v>
      </c>
      <c r="GB170" s="790">
        <v>0.65371796153717965</v>
      </c>
      <c r="GC170" s="790">
        <v>0.58156610898266314</v>
      </c>
      <c r="GD170" s="790">
        <v>0.53739218670725519</v>
      </c>
      <c r="GE170" s="790">
        <v>0.59308784717858487</v>
      </c>
      <c r="GF170" s="790">
        <v>0.60333649803336498</v>
      </c>
      <c r="GG170" s="790">
        <v>0.58406661294654849</v>
      </c>
      <c r="GH170" s="790">
        <v>0.38929142618733048</v>
      </c>
      <c r="GI170" s="790">
        <v>0.70008610567514673</v>
      </c>
      <c r="GJ170" s="790">
        <v>0.72293288656745835</v>
      </c>
      <c r="GK170" s="790">
        <v>0.64033037872683318</v>
      </c>
      <c r="GL170" s="790">
        <v>0.52856665552956894</v>
      </c>
      <c r="GM170" s="790">
        <v>0.7149359257622625</v>
      </c>
      <c r="GN170" s="790">
        <v>0.7484392544352122</v>
      </c>
      <c r="GO170" s="790">
        <v>0.71372184815416762</v>
      </c>
      <c r="GP170" s="790">
        <v>0.54285027637587113</v>
      </c>
      <c r="GQ170" s="790">
        <v>0.66341220423412206</v>
      </c>
      <c r="GR170" s="790">
        <v>0.85062266500622663</v>
      </c>
      <c r="GS170" s="790">
        <v>0.50246575342465749</v>
      </c>
      <c r="GT170" s="790">
        <v>0.79001956947162422</v>
      </c>
      <c r="GU170" s="790">
        <v>0.4452054794520548</v>
      </c>
      <c r="GV170" s="790">
        <v>0.71992528019925284</v>
      </c>
      <c r="GW170" s="790">
        <v>0.56468797564687978</v>
      </c>
      <c r="GX170" s="790">
        <v>0.47544783983140149</v>
      </c>
      <c r="GY170" s="790">
        <v>0.67808219178082196</v>
      </c>
      <c r="GZ170" s="790">
        <v>0.78493150684931512</v>
      </c>
      <c r="HA170" s="790">
        <v>0.85698630136986298</v>
      </c>
      <c r="HB170" s="790">
        <v>0.1815068493150685</v>
      </c>
      <c r="HC170" s="790">
        <v>0.16849315068493151</v>
      </c>
      <c r="HD170" s="790">
        <v>0.94246575342465755</v>
      </c>
      <c r="HE170" s="790">
        <v>0.69589041095890414</v>
      </c>
      <c r="HF170" s="791">
        <v>0.61784049907105643</v>
      </c>
      <c r="HG170" s="794">
        <f>SUM(HG3:HG169)</f>
        <v>6762</v>
      </c>
      <c r="HH170" s="795">
        <f t="shared" ref="HH170:HM170" si="116">SUM(HH3:HH169)</f>
        <v>1580</v>
      </c>
      <c r="HI170" s="795">
        <f t="shared" si="116"/>
        <v>7473</v>
      </c>
      <c r="HJ170" s="795">
        <f t="shared" si="116"/>
        <v>62</v>
      </c>
      <c r="HK170" s="795">
        <f t="shared" si="116"/>
        <v>427</v>
      </c>
      <c r="HL170" s="796">
        <v>0.87696897757531034</v>
      </c>
      <c r="HM170" s="795">
        <f t="shared" si="116"/>
        <v>330</v>
      </c>
      <c r="HN170" s="797">
        <v>0.49023661270236613</v>
      </c>
      <c r="HO170" s="798">
        <f>SUM(HO3:HO169)</f>
        <v>11874</v>
      </c>
      <c r="HP170" s="799">
        <f t="shared" ref="HP170:IQ170" si="117">SUM(HP3:HP169)</f>
        <v>122239</v>
      </c>
      <c r="HQ170" s="799">
        <f t="shared" si="117"/>
        <v>20642</v>
      </c>
      <c r="HR170" s="799">
        <f t="shared" si="117"/>
        <v>84211</v>
      </c>
      <c r="HS170" s="799">
        <f t="shared" si="117"/>
        <v>113273</v>
      </c>
      <c r="HT170" s="799">
        <f t="shared" si="117"/>
        <v>212116</v>
      </c>
      <c r="HU170" s="799">
        <f t="shared" si="117"/>
        <v>171635</v>
      </c>
      <c r="HV170" s="799">
        <f t="shared" si="117"/>
        <v>68595</v>
      </c>
      <c r="HW170" s="799">
        <f t="shared" si="117"/>
        <v>255579</v>
      </c>
      <c r="HX170" s="799">
        <f t="shared" si="117"/>
        <v>70008</v>
      </c>
      <c r="HY170" s="799">
        <f t="shared" si="117"/>
        <v>46900</v>
      </c>
      <c r="HZ170" s="799">
        <f t="shared" si="117"/>
        <v>101990</v>
      </c>
      <c r="IA170" s="799">
        <f t="shared" si="117"/>
        <v>30543</v>
      </c>
      <c r="IB170" s="799">
        <f t="shared" si="117"/>
        <v>83352</v>
      </c>
      <c r="IC170" s="799">
        <f t="shared" si="117"/>
        <v>116697</v>
      </c>
      <c r="ID170" s="799">
        <f t="shared" si="117"/>
        <v>93327</v>
      </c>
      <c r="IE170" s="799">
        <f t="shared" si="117"/>
        <v>21646</v>
      </c>
      <c r="IF170" s="799">
        <f t="shared" si="117"/>
        <v>17549</v>
      </c>
      <c r="IG170" s="799">
        <f t="shared" si="117"/>
        <v>26133</v>
      </c>
      <c r="IH170" s="799">
        <f t="shared" si="117"/>
        <v>33141</v>
      </c>
      <c r="II170" s="799">
        <f t="shared" si="117"/>
        <v>12272</v>
      </c>
      <c r="IJ170" s="799">
        <f t="shared" si="117"/>
        <v>12113</v>
      </c>
      <c r="IK170" s="799">
        <f t="shared" si="117"/>
        <v>1727</v>
      </c>
      <c r="IL170" s="799">
        <f t="shared" si="117"/>
        <v>18659</v>
      </c>
      <c r="IM170" s="799">
        <f t="shared" si="117"/>
        <v>39621</v>
      </c>
      <c r="IN170" s="799">
        <f t="shared" si="117"/>
        <v>1369</v>
      </c>
      <c r="IO170" s="799">
        <f t="shared" si="117"/>
        <v>1717</v>
      </c>
      <c r="IP170" s="799">
        <f t="shared" si="117"/>
        <v>389</v>
      </c>
      <c r="IQ170" s="799">
        <f t="shared" si="117"/>
        <v>1789317</v>
      </c>
      <c r="IR170" s="800">
        <f t="shared" si="91"/>
        <v>7.4011480358147832E-3</v>
      </c>
      <c r="IS170" s="788">
        <f>IQ170/365</f>
        <v>4902.2383561643837</v>
      </c>
      <c r="IT170" s="801">
        <f>SUM(IT3:IT169)</f>
        <v>298389</v>
      </c>
      <c r="IU170" s="802">
        <f t="shared" si="93"/>
        <v>0.16676139554925148</v>
      </c>
      <c r="IV170" s="803">
        <f>SUM(IV3:IV169)</f>
        <v>632791</v>
      </c>
      <c r="IW170" s="804">
        <f t="shared" si="74"/>
        <v>0.35364946513110868</v>
      </c>
      <c r="IX170" s="805">
        <v>1733992.5893999999</v>
      </c>
      <c r="IY170" s="806">
        <v>300416.86250000028</v>
      </c>
      <c r="IZ170" s="806">
        <v>2034409.4519</v>
      </c>
      <c r="JA170" s="807">
        <f t="shared" si="94"/>
        <v>0.14766784642070521</v>
      </c>
      <c r="JB170" s="808">
        <v>1.1369735161402097</v>
      </c>
      <c r="JC170" s="809">
        <f>SUM(JC3:JC169)</f>
        <v>566791</v>
      </c>
      <c r="JD170" s="810">
        <f t="shared" ref="JD170:JH170" si="118">SUM(JD3:JD169)</f>
        <v>260484</v>
      </c>
      <c r="JE170" s="810">
        <f t="shared" si="118"/>
        <v>34180</v>
      </c>
      <c r="JF170" s="810">
        <f t="shared" si="118"/>
        <v>42313</v>
      </c>
      <c r="JG170" s="810">
        <f t="shared" si="118"/>
        <v>7452</v>
      </c>
      <c r="JH170" s="810">
        <f t="shared" si="118"/>
        <v>878097</v>
      </c>
      <c r="JI170" s="811">
        <f t="shared" si="75"/>
        <v>0.31676388253171461</v>
      </c>
      <c r="JJ170" s="811">
        <f t="shared" si="76"/>
        <v>0.14557733481546312</v>
      </c>
      <c r="JK170" s="811">
        <f t="shared" si="77"/>
        <v>1.910226080677711E-2</v>
      </c>
      <c r="JL170" s="811">
        <f t="shared" si="78"/>
        <v>2.3647570553456988E-2</v>
      </c>
      <c r="JM170" s="811">
        <f t="shared" si="79"/>
        <v>4.1647175989497666E-3</v>
      </c>
      <c r="JN170" s="812">
        <f t="shared" si="80"/>
        <v>0.4907442336936384</v>
      </c>
      <c r="JO170" s="813">
        <v>23.175930604682499</v>
      </c>
      <c r="JP170" s="814">
        <v>6.0857664084293885</v>
      </c>
      <c r="JQ170" s="814">
        <v>4.1637438232729389</v>
      </c>
      <c r="JR170" s="814">
        <v>4.6543088195128899</v>
      </c>
      <c r="JS170" s="814">
        <v>8.3242696847439372</v>
      </c>
      <c r="JT170" s="814">
        <v>5.8492004374964646</v>
      </c>
      <c r="JU170" s="814">
        <v>5.806397296588691</v>
      </c>
      <c r="JV170" s="814">
        <v>7.0707631751585396</v>
      </c>
      <c r="JW170" s="814">
        <v>6.6128124767684353</v>
      </c>
      <c r="JX170" s="814">
        <v>6.2066192435150267</v>
      </c>
      <c r="JY170" s="814">
        <v>6.5142857142857142</v>
      </c>
      <c r="JZ170" s="814">
        <v>6.6041572703206199</v>
      </c>
      <c r="KA170" s="814">
        <v>4.9758046033461021</v>
      </c>
      <c r="KB170" s="814">
        <v>3.6554011901334102</v>
      </c>
      <c r="KC170" s="814">
        <v>4.6769925533646965</v>
      </c>
      <c r="KD170" s="814">
        <v>5.7277208096263674</v>
      </c>
      <c r="KE170" s="814">
        <v>6.2831008038436664</v>
      </c>
      <c r="KF170" s="814">
        <v>8.0536782722662252</v>
      </c>
      <c r="KG170" s="814">
        <v>9.6306585543182948</v>
      </c>
      <c r="KH170" s="814">
        <v>15.19917926435533</v>
      </c>
      <c r="KI170" s="814">
        <v>6.7833279009126466</v>
      </c>
      <c r="KJ170" s="814">
        <v>4.8035168826880215</v>
      </c>
      <c r="KK170" s="814">
        <v>11.225825130283729</v>
      </c>
      <c r="KL170" s="814">
        <v>3.475641781445951</v>
      </c>
      <c r="KM170" s="814">
        <v>13.898740566871103</v>
      </c>
      <c r="KN170" s="814">
        <v>12.374726077428781</v>
      </c>
      <c r="KO170" s="814">
        <v>8.6656959813628429</v>
      </c>
      <c r="KP170" s="814">
        <v>6.1542416452442161</v>
      </c>
      <c r="KQ170" s="815">
        <v>6.5087435450338678</v>
      </c>
      <c r="KR170" s="798">
        <f>SUM(KR3:KR169)</f>
        <v>57216</v>
      </c>
      <c r="KS170" s="799">
        <f t="shared" ref="KS170:LS170" si="119">SUM(KS3:KS169)</f>
        <v>502525</v>
      </c>
      <c r="KT170" s="799">
        <f t="shared" si="119"/>
        <v>64788</v>
      </c>
      <c r="KU170" s="799">
        <f t="shared" si="119"/>
        <v>294779</v>
      </c>
      <c r="KV170" s="799">
        <f t="shared" si="119"/>
        <v>713280</v>
      </c>
      <c r="KW170" s="799">
        <f t="shared" si="119"/>
        <v>860720</v>
      </c>
      <c r="KX170" s="799">
        <f t="shared" si="119"/>
        <v>702978</v>
      </c>
      <c r="KY170" s="799">
        <f t="shared" si="119"/>
        <v>371940</v>
      </c>
      <c r="KZ170" s="799">
        <f t="shared" si="119"/>
        <v>1322913</v>
      </c>
      <c r="LA170" s="799">
        <f t="shared" si="119"/>
        <v>353772</v>
      </c>
      <c r="LB170" s="799">
        <f t="shared" si="119"/>
        <v>239734</v>
      </c>
      <c r="LC170" s="799">
        <f t="shared" si="119"/>
        <v>528332</v>
      </c>
      <c r="LD170" s="799">
        <f t="shared" si="119"/>
        <v>114787</v>
      </c>
      <c r="LE170" s="799">
        <f t="shared" si="119"/>
        <v>224711</v>
      </c>
      <c r="LF170" s="799">
        <f t="shared" si="119"/>
        <v>419369</v>
      </c>
      <c r="LG170" s="799">
        <f t="shared" si="119"/>
        <v>332762</v>
      </c>
      <c r="LH170" s="799">
        <f t="shared" si="119"/>
        <v>104417</v>
      </c>
      <c r="LI170" s="799">
        <f t="shared" si="119"/>
        <v>100485</v>
      </c>
      <c r="LJ170" s="799">
        <f t="shared" si="119"/>
        <v>188086</v>
      </c>
      <c r="LK170" s="799">
        <f t="shared" si="119"/>
        <v>465475</v>
      </c>
      <c r="LL170" s="799">
        <f t="shared" si="119"/>
        <v>66936</v>
      </c>
      <c r="LM170" s="799">
        <f t="shared" si="119"/>
        <v>36227</v>
      </c>
      <c r="LN170" s="799">
        <f t="shared" si="119"/>
        <v>15385</v>
      </c>
      <c r="LO170" s="799">
        <f t="shared" si="119"/>
        <v>45889</v>
      </c>
      <c r="LP170" s="799">
        <f t="shared" si="119"/>
        <v>494820</v>
      </c>
      <c r="LQ170" s="799">
        <f t="shared" si="119"/>
        <v>9001</v>
      </c>
      <c r="LR170" s="799">
        <f t="shared" si="119"/>
        <v>11194</v>
      </c>
      <c r="LS170" s="799">
        <f t="shared" si="119"/>
        <v>1642</v>
      </c>
      <c r="LT170" s="799">
        <f t="shared" si="110"/>
        <v>8644163</v>
      </c>
      <c r="LU170" s="788">
        <f t="shared" si="81"/>
        <v>23682.638356164385</v>
      </c>
      <c r="LV170" s="798">
        <f>SUM(LV3:LV169)</f>
        <v>206257</v>
      </c>
      <c r="LW170" s="799">
        <f t="shared" ref="LW170:MW170" si="120">SUM(LW3:LW169)</f>
        <v>122061</v>
      </c>
      <c r="LX170" s="799">
        <f t="shared" si="120"/>
        <v>858</v>
      </c>
      <c r="LY170" s="799">
        <f t="shared" si="120"/>
        <v>17059</v>
      </c>
      <c r="LZ170" s="799">
        <f t="shared" si="120"/>
        <v>117266</v>
      </c>
      <c r="MA170" s="799">
        <f t="shared" si="120"/>
        <v>183536</v>
      </c>
      <c r="MB170" s="799">
        <f t="shared" si="120"/>
        <v>126343</v>
      </c>
      <c r="MC170" s="799">
        <f t="shared" si="120"/>
        <v>44605</v>
      </c>
      <c r="MD170" s="799">
        <f t="shared" si="120"/>
        <v>114231</v>
      </c>
      <c r="ME170" s="799">
        <f t="shared" si="120"/>
        <v>12601</v>
      </c>
      <c r="MF170" s="799">
        <f t="shared" si="120"/>
        <v>19488</v>
      </c>
      <c r="MG170" s="799">
        <f t="shared" si="120"/>
        <v>44637</v>
      </c>
      <c r="MH170" s="799">
        <f t="shared" si="120"/>
        <v>8021</v>
      </c>
      <c r="MI170" s="799">
        <f t="shared" si="120"/>
        <v>14746</v>
      </c>
      <c r="MJ170" s="799">
        <f t="shared" si="120"/>
        <v>17353</v>
      </c>
      <c r="MK170" s="799">
        <f t="shared" si="120"/>
        <v>108606</v>
      </c>
      <c r="ML170" s="799">
        <f t="shared" si="120"/>
        <v>10326</v>
      </c>
      <c r="MM170" s="799">
        <f t="shared" si="120"/>
        <v>23653</v>
      </c>
      <c r="MN170" s="799">
        <f t="shared" si="120"/>
        <v>37878</v>
      </c>
      <c r="MO170" s="799">
        <f t="shared" si="120"/>
        <v>5450</v>
      </c>
      <c r="MP170" s="799">
        <f t="shared" si="120"/>
        <v>5393</v>
      </c>
      <c r="MQ170" s="799">
        <f t="shared" si="120"/>
        <v>10625</v>
      </c>
      <c r="MR170" s="799">
        <f t="shared" si="120"/>
        <v>2329</v>
      </c>
      <c r="MS170" s="799">
        <f t="shared" si="120"/>
        <v>2413</v>
      </c>
      <c r="MT170" s="799">
        <f t="shared" si="120"/>
        <v>16181</v>
      </c>
      <c r="MU170" s="799">
        <f t="shared" si="120"/>
        <v>6602</v>
      </c>
      <c r="MV170" s="799">
        <f t="shared" si="120"/>
        <v>1969</v>
      </c>
      <c r="MW170" s="799">
        <f t="shared" si="120"/>
        <v>386</v>
      </c>
      <c r="MX170" s="799">
        <f t="shared" si="109"/>
        <v>1280873</v>
      </c>
      <c r="MY170" s="788">
        <f t="shared" si="95"/>
        <v>3509.2410958904111</v>
      </c>
      <c r="MZ170" s="786">
        <f t="shared" si="82"/>
        <v>8644163</v>
      </c>
      <c r="NA170" s="787">
        <f t="shared" si="96"/>
        <v>1280873</v>
      </c>
      <c r="NB170" s="816">
        <f t="shared" si="97"/>
        <v>0.12905474599789865</v>
      </c>
      <c r="NC170" s="817">
        <f t="shared" ref="NC170:NS170" si="121">SUM(NC3:NC169)</f>
        <v>21203</v>
      </c>
      <c r="ND170" s="818">
        <f t="shared" si="121"/>
        <v>51954</v>
      </c>
      <c r="NE170" s="818">
        <f t="shared" si="121"/>
        <v>86826</v>
      </c>
      <c r="NF170" s="819">
        <f t="shared" si="121"/>
        <v>205695</v>
      </c>
      <c r="NG170" s="820">
        <f t="shared" si="121"/>
        <v>274357</v>
      </c>
      <c r="NH170" s="820">
        <f t="shared" si="121"/>
        <v>396228</v>
      </c>
      <c r="NI170" s="818">
        <f t="shared" si="121"/>
        <v>4904</v>
      </c>
      <c r="NJ170" s="818">
        <f t="shared" si="121"/>
        <v>1353</v>
      </c>
      <c r="NK170" s="819">
        <f t="shared" si="121"/>
        <v>17891</v>
      </c>
      <c r="NL170" s="820">
        <f t="shared" si="121"/>
        <v>87608</v>
      </c>
      <c r="NM170" s="818">
        <f t="shared" si="121"/>
        <v>5000</v>
      </c>
      <c r="NN170" s="818">
        <f t="shared" si="121"/>
        <v>27557</v>
      </c>
      <c r="NO170" s="819">
        <f t="shared" si="121"/>
        <v>17929</v>
      </c>
      <c r="NP170" s="820">
        <f t="shared" si="121"/>
        <v>56737</v>
      </c>
      <c r="NQ170" s="821">
        <f t="shared" si="121"/>
        <v>7474</v>
      </c>
      <c r="NR170" s="821">
        <f t="shared" si="121"/>
        <v>1664</v>
      </c>
      <c r="NS170" s="821">
        <f t="shared" si="121"/>
        <v>16493</v>
      </c>
      <c r="NT170" s="822">
        <f t="shared" si="98"/>
        <v>1280873</v>
      </c>
      <c r="NU170" s="823">
        <f t="shared" si="99"/>
        <v>0.15520430206585664</v>
      </c>
      <c r="NV170" s="798">
        <f>SUM(NV3:NV169)</f>
        <v>120708</v>
      </c>
      <c r="NW170" s="799">
        <f t="shared" ref="NW170:OC170" si="122">SUM(NW3:NW169)</f>
        <v>6525</v>
      </c>
      <c r="NX170" s="799">
        <f t="shared" si="122"/>
        <v>7424</v>
      </c>
      <c r="NY170" s="824">
        <f t="shared" si="122"/>
        <v>134657</v>
      </c>
      <c r="NZ170" s="799">
        <f t="shared" si="122"/>
        <v>78134</v>
      </c>
      <c r="OA170" s="799">
        <f t="shared" si="122"/>
        <v>27897</v>
      </c>
      <c r="OB170" s="799">
        <f t="shared" si="122"/>
        <v>38385</v>
      </c>
      <c r="OC170" s="824">
        <f t="shared" si="122"/>
        <v>144416</v>
      </c>
      <c r="OD170" s="825">
        <f t="shared" si="100"/>
        <v>279073</v>
      </c>
      <c r="OE170" s="826">
        <f>SUM(OE3:OE169)</f>
        <v>979.40000000000055</v>
      </c>
      <c r="OF170" s="827">
        <f>OE170/ET170</f>
        <v>1.1914841849148425</v>
      </c>
      <c r="OG170" s="827">
        <f>SUM(OG3:OG169)</f>
        <v>2007.5700000000002</v>
      </c>
      <c r="OH170" s="827">
        <f t="shared" ref="OH170" si="123">OG170/(FX170-ET170)</f>
        <v>0.40912370083554112</v>
      </c>
      <c r="OI170" s="827">
        <f>SUM(OI3:OI169)</f>
        <v>3450.88</v>
      </c>
      <c r="OJ170" s="827">
        <f t="shared" ref="OJ170" si="124">OI170/ET170</f>
        <v>4.1981508515815085</v>
      </c>
      <c r="OK170" s="827">
        <f>SUM(OK3:OK169)</f>
        <v>11446.709999999995</v>
      </c>
      <c r="OL170" s="828">
        <f t="shared" ref="OL170" si="125">OK170/(FX170-ET170)</f>
        <v>2.3327307927450573</v>
      </c>
      <c r="OM170" s="829">
        <f>SUM(OM3:OM169)</f>
        <v>48</v>
      </c>
      <c r="ON170" s="830">
        <f t="shared" ref="ON170:OS170" si="126">SUM(ON3:ON169)</f>
        <v>8715</v>
      </c>
      <c r="OO170" s="830">
        <f t="shared" si="126"/>
        <v>42</v>
      </c>
      <c r="OP170" s="830">
        <f t="shared" si="126"/>
        <v>2752</v>
      </c>
      <c r="OQ170" s="830">
        <f t="shared" si="126"/>
        <v>17174</v>
      </c>
      <c r="OR170" s="830">
        <f t="shared" si="126"/>
        <v>68</v>
      </c>
      <c r="OS170" s="830">
        <f t="shared" si="126"/>
        <v>100</v>
      </c>
      <c r="OT170" s="831">
        <f t="shared" si="105"/>
        <v>28899</v>
      </c>
    </row>
    <row r="171" spans="1:410" s="833" customFormat="1" ht="8.25" x14ac:dyDescent="0.25">
      <c r="P171" s="834"/>
      <c r="Q171" s="834"/>
      <c r="AJ171" s="833">
        <f>MEDIAN(AJ3:AJ169)</f>
        <v>8157</v>
      </c>
      <c r="AK171" s="833">
        <f t="shared" ref="AK171:AQ171" si="127">MEDIAN(AK3:AK169)</f>
        <v>6830</v>
      </c>
      <c r="AL171" s="833">
        <f t="shared" si="127"/>
        <v>2426</v>
      </c>
      <c r="AM171" s="833">
        <f t="shared" si="127"/>
        <v>650</v>
      </c>
      <c r="AN171" s="833">
        <f t="shared" si="127"/>
        <v>11011</v>
      </c>
      <c r="AO171" s="833">
        <f t="shared" si="127"/>
        <v>8350.5</v>
      </c>
      <c r="AP171" s="833">
        <f t="shared" si="127"/>
        <v>4671.5</v>
      </c>
      <c r="AQ171" s="833">
        <f t="shared" si="127"/>
        <v>4865.5</v>
      </c>
      <c r="BL171" s="833">
        <f t="shared" ref="BL171" si="128">MEDIAN(BL3:BL169)</f>
        <v>2</v>
      </c>
      <c r="BM171" s="836"/>
      <c r="BN171" s="836">
        <f>BN170</f>
        <v>5935</v>
      </c>
      <c r="BO171" s="836"/>
      <c r="BP171" s="836"/>
      <c r="BQ171" s="836"/>
      <c r="BR171" s="836"/>
      <c r="BS171" s="836"/>
      <c r="BT171" s="836"/>
      <c r="BU171" s="836"/>
      <c r="BV171" s="836"/>
      <c r="BW171" s="836"/>
      <c r="BX171" s="836"/>
      <c r="BY171" s="836"/>
      <c r="BZ171" s="836"/>
      <c r="CA171" s="836"/>
      <c r="CB171" s="836"/>
      <c r="CC171" s="836"/>
      <c r="CD171" s="836"/>
      <c r="CE171" s="836"/>
      <c r="CF171" s="836"/>
      <c r="CG171" s="836"/>
      <c r="CH171" s="836"/>
      <c r="CI171" s="836"/>
      <c r="CJ171" s="836"/>
      <c r="CK171" s="836"/>
      <c r="CL171" s="836"/>
      <c r="CM171" s="836"/>
      <c r="CN171" s="836"/>
      <c r="CO171" s="836"/>
      <c r="CP171" s="836"/>
      <c r="CQ171" s="836"/>
      <c r="CR171" s="836"/>
      <c r="CS171" s="836"/>
      <c r="CT171" s="836"/>
      <c r="CU171" s="836"/>
      <c r="CV171" s="836"/>
      <c r="CW171" s="836"/>
      <c r="CX171" s="836"/>
      <c r="CY171" s="836"/>
      <c r="CZ171" s="836"/>
      <c r="DA171" s="836"/>
      <c r="IR171" s="836"/>
      <c r="IS171" s="833">
        <f>MEDIAN(IS3:IS169)</f>
        <v>19.32054794520548</v>
      </c>
      <c r="IT171" s="836"/>
      <c r="IV171" s="836"/>
      <c r="IW171" s="836"/>
      <c r="IX171" s="836"/>
      <c r="IY171" s="836"/>
      <c r="IZ171" s="836"/>
      <c r="JA171" s="836"/>
      <c r="JB171" s="854"/>
      <c r="JC171" s="854"/>
      <c r="JD171" s="854"/>
      <c r="JE171" s="854"/>
      <c r="JF171" s="854"/>
      <c r="JG171" s="854"/>
      <c r="JH171" s="854"/>
      <c r="JI171" s="854"/>
      <c r="JJ171" s="854"/>
      <c r="JK171" s="854"/>
      <c r="JL171" s="854"/>
      <c r="JM171" s="854"/>
      <c r="JN171" s="854"/>
      <c r="MY171" s="835"/>
      <c r="MZ171" s="836"/>
      <c r="NA171" s="836"/>
      <c r="NC171" s="855"/>
      <c r="ND171" s="855"/>
      <c r="NE171" s="855"/>
      <c r="NF171" s="855"/>
      <c r="NG171" s="855"/>
      <c r="NH171" s="855"/>
      <c r="NI171" s="855"/>
      <c r="NJ171" s="855"/>
      <c r="NK171" s="855"/>
      <c r="NL171" s="855"/>
      <c r="NM171" s="855"/>
      <c r="NN171" s="855"/>
      <c r="NO171" s="855"/>
      <c r="NP171" s="855"/>
      <c r="NQ171" s="855"/>
      <c r="NR171" s="855"/>
      <c r="NS171" s="855"/>
      <c r="NT171" s="836"/>
      <c r="NV171" s="836">
        <f>MEDIAN(NV3:NV169)</f>
        <v>975</v>
      </c>
      <c r="NW171" s="836">
        <f t="shared" ref="NW171:OC171" si="129">MEDIAN(NW3:NW169)</f>
        <v>18.5</v>
      </c>
      <c r="NX171" s="836">
        <f t="shared" si="129"/>
        <v>42.5</v>
      </c>
      <c r="NY171" s="836">
        <f t="shared" si="129"/>
        <v>1104</v>
      </c>
      <c r="NZ171" s="836">
        <f t="shared" si="129"/>
        <v>191</v>
      </c>
      <c r="OA171" s="836">
        <f t="shared" si="129"/>
        <v>34</v>
      </c>
      <c r="OB171" s="836">
        <f t="shared" si="129"/>
        <v>103</v>
      </c>
      <c r="OC171" s="836">
        <f t="shared" si="129"/>
        <v>334</v>
      </c>
      <c r="OD171" s="836"/>
      <c r="OT171" s="839"/>
    </row>
    <row r="172" spans="1:410" s="587" customFormat="1" ht="8.25" x14ac:dyDescent="0.25">
      <c r="K172" s="838"/>
      <c r="L172" s="838"/>
      <c r="M172" s="839"/>
      <c r="N172" s="839"/>
      <c r="O172" s="839"/>
      <c r="P172" s="840"/>
      <c r="Q172" s="840"/>
      <c r="R172" s="838"/>
      <c r="S172" s="838"/>
      <c r="T172" s="838"/>
      <c r="U172" s="838"/>
      <c r="V172" s="838"/>
      <c r="W172" s="838"/>
      <c r="X172" s="838"/>
      <c r="Y172" s="838"/>
      <c r="Z172" s="838"/>
      <c r="AA172" s="838"/>
      <c r="AB172" s="838"/>
      <c r="AC172" s="838"/>
      <c r="AD172" s="838"/>
      <c r="AE172" s="838"/>
      <c r="AF172" s="838"/>
      <c r="AG172" s="838"/>
      <c r="AH172" s="838"/>
      <c r="AI172" s="838"/>
      <c r="AJ172" s="833"/>
      <c r="BL172" s="832"/>
      <c r="BM172" s="841"/>
      <c r="BN172" s="842"/>
      <c r="BO172" s="841"/>
      <c r="BP172" s="841"/>
      <c r="BQ172" s="841"/>
      <c r="BR172" s="841"/>
      <c r="BS172" s="841"/>
      <c r="BT172" s="841"/>
      <c r="BU172" s="841"/>
      <c r="BV172" s="841"/>
      <c r="BW172" s="841"/>
      <c r="BX172" s="841"/>
      <c r="BY172" s="841"/>
      <c r="BZ172" s="841"/>
      <c r="CA172" s="841"/>
      <c r="CB172" s="841"/>
      <c r="CC172" s="841"/>
      <c r="CD172" s="841"/>
      <c r="CE172" s="841"/>
      <c r="CF172" s="841"/>
      <c r="CG172" s="841"/>
      <c r="CH172" s="841"/>
      <c r="CI172" s="841"/>
      <c r="CJ172" s="841"/>
      <c r="CK172" s="841"/>
      <c r="CL172" s="841"/>
      <c r="CM172" s="841"/>
      <c r="CN172" s="841"/>
      <c r="CO172" s="841"/>
      <c r="CP172" s="841"/>
      <c r="CQ172" s="841"/>
      <c r="CR172" s="841"/>
      <c r="CS172" s="841"/>
      <c r="CT172" s="841"/>
      <c r="CU172" s="841"/>
      <c r="CV172" s="841"/>
      <c r="CW172" s="841"/>
      <c r="CX172" s="841"/>
      <c r="CY172" s="841"/>
      <c r="CZ172" s="841"/>
      <c r="DA172" s="841"/>
      <c r="FY172" s="837"/>
      <c r="IR172" s="841"/>
      <c r="IT172" s="841"/>
      <c r="IV172" s="841"/>
      <c r="IW172" s="841"/>
      <c r="IX172" s="842"/>
      <c r="IY172" s="841"/>
      <c r="IZ172" s="841"/>
      <c r="JA172" s="841"/>
      <c r="JB172" s="841"/>
      <c r="JC172" s="841"/>
      <c r="JD172" s="841"/>
      <c r="JE172" s="841"/>
      <c r="JF172" s="841"/>
      <c r="JG172" s="841"/>
      <c r="JH172" s="841"/>
      <c r="JI172" s="841"/>
      <c r="JJ172" s="841"/>
      <c r="JK172" s="841"/>
      <c r="JL172" s="841"/>
      <c r="JM172" s="841"/>
      <c r="JN172" s="841"/>
      <c r="JO172" s="838"/>
      <c r="JP172" s="838"/>
      <c r="JQ172" s="838"/>
      <c r="JR172" s="838"/>
      <c r="JS172" s="838"/>
      <c r="JT172" s="838"/>
      <c r="JU172" s="838"/>
      <c r="JV172" s="838"/>
      <c r="JW172" s="838"/>
      <c r="JX172" s="838"/>
      <c r="JY172" s="838"/>
      <c r="JZ172" s="838"/>
      <c r="KA172" s="838"/>
      <c r="KB172" s="838"/>
      <c r="KC172" s="838"/>
      <c r="KD172" s="838"/>
      <c r="KE172" s="838"/>
      <c r="KF172" s="838"/>
      <c r="KG172" s="838"/>
      <c r="KH172" s="838"/>
      <c r="KI172" s="838"/>
      <c r="KJ172" s="838"/>
      <c r="KK172" s="838"/>
      <c r="KL172" s="838"/>
      <c r="KM172" s="838"/>
      <c r="KN172" s="838"/>
      <c r="KO172" s="838"/>
      <c r="KP172" s="838"/>
      <c r="KQ172" s="838"/>
      <c r="KR172" s="838"/>
      <c r="KS172" s="838"/>
      <c r="KT172" s="838"/>
      <c r="KU172" s="838"/>
      <c r="KV172" s="838"/>
      <c r="KW172" s="838"/>
      <c r="KX172" s="838"/>
      <c r="KY172" s="838"/>
      <c r="KZ172" s="838"/>
      <c r="LA172" s="838"/>
      <c r="LB172" s="838"/>
      <c r="LC172" s="838"/>
      <c r="LD172" s="838"/>
      <c r="LE172" s="838"/>
      <c r="LF172" s="838"/>
      <c r="LG172" s="838"/>
      <c r="LH172" s="838"/>
      <c r="LI172" s="838"/>
      <c r="LJ172" s="838"/>
      <c r="LK172" s="838"/>
      <c r="LL172" s="838"/>
      <c r="LM172" s="838"/>
      <c r="LN172" s="838"/>
      <c r="LO172" s="838"/>
      <c r="LP172" s="838"/>
      <c r="LQ172" s="838"/>
      <c r="LR172" s="838"/>
      <c r="LS172" s="838"/>
      <c r="LT172" s="838"/>
      <c r="LU172" s="838"/>
      <c r="LV172" s="838"/>
      <c r="LW172" s="838"/>
      <c r="LX172" s="838"/>
      <c r="LY172" s="838"/>
      <c r="LZ172" s="838"/>
      <c r="MA172" s="838"/>
      <c r="MB172" s="838"/>
      <c r="MC172" s="838"/>
      <c r="MD172" s="838"/>
      <c r="ME172" s="838"/>
      <c r="MF172" s="838"/>
      <c r="MG172" s="838"/>
      <c r="MH172" s="838"/>
      <c r="MI172" s="838"/>
      <c r="MJ172" s="838"/>
      <c r="MK172" s="838"/>
      <c r="ML172" s="838"/>
      <c r="MM172" s="838"/>
      <c r="MN172" s="838"/>
      <c r="MO172" s="838"/>
      <c r="MP172" s="838"/>
      <c r="MQ172" s="838"/>
      <c r="MR172" s="838"/>
      <c r="MS172" s="838"/>
      <c r="MT172" s="838"/>
      <c r="MU172" s="838"/>
      <c r="MV172" s="838"/>
      <c r="MW172" s="838"/>
      <c r="MX172" s="838"/>
      <c r="MY172" s="843"/>
      <c r="MZ172" s="841"/>
      <c r="NA172" s="841"/>
      <c r="NC172" s="670"/>
      <c r="ND172" s="670"/>
      <c r="NE172" s="670"/>
      <c r="NF172" s="844"/>
      <c r="NG172" s="845"/>
      <c r="NH172" s="845"/>
      <c r="NI172" s="670"/>
      <c r="NJ172" s="670"/>
      <c r="NK172" s="844"/>
      <c r="NL172" s="845"/>
      <c r="NM172" s="670"/>
      <c r="NN172" s="670"/>
      <c r="NO172" s="844"/>
      <c r="NP172" s="845"/>
      <c r="NT172" s="841"/>
      <c r="NV172" s="833"/>
      <c r="NW172" s="841"/>
      <c r="NX172" s="841"/>
      <c r="NY172" s="841"/>
      <c r="NZ172" s="841"/>
      <c r="OA172" s="841"/>
      <c r="OB172" s="841"/>
      <c r="OC172" s="841"/>
      <c r="OD172" s="841"/>
      <c r="OT172" s="837"/>
    </row>
    <row r="173" spans="1:410" s="846" customFormat="1" ht="8.25" x14ac:dyDescent="0.25">
      <c r="P173" s="847"/>
      <c r="Q173" s="847"/>
      <c r="IR173" s="848"/>
      <c r="IS173" s="849"/>
      <c r="IT173" s="848"/>
      <c r="IV173" s="848"/>
      <c r="IW173" s="848"/>
      <c r="IX173" s="848"/>
      <c r="IY173" s="848"/>
      <c r="IZ173" s="848"/>
      <c r="JA173" s="848"/>
      <c r="JB173" s="848"/>
      <c r="JC173" s="848"/>
      <c r="JD173" s="848"/>
      <c r="JE173" s="848"/>
      <c r="JF173" s="848"/>
      <c r="JG173" s="848"/>
      <c r="JH173" s="848"/>
      <c r="JI173" s="848"/>
      <c r="JJ173" s="848"/>
      <c r="JK173" s="848"/>
      <c r="JL173" s="848"/>
      <c r="JM173" s="848"/>
      <c r="JN173" s="848"/>
      <c r="LU173" s="849"/>
      <c r="MY173" s="849"/>
      <c r="MZ173" s="848"/>
      <c r="NA173" s="848"/>
      <c r="NC173" s="850"/>
      <c r="ND173" s="850"/>
      <c r="NE173" s="850"/>
      <c r="NF173" s="851"/>
      <c r="NG173" s="852"/>
      <c r="NH173" s="852"/>
      <c r="NI173" s="850"/>
      <c r="NJ173" s="850"/>
      <c r="NK173" s="851"/>
      <c r="NL173" s="852"/>
      <c r="NM173" s="850"/>
      <c r="NN173" s="850"/>
      <c r="NO173" s="851"/>
      <c r="NP173" s="852"/>
      <c r="NT173" s="848"/>
      <c r="NV173" s="848"/>
      <c r="NW173" s="848"/>
      <c r="NX173" s="848"/>
      <c r="NY173" s="848"/>
      <c r="NZ173" s="848"/>
      <c r="OA173" s="848"/>
      <c r="OB173" s="848"/>
      <c r="OC173" s="848"/>
      <c r="OD173" s="848"/>
      <c r="OT173" s="853"/>
    </row>
    <row r="174" spans="1:410" x14ac:dyDescent="0.25">
      <c r="DB174" s="511"/>
      <c r="FY174" s="511"/>
      <c r="MY174" s="512"/>
    </row>
    <row r="175" spans="1:410" x14ac:dyDescent="0.25">
      <c r="FX175" s="513"/>
    </row>
    <row r="178" spans="180:180" x14ac:dyDescent="0.25">
      <c r="FX178" s="505"/>
    </row>
  </sheetData>
  <mergeCells count="22">
    <mergeCell ref="OM1:OT1"/>
    <mergeCell ref="HO1:IS1"/>
    <mergeCell ref="M1:R1"/>
    <mergeCell ref="S1:W1"/>
    <mergeCell ref="X1:AI1"/>
    <mergeCell ref="AJ1:AQ1"/>
    <mergeCell ref="AR1:BL1"/>
    <mergeCell ref="BM1:DB1"/>
    <mergeCell ref="DC1:EQ1"/>
    <mergeCell ref="ER1:FY1"/>
    <mergeCell ref="FZ1:HF1"/>
    <mergeCell ref="HG1:HN1"/>
    <mergeCell ref="LV1:MY1"/>
    <mergeCell ref="MZ1:NB1"/>
    <mergeCell ref="NC1:NU1"/>
    <mergeCell ref="NV1:OD1"/>
    <mergeCell ref="OE1:OL1"/>
    <mergeCell ref="IT1:IW1"/>
    <mergeCell ref="IX1:JB1"/>
    <mergeCell ref="JC1:JN1"/>
    <mergeCell ref="JO1:KQ1"/>
    <mergeCell ref="KR1:LU1"/>
  </mergeCells>
  <conditionalFormatting sqref="BL3:BL169">
    <cfRule type="colorScale" priority="1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A3:DA169">
    <cfRule type="colorScale" priority="1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Q3:EQ169">
    <cfRule type="colorScale" priority="1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X3:FX169">
    <cfRule type="colorScale" priority="1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R3:IR169">
    <cfRule type="colorScale" priority="1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U3:IU169">
    <cfRule type="colorScale" priority="1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W3:IW169">
    <cfRule type="colorScale" priority="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B3:JB169">
    <cfRule type="colorScale" priority="1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I3:JI169">
    <cfRule type="colorScale" priority="1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J3:JJ169">
    <cfRule type="colorScale" priority="1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K3:JK169">
    <cfRule type="colorScale" priority="1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L3:JL169">
    <cfRule type="colorScale" priority="1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M3:JM169">
    <cfRule type="colorScale" priority="1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N3:JN169">
    <cfRule type="colorScale" priority="1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B3:NB169">
    <cfRule type="colorScale" priority="1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U3:NU169">
    <cfRule type="colorScale" priority="1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94415-7D4D-4932-8162-E485320DB6C9}">
  <sheetPr>
    <tabColor rgb="FFC00000"/>
  </sheetPr>
  <dimension ref="A1:PJ171"/>
  <sheetViews>
    <sheetView workbookViewId="0">
      <pane xSplit="5" ySplit="3" topLeftCell="F4" activePane="bottomRight" state="frozen"/>
      <selection pane="topRight" activeCell="F1" sqref="F1"/>
      <selection pane="bottomLeft" activeCell="A5" sqref="A5"/>
      <selection pane="bottomRight" activeCell="G17" sqref="G17"/>
    </sheetView>
  </sheetViews>
  <sheetFormatPr defaultColWidth="8.85546875" defaultRowHeight="8.25" x14ac:dyDescent="0.15"/>
  <cols>
    <col min="1" max="1" width="5.28515625" style="228" bestFit="1" customWidth="1"/>
    <col min="2" max="2" width="6.85546875" style="228" bestFit="1" customWidth="1"/>
    <col min="3" max="3" width="5.28515625" style="228" bestFit="1" customWidth="1"/>
    <col min="4" max="4" width="21.85546875" style="228" customWidth="1"/>
    <col min="5" max="5" width="2.85546875" style="228" bestFit="1" customWidth="1"/>
    <col min="6" max="6" width="10.42578125" style="228" bestFit="1" customWidth="1"/>
    <col min="7" max="7" width="16.28515625" style="228" bestFit="1" customWidth="1"/>
    <col min="8" max="8" width="11.28515625" style="228" bestFit="1" customWidth="1"/>
    <col min="9" max="9" width="4.7109375" style="228" bestFit="1" customWidth="1"/>
    <col min="10" max="10" width="6.5703125" style="228" bestFit="1" customWidth="1"/>
    <col min="11" max="11" width="7.7109375" style="228" bestFit="1" customWidth="1"/>
    <col min="12" max="16" width="8.85546875" style="228"/>
    <col min="17" max="17" width="6.7109375" style="228" bestFit="1" customWidth="1"/>
    <col min="18" max="18" width="7.28515625" style="228" bestFit="1" customWidth="1"/>
    <col min="19" max="19" width="7" style="228" bestFit="1" customWidth="1"/>
    <col min="20" max="20" width="7.28515625" style="228" bestFit="1" customWidth="1"/>
    <col min="21" max="21" width="8.7109375" style="228" bestFit="1" customWidth="1"/>
    <col min="22" max="22" width="4" style="228" bestFit="1" customWidth="1"/>
    <col min="23" max="23" width="3.7109375" style="228" bestFit="1" customWidth="1"/>
    <col min="24" max="25" width="4" style="228" bestFit="1" customWidth="1"/>
    <col min="26" max="26" width="3.7109375" style="228" bestFit="1" customWidth="1"/>
    <col min="27" max="27" width="4" style="228" bestFit="1" customWidth="1"/>
    <col min="28" max="28" width="3.7109375" style="228" bestFit="1" customWidth="1"/>
    <col min="29" max="30" width="4" style="228" bestFit="1" customWidth="1"/>
    <col min="31" max="31" width="4.5703125" style="228" bestFit="1" customWidth="1"/>
    <col min="32" max="35" width="3.7109375" style="228" bestFit="1" customWidth="1"/>
    <col min="36" max="36" width="7.140625" style="228" bestFit="1" customWidth="1"/>
    <col min="37" max="37" width="8.42578125" style="228" bestFit="1" customWidth="1"/>
    <col min="38" max="38" width="8.7109375" style="228" bestFit="1" customWidth="1"/>
    <col min="39" max="41" width="8.5703125" style="228" bestFit="1" customWidth="1"/>
    <col min="42" max="42" width="8.28515625" style="228" bestFit="1" customWidth="1"/>
    <col min="43" max="43" width="8" style="228" bestFit="1" customWidth="1"/>
    <col min="44" max="44" width="7.7109375" style="228" bestFit="1" customWidth="1"/>
    <col min="45" max="45" width="7" style="228" bestFit="1" customWidth="1"/>
    <col min="46" max="46" width="8.7109375" style="228" bestFit="1" customWidth="1"/>
    <col min="47" max="47" width="5.7109375" style="228" bestFit="1" customWidth="1"/>
    <col min="48" max="48" width="7.140625" style="228" bestFit="1" customWidth="1"/>
    <col min="49" max="49" width="8.28515625" style="228" bestFit="1" customWidth="1"/>
    <col min="50" max="51" width="8.7109375" style="228" bestFit="1" customWidth="1"/>
    <col min="52" max="52" width="7.7109375" style="228" bestFit="1" customWidth="1"/>
    <col min="53" max="54" width="8.42578125" style="228" bestFit="1" customWidth="1"/>
    <col min="55" max="55" width="8.7109375" style="228" bestFit="1" customWidth="1"/>
    <col min="56" max="56" width="8.85546875" style="228"/>
    <col min="57" max="57" width="7.85546875" style="228" bestFit="1" customWidth="1"/>
    <col min="58" max="61" width="8.7109375" style="228" bestFit="1" customWidth="1"/>
    <col min="62" max="62" width="7.7109375" style="228" bestFit="1" customWidth="1"/>
    <col min="63" max="63" width="8.5703125" style="228" bestFit="1" customWidth="1"/>
    <col min="64" max="64" width="8.7109375" style="228" bestFit="1" customWidth="1"/>
    <col min="65" max="65" width="7.7109375" style="228" bestFit="1" customWidth="1"/>
    <col min="66" max="67" width="8.42578125" style="228" bestFit="1" customWidth="1"/>
    <col min="68" max="69" width="8.28515625" style="228" bestFit="1" customWidth="1"/>
    <col min="70" max="70" width="8.85546875" style="228"/>
    <col min="71" max="71" width="4.5703125" style="228" bestFit="1" customWidth="1"/>
    <col min="72" max="74" width="3.28515625" style="228" bestFit="1" customWidth="1"/>
    <col min="75" max="75" width="3.7109375" style="228" bestFit="1" customWidth="1"/>
    <col min="76" max="79" width="3.28515625" style="228" bestFit="1" customWidth="1"/>
    <col min="80" max="80" width="3.42578125" style="228" bestFit="1" customWidth="1"/>
    <col min="81" max="81" width="3.7109375" style="228" bestFit="1" customWidth="1"/>
    <col min="82" max="83" width="3.28515625" style="228" bestFit="1" customWidth="1"/>
    <col min="84" max="84" width="3.42578125" style="228" bestFit="1" customWidth="1"/>
    <col min="85" max="85" width="3.7109375" style="228" bestFit="1" customWidth="1"/>
    <col min="86" max="86" width="3.28515625" style="228" bestFit="1" customWidth="1"/>
    <col min="87" max="88" width="3.42578125" style="228" bestFit="1" customWidth="1"/>
    <col min="89" max="92" width="3.28515625" style="228" bestFit="1" customWidth="1"/>
    <col min="93" max="93" width="3.42578125" style="228" bestFit="1" customWidth="1"/>
    <col min="94" max="94" width="3.28515625" style="228" bestFit="1" customWidth="1"/>
    <col min="95" max="95" width="3.42578125" style="228" bestFit="1" customWidth="1"/>
    <col min="96" max="97" width="3.28515625" style="228" bestFit="1" customWidth="1"/>
    <col min="98" max="98" width="3.7109375" style="228" bestFit="1" customWidth="1"/>
    <col min="99" max="99" width="3.28515625" style="228" bestFit="1" customWidth="1"/>
    <col min="100" max="101" width="3.7109375" style="228" bestFit="1" customWidth="1"/>
    <col min="102" max="102" width="3.28515625" style="228" bestFit="1" customWidth="1"/>
    <col min="103" max="103" width="3.42578125" style="228" bestFit="1" customWidth="1"/>
    <col min="104" max="104" width="3.28515625" style="228" bestFit="1" customWidth="1"/>
    <col min="105" max="105" width="3.42578125" style="228" bestFit="1" customWidth="1"/>
    <col min="106" max="106" width="3.28515625" style="228" bestFit="1" customWidth="1"/>
    <col min="107" max="107" width="3.7109375" style="228" bestFit="1" customWidth="1"/>
    <col min="108" max="109" width="3.28515625" style="228" bestFit="1" customWidth="1"/>
    <col min="110" max="111" width="3.42578125" style="228" bestFit="1" customWidth="1"/>
    <col min="112" max="112" width="4" style="228" bestFit="1" customWidth="1"/>
    <col min="113" max="113" width="3.28515625" style="228" bestFit="1" customWidth="1"/>
    <col min="114" max="154" width="4.7109375" style="228" bestFit="1" customWidth="1"/>
    <col min="155" max="155" width="3.7109375" style="228" bestFit="1" customWidth="1"/>
    <col min="156" max="161" width="3.28515625" style="228" bestFit="1" customWidth="1"/>
    <col min="162" max="162" width="3.7109375" style="228" bestFit="1" customWidth="1"/>
    <col min="163" max="164" width="3.28515625" style="228" bestFit="1" customWidth="1"/>
    <col min="165" max="165" width="3.7109375" style="228" bestFit="1" customWidth="1"/>
    <col min="166" max="175" width="3.28515625" style="228" bestFit="1" customWidth="1"/>
    <col min="176" max="178" width="3.7109375" style="228" bestFit="1" customWidth="1"/>
    <col min="179" max="186" width="3.28515625" style="228" bestFit="1" customWidth="1"/>
    <col min="187" max="187" width="3.42578125" style="228" bestFit="1" customWidth="1"/>
    <col min="188" max="188" width="2.28515625" style="228" bestFit="1" customWidth="1"/>
    <col min="189" max="221" width="3.7109375" style="228" bestFit="1" customWidth="1"/>
    <col min="222" max="222" width="4.85546875" style="228" bestFit="1" customWidth="1"/>
    <col min="223" max="223" width="3.42578125" style="228" bestFit="1" customWidth="1"/>
    <col min="224" max="224" width="4.7109375" style="228" bestFit="1" customWidth="1"/>
    <col min="225" max="225" width="6.140625" style="228" bestFit="1" customWidth="1"/>
    <col min="226" max="226" width="3.28515625" style="228" bestFit="1" customWidth="1"/>
    <col min="227" max="227" width="3.7109375" style="228" bestFit="1" customWidth="1"/>
    <col min="228" max="228" width="3.28515625" style="228" bestFit="1" customWidth="1"/>
    <col min="229" max="229" width="3.7109375" style="228" bestFit="1" customWidth="1"/>
    <col min="230" max="230" width="3.28515625" style="228" bestFit="1" customWidth="1"/>
    <col min="231" max="231" width="4" style="228" bestFit="1" customWidth="1"/>
    <col min="232" max="232" width="4.5703125" style="228" bestFit="1" customWidth="1"/>
    <col min="233" max="234" width="4" style="228" bestFit="1" customWidth="1"/>
    <col min="235" max="237" width="4.5703125" style="228" bestFit="1" customWidth="1"/>
    <col min="238" max="238" width="4" style="228" bestFit="1" customWidth="1"/>
    <col min="239" max="239" width="4.5703125" style="228" bestFit="1" customWidth="1"/>
    <col min="240" max="241" width="4" style="228" bestFit="1" customWidth="1"/>
    <col min="242" max="242" width="4.5703125" style="228" bestFit="1" customWidth="1"/>
    <col min="243" max="244" width="4" style="228" bestFit="1" customWidth="1"/>
    <col min="245" max="245" width="4.5703125" style="228" bestFit="1" customWidth="1"/>
    <col min="246" max="252" width="4" style="228" bestFit="1" customWidth="1"/>
    <col min="253" max="253" width="3.42578125" style="228" bestFit="1" customWidth="1"/>
    <col min="254" max="255" width="4" style="228" bestFit="1" customWidth="1"/>
    <col min="256" max="258" width="3.42578125" style="228" bestFit="1" customWidth="1"/>
    <col min="259" max="259" width="5.28515625" style="228" bestFit="1" customWidth="1"/>
    <col min="260" max="260" width="5" style="228" bestFit="1" customWidth="1"/>
    <col min="261" max="261" width="4.42578125" style="228" bestFit="1" customWidth="1"/>
    <col min="262" max="262" width="4.85546875" style="228" bestFit="1" customWidth="1"/>
    <col min="263" max="263" width="4.7109375" style="228" bestFit="1" customWidth="1"/>
    <col min="264" max="264" width="4.85546875" style="228" bestFit="1" customWidth="1"/>
    <col min="265" max="265" width="4.7109375" style="228" bestFit="1" customWidth="1"/>
    <col min="266" max="293" width="2.7109375" style="228" bestFit="1" customWidth="1"/>
    <col min="294" max="294" width="2.7109375" style="228" customWidth="1"/>
    <col min="295" max="296" width="4.5703125" style="228" bestFit="1" customWidth="1"/>
    <col min="297" max="298" width="4" style="228" bestFit="1" customWidth="1"/>
    <col min="299" max="299" width="3.42578125" style="228" bestFit="1" customWidth="1"/>
    <col min="300" max="300" width="4.5703125" style="228" bestFit="1" customWidth="1"/>
    <col min="301" max="302" width="3.28515625" style="228" bestFit="1" customWidth="1"/>
    <col min="303" max="305" width="2.7109375" style="228" bestFit="1" customWidth="1"/>
    <col min="306" max="306" width="3.28515625" style="228" bestFit="1" customWidth="1"/>
    <col min="307" max="307" width="5.28515625" style="228" bestFit="1" customWidth="1"/>
    <col min="308" max="308" width="4.7109375" style="228" bestFit="1" customWidth="1"/>
    <col min="309" max="309" width="5.28515625" style="228" bestFit="1" customWidth="1"/>
    <col min="310" max="310" width="4.7109375" style="228" bestFit="1" customWidth="1"/>
    <col min="311" max="311" width="3.28515625" style="228" bestFit="1" customWidth="1"/>
    <col min="312" max="315" width="4.7109375" style="228" bestFit="1" customWidth="1"/>
    <col min="316" max="316" width="4" style="228" bestFit="1" customWidth="1"/>
    <col min="317" max="317" width="4.5703125" style="228" bestFit="1" customWidth="1"/>
    <col min="318" max="318" width="4" style="228" bestFit="1" customWidth="1"/>
    <col min="319" max="323" width="4.5703125" style="228" bestFit="1" customWidth="1"/>
    <col min="324" max="324" width="5.28515625" style="228" bestFit="1" customWidth="1"/>
    <col min="325" max="335" width="4.5703125" style="228" bestFit="1" customWidth="1"/>
    <col min="336" max="339" width="4" style="228" bestFit="1" customWidth="1"/>
    <col min="340" max="340" width="4.5703125" style="228" bestFit="1" customWidth="1"/>
    <col min="341" max="343" width="3.42578125" style="228" bestFit="1" customWidth="1"/>
    <col min="344" max="344" width="5.28515625" style="228" bestFit="1" customWidth="1"/>
    <col min="345" max="345" width="4" style="228" bestFit="1" customWidth="1"/>
    <col min="346" max="347" width="4.5703125" style="228" bestFit="1" customWidth="1"/>
    <col min="348" max="348" width="3.5703125" style="228" bestFit="1" customWidth="1"/>
    <col min="349" max="349" width="4" style="228" bestFit="1" customWidth="1"/>
    <col min="350" max="352" width="4.5703125" style="228" bestFit="1" customWidth="1"/>
    <col min="353" max="353" width="4" style="228" bestFit="1" customWidth="1"/>
    <col min="354" max="354" width="4.5703125" style="228" bestFit="1" customWidth="1"/>
    <col min="355" max="357" width="4" style="228" bestFit="1" customWidth="1"/>
    <col min="358" max="358" width="3.5703125" style="228" bestFit="1" customWidth="1"/>
    <col min="359" max="360" width="4" style="228" bestFit="1" customWidth="1"/>
    <col min="361" max="361" width="4.5703125" style="228" bestFit="1" customWidth="1"/>
    <col min="362" max="364" width="4" style="228" bestFit="1" customWidth="1"/>
    <col min="365" max="366" width="3.5703125" style="228" bestFit="1" customWidth="1"/>
    <col min="367" max="367" width="4" style="228" bestFit="1" customWidth="1"/>
    <col min="368" max="369" width="3.5703125" style="228" bestFit="1" customWidth="1"/>
    <col min="370" max="370" width="4" style="228" bestFit="1" customWidth="1"/>
    <col min="371" max="373" width="3.5703125" style="228" bestFit="1" customWidth="1"/>
    <col min="374" max="374" width="5.28515625" style="228" bestFit="1" customWidth="1"/>
    <col min="375" max="375" width="2.7109375" style="228" bestFit="1" customWidth="1"/>
    <col min="376" max="377" width="5.28515625" style="228" bestFit="1" customWidth="1"/>
    <col min="378" max="378" width="3.7109375" style="228" customWidth="1"/>
    <col min="379" max="395" width="5" style="228" bestFit="1" customWidth="1"/>
    <col min="396" max="396" width="5.28515625" style="228" bestFit="1" customWidth="1"/>
    <col min="397" max="397" width="2.7109375" style="228" bestFit="1" customWidth="1"/>
    <col min="398" max="406" width="4.85546875" style="228" bestFit="1" customWidth="1"/>
    <col min="407" max="409" width="4.85546875" style="228" customWidth="1"/>
    <col min="410" max="415" width="3.7109375" style="228" bestFit="1" customWidth="1"/>
    <col min="416" max="416" width="4" style="228" bestFit="1" customWidth="1"/>
    <col min="417" max="417" width="3.7109375" style="228" bestFit="1" customWidth="1"/>
    <col min="418" max="426" width="5.5703125" style="228" bestFit="1" customWidth="1"/>
    <col min="427" max="16384" width="8.85546875" style="228"/>
  </cols>
  <sheetData>
    <row r="1" spans="1:426" ht="24.6" customHeight="1" x14ac:dyDescent="0.15">
      <c r="A1" s="1"/>
      <c r="B1" s="1"/>
      <c r="C1" s="1"/>
      <c r="D1" s="1"/>
      <c r="E1" s="1"/>
      <c r="F1" s="1"/>
      <c r="G1" s="1"/>
      <c r="H1" s="1"/>
      <c r="I1" s="1"/>
      <c r="J1" s="2"/>
      <c r="K1" s="1213" t="s">
        <v>974</v>
      </c>
      <c r="L1" s="1192"/>
      <c r="M1" s="1192"/>
      <c r="N1" s="1192"/>
      <c r="O1" s="1192"/>
      <c r="P1" s="1198"/>
      <c r="Q1" s="1214" t="s">
        <v>975</v>
      </c>
      <c r="R1" s="1192"/>
      <c r="S1" s="1192"/>
      <c r="T1" s="1192"/>
      <c r="U1" s="1198"/>
      <c r="V1" s="1215" t="s">
        <v>976</v>
      </c>
      <c r="W1" s="1192"/>
      <c r="X1" s="1192"/>
      <c r="Y1" s="1192"/>
      <c r="Z1" s="1192"/>
      <c r="AA1" s="1192"/>
      <c r="AB1" s="1192"/>
      <c r="AC1" s="1192"/>
      <c r="AD1" s="1192"/>
      <c r="AE1" s="1192"/>
      <c r="AF1" s="1192"/>
      <c r="AG1" s="1198"/>
      <c r="AH1" s="1216" t="s">
        <v>977</v>
      </c>
      <c r="AI1" s="1192"/>
      <c r="AJ1" s="1192"/>
      <c r="AK1" s="1192"/>
      <c r="AL1" s="1192"/>
      <c r="AM1" s="1192"/>
      <c r="AN1" s="1192"/>
      <c r="AO1" s="1192"/>
      <c r="AP1" s="1192"/>
      <c r="AQ1" s="1198"/>
      <c r="AR1" s="1191" t="s">
        <v>978</v>
      </c>
      <c r="AS1" s="1192"/>
      <c r="AT1" s="1192"/>
      <c r="AU1" s="1192"/>
      <c r="AV1" s="1192"/>
      <c r="AW1" s="1192"/>
      <c r="AX1" s="1192"/>
      <c r="AY1" s="1192"/>
      <c r="AZ1" s="1192"/>
      <c r="BA1" s="1192"/>
      <c r="BB1" s="1192"/>
      <c r="BC1" s="1192"/>
      <c r="BD1" s="1192"/>
      <c r="BE1" s="1192"/>
      <c r="BF1" s="1192"/>
      <c r="BG1" s="1192"/>
      <c r="BH1" s="1192"/>
      <c r="BI1" s="1192"/>
      <c r="BJ1" s="1192"/>
      <c r="BK1" s="1192"/>
      <c r="BL1" s="1192"/>
      <c r="BM1" s="1192"/>
      <c r="BN1" s="1192"/>
      <c r="BO1" s="1192"/>
      <c r="BP1" s="1192"/>
      <c r="BQ1" s="1192"/>
      <c r="BR1" s="1192"/>
      <c r="BS1" s="1198"/>
      <c r="BT1" s="1202" t="s">
        <v>980</v>
      </c>
      <c r="BU1" s="1192"/>
      <c r="BV1" s="1192"/>
      <c r="BW1" s="1192"/>
      <c r="BX1" s="1192"/>
      <c r="BY1" s="1192"/>
      <c r="BZ1" s="1192"/>
      <c r="CA1" s="1192"/>
      <c r="CB1" s="1192"/>
      <c r="CC1" s="1192"/>
      <c r="CD1" s="1192"/>
      <c r="CE1" s="1192"/>
      <c r="CF1" s="1192"/>
      <c r="CG1" s="1192"/>
      <c r="CH1" s="1192"/>
      <c r="CI1" s="1192"/>
      <c r="CJ1" s="1192"/>
      <c r="CK1" s="1192"/>
      <c r="CL1" s="1192"/>
      <c r="CM1" s="1192"/>
      <c r="CN1" s="1192"/>
      <c r="CO1" s="1192"/>
      <c r="CP1" s="1192"/>
      <c r="CQ1" s="1192"/>
      <c r="CR1" s="1192"/>
      <c r="CS1" s="1192"/>
      <c r="CT1" s="1192"/>
      <c r="CU1" s="1192"/>
      <c r="CV1" s="1192"/>
      <c r="CW1" s="1192"/>
      <c r="CX1" s="1192"/>
      <c r="CY1" s="1192"/>
      <c r="CZ1" s="1192"/>
      <c r="DA1" s="1192"/>
      <c r="DB1" s="1192"/>
      <c r="DC1" s="1192"/>
      <c r="DD1" s="1192"/>
      <c r="DE1" s="1192"/>
      <c r="DF1" s="1192"/>
      <c r="DG1" s="1192"/>
      <c r="DH1" s="1192"/>
      <c r="DI1" s="1198"/>
      <c r="DJ1" s="1197" t="s">
        <v>981</v>
      </c>
      <c r="DK1" s="1192"/>
      <c r="DL1" s="1192"/>
      <c r="DM1" s="1192"/>
      <c r="DN1" s="1192"/>
      <c r="DO1" s="1192"/>
      <c r="DP1" s="1192"/>
      <c r="DQ1" s="1192"/>
      <c r="DR1" s="1192"/>
      <c r="DS1" s="1192"/>
      <c r="DT1" s="1192"/>
      <c r="DU1" s="1192"/>
      <c r="DV1" s="1192"/>
      <c r="DW1" s="1192"/>
      <c r="DX1" s="1192"/>
      <c r="DY1" s="1192"/>
      <c r="DZ1" s="1192"/>
      <c r="EA1" s="1192"/>
      <c r="EB1" s="1192"/>
      <c r="EC1" s="1192"/>
      <c r="ED1" s="1192"/>
      <c r="EE1" s="1192"/>
      <c r="EF1" s="1192"/>
      <c r="EG1" s="1192"/>
      <c r="EH1" s="1192"/>
      <c r="EI1" s="1192"/>
      <c r="EJ1" s="1192"/>
      <c r="EK1" s="1192"/>
      <c r="EL1" s="1192"/>
      <c r="EM1" s="1192"/>
      <c r="EN1" s="1192"/>
      <c r="EO1" s="1192"/>
      <c r="EP1" s="1192"/>
      <c r="EQ1" s="1192"/>
      <c r="ER1" s="1192"/>
      <c r="ES1" s="1192"/>
      <c r="ET1" s="1192"/>
      <c r="EU1" s="1192"/>
      <c r="EV1" s="1192"/>
      <c r="EW1" s="1192"/>
      <c r="EX1" s="1198"/>
      <c r="EY1" s="1217" t="s">
        <v>982</v>
      </c>
      <c r="EZ1" s="1192"/>
      <c r="FA1" s="1192"/>
      <c r="FB1" s="1192"/>
      <c r="FC1" s="1192"/>
      <c r="FD1" s="1192"/>
      <c r="FE1" s="1192"/>
      <c r="FF1" s="1192"/>
      <c r="FG1" s="1192"/>
      <c r="FH1" s="1192"/>
      <c r="FI1" s="1192"/>
      <c r="FJ1" s="1192"/>
      <c r="FK1" s="1192"/>
      <c r="FL1" s="1192"/>
      <c r="FM1" s="1192"/>
      <c r="FN1" s="1192"/>
      <c r="FO1" s="1192"/>
      <c r="FP1" s="1192"/>
      <c r="FQ1" s="1192"/>
      <c r="FR1" s="1192"/>
      <c r="FS1" s="1192"/>
      <c r="FT1" s="1192"/>
      <c r="FU1" s="1192"/>
      <c r="FV1" s="1192"/>
      <c r="FW1" s="1192"/>
      <c r="FX1" s="1192"/>
      <c r="FY1" s="1192"/>
      <c r="FZ1" s="1192"/>
      <c r="GA1" s="1192"/>
      <c r="GB1" s="1192"/>
      <c r="GC1" s="1192"/>
      <c r="GD1" s="1192"/>
      <c r="GE1" s="1192"/>
      <c r="GF1" s="1198"/>
      <c r="GG1" s="1214" t="s">
        <v>983</v>
      </c>
      <c r="GH1" s="1192"/>
      <c r="GI1" s="1192"/>
      <c r="GJ1" s="1192"/>
      <c r="GK1" s="1192"/>
      <c r="GL1" s="1192"/>
      <c r="GM1" s="1192"/>
      <c r="GN1" s="1192"/>
      <c r="GO1" s="1192"/>
      <c r="GP1" s="1192"/>
      <c r="GQ1" s="1192"/>
      <c r="GR1" s="1192"/>
      <c r="GS1" s="1192"/>
      <c r="GT1" s="1192"/>
      <c r="GU1" s="1192"/>
      <c r="GV1" s="1192"/>
      <c r="GW1" s="1192"/>
      <c r="GX1" s="1192"/>
      <c r="GY1" s="1192"/>
      <c r="GZ1" s="1192"/>
      <c r="HA1" s="1192"/>
      <c r="HB1" s="1192"/>
      <c r="HC1" s="1192"/>
      <c r="HD1" s="1192"/>
      <c r="HE1" s="1192"/>
      <c r="HF1" s="1192"/>
      <c r="HG1" s="1192"/>
      <c r="HH1" s="1192"/>
      <c r="HI1" s="1192"/>
      <c r="HJ1" s="1192"/>
      <c r="HK1" s="1192"/>
      <c r="HL1" s="1192"/>
      <c r="HM1" s="1198"/>
      <c r="HN1" s="1218" t="s">
        <v>986</v>
      </c>
      <c r="HO1" s="1192"/>
      <c r="HP1" s="1192"/>
      <c r="HQ1" s="1192"/>
      <c r="HR1" s="1192"/>
      <c r="HS1" s="1192"/>
      <c r="HT1" s="1192"/>
      <c r="HU1" s="1192"/>
      <c r="HV1" s="1198"/>
      <c r="HW1" s="1202" t="s">
        <v>989</v>
      </c>
      <c r="HX1" s="1192"/>
      <c r="HY1" s="1192"/>
      <c r="HZ1" s="1192"/>
      <c r="IA1" s="1192"/>
      <c r="IB1" s="1192"/>
      <c r="IC1" s="1192"/>
      <c r="ID1" s="1192"/>
      <c r="IE1" s="1192"/>
      <c r="IF1" s="1192"/>
      <c r="IG1" s="1192"/>
      <c r="IH1" s="1192"/>
      <c r="II1" s="1192"/>
      <c r="IJ1" s="1192"/>
      <c r="IK1" s="1192"/>
      <c r="IL1" s="1192"/>
      <c r="IM1" s="1192"/>
      <c r="IN1" s="1192"/>
      <c r="IO1" s="1192"/>
      <c r="IP1" s="1192"/>
      <c r="IQ1" s="1192"/>
      <c r="IR1" s="1192"/>
      <c r="IS1" s="1192"/>
      <c r="IT1" s="1192"/>
      <c r="IU1" s="1192"/>
      <c r="IV1" s="1192"/>
      <c r="IW1" s="1192"/>
      <c r="IX1" s="1192"/>
      <c r="IY1" s="1192"/>
      <c r="IZ1" s="1192"/>
      <c r="JA1" s="1192"/>
      <c r="JB1" s="1188" t="s">
        <v>1054</v>
      </c>
      <c r="JC1" s="1189"/>
      <c r="JD1" s="1189"/>
      <c r="JE1" s="1190"/>
      <c r="JF1" s="1191" t="s">
        <v>993</v>
      </c>
      <c r="JG1" s="1192"/>
      <c r="JH1" s="1192"/>
      <c r="JI1" s="1192"/>
      <c r="JJ1" s="1192"/>
      <c r="JK1" s="1192"/>
      <c r="JL1" s="1192"/>
      <c r="JM1" s="1192"/>
      <c r="JN1" s="1192"/>
      <c r="JO1" s="1192"/>
      <c r="JP1" s="1192"/>
      <c r="JQ1" s="1192"/>
      <c r="JR1" s="1192"/>
      <c r="JS1" s="1192"/>
      <c r="JT1" s="1192"/>
      <c r="JU1" s="1192"/>
      <c r="JV1" s="1192"/>
      <c r="JW1" s="1192"/>
      <c r="JX1" s="1192"/>
      <c r="JY1" s="1192"/>
      <c r="JZ1" s="1192"/>
      <c r="KA1" s="1192"/>
      <c r="KB1" s="1192"/>
      <c r="KC1" s="1192"/>
      <c r="KD1" s="1192"/>
      <c r="KE1" s="1192"/>
      <c r="KF1" s="1192"/>
      <c r="KG1" s="1192"/>
      <c r="KH1" s="1193"/>
      <c r="KI1" s="1209" t="s">
        <v>1000</v>
      </c>
      <c r="KJ1" s="1192"/>
      <c r="KK1" s="1192"/>
      <c r="KL1" s="1192"/>
      <c r="KM1" s="1192"/>
      <c r="KN1" s="1192"/>
      <c r="KO1" s="1192"/>
      <c r="KP1" s="1192"/>
      <c r="KQ1" s="1192"/>
      <c r="KR1" s="1192"/>
      <c r="KS1" s="1192"/>
      <c r="KT1" s="1198"/>
      <c r="KU1" s="1210" t="s">
        <v>1007</v>
      </c>
      <c r="KV1" s="1211"/>
      <c r="KW1" s="1211"/>
      <c r="KX1" s="1211"/>
      <c r="KY1" s="1193"/>
      <c r="KZ1" s="1212" t="s">
        <v>1008</v>
      </c>
      <c r="LA1" s="1211"/>
      <c r="LB1" s="1211"/>
      <c r="LC1" s="1193"/>
      <c r="LD1" s="1213" t="s">
        <v>1013</v>
      </c>
      <c r="LE1" s="1192"/>
      <c r="LF1" s="1192"/>
      <c r="LG1" s="1192"/>
      <c r="LH1" s="1192"/>
      <c r="LI1" s="1192"/>
      <c r="LJ1" s="1192"/>
      <c r="LK1" s="1192"/>
      <c r="LL1" s="1192"/>
      <c r="LM1" s="1192"/>
      <c r="LN1" s="1192"/>
      <c r="LO1" s="1192"/>
      <c r="LP1" s="1192"/>
      <c r="LQ1" s="1192"/>
      <c r="LR1" s="1192"/>
      <c r="LS1" s="1192"/>
      <c r="LT1" s="1192"/>
      <c r="LU1" s="1192"/>
      <c r="LV1" s="1192"/>
      <c r="LW1" s="1192"/>
      <c r="LX1" s="1192"/>
      <c r="LY1" s="1192"/>
      <c r="LZ1" s="1192"/>
      <c r="MA1" s="1192"/>
      <c r="MB1" s="1192"/>
      <c r="MC1" s="1192"/>
      <c r="MD1" s="1192"/>
      <c r="ME1" s="1192"/>
      <c r="MF1" s="1192"/>
      <c r="MG1" s="1198"/>
      <c r="MH1" s="1202" t="s">
        <v>1019</v>
      </c>
      <c r="MI1" s="1192"/>
      <c r="MJ1" s="1192"/>
      <c r="MK1" s="1192"/>
      <c r="ML1" s="1192"/>
      <c r="MM1" s="1192"/>
      <c r="MN1" s="1192"/>
      <c r="MO1" s="1192"/>
      <c r="MP1" s="1192"/>
      <c r="MQ1" s="1192"/>
      <c r="MR1" s="1192"/>
      <c r="MS1" s="1192"/>
      <c r="MT1" s="1192"/>
      <c r="MU1" s="1192"/>
      <c r="MV1" s="1192"/>
      <c r="MW1" s="1192"/>
      <c r="MX1" s="1192"/>
      <c r="MY1" s="1192"/>
      <c r="MZ1" s="1192"/>
      <c r="NA1" s="1192"/>
      <c r="NB1" s="1192"/>
      <c r="NC1" s="1192"/>
      <c r="ND1" s="1192"/>
      <c r="NE1" s="1192"/>
      <c r="NF1" s="1192"/>
      <c r="NG1" s="1192"/>
      <c r="NH1" s="1192"/>
      <c r="NI1" s="1192"/>
      <c r="NJ1" s="1192"/>
      <c r="NK1" s="1198"/>
      <c r="NL1" s="1194" t="s">
        <v>1024</v>
      </c>
      <c r="NM1" s="1195"/>
      <c r="NN1" s="1196"/>
      <c r="NO1" s="1197" t="s">
        <v>1027</v>
      </c>
      <c r="NP1" s="1192"/>
      <c r="NQ1" s="1192"/>
      <c r="NR1" s="1192"/>
      <c r="NS1" s="1192"/>
      <c r="NT1" s="1192"/>
      <c r="NU1" s="1192"/>
      <c r="NV1" s="1192"/>
      <c r="NW1" s="1192"/>
      <c r="NX1" s="1192"/>
      <c r="NY1" s="1192"/>
      <c r="NZ1" s="1192"/>
      <c r="OA1" s="1192"/>
      <c r="OB1" s="1192"/>
      <c r="OC1" s="1192"/>
      <c r="OD1" s="1192"/>
      <c r="OE1" s="1192"/>
      <c r="OF1" s="1192"/>
      <c r="OG1" s="1198"/>
      <c r="OH1" s="1203" t="s">
        <v>1050</v>
      </c>
      <c r="OI1" s="1204"/>
      <c r="OJ1" s="1204"/>
      <c r="OK1" s="1204"/>
      <c r="OL1" s="1204"/>
      <c r="OM1" s="1204"/>
      <c r="ON1" s="1204"/>
      <c r="OO1" s="1204"/>
      <c r="OP1" s="1205"/>
      <c r="OQ1" s="1206" t="s">
        <v>1049</v>
      </c>
      <c r="OR1" s="1207"/>
      <c r="OS1" s="1208"/>
      <c r="OT1" s="1199" t="s">
        <v>1034</v>
      </c>
      <c r="OU1" s="1200"/>
      <c r="OV1" s="1200"/>
      <c r="OW1" s="1200"/>
      <c r="OX1" s="1200"/>
      <c r="OY1" s="1200"/>
      <c r="OZ1" s="1200"/>
      <c r="PA1" s="1201"/>
      <c r="PB1" s="1202" t="s">
        <v>1035</v>
      </c>
      <c r="PC1" s="1192"/>
      <c r="PD1" s="1192"/>
      <c r="PE1" s="1192"/>
      <c r="PF1" s="1192"/>
      <c r="PG1" s="1192"/>
      <c r="PH1" s="1192"/>
      <c r="PI1" s="1192"/>
      <c r="PJ1" s="1198"/>
    </row>
    <row r="2" spans="1:426" ht="119.25" thickBot="1" x14ac:dyDescent="0.2">
      <c r="A2" s="3"/>
      <c r="B2" s="3"/>
      <c r="C2" s="3"/>
      <c r="D2" s="1097" t="s">
        <v>1498</v>
      </c>
      <c r="E2" s="3"/>
      <c r="F2" s="3"/>
      <c r="G2" s="3"/>
      <c r="H2" s="3"/>
      <c r="I2" s="3"/>
      <c r="J2" s="4"/>
      <c r="K2" s="5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7" t="s">
        <v>12</v>
      </c>
      <c r="Q2" s="8" t="s">
        <v>13</v>
      </c>
      <c r="R2" s="9" t="s">
        <v>14</v>
      </c>
      <c r="S2" s="9" t="s">
        <v>15</v>
      </c>
      <c r="T2" s="9" t="s">
        <v>16</v>
      </c>
      <c r="U2" s="10" t="s">
        <v>17</v>
      </c>
      <c r="V2" s="11" t="s">
        <v>18</v>
      </c>
      <c r="W2" s="12" t="s">
        <v>19</v>
      </c>
      <c r="X2" s="12" t="s">
        <v>20</v>
      </c>
      <c r="Y2" s="12" t="s">
        <v>21</v>
      </c>
      <c r="Z2" s="12" t="s">
        <v>22</v>
      </c>
      <c r="AA2" s="12" t="s">
        <v>23</v>
      </c>
      <c r="AB2" s="12" t="s">
        <v>24</v>
      </c>
      <c r="AC2" s="12" t="s">
        <v>25</v>
      </c>
      <c r="AD2" s="12" t="s">
        <v>26</v>
      </c>
      <c r="AE2" s="12" t="s">
        <v>27</v>
      </c>
      <c r="AF2" s="12" t="s">
        <v>28</v>
      </c>
      <c r="AG2" s="13" t="s">
        <v>29</v>
      </c>
      <c r="AH2" s="17" t="s">
        <v>30</v>
      </c>
      <c r="AI2" s="18" t="s">
        <v>30</v>
      </c>
      <c r="AJ2" s="19" t="s">
        <v>31</v>
      </c>
      <c r="AK2" s="20" t="s">
        <v>32</v>
      </c>
      <c r="AL2" s="20" t="s">
        <v>33</v>
      </c>
      <c r="AM2" s="20" t="s">
        <v>34</v>
      </c>
      <c r="AN2" s="21" t="s">
        <v>35</v>
      </c>
      <c r="AO2" s="19" t="s">
        <v>36</v>
      </c>
      <c r="AP2" s="20" t="s">
        <v>37</v>
      </c>
      <c r="AQ2" s="21" t="s">
        <v>38</v>
      </c>
      <c r="AR2" s="22" t="s">
        <v>39</v>
      </c>
      <c r="AS2" s="23" t="s">
        <v>40</v>
      </c>
      <c r="AT2" s="23" t="s">
        <v>41</v>
      </c>
      <c r="AU2" s="23" t="s">
        <v>42</v>
      </c>
      <c r="AV2" s="23" t="s">
        <v>43</v>
      </c>
      <c r="AW2" s="23" t="s">
        <v>44</v>
      </c>
      <c r="AX2" s="23" t="s">
        <v>45</v>
      </c>
      <c r="AY2" s="23" t="s">
        <v>46</v>
      </c>
      <c r="AZ2" s="23" t="s">
        <v>47</v>
      </c>
      <c r="BA2" s="23" t="s">
        <v>48</v>
      </c>
      <c r="BB2" s="23" t="s">
        <v>49</v>
      </c>
      <c r="BC2" s="23" t="s">
        <v>50</v>
      </c>
      <c r="BD2" s="23" t="s">
        <v>51</v>
      </c>
      <c r="BE2" s="23" t="s">
        <v>52</v>
      </c>
      <c r="BF2" s="23" t="s">
        <v>53</v>
      </c>
      <c r="BG2" s="23" t="s">
        <v>54</v>
      </c>
      <c r="BH2" s="23" t="s">
        <v>55</v>
      </c>
      <c r="BI2" s="23" t="s">
        <v>56</v>
      </c>
      <c r="BJ2" s="23" t="s">
        <v>57</v>
      </c>
      <c r="BK2" s="23" t="s">
        <v>58</v>
      </c>
      <c r="BL2" s="23" t="s">
        <v>59</v>
      </c>
      <c r="BM2" s="23" t="s">
        <v>60</v>
      </c>
      <c r="BN2" s="23" t="s">
        <v>61</v>
      </c>
      <c r="BO2" s="23" t="s">
        <v>62</v>
      </c>
      <c r="BP2" s="23" t="s">
        <v>63</v>
      </c>
      <c r="BQ2" s="23" t="s">
        <v>64</v>
      </c>
      <c r="BR2" s="23" t="s">
        <v>65</v>
      </c>
      <c r="BS2" s="24" t="s">
        <v>66</v>
      </c>
      <c r="BT2" s="14" t="s">
        <v>67</v>
      </c>
      <c r="BU2" s="15" t="s">
        <v>68</v>
      </c>
      <c r="BV2" s="15" t="s">
        <v>69</v>
      </c>
      <c r="BW2" s="15" t="s">
        <v>70</v>
      </c>
      <c r="BX2" s="15" t="s">
        <v>71</v>
      </c>
      <c r="BY2" s="15" t="s">
        <v>72</v>
      </c>
      <c r="BZ2" s="15" t="s">
        <v>73</v>
      </c>
      <c r="CA2" s="15" t="s">
        <v>74</v>
      </c>
      <c r="CB2" s="15" t="s">
        <v>75</v>
      </c>
      <c r="CC2" s="15" t="s">
        <v>76</v>
      </c>
      <c r="CD2" s="15" t="s">
        <v>77</v>
      </c>
      <c r="CE2" s="15" t="s">
        <v>78</v>
      </c>
      <c r="CF2" s="15" t="s">
        <v>79</v>
      </c>
      <c r="CG2" s="15" t="s">
        <v>80</v>
      </c>
      <c r="CH2" s="15" t="s">
        <v>81</v>
      </c>
      <c r="CI2" s="15" t="s">
        <v>82</v>
      </c>
      <c r="CJ2" s="15" t="s">
        <v>83</v>
      </c>
      <c r="CK2" s="15" t="s">
        <v>84</v>
      </c>
      <c r="CL2" s="15" t="s">
        <v>85</v>
      </c>
      <c r="CM2" s="15" t="s">
        <v>86</v>
      </c>
      <c r="CN2" s="15" t="s">
        <v>87</v>
      </c>
      <c r="CO2" s="15" t="s">
        <v>88</v>
      </c>
      <c r="CP2" s="15" t="s">
        <v>89</v>
      </c>
      <c r="CQ2" s="15" t="s">
        <v>90</v>
      </c>
      <c r="CR2" s="15" t="s">
        <v>91</v>
      </c>
      <c r="CS2" s="15" t="s">
        <v>92</v>
      </c>
      <c r="CT2" s="15" t="s">
        <v>93</v>
      </c>
      <c r="CU2" s="15" t="s">
        <v>94</v>
      </c>
      <c r="CV2" s="15" t="s">
        <v>95</v>
      </c>
      <c r="CW2" s="15" t="s">
        <v>96</v>
      </c>
      <c r="CX2" s="15" t="s">
        <v>97</v>
      </c>
      <c r="CY2" s="15" t="s">
        <v>98</v>
      </c>
      <c r="CZ2" s="15" t="s">
        <v>99</v>
      </c>
      <c r="DA2" s="15" t="s">
        <v>100</v>
      </c>
      <c r="DB2" s="15" t="s">
        <v>101</v>
      </c>
      <c r="DC2" s="15" t="s">
        <v>102</v>
      </c>
      <c r="DD2" s="15" t="s">
        <v>103</v>
      </c>
      <c r="DE2" s="15" t="s">
        <v>104</v>
      </c>
      <c r="DF2" s="15" t="s">
        <v>105</v>
      </c>
      <c r="DG2" s="275" t="s">
        <v>106</v>
      </c>
      <c r="DH2" s="14" t="s">
        <v>66</v>
      </c>
      <c r="DI2" s="16" t="s">
        <v>979</v>
      </c>
      <c r="DJ2" s="281" t="s">
        <v>67</v>
      </c>
      <c r="DK2" s="26" t="s">
        <v>68</v>
      </c>
      <c r="DL2" s="26" t="s">
        <v>69</v>
      </c>
      <c r="DM2" s="26" t="s">
        <v>70</v>
      </c>
      <c r="DN2" s="26" t="s">
        <v>71</v>
      </c>
      <c r="DO2" s="26" t="s">
        <v>72</v>
      </c>
      <c r="DP2" s="26" t="s">
        <v>73</v>
      </c>
      <c r="DQ2" s="26" t="s">
        <v>74</v>
      </c>
      <c r="DR2" s="26" t="s">
        <v>75</v>
      </c>
      <c r="DS2" s="26" t="s">
        <v>76</v>
      </c>
      <c r="DT2" s="26" t="s">
        <v>77</v>
      </c>
      <c r="DU2" s="26" t="s">
        <v>78</v>
      </c>
      <c r="DV2" s="26" t="s">
        <v>79</v>
      </c>
      <c r="DW2" s="26" t="s">
        <v>80</v>
      </c>
      <c r="DX2" s="26" t="s">
        <v>81</v>
      </c>
      <c r="DY2" s="26" t="s">
        <v>82</v>
      </c>
      <c r="DZ2" s="26" t="s">
        <v>83</v>
      </c>
      <c r="EA2" s="26" t="s">
        <v>84</v>
      </c>
      <c r="EB2" s="26" t="s">
        <v>85</v>
      </c>
      <c r="EC2" s="26" t="s">
        <v>86</v>
      </c>
      <c r="ED2" s="26" t="s">
        <v>87</v>
      </c>
      <c r="EE2" s="26" t="s">
        <v>88</v>
      </c>
      <c r="EF2" s="26" t="s">
        <v>89</v>
      </c>
      <c r="EG2" s="26" t="s">
        <v>90</v>
      </c>
      <c r="EH2" s="26" t="s">
        <v>91</v>
      </c>
      <c r="EI2" s="26" t="s">
        <v>92</v>
      </c>
      <c r="EJ2" s="26" t="s">
        <v>93</v>
      </c>
      <c r="EK2" s="26" t="s">
        <v>94</v>
      </c>
      <c r="EL2" s="26" t="s">
        <v>95</v>
      </c>
      <c r="EM2" s="26" t="s">
        <v>96</v>
      </c>
      <c r="EN2" s="26" t="s">
        <v>97</v>
      </c>
      <c r="EO2" s="26" t="s">
        <v>98</v>
      </c>
      <c r="EP2" s="26" t="s">
        <v>99</v>
      </c>
      <c r="EQ2" s="26" t="s">
        <v>100</v>
      </c>
      <c r="ER2" s="26" t="s">
        <v>101</v>
      </c>
      <c r="ES2" s="26" t="s">
        <v>102</v>
      </c>
      <c r="ET2" s="26" t="s">
        <v>103</v>
      </c>
      <c r="EU2" s="26" t="s">
        <v>104</v>
      </c>
      <c r="EV2" s="26" t="s">
        <v>105</v>
      </c>
      <c r="EW2" s="27" t="s">
        <v>106</v>
      </c>
      <c r="EX2" s="28" t="s">
        <v>66</v>
      </c>
      <c r="EY2" s="29" t="s">
        <v>107</v>
      </c>
      <c r="EZ2" s="30" t="s">
        <v>68</v>
      </c>
      <c r="FA2" s="30" t="s">
        <v>71</v>
      </c>
      <c r="FB2" s="30" t="s">
        <v>72</v>
      </c>
      <c r="FC2" s="30" t="s">
        <v>73</v>
      </c>
      <c r="FD2" s="30" t="s">
        <v>74</v>
      </c>
      <c r="FE2" s="30" t="s">
        <v>75</v>
      </c>
      <c r="FF2" s="30" t="s">
        <v>76</v>
      </c>
      <c r="FG2" s="30" t="s">
        <v>77</v>
      </c>
      <c r="FH2" s="30" t="s">
        <v>79</v>
      </c>
      <c r="FI2" s="30" t="s">
        <v>80</v>
      </c>
      <c r="FJ2" s="30" t="s">
        <v>81</v>
      </c>
      <c r="FK2" s="30" t="s">
        <v>82</v>
      </c>
      <c r="FL2" s="30" t="s">
        <v>83</v>
      </c>
      <c r="FM2" s="30" t="s">
        <v>84</v>
      </c>
      <c r="FN2" s="30" t="s">
        <v>85</v>
      </c>
      <c r="FO2" s="30" t="s">
        <v>86</v>
      </c>
      <c r="FP2" s="30" t="s">
        <v>87</v>
      </c>
      <c r="FQ2" s="30" t="s">
        <v>88</v>
      </c>
      <c r="FR2" s="30" t="s">
        <v>89</v>
      </c>
      <c r="FS2" s="30" t="s">
        <v>90</v>
      </c>
      <c r="FT2" s="30" t="s">
        <v>93</v>
      </c>
      <c r="FU2" s="30" t="s">
        <v>95</v>
      </c>
      <c r="FV2" s="30" t="s">
        <v>96</v>
      </c>
      <c r="FW2" s="30" t="s">
        <v>97</v>
      </c>
      <c r="FX2" s="30" t="s">
        <v>98</v>
      </c>
      <c r="FY2" s="30" t="s">
        <v>99</v>
      </c>
      <c r="FZ2" s="30" t="s">
        <v>100</v>
      </c>
      <c r="GA2" s="30" t="s">
        <v>108</v>
      </c>
      <c r="GB2" s="30" t="s">
        <v>104</v>
      </c>
      <c r="GC2" s="30" t="s">
        <v>105</v>
      </c>
      <c r="GD2" s="293" t="s">
        <v>106</v>
      </c>
      <c r="GE2" s="29" t="s">
        <v>66</v>
      </c>
      <c r="GF2" s="31" t="s">
        <v>979</v>
      </c>
      <c r="GG2" s="299" t="s">
        <v>107</v>
      </c>
      <c r="GH2" s="33" t="s">
        <v>68</v>
      </c>
      <c r="GI2" s="33" t="s">
        <v>71</v>
      </c>
      <c r="GJ2" s="33" t="s">
        <v>72</v>
      </c>
      <c r="GK2" s="33" t="s">
        <v>73</v>
      </c>
      <c r="GL2" s="33" t="s">
        <v>74</v>
      </c>
      <c r="GM2" s="33" t="s">
        <v>75</v>
      </c>
      <c r="GN2" s="33" t="s">
        <v>76</v>
      </c>
      <c r="GO2" s="33" t="s">
        <v>77</v>
      </c>
      <c r="GP2" s="33" t="s">
        <v>79</v>
      </c>
      <c r="GQ2" s="33" t="s">
        <v>80</v>
      </c>
      <c r="GR2" s="33" t="s">
        <v>81</v>
      </c>
      <c r="GS2" s="33" t="s">
        <v>82</v>
      </c>
      <c r="GT2" s="33" t="s">
        <v>83</v>
      </c>
      <c r="GU2" s="33" t="s">
        <v>84</v>
      </c>
      <c r="GV2" s="33" t="s">
        <v>85</v>
      </c>
      <c r="GW2" s="33" t="s">
        <v>86</v>
      </c>
      <c r="GX2" s="33" t="s">
        <v>87</v>
      </c>
      <c r="GY2" s="33" t="s">
        <v>88</v>
      </c>
      <c r="GZ2" s="33" t="s">
        <v>89</v>
      </c>
      <c r="HA2" s="33" t="s">
        <v>90</v>
      </c>
      <c r="HB2" s="33" t="s">
        <v>93</v>
      </c>
      <c r="HC2" s="33" t="s">
        <v>95</v>
      </c>
      <c r="HD2" s="33" t="s">
        <v>96</v>
      </c>
      <c r="HE2" s="33" t="s">
        <v>97</v>
      </c>
      <c r="HF2" s="33" t="s">
        <v>98</v>
      </c>
      <c r="HG2" s="33" t="s">
        <v>99</v>
      </c>
      <c r="HH2" s="33" t="s">
        <v>100</v>
      </c>
      <c r="HI2" s="33" t="s">
        <v>108</v>
      </c>
      <c r="HJ2" s="33" t="s">
        <v>104</v>
      </c>
      <c r="HK2" s="33" t="s">
        <v>105</v>
      </c>
      <c r="HL2" s="34" t="s">
        <v>106</v>
      </c>
      <c r="HM2" s="35" t="s">
        <v>66</v>
      </c>
      <c r="HN2" s="22" t="s">
        <v>0</v>
      </c>
      <c r="HO2" s="23" t="s">
        <v>1</v>
      </c>
      <c r="HP2" s="23" t="s">
        <v>2</v>
      </c>
      <c r="HQ2" s="23" t="s">
        <v>3</v>
      </c>
      <c r="HR2" s="23" t="s">
        <v>4</v>
      </c>
      <c r="HS2" s="23" t="s">
        <v>4</v>
      </c>
      <c r="HT2" s="23" t="s">
        <v>5</v>
      </c>
      <c r="HU2" s="36" t="s">
        <v>5</v>
      </c>
      <c r="HV2" s="24" t="s">
        <v>6</v>
      </c>
      <c r="HW2" s="14" t="s">
        <v>109</v>
      </c>
      <c r="HX2" s="15" t="s">
        <v>110</v>
      </c>
      <c r="HY2" s="15" t="s">
        <v>111</v>
      </c>
      <c r="HZ2" s="15" t="s">
        <v>112</v>
      </c>
      <c r="IA2" s="15" t="s">
        <v>113</v>
      </c>
      <c r="IB2" s="15" t="s">
        <v>114</v>
      </c>
      <c r="IC2" s="15" t="s">
        <v>115</v>
      </c>
      <c r="ID2" s="15" t="s">
        <v>116</v>
      </c>
      <c r="IE2" s="15" t="s">
        <v>117</v>
      </c>
      <c r="IF2" s="15" t="s">
        <v>118</v>
      </c>
      <c r="IG2" s="15" t="s">
        <v>119</v>
      </c>
      <c r="IH2" s="15" t="s">
        <v>120</v>
      </c>
      <c r="II2" s="15" t="s">
        <v>121</v>
      </c>
      <c r="IJ2" s="15" t="s">
        <v>122</v>
      </c>
      <c r="IK2" s="15" t="s">
        <v>123</v>
      </c>
      <c r="IL2" s="15" t="s">
        <v>124</v>
      </c>
      <c r="IM2" s="15" t="s">
        <v>125</v>
      </c>
      <c r="IN2" s="15" t="s">
        <v>126</v>
      </c>
      <c r="IO2" s="15" t="s">
        <v>127</v>
      </c>
      <c r="IP2" s="15" t="s">
        <v>128</v>
      </c>
      <c r="IQ2" s="15" t="s">
        <v>129</v>
      </c>
      <c r="IR2" s="15" t="s">
        <v>130</v>
      </c>
      <c r="IS2" s="15" t="s">
        <v>131</v>
      </c>
      <c r="IT2" s="15" t="s">
        <v>132</v>
      </c>
      <c r="IU2" s="15" t="s">
        <v>133</v>
      </c>
      <c r="IV2" s="15" t="s">
        <v>134</v>
      </c>
      <c r="IW2" s="15" t="s">
        <v>135</v>
      </c>
      <c r="IX2" s="16" t="s">
        <v>136</v>
      </c>
      <c r="IY2" s="312" t="s">
        <v>66</v>
      </c>
      <c r="IZ2" s="37" t="s">
        <v>987</v>
      </c>
      <c r="JA2" s="378" t="s">
        <v>991</v>
      </c>
      <c r="JB2" s="11" t="s">
        <v>1055</v>
      </c>
      <c r="JC2" s="12" t="s">
        <v>1056</v>
      </c>
      <c r="JD2" s="12" t="s">
        <v>1057</v>
      </c>
      <c r="JE2" s="13" t="s">
        <v>1058</v>
      </c>
      <c r="JF2" s="317" t="s">
        <v>109</v>
      </c>
      <c r="JG2" s="318" t="s">
        <v>110</v>
      </c>
      <c r="JH2" s="318" t="s">
        <v>111</v>
      </c>
      <c r="JI2" s="318" t="s">
        <v>112</v>
      </c>
      <c r="JJ2" s="318" t="s">
        <v>113</v>
      </c>
      <c r="JK2" s="318" t="s">
        <v>114</v>
      </c>
      <c r="JL2" s="318" t="s">
        <v>115</v>
      </c>
      <c r="JM2" s="318" t="s">
        <v>116</v>
      </c>
      <c r="JN2" s="318" t="s">
        <v>117</v>
      </c>
      <c r="JO2" s="318" t="s">
        <v>118</v>
      </c>
      <c r="JP2" s="318" t="s">
        <v>119</v>
      </c>
      <c r="JQ2" s="318" t="s">
        <v>120</v>
      </c>
      <c r="JR2" s="318" t="s">
        <v>121</v>
      </c>
      <c r="JS2" s="318" t="s">
        <v>122</v>
      </c>
      <c r="JT2" s="318" t="s">
        <v>123</v>
      </c>
      <c r="JU2" s="318" t="s">
        <v>124</v>
      </c>
      <c r="JV2" s="318" t="s">
        <v>125</v>
      </c>
      <c r="JW2" s="318" t="s">
        <v>126</v>
      </c>
      <c r="JX2" s="318" t="s">
        <v>127</v>
      </c>
      <c r="JY2" s="318" t="s">
        <v>128</v>
      </c>
      <c r="JZ2" s="318" t="s">
        <v>129</v>
      </c>
      <c r="KA2" s="318" t="s">
        <v>130</v>
      </c>
      <c r="KB2" s="318" t="s">
        <v>131</v>
      </c>
      <c r="KC2" s="318" t="s">
        <v>132</v>
      </c>
      <c r="KD2" s="318" t="s">
        <v>133</v>
      </c>
      <c r="KE2" s="318" t="s">
        <v>134</v>
      </c>
      <c r="KF2" s="318" t="s">
        <v>135</v>
      </c>
      <c r="KG2" s="319" t="s">
        <v>136</v>
      </c>
      <c r="KH2" s="409" t="s">
        <v>1062</v>
      </c>
      <c r="KI2" s="38" t="s">
        <v>137</v>
      </c>
      <c r="KJ2" s="39" t="s">
        <v>138</v>
      </c>
      <c r="KK2" s="39" t="s">
        <v>139</v>
      </c>
      <c r="KL2" s="39" t="s">
        <v>140</v>
      </c>
      <c r="KM2" s="39" t="s">
        <v>141</v>
      </c>
      <c r="KN2" s="320" t="s">
        <v>142</v>
      </c>
      <c r="KO2" s="38" t="s">
        <v>995</v>
      </c>
      <c r="KP2" s="39" t="s">
        <v>996</v>
      </c>
      <c r="KQ2" s="39" t="s">
        <v>997</v>
      </c>
      <c r="KR2" s="39" t="s">
        <v>998</v>
      </c>
      <c r="KS2" s="39" t="s">
        <v>999</v>
      </c>
      <c r="KT2" s="40" t="s">
        <v>143</v>
      </c>
      <c r="KU2" s="322" t="s">
        <v>1003</v>
      </c>
      <c r="KV2" s="42" t="s">
        <v>1004</v>
      </c>
      <c r="KW2" s="339" t="s">
        <v>1001</v>
      </c>
      <c r="KX2" s="41" t="s">
        <v>1002</v>
      </c>
      <c r="KY2" s="43" t="s">
        <v>1005</v>
      </c>
      <c r="KZ2" s="299" t="s">
        <v>144</v>
      </c>
      <c r="LA2" s="33" t="s">
        <v>145</v>
      </c>
      <c r="LB2" s="44" t="s">
        <v>146</v>
      </c>
      <c r="LC2" s="357" t="s">
        <v>147</v>
      </c>
      <c r="LD2" s="358" t="s">
        <v>109</v>
      </c>
      <c r="LE2" s="359" t="s">
        <v>110</v>
      </c>
      <c r="LF2" s="359" t="s">
        <v>111</v>
      </c>
      <c r="LG2" s="359" t="s">
        <v>112</v>
      </c>
      <c r="LH2" s="359" t="s">
        <v>113</v>
      </c>
      <c r="LI2" s="359" t="s">
        <v>114</v>
      </c>
      <c r="LJ2" s="359" t="s">
        <v>115</v>
      </c>
      <c r="LK2" s="359" t="s">
        <v>116</v>
      </c>
      <c r="LL2" s="359" t="s">
        <v>117</v>
      </c>
      <c r="LM2" s="359" t="s">
        <v>118</v>
      </c>
      <c r="LN2" s="359" t="s">
        <v>119</v>
      </c>
      <c r="LO2" s="359" t="s">
        <v>120</v>
      </c>
      <c r="LP2" s="359" t="s">
        <v>121</v>
      </c>
      <c r="LQ2" s="359" t="s">
        <v>122</v>
      </c>
      <c r="LR2" s="359" t="s">
        <v>123</v>
      </c>
      <c r="LS2" s="359" t="s">
        <v>124</v>
      </c>
      <c r="LT2" s="359" t="s">
        <v>125</v>
      </c>
      <c r="LU2" s="359" t="s">
        <v>126</v>
      </c>
      <c r="LV2" s="359" t="s">
        <v>127</v>
      </c>
      <c r="LW2" s="359" t="s">
        <v>128</v>
      </c>
      <c r="LX2" s="359" t="s">
        <v>129</v>
      </c>
      <c r="LY2" s="359" t="s">
        <v>130</v>
      </c>
      <c r="LZ2" s="359" t="s">
        <v>131</v>
      </c>
      <c r="MA2" s="359" t="s">
        <v>132</v>
      </c>
      <c r="MB2" s="359" t="s">
        <v>133</v>
      </c>
      <c r="MC2" s="359" t="s">
        <v>134</v>
      </c>
      <c r="MD2" s="359" t="s">
        <v>135</v>
      </c>
      <c r="ME2" s="361" t="s">
        <v>136</v>
      </c>
      <c r="MF2" s="358" t="s">
        <v>1012</v>
      </c>
      <c r="MG2" s="360" t="s">
        <v>1011</v>
      </c>
      <c r="MH2" s="383" t="s">
        <v>109</v>
      </c>
      <c r="MI2" s="15" t="s">
        <v>110</v>
      </c>
      <c r="MJ2" s="15" t="s">
        <v>111</v>
      </c>
      <c r="MK2" s="15" t="s">
        <v>112</v>
      </c>
      <c r="ML2" s="15" t="s">
        <v>113</v>
      </c>
      <c r="MM2" s="15" t="s">
        <v>114</v>
      </c>
      <c r="MN2" s="15" t="s">
        <v>115</v>
      </c>
      <c r="MO2" s="15" t="s">
        <v>116</v>
      </c>
      <c r="MP2" s="15" t="s">
        <v>117</v>
      </c>
      <c r="MQ2" s="15" t="s">
        <v>118</v>
      </c>
      <c r="MR2" s="15" t="s">
        <v>119</v>
      </c>
      <c r="MS2" s="15" t="s">
        <v>120</v>
      </c>
      <c r="MT2" s="15" t="s">
        <v>121</v>
      </c>
      <c r="MU2" s="15" t="s">
        <v>122</v>
      </c>
      <c r="MV2" s="15" t="s">
        <v>123</v>
      </c>
      <c r="MW2" s="15" t="s">
        <v>124</v>
      </c>
      <c r="MX2" s="15" t="s">
        <v>125</v>
      </c>
      <c r="MY2" s="15" t="s">
        <v>126</v>
      </c>
      <c r="MZ2" s="15" t="s">
        <v>127</v>
      </c>
      <c r="NA2" s="15" t="s">
        <v>128</v>
      </c>
      <c r="NB2" s="15" t="s">
        <v>129</v>
      </c>
      <c r="NC2" s="15" t="s">
        <v>130</v>
      </c>
      <c r="ND2" s="15" t="s">
        <v>131</v>
      </c>
      <c r="NE2" s="15" t="s">
        <v>132</v>
      </c>
      <c r="NF2" s="15" t="s">
        <v>133</v>
      </c>
      <c r="NG2" s="15" t="s">
        <v>134</v>
      </c>
      <c r="NH2" s="15" t="s">
        <v>135</v>
      </c>
      <c r="NI2" s="275" t="s">
        <v>136</v>
      </c>
      <c r="NJ2" s="14" t="s">
        <v>1017</v>
      </c>
      <c r="NK2" s="16" t="s">
        <v>1018</v>
      </c>
      <c r="NL2" s="32" t="s">
        <v>1021</v>
      </c>
      <c r="NM2" s="33" t="s">
        <v>1022</v>
      </c>
      <c r="NN2" s="44" t="s">
        <v>1023</v>
      </c>
      <c r="NO2" s="322" t="s">
        <v>148</v>
      </c>
      <c r="NP2" s="42" t="s">
        <v>149</v>
      </c>
      <c r="NQ2" s="42" t="s">
        <v>150</v>
      </c>
      <c r="NR2" s="42" t="s">
        <v>151</v>
      </c>
      <c r="NS2" s="42" t="s">
        <v>152</v>
      </c>
      <c r="NT2" s="42" t="s">
        <v>153</v>
      </c>
      <c r="NU2" s="42" t="s">
        <v>154</v>
      </c>
      <c r="NV2" s="42" t="s">
        <v>155</v>
      </c>
      <c r="NW2" s="42" t="s">
        <v>156</v>
      </c>
      <c r="NX2" s="42" t="s">
        <v>157</v>
      </c>
      <c r="NY2" s="42" t="s">
        <v>158</v>
      </c>
      <c r="NZ2" s="42" t="s">
        <v>159</v>
      </c>
      <c r="OA2" s="42" t="s">
        <v>160</v>
      </c>
      <c r="OB2" s="42" t="s">
        <v>161</v>
      </c>
      <c r="OC2" s="42" t="s">
        <v>162</v>
      </c>
      <c r="OD2" s="42" t="s">
        <v>163</v>
      </c>
      <c r="OE2" s="339" t="s">
        <v>164</v>
      </c>
      <c r="OF2" s="25" t="s">
        <v>1025</v>
      </c>
      <c r="OG2" s="27" t="s">
        <v>1026</v>
      </c>
      <c r="OH2" s="411" t="s">
        <v>1041</v>
      </c>
      <c r="OI2" s="318" t="s">
        <v>1042</v>
      </c>
      <c r="OJ2" s="318" t="s">
        <v>1043</v>
      </c>
      <c r="OK2" s="23" t="s">
        <v>1047</v>
      </c>
      <c r="OL2" s="318" t="s">
        <v>1041</v>
      </c>
      <c r="OM2" s="318" t="s">
        <v>1042</v>
      </c>
      <c r="ON2" s="318" t="s">
        <v>1043</v>
      </c>
      <c r="OO2" s="23" t="s">
        <v>1048</v>
      </c>
      <c r="OP2" s="24" t="s">
        <v>66</v>
      </c>
      <c r="OQ2" s="29" t="s">
        <v>1051</v>
      </c>
      <c r="OR2" s="30" t="s">
        <v>1052</v>
      </c>
      <c r="OS2" s="425" t="s">
        <v>66</v>
      </c>
      <c r="OT2" s="299" t="s">
        <v>165</v>
      </c>
      <c r="OU2" s="33" t="s">
        <v>166</v>
      </c>
      <c r="OV2" s="33" t="s">
        <v>167</v>
      </c>
      <c r="OW2" s="33" t="s">
        <v>168</v>
      </c>
      <c r="OX2" s="33" t="s">
        <v>169</v>
      </c>
      <c r="OY2" s="33" t="s">
        <v>170</v>
      </c>
      <c r="OZ2" s="33" t="s">
        <v>171</v>
      </c>
      <c r="PA2" s="44" t="s">
        <v>172</v>
      </c>
      <c r="PB2" s="14" t="s">
        <v>173</v>
      </c>
      <c r="PC2" s="15" t="s">
        <v>174</v>
      </c>
      <c r="PD2" s="15" t="s">
        <v>175</v>
      </c>
      <c r="PE2" s="15" t="s">
        <v>176</v>
      </c>
      <c r="PF2" s="15" t="s">
        <v>177</v>
      </c>
      <c r="PG2" s="15" t="s">
        <v>178</v>
      </c>
      <c r="PH2" s="15" t="s">
        <v>179</v>
      </c>
      <c r="PI2" s="15" t="s">
        <v>180</v>
      </c>
      <c r="PJ2" s="16" t="s">
        <v>181</v>
      </c>
    </row>
    <row r="3" spans="1:426" ht="9" thickBot="1" x14ac:dyDescent="0.2">
      <c r="A3" s="45" t="s">
        <v>182</v>
      </c>
      <c r="B3" s="46" t="s">
        <v>183</v>
      </c>
      <c r="C3" s="46" t="s">
        <v>184</v>
      </c>
      <c r="D3" s="46" t="s">
        <v>185</v>
      </c>
      <c r="E3" s="46" t="s">
        <v>186</v>
      </c>
      <c r="F3" s="46" t="s">
        <v>187</v>
      </c>
      <c r="G3" s="46" t="s">
        <v>188</v>
      </c>
      <c r="H3" s="46" t="s">
        <v>189</v>
      </c>
      <c r="I3" s="46" t="s">
        <v>190</v>
      </c>
      <c r="J3" s="47" t="s">
        <v>191</v>
      </c>
      <c r="K3" s="48" t="s">
        <v>192</v>
      </c>
      <c r="L3" s="49" t="s">
        <v>192</v>
      </c>
      <c r="M3" s="49" t="s">
        <v>192</v>
      </c>
      <c r="N3" s="49" t="s">
        <v>192</v>
      </c>
      <c r="O3" s="49" t="s">
        <v>193</v>
      </c>
      <c r="P3" s="50" t="s">
        <v>192</v>
      </c>
      <c r="Q3" s="51"/>
      <c r="R3" s="52"/>
      <c r="S3" s="52"/>
      <c r="T3" s="52"/>
      <c r="U3" s="53"/>
      <c r="V3" s="54" t="s">
        <v>194</v>
      </c>
      <c r="W3" s="55" t="s">
        <v>194</v>
      </c>
      <c r="X3" s="55" t="s">
        <v>194</v>
      </c>
      <c r="Y3" s="55" t="s">
        <v>194</v>
      </c>
      <c r="Z3" s="55" t="s">
        <v>194</v>
      </c>
      <c r="AA3" s="55" t="s">
        <v>194</v>
      </c>
      <c r="AB3" s="55" t="s">
        <v>194</v>
      </c>
      <c r="AC3" s="55" t="s">
        <v>194</v>
      </c>
      <c r="AD3" s="55" t="s">
        <v>194</v>
      </c>
      <c r="AE3" s="55" t="s">
        <v>194</v>
      </c>
      <c r="AF3" s="55" t="s">
        <v>194</v>
      </c>
      <c r="AG3" s="56" t="s">
        <v>194</v>
      </c>
      <c r="AH3" s="60" t="s">
        <v>195</v>
      </c>
      <c r="AI3" s="61" t="s">
        <v>196</v>
      </c>
      <c r="AJ3" s="62" t="s">
        <v>197</v>
      </c>
      <c r="AK3" s="63" t="s">
        <v>197</v>
      </c>
      <c r="AL3" s="63" t="s">
        <v>197</v>
      </c>
      <c r="AM3" s="63" t="s">
        <v>197</v>
      </c>
      <c r="AN3" s="64" t="s">
        <v>197</v>
      </c>
      <c r="AO3" s="62" t="s">
        <v>197</v>
      </c>
      <c r="AP3" s="63" t="s">
        <v>197</v>
      </c>
      <c r="AQ3" s="64" t="s">
        <v>198</v>
      </c>
      <c r="AR3" s="65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7"/>
      <c r="BT3" s="57" t="s">
        <v>199</v>
      </c>
      <c r="BU3" s="58" t="s">
        <v>199</v>
      </c>
      <c r="BV3" s="58" t="s">
        <v>199</v>
      </c>
      <c r="BW3" s="58" t="s">
        <v>199</v>
      </c>
      <c r="BX3" s="58" t="s">
        <v>199</v>
      </c>
      <c r="BY3" s="58" t="s">
        <v>199</v>
      </c>
      <c r="BZ3" s="58" t="s">
        <v>199</v>
      </c>
      <c r="CA3" s="58" t="s">
        <v>199</v>
      </c>
      <c r="CB3" s="58" t="s">
        <v>199</v>
      </c>
      <c r="CC3" s="58" t="s">
        <v>199</v>
      </c>
      <c r="CD3" s="58" t="s">
        <v>199</v>
      </c>
      <c r="CE3" s="58" t="s">
        <v>199</v>
      </c>
      <c r="CF3" s="58" t="s">
        <v>199</v>
      </c>
      <c r="CG3" s="58" t="s">
        <v>199</v>
      </c>
      <c r="CH3" s="58" t="s">
        <v>199</v>
      </c>
      <c r="CI3" s="58" t="s">
        <v>199</v>
      </c>
      <c r="CJ3" s="58" t="s">
        <v>199</v>
      </c>
      <c r="CK3" s="58" t="s">
        <v>199</v>
      </c>
      <c r="CL3" s="58" t="s">
        <v>199</v>
      </c>
      <c r="CM3" s="58" t="s">
        <v>199</v>
      </c>
      <c r="CN3" s="58" t="s">
        <v>199</v>
      </c>
      <c r="CO3" s="58" t="s">
        <v>199</v>
      </c>
      <c r="CP3" s="58" t="s">
        <v>199</v>
      </c>
      <c r="CQ3" s="58" t="s">
        <v>199</v>
      </c>
      <c r="CR3" s="58" t="s">
        <v>199</v>
      </c>
      <c r="CS3" s="58" t="s">
        <v>199</v>
      </c>
      <c r="CT3" s="58" t="s">
        <v>199</v>
      </c>
      <c r="CU3" s="58" t="s">
        <v>199</v>
      </c>
      <c r="CV3" s="58" t="s">
        <v>199</v>
      </c>
      <c r="CW3" s="58" t="s">
        <v>199</v>
      </c>
      <c r="CX3" s="58" t="s">
        <v>199</v>
      </c>
      <c r="CY3" s="58" t="s">
        <v>199</v>
      </c>
      <c r="CZ3" s="58" t="s">
        <v>199</v>
      </c>
      <c r="DA3" s="58" t="s">
        <v>199</v>
      </c>
      <c r="DB3" s="58" t="s">
        <v>199</v>
      </c>
      <c r="DC3" s="58" t="s">
        <v>199</v>
      </c>
      <c r="DD3" s="58" t="s">
        <v>199</v>
      </c>
      <c r="DE3" s="58" t="s">
        <v>199</v>
      </c>
      <c r="DF3" s="58" t="s">
        <v>199</v>
      </c>
      <c r="DG3" s="276" t="s">
        <v>199</v>
      </c>
      <c r="DH3" s="57" t="s">
        <v>199</v>
      </c>
      <c r="DI3" s="59" t="s">
        <v>199</v>
      </c>
      <c r="DJ3" s="282" t="s">
        <v>200</v>
      </c>
      <c r="DK3" s="69" t="s">
        <v>200</v>
      </c>
      <c r="DL3" s="69" t="s">
        <v>200</v>
      </c>
      <c r="DM3" s="69" t="s">
        <v>200</v>
      </c>
      <c r="DN3" s="69" t="s">
        <v>200</v>
      </c>
      <c r="DO3" s="69" t="s">
        <v>200</v>
      </c>
      <c r="DP3" s="69" t="s">
        <v>200</v>
      </c>
      <c r="DQ3" s="69" t="s">
        <v>200</v>
      </c>
      <c r="DR3" s="69" t="s">
        <v>200</v>
      </c>
      <c r="DS3" s="69" t="s">
        <v>200</v>
      </c>
      <c r="DT3" s="69" t="s">
        <v>200</v>
      </c>
      <c r="DU3" s="69" t="s">
        <v>200</v>
      </c>
      <c r="DV3" s="69" t="s">
        <v>200</v>
      </c>
      <c r="DW3" s="69" t="s">
        <v>200</v>
      </c>
      <c r="DX3" s="69" t="s">
        <v>200</v>
      </c>
      <c r="DY3" s="69" t="s">
        <v>200</v>
      </c>
      <c r="DZ3" s="69" t="s">
        <v>200</v>
      </c>
      <c r="EA3" s="69" t="s">
        <v>200</v>
      </c>
      <c r="EB3" s="69" t="s">
        <v>200</v>
      </c>
      <c r="EC3" s="69" t="s">
        <v>200</v>
      </c>
      <c r="ED3" s="69" t="s">
        <v>200</v>
      </c>
      <c r="EE3" s="69" t="s">
        <v>200</v>
      </c>
      <c r="EF3" s="69" t="s">
        <v>200</v>
      </c>
      <c r="EG3" s="69" t="s">
        <v>200</v>
      </c>
      <c r="EH3" s="69" t="s">
        <v>200</v>
      </c>
      <c r="EI3" s="69" t="s">
        <v>200</v>
      </c>
      <c r="EJ3" s="69" t="s">
        <v>200</v>
      </c>
      <c r="EK3" s="69" t="s">
        <v>200</v>
      </c>
      <c r="EL3" s="69" t="s">
        <v>200</v>
      </c>
      <c r="EM3" s="69" t="s">
        <v>200</v>
      </c>
      <c r="EN3" s="69" t="s">
        <v>200</v>
      </c>
      <c r="EO3" s="69" t="s">
        <v>200</v>
      </c>
      <c r="EP3" s="69" t="s">
        <v>200</v>
      </c>
      <c r="EQ3" s="69" t="s">
        <v>200</v>
      </c>
      <c r="ER3" s="69" t="s">
        <v>200</v>
      </c>
      <c r="ES3" s="69" t="s">
        <v>200</v>
      </c>
      <c r="ET3" s="69" t="s">
        <v>200</v>
      </c>
      <c r="EU3" s="69" t="s">
        <v>200</v>
      </c>
      <c r="EV3" s="69" t="s">
        <v>200</v>
      </c>
      <c r="EW3" s="70" t="s">
        <v>200</v>
      </c>
      <c r="EX3" s="71" t="s">
        <v>200</v>
      </c>
      <c r="EY3" s="72" t="s">
        <v>199</v>
      </c>
      <c r="EZ3" s="73" t="s">
        <v>199</v>
      </c>
      <c r="FA3" s="73" t="s">
        <v>199</v>
      </c>
      <c r="FB3" s="73" t="s">
        <v>199</v>
      </c>
      <c r="FC3" s="73" t="s">
        <v>199</v>
      </c>
      <c r="FD3" s="73" t="s">
        <v>199</v>
      </c>
      <c r="FE3" s="73" t="s">
        <v>199</v>
      </c>
      <c r="FF3" s="73" t="s">
        <v>199</v>
      </c>
      <c r="FG3" s="73" t="s">
        <v>199</v>
      </c>
      <c r="FH3" s="73" t="s">
        <v>199</v>
      </c>
      <c r="FI3" s="73" t="s">
        <v>199</v>
      </c>
      <c r="FJ3" s="73" t="s">
        <v>199</v>
      </c>
      <c r="FK3" s="73" t="s">
        <v>199</v>
      </c>
      <c r="FL3" s="73" t="s">
        <v>199</v>
      </c>
      <c r="FM3" s="73" t="s">
        <v>199</v>
      </c>
      <c r="FN3" s="73" t="s">
        <v>199</v>
      </c>
      <c r="FO3" s="73" t="s">
        <v>199</v>
      </c>
      <c r="FP3" s="73" t="s">
        <v>199</v>
      </c>
      <c r="FQ3" s="73" t="s">
        <v>199</v>
      </c>
      <c r="FR3" s="73" t="s">
        <v>199</v>
      </c>
      <c r="FS3" s="73" t="s">
        <v>199</v>
      </c>
      <c r="FT3" s="73" t="s">
        <v>199</v>
      </c>
      <c r="FU3" s="73" t="s">
        <v>199</v>
      </c>
      <c r="FV3" s="73" t="s">
        <v>199</v>
      </c>
      <c r="FW3" s="73" t="s">
        <v>199</v>
      </c>
      <c r="FX3" s="73" t="s">
        <v>199</v>
      </c>
      <c r="FY3" s="73" t="s">
        <v>199</v>
      </c>
      <c r="FZ3" s="73" t="s">
        <v>199</v>
      </c>
      <c r="GA3" s="73" t="s">
        <v>199</v>
      </c>
      <c r="GB3" s="73" t="s">
        <v>199</v>
      </c>
      <c r="GC3" s="73" t="s">
        <v>199</v>
      </c>
      <c r="GD3" s="294" t="s">
        <v>199</v>
      </c>
      <c r="GE3" s="72" t="s">
        <v>199</v>
      </c>
      <c r="GF3" s="74"/>
      <c r="GG3" s="300" t="s">
        <v>984</v>
      </c>
      <c r="GH3" s="52" t="s">
        <v>984</v>
      </c>
      <c r="GI3" s="52" t="s">
        <v>984</v>
      </c>
      <c r="GJ3" s="52" t="s">
        <v>984</v>
      </c>
      <c r="GK3" s="52" t="s">
        <v>984</v>
      </c>
      <c r="GL3" s="52" t="s">
        <v>984</v>
      </c>
      <c r="GM3" s="52" t="s">
        <v>984</v>
      </c>
      <c r="GN3" s="52" t="s">
        <v>984</v>
      </c>
      <c r="GO3" s="52" t="s">
        <v>984</v>
      </c>
      <c r="GP3" s="52" t="s">
        <v>984</v>
      </c>
      <c r="GQ3" s="52" t="s">
        <v>984</v>
      </c>
      <c r="GR3" s="52" t="s">
        <v>984</v>
      </c>
      <c r="GS3" s="52" t="s">
        <v>984</v>
      </c>
      <c r="GT3" s="52" t="s">
        <v>984</v>
      </c>
      <c r="GU3" s="52" t="s">
        <v>984</v>
      </c>
      <c r="GV3" s="52" t="s">
        <v>984</v>
      </c>
      <c r="GW3" s="52" t="s">
        <v>984</v>
      </c>
      <c r="GX3" s="52" t="s">
        <v>984</v>
      </c>
      <c r="GY3" s="52" t="s">
        <v>984</v>
      </c>
      <c r="GZ3" s="52" t="s">
        <v>984</v>
      </c>
      <c r="HA3" s="52" t="s">
        <v>984</v>
      </c>
      <c r="HB3" s="52" t="s">
        <v>984</v>
      </c>
      <c r="HC3" s="52" t="s">
        <v>984</v>
      </c>
      <c r="HD3" s="52" t="s">
        <v>984</v>
      </c>
      <c r="HE3" s="52" t="s">
        <v>984</v>
      </c>
      <c r="HF3" s="52" t="s">
        <v>984</v>
      </c>
      <c r="HG3" s="52" t="s">
        <v>984</v>
      </c>
      <c r="HH3" s="52" t="s">
        <v>984</v>
      </c>
      <c r="HI3" s="52" t="s">
        <v>984</v>
      </c>
      <c r="HJ3" s="52" t="s">
        <v>984</v>
      </c>
      <c r="HK3" s="52" t="s">
        <v>984</v>
      </c>
      <c r="HL3" s="75" t="s">
        <v>984</v>
      </c>
      <c r="HM3" s="76" t="s">
        <v>984</v>
      </c>
      <c r="HN3" s="65" t="s">
        <v>199</v>
      </c>
      <c r="HO3" s="66" t="s">
        <v>199</v>
      </c>
      <c r="HP3" s="66" t="s">
        <v>199</v>
      </c>
      <c r="HQ3" s="66" t="s">
        <v>199</v>
      </c>
      <c r="HR3" s="66" t="s">
        <v>199</v>
      </c>
      <c r="HS3" s="66" t="s">
        <v>984</v>
      </c>
      <c r="HT3" s="66" t="s">
        <v>199</v>
      </c>
      <c r="HU3" s="77" t="s">
        <v>984</v>
      </c>
      <c r="HV3" s="67" t="s">
        <v>199</v>
      </c>
      <c r="HW3" s="57" t="s">
        <v>990</v>
      </c>
      <c r="HX3" s="58" t="s">
        <v>990</v>
      </c>
      <c r="HY3" s="58" t="s">
        <v>990</v>
      </c>
      <c r="HZ3" s="58" t="s">
        <v>990</v>
      </c>
      <c r="IA3" s="58" t="s">
        <v>990</v>
      </c>
      <c r="IB3" s="58" t="s">
        <v>990</v>
      </c>
      <c r="IC3" s="58" t="s">
        <v>990</v>
      </c>
      <c r="ID3" s="58" t="s">
        <v>990</v>
      </c>
      <c r="IE3" s="58" t="s">
        <v>990</v>
      </c>
      <c r="IF3" s="58" t="s">
        <v>990</v>
      </c>
      <c r="IG3" s="58" t="s">
        <v>990</v>
      </c>
      <c r="IH3" s="58" t="s">
        <v>990</v>
      </c>
      <c r="II3" s="58" t="s">
        <v>990</v>
      </c>
      <c r="IJ3" s="58" t="s">
        <v>990</v>
      </c>
      <c r="IK3" s="58" t="s">
        <v>990</v>
      </c>
      <c r="IL3" s="58" t="s">
        <v>990</v>
      </c>
      <c r="IM3" s="58" t="s">
        <v>990</v>
      </c>
      <c r="IN3" s="58" t="s">
        <v>990</v>
      </c>
      <c r="IO3" s="58" t="s">
        <v>990</v>
      </c>
      <c r="IP3" s="58" t="s">
        <v>990</v>
      </c>
      <c r="IQ3" s="58" t="s">
        <v>990</v>
      </c>
      <c r="IR3" s="58" t="s">
        <v>990</v>
      </c>
      <c r="IS3" s="58" t="s">
        <v>990</v>
      </c>
      <c r="IT3" s="58" t="s">
        <v>990</v>
      </c>
      <c r="IU3" s="58" t="s">
        <v>990</v>
      </c>
      <c r="IV3" s="58" t="s">
        <v>990</v>
      </c>
      <c r="IW3" s="58" t="s">
        <v>990</v>
      </c>
      <c r="IX3" s="59" t="s">
        <v>990</v>
      </c>
      <c r="IY3" s="78" t="s">
        <v>990</v>
      </c>
      <c r="IZ3" s="57"/>
      <c r="JA3" s="276"/>
      <c r="JB3" s="54" t="s">
        <v>1059</v>
      </c>
      <c r="JC3" s="55" t="s">
        <v>1060</v>
      </c>
      <c r="JD3" s="55" t="s">
        <v>1059</v>
      </c>
      <c r="JE3" s="56" t="s">
        <v>1060</v>
      </c>
      <c r="JF3" s="79" t="s">
        <v>992</v>
      </c>
      <c r="JG3" s="66" t="s">
        <v>992</v>
      </c>
      <c r="JH3" s="66" t="s">
        <v>992</v>
      </c>
      <c r="JI3" s="66" t="s">
        <v>992</v>
      </c>
      <c r="JJ3" s="66" t="s">
        <v>992</v>
      </c>
      <c r="JK3" s="66" t="s">
        <v>992</v>
      </c>
      <c r="JL3" s="66" t="s">
        <v>992</v>
      </c>
      <c r="JM3" s="66" t="s">
        <v>992</v>
      </c>
      <c r="JN3" s="66" t="s">
        <v>992</v>
      </c>
      <c r="JO3" s="66" t="s">
        <v>992</v>
      </c>
      <c r="JP3" s="66" t="s">
        <v>992</v>
      </c>
      <c r="JQ3" s="66" t="s">
        <v>992</v>
      </c>
      <c r="JR3" s="66" t="s">
        <v>992</v>
      </c>
      <c r="JS3" s="66" t="s">
        <v>992</v>
      </c>
      <c r="JT3" s="66" t="s">
        <v>992</v>
      </c>
      <c r="JU3" s="66" t="s">
        <v>992</v>
      </c>
      <c r="JV3" s="66" t="s">
        <v>992</v>
      </c>
      <c r="JW3" s="66" t="s">
        <v>992</v>
      </c>
      <c r="JX3" s="66" t="s">
        <v>992</v>
      </c>
      <c r="JY3" s="66" t="s">
        <v>992</v>
      </c>
      <c r="JZ3" s="66" t="s">
        <v>992</v>
      </c>
      <c r="KA3" s="66" t="s">
        <v>992</v>
      </c>
      <c r="KB3" s="66" t="s">
        <v>992</v>
      </c>
      <c r="KC3" s="66" t="s">
        <v>992</v>
      </c>
      <c r="KD3" s="66" t="s">
        <v>992</v>
      </c>
      <c r="KE3" s="66" t="s">
        <v>992</v>
      </c>
      <c r="KF3" s="66" t="s">
        <v>992</v>
      </c>
      <c r="KG3" s="67" t="s">
        <v>992</v>
      </c>
      <c r="KH3" s="410" t="s">
        <v>992</v>
      </c>
      <c r="KI3" s="62" t="s">
        <v>990</v>
      </c>
      <c r="KJ3" s="63" t="s">
        <v>990</v>
      </c>
      <c r="KK3" s="63" t="s">
        <v>990</v>
      </c>
      <c r="KL3" s="63" t="s">
        <v>990</v>
      </c>
      <c r="KM3" s="63" t="s">
        <v>990</v>
      </c>
      <c r="KN3" s="321" t="s">
        <v>990</v>
      </c>
      <c r="KO3" s="62"/>
      <c r="KP3" s="63"/>
      <c r="KQ3" s="63"/>
      <c r="KR3" s="63"/>
      <c r="KS3" s="63"/>
      <c r="KT3" s="64" t="s">
        <v>994</v>
      </c>
      <c r="KU3" s="282" t="s">
        <v>201</v>
      </c>
      <c r="KV3" s="69" t="s">
        <v>201</v>
      </c>
      <c r="KW3" s="340" t="s">
        <v>201</v>
      </c>
      <c r="KX3" s="68"/>
      <c r="KY3" s="70"/>
      <c r="KZ3" s="300" t="s">
        <v>201</v>
      </c>
      <c r="LA3" s="52" t="s">
        <v>201</v>
      </c>
      <c r="LB3" s="53" t="s">
        <v>201</v>
      </c>
      <c r="LC3" s="80" t="s">
        <v>201</v>
      </c>
      <c r="LD3" s="48" t="s">
        <v>1009</v>
      </c>
      <c r="LE3" s="49" t="s">
        <v>1009</v>
      </c>
      <c r="LF3" s="49" t="s">
        <v>1009</v>
      </c>
      <c r="LG3" s="49" t="s">
        <v>1009</v>
      </c>
      <c r="LH3" s="49" t="s">
        <v>1009</v>
      </c>
      <c r="LI3" s="49" t="s">
        <v>1009</v>
      </c>
      <c r="LJ3" s="49" t="s">
        <v>1009</v>
      </c>
      <c r="LK3" s="49" t="s">
        <v>1009</v>
      </c>
      <c r="LL3" s="49" t="s">
        <v>1009</v>
      </c>
      <c r="LM3" s="49" t="s">
        <v>1009</v>
      </c>
      <c r="LN3" s="49" t="s">
        <v>1009</v>
      </c>
      <c r="LO3" s="49" t="s">
        <v>1009</v>
      </c>
      <c r="LP3" s="49" t="s">
        <v>1009</v>
      </c>
      <c r="LQ3" s="49" t="s">
        <v>1009</v>
      </c>
      <c r="LR3" s="49" t="s">
        <v>1009</v>
      </c>
      <c r="LS3" s="49" t="s">
        <v>1009</v>
      </c>
      <c r="LT3" s="49" t="s">
        <v>1009</v>
      </c>
      <c r="LU3" s="49" t="s">
        <v>1009</v>
      </c>
      <c r="LV3" s="49" t="s">
        <v>1009</v>
      </c>
      <c r="LW3" s="49" t="s">
        <v>1009</v>
      </c>
      <c r="LX3" s="49" t="s">
        <v>1009</v>
      </c>
      <c r="LY3" s="49" t="s">
        <v>1009</v>
      </c>
      <c r="LZ3" s="49" t="s">
        <v>1009</v>
      </c>
      <c r="MA3" s="49" t="s">
        <v>1009</v>
      </c>
      <c r="MB3" s="49" t="s">
        <v>1009</v>
      </c>
      <c r="MC3" s="49" t="s">
        <v>1009</v>
      </c>
      <c r="MD3" s="49" t="s">
        <v>1009</v>
      </c>
      <c r="ME3" s="362" t="s">
        <v>1009</v>
      </c>
      <c r="MF3" s="48"/>
      <c r="MG3" s="50"/>
      <c r="MH3" s="367" t="s">
        <v>1014</v>
      </c>
      <c r="MI3" s="58" t="s">
        <v>1014</v>
      </c>
      <c r="MJ3" s="58" t="s">
        <v>1014</v>
      </c>
      <c r="MK3" s="58" t="s">
        <v>1014</v>
      </c>
      <c r="ML3" s="58" t="s">
        <v>1014</v>
      </c>
      <c r="MM3" s="58" t="s">
        <v>1014</v>
      </c>
      <c r="MN3" s="58" t="s">
        <v>1014</v>
      </c>
      <c r="MO3" s="58" t="s">
        <v>1014</v>
      </c>
      <c r="MP3" s="58" t="s">
        <v>1014</v>
      </c>
      <c r="MQ3" s="58" t="s">
        <v>1014</v>
      </c>
      <c r="MR3" s="58" t="s">
        <v>1014</v>
      </c>
      <c r="MS3" s="58" t="s">
        <v>1014</v>
      </c>
      <c r="MT3" s="58" t="s">
        <v>1014</v>
      </c>
      <c r="MU3" s="58" t="s">
        <v>1014</v>
      </c>
      <c r="MV3" s="58" t="s">
        <v>1014</v>
      </c>
      <c r="MW3" s="58" t="s">
        <v>1014</v>
      </c>
      <c r="MX3" s="58" t="s">
        <v>1014</v>
      </c>
      <c r="MY3" s="58" t="s">
        <v>1014</v>
      </c>
      <c r="MZ3" s="58" t="s">
        <v>1014</v>
      </c>
      <c r="NA3" s="58" t="s">
        <v>1014</v>
      </c>
      <c r="NB3" s="58" t="s">
        <v>1014</v>
      </c>
      <c r="NC3" s="58" t="s">
        <v>1014</v>
      </c>
      <c r="ND3" s="58" t="s">
        <v>1014</v>
      </c>
      <c r="NE3" s="58" t="s">
        <v>1014</v>
      </c>
      <c r="NF3" s="58" t="s">
        <v>1014</v>
      </c>
      <c r="NG3" s="58" t="s">
        <v>1014</v>
      </c>
      <c r="NH3" s="58" t="s">
        <v>1014</v>
      </c>
      <c r="NI3" s="276" t="s">
        <v>1014</v>
      </c>
      <c r="NJ3" s="57"/>
      <c r="NK3" s="59"/>
      <c r="NL3" s="51"/>
      <c r="NM3" s="52"/>
      <c r="NN3" s="53"/>
      <c r="NO3" s="282" t="s">
        <v>1028</v>
      </c>
      <c r="NP3" s="405" t="s">
        <v>1029</v>
      </c>
      <c r="NQ3" s="405" t="s">
        <v>1029</v>
      </c>
      <c r="NR3" s="405" t="s">
        <v>1029</v>
      </c>
      <c r="NS3" s="69" t="s">
        <v>274</v>
      </c>
      <c r="NT3" s="69" t="s">
        <v>1030</v>
      </c>
      <c r="NU3" s="69" t="s">
        <v>1030</v>
      </c>
      <c r="NV3" s="405" t="s">
        <v>1029</v>
      </c>
      <c r="NW3" s="405" t="s">
        <v>1029</v>
      </c>
      <c r="NX3" s="69" t="s">
        <v>274</v>
      </c>
      <c r="NY3" s="69" t="s">
        <v>1030</v>
      </c>
      <c r="NZ3" s="405" t="s">
        <v>1029</v>
      </c>
      <c r="OA3" s="405" t="s">
        <v>1029</v>
      </c>
      <c r="OB3" s="69" t="s">
        <v>274</v>
      </c>
      <c r="OC3" s="69" t="s">
        <v>1030</v>
      </c>
      <c r="OD3" s="69" t="s">
        <v>1031</v>
      </c>
      <c r="OE3" s="340" t="s">
        <v>1032</v>
      </c>
      <c r="OF3" s="68"/>
      <c r="OG3" s="70"/>
      <c r="OH3" s="65" t="s">
        <v>197</v>
      </c>
      <c r="OI3" s="66" t="s">
        <v>197</v>
      </c>
      <c r="OJ3" s="66" t="s">
        <v>197</v>
      </c>
      <c r="OK3" s="66" t="s">
        <v>197</v>
      </c>
      <c r="OL3" s="66" t="s">
        <v>197</v>
      </c>
      <c r="OM3" s="66" t="s">
        <v>197</v>
      </c>
      <c r="ON3" s="66" t="s">
        <v>197</v>
      </c>
      <c r="OO3" s="66" t="s">
        <v>197</v>
      </c>
      <c r="OP3" s="67" t="s">
        <v>197</v>
      </c>
      <c r="OQ3" s="72" t="s">
        <v>197</v>
      </c>
      <c r="OR3" s="73" t="s">
        <v>197</v>
      </c>
      <c r="OS3" s="74" t="s">
        <v>197</v>
      </c>
      <c r="OT3" s="300" t="s">
        <v>194</v>
      </c>
      <c r="OU3" s="52" t="s">
        <v>194</v>
      </c>
      <c r="OV3" s="52" t="s">
        <v>194</v>
      </c>
      <c r="OW3" s="52" t="s">
        <v>194</v>
      </c>
      <c r="OX3" s="52" t="s">
        <v>194</v>
      </c>
      <c r="OY3" s="52" t="s">
        <v>194</v>
      </c>
      <c r="OZ3" s="52" t="s">
        <v>194</v>
      </c>
      <c r="PA3" s="53" t="s">
        <v>194</v>
      </c>
      <c r="PB3" s="57" t="s">
        <v>202</v>
      </c>
      <c r="PC3" s="58" t="s">
        <v>202</v>
      </c>
      <c r="PD3" s="58" t="s">
        <v>202</v>
      </c>
      <c r="PE3" s="58" t="s">
        <v>202</v>
      </c>
      <c r="PF3" s="58" t="s">
        <v>202</v>
      </c>
      <c r="PG3" s="58" t="s">
        <v>202</v>
      </c>
      <c r="PH3" s="58" t="s">
        <v>202</v>
      </c>
      <c r="PI3" s="58" t="s">
        <v>202</v>
      </c>
      <c r="PJ3" s="59" t="s">
        <v>202</v>
      </c>
    </row>
    <row r="4" spans="1:426" x14ac:dyDescent="0.15">
      <c r="A4" s="81" t="s">
        <v>203</v>
      </c>
      <c r="B4" s="82" t="s">
        <v>204</v>
      </c>
      <c r="C4" s="83" t="s">
        <v>205</v>
      </c>
      <c r="D4" s="82" t="s">
        <v>206</v>
      </c>
      <c r="E4" s="82" t="s">
        <v>207</v>
      </c>
      <c r="F4" s="83" t="s">
        <v>208</v>
      </c>
      <c r="G4" s="83" t="s">
        <v>208</v>
      </c>
      <c r="H4" s="83" t="s">
        <v>209</v>
      </c>
      <c r="I4" s="83" t="s">
        <v>210</v>
      </c>
      <c r="J4" s="84" t="s">
        <v>211</v>
      </c>
      <c r="K4" s="85">
        <v>6386876</v>
      </c>
      <c r="L4" s="86">
        <v>0</v>
      </c>
      <c r="M4" s="86">
        <v>6240216</v>
      </c>
      <c r="N4" s="86">
        <v>2437349</v>
      </c>
      <c r="O4" s="87">
        <v>0.3905872809530952</v>
      </c>
      <c r="P4" s="88">
        <v>146660</v>
      </c>
      <c r="Q4" s="89">
        <v>5198.5211600000002</v>
      </c>
      <c r="R4" s="90">
        <v>5293047.1274199998</v>
      </c>
      <c r="S4" s="90">
        <v>808268.45141999982</v>
      </c>
      <c r="T4" s="90">
        <v>6106514.0999999996</v>
      </c>
      <c r="U4" s="466">
        <f>T4/K4</f>
        <v>0.95610343773700934</v>
      </c>
      <c r="V4" s="91">
        <v>348.37898310000003</v>
      </c>
      <c r="W4" s="92">
        <v>19.75</v>
      </c>
      <c r="X4" s="92">
        <v>629.25291010000001</v>
      </c>
      <c r="Y4" s="92">
        <v>245.1581693</v>
      </c>
      <c r="Z4" s="92">
        <v>83.342486769999994</v>
      </c>
      <c r="AA4" s="92">
        <v>161.67386239999999</v>
      </c>
      <c r="AB4" s="92">
        <v>56.183439149999998</v>
      </c>
      <c r="AC4" s="92">
        <v>316.98929559999999</v>
      </c>
      <c r="AD4" s="92">
        <v>122.56281749999999</v>
      </c>
      <c r="AE4" s="92">
        <v>1983.2919639199997</v>
      </c>
      <c r="AF4" s="93">
        <v>0.22567207999129449</v>
      </c>
      <c r="AG4" s="94">
        <v>0.40761590093418593</v>
      </c>
      <c r="AH4" s="95"/>
      <c r="AI4" s="96"/>
      <c r="AJ4" s="97"/>
      <c r="AK4" s="98"/>
      <c r="AL4" s="98"/>
      <c r="AM4" s="98"/>
      <c r="AN4" s="99"/>
      <c r="AO4" s="97"/>
      <c r="AP4" s="98">
        <v>1787</v>
      </c>
      <c r="AQ4" s="99"/>
      <c r="AR4" s="100"/>
      <c r="AS4" s="101"/>
      <c r="AT4" s="101"/>
      <c r="AU4" s="101"/>
      <c r="AV4" s="101"/>
      <c r="AW4" s="101"/>
      <c r="AX4" s="101"/>
      <c r="AY4" s="101"/>
      <c r="AZ4" s="101"/>
      <c r="BA4" s="101"/>
      <c r="BB4" s="101">
        <v>1</v>
      </c>
      <c r="BC4" s="101"/>
      <c r="BD4" s="101"/>
      <c r="BE4" s="101"/>
      <c r="BF4" s="101"/>
      <c r="BG4" s="101"/>
      <c r="BH4" s="101"/>
      <c r="BI4" s="101"/>
      <c r="BJ4" s="101">
        <v>1</v>
      </c>
      <c r="BK4" s="101"/>
      <c r="BL4" s="101"/>
      <c r="BM4" s="101">
        <v>1</v>
      </c>
      <c r="BN4" s="101"/>
      <c r="BO4" s="101"/>
      <c r="BP4" s="101"/>
      <c r="BQ4" s="101"/>
      <c r="BR4" s="101">
        <v>1</v>
      </c>
      <c r="BS4" s="102">
        <v>4</v>
      </c>
      <c r="BT4" s="103"/>
      <c r="BU4" s="104"/>
      <c r="BV4" s="104"/>
      <c r="BW4" s="104"/>
      <c r="BX4" s="104"/>
      <c r="BY4" s="104"/>
      <c r="BZ4" s="104"/>
      <c r="CA4" s="104"/>
      <c r="CB4" s="104"/>
      <c r="CC4" s="104">
        <v>25</v>
      </c>
      <c r="CD4" s="104">
        <v>28</v>
      </c>
      <c r="CE4" s="104"/>
      <c r="CF4" s="104"/>
      <c r="CG4" s="104"/>
      <c r="CH4" s="104"/>
      <c r="CI4" s="104">
        <v>35</v>
      </c>
      <c r="CJ4" s="104"/>
      <c r="CK4" s="104">
        <v>33</v>
      </c>
      <c r="CL4" s="104">
        <v>55</v>
      </c>
      <c r="CM4" s="104"/>
      <c r="CN4" s="104">
        <v>24</v>
      </c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  <c r="DB4" s="104"/>
      <c r="DC4" s="104"/>
      <c r="DD4" s="104"/>
      <c r="DE4" s="104"/>
      <c r="DF4" s="104"/>
      <c r="DG4" s="277"/>
      <c r="DH4" s="287">
        <v>200</v>
      </c>
      <c r="DI4" s="288">
        <f>COUNT(BT4:DG4)</f>
        <v>6</v>
      </c>
      <c r="DJ4" s="283"/>
      <c r="DK4" s="106"/>
      <c r="DL4" s="106"/>
      <c r="DM4" s="106"/>
      <c r="DN4" s="106"/>
      <c r="DO4" s="106"/>
      <c r="DP4" s="106"/>
      <c r="DQ4" s="106"/>
      <c r="DR4" s="106"/>
      <c r="DS4" s="106">
        <v>0.70928961748633879</v>
      </c>
      <c r="DT4" s="106">
        <v>0.67720530835284931</v>
      </c>
      <c r="DU4" s="106"/>
      <c r="DV4" s="106"/>
      <c r="DW4" s="106"/>
      <c r="DX4" s="106"/>
      <c r="DY4" s="106">
        <v>0.65058548009367678</v>
      </c>
      <c r="DZ4" s="106"/>
      <c r="EA4" s="106">
        <v>0.59041231992051668</v>
      </c>
      <c r="EB4" s="106">
        <v>0.78658718330849475</v>
      </c>
      <c r="EC4" s="106"/>
      <c r="ED4" s="106">
        <v>0.83504098360655743</v>
      </c>
      <c r="EE4" s="106"/>
      <c r="EF4" s="106"/>
      <c r="EG4" s="106"/>
      <c r="EH4" s="106"/>
      <c r="EI4" s="106"/>
      <c r="EJ4" s="106"/>
      <c r="EK4" s="106"/>
      <c r="EL4" s="106"/>
      <c r="EM4" s="106"/>
      <c r="EN4" s="106"/>
      <c r="EO4" s="106"/>
      <c r="EP4" s="106"/>
      <c r="EQ4" s="106"/>
      <c r="ER4" s="106"/>
      <c r="ES4" s="106"/>
      <c r="ET4" s="106"/>
      <c r="EU4" s="106"/>
      <c r="EV4" s="106"/>
      <c r="EW4" s="107"/>
      <c r="EX4" s="108">
        <v>0.7112568306010929</v>
      </c>
      <c r="EY4" s="97">
        <v>28</v>
      </c>
      <c r="EZ4" s="98"/>
      <c r="FA4" s="98"/>
      <c r="FB4" s="98"/>
      <c r="FC4" s="98"/>
      <c r="FD4" s="98"/>
      <c r="FE4" s="98"/>
      <c r="FF4" s="98">
        <v>4</v>
      </c>
      <c r="FG4" s="98">
        <v>4</v>
      </c>
      <c r="FH4" s="98"/>
      <c r="FI4" s="98"/>
      <c r="FJ4" s="98"/>
      <c r="FK4" s="98">
        <v>12</v>
      </c>
      <c r="FL4" s="98"/>
      <c r="FM4" s="98">
        <v>33</v>
      </c>
      <c r="FN4" s="98">
        <v>30</v>
      </c>
      <c r="FO4" s="98"/>
      <c r="FP4" s="98">
        <v>4</v>
      </c>
      <c r="FQ4" s="98"/>
      <c r="FR4" s="98"/>
      <c r="FS4" s="98"/>
      <c r="FT4" s="98"/>
      <c r="FU4" s="98"/>
      <c r="FV4" s="98"/>
      <c r="FW4" s="98"/>
      <c r="FX4" s="98"/>
      <c r="FY4" s="98"/>
      <c r="FZ4" s="98"/>
      <c r="GA4" s="98"/>
      <c r="GB4" s="98"/>
      <c r="GC4" s="98"/>
      <c r="GD4" s="295"/>
      <c r="GE4" s="305">
        <v>115</v>
      </c>
      <c r="GF4" s="306">
        <f>COUNT(EY4:GD4)</f>
        <v>7</v>
      </c>
      <c r="GG4" s="301">
        <v>0.68842701014832164</v>
      </c>
      <c r="GH4" s="109"/>
      <c r="GI4" s="109"/>
      <c r="GJ4" s="109"/>
      <c r="GK4" s="109"/>
      <c r="GL4" s="109"/>
      <c r="GM4" s="109"/>
      <c r="GN4" s="109">
        <v>0.18442622950819673</v>
      </c>
      <c r="GO4" s="109">
        <v>0.67418032786885251</v>
      </c>
      <c r="GP4" s="109"/>
      <c r="GQ4" s="109"/>
      <c r="GR4" s="109"/>
      <c r="GS4" s="109">
        <v>0.78916211293260474</v>
      </c>
      <c r="GT4" s="109"/>
      <c r="GU4" s="109">
        <v>0.62717337307501242</v>
      </c>
      <c r="GV4" s="109">
        <v>0.47695810564663021</v>
      </c>
      <c r="GW4" s="109"/>
      <c r="GX4" s="109">
        <v>0.96243169398907102</v>
      </c>
      <c r="GY4" s="109"/>
      <c r="GZ4" s="109"/>
      <c r="HA4" s="109"/>
      <c r="HB4" s="109"/>
      <c r="HC4" s="109"/>
      <c r="HD4" s="109"/>
      <c r="HE4" s="109"/>
      <c r="HF4" s="109"/>
      <c r="HG4" s="109"/>
      <c r="HH4" s="109"/>
      <c r="HI4" s="109"/>
      <c r="HJ4" s="109"/>
      <c r="HK4" s="109"/>
      <c r="HL4" s="110"/>
      <c r="HM4" s="111">
        <v>0.61770016631028746</v>
      </c>
      <c r="HN4" s="100"/>
      <c r="HO4" s="101"/>
      <c r="HP4" s="101"/>
      <c r="HQ4" s="101"/>
      <c r="HR4" s="101"/>
      <c r="HS4" s="112"/>
      <c r="HT4" s="101"/>
      <c r="HU4" s="113"/>
      <c r="HV4" s="102"/>
      <c r="HW4" s="114">
        <v>1362</v>
      </c>
      <c r="HX4" s="115">
        <v>54</v>
      </c>
      <c r="HY4" s="115"/>
      <c r="HZ4" s="115">
        <v>37</v>
      </c>
      <c r="IA4" s="115">
        <v>172</v>
      </c>
      <c r="IB4" s="115">
        <v>6445</v>
      </c>
      <c r="IC4" s="115">
        <v>767</v>
      </c>
      <c r="ID4" s="115">
        <v>981</v>
      </c>
      <c r="IE4" s="115">
        <v>81</v>
      </c>
      <c r="IF4" s="115">
        <v>55</v>
      </c>
      <c r="IG4" s="115">
        <v>449</v>
      </c>
      <c r="IH4" s="115">
        <v>984</v>
      </c>
      <c r="II4" s="115">
        <v>99</v>
      </c>
      <c r="IJ4" s="115">
        <v>4</v>
      </c>
      <c r="IK4" s="115"/>
      <c r="IL4" s="115"/>
      <c r="IM4" s="115">
        <v>153</v>
      </c>
      <c r="IN4" s="115">
        <v>38</v>
      </c>
      <c r="IO4" s="115">
        <v>161</v>
      </c>
      <c r="IP4" s="115"/>
      <c r="IQ4" s="115">
        <v>2</v>
      </c>
      <c r="IR4" s="115">
        <v>47</v>
      </c>
      <c r="IS4" s="115"/>
      <c r="IT4" s="115">
        <v>598</v>
      </c>
      <c r="IU4" s="115"/>
      <c r="IV4" s="115"/>
      <c r="IW4" s="115">
        <v>8</v>
      </c>
      <c r="IX4" s="116">
        <v>4</v>
      </c>
      <c r="IY4" s="117">
        <v>12501</v>
      </c>
      <c r="IZ4" s="314">
        <f>(IV4+HW4)/IY4</f>
        <v>0.10895128389728821</v>
      </c>
      <c r="JA4" s="438">
        <f>IY4/366</f>
        <v>34.155737704918032</v>
      </c>
      <c r="JB4" s="442">
        <v>8468</v>
      </c>
      <c r="JC4" s="450">
        <v>0.67738580913526913</v>
      </c>
      <c r="JD4" s="443">
        <v>8468</v>
      </c>
      <c r="JE4" s="451">
        <v>0.67738580913526913</v>
      </c>
      <c r="JF4" s="118">
        <v>13.466960352422907</v>
      </c>
      <c r="JG4" s="119">
        <v>6.1296296296296298</v>
      </c>
      <c r="JH4" s="119"/>
      <c r="JI4" s="119">
        <v>3.8378378378378377</v>
      </c>
      <c r="JJ4" s="119">
        <v>9.7674418604651159</v>
      </c>
      <c r="JK4" s="119">
        <v>6.3602792862684252</v>
      </c>
      <c r="JL4" s="119">
        <v>6.1968709256844852</v>
      </c>
      <c r="JM4" s="119">
        <v>6.965341488277268</v>
      </c>
      <c r="JN4" s="119">
        <v>8.3086419753086425</v>
      </c>
      <c r="JO4" s="119">
        <v>12.618181818181819</v>
      </c>
      <c r="JP4" s="119">
        <v>7.3741648106904227</v>
      </c>
      <c r="JQ4" s="119">
        <v>6.7896341463414638</v>
      </c>
      <c r="JR4" s="119">
        <v>5.5454545454545459</v>
      </c>
      <c r="JS4" s="119">
        <v>2.25</v>
      </c>
      <c r="JT4" s="119"/>
      <c r="JU4" s="119"/>
      <c r="JV4" s="119">
        <v>4.9477124183006538</v>
      </c>
      <c r="JW4" s="119">
        <v>6.2105263157894735</v>
      </c>
      <c r="JX4" s="119">
        <v>12.838509316770187</v>
      </c>
      <c r="JY4" s="119"/>
      <c r="JZ4" s="119">
        <v>6</v>
      </c>
      <c r="KA4" s="119">
        <v>14.872340425531915</v>
      </c>
      <c r="KB4" s="119"/>
      <c r="KC4" s="119">
        <v>1.9983277591973243</v>
      </c>
      <c r="KD4" s="119"/>
      <c r="KE4" s="119"/>
      <c r="KF4" s="119">
        <v>12.625</v>
      </c>
      <c r="KG4" s="120">
        <v>21</v>
      </c>
      <c r="KH4" s="463">
        <f>AVERAGE(JF4:KG4)</f>
        <v>8.3858502339120058</v>
      </c>
      <c r="KI4" s="97">
        <v>3704</v>
      </c>
      <c r="KJ4" s="98">
        <v>3808</v>
      </c>
      <c r="KK4" s="98">
        <v>31</v>
      </c>
      <c r="KL4" s="98">
        <v>1662</v>
      </c>
      <c r="KM4" s="98"/>
      <c r="KN4" s="295">
        <v>3296</v>
      </c>
      <c r="KO4" s="327">
        <f>KI4/SUM(KI4:KN4)</f>
        <v>0.29629629629629628</v>
      </c>
      <c r="KP4" s="328">
        <f>KJ4/SUM(KI4:KN4)</f>
        <v>0.30461563074954001</v>
      </c>
      <c r="KQ4" s="328">
        <f>KK4/SUM(KI4:KN4)</f>
        <v>2.4798016158707305E-3</v>
      </c>
      <c r="KR4" s="328">
        <f>KL4/SUM(KI4:KN4)</f>
        <v>0.13294936405087593</v>
      </c>
      <c r="KS4" s="328">
        <f>KM4/SUM(KI4:KN4)</f>
        <v>0</v>
      </c>
      <c r="KT4" s="329">
        <v>0.26365890728741703</v>
      </c>
      <c r="KU4" s="323">
        <v>26888.760900000008</v>
      </c>
      <c r="KV4" s="121">
        <v>13381.687600000005</v>
      </c>
      <c r="KW4" s="341">
        <v>40270.448499999991</v>
      </c>
      <c r="KX4" s="349">
        <f>KV4/KW4</f>
        <v>0.3322954697164599</v>
      </c>
      <c r="KY4" s="350">
        <f>KW4/IY4</f>
        <v>3.2213781697464197</v>
      </c>
      <c r="KZ4" s="345">
        <v>6451.7682000000004</v>
      </c>
      <c r="LA4" s="122">
        <v>12249.999100000001</v>
      </c>
      <c r="LB4" s="123">
        <v>21568.681200000006</v>
      </c>
      <c r="LC4" s="124">
        <v>0.16021098448903542</v>
      </c>
      <c r="LD4" s="125">
        <v>8898</v>
      </c>
      <c r="LE4" s="126">
        <v>200</v>
      </c>
      <c r="LF4" s="126"/>
      <c r="LG4" s="126">
        <v>103</v>
      </c>
      <c r="LH4" s="126">
        <v>1126</v>
      </c>
      <c r="LI4" s="126">
        <v>20606</v>
      </c>
      <c r="LJ4" s="126">
        <v>3063</v>
      </c>
      <c r="LK4" s="126">
        <v>4929</v>
      </c>
      <c r="LL4" s="126">
        <v>532</v>
      </c>
      <c r="LM4" s="126">
        <v>601</v>
      </c>
      <c r="LN4" s="126">
        <v>2753</v>
      </c>
      <c r="LO4" s="126">
        <v>4939</v>
      </c>
      <c r="LP4" s="126">
        <v>430</v>
      </c>
      <c r="LQ4" s="126">
        <v>3</v>
      </c>
      <c r="LR4" s="126"/>
      <c r="LS4" s="126"/>
      <c r="LT4" s="126">
        <v>544</v>
      </c>
      <c r="LU4" s="126">
        <v>132</v>
      </c>
      <c r="LV4" s="126">
        <v>1654</v>
      </c>
      <c r="LW4" s="126"/>
      <c r="LX4" s="126">
        <v>5</v>
      </c>
      <c r="LY4" s="126">
        <v>578</v>
      </c>
      <c r="LZ4" s="126"/>
      <c r="MA4" s="126">
        <v>496</v>
      </c>
      <c r="MB4" s="126"/>
      <c r="MC4" s="126"/>
      <c r="MD4" s="126">
        <v>92</v>
      </c>
      <c r="ME4" s="363">
        <v>11</v>
      </c>
      <c r="MF4" s="372">
        <f>SUM(LD4:ME4)</f>
        <v>51695</v>
      </c>
      <c r="MG4" s="373">
        <f>MF4/366</f>
        <v>141.2431693989071</v>
      </c>
      <c r="MH4" s="368">
        <v>8059</v>
      </c>
      <c r="MI4" s="104">
        <v>77</v>
      </c>
      <c r="MJ4" s="104"/>
      <c r="MK4" s="104">
        <v>3</v>
      </c>
      <c r="ML4" s="104">
        <v>383</v>
      </c>
      <c r="MM4" s="104">
        <v>13962</v>
      </c>
      <c r="MN4" s="104">
        <v>924</v>
      </c>
      <c r="MO4" s="104">
        <v>916</v>
      </c>
      <c r="MP4" s="104">
        <v>60</v>
      </c>
      <c r="MQ4" s="104">
        <v>37</v>
      </c>
      <c r="MR4" s="104">
        <v>109</v>
      </c>
      <c r="MS4" s="104">
        <v>752</v>
      </c>
      <c r="MT4" s="104">
        <v>20</v>
      </c>
      <c r="MU4" s="104">
        <v>2</v>
      </c>
      <c r="MV4" s="104"/>
      <c r="MW4" s="104"/>
      <c r="MX4" s="104">
        <v>60</v>
      </c>
      <c r="MY4" s="104">
        <v>66</v>
      </c>
      <c r="MZ4" s="104">
        <v>256</v>
      </c>
      <c r="NA4" s="104"/>
      <c r="NB4" s="104">
        <v>5</v>
      </c>
      <c r="NC4" s="104">
        <v>71</v>
      </c>
      <c r="ND4" s="104"/>
      <c r="NE4" s="104">
        <v>170</v>
      </c>
      <c r="NF4" s="104"/>
      <c r="NG4" s="104"/>
      <c r="NH4" s="104"/>
      <c r="NI4" s="277">
        <v>70</v>
      </c>
      <c r="NJ4" s="287">
        <f>SUM(MH4:NI4)</f>
        <v>26002</v>
      </c>
      <c r="NK4" s="288">
        <f>NJ4/366</f>
        <v>71.04371584699453</v>
      </c>
      <c r="NL4" s="384">
        <f>MF4</f>
        <v>51695</v>
      </c>
      <c r="NM4" s="385">
        <f>NJ4</f>
        <v>26002</v>
      </c>
      <c r="NN4" s="392">
        <f>NM4/(NL4+NM4)</f>
        <v>0.33465899584282532</v>
      </c>
      <c r="NO4" s="379"/>
      <c r="NP4" s="127">
        <v>3575</v>
      </c>
      <c r="NQ4" s="127">
        <v>1872</v>
      </c>
      <c r="NR4" s="127">
        <v>1143</v>
      </c>
      <c r="NS4" s="127">
        <v>6156</v>
      </c>
      <c r="NT4" s="127">
        <v>6455</v>
      </c>
      <c r="NU4" s="127">
        <v>6801</v>
      </c>
      <c r="NV4" s="127"/>
      <c r="NW4" s="127"/>
      <c r="NX4" s="127"/>
      <c r="NY4" s="127"/>
      <c r="NZ4" s="127"/>
      <c r="OA4" s="127"/>
      <c r="OB4" s="127"/>
      <c r="OC4" s="127"/>
      <c r="OD4" s="127"/>
      <c r="OE4" s="396"/>
      <c r="OF4" s="402">
        <f>SUM(NO4:OE4)</f>
        <v>26002</v>
      </c>
      <c r="OG4" s="406">
        <f>(NP4+NQ4+NR4+NV4+NW4+NZ4+OA4)/OF4</f>
        <v>0.2534420429197754</v>
      </c>
      <c r="OH4" s="412">
        <v>4269</v>
      </c>
      <c r="OI4" s="413">
        <v>2475</v>
      </c>
      <c r="OJ4" s="413">
        <v>316</v>
      </c>
      <c r="OK4" s="413">
        <v>7060</v>
      </c>
      <c r="OL4" s="413">
        <v>383</v>
      </c>
      <c r="OM4" s="413">
        <v>79</v>
      </c>
      <c r="ON4" s="413">
        <v>19</v>
      </c>
      <c r="OO4" s="413">
        <v>481</v>
      </c>
      <c r="OP4" s="414">
        <v>7541</v>
      </c>
      <c r="OQ4" s="426">
        <v>48</v>
      </c>
      <c r="OR4" s="427">
        <v>23</v>
      </c>
      <c r="OS4" s="428">
        <v>71</v>
      </c>
      <c r="OT4" s="345">
        <v>28.5</v>
      </c>
      <c r="OU4" s="128">
        <v>1.0178571428571428</v>
      </c>
      <c r="OV4" s="122">
        <v>35.950000000000003</v>
      </c>
      <c r="OW4" s="128">
        <v>0.41321839080459771</v>
      </c>
      <c r="OX4" s="122">
        <v>137.44999999999999</v>
      </c>
      <c r="OY4" s="128">
        <v>4.9089285714285706</v>
      </c>
      <c r="OZ4" s="122">
        <v>224.06</v>
      </c>
      <c r="PA4" s="129">
        <v>2.5754022988505749</v>
      </c>
      <c r="PB4" s="103"/>
      <c r="PC4" s="104"/>
      <c r="PD4" s="104"/>
      <c r="PE4" s="104"/>
      <c r="PF4" s="104"/>
      <c r="PG4" s="104"/>
      <c r="PH4" s="104"/>
      <c r="PI4" s="104"/>
      <c r="PJ4" s="105"/>
    </row>
    <row r="5" spans="1:426" x14ac:dyDescent="0.15">
      <c r="A5" s="130" t="s">
        <v>212</v>
      </c>
      <c r="B5" s="131" t="s">
        <v>213</v>
      </c>
      <c r="C5" s="132" t="s">
        <v>214</v>
      </c>
      <c r="D5" s="131" t="s">
        <v>215</v>
      </c>
      <c r="E5" s="131" t="s">
        <v>207</v>
      </c>
      <c r="F5" s="132" t="s">
        <v>208</v>
      </c>
      <c r="G5" s="132" t="s">
        <v>208</v>
      </c>
      <c r="H5" s="132" t="s">
        <v>209</v>
      </c>
      <c r="I5" s="132" t="s">
        <v>210</v>
      </c>
      <c r="J5" s="133" t="s">
        <v>211</v>
      </c>
      <c r="K5" s="134">
        <v>983931</v>
      </c>
      <c r="L5" s="135">
        <v>38386</v>
      </c>
      <c r="M5" s="135">
        <v>977812</v>
      </c>
      <c r="N5" s="135">
        <v>685621</v>
      </c>
      <c r="O5" s="136">
        <v>0.70117875419814857</v>
      </c>
      <c r="P5" s="137">
        <v>6119</v>
      </c>
      <c r="Q5" s="138">
        <v>2277.1804999999999</v>
      </c>
      <c r="R5" s="139">
        <v>794210.02243000001</v>
      </c>
      <c r="S5" s="139">
        <v>7661.57348</v>
      </c>
      <c r="T5" s="139">
        <v>804148.77641000005</v>
      </c>
      <c r="U5" s="467">
        <f t="shared" ref="U5:U68" si="0">T5/K5</f>
        <v>0.8172816756561182</v>
      </c>
      <c r="V5" s="140">
        <v>89.499801590000004</v>
      </c>
      <c r="W5" s="141">
        <v>4.25</v>
      </c>
      <c r="X5" s="141">
        <v>320.97476189999998</v>
      </c>
      <c r="Y5" s="141">
        <v>38.071851850000002</v>
      </c>
      <c r="Z5" s="141">
        <v>10.721904759999999</v>
      </c>
      <c r="AA5" s="141">
        <v>69.209417990000006</v>
      </c>
      <c r="AB5" s="141">
        <v>5.2579365080000002</v>
      </c>
      <c r="AC5" s="141">
        <v>74.768115080000001</v>
      </c>
      <c r="AD5" s="141">
        <v>44.13</v>
      </c>
      <c r="AE5" s="141">
        <v>656.88378967799986</v>
      </c>
      <c r="AF5" s="142">
        <v>0.1663609382478021</v>
      </c>
      <c r="AG5" s="143">
        <v>0.59662325049796661</v>
      </c>
      <c r="AH5" s="147"/>
      <c r="AI5" s="148"/>
      <c r="AJ5" s="149"/>
      <c r="AK5" s="150"/>
      <c r="AL5" s="150"/>
      <c r="AM5" s="150"/>
      <c r="AN5" s="151"/>
      <c r="AO5" s="149">
        <v>1438</v>
      </c>
      <c r="AP5" s="150">
        <v>47</v>
      </c>
      <c r="AQ5" s="151"/>
      <c r="AR5" s="152"/>
      <c r="AS5" s="153"/>
      <c r="AT5" s="153"/>
      <c r="AU5" s="153"/>
      <c r="AV5" s="153"/>
      <c r="AW5" s="153">
        <v>1</v>
      </c>
      <c r="AX5" s="153"/>
      <c r="AY5" s="153"/>
      <c r="AZ5" s="153">
        <v>1</v>
      </c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>
        <v>1</v>
      </c>
      <c r="BS5" s="154">
        <v>3</v>
      </c>
      <c r="BT5" s="155"/>
      <c r="BU5" s="156"/>
      <c r="BV5" s="156"/>
      <c r="BW5" s="156"/>
      <c r="BX5" s="156"/>
      <c r="BY5" s="156"/>
      <c r="BZ5" s="156"/>
      <c r="CA5" s="156"/>
      <c r="CB5" s="156"/>
      <c r="CC5" s="156"/>
      <c r="CD5" s="156"/>
      <c r="CE5" s="156"/>
      <c r="CF5" s="156">
        <v>149</v>
      </c>
      <c r="CG5" s="156"/>
      <c r="CH5" s="156"/>
      <c r="CI5" s="156"/>
      <c r="CJ5" s="156"/>
      <c r="CK5" s="156"/>
      <c r="CL5" s="156"/>
      <c r="CM5" s="156"/>
      <c r="CN5" s="156"/>
      <c r="CO5" s="156">
        <v>73</v>
      </c>
      <c r="CP5" s="156"/>
      <c r="CQ5" s="156"/>
      <c r="CR5" s="156"/>
      <c r="CS5" s="156"/>
      <c r="CT5" s="156"/>
      <c r="CU5" s="156"/>
      <c r="CV5" s="156"/>
      <c r="CW5" s="156"/>
      <c r="CX5" s="156"/>
      <c r="CY5" s="156"/>
      <c r="CZ5" s="156"/>
      <c r="DA5" s="156"/>
      <c r="DB5" s="156"/>
      <c r="DC5" s="156"/>
      <c r="DD5" s="156"/>
      <c r="DE5" s="156"/>
      <c r="DF5" s="156"/>
      <c r="DG5" s="278"/>
      <c r="DH5" s="289">
        <v>222</v>
      </c>
      <c r="DI5" s="290">
        <f t="shared" ref="DI5:DI68" si="1">COUNT(BT5:DG5)</f>
        <v>2</v>
      </c>
      <c r="DJ5" s="284"/>
      <c r="DK5" s="158"/>
      <c r="DL5" s="158"/>
      <c r="DM5" s="158"/>
      <c r="DN5" s="158"/>
      <c r="DO5" s="158"/>
      <c r="DP5" s="158"/>
      <c r="DQ5" s="158"/>
      <c r="DR5" s="158"/>
      <c r="DS5" s="158"/>
      <c r="DT5" s="158"/>
      <c r="DU5" s="158"/>
      <c r="DV5" s="158">
        <v>0.5306047603330033</v>
      </c>
      <c r="DW5" s="158"/>
      <c r="DX5" s="158"/>
      <c r="DY5" s="158"/>
      <c r="DZ5" s="158"/>
      <c r="EA5" s="158"/>
      <c r="EB5" s="158"/>
      <c r="EC5" s="158"/>
      <c r="ED5" s="158"/>
      <c r="EE5" s="158">
        <v>0.63144696459315819</v>
      </c>
      <c r="EF5" s="158"/>
      <c r="EG5" s="158"/>
      <c r="EH5" s="158"/>
      <c r="EI5" s="158"/>
      <c r="EJ5" s="158"/>
      <c r="EK5" s="158"/>
      <c r="EL5" s="158"/>
      <c r="EM5" s="158"/>
      <c r="EN5" s="158"/>
      <c r="EO5" s="158"/>
      <c r="EP5" s="158"/>
      <c r="EQ5" s="158"/>
      <c r="ER5" s="158"/>
      <c r="ES5" s="158"/>
      <c r="ET5" s="158"/>
      <c r="EU5" s="158"/>
      <c r="EV5" s="158"/>
      <c r="EW5" s="159"/>
      <c r="EX5" s="160">
        <v>0.56376458425638754</v>
      </c>
      <c r="EY5" s="149"/>
      <c r="EZ5" s="150"/>
      <c r="FA5" s="150"/>
      <c r="FB5" s="150"/>
      <c r="FC5" s="150"/>
      <c r="FD5" s="150"/>
      <c r="FE5" s="150"/>
      <c r="FF5" s="150"/>
      <c r="FG5" s="150"/>
      <c r="FH5" s="150">
        <v>11</v>
      </c>
      <c r="FI5" s="150"/>
      <c r="FJ5" s="150"/>
      <c r="FK5" s="150"/>
      <c r="FL5" s="150"/>
      <c r="FM5" s="150"/>
      <c r="FN5" s="150"/>
      <c r="FO5" s="150"/>
      <c r="FP5" s="150"/>
      <c r="FQ5" s="150">
        <v>24</v>
      </c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296"/>
      <c r="GE5" s="307">
        <v>35</v>
      </c>
      <c r="GF5" s="308">
        <f t="shared" ref="GF5:GF68" si="2">COUNT(EY5:GD5)</f>
        <v>2</v>
      </c>
      <c r="GG5" s="302"/>
      <c r="GH5" s="161"/>
      <c r="GI5" s="161"/>
      <c r="GJ5" s="161"/>
      <c r="GK5" s="161"/>
      <c r="GL5" s="161"/>
      <c r="GM5" s="161"/>
      <c r="GN5" s="161"/>
      <c r="GO5" s="161"/>
      <c r="GP5" s="161">
        <v>0.55091902632886236</v>
      </c>
      <c r="GQ5" s="161"/>
      <c r="GR5" s="161"/>
      <c r="GS5" s="161"/>
      <c r="GT5" s="161"/>
      <c r="GU5" s="161"/>
      <c r="GV5" s="161"/>
      <c r="GW5" s="161"/>
      <c r="GX5" s="161"/>
      <c r="GY5" s="161">
        <v>0.97745901639344257</v>
      </c>
      <c r="GZ5" s="161"/>
      <c r="HA5" s="161"/>
      <c r="HB5" s="161"/>
      <c r="HC5" s="161"/>
      <c r="HD5" s="161"/>
      <c r="HE5" s="161"/>
      <c r="HF5" s="161"/>
      <c r="HG5" s="161"/>
      <c r="HH5" s="161"/>
      <c r="HI5" s="161"/>
      <c r="HJ5" s="161"/>
      <c r="HK5" s="161"/>
      <c r="HL5" s="162"/>
      <c r="HM5" s="163">
        <v>0.84340359094457451</v>
      </c>
      <c r="HN5" s="152"/>
      <c r="HO5" s="153"/>
      <c r="HP5" s="153"/>
      <c r="HQ5" s="153"/>
      <c r="HR5" s="153"/>
      <c r="HS5" s="164"/>
      <c r="HT5" s="153"/>
      <c r="HU5" s="165"/>
      <c r="HV5" s="154"/>
      <c r="HW5" s="144"/>
      <c r="HX5" s="145">
        <v>1</v>
      </c>
      <c r="HY5" s="145">
        <v>1</v>
      </c>
      <c r="HZ5" s="145"/>
      <c r="IA5" s="145">
        <v>1</v>
      </c>
      <c r="IB5" s="145">
        <v>2</v>
      </c>
      <c r="IC5" s="145">
        <v>35</v>
      </c>
      <c r="ID5" s="145">
        <v>2</v>
      </c>
      <c r="IE5" s="145"/>
      <c r="IF5" s="145">
        <v>403</v>
      </c>
      <c r="IG5" s="145"/>
      <c r="IH5" s="145">
        <v>112</v>
      </c>
      <c r="II5" s="145"/>
      <c r="IJ5" s="145">
        <v>1656</v>
      </c>
      <c r="IK5" s="145">
        <v>5266</v>
      </c>
      <c r="IL5" s="145">
        <v>4554</v>
      </c>
      <c r="IM5" s="145">
        <v>1</v>
      </c>
      <c r="IN5" s="145">
        <v>2</v>
      </c>
      <c r="IO5" s="145">
        <v>4</v>
      </c>
      <c r="IP5" s="145"/>
      <c r="IQ5" s="145"/>
      <c r="IR5" s="145">
        <v>1</v>
      </c>
      <c r="IS5" s="145"/>
      <c r="IT5" s="145">
        <v>67</v>
      </c>
      <c r="IU5" s="145"/>
      <c r="IV5" s="145"/>
      <c r="IW5" s="145">
        <v>3</v>
      </c>
      <c r="IX5" s="146">
        <v>6</v>
      </c>
      <c r="IY5" s="166">
        <v>12117</v>
      </c>
      <c r="IZ5" s="315"/>
      <c r="JA5" s="439">
        <f t="shared" ref="JA5:JA68" si="3">IY5/366</f>
        <v>33.106557377049178</v>
      </c>
      <c r="JB5" s="444">
        <v>4151</v>
      </c>
      <c r="JC5" s="452">
        <v>0.34257654534950893</v>
      </c>
      <c r="JD5" s="445">
        <v>4151</v>
      </c>
      <c r="JE5" s="454">
        <v>0.34257654534950893</v>
      </c>
      <c r="JF5" s="167"/>
      <c r="JG5" s="168">
        <v>6</v>
      </c>
      <c r="JH5" s="168">
        <v>2</v>
      </c>
      <c r="JI5" s="168"/>
      <c r="JJ5" s="168">
        <v>44</v>
      </c>
      <c r="JK5" s="168">
        <v>3</v>
      </c>
      <c r="JL5" s="168">
        <v>4.2857142857142856</v>
      </c>
      <c r="JM5" s="168">
        <v>11.5</v>
      </c>
      <c r="JN5" s="168"/>
      <c r="JO5" s="168">
        <v>3.3399503722084369</v>
      </c>
      <c r="JP5" s="168"/>
      <c r="JQ5" s="168">
        <v>3.1339285714285716</v>
      </c>
      <c r="JR5" s="168"/>
      <c r="JS5" s="168">
        <v>3.5821256038647342</v>
      </c>
      <c r="JT5" s="168">
        <v>5.6088112419293585</v>
      </c>
      <c r="JU5" s="168">
        <v>6.4978041282389105</v>
      </c>
      <c r="JV5" s="168">
        <v>3</v>
      </c>
      <c r="JW5" s="168">
        <v>25</v>
      </c>
      <c r="JX5" s="168">
        <v>5.75</v>
      </c>
      <c r="JY5" s="168"/>
      <c r="JZ5" s="168"/>
      <c r="KA5" s="168">
        <v>4</v>
      </c>
      <c r="KB5" s="168"/>
      <c r="KC5" s="168">
        <v>3.1641791044776117</v>
      </c>
      <c r="KD5" s="168"/>
      <c r="KE5" s="168"/>
      <c r="KF5" s="168">
        <v>5.333333333333333</v>
      </c>
      <c r="KG5" s="169">
        <v>4</v>
      </c>
      <c r="KH5" s="464">
        <f t="shared" ref="KH5:KH68" si="4">AVERAGE(JF5:KG5)</f>
        <v>7.955324813399737</v>
      </c>
      <c r="KI5" s="149">
        <v>4163</v>
      </c>
      <c r="KJ5" s="150">
        <v>2821</v>
      </c>
      <c r="KK5" s="150">
        <v>8</v>
      </c>
      <c r="KL5" s="150"/>
      <c r="KM5" s="150"/>
      <c r="KN5" s="296">
        <v>5125</v>
      </c>
      <c r="KO5" s="330">
        <f t="shared" ref="KO5:KO68" si="5">KI5/SUM(KI5:KN5)</f>
        <v>0.34356688949409919</v>
      </c>
      <c r="KP5" s="331">
        <f t="shared" ref="KP5:KP68" si="6">KJ5/SUM(KI5:KN5)</f>
        <v>0.23281340265742345</v>
      </c>
      <c r="KQ5" s="331">
        <f t="shared" ref="KQ5:KQ68" si="7">KK5/SUM(KI5:KN5)</f>
        <v>6.602294297268301E-4</v>
      </c>
      <c r="KR5" s="331">
        <f t="shared" ref="KR5:KR68" si="8">KL5/SUM(KI5:KN5)</f>
        <v>0</v>
      </c>
      <c r="KS5" s="331">
        <f t="shared" ref="KS5:KS68" si="9">KM5/SUM(KI5:KN5)</f>
        <v>0</v>
      </c>
      <c r="KT5" s="332">
        <v>0.42295947841875053</v>
      </c>
      <c r="KU5" s="324">
        <v>8658.6437000000005</v>
      </c>
      <c r="KV5" s="170">
        <v>235.53639999999996</v>
      </c>
      <c r="KW5" s="342">
        <v>8894.1800999999996</v>
      </c>
      <c r="KX5" s="351">
        <f t="shared" ref="KX5:KX68" si="10">KV5/KW5</f>
        <v>2.6482081243216559E-2</v>
      </c>
      <c r="KY5" s="352">
        <f t="shared" ref="KY5:KY68" si="11">KW5/IY5</f>
        <v>0.73402493191384</v>
      </c>
      <c r="KZ5" s="346">
        <v>352.09749999999997</v>
      </c>
      <c r="LA5" s="171">
        <v>5756.9688000000006</v>
      </c>
      <c r="LB5" s="172">
        <v>2785.1138000000005</v>
      </c>
      <c r="LC5" s="173">
        <v>3.9587403902468753E-2</v>
      </c>
      <c r="LD5" s="174"/>
      <c r="LE5" s="175">
        <v>5</v>
      </c>
      <c r="LF5" s="175"/>
      <c r="LG5" s="175"/>
      <c r="LH5" s="175">
        <v>1</v>
      </c>
      <c r="LI5" s="175">
        <v>3</v>
      </c>
      <c r="LJ5" s="175">
        <v>103</v>
      </c>
      <c r="LK5" s="175">
        <v>19</v>
      </c>
      <c r="LL5" s="175"/>
      <c r="LM5" s="175">
        <v>877</v>
      </c>
      <c r="LN5" s="175"/>
      <c r="LO5" s="175">
        <v>242</v>
      </c>
      <c r="LP5" s="175"/>
      <c r="LQ5" s="175">
        <v>4079</v>
      </c>
      <c r="LR5" s="175">
        <v>23046</v>
      </c>
      <c r="LS5" s="175">
        <v>16805</v>
      </c>
      <c r="LT5" s="175">
        <v>2</v>
      </c>
      <c r="LU5" s="175">
        <v>45</v>
      </c>
      <c r="LV5" s="175">
        <v>17</v>
      </c>
      <c r="LW5" s="175"/>
      <c r="LX5" s="175"/>
      <c r="LY5" s="175">
        <v>3</v>
      </c>
      <c r="LZ5" s="175"/>
      <c r="MA5" s="175">
        <v>142</v>
      </c>
      <c r="MB5" s="175"/>
      <c r="MC5" s="175"/>
      <c r="MD5" s="175">
        <v>11</v>
      </c>
      <c r="ME5" s="364">
        <v>17</v>
      </c>
      <c r="MF5" s="374">
        <f t="shared" ref="MF5:MF68" si="12">SUM(LD5:ME5)</f>
        <v>45417</v>
      </c>
      <c r="MG5" s="375">
        <f t="shared" ref="MG5:MG68" si="13">MF5/366</f>
        <v>124.09016393442623</v>
      </c>
      <c r="MH5" s="369"/>
      <c r="MI5" s="156"/>
      <c r="MJ5" s="156">
        <v>1</v>
      </c>
      <c r="MK5" s="156"/>
      <c r="ML5" s="156">
        <v>42</v>
      </c>
      <c r="MM5" s="156">
        <v>1</v>
      </c>
      <c r="MN5" s="156">
        <v>14</v>
      </c>
      <c r="MO5" s="156">
        <v>2</v>
      </c>
      <c r="MP5" s="156"/>
      <c r="MQ5" s="156">
        <v>94</v>
      </c>
      <c r="MR5" s="156"/>
      <c r="MS5" s="156">
        <v>1</v>
      </c>
      <c r="MT5" s="156"/>
      <c r="MU5" s="156">
        <v>635</v>
      </c>
      <c r="MV5" s="156">
        <v>1422</v>
      </c>
      <c r="MW5" s="156">
        <v>8273</v>
      </c>
      <c r="MX5" s="156"/>
      <c r="MY5" s="156">
        <v>2</v>
      </c>
      <c r="MZ5" s="156">
        <v>1</v>
      </c>
      <c r="NA5" s="156"/>
      <c r="NB5" s="156"/>
      <c r="NC5" s="156"/>
      <c r="ND5" s="156"/>
      <c r="NE5" s="156">
        <v>21</v>
      </c>
      <c r="NF5" s="156"/>
      <c r="NG5" s="156"/>
      <c r="NH5" s="156">
        <v>2</v>
      </c>
      <c r="NI5" s="278">
        <v>2</v>
      </c>
      <c r="NJ5" s="289">
        <f t="shared" ref="NJ5:NJ68" si="14">SUM(MH5:NI5)</f>
        <v>10513</v>
      </c>
      <c r="NK5" s="290">
        <f t="shared" ref="NK5:NK68" si="15">NJ5/366</f>
        <v>28.724043715846996</v>
      </c>
      <c r="NL5" s="386">
        <f t="shared" ref="NL5:NL68" si="16">MF5</f>
        <v>45417</v>
      </c>
      <c r="NM5" s="387">
        <f t="shared" ref="NM5:NM68" si="17">NJ5</f>
        <v>10513</v>
      </c>
      <c r="NN5" s="393">
        <f t="shared" ref="NN5:NN68" si="18">NM5/(NL5+NM5)</f>
        <v>0.18796710173431075</v>
      </c>
      <c r="NO5" s="380"/>
      <c r="NP5" s="176"/>
      <c r="NQ5" s="176"/>
      <c r="NR5" s="176"/>
      <c r="NS5" s="176">
        <v>311</v>
      </c>
      <c r="NT5" s="176">
        <v>703</v>
      </c>
      <c r="NU5" s="176">
        <v>980</v>
      </c>
      <c r="NV5" s="176"/>
      <c r="NW5" s="176"/>
      <c r="NX5" s="176"/>
      <c r="NY5" s="176"/>
      <c r="NZ5" s="176">
        <v>638</v>
      </c>
      <c r="OA5" s="176">
        <v>3478</v>
      </c>
      <c r="OB5" s="176">
        <v>3342</v>
      </c>
      <c r="OC5" s="176">
        <v>867</v>
      </c>
      <c r="OD5" s="176">
        <v>194</v>
      </c>
      <c r="OE5" s="397"/>
      <c r="OF5" s="403">
        <f t="shared" ref="OF5:OF68" si="19">SUM(NO5:OE5)</f>
        <v>10513</v>
      </c>
      <c r="OG5" s="407">
        <f t="shared" ref="OG5:OG68" si="20">(NP5+NQ5+NR5+NV5+NW5+NZ5+OA5)/OF5</f>
        <v>0.39151526681251786</v>
      </c>
      <c r="OH5" s="415"/>
      <c r="OI5" s="416"/>
      <c r="OJ5" s="416"/>
      <c r="OK5" s="416"/>
      <c r="OL5" s="416">
        <v>480</v>
      </c>
      <c r="OM5" s="416">
        <v>3446</v>
      </c>
      <c r="ON5" s="416">
        <v>130</v>
      </c>
      <c r="OO5" s="416">
        <v>4056</v>
      </c>
      <c r="OP5" s="417">
        <v>4056</v>
      </c>
      <c r="OQ5" s="429"/>
      <c r="OR5" s="430"/>
      <c r="OS5" s="431"/>
      <c r="OT5" s="400"/>
      <c r="OU5" s="171"/>
      <c r="OV5" s="171">
        <v>19.100000000000001</v>
      </c>
      <c r="OW5" s="177">
        <v>0.54571428571428571</v>
      </c>
      <c r="OX5" s="177"/>
      <c r="OY5" s="177"/>
      <c r="OZ5" s="171">
        <v>126.6</v>
      </c>
      <c r="PA5" s="178">
        <v>3.617142857142857</v>
      </c>
      <c r="PB5" s="155"/>
      <c r="PC5" s="156"/>
      <c r="PD5" s="156"/>
      <c r="PE5" s="156"/>
      <c r="PF5" s="156"/>
      <c r="PG5" s="156"/>
      <c r="PH5" s="156"/>
      <c r="PI5" s="156"/>
      <c r="PJ5" s="157"/>
    </row>
    <row r="6" spans="1:426" x14ac:dyDescent="0.15">
      <c r="A6" s="130" t="s">
        <v>216</v>
      </c>
      <c r="B6" s="131" t="s">
        <v>217</v>
      </c>
      <c r="C6" s="132" t="s">
        <v>218</v>
      </c>
      <c r="D6" s="131" t="s">
        <v>219</v>
      </c>
      <c r="E6" s="131" t="s">
        <v>207</v>
      </c>
      <c r="F6" s="132" t="s">
        <v>220</v>
      </c>
      <c r="G6" s="132" t="s">
        <v>220</v>
      </c>
      <c r="H6" s="132" t="s">
        <v>209</v>
      </c>
      <c r="I6" s="132" t="s">
        <v>210</v>
      </c>
      <c r="J6" s="133" t="s">
        <v>211</v>
      </c>
      <c r="K6" s="134">
        <v>966841</v>
      </c>
      <c r="L6" s="135">
        <v>1227</v>
      </c>
      <c r="M6" s="135">
        <v>944832</v>
      </c>
      <c r="N6" s="135">
        <v>251349</v>
      </c>
      <c r="O6" s="136">
        <v>0.26602507112375534</v>
      </c>
      <c r="P6" s="137">
        <v>22009</v>
      </c>
      <c r="Q6" s="138">
        <v>0</v>
      </c>
      <c r="R6" s="139">
        <v>762459.2595599998</v>
      </c>
      <c r="S6" s="139">
        <v>60956.819749999995</v>
      </c>
      <c r="T6" s="139">
        <v>823416.07930999983</v>
      </c>
      <c r="U6" s="467">
        <f t="shared" si="0"/>
        <v>0.85165614543652968</v>
      </c>
      <c r="V6" s="140">
        <v>39.945297619999998</v>
      </c>
      <c r="W6" s="141">
        <v>4.2626984129999999</v>
      </c>
      <c r="X6" s="141">
        <v>42.254391529999999</v>
      </c>
      <c r="Y6" s="141">
        <v>25.283121690000002</v>
      </c>
      <c r="Z6" s="141">
        <v>37.413439150000002</v>
      </c>
      <c r="AA6" s="141">
        <v>6.0560846560000003</v>
      </c>
      <c r="AB6" s="141">
        <v>0</v>
      </c>
      <c r="AC6" s="141">
        <v>50.046686510000001</v>
      </c>
      <c r="AD6" s="141">
        <v>13.650793650000001</v>
      </c>
      <c r="AE6" s="141">
        <v>218.912513219</v>
      </c>
      <c r="AF6" s="142">
        <v>0.25735456696914194</v>
      </c>
      <c r="AG6" s="143">
        <v>0.27223130838066667</v>
      </c>
      <c r="AH6" s="147"/>
      <c r="AI6" s="148"/>
      <c r="AJ6" s="149"/>
      <c r="AK6" s="150"/>
      <c r="AL6" s="150"/>
      <c r="AM6" s="150"/>
      <c r="AN6" s="151"/>
      <c r="AO6" s="149"/>
      <c r="AP6" s="150"/>
      <c r="AQ6" s="151"/>
      <c r="AR6" s="152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>
        <v>1</v>
      </c>
      <c r="BS6" s="154">
        <v>1</v>
      </c>
      <c r="BT6" s="155"/>
      <c r="BU6" s="156"/>
      <c r="BV6" s="156"/>
      <c r="BW6" s="156"/>
      <c r="BX6" s="156"/>
      <c r="BY6" s="156"/>
      <c r="BZ6" s="156"/>
      <c r="CA6" s="156"/>
      <c r="CB6" s="156"/>
      <c r="CC6" s="156"/>
      <c r="CD6" s="156"/>
      <c r="CE6" s="156"/>
      <c r="CF6" s="156"/>
      <c r="CG6" s="156"/>
      <c r="CH6" s="156"/>
      <c r="CI6" s="156"/>
      <c r="CJ6" s="156"/>
      <c r="CK6" s="156"/>
      <c r="CL6" s="156"/>
      <c r="CM6" s="156"/>
      <c r="CN6" s="156"/>
      <c r="CO6" s="156"/>
      <c r="CP6" s="156"/>
      <c r="CQ6" s="156"/>
      <c r="CR6" s="156"/>
      <c r="CS6" s="156"/>
      <c r="CT6" s="156"/>
      <c r="CU6" s="156"/>
      <c r="CV6" s="156"/>
      <c r="CW6" s="156"/>
      <c r="CX6" s="156"/>
      <c r="CY6" s="156"/>
      <c r="CZ6" s="156"/>
      <c r="DA6" s="156"/>
      <c r="DB6" s="156"/>
      <c r="DC6" s="156"/>
      <c r="DD6" s="156">
        <v>47</v>
      </c>
      <c r="DE6" s="156"/>
      <c r="DF6" s="156"/>
      <c r="DG6" s="278"/>
      <c r="DH6" s="289">
        <v>47</v>
      </c>
      <c r="DI6" s="290">
        <f t="shared" si="1"/>
        <v>1</v>
      </c>
      <c r="DJ6" s="284"/>
      <c r="DK6" s="158"/>
      <c r="DL6" s="158"/>
      <c r="DM6" s="158"/>
      <c r="DN6" s="158"/>
      <c r="DO6" s="158"/>
      <c r="DP6" s="158"/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8"/>
      <c r="EB6" s="158"/>
      <c r="EC6" s="158"/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N6" s="158"/>
      <c r="EO6" s="158"/>
      <c r="EP6" s="158"/>
      <c r="EQ6" s="158"/>
      <c r="ER6" s="158"/>
      <c r="ES6" s="158"/>
      <c r="ET6" s="158">
        <v>0.62882222997325887</v>
      </c>
      <c r="EU6" s="158"/>
      <c r="EV6" s="158"/>
      <c r="EW6" s="159"/>
      <c r="EX6" s="160">
        <v>0.62882222997325887</v>
      </c>
      <c r="EY6" s="149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296"/>
      <c r="GE6" s="307"/>
      <c r="GF6" s="308"/>
      <c r="GG6" s="302"/>
      <c r="GH6" s="161"/>
      <c r="GI6" s="161"/>
      <c r="GJ6" s="161"/>
      <c r="GK6" s="161"/>
      <c r="GL6" s="161"/>
      <c r="GM6" s="161"/>
      <c r="GN6" s="161"/>
      <c r="GO6" s="161"/>
      <c r="GP6" s="161"/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1"/>
      <c r="HB6" s="161"/>
      <c r="HC6" s="161"/>
      <c r="HD6" s="161"/>
      <c r="HE6" s="161"/>
      <c r="HF6" s="161"/>
      <c r="HG6" s="161"/>
      <c r="HH6" s="161"/>
      <c r="HI6" s="161"/>
      <c r="HJ6" s="161"/>
      <c r="HK6" s="161"/>
      <c r="HL6" s="162"/>
      <c r="HM6" s="163"/>
      <c r="HN6" s="152"/>
      <c r="HO6" s="153"/>
      <c r="HP6" s="153"/>
      <c r="HQ6" s="153"/>
      <c r="HR6" s="153"/>
      <c r="HS6" s="164"/>
      <c r="HT6" s="153"/>
      <c r="HU6" s="165"/>
      <c r="HV6" s="154"/>
      <c r="HW6" s="144"/>
      <c r="HX6" s="145">
        <v>6</v>
      </c>
      <c r="HY6" s="145"/>
      <c r="HZ6" s="145"/>
      <c r="IA6" s="145">
        <v>13</v>
      </c>
      <c r="IB6" s="145">
        <v>12</v>
      </c>
      <c r="IC6" s="145"/>
      <c r="ID6" s="145">
        <v>1</v>
      </c>
      <c r="IE6" s="145">
        <v>905</v>
      </c>
      <c r="IF6" s="145">
        <v>16</v>
      </c>
      <c r="IG6" s="145">
        <v>2</v>
      </c>
      <c r="IH6" s="145">
        <v>5</v>
      </c>
      <c r="II6" s="145"/>
      <c r="IJ6" s="145"/>
      <c r="IK6" s="145"/>
      <c r="IL6" s="145"/>
      <c r="IM6" s="145">
        <v>5</v>
      </c>
      <c r="IN6" s="145">
        <v>1</v>
      </c>
      <c r="IO6" s="145">
        <v>4</v>
      </c>
      <c r="IP6" s="145"/>
      <c r="IQ6" s="145">
        <v>1</v>
      </c>
      <c r="IR6" s="145">
        <v>1</v>
      </c>
      <c r="IS6" s="145"/>
      <c r="IT6" s="145">
        <v>73</v>
      </c>
      <c r="IU6" s="145"/>
      <c r="IV6" s="145"/>
      <c r="IW6" s="145">
        <v>10</v>
      </c>
      <c r="IX6" s="146">
        <v>1</v>
      </c>
      <c r="IY6" s="166">
        <v>1056</v>
      </c>
      <c r="IZ6" s="315"/>
      <c r="JA6" s="439">
        <f t="shared" si="3"/>
        <v>2.8852459016393444</v>
      </c>
      <c r="JB6" s="444">
        <v>729</v>
      </c>
      <c r="JC6" s="452">
        <v>0.69034090909090906</v>
      </c>
      <c r="JD6" s="445">
        <v>729</v>
      </c>
      <c r="JE6" s="454">
        <v>0.69034090909090906</v>
      </c>
      <c r="JF6" s="167"/>
      <c r="JG6" s="168">
        <v>6</v>
      </c>
      <c r="JH6" s="168"/>
      <c r="JI6" s="168"/>
      <c r="JJ6" s="168">
        <v>12.23076923076923</v>
      </c>
      <c r="JK6" s="168">
        <v>10.166666666666666</v>
      </c>
      <c r="JL6" s="168"/>
      <c r="JM6" s="168">
        <v>8</v>
      </c>
      <c r="JN6" s="168">
        <v>10.643093922651934</v>
      </c>
      <c r="JO6" s="168">
        <v>6.9375</v>
      </c>
      <c r="JP6" s="168">
        <v>2.5</v>
      </c>
      <c r="JQ6" s="168">
        <v>5.2</v>
      </c>
      <c r="JR6" s="168"/>
      <c r="JS6" s="168"/>
      <c r="JT6" s="168"/>
      <c r="JU6" s="168"/>
      <c r="JV6" s="168">
        <v>10.6</v>
      </c>
      <c r="JW6" s="168">
        <v>10</v>
      </c>
      <c r="JX6" s="168">
        <v>9.75</v>
      </c>
      <c r="JY6" s="168"/>
      <c r="JZ6" s="168">
        <v>8</v>
      </c>
      <c r="KA6" s="168">
        <v>9</v>
      </c>
      <c r="KB6" s="168"/>
      <c r="KC6" s="168">
        <v>18.397260273972602</v>
      </c>
      <c r="KD6" s="168"/>
      <c r="KE6" s="168"/>
      <c r="KF6" s="168">
        <v>28</v>
      </c>
      <c r="KG6" s="169">
        <v>9</v>
      </c>
      <c r="KH6" s="464">
        <f t="shared" si="4"/>
        <v>10.276580630878778</v>
      </c>
      <c r="KI6" s="149">
        <v>10</v>
      </c>
      <c r="KJ6" s="150">
        <v>1</v>
      </c>
      <c r="KK6" s="150"/>
      <c r="KL6" s="150"/>
      <c r="KM6" s="150"/>
      <c r="KN6" s="296">
        <v>1045</v>
      </c>
      <c r="KO6" s="330">
        <f t="shared" si="5"/>
        <v>9.46969696969697E-3</v>
      </c>
      <c r="KP6" s="331">
        <f t="shared" si="6"/>
        <v>9.46969696969697E-4</v>
      </c>
      <c r="KQ6" s="331">
        <f t="shared" si="7"/>
        <v>0</v>
      </c>
      <c r="KR6" s="331">
        <f t="shared" si="8"/>
        <v>0</v>
      </c>
      <c r="KS6" s="331">
        <f t="shared" si="9"/>
        <v>0</v>
      </c>
      <c r="KT6" s="332">
        <v>0.98958333333333337</v>
      </c>
      <c r="KU6" s="324">
        <v>1001.0268000000001</v>
      </c>
      <c r="KV6" s="170">
        <v>6.3449</v>
      </c>
      <c r="KW6" s="342">
        <v>1007.3717</v>
      </c>
      <c r="KX6" s="351">
        <f t="shared" si="10"/>
        <v>6.2984695718571408E-3</v>
      </c>
      <c r="KY6" s="352">
        <f t="shared" si="11"/>
        <v>0.95395047348484852</v>
      </c>
      <c r="KZ6" s="346">
        <v>1007.0329</v>
      </c>
      <c r="LA6" s="171"/>
      <c r="LB6" s="172"/>
      <c r="LC6" s="173">
        <v>0.99966367925563127</v>
      </c>
      <c r="LD6" s="174"/>
      <c r="LE6" s="175">
        <v>30</v>
      </c>
      <c r="LF6" s="175"/>
      <c r="LG6" s="175"/>
      <c r="LH6" s="175">
        <v>146</v>
      </c>
      <c r="LI6" s="175">
        <v>110</v>
      </c>
      <c r="LJ6" s="175"/>
      <c r="LK6" s="175">
        <v>7</v>
      </c>
      <c r="LL6" s="175">
        <v>8730</v>
      </c>
      <c r="LM6" s="175">
        <v>95</v>
      </c>
      <c r="LN6" s="175">
        <v>4</v>
      </c>
      <c r="LO6" s="175">
        <v>21</v>
      </c>
      <c r="LP6" s="175"/>
      <c r="LQ6" s="175"/>
      <c r="LR6" s="175"/>
      <c r="LS6" s="175"/>
      <c r="LT6" s="175">
        <v>48</v>
      </c>
      <c r="LU6" s="175">
        <v>9</v>
      </c>
      <c r="LV6" s="175">
        <v>35</v>
      </c>
      <c r="LW6" s="175"/>
      <c r="LX6" s="175">
        <v>7</v>
      </c>
      <c r="LY6" s="175">
        <v>8</v>
      </c>
      <c r="LZ6" s="175"/>
      <c r="MA6" s="175">
        <v>1270</v>
      </c>
      <c r="MB6" s="175"/>
      <c r="MC6" s="175"/>
      <c r="MD6" s="175">
        <v>270</v>
      </c>
      <c r="ME6" s="364">
        <v>8</v>
      </c>
      <c r="MF6" s="374">
        <f t="shared" si="12"/>
        <v>10798</v>
      </c>
      <c r="MG6" s="375">
        <f t="shared" si="13"/>
        <v>29.502732240437158</v>
      </c>
      <c r="MH6" s="369"/>
      <c r="MI6" s="156"/>
      <c r="MJ6" s="156"/>
      <c r="MK6" s="156"/>
      <c r="ML6" s="156"/>
      <c r="MM6" s="156"/>
      <c r="MN6" s="156"/>
      <c r="MO6" s="156"/>
      <c r="MP6" s="156"/>
      <c r="MQ6" s="156"/>
      <c r="MR6" s="156"/>
      <c r="MS6" s="156"/>
      <c r="MT6" s="156"/>
      <c r="MU6" s="156"/>
      <c r="MV6" s="156"/>
      <c r="MW6" s="156"/>
      <c r="MX6" s="156"/>
      <c r="MY6" s="156"/>
      <c r="MZ6" s="156"/>
      <c r="NA6" s="156"/>
      <c r="NB6" s="156"/>
      <c r="NC6" s="156"/>
      <c r="ND6" s="156"/>
      <c r="NE6" s="156"/>
      <c r="NF6" s="156"/>
      <c r="NG6" s="156"/>
      <c r="NH6" s="156"/>
      <c r="NI6" s="278"/>
      <c r="NJ6" s="289">
        <f t="shared" si="14"/>
        <v>0</v>
      </c>
      <c r="NK6" s="290"/>
      <c r="NL6" s="386">
        <f t="shared" si="16"/>
        <v>10798</v>
      </c>
      <c r="NM6" s="387">
        <f t="shared" si="17"/>
        <v>0</v>
      </c>
      <c r="NN6" s="393">
        <f t="shared" si="18"/>
        <v>0</v>
      </c>
      <c r="NO6" s="380"/>
      <c r="NP6" s="176"/>
      <c r="NQ6" s="176"/>
      <c r="NR6" s="176"/>
      <c r="NS6" s="176"/>
      <c r="NT6" s="176"/>
      <c r="NU6" s="176"/>
      <c r="NV6" s="176"/>
      <c r="NW6" s="176"/>
      <c r="NX6" s="176"/>
      <c r="NY6" s="176"/>
      <c r="NZ6" s="176"/>
      <c r="OA6" s="176"/>
      <c r="OB6" s="176"/>
      <c r="OC6" s="176"/>
      <c r="OD6" s="176"/>
      <c r="OE6" s="397"/>
      <c r="OF6" s="403"/>
      <c r="OG6" s="407"/>
      <c r="OH6" s="415"/>
      <c r="OI6" s="416"/>
      <c r="OJ6" s="416"/>
      <c r="OK6" s="416"/>
      <c r="OL6" s="416"/>
      <c r="OM6" s="416"/>
      <c r="ON6" s="416"/>
      <c r="OO6" s="416"/>
      <c r="OP6" s="417"/>
      <c r="OQ6" s="429"/>
      <c r="OR6" s="430"/>
      <c r="OS6" s="431"/>
      <c r="OT6" s="346"/>
      <c r="OU6" s="171"/>
      <c r="OV6" s="171"/>
      <c r="OW6" s="177"/>
      <c r="OX6" s="171"/>
      <c r="OY6" s="177"/>
      <c r="OZ6" s="171"/>
      <c r="PA6" s="178"/>
      <c r="PB6" s="155"/>
      <c r="PC6" s="156"/>
      <c r="PD6" s="156"/>
      <c r="PE6" s="156"/>
      <c r="PF6" s="156"/>
      <c r="PG6" s="156"/>
      <c r="PH6" s="156"/>
      <c r="PI6" s="156"/>
      <c r="PJ6" s="157"/>
    </row>
    <row r="7" spans="1:426" x14ac:dyDescent="0.15">
      <c r="A7" s="130" t="s">
        <v>221</v>
      </c>
      <c r="B7" s="131" t="s">
        <v>222</v>
      </c>
      <c r="C7" s="132" t="s">
        <v>223</v>
      </c>
      <c r="D7" s="131" t="s">
        <v>224</v>
      </c>
      <c r="E7" s="131" t="s">
        <v>207</v>
      </c>
      <c r="F7" s="132" t="s">
        <v>220</v>
      </c>
      <c r="G7" s="132" t="s">
        <v>220</v>
      </c>
      <c r="H7" s="132" t="s">
        <v>209</v>
      </c>
      <c r="I7" s="132" t="s">
        <v>210</v>
      </c>
      <c r="J7" s="133" t="s">
        <v>211</v>
      </c>
      <c r="K7" s="134">
        <v>2147208</v>
      </c>
      <c r="L7" s="135">
        <v>29824</v>
      </c>
      <c r="M7" s="135">
        <v>2013504</v>
      </c>
      <c r="N7" s="135">
        <v>565791</v>
      </c>
      <c r="O7" s="136">
        <v>0.28099820015256982</v>
      </c>
      <c r="P7" s="137">
        <v>133704</v>
      </c>
      <c r="Q7" s="138">
        <v>0</v>
      </c>
      <c r="R7" s="139">
        <v>1981603.4098599995</v>
      </c>
      <c r="S7" s="139">
        <v>27236.169890000001</v>
      </c>
      <c r="T7" s="139">
        <v>2008839.5797499998</v>
      </c>
      <c r="U7" s="467">
        <f t="shared" si="0"/>
        <v>0.9355589117356119</v>
      </c>
      <c r="V7" s="140">
        <v>51.400436509999999</v>
      </c>
      <c r="W7" s="141">
        <v>4</v>
      </c>
      <c r="X7" s="141">
        <v>96.873492060000004</v>
      </c>
      <c r="Y7" s="141">
        <v>88.85259259</v>
      </c>
      <c r="Z7" s="141">
        <v>76.930582009999995</v>
      </c>
      <c r="AA7" s="141">
        <v>38.227142860000001</v>
      </c>
      <c r="AB7" s="141">
        <v>36.080158730000001</v>
      </c>
      <c r="AC7" s="141">
        <v>91.697162700000007</v>
      </c>
      <c r="AD7" s="141">
        <v>36.885466270000002</v>
      </c>
      <c r="AE7" s="141">
        <v>520.94703373000004</v>
      </c>
      <c r="AF7" s="142">
        <v>0.13100178274693502</v>
      </c>
      <c r="AG7" s="143">
        <v>0.24689673906391998</v>
      </c>
      <c r="AH7" s="147"/>
      <c r="AI7" s="148"/>
      <c r="AJ7" s="149"/>
      <c r="AK7" s="150"/>
      <c r="AL7" s="150"/>
      <c r="AM7" s="150"/>
      <c r="AN7" s="151"/>
      <c r="AO7" s="149">
        <v>24</v>
      </c>
      <c r="AP7" s="150"/>
      <c r="AQ7" s="151"/>
      <c r="AR7" s="152">
        <v>1</v>
      </c>
      <c r="AS7" s="153"/>
      <c r="AT7" s="153"/>
      <c r="AU7" s="153">
        <v>1</v>
      </c>
      <c r="AV7" s="153"/>
      <c r="AW7" s="153"/>
      <c r="AX7" s="153"/>
      <c r="AY7" s="153">
        <v>1</v>
      </c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>
        <v>1</v>
      </c>
      <c r="BS7" s="154">
        <v>4</v>
      </c>
      <c r="BT7" s="155"/>
      <c r="BU7" s="156"/>
      <c r="BV7" s="156"/>
      <c r="BW7" s="156"/>
      <c r="BX7" s="156"/>
      <c r="BY7" s="156"/>
      <c r="BZ7" s="156"/>
      <c r="CA7" s="156"/>
      <c r="CB7" s="156"/>
      <c r="CC7" s="156"/>
      <c r="CD7" s="156"/>
      <c r="CE7" s="156"/>
      <c r="CF7" s="156"/>
      <c r="CG7" s="156">
        <v>16</v>
      </c>
      <c r="CH7" s="156"/>
      <c r="CI7" s="156"/>
      <c r="CJ7" s="156"/>
      <c r="CK7" s="156"/>
      <c r="CL7" s="156"/>
      <c r="CM7" s="156"/>
      <c r="CN7" s="156"/>
      <c r="CO7" s="156"/>
      <c r="CP7" s="156"/>
      <c r="CQ7" s="156"/>
      <c r="CR7" s="156"/>
      <c r="CS7" s="156"/>
      <c r="CT7" s="156"/>
      <c r="CU7" s="156"/>
      <c r="CV7" s="156"/>
      <c r="CW7" s="156"/>
      <c r="CX7" s="156"/>
      <c r="CY7" s="156"/>
      <c r="CZ7" s="156"/>
      <c r="DA7" s="156"/>
      <c r="DB7" s="156"/>
      <c r="DC7" s="156"/>
      <c r="DD7" s="156"/>
      <c r="DE7" s="156"/>
      <c r="DF7" s="156"/>
      <c r="DG7" s="278"/>
      <c r="DH7" s="289">
        <v>16</v>
      </c>
      <c r="DI7" s="290">
        <f t="shared" si="1"/>
        <v>1</v>
      </c>
      <c r="DJ7" s="284"/>
      <c r="DK7" s="158"/>
      <c r="DL7" s="158"/>
      <c r="DM7" s="158"/>
      <c r="DN7" s="158"/>
      <c r="DO7" s="158"/>
      <c r="DP7" s="158"/>
      <c r="DQ7" s="158"/>
      <c r="DR7" s="158"/>
      <c r="DS7" s="158"/>
      <c r="DT7" s="158"/>
      <c r="DU7" s="158"/>
      <c r="DV7" s="158"/>
      <c r="DW7" s="158">
        <v>1.1217554644808743</v>
      </c>
      <c r="DX7" s="158"/>
      <c r="DY7" s="158"/>
      <c r="DZ7" s="158"/>
      <c r="EA7" s="158"/>
      <c r="EB7" s="158"/>
      <c r="EC7" s="158"/>
      <c r="ED7" s="158"/>
      <c r="EE7" s="158"/>
      <c r="EF7" s="158"/>
      <c r="EG7" s="158"/>
      <c r="EH7" s="158"/>
      <c r="EI7" s="158"/>
      <c r="EJ7" s="158"/>
      <c r="EK7" s="158"/>
      <c r="EL7" s="158"/>
      <c r="EM7" s="158"/>
      <c r="EN7" s="158"/>
      <c r="EO7" s="158"/>
      <c r="EP7" s="158"/>
      <c r="EQ7" s="158"/>
      <c r="ER7" s="158"/>
      <c r="ES7" s="158"/>
      <c r="ET7" s="158"/>
      <c r="EU7" s="158"/>
      <c r="EV7" s="158"/>
      <c r="EW7" s="159"/>
      <c r="EX7" s="160">
        <v>1.1217554644808743</v>
      </c>
      <c r="EY7" s="149"/>
      <c r="EZ7" s="150"/>
      <c r="FA7" s="150"/>
      <c r="FB7" s="150"/>
      <c r="FC7" s="150"/>
      <c r="FD7" s="150"/>
      <c r="FE7" s="150"/>
      <c r="FF7" s="150"/>
      <c r="FG7" s="150"/>
      <c r="FH7" s="150"/>
      <c r="FI7" s="150">
        <v>21</v>
      </c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296"/>
      <c r="GE7" s="307">
        <v>21</v>
      </c>
      <c r="GF7" s="308">
        <f t="shared" si="2"/>
        <v>1</v>
      </c>
      <c r="GG7" s="302"/>
      <c r="GH7" s="161"/>
      <c r="GI7" s="161"/>
      <c r="GJ7" s="161"/>
      <c r="GK7" s="161"/>
      <c r="GL7" s="161"/>
      <c r="GM7" s="161"/>
      <c r="GN7" s="161"/>
      <c r="GO7" s="161"/>
      <c r="GP7" s="161"/>
      <c r="GQ7" s="161">
        <v>0.5941972417382253</v>
      </c>
      <c r="GR7" s="161"/>
      <c r="GS7" s="161"/>
      <c r="GT7" s="161"/>
      <c r="GU7" s="161"/>
      <c r="GV7" s="161"/>
      <c r="GW7" s="161"/>
      <c r="GX7" s="161"/>
      <c r="GY7" s="161"/>
      <c r="GZ7" s="161"/>
      <c r="HA7" s="161"/>
      <c r="HB7" s="161"/>
      <c r="HC7" s="161"/>
      <c r="HD7" s="161"/>
      <c r="HE7" s="161"/>
      <c r="HF7" s="161"/>
      <c r="HG7" s="161"/>
      <c r="HH7" s="161"/>
      <c r="HI7" s="161"/>
      <c r="HJ7" s="161"/>
      <c r="HK7" s="161"/>
      <c r="HL7" s="162"/>
      <c r="HM7" s="163">
        <v>0.5941972417382253</v>
      </c>
      <c r="HN7" s="152"/>
      <c r="HO7" s="153"/>
      <c r="HP7" s="153"/>
      <c r="HQ7" s="153"/>
      <c r="HR7" s="153"/>
      <c r="HS7" s="164"/>
      <c r="HT7" s="153"/>
      <c r="HU7" s="165"/>
      <c r="HV7" s="154"/>
      <c r="HW7" s="144">
        <v>99</v>
      </c>
      <c r="HX7" s="145"/>
      <c r="HY7" s="145"/>
      <c r="HZ7" s="145">
        <v>1</v>
      </c>
      <c r="IA7" s="145">
        <v>11</v>
      </c>
      <c r="IB7" s="145">
        <v>2</v>
      </c>
      <c r="IC7" s="145">
        <v>2</v>
      </c>
      <c r="ID7" s="145"/>
      <c r="IE7" s="145">
        <v>6</v>
      </c>
      <c r="IF7" s="145"/>
      <c r="IG7" s="145"/>
      <c r="IH7" s="145">
        <v>2</v>
      </c>
      <c r="II7" s="145"/>
      <c r="IJ7" s="145"/>
      <c r="IK7" s="145"/>
      <c r="IL7" s="145"/>
      <c r="IM7" s="145">
        <v>27</v>
      </c>
      <c r="IN7" s="145">
        <v>330</v>
      </c>
      <c r="IO7" s="145">
        <v>7</v>
      </c>
      <c r="IP7" s="145"/>
      <c r="IQ7" s="145"/>
      <c r="IR7" s="145"/>
      <c r="IS7" s="145"/>
      <c r="IT7" s="145">
        <v>8</v>
      </c>
      <c r="IU7" s="145"/>
      <c r="IV7" s="145"/>
      <c r="IW7" s="145"/>
      <c r="IX7" s="146"/>
      <c r="IY7" s="166">
        <v>495</v>
      </c>
      <c r="IZ7" s="315">
        <f t="shared" ref="IZ7:IZ68" si="21">(IV7+HW7)/IY7</f>
        <v>0.2</v>
      </c>
      <c r="JA7" s="439">
        <f t="shared" si="3"/>
        <v>1.3524590163934427</v>
      </c>
      <c r="JB7" s="444">
        <v>331</v>
      </c>
      <c r="JC7" s="452">
        <v>0.66868686868686866</v>
      </c>
      <c r="JD7" s="445">
        <v>331</v>
      </c>
      <c r="JE7" s="454">
        <v>0.66868686868686866</v>
      </c>
      <c r="JF7" s="167">
        <v>37.565656565656568</v>
      </c>
      <c r="JG7" s="168"/>
      <c r="JH7" s="168"/>
      <c r="JI7" s="168">
        <v>8</v>
      </c>
      <c r="JJ7" s="168">
        <v>13.727272727272727</v>
      </c>
      <c r="JK7" s="168">
        <v>8</v>
      </c>
      <c r="JL7" s="168">
        <v>5</v>
      </c>
      <c r="JM7" s="168"/>
      <c r="JN7" s="168">
        <v>16.166666666666668</v>
      </c>
      <c r="JO7" s="168"/>
      <c r="JP7" s="168"/>
      <c r="JQ7" s="168">
        <v>15</v>
      </c>
      <c r="JR7" s="168"/>
      <c r="JS7" s="168"/>
      <c r="JT7" s="168"/>
      <c r="JU7" s="168"/>
      <c r="JV7" s="168">
        <v>18.25925925925926</v>
      </c>
      <c r="JW7" s="168">
        <v>21.518181818181819</v>
      </c>
      <c r="JX7" s="168">
        <v>11.142857142857142</v>
      </c>
      <c r="JY7" s="168"/>
      <c r="JZ7" s="168"/>
      <c r="KA7" s="168"/>
      <c r="KB7" s="168"/>
      <c r="KC7" s="168">
        <v>2.375</v>
      </c>
      <c r="KD7" s="168"/>
      <c r="KE7" s="168"/>
      <c r="KF7" s="168"/>
      <c r="KG7" s="169"/>
      <c r="KH7" s="464">
        <f t="shared" si="4"/>
        <v>14.250444925444926</v>
      </c>
      <c r="KI7" s="149"/>
      <c r="KJ7" s="150">
        <v>113</v>
      </c>
      <c r="KK7" s="150">
        <v>285</v>
      </c>
      <c r="KL7" s="150"/>
      <c r="KM7" s="150"/>
      <c r="KN7" s="296">
        <v>97</v>
      </c>
      <c r="KO7" s="330">
        <f t="shared" si="5"/>
        <v>0</v>
      </c>
      <c r="KP7" s="331">
        <f t="shared" si="6"/>
        <v>0.22828282828282828</v>
      </c>
      <c r="KQ7" s="331">
        <f t="shared" si="7"/>
        <v>0.5757575757575758</v>
      </c>
      <c r="KR7" s="331">
        <f t="shared" si="8"/>
        <v>0</v>
      </c>
      <c r="KS7" s="331">
        <f t="shared" si="9"/>
        <v>0</v>
      </c>
      <c r="KT7" s="332">
        <v>0.19595959595959597</v>
      </c>
      <c r="KU7" s="324">
        <v>3201.0772999999995</v>
      </c>
      <c r="KV7" s="170">
        <v>976.03859999999997</v>
      </c>
      <c r="KW7" s="342">
        <v>4177.1159000000007</v>
      </c>
      <c r="KX7" s="351">
        <f t="shared" si="10"/>
        <v>0.23366327948908475</v>
      </c>
      <c r="KY7" s="352">
        <f t="shared" si="11"/>
        <v>8.4386179797979803</v>
      </c>
      <c r="KZ7" s="346">
        <v>2650.8966</v>
      </c>
      <c r="LA7" s="171">
        <v>13.1915</v>
      </c>
      <c r="LB7" s="172">
        <v>1513.0278000000001</v>
      </c>
      <c r="LC7" s="173">
        <v>0.63462366461988762</v>
      </c>
      <c r="LD7" s="174">
        <v>320</v>
      </c>
      <c r="LE7" s="175"/>
      <c r="LF7" s="175"/>
      <c r="LG7" s="175">
        <v>7</v>
      </c>
      <c r="LH7" s="175">
        <v>27</v>
      </c>
      <c r="LI7" s="175">
        <v>12</v>
      </c>
      <c r="LJ7" s="175">
        <v>1</v>
      </c>
      <c r="LK7" s="175"/>
      <c r="LL7" s="175">
        <v>53</v>
      </c>
      <c r="LM7" s="175"/>
      <c r="LN7" s="175"/>
      <c r="LO7" s="175">
        <v>8</v>
      </c>
      <c r="LP7" s="175"/>
      <c r="LQ7" s="175"/>
      <c r="LR7" s="175"/>
      <c r="LS7" s="175"/>
      <c r="LT7" s="175">
        <v>334</v>
      </c>
      <c r="LU7" s="175">
        <v>5719</v>
      </c>
      <c r="LV7" s="175">
        <v>15</v>
      </c>
      <c r="LW7" s="175"/>
      <c r="LX7" s="175"/>
      <c r="LY7" s="175"/>
      <c r="LZ7" s="175"/>
      <c r="MA7" s="175">
        <v>7</v>
      </c>
      <c r="MB7" s="175"/>
      <c r="MC7" s="175"/>
      <c r="MD7" s="175"/>
      <c r="ME7" s="364"/>
      <c r="MF7" s="374">
        <f t="shared" si="12"/>
        <v>6503</v>
      </c>
      <c r="MG7" s="375">
        <f t="shared" si="13"/>
        <v>17.76775956284153</v>
      </c>
      <c r="MH7" s="369">
        <v>3328</v>
      </c>
      <c r="MI7" s="156"/>
      <c r="MJ7" s="156"/>
      <c r="MK7" s="156"/>
      <c r="ML7" s="156">
        <v>113</v>
      </c>
      <c r="MM7" s="156">
        <v>2</v>
      </c>
      <c r="MN7" s="156">
        <v>7</v>
      </c>
      <c r="MO7" s="156"/>
      <c r="MP7" s="156">
        <v>38</v>
      </c>
      <c r="MQ7" s="156"/>
      <c r="MR7" s="156"/>
      <c r="MS7" s="156">
        <v>20</v>
      </c>
      <c r="MT7" s="156"/>
      <c r="MU7" s="156"/>
      <c r="MV7" s="156"/>
      <c r="MW7" s="156"/>
      <c r="MX7" s="156">
        <v>132</v>
      </c>
      <c r="MY7" s="156">
        <v>1052</v>
      </c>
      <c r="MZ7" s="156">
        <v>56</v>
      </c>
      <c r="NA7" s="156"/>
      <c r="NB7" s="156"/>
      <c r="NC7" s="156"/>
      <c r="ND7" s="156"/>
      <c r="NE7" s="156">
        <v>4</v>
      </c>
      <c r="NF7" s="156"/>
      <c r="NG7" s="156"/>
      <c r="NH7" s="156"/>
      <c r="NI7" s="278"/>
      <c r="NJ7" s="289">
        <f t="shared" si="14"/>
        <v>4752</v>
      </c>
      <c r="NK7" s="290">
        <f t="shared" si="15"/>
        <v>12.983606557377049</v>
      </c>
      <c r="NL7" s="386">
        <f t="shared" si="16"/>
        <v>6503</v>
      </c>
      <c r="NM7" s="387">
        <f t="shared" si="17"/>
        <v>4752</v>
      </c>
      <c r="NN7" s="393">
        <f t="shared" si="18"/>
        <v>0.42221235006663704</v>
      </c>
      <c r="NO7" s="380"/>
      <c r="NP7" s="176"/>
      <c r="NQ7" s="176"/>
      <c r="NR7" s="176"/>
      <c r="NS7" s="176">
        <v>234</v>
      </c>
      <c r="NT7" s="176">
        <v>2564</v>
      </c>
      <c r="NU7" s="176">
        <v>1954</v>
      </c>
      <c r="NV7" s="176"/>
      <c r="NW7" s="176"/>
      <c r="NX7" s="176"/>
      <c r="NY7" s="176"/>
      <c r="NZ7" s="176"/>
      <c r="OA7" s="176"/>
      <c r="OB7" s="176"/>
      <c r="OC7" s="176"/>
      <c r="OD7" s="176"/>
      <c r="OE7" s="397"/>
      <c r="OF7" s="403">
        <f t="shared" si="19"/>
        <v>4752</v>
      </c>
      <c r="OG7" s="407">
        <f t="shared" si="20"/>
        <v>0</v>
      </c>
      <c r="OH7" s="415"/>
      <c r="OI7" s="416"/>
      <c r="OJ7" s="416"/>
      <c r="OK7" s="416"/>
      <c r="OL7" s="416">
        <v>172</v>
      </c>
      <c r="OM7" s="416"/>
      <c r="ON7" s="416">
        <v>6</v>
      </c>
      <c r="OO7" s="416">
        <v>178</v>
      </c>
      <c r="OP7" s="417">
        <v>178</v>
      </c>
      <c r="OQ7" s="429">
        <v>219</v>
      </c>
      <c r="OR7" s="430">
        <v>19</v>
      </c>
      <c r="OS7" s="431">
        <v>238</v>
      </c>
      <c r="OT7" s="400"/>
      <c r="OU7" s="171"/>
      <c r="OV7" s="171">
        <v>17.399999999999999</v>
      </c>
      <c r="OW7" s="177">
        <v>0.82857142857142851</v>
      </c>
      <c r="OX7" s="177"/>
      <c r="OY7" s="177"/>
      <c r="OZ7" s="171">
        <v>61.37</v>
      </c>
      <c r="PA7" s="178">
        <v>2.9223809523809523</v>
      </c>
      <c r="PB7" s="155"/>
      <c r="PC7" s="156"/>
      <c r="PD7" s="156"/>
      <c r="PE7" s="156"/>
      <c r="PF7" s="156"/>
      <c r="PG7" s="156"/>
      <c r="PH7" s="156"/>
      <c r="PI7" s="156"/>
      <c r="PJ7" s="157"/>
    </row>
    <row r="8" spans="1:426" x14ac:dyDescent="0.15">
      <c r="A8" s="130" t="s">
        <v>225</v>
      </c>
      <c r="B8" s="131" t="s">
        <v>226</v>
      </c>
      <c r="C8" s="132" t="s">
        <v>227</v>
      </c>
      <c r="D8" s="131" t="s">
        <v>228</v>
      </c>
      <c r="E8" s="131" t="s">
        <v>229</v>
      </c>
      <c r="F8" s="132" t="s">
        <v>230</v>
      </c>
      <c r="G8" s="132" t="s">
        <v>231</v>
      </c>
      <c r="H8" s="132" t="s">
        <v>209</v>
      </c>
      <c r="I8" s="132" t="s">
        <v>210</v>
      </c>
      <c r="J8" s="133" t="s">
        <v>232</v>
      </c>
      <c r="K8" s="134">
        <v>366982</v>
      </c>
      <c r="L8" s="135">
        <v>10670</v>
      </c>
      <c r="M8" s="135">
        <v>406343</v>
      </c>
      <c r="N8" s="135">
        <v>321336</v>
      </c>
      <c r="O8" s="136">
        <v>0.79079989073270607</v>
      </c>
      <c r="P8" s="137">
        <v>-39361</v>
      </c>
      <c r="Q8" s="138">
        <v>0</v>
      </c>
      <c r="R8" s="139">
        <v>124259.1246</v>
      </c>
      <c r="S8" s="139">
        <v>0</v>
      </c>
      <c r="T8" s="139">
        <v>124259.1246</v>
      </c>
      <c r="U8" s="467">
        <f t="shared" si="0"/>
        <v>0.33859732793434011</v>
      </c>
      <c r="V8" s="140">
        <v>27</v>
      </c>
      <c r="W8" s="141">
        <v>0</v>
      </c>
      <c r="X8" s="141">
        <v>40.290105820000001</v>
      </c>
      <c r="Y8" s="141">
        <v>5.39</v>
      </c>
      <c r="Z8" s="141">
        <v>9.8040211639999999</v>
      </c>
      <c r="AA8" s="141">
        <v>3.58</v>
      </c>
      <c r="AB8" s="141">
        <v>103.69703699999999</v>
      </c>
      <c r="AC8" s="141">
        <v>84.337881940000003</v>
      </c>
      <c r="AD8" s="141">
        <v>15.54</v>
      </c>
      <c r="AE8" s="141">
        <v>289.63904592400002</v>
      </c>
      <c r="AF8" s="142">
        <v>0.14228411880039135</v>
      </c>
      <c r="AG8" s="143">
        <v>0.21232008159160071</v>
      </c>
      <c r="AH8" s="147"/>
      <c r="AI8" s="148"/>
      <c r="AJ8" s="149"/>
      <c r="AK8" s="150"/>
      <c r="AL8" s="150"/>
      <c r="AM8" s="150"/>
      <c r="AN8" s="151"/>
      <c r="AO8" s="149"/>
      <c r="AP8" s="150"/>
      <c r="AQ8" s="151"/>
      <c r="AR8" s="152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53"/>
      <c r="BN8" s="153"/>
      <c r="BO8" s="153"/>
      <c r="BP8" s="153"/>
      <c r="BQ8" s="153"/>
      <c r="BR8" s="153"/>
      <c r="BS8" s="154"/>
      <c r="BT8" s="155"/>
      <c r="BU8" s="156"/>
      <c r="BV8" s="156"/>
      <c r="BW8" s="156"/>
      <c r="BX8" s="156"/>
      <c r="BY8" s="156"/>
      <c r="BZ8" s="156"/>
      <c r="CA8" s="156"/>
      <c r="CB8" s="156"/>
      <c r="CC8" s="156"/>
      <c r="CD8" s="156"/>
      <c r="CE8" s="156"/>
      <c r="CF8" s="156"/>
      <c r="CG8" s="156"/>
      <c r="CH8" s="156"/>
      <c r="CI8" s="156"/>
      <c r="CJ8" s="156"/>
      <c r="CK8" s="156"/>
      <c r="CL8" s="156"/>
      <c r="CM8" s="156"/>
      <c r="CN8" s="156"/>
      <c r="CO8" s="156"/>
      <c r="CP8" s="156"/>
      <c r="CQ8" s="156"/>
      <c r="CR8" s="156"/>
      <c r="CS8" s="156"/>
      <c r="CT8" s="156"/>
      <c r="CU8" s="156"/>
      <c r="CV8" s="156"/>
      <c r="CW8" s="156"/>
      <c r="CX8" s="156"/>
      <c r="CY8" s="156"/>
      <c r="CZ8" s="156"/>
      <c r="DA8" s="156">
        <v>47</v>
      </c>
      <c r="DB8" s="156"/>
      <c r="DC8" s="156"/>
      <c r="DD8" s="156"/>
      <c r="DE8" s="156"/>
      <c r="DF8" s="156"/>
      <c r="DG8" s="278"/>
      <c r="DH8" s="289">
        <v>47</v>
      </c>
      <c r="DI8" s="290">
        <f t="shared" si="1"/>
        <v>1</v>
      </c>
      <c r="DJ8" s="284"/>
      <c r="DK8" s="158"/>
      <c r="DL8" s="158"/>
      <c r="DM8" s="158"/>
      <c r="DN8" s="158"/>
      <c r="DO8" s="158"/>
      <c r="DP8" s="158"/>
      <c r="DQ8" s="158"/>
      <c r="DR8" s="158"/>
      <c r="DS8" s="158"/>
      <c r="DT8" s="158"/>
      <c r="DU8" s="158"/>
      <c r="DV8" s="158"/>
      <c r="DW8" s="158"/>
      <c r="DX8" s="158"/>
      <c r="DY8" s="158"/>
      <c r="DZ8" s="158"/>
      <c r="EA8" s="158"/>
      <c r="EB8" s="158"/>
      <c r="EC8" s="158"/>
      <c r="ED8" s="158"/>
      <c r="EE8" s="158"/>
      <c r="EF8" s="158"/>
      <c r="EG8" s="158"/>
      <c r="EH8" s="158"/>
      <c r="EI8" s="158"/>
      <c r="EJ8" s="158"/>
      <c r="EK8" s="158"/>
      <c r="EL8" s="158"/>
      <c r="EM8" s="158"/>
      <c r="EN8" s="158"/>
      <c r="EO8" s="158"/>
      <c r="EP8" s="158"/>
      <c r="EQ8" s="158">
        <v>0.69061737007324731</v>
      </c>
      <c r="ER8" s="158"/>
      <c r="ES8" s="158"/>
      <c r="ET8" s="158"/>
      <c r="EU8" s="158"/>
      <c r="EV8" s="158"/>
      <c r="EW8" s="159"/>
      <c r="EX8" s="160">
        <v>0.69061737007324731</v>
      </c>
      <c r="EY8" s="149"/>
      <c r="EZ8" s="150"/>
      <c r="FA8" s="150"/>
      <c r="FB8" s="150"/>
      <c r="FC8" s="150"/>
      <c r="FD8" s="150"/>
      <c r="FE8" s="150"/>
      <c r="FF8" s="150"/>
      <c r="FG8" s="150"/>
      <c r="FH8" s="150"/>
      <c r="FI8" s="150"/>
      <c r="FJ8" s="150"/>
      <c r="FK8" s="150"/>
      <c r="FL8" s="150"/>
      <c r="FM8" s="150"/>
      <c r="FN8" s="150"/>
      <c r="FO8" s="150"/>
      <c r="FP8" s="150"/>
      <c r="FQ8" s="150"/>
      <c r="FR8" s="150"/>
      <c r="FS8" s="150"/>
      <c r="FT8" s="150"/>
      <c r="FU8" s="150"/>
      <c r="FV8" s="150"/>
      <c r="FW8" s="150"/>
      <c r="FX8" s="150"/>
      <c r="FY8" s="150"/>
      <c r="FZ8" s="150"/>
      <c r="GA8" s="150"/>
      <c r="GB8" s="150"/>
      <c r="GC8" s="150"/>
      <c r="GD8" s="296"/>
      <c r="GE8" s="307"/>
      <c r="GF8" s="308"/>
      <c r="GG8" s="302"/>
      <c r="GH8" s="161"/>
      <c r="GI8" s="161"/>
      <c r="GJ8" s="161"/>
      <c r="GK8" s="161"/>
      <c r="GL8" s="161"/>
      <c r="GM8" s="161"/>
      <c r="GN8" s="161"/>
      <c r="GO8" s="161"/>
      <c r="GP8" s="161"/>
      <c r="GQ8" s="161"/>
      <c r="GR8" s="161"/>
      <c r="GS8" s="161"/>
      <c r="GT8" s="161"/>
      <c r="GU8" s="161"/>
      <c r="GV8" s="161"/>
      <c r="GW8" s="161"/>
      <c r="GX8" s="161"/>
      <c r="GY8" s="161"/>
      <c r="GZ8" s="161"/>
      <c r="HA8" s="161"/>
      <c r="HB8" s="161"/>
      <c r="HC8" s="161"/>
      <c r="HD8" s="161"/>
      <c r="HE8" s="161"/>
      <c r="HF8" s="161"/>
      <c r="HG8" s="161"/>
      <c r="HH8" s="161"/>
      <c r="HI8" s="161"/>
      <c r="HJ8" s="161"/>
      <c r="HK8" s="161"/>
      <c r="HL8" s="162"/>
      <c r="HM8" s="163"/>
      <c r="HN8" s="152"/>
      <c r="HO8" s="153">
        <v>8</v>
      </c>
      <c r="HP8" s="153"/>
      <c r="HQ8" s="153"/>
      <c r="HR8" s="153"/>
      <c r="HS8" s="164"/>
      <c r="HT8" s="153"/>
      <c r="HU8" s="165"/>
      <c r="HV8" s="154"/>
      <c r="HW8" s="144"/>
      <c r="HX8" s="145">
        <v>814</v>
      </c>
      <c r="HY8" s="145"/>
      <c r="HZ8" s="145"/>
      <c r="IA8" s="145"/>
      <c r="IB8" s="145"/>
      <c r="IC8" s="145"/>
      <c r="ID8" s="145"/>
      <c r="IE8" s="145"/>
      <c r="IF8" s="145"/>
      <c r="IG8" s="145"/>
      <c r="IH8" s="145"/>
      <c r="II8" s="145"/>
      <c r="IJ8" s="145"/>
      <c r="IK8" s="145"/>
      <c r="IL8" s="145"/>
      <c r="IM8" s="145"/>
      <c r="IN8" s="145"/>
      <c r="IO8" s="145"/>
      <c r="IP8" s="145">
        <v>433</v>
      </c>
      <c r="IQ8" s="145">
        <v>5</v>
      </c>
      <c r="IR8" s="145"/>
      <c r="IS8" s="145"/>
      <c r="IT8" s="145"/>
      <c r="IU8" s="145"/>
      <c r="IV8" s="145"/>
      <c r="IW8" s="145"/>
      <c r="IX8" s="146"/>
      <c r="IY8" s="166">
        <v>1252</v>
      </c>
      <c r="IZ8" s="315"/>
      <c r="JA8" s="439">
        <f t="shared" si="3"/>
        <v>3.4207650273224042</v>
      </c>
      <c r="JB8" s="444">
        <v>808</v>
      </c>
      <c r="JC8" s="452">
        <v>0.64536741214057503</v>
      </c>
      <c r="JD8" s="445">
        <v>1123</v>
      </c>
      <c r="JE8" s="454">
        <v>0.89696485623003197</v>
      </c>
      <c r="JF8" s="167"/>
      <c r="JG8" s="168">
        <v>2.058968058968059</v>
      </c>
      <c r="JH8" s="168"/>
      <c r="JI8" s="168"/>
      <c r="JJ8" s="168"/>
      <c r="JK8" s="168"/>
      <c r="JL8" s="168"/>
      <c r="JM8" s="168"/>
      <c r="JN8" s="168"/>
      <c r="JO8" s="168"/>
      <c r="JP8" s="168"/>
      <c r="JQ8" s="168"/>
      <c r="JR8" s="168"/>
      <c r="JS8" s="168"/>
      <c r="JT8" s="168"/>
      <c r="JU8" s="168"/>
      <c r="JV8" s="168"/>
      <c r="JW8" s="168"/>
      <c r="JX8" s="168"/>
      <c r="JY8" s="168">
        <v>26.12933025404157</v>
      </c>
      <c r="JZ8" s="168">
        <v>27</v>
      </c>
      <c r="KA8" s="168"/>
      <c r="KB8" s="168"/>
      <c r="KC8" s="168"/>
      <c r="KD8" s="168"/>
      <c r="KE8" s="168"/>
      <c r="KF8" s="168"/>
      <c r="KG8" s="169"/>
      <c r="KH8" s="464">
        <f t="shared" si="4"/>
        <v>18.396099437669875</v>
      </c>
      <c r="KI8" s="149"/>
      <c r="KJ8" s="150">
        <v>64</v>
      </c>
      <c r="KK8" s="150"/>
      <c r="KL8" s="150">
        <v>807</v>
      </c>
      <c r="KM8" s="150"/>
      <c r="KN8" s="296">
        <v>381</v>
      </c>
      <c r="KO8" s="330">
        <f t="shared" si="5"/>
        <v>0</v>
      </c>
      <c r="KP8" s="331">
        <f t="shared" si="6"/>
        <v>5.1118210862619806E-2</v>
      </c>
      <c r="KQ8" s="331">
        <f t="shared" si="7"/>
        <v>0</v>
      </c>
      <c r="KR8" s="331">
        <f t="shared" si="8"/>
        <v>0.64456869009584661</v>
      </c>
      <c r="KS8" s="331">
        <f t="shared" si="9"/>
        <v>0</v>
      </c>
      <c r="KT8" s="332">
        <v>0.30431309904153353</v>
      </c>
      <c r="KU8" s="324">
        <v>1320.1334999999999</v>
      </c>
      <c r="KV8" s="170">
        <v>2.2000000000000001E-3</v>
      </c>
      <c r="KW8" s="342">
        <v>1320.1357</v>
      </c>
      <c r="KX8" s="351">
        <f t="shared" si="10"/>
        <v>1.6664953458951228E-6</v>
      </c>
      <c r="KY8" s="352">
        <f t="shared" si="11"/>
        <v>1.0544214856230032</v>
      </c>
      <c r="KZ8" s="346">
        <v>152.5214</v>
      </c>
      <c r="LA8" s="171"/>
      <c r="LB8" s="172">
        <v>1167.6143</v>
      </c>
      <c r="LC8" s="173">
        <v>0.11553463784064016</v>
      </c>
      <c r="LD8" s="174"/>
      <c r="LE8" s="175">
        <v>876</v>
      </c>
      <c r="LF8" s="175"/>
      <c r="LG8" s="175"/>
      <c r="LH8" s="175"/>
      <c r="LI8" s="175"/>
      <c r="LJ8" s="175"/>
      <c r="LK8" s="175"/>
      <c r="LL8" s="175"/>
      <c r="LM8" s="175"/>
      <c r="LN8" s="175"/>
      <c r="LO8" s="175"/>
      <c r="LP8" s="175"/>
      <c r="LQ8" s="175"/>
      <c r="LR8" s="175"/>
      <c r="LS8" s="175"/>
      <c r="LT8" s="175"/>
      <c r="LU8" s="175"/>
      <c r="LV8" s="175"/>
      <c r="LW8" s="175">
        <v>10882</v>
      </c>
      <c r="LX8" s="175">
        <v>130</v>
      </c>
      <c r="LY8" s="175"/>
      <c r="LZ8" s="175"/>
      <c r="MA8" s="175"/>
      <c r="MB8" s="175"/>
      <c r="MC8" s="175"/>
      <c r="MD8" s="175"/>
      <c r="ME8" s="364"/>
      <c r="MF8" s="374">
        <f t="shared" si="12"/>
        <v>11888</v>
      </c>
      <c r="MG8" s="375">
        <f t="shared" si="13"/>
        <v>32.480874316939889</v>
      </c>
      <c r="MH8" s="369"/>
      <c r="MI8" s="156"/>
      <c r="MJ8" s="156"/>
      <c r="MK8" s="156"/>
      <c r="ML8" s="156"/>
      <c r="MM8" s="156"/>
      <c r="MN8" s="156"/>
      <c r="MO8" s="156"/>
      <c r="MP8" s="156"/>
      <c r="MQ8" s="156"/>
      <c r="MR8" s="156"/>
      <c r="MS8" s="156"/>
      <c r="MT8" s="156"/>
      <c r="MU8" s="156"/>
      <c r="MV8" s="156"/>
      <c r="MW8" s="156"/>
      <c r="MX8" s="156"/>
      <c r="MY8" s="156"/>
      <c r="MZ8" s="156"/>
      <c r="NA8" s="156"/>
      <c r="NB8" s="156"/>
      <c r="NC8" s="156"/>
      <c r="ND8" s="156"/>
      <c r="NE8" s="156"/>
      <c r="NF8" s="156"/>
      <c r="NG8" s="156"/>
      <c r="NH8" s="156"/>
      <c r="NI8" s="278"/>
      <c r="NJ8" s="289">
        <f t="shared" si="14"/>
        <v>0</v>
      </c>
      <c r="NK8" s="290"/>
      <c r="NL8" s="386">
        <f t="shared" si="16"/>
        <v>11888</v>
      </c>
      <c r="NM8" s="387">
        <f t="shared" si="17"/>
        <v>0</v>
      </c>
      <c r="NN8" s="393">
        <f t="shared" si="18"/>
        <v>0</v>
      </c>
      <c r="NO8" s="380"/>
      <c r="NP8" s="176"/>
      <c r="NQ8" s="176"/>
      <c r="NR8" s="176"/>
      <c r="NS8" s="176"/>
      <c r="NT8" s="176"/>
      <c r="NU8" s="176"/>
      <c r="NV8" s="176"/>
      <c r="NW8" s="176"/>
      <c r="NX8" s="176"/>
      <c r="NY8" s="176"/>
      <c r="NZ8" s="176"/>
      <c r="OA8" s="176"/>
      <c r="OB8" s="176"/>
      <c r="OC8" s="176"/>
      <c r="OD8" s="176"/>
      <c r="OE8" s="397"/>
      <c r="OF8" s="403"/>
      <c r="OG8" s="407"/>
      <c r="OH8" s="415"/>
      <c r="OI8" s="416"/>
      <c r="OJ8" s="416"/>
      <c r="OK8" s="416"/>
      <c r="OL8" s="416"/>
      <c r="OM8" s="416"/>
      <c r="ON8" s="416"/>
      <c r="OO8" s="416"/>
      <c r="OP8" s="417"/>
      <c r="OQ8" s="429"/>
      <c r="OR8" s="430"/>
      <c r="OS8" s="431"/>
      <c r="OT8" s="346"/>
      <c r="OU8" s="171"/>
      <c r="OV8" s="171"/>
      <c r="OW8" s="177"/>
      <c r="OX8" s="171"/>
      <c r="OY8" s="177"/>
      <c r="OZ8" s="171"/>
      <c r="PA8" s="178"/>
      <c r="PB8" s="155"/>
      <c r="PC8" s="156"/>
      <c r="PD8" s="156"/>
      <c r="PE8" s="156"/>
      <c r="PF8" s="156"/>
      <c r="PG8" s="156"/>
      <c r="PH8" s="156"/>
      <c r="PI8" s="156"/>
      <c r="PJ8" s="157"/>
    </row>
    <row r="9" spans="1:426" x14ac:dyDescent="0.15">
      <c r="A9" s="130" t="s">
        <v>233</v>
      </c>
      <c r="B9" s="131" t="s">
        <v>234</v>
      </c>
      <c r="C9" s="132" t="s">
        <v>235</v>
      </c>
      <c r="D9" s="131" t="s">
        <v>236</v>
      </c>
      <c r="E9" s="131" t="s">
        <v>207</v>
      </c>
      <c r="F9" s="132" t="s">
        <v>237</v>
      </c>
      <c r="G9" s="132" t="s">
        <v>237</v>
      </c>
      <c r="H9" s="132" t="s">
        <v>209</v>
      </c>
      <c r="I9" s="132" t="s">
        <v>210</v>
      </c>
      <c r="J9" s="133" t="s">
        <v>238</v>
      </c>
      <c r="K9" s="134">
        <v>5130570</v>
      </c>
      <c r="L9" s="135">
        <v>0</v>
      </c>
      <c r="M9" s="135">
        <v>4646935</v>
      </c>
      <c r="N9" s="135">
        <v>2179106</v>
      </c>
      <c r="O9" s="136">
        <v>0.46893403931838945</v>
      </c>
      <c r="P9" s="137">
        <v>483635</v>
      </c>
      <c r="Q9" s="138">
        <v>4262.5787599999994</v>
      </c>
      <c r="R9" s="139">
        <v>4598516.1382600004</v>
      </c>
      <c r="S9" s="139">
        <v>131301.14003000001</v>
      </c>
      <c r="T9" s="139">
        <v>4734079.8570499998</v>
      </c>
      <c r="U9" s="467">
        <f t="shared" si="0"/>
        <v>0.92272005976918736</v>
      </c>
      <c r="V9" s="140">
        <v>295.68965279999998</v>
      </c>
      <c r="W9" s="141">
        <v>16.546289680000001</v>
      </c>
      <c r="X9" s="141">
        <v>640.00087299999996</v>
      </c>
      <c r="Y9" s="141">
        <v>158.34613759999999</v>
      </c>
      <c r="Z9" s="141">
        <v>56.965396830000003</v>
      </c>
      <c r="AA9" s="141">
        <v>199.7471429</v>
      </c>
      <c r="AB9" s="141">
        <v>0.79</v>
      </c>
      <c r="AC9" s="141">
        <v>292.71886899999998</v>
      </c>
      <c r="AD9" s="141">
        <v>118.2932242</v>
      </c>
      <c r="AE9" s="141">
        <v>1779.0975860099998</v>
      </c>
      <c r="AF9" s="142">
        <v>0.21613389978477424</v>
      </c>
      <c r="AG9" s="143">
        <v>0.46780765994781548</v>
      </c>
      <c r="AH9" s="147"/>
      <c r="AI9" s="148"/>
      <c r="AJ9" s="149"/>
      <c r="AK9" s="150"/>
      <c r="AL9" s="150"/>
      <c r="AM9" s="150"/>
      <c r="AN9" s="151"/>
      <c r="AO9" s="149">
        <v>2018</v>
      </c>
      <c r="AP9" s="150">
        <v>828</v>
      </c>
      <c r="AQ9" s="151"/>
      <c r="AR9" s="152"/>
      <c r="AS9" s="153"/>
      <c r="AT9" s="153"/>
      <c r="AU9" s="153"/>
      <c r="AV9" s="153"/>
      <c r="AW9" s="153"/>
      <c r="AX9" s="153">
        <v>1</v>
      </c>
      <c r="AY9" s="153"/>
      <c r="AZ9" s="153"/>
      <c r="BA9" s="153"/>
      <c r="BB9" s="153">
        <v>1</v>
      </c>
      <c r="BC9" s="153"/>
      <c r="BD9" s="153"/>
      <c r="BE9" s="153"/>
      <c r="BF9" s="153"/>
      <c r="BG9" s="153"/>
      <c r="BH9" s="153"/>
      <c r="BI9" s="153"/>
      <c r="BJ9" s="153">
        <v>1</v>
      </c>
      <c r="BK9" s="153">
        <v>1</v>
      </c>
      <c r="BL9" s="153"/>
      <c r="BM9" s="153"/>
      <c r="BN9" s="153"/>
      <c r="BO9" s="153">
        <v>1</v>
      </c>
      <c r="BP9" s="153"/>
      <c r="BQ9" s="153"/>
      <c r="BR9" s="153"/>
      <c r="BS9" s="154">
        <v>5</v>
      </c>
      <c r="BT9" s="155"/>
      <c r="BU9" s="156">
        <v>36</v>
      </c>
      <c r="BV9" s="156"/>
      <c r="BW9" s="156"/>
      <c r="BX9" s="156"/>
      <c r="BY9" s="156"/>
      <c r="BZ9" s="156"/>
      <c r="CA9" s="156"/>
      <c r="CB9" s="156"/>
      <c r="CC9" s="156"/>
      <c r="CD9" s="156"/>
      <c r="CE9" s="156"/>
      <c r="CF9" s="156">
        <v>10</v>
      </c>
      <c r="CG9" s="156"/>
      <c r="CH9" s="156"/>
      <c r="CI9" s="156">
        <v>36</v>
      </c>
      <c r="CJ9" s="156"/>
      <c r="CK9" s="156">
        <v>14</v>
      </c>
      <c r="CL9" s="156">
        <v>30</v>
      </c>
      <c r="CM9" s="156"/>
      <c r="CN9" s="156"/>
      <c r="CO9" s="156"/>
      <c r="CP9" s="156">
        <v>45</v>
      </c>
      <c r="CQ9" s="156">
        <v>30</v>
      </c>
      <c r="CR9" s="156"/>
      <c r="CS9" s="156"/>
      <c r="CT9" s="156"/>
      <c r="CU9" s="156"/>
      <c r="CV9" s="156"/>
      <c r="CW9" s="156">
        <v>8</v>
      </c>
      <c r="CX9" s="156"/>
      <c r="CY9" s="156"/>
      <c r="CZ9" s="156"/>
      <c r="DA9" s="156"/>
      <c r="DB9" s="156">
        <v>8</v>
      </c>
      <c r="DC9" s="156">
        <v>10</v>
      </c>
      <c r="DD9" s="156"/>
      <c r="DE9" s="156"/>
      <c r="DF9" s="156"/>
      <c r="DG9" s="278">
        <v>21</v>
      </c>
      <c r="DH9" s="289">
        <v>248</v>
      </c>
      <c r="DI9" s="290">
        <f t="shared" si="1"/>
        <v>11</v>
      </c>
      <c r="DJ9" s="284"/>
      <c r="DK9" s="158">
        <v>0.72252580449301762</v>
      </c>
      <c r="DL9" s="158"/>
      <c r="DM9" s="158"/>
      <c r="DN9" s="158"/>
      <c r="DO9" s="158"/>
      <c r="DP9" s="158"/>
      <c r="DQ9" s="158"/>
      <c r="DR9" s="158"/>
      <c r="DS9" s="158"/>
      <c r="DT9" s="158"/>
      <c r="DU9" s="158"/>
      <c r="DV9" s="158">
        <v>0.77595628415300544</v>
      </c>
      <c r="DW9" s="158"/>
      <c r="DX9" s="158"/>
      <c r="DY9" s="158">
        <v>0.54751062537947781</v>
      </c>
      <c r="DZ9" s="158"/>
      <c r="EA9" s="158">
        <v>0.50897736143637784</v>
      </c>
      <c r="EB9" s="158">
        <v>0.54125683060109286</v>
      </c>
      <c r="EC9" s="158"/>
      <c r="ED9" s="158"/>
      <c r="EE9" s="158"/>
      <c r="EF9" s="158">
        <v>0.65901639344262297</v>
      </c>
      <c r="EG9" s="158">
        <v>0.50127504553734059</v>
      </c>
      <c r="EH9" s="158"/>
      <c r="EI9" s="158"/>
      <c r="EJ9" s="158"/>
      <c r="EK9" s="158"/>
      <c r="EL9" s="158"/>
      <c r="EM9" s="158">
        <v>0.9470628415300546</v>
      </c>
      <c r="EN9" s="158"/>
      <c r="EO9" s="158"/>
      <c r="EP9" s="158"/>
      <c r="EQ9" s="158"/>
      <c r="ER9" s="158">
        <v>0.47950819672131145</v>
      </c>
      <c r="ES9" s="158">
        <v>0.56557377049180324</v>
      </c>
      <c r="ET9" s="158"/>
      <c r="EU9" s="158"/>
      <c r="EV9" s="158"/>
      <c r="EW9" s="159">
        <v>0.73393182409575852</v>
      </c>
      <c r="EX9" s="160">
        <v>0.62104486162524242</v>
      </c>
      <c r="EY9" s="149">
        <v>8</v>
      </c>
      <c r="EZ9" s="150">
        <v>25</v>
      </c>
      <c r="FA9" s="150"/>
      <c r="FB9" s="150"/>
      <c r="FC9" s="150"/>
      <c r="FD9" s="150"/>
      <c r="FE9" s="150"/>
      <c r="FF9" s="150"/>
      <c r="FG9" s="150"/>
      <c r="FH9" s="150">
        <v>4</v>
      </c>
      <c r="FI9" s="150"/>
      <c r="FJ9" s="150"/>
      <c r="FK9" s="150">
        <v>10</v>
      </c>
      <c r="FL9" s="150"/>
      <c r="FM9" s="150">
        <v>20</v>
      </c>
      <c r="FN9" s="150">
        <v>22</v>
      </c>
      <c r="FO9" s="150"/>
      <c r="FP9" s="150"/>
      <c r="FQ9" s="150"/>
      <c r="FR9" s="150">
        <v>20</v>
      </c>
      <c r="FS9" s="150">
        <v>12</v>
      </c>
      <c r="FT9" s="150"/>
      <c r="FU9" s="150"/>
      <c r="FV9" s="150"/>
      <c r="FW9" s="150"/>
      <c r="FX9" s="150"/>
      <c r="FY9" s="150"/>
      <c r="FZ9" s="150"/>
      <c r="GA9" s="150"/>
      <c r="GB9" s="150"/>
      <c r="GC9" s="150"/>
      <c r="GD9" s="296">
        <v>8</v>
      </c>
      <c r="GE9" s="307">
        <v>129</v>
      </c>
      <c r="GF9" s="308">
        <f t="shared" si="2"/>
        <v>9</v>
      </c>
      <c r="GG9" s="302">
        <v>0.73702185792349728</v>
      </c>
      <c r="GH9" s="161">
        <v>0.53016393442622956</v>
      </c>
      <c r="GI9" s="161"/>
      <c r="GJ9" s="161"/>
      <c r="GK9" s="161"/>
      <c r="GL9" s="161"/>
      <c r="GM9" s="161"/>
      <c r="GN9" s="161"/>
      <c r="GO9" s="161"/>
      <c r="GP9" s="161">
        <v>0.23087431693989072</v>
      </c>
      <c r="GQ9" s="161"/>
      <c r="GR9" s="161"/>
      <c r="GS9" s="161">
        <v>0.46366120218579238</v>
      </c>
      <c r="GT9" s="161"/>
      <c r="GU9" s="161">
        <v>0.52909836065573768</v>
      </c>
      <c r="GV9" s="161">
        <v>0.82190760059612522</v>
      </c>
      <c r="GW9" s="161"/>
      <c r="GX9" s="161"/>
      <c r="GY9" s="161"/>
      <c r="GZ9" s="161">
        <v>0.72404371584699456</v>
      </c>
      <c r="HA9" s="161">
        <v>0.54462659380692169</v>
      </c>
      <c r="HB9" s="161"/>
      <c r="HC9" s="161"/>
      <c r="HD9" s="161"/>
      <c r="HE9" s="161"/>
      <c r="HF9" s="161"/>
      <c r="HG9" s="161"/>
      <c r="HH9" s="161"/>
      <c r="HI9" s="161"/>
      <c r="HJ9" s="161"/>
      <c r="HK9" s="161"/>
      <c r="HL9" s="162">
        <v>0.64105191256830596</v>
      </c>
      <c r="HM9" s="163">
        <v>0.61642733087643498</v>
      </c>
      <c r="HN9" s="152"/>
      <c r="HO9" s="153"/>
      <c r="HP9" s="153"/>
      <c r="HQ9" s="153"/>
      <c r="HR9" s="153"/>
      <c r="HS9" s="164"/>
      <c r="HT9" s="153"/>
      <c r="HU9" s="165"/>
      <c r="HV9" s="154"/>
      <c r="HW9" s="144">
        <v>196</v>
      </c>
      <c r="HX9" s="145">
        <v>3106</v>
      </c>
      <c r="HY9" s="145">
        <v>51</v>
      </c>
      <c r="HZ9" s="145">
        <v>747</v>
      </c>
      <c r="IA9" s="145">
        <v>635</v>
      </c>
      <c r="IB9" s="145">
        <v>7528</v>
      </c>
      <c r="IC9" s="145">
        <v>1224</v>
      </c>
      <c r="ID9" s="145">
        <v>541</v>
      </c>
      <c r="IE9" s="145">
        <v>2121</v>
      </c>
      <c r="IF9" s="145">
        <v>278</v>
      </c>
      <c r="IG9" s="145">
        <v>206</v>
      </c>
      <c r="IH9" s="145">
        <v>307</v>
      </c>
      <c r="II9" s="145">
        <v>302</v>
      </c>
      <c r="IJ9" s="145">
        <v>1133</v>
      </c>
      <c r="IK9" s="145">
        <v>48</v>
      </c>
      <c r="IL9" s="145"/>
      <c r="IM9" s="145">
        <v>69</v>
      </c>
      <c r="IN9" s="145">
        <v>60</v>
      </c>
      <c r="IO9" s="145">
        <v>57</v>
      </c>
      <c r="IP9" s="145">
        <v>48</v>
      </c>
      <c r="IQ9" s="145"/>
      <c r="IR9" s="145">
        <v>69</v>
      </c>
      <c r="IS9" s="145"/>
      <c r="IT9" s="145">
        <v>55</v>
      </c>
      <c r="IU9" s="145">
        <v>167</v>
      </c>
      <c r="IV9" s="145"/>
      <c r="IW9" s="145">
        <v>5</v>
      </c>
      <c r="IX9" s="146">
        <v>1</v>
      </c>
      <c r="IY9" s="166">
        <v>18954</v>
      </c>
      <c r="IZ9" s="315">
        <f t="shared" si="21"/>
        <v>1.0340825155639971E-2</v>
      </c>
      <c r="JA9" s="439">
        <f t="shared" si="3"/>
        <v>51.786885245901637</v>
      </c>
      <c r="JB9" s="444">
        <v>12089</v>
      </c>
      <c r="JC9" s="452">
        <v>0.6378073229925082</v>
      </c>
      <c r="JD9" s="445">
        <v>12089</v>
      </c>
      <c r="JE9" s="454">
        <v>0.6378073229925082</v>
      </c>
      <c r="JF9" s="167">
        <v>25.622448979591837</v>
      </c>
      <c r="JG9" s="168">
        <v>5.0598840952994202</v>
      </c>
      <c r="JH9" s="168">
        <v>2.4117647058823528</v>
      </c>
      <c r="JI9" s="168">
        <v>3.6318607764390896</v>
      </c>
      <c r="JJ9" s="168">
        <v>6.3637795275590552</v>
      </c>
      <c r="JK9" s="168">
        <v>4.9177736450584488</v>
      </c>
      <c r="JL9" s="168">
        <v>5.1870915032679736</v>
      </c>
      <c r="JM9" s="168">
        <v>5.5693160813308689</v>
      </c>
      <c r="JN9" s="168">
        <v>7.2164073550212162</v>
      </c>
      <c r="JO9" s="168">
        <v>5.5683453237410072</v>
      </c>
      <c r="JP9" s="168">
        <v>5.4563106796116507</v>
      </c>
      <c r="JQ9" s="168">
        <v>4.2117263843648205</v>
      </c>
      <c r="JR9" s="168">
        <v>4.6192052980132452</v>
      </c>
      <c r="JS9" s="168">
        <v>3.6345984112974405</v>
      </c>
      <c r="JT9" s="168">
        <v>2.0625</v>
      </c>
      <c r="JU9" s="168"/>
      <c r="JV9" s="168">
        <v>4.7536231884057969</v>
      </c>
      <c r="JW9" s="168">
        <v>5.916666666666667</v>
      </c>
      <c r="JX9" s="168">
        <v>13.526315789473685</v>
      </c>
      <c r="JY9" s="168">
        <v>5.604166666666667</v>
      </c>
      <c r="JZ9" s="168"/>
      <c r="KA9" s="168">
        <v>12.27536231884058</v>
      </c>
      <c r="KB9" s="168"/>
      <c r="KC9" s="168">
        <v>2.3090909090909091</v>
      </c>
      <c r="KD9" s="168">
        <v>13.395209580838323</v>
      </c>
      <c r="KE9" s="168"/>
      <c r="KF9" s="168">
        <v>7.6</v>
      </c>
      <c r="KG9" s="169">
        <v>8</v>
      </c>
      <c r="KH9" s="464">
        <f t="shared" si="4"/>
        <v>6.8713936619358771</v>
      </c>
      <c r="KI9" s="149">
        <v>8299</v>
      </c>
      <c r="KJ9" s="150">
        <v>4354</v>
      </c>
      <c r="KK9" s="150">
        <v>93</v>
      </c>
      <c r="KL9" s="150">
        <v>1853</v>
      </c>
      <c r="KM9" s="150">
        <v>930</v>
      </c>
      <c r="KN9" s="296">
        <v>3425</v>
      </c>
      <c r="KO9" s="330">
        <f t="shared" si="5"/>
        <v>0.43784953044212305</v>
      </c>
      <c r="KP9" s="331">
        <f t="shared" si="6"/>
        <v>0.22971404452885935</v>
      </c>
      <c r="KQ9" s="331">
        <f t="shared" si="7"/>
        <v>4.9066160177271287E-3</v>
      </c>
      <c r="KR9" s="331">
        <f t="shared" si="8"/>
        <v>9.7763005170412573E-2</v>
      </c>
      <c r="KS9" s="331">
        <f t="shared" si="9"/>
        <v>4.9066160177271285E-2</v>
      </c>
      <c r="KT9" s="332">
        <v>0.18070064366360664</v>
      </c>
      <c r="KU9" s="324">
        <v>24958.813399999999</v>
      </c>
      <c r="KV9" s="170">
        <v>11807.978700000001</v>
      </c>
      <c r="KW9" s="342">
        <v>36766.792099999999</v>
      </c>
      <c r="KX9" s="351">
        <f t="shared" si="10"/>
        <v>0.32115879644555667</v>
      </c>
      <c r="KY9" s="352">
        <f t="shared" si="11"/>
        <v>1.9397906563258414</v>
      </c>
      <c r="KZ9" s="346">
        <v>7779.5456000000004</v>
      </c>
      <c r="LA9" s="171">
        <v>12403.620799999999</v>
      </c>
      <c r="LB9" s="172">
        <v>16583.625700000001</v>
      </c>
      <c r="LC9" s="173">
        <v>0.21159163352736451</v>
      </c>
      <c r="LD9" s="174">
        <v>574</v>
      </c>
      <c r="LE9" s="175">
        <v>7696</v>
      </c>
      <c r="LF9" s="175">
        <v>71</v>
      </c>
      <c r="LG9" s="175">
        <v>1950</v>
      </c>
      <c r="LH9" s="175">
        <v>2234</v>
      </c>
      <c r="LI9" s="175">
        <v>16460</v>
      </c>
      <c r="LJ9" s="175">
        <v>3929</v>
      </c>
      <c r="LK9" s="175">
        <v>2016</v>
      </c>
      <c r="LL9" s="175">
        <v>10905</v>
      </c>
      <c r="LM9" s="175">
        <v>1028</v>
      </c>
      <c r="LN9" s="175">
        <v>855</v>
      </c>
      <c r="LO9" s="175">
        <v>788</v>
      </c>
      <c r="LP9" s="175">
        <v>871</v>
      </c>
      <c r="LQ9" s="175">
        <v>2691</v>
      </c>
      <c r="LR9" s="175">
        <v>60</v>
      </c>
      <c r="LS9" s="175"/>
      <c r="LT9" s="175">
        <v>211</v>
      </c>
      <c r="LU9" s="175">
        <v>264</v>
      </c>
      <c r="LV9" s="175">
        <v>357</v>
      </c>
      <c r="LW9" s="175">
        <v>210</v>
      </c>
      <c r="LX9" s="175"/>
      <c r="LY9" s="175">
        <v>649</v>
      </c>
      <c r="LZ9" s="175"/>
      <c r="MA9" s="175">
        <v>71</v>
      </c>
      <c r="MB9" s="175">
        <v>2070</v>
      </c>
      <c r="MC9" s="175"/>
      <c r="MD9" s="175">
        <v>23</v>
      </c>
      <c r="ME9" s="364"/>
      <c r="MF9" s="374">
        <f t="shared" si="12"/>
        <v>55983</v>
      </c>
      <c r="MG9" s="375">
        <f t="shared" si="13"/>
        <v>152.95901639344262</v>
      </c>
      <c r="MH9" s="369">
        <v>4245</v>
      </c>
      <c r="MI9" s="156">
        <v>4922</v>
      </c>
      <c r="MJ9" s="156">
        <v>1</v>
      </c>
      <c r="MK9" s="156">
        <v>14</v>
      </c>
      <c r="ML9" s="156">
        <v>1170</v>
      </c>
      <c r="MM9" s="156">
        <v>13037</v>
      </c>
      <c r="MN9" s="156">
        <v>1187</v>
      </c>
      <c r="MO9" s="156">
        <v>451</v>
      </c>
      <c r="MP9" s="156">
        <v>2282</v>
      </c>
      <c r="MQ9" s="156">
        <v>244</v>
      </c>
      <c r="MR9" s="156">
        <v>63</v>
      </c>
      <c r="MS9" s="156">
        <v>197</v>
      </c>
      <c r="MT9" s="156">
        <v>221</v>
      </c>
      <c r="MU9" s="156">
        <v>336</v>
      </c>
      <c r="MV9" s="156"/>
      <c r="MW9" s="156"/>
      <c r="MX9" s="156">
        <v>46</v>
      </c>
      <c r="MY9" s="156">
        <v>31</v>
      </c>
      <c r="MZ9" s="156">
        <v>356</v>
      </c>
      <c r="NA9" s="156">
        <v>12</v>
      </c>
      <c r="NB9" s="156"/>
      <c r="NC9" s="156">
        <v>131</v>
      </c>
      <c r="ND9" s="156"/>
      <c r="NE9" s="156">
        <v>5</v>
      </c>
      <c r="NF9" s="156"/>
      <c r="NG9" s="156"/>
      <c r="NH9" s="156">
        <v>10</v>
      </c>
      <c r="NI9" s="278">
        <v>7</v>
      </c>
      <c r="NJ9" s="289">
        <f t="shared" si="14"/>
        <v>28968</v>
      </c>
      <c r="NK9" s="290">
        <f t="shared" si="15"/>
        <v>79.147540983606561</v>
      </c>
      <c r="NL9" s="386">
        <f t="shared" si="16"/>
        <v>55983</v>
      </c>
      <c r="NM9" s="387">
        <f t="shared" si="17"/>
        <v>28968</v>
      </c>
      <c r="NN9" s="393">
        <f t="shared" si="18"/>
        <v>0.34099657449588588</v>
      </c>
      <c r="NO9" s="380"/>
      <c r="NP9" s="176">
        <v>1540</v>
      </c>
      <c r="NQ9" s="176">
        <v>1900</v>
      </c>
      <c r="NR9" s="176">
        <v>1650</v>
      </c>
      <c r="NS9" s="176">
        <v>6635</v>
      </c>
      <c r="NT9" s="176">
        <v>5804</v>
      </c>
      <c r="NU9" s="176">
        <v>11439</v>
      </c>
      <c r="NV9" s="176"/>
      <c r="NW9" s="176"/>
      <c r="NX9" s="176"/>
      <c r="NY9" s="176"/>
      <c r="NZ9" s="176"/>
      <c r="OA9" s="176"/>
      <c r="OB9" s="176"/>
      <c r="OC9" s="176"/>
      <c r="OD9" s="176"/>
      <c r="OE9" s="397"/>
      <c r="OF9" s="403">
        <f t="shared" si="19"/>
        <v>28968</v>
      </c>
      <c r="OG9" s="407">
        <f t="shared" si="20"/>
        <v>0.17571112952223142</v>
      </c>
      <c r="OH9" s="415">
        <v>1864</v>
      </c>
      <c r="OI9" s="416">
        <v>16</v>
      </c>
      <c r="OJ9" s="416">
        <v>19</v>
      </c>
      <c r="OK9" s="416">
        <v>1899</v>
      </c>
      <c r="OL9" s="416">
        <v>3160</v>
      </c>
      <c r="OM9" s="416">
        <v>715</v>
      </c>
      <c r="ON9" s="416">
        <v>128</v>
      </c>
      <c r="OO9" s="416">
        <v>4003</v>
      </c>
      <c r="OP9" s="417">
        <v>5902</v>
      </c>
      <c r="OQ9" s="429"/>
      <c r="OR9" s="430"/>
      <c r="OS9" s="431"/>
      <c r="OT9" s="346">
        <v>10</v>
      </c>
      <c r="OU9" s="177">
        <v>1.25</v>
      </c>
      <c r="OV9" s="171">
        <v>71.260000000000005</v>
      </c>
      <c r="OW9" s="177">
        <v>0.58892561983471081</v>
      </c>
      <c r="OX9" s="171">
        <v>44.45</v>
      </c>
      <c r="OY9" s="177">
        <v>5.5562500000000004</v>
      </c>
      <c r="OZ9" s="171">
        <v>502.60999999999996</v>
      </c>
      <c r="PA9" s="178">
        <v>4.1538016528925619</v>
      </c>
      <c r="PB9" s="155"/>
      <c r="PC9" s="156"/>
      <c r="PD9" s="156"/>
      <c r="PE9" s="156"/>
      <c r="PF9" s="156"/>
      <c r="PG9" s="156"/>
      <c r="PH9" s="156"/>
      <c r="PI9" s="156"/>
      <c r="PJ9" s="157"/>
    </row>
    <row r="10" spans="1:426" x14ac:dyDescent="0.15">
      <c r="A10" s="130" t="s">
        <v>239</v>
      </c>
      <c r="B10" s="131" t="s">
        <v>240</v>
      </c>
      <c r="C10" s="132" t="s">
        <v>241</v>
      </c>
      <c r="D10" s="131" t="s">
        <v>242</v>
      </c>
      <c r="E10" s="131" t="s">
        <v>207</v>
      </c>
      <c r="F10" s="132" t="s">
        <v>220</v>
      </c>
      <c r="G10" s="132" t="s">
        <v>220</v>
      </c>
      <c r="H10" s="132" t="s">
        <v>209</v>
      </c>
      <c r="I10" s="132" t="s">
        <v>210</v>
      </c>
      <c r="J10" s="133" t="s">
        <v>211</v>
      </c>
      <c r="K10" s="134">
        <v>14324529</v>
      </c>
      <c r="L10" s="135">
        <v>172597</v>
      </c>
      <c r="M10" s="135">
        <v>14273329</v>
      </c>
      <c r="N10" s="135">
        <v>5438522</v>
      </c>
      <c r="O10" s="136">
        <v>0.38102687887317666</v>
      </c>
      <c r="P10" s="137">
        <v>51200</v>
      </c>
      <c r="Q10" s="138">
        <v>27932.837629999998</v>
      </c>
      <c r="R10" s="139">
        <v>12942907.47727</v>
      </c>
      <c r="S10" s="139">
        <v>427738.92674000008</v>
      </c>
      <c r="T10" s="139">
        <v>13398579.24164</v>
      </c>
      <c r="U10" s="467">
        <f t="shared" si="0"/>
        <v>0.93535914804877696</v>
      </c>
      <c r="V10" s="140">
        <v>890.69734129999995</v>
      </c>
      <c r="W10" s="141">
        <v>53.52</v>
      </c>
      <c r="X10" s="141">
        <v>1827.7671660000001</v>
      </c>
      <c r="Y10" s="141">
        <v>593.40354500000001</v>
      </c>
      <c r="Z10" s="141">
        <v>234.08666669999999</v>
      </c>
      <c r="AA10" s="141">
        <v>576.13761899999997</v>
      </c>
      <c r="AB10" s="141">
        <v>52.651798939999999</v>
      </c>
      <c r="AC10" s="141">
        <v>665.41914680000002</v>
      </c>
      <c r="AD10" s="141">
        <v>318.88994050000002</v>
      </c>
      <c r="AE10" s="141">
        <v>5212.5732242399999</v>
      </c>
      <c r="AF10" s="142">
        <v>0.21065319300146626</v>
      </c>
      <c r="AG10" s="143">
        <v>0.43227364866631951</v>
      </c>
      <c r="AH10" s="147">
        <v>1</v>
      </c>
      <c r="AI10" s="148"/>
      <c r="AJ10" s="149">
        <v>11600</v>
      </c>
      <c r="AK10" s="150">
        <v>11117</v>
      </c>
      <c r="AL10" s="150">
        <v>6</v>
      </c>
      <c r="AM10" s="150">
        <v>135</v>
      </c>
      <c r="AN10" s="151">
        <v>3405</v>
      </c>
      <c r="AO10" s="149">
        <v>22908</v>
      </c>
      <c r="AP10" s="150">
        <v>10384</v>
      </c>
      <c r="AQ10" s="151">
        <v>4366</v>
      </c>
      <c r="AR10" s="152"/>
      <c r="AS10" s="153"/>
      <c r="AT10" s="153"/>
      <c r="AU10" s="153"/>
      <c r="AV10" s="153">
        <v>1</v>
      </c>
      <c r="AW10" s="153">
        <v>1</v>
      </c>
      <c r="AX10" s="153"/>
      <c r="AY10" s="153">
        <v>1</v>
      </c>
      <c r="AZ10" s="153">
        <v>1</v>
      </c>
      <c r="BA10" s="153"/>
      <c r="BB10" s="153">
        <v>1</v>
      </c>
      <c r="BC10" s="153"/>
      <c r="BD10" s="153">
        <v>1</v>
      </c>
      <c r="BE10" s="153">
        <v>1</v>
      </c>
      <c r="BF10" s="153">
        <v>1</v>
      </c>
      <c r="BG10" s="153">
        <v>1</v>
      </c>
      <c r="BH10" s="153"/>
      <c r="BI10" s="153"/>
      <c r="BJ10" s="153">
        <v>1</v>
      </c>
      <c r="BK10" s="153"/>
      <c r="BL10" s="153"/>
      <c r="BM10" s="153"/>
      <c r="BN10" s="153"/>
      <c r="BO10" s="153"/>
      <c r="BP10" s="153"/>
      <c r="BQ10" s="153"/>
      <c r="BR10" s="153">
        <v>1</v>
      </c>
      <c r="BS10" s="154">
        <v>11</v>
      </c>
      <c r="BT10" s="155">
        <v>20</v>
      </c>
      <c r="BU10" s="156"/>
      <c r="BV10" s="156">
        <v>23</v>
      </c>
      <c r="BW10" s="156"/>
      <c r="BX10" s="156"/>
      <c r="BY10" s="156"/>
      <c r="BZ10" s="156"/>
      <c r="CA10" s="156">
        <v>10</v>
      </c>
      <c r="CB10" s="156">
        <v>51</v>
      </c>
      <c r="CC10" s="156"/>
      <c r="CD10" s="156"/>
      <c r="CE10" s="156">
        <v>54</v>
      </c>
      <c r="CF10" s="156">
        <v>139</v>
      </c>
      <c r="CG10" s="156">
        <v>30</v>
      </c>
      <c r="CH10" s="156"/>
      <c r="CI10" s="156">
        <v>100</v>
      </c>
      <c r="CJ10" s="156"/>
      <c r="CK10" s="156">
        <v>39</v>
      </c>
      <c r="CL10" s="156">
        <v>42</v>
      </c>
      <c r="CM10" s="156">
        <v>64</v>
      </c>
      <c r="CN10" s="156">
        <v>31</v>
      </c>
      <c r="CO10" s="156">
        <v>80</v>
      </c>
      <c r="CP10" s="156"/>
      <c r="CQ10" s="156">
        <v>50</v>
      </c>
      <c r="CR10" s="156"/>
      <c r="CS10" s="156">
        <v>20</v>
      </c>
      <c r="CT10" s="156">
        <v>40</v>
      </c>
      <c r="CU10" s="156"/>
      <c r="CV10" s="156"/>
      <c r="CW10" s="156">
        <v>20</v>
      </c>
      <c r="CX10" s="156"/>
      <c r="CY10" s="156">
        <v>20</v>
      </c>
      <c r="CZ10" s="156"/>
      <c r="DA10" s="156">
        <v>114</v>
      </c>
      <c r="DB10" s="156"/>
      <c r="DC10" s="156">
        <v>20</v>
      </c>
      <c r="DD10" s="156"/>
      <c r="DE10" s="156"/>
      <c r="DF10" s="156">
        <v>50</v>
      </c>
      <c r="DG10" s="278">
        <v>171</v>
      </c>
      <c r="DH10" s="289">
        <v>1188</v>
      </c>
      <c r="DI10" s="290">
        <f t="shared" si="1"/>
        <v>22</v>
      </c>
      <c r="DJ10" s="284">
        <v>0.30505464480874317</v>
      </c>
      <c r="DK10" s="158"/>
      <c r="DL10" s="158">
        <v>0.27215490615348065</v>
      </c>
      <c r="DM10" s="158"/>
      <c r="DN10" s="158"/>
      <c r="DO10" s="158"/>
      <c r="DP10" s="158"/>
      <c r="DQ10" s="158">
        <v>0.55546448087431699</v>
      </c>
      <c r="DR10" s="158">
        <v>0.27900996464159433</v>
      </c>
      <c r="DS10" s="158"/>
      <c r="DT10" s="158"/>
      <c r="DU10" s="158">
        <v>0.57999392835458408</v>
      </c>
      <c r="DV10" s="158">
        <v>0.43069151236387937</v>
      </c>
      <c r="DW10" s="158">
        <v>0.51520947176684884</v>
      </c>
      <c r="DX10" s="158"/>
      <c r="DY10" s="158">
        <v>0.53163934426229509</v>
      </c>
      <c r="DZ10" s="158"/>
      <c r="EA10" s="158">
        <v>0.54847975339778621</v>
      </c>
      <c r="EB10" s="158">
        <v>0.59536820192557893</v>
      </c>
      <c r="EC10" s="158">
        <v>0.50691598360655743</v>
      </c>
      <c r="ED10" s="158">
        <v>0.69760267935836417</v>
      </c>
      <c r="EE10" s="158">
        <v>0.41977459016393442</v>
      </c>
      <c r="EF10" s="158"/>
      <c r="EG10" s="158">
        <v>0.64278688524590166</v>
      </c>
      <c r="EH10" s="158"/>
      <c r="EI10" s="158">
        <v>0.4290983606557377</v>
      </c>
      <c r="EJ10" s="158">
        <v>0.43913934426229506</v>
      </c>
      <c r="EK10" s="158"/>
      <c r="EL10" s="158"/>
      <c r="EM10" s="158">
        <v>0.45191256830601095</v>
      </c>
      <c r="EN10" s="158"/>
      <c r="EO10" s="158">
        <v>0.54631147540983604</v>
      </c>
      <c r="EP10" s="158"/>
      <c r="EQ10" s="158">
        <v>0.52204965966829642</v>
      </c>
      <c r="ER10" s="158"/>
      <c r="ES10" s="158">
        <v>0.25368852459016394</v>
      </c>
      <c r="ET10" s="158"/>
      <c r="EU10" s="158"/>
      <c r="EV10" s="158">
        <v>0.2803825136612022</v>
      </c>
      <c r="EW10" s="159">
        <v>0.53299459943118266</v>
      </c>
      <c r="EX10" s="160">
        <v>0.48316268329929535</v>
      </c>
      <c r="EY10" s="149">
        <v>10</v>
      </c>
      <c r="EZ10" s="150"/>
      <c r="FA10" s="150"/>
      <c r="FB10" s="150"/>
      <c r="FC10" s="150"/>
      <c r="FD10" s="150">
        <v>4</v>
      </c>
      <c r="FE10" s="150">
        <v>24</v>
      </c>
      <c r="FF10" s="150"/>
      <c r="FG10" s="150"/>
      <c r="FH10" s="150">
        <v>20</v>
      </c>
      <c r="FI10" s="150">
        <v>10</v>
      </c>
      <c r="FJ10" s="150"/>
      <c r="FK10" s="150">
        <v>18</v>
      </c>
      <c r="FL10" s="150"/>
      <c r="FM10" s="150">
        <v>22</v>
      </c>
      <c r="FN10" s="150">
        <v>33</v>
      </c>
      <c r="FO10" s="150"/>
      <c r="FP10" s="150"/>
      <c r="FQ10" s="150">
        <v>30</v>
      </c>
      <c r="FR10" s="150"/>
      <c r="FS10" s="150">
        <v>13</v>
      </c>
      <c r="FT10" s="150">
        <v>6</v>
      </c>
      <c r="FU10" s="150"/>
      <c r="FV10" s="150"/>
      <c r="FW10" s="150"/>
      <c r="FX10" s="150">
        <v>5</v>
      </c>
      <c r="FY10" s="150"/>
      <c r="FZ10" s="150"/>
      <c r="GA10" s="150"/>
      <c r="GB10" s="150"/>
      <c r="GC10" s="150">
        <v>8</v>
      </c>
      <c r="GD10" s="296">
        <v>24</v>
      </c>
      <c r="GE10" s="307">
        <v>227</v>
      </c>
      <c r="GF10" s="308">
        <f t="shared" si="2"/>
        <v>14</v>
      </c>
      <c r="GG10" s="302">
        <v>0.43770491803278688</v>
      </c>
      <c r="GH10" s="161"/>
      <c r="GI10" s="161"/>
      <c r="GJ10" s="161"/>
      <c r="GK10" s="161"/>
      <c r="GL10" s="161">
        <v>0.23497267759562843</v>
      </c>
      <c r="GM10" s="161">
        <v>0.34073315118397085</v>
      </c>
      <c r="GN10" s="161"/>
      <c r="GO10" s="161"/>
      <c r="GP10" s="161">
        <v>0.54767759562841534</v>
      </c>
      <c r="GQ10" s="161">
        <v>0.72213114754098362</v>
      </c>
      <c r="GR10" s="161"/>
      <c r="GS10" s="161">
        <v>0.57559198542805101</v>
      </c>
      <c r="GT10" s="161"/>
      <c r="GU10" s="161">
        <v>0.47901142573273719</v>
      </c>
      <c r="GV10" s="161">
        <v>0.63056797483026994</v>
      </c>
      <c r="GW10" s="161"/>
      <c r="GX10" s="161"/>
      <c r="GY10" s="161">
        <v>0.83597449908925314</v>
      </c>
      <c r="GZ10" s="161"/>
      <c r="HA10" s="161">
        <v>0.74821353509878097</v>
      </c>
      <c r="HB10" s="161">
        <v>0.4285063752276867</v>
      </c>
      <c r="HC10" s="161"/>
      <c r="HD10" s="161"/>
      <c r="HE10" s="161"/>
      <c r="HF10" s="161">
        <v>0.86557377049180328</v>
      </c>
      <c r="HG10" s="161"/>
      <c r="HH10" s="161"/>
      <c r="HI10" s="161"/>
      <c r="HJ10" s="161"/>
      <c r="HK10" s="161">
        <v>0.51024590163934425</v>
      </c>
      <c r="HL10" s="162">
        <v>0.62511384335154829</v>
      </c>
      <c r="HM10" s="163">
        <v>0.59104258443465496</v>
      </c>
      <c r="HN10" s="152"/>
      <c r="HO10" s="153">
        <v>86</v>
      </c>
      <c r="HP10" s="153"/>
      <c r="HQ10" s="153"/>
      <c r="HR10" s="153"/>
      <c r="HS10" s="164"/>
      <c r="HT10" s="153"/>
      <c r="HU10" s="165"/>
      <c r="HV10" s="154"/>
      <c r="HW10" s="144">
        <v>397</v>
      </c>
      <c r="HX10" s="145">
        <v>2573</v>
      </c>
      <c r="HY10" s="145">
        <v>1159</v>
      </c>
      <c r="HZ10" s="145">
        <v>3010</v>
      </c>
      <c r="IA10" s="145">
        <v>2027</v>
      </c>
      <c r="IB10" s="145">
        <v>6469</v>
      </c>
      <c r="IC10" s="145">
        <v>2967</v>
      </c>
      <c r="ID10" s="145">
        <v>1268</v>
      </c>
      <c r="IE10" s="145">
        <v>2032</v>
      </c>
      <c r="IF10" s="145">
        <v>1464</v>
      </c>
      <c r="IG10" s="145">
        <v>1282</v>
      </c>
      <c r="IH10" s="145">
        <v>3054</v>
      </c>
      <c r="II10" s="145">
        <v>792</v>
      </c>
      <c r="IJ10" s="145">
        <v>4103</v>
      </c>
      <c r="IK10" s="145">
        <v>4032</v>
      </c>
      <c r="IL10" s="145">
        <v>3517</v>
      </c>
      <c r="IM10" s="145">
        <v>516</v>
      </c>
      <c r="IN10" s="145">
        <v>1113</v>
      </c>
      <c r="IO10" s="145">
        <v>431</v>
      </c>
      <c r="IP10" s="145">
        <v>2076</v>
      </c>
      <c r="IQ10" s="145">
        <v>775</v>
      </c>
      <c r="IR10" s="145">
        <v>224</v>
      </c>
      <c r="IS10" s="145">
        <v>3</v>
      </c>
      <c r="IT10" s="145">
        <v>519</v>
      </c>
      <c r="IU10" s="145">
        <v>66</v>
      </c>
      <c r="IV10" s="145"/>
      <c r="IW10" s="145">
        <v>142</v>
      </c>
      <c r="IX10" s="146">
        <v>23</v>
      </c>
      <c r="IY10" s="166">
        <v>46034</v>
      </c>
      <c r="IZ10" s="315">
        <f t="shared" si="21"/>
        <v>8.62406047703871E-3</v>
      </c>
      <c r="JA10" s="439">
        <f t="shared" si="3"/>
        <v>125.77595628415301</v>
      </c>
      <c r="JB10" s="444">
        <v>21995</v>
      </c>
      <c r="JC10" s="452">
        <v>0.47779901811704395</v>
      </c>
      <c r="JD10" s="445">
        <v>21995</v>
      </c>
      <c r="JE10" s="454">
        <v>0.47779901811704395</v>
      </c>
      <c r="JF10" s="167">
        <v>22.438287153652393</v>
      </c>
      <c r="JG10" s="168">
        <v>6.2887679751263121</v>
      </c>
      <c r="JH10" s="168">
        <v>3.9456427955133737</v>
      </c>
      <c r="JI10" s="168">
        <v>4.4784053156146175</v>
      </c>
      <c r="JJ10" s="168">
        <v>8.2432165762210161</v>
      </c>
      <c r="JK10" s="168">
        <v>6.6160148400061836</v>
      </c>
      <c r="JL10" s="168">
        <v>6.7273340074148971</v>
      </c>
      <c r="JM10" s="168">
        <v>7.7705047318611991</v>
      </c>
      <c r="JN10" s="168">
        <v>8.6446850393700796</v>
      </c>
      <c r="JO10" s="168">
        <v>5.9733606557377046</v>
      </c>
      <c r="JP10" s="168">
        <v>7.5990639625585024</v>
      </c>
      <c r="JQ10" s="168">
        <v>6.0848068107400133</v>
      </c>
      <c r="JR10" s="168">
        <v>5.7462121212121211</v>
      </c>
      <c r="JS10" s="168">
        <v>2.6558615647087498</v>
      </c>
      <c r="JT10" s="168">
        <v>5.3402777777777777</v>
      </c>
      <c r="JU10" s="168">
        <v>7.3832812055729313</v>
      </c>
      <c r="JV10" s="168">
        <v>6.6627906976744189</v>
      </c>
      <c r="JW10" s="168">
        <v>7.4438454627133872</v>
      </c>
      <c r="JX10" s="168">
        <v>11.153132250580047</v>
      </c>
      <c r="JY10" s="168">
        <v>10.839595375722544</v>
      </c>
      <c r="JZ10" s="168">
        <v>5.1148387096774197</v>
      </c>
      <c r="KA10" s="168">
        <v>6.9464285714285712</v>
      </c>
      <c r="KB10" s="168">
        <v>22.666666666666668</v>
      </c>
      <c r="KC10" s="168">
        <v>2.928709055876686</v>
      </c>
      <c r="KD10" s="168">
        <v>25.333333333333332</v>
      </c>
      <c r="KE10" s="168"/>
      <c r="KF10" s="168">
        <v>6.647887323943662</v>
      </c>
      <c r="KG10" s="169">
        <v>4.5652173913043477</v>
      </c>
      <c r="KH10" s="464">
        <f t="shared" si="4"/>
        <v>8.3791913841484806</v>
      </c>
      <c r="KI10" s="149">
        <v>15590</v>
      </c>
      <c r="KJ10" s="150">
        <v>6449</v>
      </c>
      <c r="KK10" s="150">
        <v>2376</v>
      </c>
      <c r="KL10" s="150">
        <v>1933</v>
      </c>
      <c r="KM10" s="150">
        <v>64</v>
      </c>
      <c r="KN10" s="296">
        <v>19622</v>
      </c>
      <c r="KO10" s="330">
        <f t="shared" si="5"/>
        <v>0.33866272754920274</v>
      </c>
      <c r="KP10" s="331">
        <f t="shared" si="6"/>
        <v>0.14009210583481774</v>
      </c>
      <c r="KQ10" s="331">
        <f t="shared" si="7"/>
        <v>5.1614024416735453E-2</v>
      </c>
      <c r="KR10" s="331">
        <f t="shared" si="8"/>
        <v>4.1990702524221227E-2</v>
      </c>
      <c r="KS10" s="331">
        <f t="shared" si="9"/>
        <v>1.3902767519659383E-3</v>
      </c>
      <c r="KT10" s="332">
        <v>0.4262501629230569</v>
      </c>
      <c r="KU10" s="324">
        <v>46004.70660000002</v>
      </c>
      <c r="KV10" s="170">
        <v>9504.5829000000012</v>
      </c>
      <c r="KW10" s="342">
        <v>55509.289500000006</v>
      </c>
      <c r="KX10" s="351">
        <f t="shared" si="10"/>
        <v>0.1712250865686184</v>
      </c>
      <c r="KY10" s="352">
        <f t="shared" si="11"/>
        <v>1.2058324173437027</v>
      </c>
      <c r="KZ10" s="346">
        <v>19858.671999999999</v>
      </c>
      <c r="LA10" s="171">
        <v>19008.6561</v>
      </c>
      <c r="LB10" s="172">
        <v>16641.9614</v>
      </c>
      <c r="LC10" s="173">
        <v>0.35775402962057368</v>
      </c>
      <c r="LD10" s="174">
        <v>2440</v>
      </c>
      <c r="LE10" s="175">
        <v>11224</v>
      </c>
      <c r="LF10" s="175">
        <v>3350</v>
      </c>
      <c r="LG10" s="175">
        <v>9706</v>
      </c>
      <c r="LH10" s="175">
        <v>10763</v>
      </c>
      <c r="LI10" s="175">
        <v>26367</v>
      </c>
      <c r="LJ10" s="175">
        <v>14309</v>
      </c>
      <c r="LK10" s="175">
        <v>7475</v>
      </c>
      <c r="LL10" s="175">
        <v>14924</v>
      </c>
      <c r="LM10" s="175">
        <v>7090</v>
      </c>
      <c r="LN10" s="175">
        <v>7677</v>
      </c>
      <c r="LO10" s="175">
        <v>13993</v>
      </c>
      <c r="LP10" s="175">
        <v>3252</v>
      </c>
      <c r="LQ10" s="175">
        <v>7617</v>
      </c>
      <c r="LR10" s="175">
        <v>15306</v>
      </c>
      <c r="LS10" s="175">
        <v>12570</v>
      </c>
      <c r="LT10" s="175">
        <v>2681</v>
      </c>
      <c r="LU10" s="175">
        <v>5922</v>
      </c>
      <c r="LV10" s="175">
        <v>3585</v>
      </c>
      <c r="LW10" s="175">
        <v>20273</v>
      </c>
      <c r="LX10" s="175">
        <v>3104</v>
      </c>
      <c r="LY10" s="175">
        <v>1046</v>
      </c>
      <c r="LZ10" s="175">
        <v>64</v>
      </c>
      <c r="MA10" s="175">
        <v>1090</v>
      </c>
      <c r="MB10" s="175">
        <v>1606</v>
      </c>
      <c r="MC10" s="175"/>
      <c r="MD10" s="175">
        <v>653</v>
      </c>
      <c r="ME10" s="364">
        <v>71</v>
      </c>
      <c r="MF10" s="374">
        <f t="shared" si="12"/>
        <v>208158</v>
      </c>
      <c r="MG10" s="375">
        <f t="shared" si="13"/>
        <v>568.73770491803282</v>
      </c>
      <c r="MH10" s="369">
        <v>6158</v>
      </c>
      <c r="MI10" s="156">
        <v>2500</v>
      </c>
      <c r="MJ10" s="156">
        <v>71</v>
      </c>
      <c r="MK10" s="156">
        <v>781</v>
      </c>
      <c r="ML10" s="156">
        <v>3931</v>
      </c>
      <c r="MM10" s="156">
        <v>10307</v>
      </c>
      <c r="MN10" s="156">
        <v>2835</v>
      </c>
      <c r="MO10" s="156">
        <v>1098</v>
      </c>
      <c r="MP10" s="156">
        <v>694</v>
      </c>
      <c r="MQ10" s="156">
        <v>229</v>
      </c>
      <c r="MR10" s="156">
        <v>790</v>
      </c>
      <c r="MS10" s="156">
        <v>1632</v>
      </c>
      <c r="MT10" s="156">
        <v>512</v>
      </c>
      <c r="MU10" s="156">
        <v>1152</v>
      </c>
      <c r="MV10" s="156">
        <v>2532</v>
      </c>
      <c r="MW10" s="156">
        <v>9852</v>
      </c>
      <c r="MX10" s="156">
        <v>273</v>
      </c>
      <c r="MY10" s="156">
        <v>1246</v>
      </c>
      <c r="MZ10" s="156">
        <v>786</v>
      </c>
      <c r="NA10" s="156">
        <v>163</v>
      </c>
      <c r="NB10" s="156">
        <v>167</v>
      </c>
      <c r="NC10" s="156">
        <v>290</v>
      </c>
      <c r="ND10" s="156">
        <v>1</v>
      </c>
      <c r="NE10" s="156">
        <v>72</v>
      </c>
      <c r="NF10" s="156"/>
      <c r="NG10" s="156"/>
      <c r="NH10" s="156">
        <v>150</v>
      </c>
      <c r="NI10" s="278">
        <v>14</v>
      </c>
      <c r="NJ10" s="289">
        <f t="shared" si="14"/>
        <v>48236</v>
      </c>
      <c r="NK10" s="290">
        <f t="shared" si="15"/>
        <v>131.79234972677597</v>
      </c>
      <c r="NL10" s="386">
        <f t="shared" si="16"/>
        <v>208158</v>
      </c>
      <c r="NM10" s="387">
        <f t="shared" si="17"/>
        <v>48236</v>
      </c>
      <c r="NN10" s="393">
        <f t="shared" si="18"/>
        <v>0.18813232758956919</v>
      </c>
      <c r="NO10" s="380"/>
      <c r="NP10" s="176">
        <v>1199</v>
      </c>
      <c r="NQ10" s="176">
        <v>2210</v>
      </c>
      <c r="NR10" s="176">
        <v>2334</v>
      </c>
      <c r="NS10" s="176">
        <v>5512</v>
      </c>
      <c r="NT10" s="176">
        <v>9295</v>
      </c>
      <c r="NU10" s="176">
        <v>13587</v>
      </c>
      <c r="NV10" s="176">
        <v>220</v>
      </c>
      <c r="NW10" s="176"/>
      <c r="NX10" s="176">
        <v>208</v>
      </c>
      <c r="NY10" s="176">
        <v>2244</v>
      </c>
      <c r="NZ10" s="176">
        <v>583</v>
      </c>
      <c r="OA10" s="176">
        <v>4796</v>
      </c>
      <c r="OB10" s="176">
        <v>877</v>
      </c>
      <c r="OC10" s="176">
        <v>3429</v>
      </c>
      <c r="OD10" s="176">
        <v>1742</v>
      </c>
      <c r="OE10" s="397"/>
      <c r="OF10" s="403">
        <f t="shared" si="19"/>
        <v>48236</v>
      </c>
      <c r="OG10" s="407">
        <f t="shared" si="20"/>
        <v>0.23513558338170662</v>
      </c>
      <c r="OH10" s="415">
        <v>629</v>
      </c>
      <c r="OI10" s="416">
        <v>48</v>
      </c>
      <c r="OJ10" s="416">
        <v>42</v>
      </c>
      <c r="OK10" s="416">
        <v>719</v>
      </c>
      <c r="OL10" s="416">
        <v>4874</v>
      </c>
      <c r="OM10" s="416">
        <v>1578</v>
      </c>
      <c r="ON10" s="416">
        <v>3808</v>
      </c>
      <c r="OO10" s="416">
        <v>10260</v>
      </c>
      <c r="OP10" s="417">
        <v>10979</v>
      </c>
      <c r="OQ10" s="429">
        <v>547</v>
      </c>
      <c r="OR10" s="430">
        <v>204</v>
      </c>
      <c r="OS10" s="431">
        <v>751</v>
      </c>
      <c r="OT10" s="346">
        <v>11.84</v>
      </c>
      <c r="OU10" s="177">
        <v>1.1839999999999999</v>
      </c>
      <c r="OV10" s="171">
        <v>121.72000000000001</v>
      </c>
      <c r="OW10" s="177">
        <v>0.56092165898617519</v>
      </c>
      <c r="OX10" s="171">
        <v>48.839999999999996</v>
      </c>
      <c r="OY10" s="177">
        <v>4.8839999999999995</v>
      </c>
      <c r="OZ10" s="171">
        <v>749.41999999999985</v>
      </c>
      <c r="PA10" s="178">
        <v>3.4535483870967734</v>
      </c>
      <c r="PB10" s="155"/>
      <c r="PC10" s="156"/>
      <c r="PD10" s="156"/>
      <c r="PE10" s="156"/>
      <c r="PF10" s="156"/>
      <c r="PG10" s="156"/>
      <c r="PH10" s="156"/>
      <c r="PI10" s="156"/>
      <c r="PJ10" s="157"/>
    </row>
    <row r="11" spans="1:426" x14ac:dyDescent="0.15">
      <c r="A11" s="130" t="s">
        <v>243</v>
      </c>
      <c r="B11" s="131" t="s">
        <v>244</v>
      </c>
      <c r="C11" s="132" t="s">
        <v>245</v>
      </c>
      <c r="D11" s="131" t="s">
        <v>246</v>
      </c>
      <c r="E11" s="131" t="s">
        <v>207</v>
      </c>
      <c r="F11" s="132" t="s">
        <v>247</v>
      </c>
      <c r="G11" s="132" t="s">
        <v>247</v>
      </c>
      <c r="H11" s="132" t="s">
        <v>209</v>
      </c>
      <c r="I11" s="132" t="s">
        <v>210</v>
      </c>
      <c r="J11" s="133" t="s">
        <v>211</v>
      </c>
      <c r="K11" s="134">
        <v>8444803</v>
      </c>
      <c r="L11" s="135">
        <v>180890</v>
      </c>
      <c r="M11" s="135">
        <v>8273099</v>
      </c>
      <c r="N11" s="135">
        <v>3647951</v>
      </c>
      <c r="O11" s="136">
        <v>0.44094129660481518</v>
      </c>
      <c r="P11" s="137">
        <v>171704</v>
      </c>
      <c r="Q11" s="138">
        <v>20428.589309999999</v>
      </c>
      <c r="R11" s="139">
        <v>7350193.5731399991</v>
      </c>
      <c r="S11" s="139">
        <v>214974.99494999999</v>
      </c>
      <c r="T11" s="139">
        <v>7585597.1573999999</v>
      </c>
      <c r="U11" s="467">
        <f t="shared" si="0"/>
        <v>0.89825625978486412</v>
      </c>
      <c r="V11" s="140">
        <v>616.93446429999995</v>
      </c>
      <c r="W11" s="141">
        <v>26.76144841</v>
      </c>
      <c r="X11" s="141">
        <v>1074.2034389999999</v>
      </c>
      <c r="Y11" s="141">
        <v>340.62248679999999</v>
      </c>
      <c r="Z11" s="141">
        <v>105.01275130000001</v>
      </c>
      <c r="AA11" s="141">
        <v>452.14232800000002</v>
      </c>
      <c r="AB11" s="141">
        <v>0.5</v>
      </c>
      <c r="AC11" s="141">
        <v>365.6219246</v>
      </c>
      <c r="AD11" s="141">
        <v>136.25617059999999</v>
      </c>
      <c r="AE11" s="141">
        <v>3118.05501301</v>
      </c>
      <c r="AF11" s="142">
        <v>0.23581526925802687</v>
      </c>
      <c r="AG11" s="143">
        <v>0.41060045736479278</v>
      </c>
      <c r="AH11" s="147">
        <v>1</v>
      </c>
      <c r="AI11" s="148"/>
      <c r="AJ11" s="149">
        <v>45757</v>
      </c>
      <c r="AK11" s="150">
        <v>45430</v>
      </c>
      <c r="AL11" s="150">
        <v>18995</v>
      </c>
      <c r="AM11" s="150">
        <v>23503</v>
      </c>
      <c r="AN11" s="151">
        <v>54265</v>
      </c>
      <c r="AO11" s="149">
        <v>33480</v>
      </c>
      <c r="AP11" s="150">
        <v>21457</v>
      </c>
      <c r="AQ11" s="151">
        <v>11066</v>
      </c>
      <c r="AR11" s="152"/>
      <c r="AS11" s="153">
        <v>1</v>
      </c>
      <c r="AT11" s="153"/>
      <c r="AU11" s="153"/>
      <c r="AV11" s="153">
        <v>1</v>
      </c>
      <c r="AW11" s="153">
        <v>1</v>
      </c>
      <c r="AX11" s="153">
        <v>1</v>
      </c>
      <c r="AY11" s="153">
        <v>1</v>
      </c>
      <c r="AZ11" s="153"/>
      <c r="BA11" s="153"/>
      <c r="BB11" s="153">
        <v>1</v>
      </c>
      <c r="BC11" s="153"/>
      <c r="BD11" s="153">
        <v>1</v>
      </c>
      <c r="BE11" s="153">
        <v>1</v>
      </c>
      <c r="BF11" s="153"/>
      <c r="BG11" s="153"/>
      <c r="BH11" s="153"/>
      <c r="BI11" s="153">
        <v>1</v>
      </c>
      <c r="BJ11" s="153">
        <v>1</v>
      </c>
      <c r="BK11" s="153"/>
      <c r="BL11" s="153">
        <v>1</v>
      </c>
      <c r="BM11" s="153"/>
      <c r="BN11" s="153"/>
      <c r="BO11" s="153">
        <v>1</v>
      </c>
      <c r="BP11" s="153">
        <v>1</v>
      </c>
      <c r="BQ11" s="153"/>
      <c r="BR11" s="153">
        <v>1</v>
      </c>
      <c r="BS11" s="154">
        <v>14</v>
      </c>
      <c r="BT11" s="155"/>
      <c r="BU11" s="156"/>
      <c r="BV11" s="156">
        <v>30</v>
      </c>
      <c r="BW11" s="156"/>
      <c r="BX11" s="156"/>
      <c r="BY11" s="156"/>
      <c r="BZ11" s="156"/>
      <c r="CA11" s="156"/>
      <c r="CB11" s="156">
        <v>25</v>
      </c>
      <c r="CC11" s="156"/>
      <c r="CD11" s="156"/>
      <c r="CE11" s="156"/>
      <c r="CF11" s="156">
        <v>59</v>
      </c>
      <c r="CG11" s="156">
        <v>20</v>
      </c>
      <c r="CH11" s="156"/>
      <c r="CI11" s="156">
        <v>63</v>
      </c>
      <c r="CJ11" s="156"/>
      <c r="CK11" s="156">
        <v>10</v>
      </c>
      <c r="CL11" s="156">
        <v>67</v>
      </c>
      <c r="CM11" s="156"/>
      <c r="CN11" s="156"/>
      <c r="CO11" s="156">
        <v>21</v>
      </c>
      <c r="CP11" s="156">
        <v>28</v>
      </c>
      <c r="CQ11" s="156">
        <v>30</v>
      </c>
      <c r="CR11" s="156"/>
      <c r="CS11" s="156">
        <v>15</v>
      </c>
      <c r="CT11" s="156">
        <v>9</v>
      </c>
      <c r="CU11" s="156"/>
      <c r="CV11" s="156"/>
      <c r="CW11" s="156">
        <v>28</v>
      </c>
      <c r="CX11" s="156">
        <v>60</v>
      </c>
      <c r="CY11" s="156"/>
      <c r="CZ11" s="156">
        <v>36</v>
      </c>
      <c r="DA11" s="156"/>
      <c r="DB11" s="156">
        <v>30</v>
      </c>
      <c r="DC11" s="156">
        <v>33</v>
      </c>
      <c r="DD11" s="156"/>
      <c r="DE11" s="156">
        <v>104</v>
      </c>
      <c r="DF11" s="156">
        <v>30</v>
      </c>
      <c r="DG11" s="278">
        <v>140</v>
      </c>
      <c r="DH11" s="289">
        <v>838</v>
      </c>
      <c r="DI11" s="290">
        <f t="shared" si="1"/>
        <v>20</v>
      </c>
      <c r="DJ11" s="284"/>
      <c r="DK11" s="158"/>
      <c r="DL11" s="158">
        <v>0.51366120218579236</v>
      </c>
      <c r="DM11" s="158"/>
      <c r="DN11" s="158"/>
      <c r="DO11" s="158"/>
      <c r="DP11" s="158"/>
      <c r="DQ11" s="158"/>
      <c r="DR11" s="158">
        <v>0.31923497267759565</v>
      </c>
      <c r="DS11" s="158"/>
      <c r="DT11" s="158"/>
      <c r="DU11" s="158"/>
      <c r="DV11" s="158">
        <v>0.44702232101509681</v>
      </c>
      <c r="DW11" s="158">
        <v>0.43688524590163935</v>
      </c>
      <c r="DX11" s="158"/>
      <c r="DY11" s="158">
        <v>0.43733194552866683</v>
      </c>
      <c r="DZ11" s="158"/>
      <c r="EA11" s="158">
        <v>0.56448087431693994</v>
      </c>
      <c r="EB11" s="158">
        <v>0.69725144767963465</v>
      </c>
      <c r="EC11" s="158"/>
      <c r="ED11" s="158"/>
      <c r="EE11" s="158">
        <v>0.43013270882123339</v>
      </c>
      <c r="EF11" s="158">
        <v>0.54195940671350507</v>
      </c>
      <c r="EG11" s="158">
        <v>0.73488160291438975</v>
      </c>
      <c r="EH11" s="158"/>
      <c r="EI11" s="158">
        <v>0.40437158469945356</v>
      </c>
      <c r="EJ11" s="158">
        <v>0.36338797814207652</v>
      </c>
      <c r="EK11" s="158"/>
      <c r="EL11" s="158"/>
      <c r="EM11" s="158">
        <v>0.44389149102263858</v>
      </c>
      <c r="EN11" s="158">
        <v>0.3448998178506375</v>
      </c>
      <c r="EO11" s="158"/>
      <c r="EP11" s="158">
        <v>0.52815725561627203</v>
      </c>
      <c r="EQ11" s="158"/>
      <c r="ER11" s="158">
        <v>0.70455373406193078</v>
      </c>
      <c r="ES11" s="158">
        <v>0.62228845835403213</v>
      </c>
      <c r="ET11" s="158"/>
      <c r="EU11" s="158">
        <v>0.466083438419504</v>
      </c>
      <c r="EV11" s="158">
        <v>0.49845173041894353</v>
      </c>
      <c r="EW11" s="159">
        <v>0.63866120218579236</v>
      </c>
      <c r="EX11" s="160">
        <v>0.52583890866883154</v>
      </c>
      <c r="EY11" s="149">
        <v>21</v>
      </c>
      <c r="EZ11" s="150"/>
      <c r="FA11" s="150"/>
      <c r="FB11" s="150"/>
      <c r="FC11" s="150"/>
      <c r="FD11" s="150"/>
      <c r="FE11" s="150">
        <v>5</v>
      </c>
      <c r="FF11" s="150"/>
      <c r="FG11" s="150"/>
      <c r="FH11" s="150">
        <v>6</v>
      </c>
      <c r="FI11" s="150">
        <v>9</v>
      </c>
      <c r="FJ11" s="150"/>
      <c r="FK11" s="150">
        <v>19</v>
      </c>
      <c r="FL11" s="150"/>
      <c r="FM11" s="150">
        <v>27</v>
      </c>
      <c r="FN11" s="150">
        <v>30</v>
      </c>
      <c r="FO11" s="150"/>
      <c r="FP11" s="150"/>
      <c r="FQ11" s="150">
        <v>5</v>
      </c>
      <c r="FR11" s="150">
        <v>5</v>
      </c>
      <c r="FS11" s="150">
        <v>7</v>
      </c>
      <c r="FT11" s="150">
        <v>3</v>
      </c>
      <c r="FU11" s="150">
        <v>9</v>
      </c>
      <c r="FV11" s="150">
        <v>3</v>
      </c>
      <c r="FW11" s="150">
        <v>9</v>
      </c>
      <c r="FX11" s="150"/>
      <c r="FY11" s="150">
        <v>15</v>
      </c>
      <c r="FZ11" s="150"/>
      <c r="GA11" s="150"/>
      <c r="GB11" s="150"/>
      <c r="GC11" s="150">
        <v>6</v>
      </c>
      <c r="GD11" s="296">
        <v>15</v>
      </c>
      <c r="GE11" s="307">
        <v>194</v>
      </c>
      <c r="GF11" s="308">
        <f t="shared" si="2"/>
        <v>17</v>
      </c>
      <c r="GG11" s="302">
        <v>0.57728337236533955</v>
      </c>
      <c r="GH11" s="161"/>
      <c r="GI11" s="161"/>
      <c r="GJ11" s="161"/>
      <c r="GK11" s="161"/>
      <c r="GL11" s="161"/>
      <c r="GM11" s="161">
        <v>0.35628415300546445</v>
      </c>
      <c r="GN11" s="161"/>
      <c r="GO11" s="161"/>
      <c r="GP11" s="161">
        <v>0.27868852459016391</v>
      </c>
      <c r="GQ11" s="161">
        <v>0.73831208257437764</v>
      </c>
      <c r="GR11" s="161"/>
      <c r="GS11" s="161">
        <v>0.5671555939027898</v>
      </c>
      <c r="GT11" s="161"/>
      <c r="GU11" s="161">
        <v>0.33505363286784051</v>
      </c>
      <c r="GV11" s="161">
        <v>0.40118397085610202</v>
      </c>
      <c r="GW11" s="161"/>
      <c r="GX11" s="161"/>
      <c r="GY11" s="161">
        <v>0.39726775956284155</v>
      </c>
      <c r="GZ11" s="161">
        <v>0.68469945355191253</v>
      </c>
      <c r="HA11" s="161">
        <v>0.94262295081967218</v>
      </c>
      <c r="HB11" s="161">
        <v>5.737704918032787E-2</v>
      </c>
      <c r="HC11" s="161">
        <v>0.74104432301153611</v>
      </c>
      <c r="HD11" s="161">
        <v>0.47814207650273222</v>
      </c>
      <c r="HE11" s="161">
        <v>0.4811778992106861</v>
      </c>
      <c r="HF11" s="161"/>
      <c r="HG11" s="161">
        <v>0.3575591985428051</v>
      </c>
      <c r="HH11" s="161"/>
      <c r="HI11" s="161"/>
      <c r="HJ11" s="161"/>
      <c r="HK11" s="161">
        <v>0.55009107468123863</v>
      </c>
      <c r="HL11" s="162">
        <v>0.52094717668488155</v>
      </c>
      <c r="HM11" s="163">
        <v>0.49057799560588133</v>
      </c>
      <c r="HN11" s="152">
        <v>70</v>
      </c>
      <c r="HO11" s="153"/>
      <c r="HP11" s="153"/>
      <c r="HQ11" s="153"/>
      <c r="HR11" s="153">
        <v>3</v>
      </c>
      <c r="HS11" s="164">
        <v>0.41894353369763204</v>
      </c>
      <c r="HT11" s="153"/>
      <c r="HU11" s="165"/>
      <c r="HV11" s="154"/>
      <c r="HW11" s="144">
        <v>430</v>
      </c>
      <c r="HX11" s="145">
        <v>1837</v>
      </c>
      <c r="HY11" s="145">
        <v>1392</v>
      </c>
      <c r="HZ11" s="145">
        <v>2022</v>
      </c>
      <c r="IA11" s="145">
        <v>1486</v>
      </c>
      <c r="IB11" s="145">
        <v>6074</v>
      </c>
      <c r="IC11" s="145">
        <v>2159</v>
      </c>
      <c r="ID11" s="145">
        <v>1033</v>
      </c>
      <c r="IE11" s="145">
        <v>3944</v>
      </c>
      <c r="IF11" s="145">
        <v>2796</v>
      </c>
      <c r="IG11" s="145">
        <v>870</v>
      </c>
      <c r="IH11" s="145">
        <v>2110</v>
      </c>
      <c r="II11" s="145">
        <v>501</v>
      </c>
      <c r="IJ11" s="145">
        <v>2856</v>
      </c>
      <c r="IK11" s="145">
        <v>1375</v>
      </c>
      <c r="IL11" s="145">
        <v>1183</v>
      </c>
      <c r="IM11" s="145">
        <v>429</v>
      </c>
      <c r="IN11" s="145">
        <v>793</v>
      </c>
      <c r="IO11" s="145">
        <v>425</v>
      </c>
      <c r="IP11" s="145">
        <v>54</v>
      </c>
      <c r="IQ11" s="145">
        <v>75</v>
      </c>
      <c r="IR11" s="145">
        <v>297</v>
      </c>
      <c r="IS11" s="145">
        <v>494</v>
      </c>
      <c r="IT11" s="145">
        <v>332</v>
      </c>
      <c r="IU11" s="145">
        <v>524</v>
      </c>
      <c r="IV11" s="145">
        <v>64</v>
      </c>
      <c r="IW11" s="145">
        <v>12</v>
      </c>
      <c r="IX11" s="146">
        <v>3</v>
      </c>
      <c r="IY11" s="166">
        <v>35570</v>
      </c>
      <c r="IZ11" s="315">
        <f t="shared" si="21"/>
        <v>1.3888107956142816E-2</v>
      </c>
      <c r="JA11" s="439">
        <f t="shared" si="3"/>
        <v>97.185792349726782</v>
      </c>
      <c r="JB11" s="444">
        <v>13843</v>
      </c>
      <c r="JC11" s="452">
        <v>0.38917627213944334</v>
      </c>
      <c r="JD11" s="445">
        <v>13843</v>
      </c>
      <c r="JE11" s="454">
        <v>0.38917627213944334</v>
      </c>
      <c r="JF11" s="167">
        <v>22.437209302325581</v>
      </c>
      <c r="JG11" s="168">
        <v>8.3957539466521496</v>
      </c>
      <c r="JH11" s="168">
        <v>2.9698275862068964</v>
      </c>
      <c r="JI11" s="168">
        <v>4.1181998021760631</v>
      </c>
      <c r="JJ11" s="168">
        <v>7.8681022880215341</v>
      </c>
      <c r="JK11" s="168">
        <v>5.1068488640105363</v>
      </c>
      <c r="JL11" s="168">
        <v>6.5738767948124135</v>
      </c>
      <c r="JM11" s="168">
        <v>7.9612778315585677</v>
      </c>
      <c r="JN11" s="168">
        <v>7.8473630831643</v>
      </c>
      <c r="JO11" s="168">
        <v>6.1509298998569388</v>
      </c>
      <c r="JP11" s="168">
        <v>6.7471264367816088</v>
      </c>
      <c r="JQ11" s="168">
        <v>6.5431279620853084</v>
      </c>
      <c r="JR11" s="168">
        <v>4.8463073852295411</v>
      </c>
      <c r="JS11" s="168">
        <v>3.2065826330532214</v>
      </c>
      <c r="JT11" s="168">
        <v>4.0334545454545454</v>
      </c>
      <c r="JU11" s="168">
        <v>4.52916314454776</v>
      </c>
      <c r="JV11" s="168">
        <v>7.0069930069930066</v>
      </c>
      <c r="JW11" s="168">
        <v>7.2648171500630516</v>
      </c>
      <c r="JX11" s="168">
        <v>10.748235294117647</v>
      </c>
      <c r="JY11" s="168">
        <v>6.3888888888888893</v>
      </c>
      <c r="JZ11" s="168">
        <v>3.4133333333333336</v>
      </c>
      <c r="KA11" s="168">
        <v>5.127946127946128</v>
      </c>
      <c r="KB11" s="168">
        <v>15.046558704453441</v>
      </c>
      <c r="KC11" s="168">
        <v>4.0451807228915664</v>
      </c>
      <c r="KD11" s="168">
        <v>15.362595419847329</v>
      </c>
      <c r="KE11" s="168">
        <v>14.609375</v>
      </c>
      <c r="KF11" s="168">
        <v>9.6666666666666661</v>
      </c>
      <c r="KG11" s="169">
        <v>5.333333333333333</v>
      </c>
      <c r="KH11" s="464">
        <f t="shared" si="4"/>
        <v>7.6196098269454051</v>
      </c>
      <c r="KI11" s="149">
        <v>16159</v>
      </c>
      <c r="KJ11" s="150">
        <v>5784</v>
      </c>
      <c r="KK11" s="150">
        <v>927</v>
      </c>
      <c r="KL11" s="150">
        <v>1505</v>
      </c>
      <c r="KM11" s="150">
        <v>191</v>
      </c>
      <c r="KN11" s="296">
        <v>11004</v>
      </c>
      <c r="KO11" s="330">
        <f t="shared" si="5"/>
        <v>0.45428732077593476</v>
      </c>
      <c r="KP11" s="331">
        <f t="shared" si="6"/>
        <v>0.16260894011807703</v>
      </c>
      <c r="KQ11" s="331">
        <f t="shared" si="7"/>
        <v>2.6061287601911724E-2</v>
      </c>
      <c r="KR11" s="331">
        <f t="shared" si="8"/>
        <v>4.231093618217599E-2</v>
      </c>
      <c r="KS11" s="331">
        <f t="shared" si="9"/>
        <v>5.3696935619904412E-3</v>
      </c>
      <c r="KT11" s="332">
        <v>0.30936182175991006</v>
      </c>
      <c r="KU11" s="324">
        <v>40404.683399999994</v>
      </c>
      <c r="KV11" s="170">
        <v>9449.5885999999973</v>
      </c>
      <c r="KW11" s="342">
        <v>49854.271999999975</v>
      </c>
      <c r="KX11" s="351">
        <f t="shared" si="10"/>
        <v>0.18954420997261784</v>
      </c>
      <c r="KY11" s="352">
        <f t="shared" si="11"/>
        <v>1.4015820073095298</v>
      </c>
      <c r="KZ11" s="346">
        <v>19551.897300000001</v>
      </c>
      <c r="LA11" s="171">
        <v>17311.562900000001</v>
      </c>
      <c r="LB11" s="172">
        <v>12990.811799999998</v>
      </c>
      <c r="LC11" s="173">
        <v>0.39218098099998333</v>
      </c>
      <c r="LD11" s="174">
        <v>2820</v>
      </c>
      <c r="LE11" s="175">
        <v>10276</v>
      </c>
      <c r="LF11" s="175">
        <v>2732</v>
      </c>
      <c r="LG11" s="175">
        <v>5843</v>
      </c>
      <c r="LH11" s="175">
        <v>8744</v>
      </c>
      <c r="LI11" s="175">
        <v>19635</v>
      </c>
      <c r="LJ11" s="175">
        <v>9642</v>
      </c>
      <c r="LK11" s="175">
        <v>6020</v>
      </c>
      <c r="LL11" s="175">
        <v>23897</v>
      </c>
      <c r="LM11" s="175">
        <v>13165</v>
      </c>
      <c r="LN11" s="175">
        <v>4551</v>
      </c>
      <c r="LO11" s="175">
        <v>10483</v>
      </c>
      <c r="LP11" s="175">
        <v>1718</v>
      </c>
      <c r="LQ11" s="175">
        <v>6450</v>
      </c>
      <c r="LR11" s="175">
        <v>4294</v>
      </c>
      <c r="LS11" s="175">
        <v>3457</v>
      </c>
      <c r="LT11" s="175">
        <v>2284</v>
      </c>
      <c r="LU11" s="175">
        <v>3293</v>
      </c>
      <c r="LV11" s="175">
        <v>3666</v>
      </c>
      <c r="LW11" s="175">
        <v>259</v>
      </c>
      <c r="LX11" s="175">
        <v>113</v>
      </c>
      <c r="LY11" s="175">
        <v>873</v>
      </c>
      <c r="LZ11" s="175">
        <v>5818</v>
      </c>
      <c r="MA11" s="175">
        <v>937</v>
      </c>
      <c r="MB11" s="175">
        <v>7526</v>
      </c>
      <c r="MC11" s="175">
        <v>503</v>
      </c>
      <c r="MD11" s="175">
        <v>82</v>
      </c>
      <c r="ME11" s="364">
        <v>13</v>
      </c>
      <c r="MF11" s="374">
        <f t="shared" si="12"/>
        <v>159094</v>
      </c>
      <c r="MG11" s="375">
        <f t="shared" si="13"/>
        <v>434.68306010928961</v>
      </c>
      <c r="MH11" s="369">
        <v>6435</v>
      </c>
      <c r="MI11" s="156">
        <v>3361</v>
      </c>
      <c r="MJ11" s="156">
        <v>35</v>
      </c>
      <c r="MK11" s="156">
        <v>516</v>
      </c>
      <c r="ML11" s="156">
        <v>1514</v>
      </c>
      <c r="MM11" s="156">
        <v>6433</v>
      </c>
      <c r="MN11" s="156">
        <v>2417</v>
      </c>
      <c r="MO11" s="156">
        <v>1175</v>
      </c>
      <c r="MP11" s="156">
        <v>3136</v>
      </c>
      <c r="MQ11" s="156">
        <v>1258</v>
      </c>
      <c r="MR11" s="156">
        <v>463</v>
      </c>
      <c r="MS11" s="156">
        <v>1215</v>
      </c>
      <c r="MT11" s="156">
        <v>209</v>
      </c>
      <c r="MU11" s="156">
        <v>567</v>
      </c>
      <c r="MV11" s="156">
        <v>24</v>
      </c>
      <c r="MW11" s="156">
        <v>724</v>
      </c>
      <c r="MX11" s="156">
        <v>299</v>
      </c>
      <c r="MY11" s="156">
        <v>1677</v>
      </c>
      <c r="MZ11" s="156">
        <v>479</v>
      </c>
      <c r="NA11" s="156">
        <v>35</v>
      </c>
      <c r="NB11" s="156">
        <v>80</v>
      </c>
      <c r="NC11" s="156">
        <v>397</v>
      </c>
      <c r="ND11" s="156">
        <v>1178</v>
      </c>
      <c r="NE11" s="156">
        <v>120</v>
      </c>
      <c r="NF11" s="156"/>
      <c r="NG11" s="156">
        <v>369</v>
      </c>
      <c r="NH11" s="156">
        <v>21</v>
      </c>
      <c r="NI11" s="278"/>
      <c r="NJ11" s="289">
        <f t="shared" si="14"/>
        <v>34137</v>
      </c>
      <c r="NK11" s="290">
        <f t="shared" si="15"/>
        <v>93.270491803278688</v>
      </c>
      <c r="NL11" s="386">
        <f t="shared" si="16"/>
        <v>159094</v>
      </c>
      <c r="NM11" s="387">
        <f t="shared" si="17"/>
        <v>34137</v>
      </c>
      <c r="NN11" s="393">
        <f t="shared" si="18"/>
        <v>0.17666419984371037</v>
      </c>
      <c r="NO11" s="380"/>
      <c r="NP11" s="176">
        <v>663</v>
      </c>
      <c r="NQ11" s="176">
        <v>1684</v>
      </c>
      <c r="NR11" s="176">
        <v>2784</v>
      </c>
      <c r="NS11" s="176">
        <v>3984</v>
      </c>
      <c r="NT11" s="176">
        <v>8138</v>
      </c>
      <c r="NU11" s="176">
        <v>14587</v>
      </c>
      <c r="NV11" s="176"/>
      <c r="NW11" s="176"/>
      <c r="NX11" s="176">
        <v>432</v>
      </c>
      <c r="NY11" s="176">
        <v>1168</v>
      </c>
      <c r="NZ11" s="176"/>
      <c r="OA11" s="176">
        <v>3</v>
      </c>
      <c r="OB11" s="176">
        <v>49</v>
      </c>
      <c r="OC11" s="176">
        <v>645</v>
      </c>
      <c r="OD11" s="176"/>
      <c r="OE11" s="397"/>
      <c r="OF11" s="403">
        <f t="shared" si="19"/>
        <v>34137</v>
      </c>
      <c r="OG11" s="407">
        <f t="shared" si="20"/>
        <v>0.15039400064446201</v>
      </c>
      <c r="OH11" s="415">
        <v>2961</v>
      </c>
      <c r="OI11" s="416">
        <v>23</v>
      </c>
      <c r="OJ11" s="416">
        <v>295</v>
      </c>
      <c r="OK11" s="416">
        <v>3279</v>
      </c>
      <c r="OL11" s="416">
        <v>1847</v>
      </c>
      <c r="OM11" s="416">
        <v>428</v>
      </c>
      <c r="ON11" s="416">
        <v>1191</v>
      </c>
      <c r="OO11" s="416">
        <v>3466</v>
      </c>
      <c r="OP11" s="417">
        <v>6745</v>
      </c>
      <c r="OQ11" s="429">
        <v>238</v>
      </c>
      <c r="OR11" s="430">
        <v>196</v>
      </c>
      <c r="OS11" s="431">
        <v>434</v>
      </c>
      <c r="OT11" s="346">
        <v>15.15</v>
      </c>
      <c r="OU11" s="177">
        <v>0.72142857142857142</v>
      </c>
      <c r="OV11" s="171">
        <v>67.949999999999989</v>
      </c>
      <c r="OW11" s="177">
        <v>0.3927745664739884</v>
      </c>
      <c r="OX11" s="171">
        <v>100.65</v>
      </c>
      <c r="OY11" s="177">
        <v>4.7928571428571427</v>
      </c>
      <c r="OZ11" s="171">
        <v>482.52</v>
      </c>
      <c r="PA11" s="178">
        <v>2.7891329479768787</v>
      </c>
      <c r="PB11" s="155"/>
      <c r="PC11" s="156"/>
      <c r="PD11" s="156"/>
      <c r="PE11" s="156"/>
      <c r="PF11" s="156"/>
      <c r="PG11" s="156"/>
      <c r="PH11" s="156"/>
      <c r="PI11" s="156"/>
      <c r="PJ11" s="157"/>
    </row>
    <row r="12" spans="1:426" x14ac:dyDescent="0.15">
      <c r="A12" s="130" t="s">
        <v>248</v>
      </c>
      <c r="B12" s="131" t="s">
        <v>249</v>
      </c>
      <c r="C12" s="132" t="s">
        <v>250</v>
      </c>
      <c r="D12" s="131" t="s">
        <v>251</v>
      </c>
      <c r="E12" s="131" t="s">
        <v>207</v>
      </c>
      <c r="F12" s="132" t="s">
        <v>208</v>
      </c>
      <c r="G12" s="132" t="s">
        <v>208</v>
      </c>
      <c r="H12" s="132" t="s">
        <v>209</v>
      </c>
      <c r="I12" s="132" t="s">
        <v>210</v>
      </c>
      <c r="J12" s="133" t="s">
        <v>211</v>
      </c>
      <c r="K12" s="134">
        <v>5349747</v>
      </c>
      <c r="L12" s="135">
        <v>107761</v>
      </c>
      <c r="M12" s="135">
        <v>5343767</v>
      </c>
      <c r="N12" s="135">
        <v>2868241</v>
      </c>
      <c r="O12" s="136">
        <v>0.53674514626105518</v>
      </c>
      <c r="P12" s="137">
        <v>5980</v>
      </c>
      <c r="Q12" s="138">
        <v>3301.1314699999998</v>
      </c>
      <c r="R12" s="139">
        <v>4508585.3190199994</v>
      </c>
      <c r="S12" s="139">
        <v>196266.75037999995</v>
      </c>
      <c r="T12" s="139">
        <v>4708153.2008699998</v>
      </c>
      <c r="U12" s="467">
        <f t="shared" si="0"/>
        <v>0.88007025395219618</v>
      </c>
      <c r="V12" s="140">
        <v>440.2634127</v>
      </c>
      <c r="W12" s="141">
        <v>29.5915873</v>
      </c>
      <c r="X12" s="141">
        <v>865.18656080000005</v>
      </c>
      <c r="Y12" s="141">
        <v>274.24666669999999</v>
      </c>
      <c r="Z12" s="141">
        <v>89.168201060000001</v>
      </c>
      <c r="AA12" s="141">
        <v>334.44005290000001</v>
      </c>
      <c r="AB12" s="141">
        <v>3.6438624339999999</v>
      </c>
      <c r="AC12" s="141">
        <v>307.59107139999998</v>
      </c>
      <c r="AD12" s="141">
        <v>167.69077379999999</v>
      </c>
      <c r="AE12" s="141">
        <v>2511.8221890940004</v>
      </c>
      <c r="AF12" s="142">
        <v>0.21618202360685237</v>
      </c>
      <c r="AG12" s="143">
        <v>0.42483153520332723</v>
      </c>
      <c r="AH12" s="147">
        <v>1</v>
      </c>
      <c r="AI12" s="148"/>
      <c r="AJ12" s="149">
        <v>54133</v>
      </c>
      <c r="AK12" s="150">
        <v>35562</v>
      </c>
      <c r="AL12" s="150">
        <v>13110</v>
      </c>
      <c r="AM12" s="150">
        <v>829</v>
      </c>
      <c r="AN12" s="151">
        <v>119264</v>
      </c>
      <c r="AO12" s="149">
        <v>42926</v>
      </c>
      <c r="AP12" s="150">
        <v>20642</v>
      </c>
      <c r="AQ12" s="151"/>
      <c r="AR12" s="152"/>
      <c r="AS12" s="153">
        <v>1</v>
      </c>
      <c r="AT12" s="153"/>
      <c r="AU12" s="153"/>
      <c r="AV12" s="153">
        <v>1</v>
      </c>
      <c r="AW12" s="153"/>
      <c r="AX12" s="153"/>
      <c r="AY12" s="153"/>
      <c r="AZ12" s="153"/>
      <c r="BA12" s="153"/>
      <c r="BB12" s="153"/>
      <c r="BC12" s="153"/>
      <c r="BD12" s="153">
        <v>1</v>
      </c>
      <c r="BE12" s="153">
        <v>1</v>
      </c>
      <c r="BF12" s="153"/>
      <c r="BG12" s="153">
        <v>1</v>
      </c>
      <c r="BH12" s="153">
        <v>1</v>
      </c>
      <c r="BI12" s="153"/>
      <c r="BJ12" s="153"/>
      <c r="BK12" s="153"/>
      <c r="BL12" s="153"/>
      <c r="BM12" s="153"/>
      <c r="BN12" s="153">
        <v>1</v>
      </c>
      <c r="BO12" s="153"/>
      <c r="BP12" s="153">
        <v>1</v>
      </c>
      <c r="BQ12" s="153"/>
      <c r="BR12" s="153">
        <v>1</v>
      </c>
      <c r="BS12" s="154">
        <v>9</v>
      </c>
      <c r="BT12" s="155"/>
      <c r="BU12" s="156"/>
      <c r="BV12" s="156"/>
      <c r="BW12" s="156">
        <v>30</v>
      </c>
      <c r="BX12" s="156">
        <v>48</v>
      </c>
      <c r="BY12" s="156">
        <v>20</v>
      </c>
      <c r="BZ12" s="156"/>
      <c r="CA12" s="156"/>
      <c r="CB12" s="156">
        <v>33</v>
      </c>
      <c r="CC12" s="156"/>
      <c r="CD12" s="156"/>
      <c r="CE12" s="156">
        <v>8</v>
      </c>
      <c r="CF12" s="156">
        <v>61</v>
      </c>
      <c r="CG12" s="156"/>
      <c r="CH12" s="156"/>
      <c r="CI12" s="156">
        <v>101</v>
      </c>
      <c r="CJ12" s="156"/>
      <c r="CK12" s="156"/>
      <c r="CL12" s="156"/>
      <c r="CM12" s="156">
        <v>30</v>
      </c>
      <c r="CN12" s="156"/>
      <c r="CO12" s="156">
        <v>40</v>
      </c>
      <c r="CP12" s="156"/>
      <c r="CQ12" s="156">
        <v>50</v>
      </c>
      <c r="CR12" s="156"/>
      <c r="CS12" s="156"/>
      <c r="CT12" s="156"/>
      <c r="CU12" s="156"/>
      <c r="CV12" s="156"/>
      <c r="CW12" s="156">
        <v>27</v>
      </c>
      <c r="CX12" s="156"/>
      <c r="CY12" s="156">
        <v>85</v>
      </c>
      <c r="CZ12" s="156"/>
      <c r="DA12" s="156"/>
      <c r="DB12" s="156"/>
      <c r="DC12" s="156"/>
      <c r="DD12" s="156">
        <v>26</v>
      </c>
      <c r="DE12" s="156"/>
      <c r="DF12" s="156">
        <v>30</v>
      </c>
      <c r="DG12" s="278">
        <v>146</v>
      </c>
      <c r="DH12" s="289">
        <v>735</v>
      </c>
      <c r="DI12" s="290">
        <f t="shared" si="1"/>
        <v>15</v>
      </c>
      <c r="DJ12" s="284"/>
      <c r="DK12" s="158"/>
      <c r="DL12" s="158"/>
      <c r="DM12" s="158">
        <v>0.55309653916211299</v>
      </c>
      <c r="DN12" s="158">
        <v>0.4320924408014572</v>
      </c>
      <c r="DO12" s="158">
        <v>0.5084699453551913</v>
      </c>
      <c r="DP12" s="158"/>
      <c r="DQ12" s="158"/>
      <c r="DR12" s="158">
        <v>0.49047855605232654</v>
      </c>
      <c r="DS12" s="158"/>
      <c r="DT12" s="158"/>
      <c r="DU12" s="158">
        <v>0</v>
      </c>
      <c r="DV12" s="158">
        <v>0.50779360386992745</v>
      </c>
      <c r="DW12" s="158"/>
      <c r="DX12" s="158"/>
      <c r="DY12" s="158">
        <v>0.56470811015527778</v>
      </c>
      <c r="DZ12" s="158"/>
      <c r="EA12" s="158"/>
      <c r="EB12" s="158"/>
      <c r="EC12" s="158">
        <v>0.59808743169398904</v>
      </c>
      <c r="ED12" s="158"/>
      <c r="EE12" s="158">
        <v>0.54009562841530057</v>
      </c>
      <c r="EF12" s="158"/>
      <c r="EG12" s="158">
        <v>0.70087431693989066</v>
      </c>
      <c r="EH12" s="158"/>
      <c r="EI12" s="158"/>
      <c r="EJ12" s="158"/>
      <c r="EK12" s="158"/>
      <c r="EL12" s="158"/>
      <c r="EM12" s="158">
        <v>0.38291843756324628</v>
      </c>
      <c r="EN12" s="158"/>
      <c r="EO12" s="158">
        <v>0.35361620057859211</v>
      </c>
      <c r="EP12" s="158"/>
      <c r="EQ12" s="158"/>
      <c r="ER12" s="158"/>
      <c r="ES12" s="158"/>
      <c r="ET12" s="158">
        <v>0.80979403110550652</v>
      </c>
      <c r="EU12" s="158"/>
      <c r="EV12" s="158">
        <v>0.58324225865209467</v>
      </c>
      <c r="EW12" s="159">
        <v>0.55069615989220755</v>
      </c>
      <c r="EX12" s="160">
        <v>0.52467937994870084</v>
      </c>
      <c r="EY12" s="149">
        <v>12</v>
      </c>
      <c r="EZ12" s="150"/>
      <c r="FA12" s="150">
        <v>15</v>
      </c>
      <c r="FB12" s="150"/>
      <c r="FC12" s="150"/>
      <c r="FD12" s="150"/>
      <c r="FE12" s="150"/>
      <c r="FF12" s="150"/>
      <c r="FG12" s="150"/>
      <c r="FH12" s="150">
        <v>6</v>
      </c>
      <c r="FI12" s="150"/>
      <c r="FJ12" s="150"/>
      <c r="FK12" s="150">
        <v>13</v>
      </c>
      <c r="FL12" s="150"/>
      <c r="FM12" s="150"/>
      <c r="FN12" s="150"/>
      <c r="FO12" s="150"/>
      <c r="FP12" s="150"/>
      <c r="FQ12" s="150">
        <v>9</v>
      </c>
      <c r="FR12" s="150"/>
      <c r="FS12" s="150">
        <v>9</v>
      </c>
      <c r="FT12" s="150"/>
      <c r="FU12" s="150"/>
      <c r="FV12" s="150"/>
      <c r="FW12" s="150"/>
      <c r="FX12" s="150">
        <v>5</v>
      </c>
      <c r="FY12" s="150"/>
      <c r="FZ12" s="150"/>
      <c r="GA12" s="150"/>
      <c r="GB12" s="150"/>
      <c r="GC12" s="150">
        <v>4</v>
      </c>
      <c r="GD12" s="296">
        <v>10</v>
      </c>
      <c r="GE12" s="307">
        <v>83</v>
      </c>
      <c r="GF12" s="308">
        <f t="shared" si="2"/>
        <v>9</v>
      </c>
      <c r="GG12" s="302">
        <v>0.71766848816029138</v>
      </c>
      <c r="GH12" s="161"/>
      <c r="GI12" s="161">
        <v>0.29544626593806922</v>
      </c>
      <c r="GJ12" s="161"/>
      <c r="GK12" s="161"/>
      <c r="GL12" s="161"/>
      <c r="GM12" s="161"/>
      <c r="GN12" s="161"/>
      <c r="GO12" s="161"/>
      <c r="GP12" s="161">
        <v>0.36156648451730417</v>
      </c>
      <c r="GQ12" s="161"/>
      <c r="GR12" s="161"/>
      <c r="GS12" s="161">
        <v>0.79108869272803695</v>
      </c>
      <c r="GT12" s="161"/>
      <c r="GU12" s="161"/>
      <c r="GV12" s="161"/>
      <c r="GW12" s="161"/>
      <c r="GX12" s="161"/>
      <c r="GY12" s="161">
        <v>0.36642380085003035</v>
      </c>
      <c r="GZ12" s="161"/>
      <c r="HA12" s="161">
        <v>0.79386763812993322</v>
      </c>
      <c r="HB12" s="161"/>
      <c r="HC12" s="161"/>
      <c r="HD12" s="161"/>
      <c r="HE12" s="161"/>
      <c r="HF12" s="161">
        <v>0.6562841530054645</v>
      </c>
      <c r="HG12" s="161"/>
      <c r="HH12" s="161"/>
      <c r="HI12" s="161"/>
      <c r="HJ12" s="161"/>
      <c r="HK12" s="161">
        <v>0.75819672131147542</v>
      </c>
      <c r="HL12" s="162">
        <v>0.94016393442622948</v>
      </c>
      <c r="HM12" s="163">
        <v>0.62235828560142203</v>
      </c>
      <c r="HN12" s="152">
        <v>135</v>
      </c>
      <c r="HO12" s="153">
        <v>60</v>
      </c>
      <c r="HP12" s="153">
        <v>35</v>
      </c>
      <c r="HQ12" s="153"/>
      <c r="HR12" s="153"/>
      <c r="HS12" s="164"/>
      <c r="HT12" s="153"/>
      <c r="HU12" s="165"/>
      <c r="HV12" s="154"/>
      <c r="HW12" s="144">
        <v>213</v>
      </c>
      <c r="HX12" s="145">
        <v>2808</v>
      </c>
      <c r="HY12" s="145">
        <v>253</v>
      </c>
      <c r="HZ12" s="145">
        <v>1414</v>
      </c>
      <c r="IA12" s="145">
        <v>3072</v>
      </c>
      <c r="IB12" s="145">
        <v>888</v>
      </c>
      <c r="IC12" s="145">
        <v>3483</v>
      </c>
      <c r="ID12" s="145">
        <v>1110</v>
      </c>
      <c r="IE12" s="145">
        <v>3532</v>
      </c>
      <c r="IF12" s="145">
        <v>856</v>
      </c>
      <c r="IG12" s="145">
        <v>726</v>
      </c>
      <c r="IH12" s="145">
        <v>2018</v>
      </c>
      <c r="II12" s="145">
        <v>980</v>
      </c>
      <c r="IJ12" s="145">
        <v>1509</v>
      </c>
      <c r="IK12" s="145">
        <v>2418</v>
      </c>
      <c r="IL12" s="145">
        <v>2101</v>
      </c>
      <c r="IM12" s="145">
        <v>407</v>
      </c>
      <c r="IN12" s="145">
        <v>259</v>
      </c>
      <c r="IO12" s="145">
        <v>419</v>
      </c>
      <c r="IP12" s="145">
        <v>736</v>
      </c>
      <c r="IQ12" s="145">
        <v>151</v>
      </c>
      <c r="IR12" s="145">
        <v>348</v>
      </c>
      <c r="IS12" s="145">
        <v>5</v>
      </c>
      <c r="IT12" s="145">
        <v>200</v>
      </c>
      <c r="IU12" s="145">
        <v>480</v>
      </c>
      <c r="IV12" s="145">
        <v>9</v>
      </c>
      <c r="IW12" s="145">
        <v>41</v>
      </c>
      <c r="IX12" s="146">
        <v>3</v>
      </c>
      <c r="IY12" s="166">
        <v>30439</v>
      </c>
      <c r="IZ12" s="315">
        <f t="shared" si="21"/>
        <v>7.2932750747396434E-3</v>
      </c>
      <c r="JA12" s="439">
        <f t="shared" si="3"/>
        <v>83.166666666666671</v>
      </c>
      <c r="JB12" s="444">
        <v>10942</v>
      </c>
      <c r="JC12" s="452">
        <v>0.35947304444955486</v>
      </c>
      <c r="JD12" s="445">
        <v>10942</v>
      </c>
      <c r="JE12" s="454">
        <v>0.35947304444955486</v>
      </c>
      <c r="JF12" s="167">
        <v>23.549295774647888</v>
      </c>
      <c r="JG12" s="168">
        <v>5.6549145299145298</v>
      </c>
      <c r="JH12" s="168">
        <v>3.1936758893280635</v>
      </c>
      <c r="JI12" s="168">
        <v>4.0997171145686</v>
      </c>
      <c r="JJ12" s="168">
        <v>7.49609375</v>
      </c>
      <c r="JK12" s="168">
        <v>8.6340090090090094</v>
      </c>
      <c r="JL12" s="168">
        <v>5.7711742750502442</v>
      </c>
      <c r="JM12" s="168">
        <v>7.2549549549549548</v>
      </c>
      <c r="JN12" s="168">
        <v>5.8507927519818796</v>
      </c>
      <c r="JO12" s="168">
        <v>5.740654205607477</v>
      </c>
      <c r="JP12" s="168">
        <v>7.4765840220385673</v>
      </c>
      <c r="JQ12" s="168">
        <v>6.4504459861248762</v>
      </c>
      <c r="JR12" s="168">
        <v>4.5520408163265307</v>
      </c>
      <c r="JS12" s="168">
        <v>2.9178263750828362</v>
      </c>
      <c r="JT12" s="168">
        <v>4.7187758478081054</v>
      </c>
      <c r="JU12" s="168">
        <v>5.4488338886244643</v>
      </c>
      <c r="JV12" s="168">
        <v>7.15970515970516</v>
      </c>
      <c r="JW12" s="168">
        <v>6.814671814671815</v>
      </c>
      <c r="JX12" s="168">
        <v>9.2315035799522676</v>
      </c>
      <c r="JY12" s="168">
        <v>10.539402173913043</v>
      </c>
      <c r="JZ12" s="168">
        <v>3.0066225165562912</v>
      </c>
      <c r="KA12" s="168">
        <v>4.8678160919540234</v>
      </c>
      <c r="KB12" s="168">
        <v>18.8</v>
      </c>
      <c r="KC12" s="168">
        <v>3.39</v>
      </c>
      <c r="KD12" s="168">
        <v>14.802083333333334</v>
      </c>
      <c r="KE12" s="168">
        <v>14.111111111111111</v>
      </c>
      <c r="KF12" s="168">
        <v>4.7804878048780486</v>
      </c>
      <c r="KG12" s="169">
        <v>4.333333333333333</v>
      </c>
      <c r="KH12" s="464">
        <f t="shared" si="4"/>
        <v>7.5230902182313013</v>
      </c>
      <c r="KI12" s="149">
        <v>9178</v>
      </c>
      <c r="KJ12" s="150">
        <v>3774</v>
      </c>
      <c r="KK12" s="150">
        <v>1350</v>
      </c>
      <c r="KL12" s="150">
        <v>513</v>
      </c>
      <c r="KM12" s="150">
        <v>108</v>
      </c>
      <c r="KN12" s="296">
        <v>15516</v>
      </c>
      <c r="KO12" s="330">
        <f t="shared" si="5"/>
        <v>0.30152107493675878</v>
      </c>
      <c r="KP12" s="331">
        <f t="shared" si="6"/>
        <v>0.12398567627057394</v>
      </c>
      <c r="KQ12" s="331">
        <f t="shared" si="7"/>
        <v>4.4350997076119454E-2</v>
      </c>
      <c r="KR12" s="331">
        <f t="shared" si="8"/>
        <v>1.685337888892539E-2</v>
      </c>
      <c r="KS12" s="331">
        <f t="shared" si="9"/>
        <v>3.5480797660895564E-3</v>
      </c>
      <c r="KT12" s="332">
        <v>0.50974079306153286</v>
      </c>
      <c r="KU12" s="324">
        <v>25840.289200000003</v>
      </c>
      <c r="KV12" s="170">
        <v>1762.9939000000002</v>
      </c>
      <c r="KW12" s="342">
        <v>27603.283099999993</v>
      </c>
      <c r="KX12" s="351">
        <f t="shared" si="10"/>
        <v>6.3868993177844141E-2</v>
      </c>
      <c r="KY12" s="352">
        <f t="shared" si="11"/>
        <v>0.90683935411807204</v>
      </c>
      <c r="KZ12" s="346">
        <v>15393.484799999998</v>
      </c>
      <c r="LA12" s="171">
        <v>8424.7890000000007</v>
      </c>
      <c r="LB12" s="172">
        <v>3785.0092999999997</v>
      </c>
      <c r="LC12" s="173">
        <v>0.55766862022293273</v>
      </c>
      <c r="LD12" s="174">
        <v>991</v>
      </c>
      <c r="LE12" s="175">
        <v>10849</v>
      </c>
      <c r="LF12" s="175">
        <v>542</v>
      </c>
      <c r="LG12" s="175">
        <v>4271</v>
      </c>
      <c r="LH12" s="175">
        <v>16998</v>
      </c>
      <c r="LI12" s="175">
        <v>6350</v>
      </c>
      <c r="LJ12" s="175">
        <v>14597</v>
      </c>
      <c r="LK12" s="175">
        <v>5886</v>
      </c>
      <c r="LL12" s="175">
        <v>16821</v>
      </c>
      <c r="LM12" s="175">
        <v>3956</v>
      </c>
      <c r="LN12" s="175">
        <v>4345</v>
      </c>
      <c r="LO12" s="175">
        <v>9828</v>
      </c>
      <c r="LP12" s="175">
        <v>3197</v>
      </c>
      <c r="LQ12" s="175">
        <v>2521</v>
      </c>
      <c r="LR12" s="175">
        <v>8605</v>
      </c>
      <c r="LS12" s="175">
        <v>8116</v>
      </c>
      <c r="LT12" s="175">
        <v>2344</v>
      </c>
      <c r="LU12" s="175">
        <v>1446</v>
      </c>
      <c r="LV12" s="175">
        <v>2813</v>
      </c>
      <c r="LW12" s="175">
        <v>7001</v>
      </c>
      <c r="LX12" s="175">
        <v>184</v>
      </c>
      <c r="LY12" s="175">
        <v>1083</v>
      </c>
      <c r="LZ12" s="175">
        <v>89</v>
      </c>
      <c r="MA12" s="175">
        <v>475</v>
      </c>
      <c r="MB12" s="175">
        <v>6625</v>
      </c>
      <c r="MC12" s="175">
        <v>50</v>
      </c>
      <c r="MD12" s="175">
        <v>107</v>
      </c>
      <c r="ME12" s="364">
        <v>9</v>
      </c>
      <c r="MF12" s="374">
        <f t="shared" si="12"/>
        <v>140099</v>
      </c>
      <c r="MG12" s="375">
        <f t="shared" si="13"/>
        <v>382.78415300546447</v>
      </c>
      <c r="MH12" s="369">
        <v>3810</v>
      </c>
      <c r="MI12" s="156">
        <v>2255</v>
      </c>
      <c r="MJ12" s="156">
        <v>13</v>
      </c>
      <c r="MK12" s="156">
        <v>115</v>
      </c>
      <c r="ML12" s="156">
        <v>2981</v>
      </c>
      <c r="MM12" s="156">
        <v>440</v>
      </c>
      <c r="MN12" s="156">
        <v>2061</v>
      </c>
      <c r="MO12" s="156">
        <v>1050</v>
      </c>
      <c r="MP12" s="156">
        <v>356</v>
      </c>
      <c r="MQ12" s="156">
        <v>115</v>
      </c>
      <c r="MR12" s="156">
        <v>358</v>
      </c>
      <c r="MS12" s="156">
        <v>1165</v>
      </c>
      <c r="MT12" s="156">
        <v>279</v>
      </c>
      <c r="MU12" s="156">
        <v>373</v>
      </c>
      <c r="MV12" s="156">
        <v>406</v>
      </c>
      <c r="MW12" s="156">
        <v>1237</v>
      </c>
      <c r="MX12" s="156">
        <v>187</v>
      </c>
      <c r="MY12" s="156">
        <v>64</v>
      </c>
      <c r="MZ12" s="156">
        <v>640</v>
      </c>
      <c r="NA12" s="156">
        <v>28</v>
      </c>
      <c r="NB12" s="156">
        <v>132</v>
      </c>
      <c r="NC12" s="156">
        <v>276</v>
      </c>
      <c r="ND12" s="156"/>
      <c r="NE12" s="156">
        <v>18</v>
      </c>
      <c r="NF12" s="156"/>
      <c r="NG12" s="156">
        <v>68</v>
      </c>
      <c r="NH12" s="156">
        <v>50</v>
      </c>
      <c r="NI12" s="278">
        <v>2</v>
      </c>
      <c r="NJ12" s="289">
        <f t="shared" si="14"/>
        <v>18479</v>
      </c>
      <c r="NK12" s="290">
        <f t="shared" si="15"/>
        <v>50.489071038251367</v>
      </c>
      <c r="NL12" s="386">
        <f t="shared" si="16"/>
        <v>140099</v>
      </c>
      <c r="NM12" s="387">
        <f t="shared" si="17"/>
        <v>18479</v>
      </c>
      <c r="NN12" s="393">
        <f t="shared" si="18"/>
        <v>0.11652940508771709</v>
      </c>
      <c r="NO12" s="380"/>
      <c r="NP12" s="176">
        <v>224</v>
      </c>
      <c r="NQ12" s="176">
        <v>944</v>
      </c>
      <c r="NR12" s="176">
        <v>1606</v>
      </c>
      <c r="NS12" s="176">
        <v>4186</v>
      </c>
      <c r="NT12" s="176">
        <v>4143</v>
      </c>
      <c r="NU12" s="176">
        <v>4545</v>
      </c>
      <c r="NV12" s="176">
        <v>344</v>
      </c>
      <c r="NW12" s="176"/>
      <c r="NX12" s="176">
        <v>1147</v>
      </c>
      <c r="NY12" s="176">
        <v>104</v>
      </c>
      <c r="NZ12" s="176">
        <v>7</v>
      </c>
      <c r="OA12" s="176">
        <v>366</v>
      </c>
      <c r="OB12" s="176">
        <v>358</v>
      </c>
      <c r="OC12" s="176">
        <v>505</v>
      </c>
      <c r="OD12" s="176"/>
      <c r="OE12" s="397"/>
      <c r="OF12" s="403">
        <f t="shared" si="19"/>
        <v>18479</v>
      </c>
      <c r="OG12" s="407">
        <f t="shared" si="20"/>
        <v>0.18891714919638508</v>
      </c>
      <c r="OH12" s="415">
        <v>2107</v>
      </c>
      <c r="OI12" s="416">
        <v>52</v>
      </c>
      <c r="OJ12" s="416">
        <v>93</v>
      </c>
      <c r="OK12" s="416">
        <v>2252</v>
      </c>
      <c r="OL12" s="416">
        <v>641</v>
      </c>
      <c r="OM12" s="416">
        <v>380</v>
      </c>
      <c r="ON12" s="416">
        <v>797</v>
      </c>
      <c r="OO12" s="416">
        <v>1818</v>
      </c>
      <c r="OP12" s="417">
        <v>4070</v>
      </c>
      <c r="OQ12" s="429">
        <v>437</v>
      </c>
      <c r="OR12" s="430">
        <v>234</v>
      </c>
      <c r="OS12" s="431">
        <v>671</v>
      </c>
      <c r="OT12" s="346">
        <v>7.75</v>
      </c>
      <c r="OU12" s="177">
        <v>0.64583333333333337</v>
      </c>
      <c r="OV12" s="171">
        <v>35.54</v>
      </c>
      <c r="OW12" s="177">
        <v>0.50056338028169012</v>
      </c>
      <c r="OX12" s="171">
        <v>55.07</v>
      </c>
      <c r="OY12" s="177">
        <v>4.5891666666666664</v>
      </c>
      <c r="OZ12" s="171">
        <v>213.89999999999998</v>
      </c>
      <c r="PA12" s="178">
        <v>3.0126760563380279</v>
      </c>
      <c r="PB12" s="155"/>
      <c r="PC12" s="156">
        <v>13</v>
      </c>
      <c r="PD12" s="156"/>
      <c r="PE12" s="156"/>
      <c r="PF12" s="156"/>
      <c r="PG12" s="156"/>
      <c r="PH12" s="156"/>
      <c r="PI12" s="156">
        <v>13</v>
      </c>
      <c r="PJ12" s="179">
        <v>4.2708367554781694E-4</v>
      </c>
    </row>
    <row r="13" spans="1:426" x14ac:dyDescent="0.15">
      <c r="A13" s="130" t="s">
        <v>252</v>
      </c>
      <c r="B13" s="131" t="s">
        <v>253</v>
      </c>
      <c r="C13" s="132" t="s">
        <v>254</v>
      </c>
      <c r="D13" s="131" t="s">
        <v>255</v>
      </c>
      <c r="E13" s="131" t="s">
        <v>207</v>
      </c>
      <c r="F13" s="132" t="s">
        <v>237</v>
      </c>
      <c r="G13" s="132" t="s">
        <v>237</v>
      </c>
      <c r="H13" s="132" t="s">
        <v>209</v>
      </c>
      <c r="I13" s="132" t="s">
        <v>210</v>
      </c>
      <c r="J13" s="133" t="s">
        <v>211</v>
      </c>
      <c r="K13" s="134">
        <v>17876937</v>
      </c>
      <c r="L13" s="135">
        <v>48837</v>
      </c>
      <c r="M13" s="135">
        <v>17334225</v>
      </c>
      <c r="N13" s="135">
        <v>6729067</v>
      </c>
      <c r="O13" s="136">
        <v>0.38819543417718416</v>
      </c>
      <c r="P13" s="137">
        <v>542712</v>
      </c>
      <c r="Q13" s="138">
        <v>14542.10158</v>
      </c>
      <c r="R13" s="139">
        <v>15514215.419150002</v>
      </c>
      <c r="S13" s="139">
        <v>632902.98646999989</v>
      </c>
      <c r="T13" s="139">
        <v>16161660.507200001</v>
      </c>
      <c r="U13" s="467">
        <f t="shared" si="0"/>
        <v>0.90405087332354539</v>
      </c>
      <c r="V13" s="140">
        <v>1138.4668349999999</v>
      </c>
      <c r="W13" s="141">
        <v>52.44</v>
      </c>
      <c r="X13" s="141">
        <v>1846.0551009999999</v>
      </c>
      <c r="Y13" s="141">
        <v>719.34973549999995</v>
      </c>
      <c r="Z13" s="141">
        <v>253.52343920000001</v>
      </c>
      <c r="AA13" s="141">
        <v>673.57388890000004</v>
      </c>
      <c r="AB13" s="141">
        <v>43.516137569999998</v>
      </c>
      <c r="AC13" s="141">
        <v>950.27327379999997</v>
      </c>
      <c r="AD13" s="141">
        <v>268.08941470000002</v>
      </c>
      <c r="AE13" s="141">
        <v>5945.2878256700005</v>
      </c>
      <c r="AF13" s="142">
        <v>0.24084723196644436</v>
      </c>
      <c r="AG13" s="143">
        <v>0.39054037189707413</v>
      </c>
      <c r="AH13" s="147">
        <v>1</v>
      </c>
      <c r="AI13" s="148"/>
      <c r="AJ13" s="149">
        <v>22873</v>
      </c>
      <c r="AK13" s="150">
        <v>20774</v>
      </c>
      <c r="AL13" s="150">
        <v>19774</v>
      </c>
      <c r="AM13" s="150">
        <v>63675</v>
      </c>
      <c r="AN13" s="151">
        <v>97200</v>
      </c>
      <c r="AO13" s="149">
        <v>73994</v>
      </c>
      <c r="AP13" s="150">
        <v>19230</v>
      </c>
      <c r="AQ13" s="151">
        <v>29152</v>
      </c>
      <c r="AR13" s="152">
        <v>1</v>
      </c>
      <c r="AS13" s="153"/>
      <c r="AT13" s="153"/>
      <c r="AU13" s="153">
        <v>1</v>
      </c>
      <c r="AV13" s="153">
        <v>1</v>
      </c>
      <c r="AW13" s="153">
        <v>1</v>
      </c>
      <c r="AX13" s="153">
        <v>1</v>
      </c>
      <c r="AY13" s="153">
        <v>1</v>
      </c>
      <c r="AZ13" s="153">
        <v>1</v>
      </c>
      <c r="BA13" s="153"/>
      <c r="BB13" s="153">
        <v>1</v>
      </c>
      <c r="BC13" s="153">
        <v>1</v>
      </c>
      <c r="BD13" s="153">
        <v>1</v>
      </c>
      <c r="BE13" s="153">
        <v>1</v>
      </c>
      <c r="BF13" s="153">
        <v>1</v>
      </c>
      <c r="BG13" s="153"/>
      <c r="BH13" s="153"/>
      <c r="BI13" s="153"/>
      <c r="BJ13" s="153">
        <v>1</v>
      </c>
      <c r="BK13" s="153">
        <v>1</v>
      </c>
      <c r="BL13" s="153"/>
      <c r="BM13" s="153">
        <v>1</v>
      </c>
      <c r="BN13" s="153">
        <v>1</v>
      </c>
      <c r="BO13" s="153">
        <v>1</v>
      </c>
      <c r="BP13" s="153">
        <v>1</v>
      </c>
      <c r="BQ13" s="153"/>
      <c r="BR13" s="153">
        <v>1</v>
      </c>
      <c r="BS13" s="154">
        <v>19</v>
      </c>
      <c r="BT13" s="155"/>
      <c r="BU13" s="156"/>
      <c r="BV13" s="156"/>
      <c r="BW13" s="156">
        <v>50</v>
      </c>
      <c r="BX13" s="156">
        <v>43</v>
      </c>
      <c r="BY13" s="156">
        <v>34</v>
      </c>
      <c r="BZ13" s="156">
        <v>40</v>
      </c>
      <c r="CA13" s="156"/>
      <c r="CB13" s="156">
        <v>101</v>
      </c>
      <c r="CC13" s="156"/>
      <c r="CD13" s="156"/>
      <c r="CE13" s="156">
        <v>50</v>
      </c>
      <c r="CF13" s="156">
        <v>115</v>
      </c>
      <c r="CG13" s="156"/>
      <c r="CH13" s="156">
        <v>24</v>
      </c>
      <c r="CI13" s="156">
        <v>105</v>
      </c>
      <c r="CJ13" s="156">
        <v>20</v>
      </c>
      <c r="CK13" s="156">
        <v>48</v>
      </c>
      <c r="CL13" s="156">
        <v>60</v>
      </c>
      <c r="CM13" s="156">
        <v>128</v>
      </c>
      <c r="CN13" s="156">
        <v>16</v>
      </c>
      <c r="CO13" s="156">
        <v>46</v>
      </c>
      <c r="CP13" s="156">
        <v>30</v>
      </c>
      <c r="CQ13" s="156">
        <v>54</v>
      </c>
      <c r="CR13" s="156">
        <v>34</v>
      </c>
      <c r="CS13" s="156">
        <v>25</v>
      </c>
      <c r="CT13" s="156">
        <v>13</v>
      </c>
      <c r="CU13" s="156"/>
      <c r="CV13" s="156">
        <v>200</v>
      </c>
      <c r="CW13" s="156">
        <v>27</v>
      </c>
      <c r="CX13" s="156"/>
      <c r="CY13" s="156">
        <v>76</v>
      </c>
      <c r="CZ13" s="156"/>
      <c r="DA13" s="156"/>
      <c r="DB13" s="156"/>
      <c r="DC13" s="156">
        <v>50</v>
      </c>
      <c r="DD13" s="156"/>
      <c r="DE13" s="156">
        <v>30</v>
      </c>
      <c r="DF13" s="156">
        <v>56</v>
      </c>
      <c r="DG13" s="278">
        <v>99</v>
      </c>
      <c r="DH13" s="289">
        <v>1574</v>
      </c>
      <c r="DI13" s="290">
        <f t="shared" si="1"/>
        <v>27</v>
      </c>
      <c r="DJ13" s="284"/>
      <c r="DK13" s="158"/>
      <c r="DL13" s="158"/>
      <c r="DM13" s="158">
        <v>0.77546448087431696</v>
      </c>
      <c r="DN13" s="158">
        <v>0.26458253907739232</v>
      </c>
      <c r="DO13" s="158">
        <v>0.45773063323690133</v>
      </c>
      <c r="DP13" s="158">
        <v>0.38668032786885248</v>
      </c>
      <c r="DQ13" s="158"/>
      <c r="DR13" s="158">
        <v>0.3012227452253422</v>
      </c>
      <c r="DS13" s="158"/>
      <c r="DT13" s="158"/>
      <c r="DU13" s="158">
        <v>0.31497267759562841</v>
      </c>
      <c r="DV13" s="158">
        <v>0.3997624138750297</v>
      </c>
      <c r="DW13" s="158"/>
      <c r="DX13" s="158">
        <v>0.5095628415300546</v>
      </c>
      <c r="DY13" s="158">
        <v>0.65126203486859224</v>
      </c>
      <c r="DZ13" s="158">
        <v>0.7</v>
      </c>
      <c r="EA13" s="158">
        <v>0.55692167577413476</v>
      </c>
      <c r="EB13" s="158">
        <v>0.53852459016393439</v>
      </c>
      <c r="EC13" s="158">
        <v>0.31484801912568305</v>
      </c>
      <c r="ED13" s="158">
        <v>0.8341871584699454</v>
      </c>
      <c r="EE13" s="158">
        <v>0.36742694226657163</v>
      </c>
      <c r="EF13" s="158">
        <v>0.51275045537340624</v>
      </c>
      <c r="EG13" s="158">
        <v>0.6090872293058085</v>
      </c>
      <c r="EH13" s="158">
        <v>0.52161684345869497</v>
      </c>
      <c r="EI13" s="158">
        <v>0.19672131147540983</v>
      </c>
      <c r="EJ13" s="158">
        <v>0.27868852459016391</v>
      </c>
      <c r="EK13" s="158"/>
      <c r="EL13" s="158">
        <v>0.54607923497267763</v>
      </c>
      <c r="EM13" s="158">
        <v>0.47500505970451323</v>
      </c>
      <c r="EN13" s="158"/>
      <c r="EO13" s="158">
        <v>0.49690825424216278</v>
      </c>
      <c r="EP13" s="158"/>
      <c r="EQ13" s="158"/>
      <c r="ER13" s="158"/>
      <c r="ES13" s="158">
        <v>0.61852459016393446</v>
      </c>
      <c r="ET13" s="158"/>
      <c r="EU13" s="158">
        <v>0.47613843351548268</v>
      </c>
      <c r="EV13" s="158">
        <v>0.38446526151444183</v>
      </c>
      <c r="EW13" s="159">
        <v>0.67395264116575593</v>
      </c>
      <c r="EX13" s="160">
        <v>0.48624332562612399</v>
      </c>
      <c r="EY13" s="149">
        <v>32</v>
      </c>
      <c r="EZ13" s="150"/>
      <c r="FA13" s="150">
        <v>22</v>
      </c>
      <c r="FB13" s="150">
        <v>6</v>
      </c>
      <c r="FC13" s="150">
        <v>3</v>
      </c>
      <c r="FD13" s="150"/>
      <c r="FE13" s="150">
        <v>30</v>
      </c>
      <c r="FF13" s="150"/>
      <c r="FG13" s="150"/>
      <c r="FH13" s="150">
        <v>18</v>
      </c>
      <c r="FI13" s="150">
        <v>10</v>
      </c>
      <c r="FJ13" s="150">
        <v>5</v>
      </c>
      <c r="FK13" s="150">
        <v>24</v>
      </c>
      <c r="FL13" s="150">
        <v>3</v>
      </c>
      <c r="FM13" s="150">
        <v>36</v>
      </c>
      <c r="FN13" s="150">
        <v>12</v>
      </c>
      <c r="FO13" s="150">
        <v>20</v>
      </c>
      <c r="FP13" s="150"/>
      <c r="FQ13" s="150">
        <v>21</v>
      </c>
      <c r="FR13" s="150">
        <v>12</v>
      </c>
      <c r="FS13" s="150">
        <v>12</v>
      </c>
      <c r="FT13" s="150">
        <v>4</v>
      </c>
      <c r="FU13" s="150">
        <v>26</v>
      </c>
      <c r="FV13" s="150">
        <v>12</v>
      </c>
      <c r="FW13" s="150"/>
      <c r="FX13" s="150">
        <v>14</v>
      </c>
      <c r="FY13" s="150"/>
      <c r="FZ13" s="150"/>
      <c r="GA13" s="150">
        <v>16</v>
      </c>
      <c r="GB13" s="150">
        <v>12</v>
      </c>
      <c r="GC13" s="150">
        <v>6</v>
      </c>
      <c r="GD13" s="296">
        <v>12</v>
      </c>
      <c r="GE13" s="307">
        <v>368</v>
      </c>
      <c r="GF13" s="308">
        <f t="shared" si="2"/>
        <v>24</v>
      </c>
      <c r="GG13" s="302">
        <v>0.60749658469945356</v>
      </c>
      <c r="GH13" s="161"/>
      <c r="GI13" s="161">
        <v>0.70690511674118228</v>
      </c>
      <c r="GJ13" s="161">
        <v>0.83697632058287796</v>
      </c>
      <c r="GK13" s="161">
        <v>0.62659380692167577</v>
      </c>
      <c r="GL13" s="161"/>
      <c r="GM13" s="161">
        <v>0.88724954462659378</v>
      </c>
      <c r="GN13" s="161"/>
      <c r="GO13" s="161"/>
      <c r="GP13" s="161">
        <v>0.4455069823922283</v>
      </c>
      <c r="GQ13" s="161">
        <v>0.43579234972677594</v>
      </c>
      <c r="GR13" s="161">
        <v>0.87650273224043718</v>
      </c>
      <c r="GS13" s="161">
        <v>0.86327413479052828</v>
      </c>
      <c r="GT13" s="161">
        <v>4.8269581056466303E-2</v>
      </c>
      <c r="GU13" s="161">
        <v>0.57710989678202795</v>
      </c>
      <c r="GV13" s="161">
        <v>0.8280965391621129</v>
      </c>
      <c r="GW13" s="161">
        <v>1.1913934426229509</v>
      </c>
      <c r="GX13" s="161"/>
      <c r="GY13" s="161">
        <v>0.86013531095498308</v>
      </c>
      <c r="GZ13" s="161">
        <v>0.65733151183970862</v>
      </c>
      <c r="HA13" s="161">
        <v>0.57126593806921677</v>
      </c>
      <c r="HB13" s="161">
        <v>0.80464480874316935</v>
      </c>
      <c r="HC13" s="161">
        <v>0.8271332492643968</v>
      </c>
      <c r="HD13" s="161">
        <v>0.83333333333333337</v>
      </c>
      <c r="HE13" s="161"/>
      <c r="HF13" s="161">
        <v>0.41042154566744732</v>
      </c>
      <c r="HG13" s="161"/>
      <c r="HH13" s="161"/>
      <c r="HI13" s="161">
        <v>0.77373633879781423</v>
      </c>
      <c r="HJ13" s="161">
        <v>0.64071038251366119</v>
      </c>
      <c r="HK13" s="161">
        <v>1.1598360655737705</v>
      </c>
      <c r="HL13" s="162">
        <v>0.69672131147540983</v>
      </c>
      <c r="HM13" s="163">
        <v>0.7318989071038251</v>
      </c>
      <c r="HN13" s="152">
        <v>157</v>
      </c>
      <c r="HO13" s="153"/>
      <c r="HP13" s="153"/>
      <c r="HQ13" s="153"/>
      <c r="HR13" s="153">
        <v>14</v>
      </c>
      <c r="HS13" s="164">
        <v>0.65281030444964872</v>
      </c>
      <c r="HT13" s="153">
        <v>20</v>
      </c>
      <c r="HU13" s="165">
        <v>0.24549180327868853</v>
      </c>
      <c r="HV13" s="154"/>
      <c r="HW13" s="144">
        <v>924</v>
      </c>
      <c r="HX13" s="145">
        <v>5265</v>
      </c>
      <c r="HY13" s="145">
        <v>1011</v>
      </c>
      <c r="HZ13" s="145">
        <v>4487</v>
      </c>
      <c r="IA13" s="145">
        <v>3387</v>
      </c>
      <c r="IB13" s="145">
        <v>7126</v>
      </c>
      <c r="IC13" s="145">
        <v>6883</v>
      </c>
      <c r="ID13" s="145">
        <v>2072</v>
      </c>
      <c r="IE13" s="145">
        <v>10544</v>
      </c>
      <c r="IF13" s="145">
        <v>1459</v>
      </c>
      <c r="IG13" s="145">
        <v>3731</v>
      </c>
      <c r="IH13" s="145">
        <v>2644</v>
      </c>
      <c r="II13" s="145">
        <v>1434</v>
      </c>
      <c r="IJ13" s="145">
        <v>2136</v>
      </c>
      <c r="IK13" s="145">
        <v>2615</v>
      </c>
      <c r="IL13" s="145">
        <v>2089</v>
      </c>
      <c r="IM13" s="145">
        <v>877</v>
      </c>
      <c r="IN13" s="145">
        <v>1863</v>
      </c>
      <c r="IO13" s="145">
        <v>433</v>
      </c>
      <c r="IP13" s="145">
        <v>1031</v>
      </c>
      <c r="IQ13" s="145">
        <v>100</v>
      </c>
      <c r="IR13" s="145">
        <v>317</v>
      </c>
      <c r="IS13" s="145">
        <v>4</v>
      </c>
      <c r="IT13" s="145">
        <v>617</v>
      </c>
      <c r="IU13" s="145">
        <v>872</v>
      </c>
      <c r="IV13" s="145">
        <v>158</v>
      </c>
      <c r="IW13" s="145">
        <v>16</v>
      </c>
      <c r="IX13" s="146">
        <v>17</v>
      </c>
      <c r="IY13" s="166">
        <v>64112</v>
      </c>
      <c r="IZ13" s="315">
        <f t="shared" si="21"/>
        <v>1.6876715747441977E-2</v>
      </c>
      <c r="JA13" s="439">
        <f t="shared" si="3"/>
        <v>175.16939890710381</v>
      </c>
      <c r="JB13" s="444">
        <v>35457</v>
      </c>
      <c r="JC13" s="452">
        <v>0.55304779136511106</v>
      </c>
      <c r="JD13" s="445">
        <v>35457</v>
      </c>
      <c r="JE13" s="454">
        <v>0.55304779136511106</v>
      </c>
      <c r="JF13" s="167">
        <v>26.271645021645021</v>
      </c>
      <c r="JG13" s="168">
        <v>6.3838556505223174</v>
      </c>
      <c r="JH13" s="168">
        <v>3.4480712166172105</v>
      </c>
      <c r="JI13" s="168">
        <v>4.4640071317138403</v>
      </c>
      <c r="JJ13" s="168">
        <v>8.5296722763507535</v>
      </c>
      <c r="JK13" s="168">
        <v>5.4264664608476005</v>
      </c>
      <c r="JL13" s="168">
        <v>5.1040244079616448</v>
      </c>
      <c r="JM13" s="168">
        <v>7.0111003861003862</v>
      </c>
      <c r="JN13" s="168">
        <v>7.151839908952959</v>
      </c>
      <c r="JO13" s="168">
        <v>6.1754626456477038</v>
      </c>
      <c r="JP13" s="168">
        <v>5.9032430983650492</v>
      </c>
      <c r="JQ13" s="168">
        <v>6.4962178517397886</v>
      </c>
      <c r="JR13" s="168">
        <v>3.9755927475592747</v>
      </c>
      <c r="JS13" s="168">
        <v>3.7565543071161049</v>
      </c>
      <c r="JT13" s="168">
        <v>5.4340344168260035</v>
      </c>
      <c r="JU13" s="168">
        <v>8.6759214935375777</v>
      </c>
      <c r="JV13" s="168">
        <v>7.0148232611174457</v>
      </c>
      <c r="JW13" s="168">
        <v>7.3392377885131506</v>
      </c>
      <c r="JX13" s="168">
        <v>11.722863741339491</v>
      </c>
      <c r="JY13" s="168">
        <v>17.236663433559652</v>
      </c>
      <c r="JZ13" s="168">
        <v>3.74</v>
      </c>
      <c r="KA13" s="168">
        <v>5.9621451104100949</v>
      </c>
      <c r="KB13" s="168">
        <v>2</v>
      </c>
      <c r="KC13" s="168">
        <v>2.3079416531604537</v>
      </c>
      <c r="KD13" s="168">
        <v>18.907110091743121</v>
      </c>
      <c r="KE13" s="168">
        <v>13.70253164556962</v>
      </c>
      <c r="KF13" s="168">
        <v>14.5625</v>
      </c>
      <c r="KG13" s="169">
        <v>7.3529411764705879</v>
      </c>
      <c r="KH13" s="464">
        <f t="shared" si="4"/>
        <v>8.0734452472638161</v>
      </c>
      <c r="KI13" s="149">
        <v>25763</v>
      </c>
      <c r="KJ13" s="150">
        <v>8177</v>
      </c>
      <c r="KK13" s="150">
        <v>3152</v>
      </c>
      <c r="KL13" s="150">
        <v>2525</v>
      </c>
      <c r="KM13" s="150">
        <v>803</v>
      </c>
      <c r="KN13" s="296">
        <v>23692</v>
      </c>
      <c r="KO13" s="330">
        <f t="shared" si="5"/>
        <v>0.40184364861492389</v>
      </c>
      <c r="KP13" s="331">
        <f t="shared" si="6"/>
        <v>0.12754242575492888</v>
      </c>
      <c r="KQ13" s="331">
        <f t="shared" si="7"/>
        <v>4.9163963064636884E-2</v>
      </c>
      <c r="KR13" s="331">
        <f t="shared" si="8"/>
        <v>3.9384202645370604E-2</v>
      </c>
      <c r="KS13" s="331">
        <f t="shared" si="9"/>
        <v>1.2524956326428749E-2</v>
      </c>
      <c r="KT13" s="332">
        <v>0.369540803593711</v>
      </c>
      <c r="KU13" s="324">
        <v>77223.294900000023</v>
      </c>
      <c r="KV13" s="170">
        <v>17481.680700000004</v>
      </c>
      <c r="KW13" s="342">
        <v>94704.975599999991</v>
      </c>
      <c r="KX13" s="351">
        <f t="shared" si="10"/>
        <v>0.18459094244252153</v>
      </c>
      <c r="KY13" s="352">
        <f t="shared" si="11"/>
        <v>1.4771801784377339</v>
      </c>
      <c r="KZ13" s="346">
        <v>34265.803100000026</v>
      </c>
      <c r="LA13" s="171">
        <v>30326.720300000008</v>
      </c>
      <c r="LB13" s="172">
        <v>30112.452200000003</v>
      </c>
      <c r="LC13" s="173">
        <v>0.36181629194147658</v>
      </c>
      <c r="LD13" s="174">
        <v>6265</v>
      </c>
      <c r="LE13" s="175">
        <v>20639</v>
      </c>
      <c r="LF13" s="175">
        <v>2455</v>
      </c>
      <c r="LG13" s="175">
        <v>12493</v>
      </c>
      <c r="LH13" s="175">
        <v>19582</v>
      </c>
      <c r="LI13" s="175">
        <v>23884</v>
      </c>
      <c r="LJ13" s="175">
        <v>22516</v>
      </c>
      <c r="LK13" s="175">
        <v>10591</v>
      </c>
      <c r="LL13" s="175">
        <v>53034</v>
      </c>
      <c r="LM13" s="175">
        <v>7079</v>
      </c>
      <c r="LN13" s="175">
        <v>16652</v>
      </c>
      <c r="LO13" s="175">
        <v>11608</v>
      </c>
      <c r="LP13" s="175">
        <v>3696</v>
      </c>
      <c r="LQ13" s="175">
        <v>5559</v>
      </c>
      <c r="LR13" s="175">
        <v>10201</v>
      </c>
      <c r="LS13" s="175">
        <v>7017</v>
      </c>
      <c r="LT13" s="175">
        <v>4149</v>
      </c>
      <c r="LU13" s="175">
        <v>5967</v>
      </c>
      <c r="LV13" s="175">
        <v>3447</v>
      </c>
      <c r="LW13" s="175">
        <v>16445</v>
      </c>
      <c r="LX13" s="175">
        <v>206</v>
      </c>
      <c r="LY13" s="175">
        <v>1220</v>
      </c>
      <c r="LZ13" s="175">
        <v>4</v>
      </c>
      <c r="MA13" s="175">
        <v>979</v>
      </c>
      <c r="MB13" s="175">
        <v>11422</v>
      </c>
      <c r="MC13" s="175">
        <v>1306</v>
      </c>
      <c r="MD13" s="175">
        <v>128</v>
      </c>
      <c r="ME13" s="364">
        <v>49</v>
      </c>
      <c r="MF13" s="374">
        <f t="shared" si="12"/>
        <v>278593</v>
      </c>
      <c r="MG13" s="375">
        <f t="shared" si="13"/>
        <v>761.18306010928961</v>
      </c>
      <c r="MH13" s="369">
        <v>17108</v>
      </c>
      <c r="MI13" s="156">
        <v>8240</v>
      </c>
      <c r="MJ13" s="156">
        <v>101</v>
      </c>
      <c r="MK13" s="156">
        <v>3120</v>
      </c>
      <c r="ML13" s="156">
        <v>6005</v>
      </c>
      <c r="MM13" s="156">
        <v>8461</v>
      </c>
      <c r="MN13" s="156">
        <v>7167</v>
      </c>
      <c r="MO13" s="156">
        <v>1930</v>
      </c>
      <c r="MP13" s="156">
        <v>12430</v>
      </c>
      <c r="MQ13" s="156">
        <v>627</v>
      </c>
      <c r="MR13" s="156">
        <v>1866</v>
      </c>
      <c r="MS13" s="156">
        <v>3134</v>
      </c>
      <c r="MT13" s="156">
        <v>979</v>
      </c>
      <c r="MU13" s="156">
        <v>1159</v>
      </c>
      <c r="MV13" s="156">
        <v>1715</v>
      </c>
      <c r="MW13" s="156">
        <v>9017</v>
      </c>
      <c r="MX13" s="156">
        <v>1169</v>
      </c>
      <c r="MY13" s="156">
        <v>5876</v>
      </c>
      <c r="MZ13" s="156">
        <v>1215</v>
      </c>
      <c r="NA13" s="156">
        <v>366</v>
      </c>
      <c r="NB13" s="156">
        <v>91</v>
      </c>
      <c r="NC13" s="156">
        <v>373</v>
      </c>
      <c r="ND13" s="156">
        <v>1</v>
      </c>
      <c r="NE13" s="156">
        <v>56</v>
      </c>
      <c r="NF13" s="156">
        <v>4188</v>
      </c>
      <c r="NG13" s="156">
        <v>706</v>
      </c>
      <c r="NH13" s="156">
        <v>113</v>
      </c>
      <c r="NI13" s="278">
        <v>61</v>
      </c>
      <c r="NJ13" s="289">
        <f t="shared" si="14"/>
        <v>97274</v>
      </c>
      <c r="NK13" s="290">
        <f t="shared" si="15"/>
        <v>265.77595628415298</v>
      </c>
      <c r="NL13" s="386">
        <f t="shared" si="16"/>
        <v>278593</v>
      </c>
      <c r="NM13" s="387">
        <f t="shared" si="17"/>
        <v>97274</v>
      </c>
      <c r="NN13" s="393">
        <f t="shared" si="18"/>
        <v>0.25879899006829543</v>
      </c>
      <c r="NO13" s="380">
        <v>4465</v>
      </c>
      <c r="NP13" s="176">
        <v>1623</v>
      </c>
      <c r="NQ13" s="176">
        <v>2695</v>
      </c>
      <c r="NR13" s="176">
        <v>3603</v>
      </c>
      <c r="NS13" s="176">
        <v>9679</v>
      </c>
      <c r="NT13" s="176">
        <v>13372</v>
      </c>
      <c r="NU13" s="176">
        <v>19304</v>
      </c>
      <c r="NV13" s="176">
        <v>2291</v>
      </c>
      <c r="NW13" s="176">
        <v>1173</v>
      </c>
      <c r="NX13" s="176">
        <v>4773</v>
      </c>
      <c r="NY13" s="176">
        <v>25727</v>
      </c>
      <c r="NZ13" s="176">
        <v>664</v>
      </c>
      <c r="OA13" s="176">
        <v>2247</v>
      </c>
      <c r="OB13" s="176">
        <v>289</v>
      </c>
      <c r="OC13" s="176">
        <v>4309</v>
      </c>
      <c r="OD13" s="176">
        <v>869</v>
      </c>
      <c r="OE13" s="397">
        <v>191</v>
      </c>
      <c r="OF13" s="403">
        <f t="shared" si="19"/>
        <v>97274</v>
      </c>
      <c r="OG13" s="407">
        <f t="shared" si="20"/>
        <v>0.14696630137549602</v>
      </c>
      <c r="OH13" s="415">
        <v>5640</v>
      </c>
      <c r="OI13" s="416">
        <v>80</v>
      </c>
      <c r="OJ13" s="416">
        <v>807</v>
      </c>
      <c r="OK13" s="416">
        <v>6527</v>
      </c>
      <c r="OL13" s="416">
        <v>6387</v>
      </c>
      <c r="OM13" s="416">
        <v>1843</v>
      </c>
      <c r="ON13" s="416">
        <v>3957</v>
      </c>
      <c r="OO13" s="416">
        <v>12187</v>
      </c>
      <c r="OP13" s="417">
        <v>18714</v>
      </c>
      <c r="OQ13" s="429">
        <v>373</v>
      </c>
      <c r="OR13" s="430">
        <v>365</v>
      </c>
      <c r="OS13" s="431">
        <v>738</v>
      </c>
      <c r="OT13" s="346">
        <v>20.7</v>
      </c>
      <c r="OU13" s="177">
        <v>0.64687499999999998</v>
      </c>
      <c r="OV13" s="171">
        <v>135.76999999999998</v>
      </c>
      <c r="OW13" s="177">
        <v>0.40407738095238088</v>
      </c>
      <c r="OX13" s="171">
        <v>157.29000000000002</v>
      </c>
      <c r="OY13" s="177">
        <v>4.9153125000000006</v>
      </c>
      <c r="OZ13" s="171">
        <v>775.95</v>
      </c>
      <c r="PA13" s="178">
        <v>2.3093750000000002</v>
      </c>
      <c r="PB13" s="155"/>
      <c r="PC13" s="156"/>
      <c r="PD13" s="156"/>
      <c r="PE13" s="156"/>
      <c r="PF13" s="156"/>
      <c r="PG13" s="156"/>
      <c r="PH13" s="156"/>
      <c r="PI13" s="156"/>
      <c r="PJ13" s="157"/>
    </row>
    <row r="14" spans="1:426" x14ac:dyDescent="0.15">
      <c r="A14" s="130" t="s">
        <v>256</v>
      </c>
      <c r="B14" s="131" t="s">
        <v>257</v>
      </c>
      <c r="C14" s="132" t="s">
        <v>258</v>
      </c>
      <c r="D14" s="131" t="s">
        <v>259</v>
      </c>
      <c r="E14" s="131" t="s">
        <v>207</v>
      </c>
      <c r="F14" s="132" t="s">
        <v>260</v>
      </c>
      <c r="G14" s="132" t="s">
        <v>260</v>
      </c>
      <c r="H14" s="132" t="s">
        <v>209</v>
      </c>
      <c r="I14" s="132" t="s">
        <v>210</v>
      </c>
      <c r="J14" s="133" t="s">
        <v>211</v>
      </c>
      <c r="K14" s="134">
        <v>7230912</v>
      </c>
      <c r="L14" s="135">
        <v>1098404</v>
      </c>
      <c r="M14" s="135">
        <v>6017393</v>
      </c>
      <c r="N14" s="135">
        <v>3168607</v>
      </c>
      <c r="O14" s="136">
        <v>0.52657471433226977</v>
      </c>
      <c r="P14" s="137">
        <v>1213519</v>
      </c>
      <c r="Q14" s="138">
        <v>579.72774000000004</v>
      </c>
      <c r="R14" s="139">
        <v>5242084.7415699996</v>
      </c>
      <c r="S14" s="139">
        <v>218934.55241000003</v>
      </c>
      <c r="T14" s="139">
        <v>5461599.0217199996</v>
      </c>
      <c r="U14" s="467">
        <f t="shared" si="0"/>
        <v>0.75531261087398094</v>
      </c>
      <c r="V14" s="140">
        <v>488.95696429999998</v>
      </c>
      <c r="W14" s="141">
        <v>29.49519841</v>
      </c>
      <c r="X14" s="141">
        <v>857.05925930000001</v>
      </c>
      <c r="Y14" s="141">
        <v>291.46984129999998</v>
      </c>
      <c r="Z14" s="141">
        <v>71.71391534</v>
      </c>
      <c r="AA14" s="141">
        <v>362.7313757</v>
      </c>
      <c r="AB14" s="141">
        <v>7.6024867729999999</v>
      </c>
      <c r="AC14" s="141">
        <v>348.18015869999999</v>
      </c>
      <c r="AD14" s="141">
        <v>311.44714290000002</v>
      </c>
      <c r="AE14" s="141">
        <v>2768.6563427229999</v>
      </c>
      <c r="AF14" s="142">
        <v>0.23183984419657108</v>
      </c>
      <c r="AG14" s="143">
        <v>0.40637622459842448</v>
      </c>
      <c r="AH14" s="147">
        <v>1</v>
      </c>
      <c r="AI14" s="148"/>
      <c r="AJ14" s="149">
        <v>20052</v>
      </c>
      <c r="AK14" s="150">
        <v>20026</v>
      </c>
      <c r="AL14" s="150">
        <v>20029</v>
      </c>
      <c r="AM14" s="150">
        <v>95517</v>
      </c>
      <c r="AN14" s="151">
        <v>85846</v>
      </c>
      <c r="AO14" s="149">
        <v>79197</v>
      </c>
      <c r="AP14" s="150">
        <v>31487</v>
      </c>
      <c r="AQ14" s="151">
        <v>21272</v>
      </c>
      <c r="AR14" s="152"/>
      <c r="AS14" s="153">
        <v>1</v>
      </c>
      <c r="AT14" s="153">
        <v>1</v>
      </c>
      <c r="AU14" s="153"/>
      <c r="AV14" s="153"/>
      <c r="AW14" s="153">
        <v>1</v>
      </c>
      <c r="AX14" s="153"/>
      <c r="AY14" s="153"/>
      <c r="AZ14" s="153"/>
      <c r="BA14" s="153"/>
      <c r="BB14" s="153"/>
      <c r="BC14" s="153"/>
      <c r="BD14" s="153">
        <v>1</v>
      </c>
      <c r="BE14" s="153">
        <v>1</v>
      </c>
      <c r="BF14" s="153"/>
      <c r="BG14" s="153"/>
      <c r="BH14" s="153"/>
      <c r="BI14" s="153"/>
      <c r="BJ14" s="153"/>
      <c r="BK14" s="153"/>
      <c r="BL14" s="153"/>
      <c r="BM14" s="153"/>
      <c r="BN14" s="153"/>
      <c r="BO14" s="153"/>
      <c r="BP14" s="153"/>
      <c r="BQ14" s="153">
        <v>1</v>
      </c>
      <c r="BR14" s="153">
        <v>1</v>
      </c>
      <c r="BS14" s="154">
        <v>7</v>
      </c>
      <c r="BT14" s="155"/>
      <c r="BU14" s="156"/>
      <c r="BV14" s="156">
        <v>20</v>
      </c>
      <c r="BW14" s="156"/>
      <c r="BX14" s="156">
        <v>16</v>
      </c>
      <c r="BY14" s="156"/>
      <c r="BZ14" s="156"/>
      <c r="CA14" s="156"/>
      <c r="CB14" s="156">
        <v>25</v>
      </c>
      <c r="CC14" s="156"/>
      <c r="CD14" s="156"/>
      <c r="CE14" s="156"/>
      <c r="CF14" s="156">
        <v>62</v>
      </c>
      <c r="CG14" s="156"/>
      <c r="CH14" s="156">
        <v>20</v>
      </c>
      <c r="CI14" s="156">
        <v>46</v>
      </c>
      <c r="CJ14" s="156">
        <v>118</v>
      </c>
      <c r="CK14" s="156"/>
      <c r="CL14" s="156"/>
      <c r="CM14" s="156">
        <v>53</v>
      </c>
      <c r="CN14" s="156"/>
      <c r="CO14" s="156">
        <v>26</v>
      </c>
      <c r="CP14" s="156"/>
      <c r="CQ14" s="156">
        <v>20</v>
      </c>
      <c r="CR14" s="156"/>
      <c r="CS14" s="156">
        <v>10</v>
      </c>
      <c r="CT14" s="156"/>
      <c r="CU14" s="156"/>
      <c r="CV14" s="156">
        <v>75</v>
      </c>
      <c r="CW14" s="156">
        <v>25</v>
      </c>
      <c r="CX14" s="156">
        <v>15</v>
      </c>
      <c r="CY14" s="156">
        <v>35</v>
      </c>
      <c r="CZ14" s="156"/>
      <c r="DA14" s="156"/>
      <c r="DB14" s="156">
        <v>42</v>
      </c>
      <c r="DC14" s="156"/>
      <c r="DD14" s="156"/>
      <c r="DE14" s="156">
        <v>60</v>
      </c>
      <c r="DF14" s="156">
        <v>25</v>
      </c>
      <c r="DG14" s="278">
        <v>107</v>
      </c>
      <c r="DH14" s="289">
        <v>800</v>
      </c>
      <c r="DI14" s="290">
        <f t="shared" si="1"/>
        <v>19</v>
      </c>
      <c r="DJ14" s="284"/>
      <c r="DK14" s="158"/>
      <c r="DL14" s="158">
        <v>0.58128415300546443</v>
      </c>
      <c r="DM14" s="158"/>
      <c r="DN14" s="158">
        <v>0.36970628415300544</v>
      </c>
      <c r="DO14" s="158"/>
      <c r="DP14" s="158"/>
      <c r="DQ14" s="158"/>
      <c r="DR14" s="158">
        <v>0.24797814207650273</v>
      </c>
      <c r="DS14" s="158"/>
      <c r="DT14" s="158"/>
      <c r="DU14" s="158"/>
      <c r="DV14" s="158">
        <v>0.69213819848404723</v>
      </c>
      <c r="DW14" s="158"/>
      <c r="DX14" s="158">
        <v>0</v>
      </c>
      <c r="DY14" s="158">
        <v>0.77809455927773818</v>
      </c>
      <c r="DZ14" s="158">
        <v>0.4908539409095119</v>
      </c>
      <c r="EA14" s="158"/>
      <c r="EB14" s="158"/>
      <c r="EC14" s="158">
        <v>0.44375708835962469</v>
      </c>
      <c r="ED14" s="158"/>
      <c r="EE14" s="158">
        <v>0.87263556116015129</v>
      </c>
      <c r="EF14" s="158"/>
      <c r="EG14" s="158">
        <v>0.78674863387978144</v>
      </c>
      <c r="EH14" s="158"/>
      <c r="EI14" s="158">
        <v>0.57240437158469948</v>
      </c>
      <c r="EJ14" s="158"/>
      <c r="EK14" s="158"/>
      <c r="EL14" s="158">
        <v>0.78021857923497273</v>
      </c>
      <c r="EM14" s="158">
        <v>0.61704918032786882</v>
      </c>
      <c r="EN14" s="158">
        <v>0.4477231329690346</v>
      </c>
      <c r="EO14" s="158">
        <v>0.61639344262295082</v>
      </c>
      <c r="EP14" s="158"/>
      <c r="EQ14" s="158"/>
      <c r="ER14" s="158">
        <v>0.50455373406193083</v>
      </c>
      <c r="ES14" s="158"/>
      <c r="ET14" s="158"/>
      <c r="EU14" s="158">
        <v>0.41848816029143898</v>
      </c>
      <c r="EV14" s="158">
        <v>0.5118032786885246</v>
      </c>
      <c r="EW14" s="159">
        <v>0.81469281446299979</v>
      </c>
      <c r="EX14" s="160">
        <v>0.59566598360655743</v>
      </c>
      <c r="EY14" s="149">
        <v>12</v>
      </c>
      <c r="EZ14" s="150"/>
      <c r="FA14" s="150">
        <v>4</v>
      </c>
      <c r="FB14" s="150"/>
      <c r="FC14" s="150"/>
      <c r="FD14" s="150"/>
      <c r="FE14" s="150">
        <v>5</v>
      </c>
      <c r="FF14" s="150"/>
      <c r="FG14" s="150"/>
      <c r="FH14" s="150">
        <v>7</v>
      </c>
      <c r="FI14" s="150"/>
      <c r="FJ14" s="150"/>
      <c r="FK14" s="150">
        <v>14</v>
      </c>
      <c r="FL14" s="150">
        <v>14</v>
      </c>
      <c r="FM14" s="150"/>
      <c r="FN14" s="150"/>
      <c r="FO14" s="150"/>
      <c r="FP14" s="150"/>
      <c r="FQ14" s="150">
        <v>10</v>
      </c>
      <c r="FR14" s="150"/>
      <c r="FS14" s="150">
        <v>4</v>
      </c>
      <c r="FT14" s="150"/>
      <c r="FU14" s="150">
        <v>12</v>
      </c>
      <c r="FV14" s="150"/>
      <c r="FW14" s="150"/>
      <c r="FX14" s="150">
        <v>4</v>
      </c>
      <c r="FY14" s="150"/>
      <c r="FZ14" s="150"/>
      <c r="GA14" s="150"/>
      <c r="GB14" s="150"/>
      <c r="GC14" s="150">
        <v>6</v>
      </c>
      <c r="GD14" s="296">
        <v>14</v>
      </c>
      <c r="GE14" s="307">
        <v>106</v>
      </c>
      <c r="GF14" s="308">
        <f t="shared" si="2"/>
        <v>12</v>
      </c>
      <c r="GG14" s="302">
        <v>0.48952641165755922</v>
      </c>
      <c r="GH14" s="161"/>
      <c r="GI14" s="161">
        <v>0.52527322404371579</v>
      </c>
      <c r="GJ14" s="161"/>
      <c r="GK14" s="161"/>
      <c r="GL14" s="161"/>
      <c r="GM14" s="161">
        <v>1.0393442622950819</v>
      </c>
      <c r="GN14" s="161"/>
      <c r="GO14" s="161"/>
      <c r="GP14" s="161">
        <v>0.51756440281030447</v>
      </c>
      <c r="GQ14" s="161"/>
      <c r="GR14" s="161"/>
      <c r="GS14" s="161">
        <v>0.92759562841530052</v>
      </c>
      <c r="GT14" s="161">
        <v>0.65729898516783758</v>
      </c>
      <c r="GU14" s="161"/>
      <c r="GV14" s="161"/>
      <c r="GW14" s="161"/>
      <c r="GX14" s="161"/>
      <c r="GY14" s="161">
        <v>0.44071038251366118</v>
      </c>
      <c r="GZ14" s="161"/>
      <c r="HA14" s="161">
        <v>0.98292349726775952</v>
      </c>
      <c r="HB14" s="161"/>
      <c r="HC14" s="161">
        <v>0.48907103825136611</v>
      </c>
      <c r="HD14" s="161"/>
      <c r="HE14" s="161"/>
      <c r="HF14" s="161">
        <v>0.58811475409836067</v>
      </c>
      <c r="HG14" s="161"/>
      <c r="HH14" s="161"/>
      <c r="HI14" s="161"/>
      <c r="HJ14" s="161"/>
      <c r="HK14" s="161">
        <v>0.78688524590163933</v>
      </c>
      <c r="HL14" s="162">
        <v>0.88544106167056991</v>
      </c>
      <c r="HM14" s="163">
        <v>0.68548303948860712</v>
      </c>
      <c r="HN14" s="152"/>
      <c r="HO14" s="153">
        <v>18</v>
      </c>
      <c r="HP14" s="153">
        <v>47</v>
      </c>
      <c r="HQ14" s="153"/>
      <c r="HR14" s="153"/>
      <c r="HS14" s="164"/>
      <c r="HT14" s="153"/>
      <c r="HU14" s="165"/>
      <c r="HV14" s="154">
        <v>60</v>
      </c>
      <c r="HW14" s="144">
        <v>210</v>
      </c>
      <c r="HX14" s="145">
        <v>2040</v>
      </c>
      <c r="HY14" s="145">
        <v>615</v>
      </c>
      <c r="HZ14" s="145">
        <v>1560</v>
      </c>
      <c r="IA14" s="145">
        <v>2684</v>
      </c>
      <c r="IB14" s="145">
        <v>1553</v>
      </c>
      <c r="IC14" s="145">
        <v>3244</v>
      </c>
      <c r="ID14" s="145">
        <v>1187</v>
      </c>
      <c r="IE14" s="145">
        <v>6406</v>
      </c>
      <c r="IF14" s="145">
        <v>2393</v>
      </c>
      <c r="IG14" s="145">
        <v>649</v>
      </c>
      <c r="IH14" s="145">
        <v>2001</v>
      </c>
      <c r="II14" s="145">
        <v>612</v>
      </c>
      <c r="IJ14" s="145">
        <v>1429</v>
      </c>
      <c r="IK14" s="145">
        <v>3242</v>
      </c>
      <c r="IL14" s="145">
        <v>2697</v>
      </c>
      <c r="IM14" s="145">
        <v>477</v>
      </c>
      <c r="IN14" s="145">
        <v>214</v>
      </c>
      <c r="IO14" s="145">
        <v>734</v>
      </c>
      <c r="IP14" s="145">
        <v>196</v>
      </c>
      <c r="IQ14" s="145">
        <v>120</v>
      </c>
      <c r="IR14" s="145">
        <v>245</v>
      </c>
      <c r="IS14" s="145">
        <v>4</v>
      </c>
      <c r="IT14" s="145">
        <v>266</v>
      </c>
      <c r="IU14" s="145"/>
      <c r="IV14" s="145"/>
      <c r="IW14" s="145">
        <v>19</v>
      </c>
      <c r="IX14" s="146">
        <v>8</v>
      </c>
      <c r="IY14" s="166">
        <v>34805</v>
      </c>
      <c r="IZ14" s="315">
        <f t="shared" si="21"/>
        <v>6.0336158597902598E-3</v>
      </c>
      <c r="JA14" s="439">
        <f t="shared" si="3"/>
        <v>95.095628415300553</v>
      </c>
      <c r="JB14" s="444">
        <v>12602</v>
      </c>
      <c r="JC14" s="452">
        <v>0.36207441459560408</v>
      </c>
      <c r="JD14" s="445">
        <v>12602</v>
      </c>
      <c r="JE14" s="454">
        <v>0.36207441459560408</v>
      </c>
      <c r="JF14" s="167">
        <v>29.161904761904761</v>
      </c>
      <c r="JG14" s="168">
        <v>5.9137254901960787</v>
      </c>
      <c r="JH14" s="168">
        <v>4.8634146341463413</v>
      </c>
      <c r="JI14" s="168">
        <v>5.8974358974358978</v>
      </c>
      <c r="JJ14" s="168">
        <v>8.3777943368107302</v>
      </c>
      <c r="JK14" s="168">
        <v>9.1152607855763037</v>
      </c>
      <c r="JL14" s="168">
        <v>6.7743526510480887</v>
      </c>
      <c r="JM14" s="168">
        <v>8.5627632687447353</v>
      </c>
      <c r="JN14" s="168">
        <v>7.5880424601935683</v>
      </c>
      <c r="JO14" s="168">
        <v>6.0522356874216463</v>
      </c>
      <c r="JP14" s="168">
        <v>7.4545454545454541</v>
      </c>
      <c r="JQ14" s="168">
        <v>7.4437781109445273</v>
      </c>
      <c r="JR14" s="168">
        <v>4.8480392156862742</v>
      </c>
      <c r="JS14" s="168">
        <v>4.6410076976906929</v>
      </c>
      <c r="JT14" s="168">
        <v>4.2689697717458355</v>
      </c>
      <c r="JU14" s="168">
        <v>4.7326659251019647</v>
      </c>
      <c r="JV14" s="168">
        <v>7.5639412997903568</v>
      </c>
      <c r="JW14" s="168">
        <v>9.5046728971962615</v>
      </c>
      <c r="JX14" s="168">
        <v>9.1594005449591283</v>
      </c>
      <c r="JY14" s="168">
        <v>5.5306122448979593</v>
      </c>
      <c r="JZ14" s="168">
        <v>3.9750000000000001</v>
      </c>
      <c r="KA14" s="168">
        <v>4.0979591836734697</v>
      </c>
      <c r="KB14" s="168">
        <v>9</v>
      </c>
      <c r="KC14" s="168">
        <v>3.5375939849624061</v>
      </c>
      <c r="KD14" s="168"/>
      <c r="KE14" s="168"/>
      <c r="KF14" s="168">
        <v>10.421052631578947</v>
      </c>
      <c r="KG14" s="169">
        <v>9.625</v>
      </c>
      <c r="KH14" s="464">
        <f t="shared" si="4"/>
        <v>7.6196603437019768</v>
      </c>
      <c r="KI14" s="149">
        <v>12410</v>
      </c>
      <c r="KJ14" s="150">
        <v>4208</v>
      </c>
      <c r="KK14" s="150">
        <v>691</v>
      </c>
      <c r="KL14" s="150">
        <v>432</v>
      </c>
      <c r="KM14" s="150">
        <v>175</v>
      </c>
      <c r="KN14" s="296">
        <v>16889</v>
      </c>
      <c r="KO14" s="330">
        <f t="shared" si="5"/>
        <v>0.3565579658095101</v>
      </c>
      <c r="KP14" s="331">
        <f t="shared" si="6"/>
        <v>0.12090216922855912</v>
      </c>
      <c r="KQ14" s="331">
        <f t="shared" si="7"/>
        <v>1.985346932911938E-2</v>
      </c>
      <c r="KR14" s="331">
        <f t="shared" si="8"/>
        <v>1.2412009768711391E-2</v>
      </c>
      <c r="KS14" s="331">
        <f t="shared" si="9"/>
        <v>5.028013216491883E-3</v>
      </c>
      <c r="KT14" s="332">
        <v>0.48524637264760812</v>
      </c>
      <c r="KU14" s="324">
        <v>31047.603600000002</v>
      </c>
      <c r="KV14" s="170">
        <v>3082.9405999999999</v>
      </c>
      <c r="KW14" s="342">
        <v>34130.544200000004</v>
      </c>
      <c r="KX14" s="351">
        <f t="shared" si="10"/>
        <v>9.0327906344956535E-2</v>
      </c>
      <c r="KY14" s="352">
        <f t="shared" si="11"/>
        <v>0.98062187042091664</v>
      </c>
      <c r="KZ14" s="346">
        <v>16753.190700000003</v>
      </c>
      <c r="LA14" s="171">
        <v>13497.070499999996</v>
      </c>
      <c r="LB14" s="172">
        <v>3880.2830000000004</v>
      </c>
      <c r="LC14" s="173">
        <v>0.49085624307156522</v>
      </c>
      <c r="LD14" s="174">
        <v>1673</v>
      </c>
      <c r="LE14" s="175">
        <v>8348</v>
      </c>
      <c r="LF14" s="175">
        <v>2356</v>
      </c>
      <c r="LG14" s="175">
        <v>7443</v>
      </c>
      <c r="LH14" s="175">
        <v>17091</v>
      </c>
      <c r="LI14" s="175">
        <v>11470</v>
      </c>
      <c r="LJ14" s="175">
        <v>14780</v>
      </c>
      <c r="LK14" s="175">
        <v>8082</v>
      </c>
      <c r="LL14" s="175">
        <v>39736</v>
      </c>
      <c r="LM14" s="175">
        <v>11821</v>
      </c>
      <c r="LN14" s="175">
        <v>3820</v>
      </c>
      <c r="LO14" s="175">
        <v>10977</v>
      </c>
      <c r="LP14" s="175">
        <v>2016</v>
      </c>
      <c r="LQ14" s="175">
        <v>4661</v>
      </c>
      <c r="LR14" s="175">
        <v>10224</v>
      </c>
      <c r="LS14" s="175">
        <v>8499</v>
      </c>
      <c r="LT14" s="175">
        <v>3008</v>
      </c>
      <c r="LU14" s="175">
        <v>1597</v>
      </c>
      <c r="LV14" s="175">
        <v>4978</v>
      </c>
      <c r="LW14" s="175">
        <v>667</v>
      </c>
      <c r="LX14" s="175">
        <v>175</v>
      </c>
      <c r="LY14" s="175">
        <v>486</v>
      </c>
      <c r="LZ14" s="175">
        <v>30</v>
      </c>
      <c r="MA14" s="175">
        <v>644</v>
      </c>
      <c r="MB14" s="175"/>
      <c r="MC14" s="175"/>
      <c r="MD14" s="175">
        <v>116</v>
      </c>
      <c r="ME14" s="364">
        <v>47</v>
      </c>
      <c r="MF14" s="374">
        <f t="shared" si="12"/>
        <v>174745</v>
      </c>
      <c r="MG14" s="375">
        <f t="shared" si="13"/>
        <v>477.44535519125685</v>
      </c>
      <c r="MH14" s="369">
        <v>4482</v>
      </c>
      <c r="MI14" s="156">
        <v>1921</v>
      </c>
      <c r="MJ14" s="156">
        <v>28</v>
      </c>
      <c r="MK14" s="156">
        <v>223</v>
      </c>
      <c r="ML14" s="156">
        <v>2839</v>
      </c>
      <c r="MM14" s="156">
        <v>1213</v>
      </c>
      <c r="MN14" s="156">
        <v>4061</v>
      </c>
      <c r="MO14" s="156">
        <v>942</v>
      </c>
      <c r="MP14" s="156">
        <v>2778</v>
      </c>
      <c r="MQ14" s="156">
        <v>350</v>
      </c>
      <c r="MR14" s="156">
        <v>412</v>
      </c>
      <c r="MS14" s="156">
        <v>1971</v>
      </c>
      <c r="MT14" s="156">
        <v>390</v>
      </c>
      <c r="MU14" s="156">
        <v>623</v>
      </c>
      <c r="MV14" s="156">
        <v>417</v>
      </c>
      <c r="MW14" s="156">
        <v>1638</v>
      </c>
      <c r="MX14" s="156">
        <v>136</v>
      </c>
      <c r="MY14" s="156">
        <v>232</v>
      </c>
      <c r="MZ14" s="156">
        <v>1058</v>
      </c>
      <c r="NA14" s="156">
        <v>224</v>
      </c>
      <c r="NB14" s="156">
        <v>205</v>
      </c>
      <c r="NC14" s="156">
        <v>288</v>
      </c>
      <c r="ND14" s="156">
        <v>2</v>
      </c>
      <c r="NE14" s="156">
        <v>42</v>
      </c>
      <c r="NF14" s="156"/>
      <c r="NG14" s="156"/>
      <c r="NH14" s="156">
        <v>64</v>
      </c>
      <c r="NI14" s="278">
        <v>22</v>
      </c>
      <c r="NJ14" s="289">
        <f t="shared" si="14"/>
        <v>26561</v>
      </c>
      <c r="NK14" s="290">
        <f t="shared" si="15"/>
        <v>72.571038251366119</v>
      </c>
      <c r="NL14" s="386">
        <f t="shared" si="16"/>
        <v>174745</v>
      </c>
      <c r="NM14" s="387">
        <f t="shared" si="17"/>
        <v>26561</v>
      </c>
      <c r="NN14" s="393">
        <f t="shared" si="18"/>
        <v>0.13194340953573166</v>
      </c>
      <c r="NO14" s="380"/>
      <c r="NP14" s="176">
        <v>38</v>
      </c>
      <c r="NQ14" s="176">
        <v>409</v>
      </c>
      <c r="NR14" s="176">
        <v>1431</v>
      </c>
      <c r="NS14" s="176">
        <v>5848</v>
      </c>
      <c r="NT14" s="176">
        <v>9622</v>
      </c>
      <c r="NU14" s="176">
        <v>4923</v>
      </c>
      <c r="NV14" s="176"/>
      <c r="NW14" s="176"/>
      <c r="NX14" s="176">
        <v>64</v>
      </c>
      <c r="NY14" s="176">
        <v>2617</v>
      </c>
      <c r="NZ14" s="176"/>
      <c r="OA14" s="176">
        <v>56</v>
      </c>
      <c r="OB14" s="176">
        <v>511</v>
      </c>
      <c r="OC14" s="176">
        <v>1042</v>
      </c>
      <c r="OD14" s="176"/>
      <c r="OE14" s="397"/>
      <c r="OF14" s="403">
        <f t="shared" si="19"/>
        <v>26561</v>
      </c>
      <c r="OG14" s="407">
        <f t="shared" si="20"/>
        <v>7.2813523587214338E-2</v>
      </c>
      <c r="OH14" s="415">
        <v>1325</v>
      </c>
      <c r="OI14" s="416">
        <v>129</v>
      </c>
      <c r="OJ14" s="416">
        <v>179</v>
      </c>
      <c r="OK14" s="416">
        <v>1633</v>
      </c>
      <c r="OL14" s="416">
        <v>1085</v>
      </c>
      <c r="OM14" s="416">
        <v>650</v>
      </c>
      <c r="ON14" s="416">
        <v>1200</v>
      </c>
      <c r="OO14" s="416">
        <v>2935</v>
      </c>
      <c r="OP14" s="417">
        <v>4568</v>
      </c>
      <c r="OQ14" s="429">
        <v>1</v>
      </c>
      <c r="OR14" s="430">
        <v>5</v>
      </c>
      <c r="OS14" s="431">
        <v>6</v>
      </c>
      <c r="OT14" s="346">
        <v>10.8</v>
      </c>
      <c r="OU14" s="177">
        <v>0.9</v>
      </c>
      <c r="OV14" s="171">
        <v>35.25</v>
      </c>
      <c r="OW14" s="177">
        <v>0.375</v>
      </c>
      <c r="OX14" s="171">
        <v>60.699999999999996</v>
      </c>
      <c r="OY14" s="177">
        <v>5.0583333333333327</v>
      </c>
      <c r="OZ14" s="171">
        <v>266.45000000000005</v>
      </c>
      <c r="PA14" s="178">
        <v>2.834574468085107</v>
      </c>
      <c r="PB14" s="155"/>
      <c r="PC14" s="156"/>
      <c r="PD14" s="156"/>
      <c r="PE14" s="156"/>
      <c r="PF14" s="156"/>
      <c r="PG14" s="156"/>
      <c r="PH14" s="156"/>
      <c r="PI14" s="156"/>
      <c r="PJ14" s="157"/>
    </row>
    <row r="15" spans="1:426" x14ac:dyDescent="0.15">
      <c r="A15" s="130" t="s">
        <v>261</v>
      </c>
      <c r="B15" s="131" t="s">
        <v>262</v>
      </c>
      <c r="C15" s="132" t="s">
        <v>263</v>
      </c>
      <c r="D15" s="131" t="s">
        <v>264</v>
      </c>
      <c r="E15" s="131" t="s">
        <v>207</v>
      </c>
      <c r="F15" s="132" t="s">
        <v>260</v>
      </c>
      <c r="G15" s="132" t="s">
        <v>260</v>
      </c>
      <c r="H15" s="132" t="s">
        <v>209</v>
      </c>
      <c r="I15" s="132" t="s">
        <v>210</v>
      </c>
      <c r="J15" s="133" t="s">
        <v>232</v>
      </c>
      <c r="K15" s="134">
        <v>2344940</v>
      </c>
      <c r="L15" s="135">
        <v>35665</v>
      </c>
      <c r="M15" s="135">
        <v>2067763</v>
      </c>
      <c r="N15" s="135">
        <v>1333935</v>
      </c>
      <c r="O15" s="136">
        <v>0.64511019879937881</v>
      </c>
      <c r="P15" s="137">
        <v>277177</v>
      </c>
      <c r="Q15" s="138">
        <v>46370.015740000003</v>
      </c>
      <c r="R15" s="139">
        <v>2013916.4571300002</v>
      </c>
      <c r="S15" s="139">
        <v>5930.4750499999991</v>
      </c>
      <c r="T15" s="139">
        <v>2066216.9479200002</v>
      </c>
      <c r="U15" s="467">
        <f t="shared" si="0"/>
        <v>0.88113851438416346</v>
      </c>
      <c r="V15" s="140">
        <v>131.9590675</v>
      </c>
      <c r="W15" s="141">
        <v>3.26</v>
      </c>
      <c r="X15" s="141">
        <v>389.01248679999998</v>
      </c>
      <c r="Y15" s="141">
        <v>120.61</v>
      </c>
      <c r="Z15" s="141">
        <v>51.285238100000001</v>
      </c>
      <c r="AA15" s="141">
        <v>278.51656079999998</v>
      </c>
      <c r="AB15" s="141">
        <v>67.47751323</v>
      </c>
      <c r="AC15" s="141">
        <v>135.5106845</v>
      </c>
      <c r="AD15" s="141">
        <v>90.81624008</v>
      </c>
      <c r="AE15" s="141">
        <v>1268.4477910099999</v>
      </c>
      <c r="AF15" s="142">
        <v>0.12662549206221443</v>
      </c>
      <c r="AG15" s="143">
        <v>0.37328922136704018</v>
      </c>
      <c r="AH15" s="147"/>
      <c r="AI15" s="148"/>
      <c r="AJ15" s="149"/>
      <c r="AK15" s="150"/>
      <c r="AL15" s="150"/>
      <c r="AM15" s="150"/>
      <c r="AN15" s="151"/>
      <c r="AO15" s="149"/>
      <c r="AP15" s="150">
        <v>1938</v>
      </c>
      <c r="AQ15" s="151"/>
      <c r="AR15" s="152"/>
      <c r="AS15" s="153"/>
      <c r="AT15" s="153"/>
      <c r="AU15" s="153"/>
      <c r="AV15" s="153"/>
      <c r="AW15" s="153"/>
      <c r="AX15" s="153"/>
      <c r="AY15" s="153"/>
      <c r="AZ15" s="153"/>
      <c r="BA15" s="153"/>
      <c r="BB15" s="153"/>
      <c r="BC15" s="153"/>
      <c r="BD15" s="153"/>
      <c r="BE15" s="153"/>
      <c r="BF15" s="153"/>
      <c r="BG15" s="153"/>
      <c r="BH15" s="153"/>
      <c r="BI15" s="153"/>
      <c r="BJ15" s="153"/>
      <c r="BK15" s="153"/>
      <c r="BL15" s="153"/>
      <c r="BM15" s="153"/>
      <c r="BN15" s="153"/>
      <c r="BO15" s="153"/>
      <c r="BP15" s="153"/>
      <c r="BQ15" s="153"/>
      <c r="BR15" s="153"/>
      <c r="BS15" s="154"/>
      <c r="BT15" s="155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>
        <v>266</v>
      </c>
      <c r="DB15" s="156"/>
      <c r="DC15" s="156"/>
      <c r="DD15" s="156"/>
      <c r="DE15" s="156"/>
      <c r="DF15" s="156"/>
      <c r="DG15" s="278"/>
      <c r="DH15" s="289">
        <v>266</v>
      </c>
      <c r="DI15" s="290">
        <f t="shared" si="1"/>
        <v>1</v>
      </c>
      <c r="DJ15" s="284"/>
      <c r="DK15" s="158"/>
      <c r="DL15" s="158"/>
      <c r="DM15" s="158"/>
      <c r="DN15" s="158"/>
      <c r="DO15" s="158"/>
      <c r="DP15" s="158"/>
      <c r="DQ15" s="158"/>
      <c r="DR15" s="158"/>
      <c r="DS15" s="158"/>
      <c r="DT15" s="158"/>
      <c r="DU15" s="158"/>
      <c r="DV15" s="158"/>
      <c r="DW15" s="158"/>
      <c r="DX15" s="158"/>
      <c r="DY15" s="158"/>
      <c r="DZ15" s="158"/>
      <c r="EA15" s="158"/>
      <c r="EB15" s="158"/>
      <c r="EC15" s="158"/>
      <c r="ED15" s="158"/>
      <c r="EE15" s="158"/>
      <c r="EF15" s="158"/>
      <c r="EG15" s="158"/>
      <c r="EH15" s="158"/>
      <c r="EI15" s="158"/>
      <c r="EJ15" s="158"/>
      <c r="EK15" s="158"/>
      <c r="EL15" s="158"/>
      <c r="EM15" s="158"/>
      <c r="EN15" s="158"/>
      <c r="EO15" s="158"/>
      <c r="EP15" s="158"/>
      <c r="EQ15" s="158">
        <v>0.89672952873988254</v>
      </c>
      <c r="ER15" s="158"/>
      <c r="ES15" s="158"/>
      <c r="ET15" s="158"/>
      <c r="EU15" s="158"/>
      <c r="EV15" s="158"/>
      <c r="EW15" s="159"/>
      <c r="EX15" s="160">
        <v>0.89672952873988254</v>
      </c>
      <c r="EY15" s="149"/>
      <c r="EZ15" s="150"/>
      <c r="FA15" s="150"/>
      <c r="FB15" s="150"/>
      <c r="FC15" s="150"/>
      <c r="FD15" s="150"/>
      <c r="FE15" s="150"/>
      <c r="FF15" s="150"/>
      <c r="FG15" s="150"/>
      <c r="FH15" s="150"/>
      <c r="FI15" s="150"/>
      <c r="FJ15" s="150"/>
      <c r="FK15" s="150"/>
      <c r="FL15" s="150"/>
      <c r="FM15" s="150"/>
      <c r="FN15" s="150"/>
      <c r="FO15" s="150"/>
      <c r="FP15" s="150"/>
      <c r="FQ15" s="150"/>
      <c r="FR15" s="150"/>
      <c r="FS15" s="150"/>
      <c r="FT15" s="150"/>
      <c r="FU15" s="150"/>
      <c r="FV15" s="150"/>
      <c r="FW15" s="150"/>
      <c r="FX15" s="150"/>
      <c r="FY15" s="150"/>
      <c r="FZ15" s="150"/>
      <c r="GA15" s="150"/>
      <c r="GB15" s="150"/>
      <c r="GC15" s="150"/>
      <c r="GD15" s="296"/>
      <c r="GE15" s="307"/>
      <c r="GF15" s="308"/>
      <c r="GG15" s="302"/>
      <c r="GH15" s="161"/>
      <c r="GI15" s="161"/>
      <c r="GJ15" s="161"/>
      <c r="GK15" s="161"/>
      <c r="GL15" s="161"/>
      <c r="GM15" s="161"/>
      <c r="GN15" s="161"/>
      <c r="GO15" s="161"/>
      <c r="GP15" s="161"/>
      <c r="GQ15" s="161"/>
      <c r="GR15" s="161"/>
      <c r="GS15" s="161"/>
      <c r="GT15" s="161"/>
      <c r="GU15" s="161"/>
      <c r="GV15" s="161"/>
      <c r="GW15" s="161"/>
      <c r="GX15" s="161"/>
      <c r="GY15" s="161"/>
      <c r="GZ15" s="161"/>
      <c r="HA15" s="161"/>
      <c r="HB15" s="161"/>
      <c r="HC15" s="161"/>
      <c r="HD15" s="161"/>
      <c r="HE15" s="161"/>
      <c r="HF15" s="161"/>
      <c r="HG15" s="161"/>
      <c r="HH15" s="161"/>
      <c r="HI15" s="161"/>
      <c r="HJ15" s="161"/>
      <c r="HK15" s="161"/>
      <c r="HL15" s="162"/>
      <c r="HM15" s="163"/>
      <c r="HN15" s="152">
        <v>63</v>
      </c>
      <c r="HO15" s="153">
        <v>805</v>
      </c>
      <c r="HP15" s="153"/>
      <c r="HQ15" s="153"/>
      <c r="HR15" s="153"/>
      <c r="HS15" s="164"/>
      <c r="HT15" s="153"/>
      <c r="HU15" s="165"/>
      <c r="HV15" s="154"/>
      <c r="HW15" s="144"/>
      <c r="HX15" s="145">
        <v>157</v>
      </c>
      <c r="HY15" s="145"/>
      <c r="HZ15" s="145"/>
      <c r="IA15" s="145"/>
      <c r="IB15" s="145"/>
      <c r="IC15" s="145"/>
      <c r="ID15" s="145"/>
      <c r="IE15" s="145"/>
      <c r="IF15" s="145"/>
      <c r="IG15" s="145"/>
      <c r="IH15" s="145"/>
      <c r="II15" s="145"/>
      <c r="IJ15" s="145"/>
      <c r="IK15" s="145"/>
      <c r="IL15" s="145"/>
      <c r="IM15" s="145"/>
      <c r="IN15" s="145"/>
      <c r="IO15" s="145"/>
      <c r="IP15" s="145">
        <v>4814</v>
      </c>
      <c r="IQ15" s="145">
        <v>651</v>
      </c>
      <c r="IR15" s="145"/>
      <c r="IS15" s="145"/>
      <c r="IT15" s="145"/>
      <c r="IU15" s="145"/>
      <c r="IV15" s="145"/>
      <c r="IW15" s="145"/>
      <c r="IX15" s="146"/>
      <c r="IY15" s="166">
        <v>5622</v>
      </c>
      <c r="IZ15" s="315"/>
      <c r="JA15" s="439">
        <f t="shared" si="3"/>
        <v>15.360655737704919</v>
      </c>
      <c r="JB15" s="444">
        <v>2025</v>
      </c>
      <c r="JC15" s="452">
        <v>0.36019210245464245</v>
      </c>
      <c r="JD15" s="445">
        <v>2025</v>
      </c>
      <c r="JE15" s="454">
        <v>0.36019210245464245</v>
      </c>
      <c r="JF15" s="167"/>
      <c r="JG15" s="168">
        <v>8.8917197452229306</v>
      </c>
      <c r="JH15" s="168"/>
      <c r="JI15" s="168"/>
      <c r="JJ15" s="168"/>
      <c r="JK15" s="168"/>
      <c r="JL15" s="168"/>
      <c r="JM15" s="168"/>
      <c r="JN15" s="168"/>
      <c r="JO15" s="168"/>
      <c r="JP15" s="168"/>
      <c r="JQ15" s="168"/>
      <c r="JR15" s="168"/>
      <c r="JS15" s="168"/>
      <c r="JT15" s="168"/>
      <c r="JU15" s="168"/>
      <c r="JV15" s="168"/>
      <c r="JW15" s="168"/>
      <c r="JX15" s="168"/>
      <c r="JY15" s="168">
        <v>17.454092230992938</v>
      </c>
      <c r="JZ15" s="168">
        <v>9.7081413210445469</v>
      </c>
      <c r="KA15" s="168"/>
      <c r="KB15" s="168"/>
      <c r="KC15" s="168"/>
      <c r="KD15" s="168"/>
      <c r="KE15" s="168"/>
      <c r="KF15" s="168"/>
      <c r="KG15" s="169"/>
      <c r="KH15" s="464">
        <f t="shared" si="4"/>
        <v>12.017984432420141</v>
      </c>
      <c r="KI15" s="149"/>
      <c r="KJ15" s="150">
        <v>180</v>
      </c>
      <c r="KK15" s="150"/>
      <c r="KL15" s="150"/>
      <c r="KM15" s="150"/>
      <c r="KN15" s="296">
        <v>5442</v>
      </c>
      <c r="KO15" s="330">
        <f t="shared" si="5"/>
        <v>0</v>
      </c>
      <c r="KP15" s="331">
        <f t="shared" si="6"/>
        <v>3.2017075773745997E-2</v>
      </c>
      <c r="KQ15" s="331">
        <f t="shared" si="7"/>
        <v>0</v>
      </c>
      <c r="KR15" s="331">
        <f t="shared" si="8"/>
        <v>0</v>
      </c>
      <c r="KS15" s="331">
        <f t="shared" si="9"/>
        <v>0</v>
      </c>
      <c r="KT15" s="332">
        <v>0.96798292422625398</v>
      </c>
      <c r="KU15" s="324">
        <v>9276.5791000000008</v>
      </c>
      <c r="KV15" s="170">
        <v>0.34390000000000004</v>
      </c>
      <c r="KW15" s="342">
        <v>9276.9230000000007</v>
      </c>
      <c r="KX15" s="351">
        <f t="shared" si="10"/>
        <v>3.7070481236073644E-5</v>
      </c>
      <c r="KY15" s="352">
        <f t="shared" si="11"/>
        <v>1.6501108146567058</v>
      </c>
      <c r="KZ15" s="346">
        <v>149.31470000000002</v>
      </c>
      <c r="LA15" s="171"/>
      <c r="LB15" s="172">
        <v>9127.6082999999999</v>
      </c>
      <c r="LC15" s="173">
        <v>1.6095282886362215E-2</v>
      </c>
      <c r="LD15" s="174"/>
      <c r="LE15" s="175">
        <v>1240</v>
      </c>
      <c r="LF15" s="175"/>
      <c r="LG15" s="175"/>
      <c r="LH15" s="175"/>
      <c r="LI15" s="175"/>
      <c r="LJ15" s="175"/>
      <c r="LK15" s="175"/>
      <c r="LL15" s="175"/>
      <c r="LM15" s="175"/>
      <c r="LN15" s="175"/>
      <c r="LO15" s="175"/>
      <c r="LP15" s="175"/>
      <c r="LQ15" s="175"/>
      <c r="LR15" s="175"/>
      <c r="LS15" s="175"/>
      <c r="LT15" s="175"/>
      <c r="LU15" s="175"/>
      <c r="LV15" s="175"/>
      <c r="LW15" s="175">
        <v>79191</v>
      </c>
      <c r="LX15" s="175">
        <v>5673</v>
      </c>
      <c r="LY15" s="175"/>
      <c r="LZ15" s="175"/>
      <c r="MA15" s="175"/>
      <c r="MB15" s="175"/>
      <c r="MC15" s="175"/>
      <c r="MD15" s="175"/>
      <c r="ME15" s="364"/>
      <c r="MF15" s="374">
        <f t="shared" si="12"/>
        <v>86104</v>
      </c>
      <c r="MG15" s="375">
        <f t="shared" si="13"/>
        <v>235.2568306010929</v>
      </c>
      <c r="MH15" s="369"/>
      <c r="MI15" s="156"/>
      <c r="MJ15" s="156"/>
      <c r="MK15" s="156"/>
      <c r="ML15" s="156"/>
      <c r="MM15" s="156"/>
      <c r="MN15" s="156"/>
      <c r="MO15" s="156"/>
      <c r="MP15" s="156"/>
      <c r="MQ15" s="156"/>
      <c r="MR15" s="156"/>
      <c r="MS15" s="156"/>
      <c r="MT15" s="156"/>
      <c r="MU15" s="156"/>
      <c r="MV15" s="156"/>
      <c r="MW15" s="156"/>
      <c r="MX15" s="156"/>
      <c r="MY15" s="156"/>
      <c r="MZ15" s="156"/>
      <c r="NA15" s="156"/>
      <c r="NB15" s="156"/>
      <c r="NC15" s="156"/>
      <c r="ND15" s="156"/>
      <c r="NE15" s="156"/>
      <c r="NF15" s="156"/>
      <c r="NG15" s="156"/>
      <c r="NH15" s="156"/>
      <c r="NI15" s="278"/>
      <c r="NJ15" s="289">
        <f t="shared" si="14"/>
        <v>0</v>
      </c>
      <c r="NK15" s="290"/>
      <c r="NL15" s="386">
        <f t="shared" si="16"/>
        <v>86104</v>
      </c>
      <c r="NM15" s="387">
        <f t="shared" si="17"/>
        <v>0</v>
      </c>
      <c r="NN15" s="393">
        <f t="shared" si="18"/>
        <v>0</v>
      </c>
      <c r="NO15" s="380"/>
      <c r="NP15" s="176"/>
      <c r="NQ15" s="176"/>
      <c r="NR15" s="176"/>
      <c r="NS15" s="176"/>
      <c r="NT15" s="176"/>
      <c r="NU15" s="176"/>
      <c r="NV15" s="176"/>
      <c r="NW15" s="176"/>
      <c r="NX15" s="176"/>
      <c r="NY15" s="176"/>
      <c r="NZ15" s="176"/>
      <c r="OA15" s="176"/>
      <c r="OB15" s="176"/>
      <c r="OC15" s="176"/>
      <c r="OD15" s="176"/>
      <c r="OE15" s="397"/>
      <c r="OF15" s="403"/>
      <c r="OG15" s="407"/>
      <c r="OH15" s="415"/>
      <c r="OI15" s="416"/>
      <c r="OJ15" s="416"/>
      <c r="OK15" s="416"/>
      <c r="OL15" s="416"/>
      <c r="OM15" s="416"/>
      <c r="ON15" s="416"/>
      <c r="OO15" s="416"/>
      <c r="OP15" s="417"/>
      <c r="OQ15" s="429"/>
      <c r="OR15" s="430"/>
      <c r="OS15" s="431"/>
      <c r="OT15" s="346"/>
      <c r="OU15" s="177"/>
      <c r="OV15" s="171"/>
      <c r="OW15" s="177"/>
      <c r="OX15" s="171"/>
      <c r="OY15" s="177"/>
      <c r="OZ15" s="171"/>
      <c r="PA15" s="178"/>
      <c r="PB15" s="155"/>
      <c r="PC15" s="156"/>
      <c r="PD15" s="156"/>
      <c r="PE15" s="156"/>
      <c r="PF15" s="156"/>
      <c r="PG15" s="156"/>
      <c r="PH15" s="156"/>
      <c r="PI15" s="156"/>
      <c r="PJ15" s="157"/>
    </row>
    <row r="16" spans="1:426" x14ac:dyDescent="0.15">
      <c r="A16" s="130" t="s">
        <v>265</v>
      </c>
      <c r="B16" s="131" t="s">
        <v>266</v>
      </c>
      <c r="C16" s="132" t="s">
        <v>267</v>
      </c>
      <c r="D16" s="131" t="s">
        <v>268</v>
      </c>
      <c r="E16" s="131" t="s">
        <v>229</v>
      </c>
      <c r="F16" s="132" t="s">
        <v>269</v>
      </c>
      <c r="G16" s="132" t="s">
        <v>269</v>
      </c>
      <c r="H16" s="132" t="s">
        <v>209</v>
      </c>
      <c r="I16" s="132" t="s">
        <v>210</v>
      </c>
      <c r="J16" s="133" t="s">
        <v>232</v>
      </c>
      <c r="K16" s="134">
        <v>728023</v>
      </c>
      <c r="L16" s="135">
        <v>3935</v>
      </c>
      <c r="M16" s="135">
        <v>699787</v>
      </c>
      <c r="N16" s="135">
        <v>517432</v>
      </c>
      <c r="O16" s="136">
        <v>0.73941356441317141</v>
      </c>
      <c r="P16" s="137">
        <v>28236</v>
      </c>
      <c r="Q16" s="138">
        <v>10896.97091</v>
      </c>
      <c r="R16" s="139">
        <v>685518.73953000002</v>
      </c>
      <c r="S16" s="139">
        <v>0</v>
      </c>
      <c r="T16" s="139">
        <v>696415.71043999994</v>
      </c>
      <c r="U16" s="467">
        <f t="shared" si="0"/>
        <v>0.95658476509670698</v>
      </c>
      <c r="V16" s="140">
        <v>44.051388889999998</v>
      </c>
      <c r="W16" s="141">
        <v>0</v>
      </c>
      <c r="X16" s="141">
        <v>204.87730160000001</v>
      </c>
      <c r="Y16" s="141">
        <v>48.8573545</v>
      </c>
      <c r="Z16" s="141">
        <v>23.536402120000002</v>
      </c>
      <c r="AA16" s="141">
        <v>52.575925929999997</v>
      </c>
      <c r="AB16" s="141">
        <v>24.741746030000002</v>
      </c>
      <c r="AC16" s="141">
        <v>39.608630949999998</v>
      </c>
      <c r="AD16" s="141">
        <v>122.2419841</v>
      </c>
      <c r="AE16" s="141">
        <v>560.49073411999996</v>
      </c>
      <c r="AF16" s="142">
        <v>0.11050415345241434</v>
      </c>
      <c r="AG16" s="143">
        <v>0.51394049870837055</v>
      </c>
      <c r="AH16" s="147"/>
      <c r="AI16" s="148"/>
      <c r="AJ16" s="149"/>
      <c r="AK16" s="150"/>
      <c r="AL16" s="150"/>
      <c r="AM16" s="150"/>
      <c r="AN16" s="151"/>
      <c r="AO16" s="149"/>
      <c r="AP16" s="150">
        <v>329</v>
      </c>
      <c r="AQ16" s="151"/>
      <c r="AR16" s="152"/>
      <c r="AS16" s="153"/>
      <c r="AT16" s="153"/>
      <c r="AU16" s="153"/>
      <c r="AV16" s="153"/>
      <c r="AW16" s="153"/>
      <c r="AX16" s="153"/>
      <c r="AY16" s="153"/>
      <c r="AZ16" s="153"/>
      <c r="BA16" s="153"/>
      <c r="BB16" s="153"/>
      <c r="BC16" s="153"/>
      <c r="BD16" s="153"/>
      <c r="BE16" s="153"/>
      <c r="BF16" s="153"/>
      <c r="BG16" s="153"/>
      <c r="BH16" s="153"/>
      <c r="BI16" s="153"/>
      <c r="BJ16" s="153"/>
      <c r="BK16" s="153"/>
      <c r="BL16" s="153"/>
      <c r="BM16" s="153"/>
      <c r="BN16" s="153"/>
      <c r="BO16" s="153"/>
      <c r="BP16" s="153"/>
      <c r="BQ16" s="153"/>
      <c r="BR16" s="153"/>
      <c r="BS16" s="154"/>
      <c r="BT16" s="155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>
        <v>40</v>
      </c>
      <c r="DB16" s="156"/>
      <c r="DC16" s="156"/>
      <c r="DD16" s="156"/>
      <c r="DE16" s="156"/>
      <c r="DF16" s="156"/>
      <c r="DG16" s="278"/>
      <c r="DH16" s="289">
        <v>40</v>
      </c>
      <c r="DI16" s="290">
        <f t="shared" si="1"/>
        <v>1</v>
      </c>
      <c r="DJ16" s="284"/>
      <c r="DK16" s="158"/>
      <c r="DL16" s="158"/>
      <c r="DM16" s="158"/>
      <c r="DN16" s="158"/>
      <c r="DO16" s="158"/>
      <c r="DP16" s="158"/>
      <c r="DQ16" s="158"/>
      <c r="DR16" s="158"/>
      <c r="DS16" s="158"/>
      <c r="DT16" s="158"/>
      <c r="DU16" s="158"/>
      <c r="DV16" s="158"/>
      <c r="DW16" s="158"/>
      <c r="DX16" s="158"/>
      <c r="DY16" s="158"/>
      <c r="DZ16" s="158"/>
      <c r="EA16" s="158"/>
      <c r="EB16" s="158"/>
      <c r="EC16" s="158"/>
      <c r="ED16" s="158"/>
      <c r="EE16" s="158"/>
      <c r="EF16" s="158"/>
      <c r="EG16" s="158"/>
      <c r="EH16" s="158"/>
      <c r="EI16" s="158"/>
      <c r="EJ16" s="158"/>
      <c r="EK16" s="158"/>
      <c r="EL16" s="158"/>
      <c r="EM16" s="158"/>
      <c r="EN16" s="158"/>
      <c r="EO16" s="158"/>
      <c r="EP16" s="158"/>
      <c r="EQ16" s="158">
        <v>1.3174180327868852</v>
      </c>
      <c r="ER16" s="158"/>
      <c r="ES16" s="158"/>
      <c r="ET16" s="158"/>
      <c r="EU16" s="158"/>
      <c r="EV16" s="158"/>
      <c r="EW16" s="159"/>
      <c r="EX16" s="160">
        <v>1.3174180327868852</v>
      </c>
      <c r="EY16" s="149"/>
      <c r="EZ16" s="150"/>
      <c r="FA16" s="150"/>
      <c r="FB16" s="150"/>
      <c r="FC16" s="150"/>
      <c r="FD16" s="150"/>
      <c r="FE16" s="150"/>
      <c r="FF16" s="150"/>
      <c r="FG16" s="150"/>
      <c r="FH16" s="150"/>
      <c r="FI16" s="150"/>
      <c r="FJ16" s="150"/>
      <c r="FK16" s="150"/>
      <c r="FL16" s="150"/>
      <c r="FM16" s="150"/>
      <c r="FN16" s="150"/>
      <c r="FO16" s="150"/>
      <c r="FP16" s="150"/>
      <c r="FQ16" s="150"/>
      <c r="FR16" s="150"/>
      <c r="FS16" s="150"/>
      <c r="FT16" s="150"/>
      <c r="FU16" s="150"/>
      <c r="FV16" s="150"/>
      <c r="FW16" s="150"/>
      <c r="FX16" s="150"/>
      <c r="FY16" s="150"/>
      <c r="FZ16" s="150"/>
      <c r="GA16" s="150"/>
      <c r="GB16" s="150"/>
      <c r="GC16" s="150"/>
      <c r="GD16" s="296"/>
      <c r="GE16" s="307"/>
      <c r="GF16" s="308"/>
      <c r="GG16" s="302"/>
      <c r="GH16" s="161"/>
      <c r="GI16" s="161"/>
      <c r="GJ16" s="161"/>
      <c r="GK16" s="161"/>
      <c r="GL16" s="161"/>
      <c r="GM16" s="161"/>
      <c r="GN16" s="161"/>
      <c r="GO16" s="161"/>
      <c r="GP16" s="161"/>
      <c r="GQ16" s="161"/>
      <c r="GR16" s="161"/>
      <c r="GS16" s="161"/>
      <c r="GT16" s="161"/>
      <c r="GU16" s="161"/>
      <c r="GV16" s="161"/>
      <c r="GW16" s="161"/>
      <c r="GX16" s="161"/>
      <c r="GY16" s="161"/>
      <c r="GZ16" s="161"/>
      <c r="HA16" s="161"/>
      <c r="HB16" s="161"/>
      <c r="HC16" s="161"/>
      <c r="HD16" s="161"/>
      <c r="HE16" s="161"/>
      <c r="HF16" s="161"/>
      <c r="HG16" s="161"/>
      <c r="HH16" s="161"/>
      <c r="HI16" s="161"/>
      <c r="HJ16" s="161"/>
      <c r="HK16" s="161"/>
      <c r="HL16" s="162"/>
      <c r="HM16" s="163"/>
      <c r="HN16" s="152"/>
      <c r="HO16" s="153">
        <v>514</v>
      </c>
      <c r="HP16" s="153"/>
      <c r="HQ16" s="153"/>
      <c r="HR16" s="153"/>
      <c r="HS16" s="164"/>
      <c r="HT16" s="153"/>
      <c r="HU16" s="165"/>
      <c r="HV16" s="154"/>
      <c r="HW16" s="144"/>
      <c r="HX16" s="145">
        <v>7</v>
      </c>
      <c r="HY16" s="145"/>
      <c r="HZ16" s="145"/>
      <c r="IA16" s="145"/>
      <c r="IB16" s="145"/>
      <c r="IC16" s="145"/>
      <c r="ID16" s="145"/>
      <c r="IE16" s="145"/>
      <c r="IF16" s="145"/>
      <c r="IG16" s="145">
        <v>1</v>
      </c>
      <c r="IH16" s="145"/>
      <c r="II16" s="145"/>
      <c r="IJ16" s="145"/>
      <c r="IK16" s="145"/>
      <c r="IL16" s="145"/>
      <c r="IM16" s="145"/>
      <c r="IN16" s="145"/>
      <c r="IO16" s="145"/>
      <c r="IP16" s="145">
        <v>1010</v>
      </c>
      <c r="IQ16" s="145">
        <v>311</v>
      </c>
      <c r="IR16" s="145"/>
      <c r="IS16" s="145"/>
      <c r="IT16" s="145"/>
      <c r="IU16" s="145"/>
      <c r="IV16" s="145"/>
      <c r="IW16" s="145"/>
      <c r="IX16" s="146"/>
      <c r="IY16" s="166">
        <v>1329</v>
      </c>
      <c r="IZ16" s="315"/>
      <c r="JA16" s="439">
        <f t="shared" si="3"/>
        <v>3.6311475409836067</v>
      </c>
      <c r="JB16" s="444">
        <v>721</v>
      </c>
      <c r="JC16" s="452">
        <v>0.54251316779533487</v>
      </c>
      <c r="JD16" s="445">
        <v>1076</v>
      </c>
      <c r="JE16" s="454">
        <v>0.80963130173062448</v>
      </c>
      <c r="JF16" s="167"/>
      <c r="JG16" s="168">
        <v>11</v>
      </c>
      <c r="JH16" s="168"/>
      <c r="JI16" s="168"/>
      <c r="JJ16" s="168"/>
      <c r="JK16" s="168"/>
      <c r="JL16" s="168"/>
      <c r="JM16" s="168"/>
      <c r="JN16" s="168"/>
      <c r="JO16" s="168"/>
      <c r="JP16" s="168">
        <v>9</v>
      </c>
      <c r="JQ16" s="168"/>
      <c r="JR16" s="168"/>
      <c r="JS16" s="168"/>
      <c r="JT16" s="168"/>
      <c r="JU16" s="168"/>
      <c r="JV16" s="168"/>
      <c r="JW16" s="168"/>
      <c r="JX16" s="168"/>
      <c r="JY16" s="168">
        <v>15.873267326732673</v>
      </c>
      <c r="JZ16" s="168">
        <v>14.057877813504824</v>
      </c>
      <c r="KA16" s="168"/>
      <c r="KB16" s="168"/>
      <c r="KC16" s="168"/>
      <c r="KD16" s="168"/>
      <c r="KE16" s="168"/>
      <c r="KF16" s="168"/>
      <c r="KG16" s="169"/>
      <c r="KH16" s="464">
        <f t="shared" si="4"/>
        <v>12.482786285059374</v>
      </c>
      <c r="KI16" s="149"/>
      <c r="KJ16" s="150">
        <v>12</v>
      </c>
      <c r="KK16" s="150"/>
      <c r="KL16" s="150"/>
      <c r="KM16" s="150"/>
      <c r="KN16" s="296">
        <v>1317</v>
      </c>
      <c r="KO16" s="330">
        <f t="shared" si="5"/>
        <v>0</v>
      </c>
      <c r="KP16" s="331">
        <f t="shared" si="6"/>
        <v>9.0293453724604959E-3</v>
      </c>
      <c r="KQ16" s="331">
        <f t="shared" si="7"/>
        <v>0</v>
      </c>
      <c r="KR16" s="331">
        <f t="shared" si="8"/>
        <v>0</v>
      </c>
      <c r="KS16" s="331">
        <f t="shared" si="9"/>
        <v>0</v>
      </c>
      <c r="KT16" s="332">
        <v>0.99097065462753953</v>
      </c>
      <c r="KU16" s="324">
        <v>1525.6886999999999</v>
      </c>
      <c r="KV16" s="170">
        <v>3.0000000000000003E-4</v>
      </c>
      <c r="KW16" s="342">
        <v>1525.6890000000001</v>
      </c>
      <c r="KX16" s="351">
        <f t="shared" si="10"/>
        <v>1.9663247227973724E-7</v>
      </c>
      <c r="KY16" s="352">
        <f t="shared" si="11"/>
        <v>1.147997742663657</v>
      </c>
      <c r="KZ16" s="346">
        <v>7.5000999999999998</v>
      </c>
      <c r="LA16" s="171"/>
      <c r="LB16" s="172">
        <v>1518.1889000000001</v>
      </c>
      <c r="LC16" s="173">
        <v>4.9158773511508566E-3</v>
      </c>
      <c r="LD16" s="174"/>
      <c r="LE16" s="175">
        <v>70</v>
      </c>
      <c r="LF16" s="175"/>
      <c r="LG16" s="175"/>
      <c r="LH16" s="175"/>
      <c r="LI16" s="175"/>
      <c r="LJ16" s="175"/>
      <c r="LK16" s="175"/>
      <c r="LL16" s="175"/>
      <c r="LM16" s="175"/>
      <c r="LN16" s="175">
        <v>8</v>
      </c>
      <c r="LO16" s="175"/>
      <c r="LP16" s="175"/>
      <c r="LQ16" s="175"/>
      <c r="LR16" s="175"/>
      <c r="LS16" s="175"/>
      <c r="LT16" s="175"/>
      <c r="LU16" s="175"/>
      <c r="LV16" s="175"/>
      <c r="LW16" s="175">
        <v>15018</v>
      </c>
      <c r="LX16" s="175">
        <v>4062</v>
      </c>
      <c r="LY16" s="175"/>
      <c r="LZ16" s="175"/>
      <c r="MA16" s="175"/>
      <c r="MB16" s="175"/>
      <c r="MC16" s="175"/>
      <c r="MD16" s="175"/>
      <c r="ME16" s="364"/>
      <c r="MF16" s="374">
        <f t="shared" si="12"/>
        <v>19158</v>
      </c>
      <c r="MG16" s="375">
        <f t="shared" si="13"/>
        <v>52.344262295081968</v>
      </c>
      <c r="MH16" s="369"/>
      <c r="MI16" s="156"/>
      <c r="MJ16" s="156"/>
      <c r="MK16" s="156"/>
      <c r="ML16" s="156"/>
      <c r="MM16" s="156"/>
      <c r="MN16" s="156"/>
      <c r="MO16" s="156"/>
      <c r="MP16" s="156"/>
      <c r="MQ16" s="156"/>
      <c r="MR16" s="156"/>
      <c r="MS16" s="156"/>
      <c r="MT16" s="156"/>
      <c r="MU16" s="156"/>
      <c r="MV16" s="156"/>
      <c r="MW16" s="156"/>
      <c r="MX16" s="156"/>
      <c r="MY16" s="156"/>
      <c r="MZ16" s="156"/>
      <c r="NA16" s="156"/>
      <c r="NB16" s="156"/>
      <c r="NC16" s="156"/>
      <c r="ND16" s="156"/>
      <c r="NE16" s="156"/>
      <c r="NF16" s="156"/>
      <c r="NG16" s="156"/>
      <c r="NH16" s="156"/>
      <c r="NI16" s="278"/>
      <c r="NJ16" s="289">
        <f t="shared" si="14"/>
        <v>0</v>
      </c>
      <c r="NK16" s="290"/>
      <c r="NL16" s="386">
        <f t="shared" si="16"/>
        <v>19158</v>
      </c>
      <c r="NM16" s="387">
        <f t="shared" si="17"/>
        <v>0</v>
      </c>
      <c r="NN16" s="393">
        <f t="shared" si="18"/>
        <v>0</v>
      </c>
      <c r="NO16" s="380"/>
      <c r="NP16" s="176"/>
      <c r="NQ16" s="176"/>
      <c r="NR16" s="176"/>
      <c r="NS16" s="176"/>
      <c r="NT16" s="176"/>
      <c r="NU16" s="176"/>
      <c r="NV16" s="176"/>
      <c r="NW16" s="176"/>
      <c r="NX16" s="176"/>
      <c r="NY16" s="176"/>
      <c r="NZ16" s="176"/>
      <c r="OA16" s="176"/>
      <c r="OB16" s="176"/>
      <c r="OC16" s="176"/>
      <c r="OD16" s="176"/>
      <c r="OE16" s="397"/>
      <c r="OF16" s="403"/>
      <c r="OG16" s="407"/>
      <c r="OH16" s="415"/>
      <c r="OI16" s="416"/>
      <c r="OJ16" s="416"/>
      <c r="OK16" s="416"/>
      <c r="OL16" s="416"/>
      <c r="OM16" s="416"/>
      <c r="ON16" s="416"/>
      <c r="OO16" s="416"/>
      <c r="OP16" s="417"/>
      <c r="OQ16" s="429"/>
      <c r="OR16" s="430"/>
      <c r="OS16" s="431"/>
      <c r="OT16" s="346"/>
      <c r="OU16" s="177"/>
      <c r="OV16" s="171"/>
      <c r="OW16" s="177"/>
      <c r="OX16" s="171"/>
      <c r="OY16" s="177"/>
      <c r="OZ16" s="171"/>
      <c r="PA16" s="178"/>
      <c r="PB16" s="155"/>
      <c r="PC16" s="156"/>
      <c r="PD16" s="156"/>
      <c r="PE16" s="156"/>
      <c r="PF16" s="156"/>
      <c r="PG16" s="156"/>
      <c r="PH16" s="156"/>
      <c r="PI16" s="156"/>
      <c r="PJ16" s="157"/>
    </row>
    <row r="17" spans="1:426" x14ac:dyDescent="0.15">
      <c r="A17" s="130" t="s">
        <v>270</v>
      </c>
      <c r="B17" s="131" t="s">
        <v>271</v>
      </c>
      <c r="C17" s="132" t="s">
        <v>272</v>
      </c>
      <c r="D17" s="131" t="s">
        <v>273</v>
      </c>
      <c r="E17" s="131" t="s">
        <v>274</v>
      </c>
      <c r="F17" s="132" t="s">
        <v>275</v>
      </c>
      <c r="G17" s="132" t="s">
        <v>275</v>
      </c>
      <c r="H17" s="132" t="s">
        <v>186</v>
      </c>
      <c r="I17" s="132" t="s">
        <v>210</v>
      </c>
      <c r="J17" s="133" t="s">
        <v>238</v>
      </c>
      <c r="K17" s="134">
        <v>4045680</v>
      </c>
      <c r="L17" s="135">
        <v>38572</v>
      </c>
      <c r="M17" s="135">
        <v>4006924</v>
      </c>
      <c r="N17" s="135">
        <v>1701204</v>
      </c>
      <c r="O17" s="136">
        <v>0.42456607612223241</v>
      </c>
      <c r="P17" s="137">
        <v>38756</v>
      </c>
      <c r="Q17" s="138">
        <v>55.215339999999998</v>
      </c>
      <c r="R17" s="139">
        <v>3080970.2861599997</v>
      </c>
      <c r="S17" s="139">
        <v>155679.11490000004</v>
      </c>
      <c r="T17" s="139">
        <v>3236704.6164000002</v>
      </c>
      <c r="U17" s="467">
        <f t="shared" si="0"/>
        <v>0.80003970071780273</v>
      </c>
      <c r="V17" s="140">
        <v>271.43418650000001</v>
      </c>
      <c r="W17" s="141">
        <v>13.613313489999999</v>
      </c>
      <c r="X17" s="141">
        <v>694.43936510000003</v>
      </c>
      <c r="Y17" s="141">
        <v>171.40037040000001</v>
      </c>
      <c r="Z17" s="141">
        <v>45.067513230000003</v>
      </c>
      <c r="AA17" s="141">
        <v>266.26412699999997</v>
      </c>
      <c r="AB17" s="141">
        <v>1.58</v>
      </c>
      <c r="AC17" s="141">
        <v>115.9532143</v>
      </c>
      <c r="AD17" s="141">
        <v>141.17912699999999</v>
      </c>
      <c r="AE17" s="141">
        <v>1720.9312170199996</v>
      </c>
      <c r="AF17" s="142">
        <v>0.18543133964800285</v>
      </c>
      <c r="AG17" s="143">
        <v>0.47440900291607729</v>
      </c>
      <c r="AH17" s="147">
        <v>1</v>
      </c>
      <c r="AI17" s="148"/>
      <c r="AJ17" s="149">
        <v>39068</v>
      </c>
      <c r="AK17" s="150">
        <v>9035</v>
      </c>
      <c r="AL17" s="150">
        <v>8970</v>
      </c>
      <c r="AM17" s="150">
        <v>58713</v>
      </c>
      <c r="AN17" s="151">
        <v>9875</v>
      </c>
      <c r="AO17" s="149">
        <v>28584</v>
      </c>
      <c r="AP17" s="150">
        <v>10205</v>
      </c>
      <c r="AQ17" s="151">
        <v>11326</v>
      </c>
      <c r="AR17" s="152"/>
      <c r="AS17" s="153">
        <v>1</v>
      </c>
      <c r="AT17" s="153"/>
      <c r="AU17" s="153"/>
      <c r="AV17" s="153">
        <v>1</v>
      </c>
      <c r="AW17" s="153"/>
      <c r="AX17" s="153"/>
      <c r="AY17" s="153"/>
      <c r="AZ17" s="153"/>
      <c r="BA17" s="153">
        <v>1</v>
      </c>
      <c r="BB17" s="153"/>
      <c r="BC17" s="153"/>
      <c r="BD17" s="153">
        <v>1</v>
      </c>
      <c r="BE17" s="153">
        <v>1</v>
      </c>
      <c r="BF17" s="153">
        <v>1</v>
      </c>
      <c r="BG17" s="153">
        <v>1</v>
      </c>
      <c r="BH17" s="153"/>
      <c r="BI17" s="153"/>
      <c r="BJ17" s="153">
        <v>1</v>
      </c>
      <c r="BK17" s="153"/>
      <c r="BL17" s="153">
        <v>1</v>
      </c>
      <c r="BM17" s="153"/>
      <c r="BN17" s="153"/>
      <c r="BO17" s="153"/>
      <c r="BP17" s="153"/>
      <c r="BQ17" s="153">
        <v>1</v>
      </c>
      <c r="BR17" s="153"/>
      <c r="BS17" s="154">
        <v>10</v>
      </c>
      <c r="BT17" s="155"/>
      <c r="BU17" s="156"/>
      <c r="BV17" s="156">
        <v>20</v>
      </c>
      <c r="BW17" s="156"/>
      <c r="BX17" s="156"/>
      <c r="BY17" s="156"/>
      <c r="BZ17" s="156"/>
      <c r="CA17" s="156"/>
      <c r="CB17" s="156">
        <v>35</v>
      </c>
      <c r="CC17" s="156"/>
      <c r="CD17" s="156"/>
      <c r="CE17" s="156"/>
      <c r="CF17" s="156">
        <v>50</v>
      </c>
      <c r="CG17" s="156"/>
      <c r="CH17" s="156"/>
      <c r="CI17" s="156">
        <v>68</v>
      </c>
      <c r="CJ17" s="156">
        <v>40</v>
      </c>
      <c r="CK17" s="156"/>
      <c r="CL17" s="156">
        <v>44</v>
      </c>
      <c r="CM17" s="156"/>
      <c r="CN17" s="156"/>
      <c r="CO17" s="156">
        <v>15</v>
      </c>
      <c r="CP17" s="156"/>
      <c r="CQ17" s="156">
        <v>43</v>
      </c>
      <c r="CR17" s="156"/>
      <c r="CS17" s="156">
        <v>10</v>
      </c>
      <c r="CT17" s="156"/>
      <c r="CU17" s="156"/>
      <c r="CV17" s="156">
        <v>24</v>
      </c>
      <c r="CW17" s="156">
        <v>20</v>
      </c>
      <c r="CX17" s="156"/>
      <c r="CY17" s="156">
        <v>20</v>
      </c>
      <c r="CZ17" s="156"/>
      <c r="DA17" s="156"/>
      <c r="DB17" s="156">
        <v>46</v>
      </c>
      <c r="DC17" s="156">
        <v>20</v>
      </c>
      <c r="DD17" s="156"/>
      <c r="DE17" s="156">
        <v>25</v>
      </c>
      <c r="DF17" s="156">
        <v>20</v>
      </c>
      <c r="DG17" s="278">
        <v>59</v>
      </c>
      <c r="DH17" s="289">
        <v>559</v>
      </c>
      <c r="DI17" s="290">
        <f t="shared" si="1"/>
        <v>17</v>
      </c>
      <c r="DJ17" s="284"/>
      <c r="DK17" s="158"/>
      <c r="DL17" s="158">
        <v>0.43961748633879782</v>
      </c>
      <c r="DM17" s="158"/>
      <c r="DN17" s="158"/>
      <c r="DO17" s="158"/>
      <c r="DP17" s="158"/>
      <c r="DQ17" s="158"/>
      <c r="DR17" s="158">
        <v>0.47759562841530057</v>
      </c>
      <c r="DS17" s="158"/>
      <c r="DT17" s="158"/>
      <c r="DU17" s="158"/>
      <c r="DV17" s="158">
        <v>0.40945355191256833</v>
      </c>
      <c r="DW17" s="158"/>
      <c r="DX17" s="158"/>
      <c r="DY17" s="158">
        <v>0.51984892317582776</v>
      </c>
      <c r="DZ17" s="158">
        <v>0.52991803278688521</v>
      </c>
      <c r="EA17" s="158"/>
      <c r="EB17" s="158">
        <v>0.55116741182314954</v>
      </c>
      <c r="EC17" s="158"/>
      <c r="ED17" s="158"/>
      <c r="EE17" s="158">
        <v>0.71347905282331514</v>
      </c>
      <c r="EF17" s="158"/>
      <c r="EG17" s="158">
        <v>0.41174227983225314</v>
      </c>
      <c r="EH17" s="158"/>
      <c r="EI17" s="158">
        <v>0.53743169398907109</v>
      </c>
      <c r="EJ17" s="158"/>
      <c r="EK17" s="158"/>
      <c r="EL17" s="158">
        <v>0.6598360655737705</v>
      </c>
      <c r="EM17" s="158">
        <v>0.49098360655737705</v>
      </c>
      <c r="EN17" s="158"/>
      <c r="EO17" s="158">
        <v>0.57404371584699454</v>
      </c>
      <c r="EP17" s="158"/>
      <c r="EQ17" s="158"/>
      <c r="ER17" s="158">
        <v>0.27767878355904013</v>
      </c>
      <c r="ES17" s="158">
        <v>0.55532786885245899</v>
      </c>
      <c r="ET17" s="158"/>
      <c r="EU17" s="158">
        <v>0.51836065573770496</v>
      </c>
      <c r="EV17" s="158">
        <v>0.5229508196721312</v>
      </c>
      <c r="EW17" s="159">
        <v>0.60169491525423724</v>
      </c>
      <c r="EX17" s="160">
        <v>0.50177913330791712</v>
      </c>
      <c r="EY17" s="149">
        <v>6</v>
      </c>
      <c r="EZ17" s="150"/>
      <c r="FA17" s="150"/>
      <c r="FB17" s="150"/>
      <c r="FC17" s="150"/>
      <c r="FD17" s="150"/>
      <c r="FE17" s="150">
        <v>4</v>
      </c>
      <c r="FF17" s="150"/>
      <c r="FG17" s="150"/>
      <c r="FH17" s="150"/>
      <c r="FI17" s="150"/>
      <c r="FJ17" s="150"/>
      <c r="FK17" s="150">
        <v>12</v>
      </c>
      <c r="FL17" s="150">
        <v>4</v>
      </c>
      <c r="FM17" s="150"/>
      <c r="FN17" s="150">
        <v>8</v>
      </c>
      <c r="FO17" s="150"/>
      <c r="FP17" s="150"/>
      <c r="FQ17" s="150">
        <v>5</v>
      </c>
      <c r="FR17" s="150"/>
      <c r="FS17" s="150">
        <v>8</v>
      </c>
      <c r="FT17" s="150"/>
      <c r="FU17" s="150"/>
      <c r="FV17" s="150"/>
      <c r="FW17" s="150"/>
      <c r="FX17" s="150"/>
      <c r="FY17" s="150"/>
      <c r="FZ17" s="150"/>
      <c r="GA17" s="150"/>
      <c r="GB17" s="150">
        <v>10</v>
      </c>
      <c r="GC17" s="150"/>
      <c r="GD17" s="296">
        <v>9</v>
      </c>
      <c r="GE17" s="307">
        <v>66</v>
      </c>
      <c r="GF17" s="308">
        <f t="shared" si="2"/>
        <v>9</v>
      </c>
      <c r="GG17" s="302">
        <v>0.37295081967213117</v>
      </c>
      <c r="GH17" s="161"/>
      <c r="GI17" s="161"/>
      <c r="GJ17" s="161"/>
      <c r="GK17" s="161"/>
      <c r="GL17" s="161"/>
      <c r="GM17" s="161">
        <v>0.53278688524590168</v>
      </c>
      <c r="GN17" s="161"/>
      <c r="GO17" s="161"/>
      <c r="GP17" s="161"/>
      <c r="GQ17" s="161"/>
      <c r="GR17" s="161"/>
      <c r="GS17" s="161">
        <v>0.69785974499089254</v>
      </c>
      <c r="GT17" s="161">
        <v>0.6297814207650273</v>
      </c>
      <c r="GU17" s="161"/>
      <c r="GV17" s="161">
        <v>0.4146174863387978</v>
      </c>
      <c r="GW17" s="161"/>
      <c r="GX17" s="161"/>
      <c r="GY17" s="161">
        <v>0.55792349726775958</v>
      </c>
      <c r="GZ17" s="161"/>
      <c r="HA17" s="161">
        <v>0.5529371584699454</v>
      </c>
      <c r="HB17" s="161"/>
      <c r="HC17" s="161"/>
      <c r="HD17" s="161"/>
      <c r="HE17" s="161"/>
      <c r="HF17" s="161"/>
      <c r="HG17" s="161"/>
      <c r="HH17" s="161"/>
      <c r="HI17" s="161"/>
      <c r="HJ17" s="161">
        <v>0.5456284153005464</v>
      </c>
      <c r="HK17" s="161"/>
      <c r="HL17" s="162">
        <v>0.41833636915604128</v>
      </c>
      <c r="HM17" s="163">
        <v>0.53051001821493626</v>
      </c>
      <c r="HN17" s="152">
        <v>70</v>
      </c>
      <c r="HO17" s="153"/>
      <c r="HP17" s="153"/>
      <c r="HQ17" s="153">
        <v>15</v>
      </c>
      <c r="HR17" s="153"/>
      <c r="HS17" s="164"/>
      <c r="HT17" s="153"/>
      <c r="HU17" s="165"/>
      <c r="HV17" s="154"/>
      <c r="HW17" s="144">
        <v>63</v>
      </c>
      <c r="HX17" s="145">
        <v>1293</v>
      </c>
      <c r="HY17" s="145">
        <v>525</v>
      </c>
      <c r="HZ17" s="145">
        <v>1567</v>
      </c>
      <c r="IA17" s="145">
        <v>1763</v>
      </c>
      <c r="IB17" s="145">
        <v>3483</v>
      </c>
      <c r="IC17" s="145">
        <v>2414</v>
      </c>
      <c r="ID17" s="145">
        <v>933</v>
      </c>
      <c r="IE17" s="145">
        <v>3090</v>
      </c>
      <c r="IF17" s="145">
        <v>1122</v>
      </c>
      <c r="IG17" s="145">
        <v>366</v>
      </c>
      <c r="IH17" s="145">
        <v>1334</v>
      </c>
      <c r="II17" s="145">
        <v>501</v>
      </c>
      <c r="IJ17" s="145">
        <v>866</v>
      </c>
      <c r="IK17" s="145">
        <v>1342</v>
      </c>
      <c r="IL17" s="145">
        <v>1172</v>
      </c>
      <c r="IM17" s="145">
        <v>242</v>
      </c>
      <c r="IN17" s="145">
        <v>235</v>
      </c>
      <c r="IO17" s="145">
        <v>261</v>
      </c>
      <c r="IP17" s="145">
        <v>77</v>
      </c>
      <c r="IQ17" s="145">
        <v>44</v>
      </c>
      <c r="IR17" s="145">
        <v>174</v>
      </c>
      <c r="IS17" s="145">
        <v>10</v>
      </c>
      <c r="IT17" s="145">
        <v>150</v>
      </c>
      <c r="IU17" s="145">
        <v>484</v>
      </c>
      <c r="IV17" s="145">
        <v>12</v>
      </c>
      <c r="IW17" s="145">
        <v>20</v>
      </c>
      <c r="IX17" s="146">
        <v>51</v>
      </c>
      <c r="IY17" s="166">
        <v>23594</v>
      </c>
      <c r="IZ17" s="315">
        <f t="shared" si="21"/>
        <v>3.1787742646435533E-3</v>
      </c>
      <c r="JA17" s="439">
        <f t="shared" si="3"/>
        <v>64.464480874316934</v>
      </c>
      <c r="JB17" s="444">
        <v>1714</v>
      </c>
      <c r="JC17" s="452">
        <v>7.2645587861320679E-2</v>
      </c>
      <c r="JD17" s="445">
        <v>8267</v>
      </c>
      <c r="JE17" s="454">
        <v>0.3503856912774434</v>
      </c>
      <c r="JF17" s="167">
        <v>19.349206349206348</v>
      </c>
      <c r="JG17" s="168">
        <v>5.8236658932714613</v>
      </c>
      <c r="JH17" s="168">
        <v>5.2247619047619045</v>
      </c>
      <c r="JI17" s="168">
        <v>4.9974473516273132</v>
      </c>
      <c r="JJ17" s="168">
        <v>6.6193987521270561</v>
      </c>
      <c r="JK17" s="168">
        <v>4.9460235429227675</v>
      </c>
      <c r="JL17" s="168">
        <v>5.7456503728251862</v>
      </c>
      <c r="JM17" s="168">
        <v>7.629153269024652</v>
      </c>
      <c r="JN17" s="168">
        <v>6.6475728155339802</v>
      </c>
      <c r="JO17" s="168">
        <v>6.9563279857397502</v>
      </c>
      <c r="JP17" s="168">
        <v>6.554644808743169</v>
      </c>
      <c r="JQ17" s="168">
        <v>6.3590704647676164</v>
      </c>
      <c r="JR17" s="168">
        <v>4.6866267465069864</v>
      </c>
      <c r="JS17" s="168">
        <v>4.5011547344110854</v>
      </c>
      <c r="JT17" s="168">
        <v>4.9090909090909092</v>
      </c>
      <c r="JU17" s="168">
        <v>5.2312286689419798</v>
      </c>
      <c r="JV17" s="168">
        <v>5.8016528925619832</v>
      </c>
      <c r="JW17" s="168">
        <v>5.1361702127659576</v>
      </c>
      <c r="JX17" s="168">
        <v>7.9080459770114944</v>
      </c>
      <c r="JY17" s="168">
        <v>5.4545454545454541</v>
      </c>
      <c r="JZ17" s="168">
        <v>2.8863636363636362</v>
      </c>
      <c r="KA17" s="168">
        <v>3.4540229885057472</v>
      </c>
      <c r="KB17" s="168">
        <v>7.8</v>
      </c>
      <c r="KC17" s="168">
        <v>3.4333333333333331</v>
      </c>
      <c r="KD17" s="168">
        <v>9.3491735537190088</v>
      </c>
      <c r="KE17" s="168">
        <v>11.333333333333334</v>
      </c>
      <c r="KF17" s="168">
        <v>4.5999999999999996</v>
      </c>
      <c r="KG17" s="169">
        <v>5.2352941176470589</v>
      </c>
      <c r="KH17" s="464">
        <f t="shared" si="4"/>
        <v>6.3776057167603284</v>
      </c>
      <c r="KI17" s="149">
        <v>6053</v>
      </c>
      <c r="KJ17" s="150">
        <v>3664</v>
      </c>
      <c r="KK17" s="150">
        <v>783</v>
      </c>
      <c r="KL17" s="150">
        <v>1118</v>
      </c>
      <c r="KM17" s="150">
        <v>146</v>
      </c>
      <c r="KN17" s="296">
        <v>11830</v>
      </c>
      <c r="KO17" s="330">
        <f t="shared" si="5"/>
        <v>0.25654827498516575</v>
      </c>
      <c r="KP17" s="331">
        <f t="shared" si="6"/>
        <v>0.15529371874205306</v>
      </c>
      <c r="KQ17" s="331">
        <f t="shared" si="7"/>
        <v>3.3186403322878699E-2</v>
      </c>
      <c r="KR17" s="331">
        <f t="shared" si="8"/>
        <v>4.7384928371619901E-2</v>
      </c>
      <c r="KS17" s="331">
        <f t="shared" si="9"/>
        <v>6.1880139018394504E-3</v>
      </c>
      <c r="KT17" s="332">
        <v>0.50139866067644312</v>
      </c>
      <c r="KU17" s="324">
        <v>17663.885699999999</v>
      </c>
      <c r="KV17" s="170">
        <v>2929.9229999999998</v>
      </c>
      <c r="KW17" s="342">
        <v>20593.808699999994</v>
      </c>
      <c r="KX17" s="351">
        <f t="shared" si="10"/>
        <v>0.14227203149653422</v>
      </c>
      <c r="KY17" s="352">
        <f t="shared" si="11"/>
        <v>0.87284092142069991</v>
      </c>
      <c r="KZ17" s="346">
        <v>9982.3226999999988</v>
      </c>
      <c r="LA17" s="171">
        <v>8814.0305000000008</v>
      </c>
      <c r="LB17" s="172">
        <v>1797.4555</v>
      </c>
      <c r="LC17" s="173">
        <v>0.48472445507372319</v>
      </c>
      <c r="LD17" s="174">
        <v>238</v>
      </c>
      <c r="LE17" s="175">
        <v>4497</v>
      </c>
      <c r="LF17" s="175">
        <v>2198</v>
      </c>
      <c r="LG17" s="175">
        <v>6034</v>
      </c>
      <c r="LH17" s="175">
        <v>8979</v>
      </c>
      <c r="LI17" s="175">
        <v>12199</v>
      </c>
      <c r="LJ17" s="175">
        <v>9757</v>
      </c>
      <c r="LK17" s="175">
        <v>5197</v>
      </c>
      <c r="LL17" s="175">
        <v>15611</v>
      </c>
      <c r="LM17" s="175">
        <v>6449</v>
      </c>
      <c r="LN17" s="175">
        <v>1871</v>
      </c>
      <c r="LO17" s="175">
        <v>6732</v>
      </c>
      <c r="LP17" s="175">
        <v>1735</v>
      </c>
      <c r="LQ17" s="175">
        <v>2966</v>
      </c>
      <c r="LR17" s="175">
        <v>5267</v>
      </c>
      <c r="LS17" s="175">
        <v>3956</v>
      </c>
      <c r="LT17" s="175">
        <v>1068</v>
      </c>
      <c r="LU17" s="175">
        <v>870</v>
      </c>
      <c r="LV17" s="175">
        <v>1513</v>
      </c>
      <c r="LW17" s="175">
        <v>309</v>
      </c>
      <c r="LX17" s="175">
        <v>37</v>
      </c>
      <c r="LY17" s="175">
        <v>286</v>
      </c>
      <c r="LZ17" s="175">
        <v>66</v>
      </c>
      <c r="MA17" s="175">
        <v>334</v>
      </c>
      <c r="MB17" s="175">
        <v>4039</v>
      </c>
      <c r="MC17" s="175">
        <v>67</v>
      </c>
      <c r="MD17" s="175">
        <v>70</v>
      </c>
      <c r="ME17" s="364">
        <v>150</v>
      </c>
      <c r="MF17" s="374">
        <f t="shared" si="12"/>
        <v>102495</v>
      </c>
      <c r="MG17" s="375">
        <f t="shared" si="13"/>
        <v>280.0409836065574</v>
      </c>
      <c r="MH17" s="369">
        <v>906</v>
      </c>
      <c r="MI17" s="156">
        <v>1762</v>
      </c>
      <c r="MJ17" s="156">
        <v>16</v>
      </c>
      <c r="MK17" s="156">
        <v>229</v>
      </c>
      <c r="ML17" s="156">
        <v>918</v>
      </c>
      <c r="MM17" s="156">
        <v>1530</v>
      </c>
      <c r="MN17" s="156">
        <v>1687</v>
      </c>
      <c r="MO17" s="156">
        <v>974</v>
      </c>
      <c r="MP17" s="156">
        <v>1812</v>
      </c>
      <c r="MQ17" s="156">
        <v>234</v>
      </c>
      <c r="MR17" s="156">
        <v>160</v>
      </c>
      <c r="MS17" s="156">
        <v>400</v>
      </c>
      <c r="MT17" s="156">
        <v>108</v>
      </c>
      <c r="MU17" s="156">
        <v>131</v>
      </c>
      <c r="MV17" s="156">
        <v>8</v>
      </c>
      <c r="MW17" s="156">
        <v>1005</v>
      </c>
      <c r="MX17" s="156">
        <v>95</v>
      </c>
      <c r="MY17" s="156">
        <v>103</v>
      </c>
      <c r="MZ17" s="156">
        <v>290</v>
      </c>
      <c r="NA17" s="156">
        <v>34</v>
      </c>
      <c r="NB17" s="156">
        <v>54</v>
      </c>
      <c r="NC17" s="156">
        <v>145</v>
      </c>
      <c r="ND17" s="156">
        <v>2</v>
      </c>
      <c r="NE17" s="156">
        <v>36</v>
      </c>
      <c r="NF17" s="156"/>
      <c r="NG17" s="156">
        <v>56</v>
      </c>
      <c r="NH17" s="156"/>
      <c r="NI17" s="278">
        <v>68</v>
      </c>
      <c r="NJ17" s="289">
        <f t="shared" si="14"/>
        <v>12763</v>
      </c>
      <c r="NK17" s="290">
        <f t="shared" si="15"/>
        <v>34.87158469945355</v>
      </c>
      <c r="NL17" s="386">
        <f t="shared" si="16"/>
        <v>102495</v>
      </c>
      <c r="NM17" s="387">
        <f t="shared" si="17"/>
        <v>12763</v>
      </c>
      <c r="NN17" s="393">
        <f t="shared" si="18"/>
        <v>0.11073417897239238</v>
      </c>
      <c r="NO17" s="380"/>
      <c r="NP17" s="176">
        <v>54</v>
      </c>
      <c r="NQ17" s="176">
        <v>329</v>
      </c>
      <c r="NR17" s="176">
        <v>301</v>
      </c>
      <c r="NS17" s="176">
        <v>1039</v>
      </c>
      <c r="NT17" s="176">
        <v>3977</v>
      </c>
      <c r="NU17" s="176">
        <v>5282</v>
      </c>
      <c r="NV17" s="176"/>
      <c r="NW17" s="176"/>
      <c r="NX17" s="176">
        <v>761</v>
      </c>
      <c r="NY17" s="176"/>
      <c r="NZ17" s="176"/>
      <c r="OA17" s="176"/>
      <c r="OB17" s="176">
        <v>35</v>
      </c>
      <c r="OC17" s="176">
        <v>985</v>
      </c>
      <c r="OD17" s="176"/>
      <c r="OE17" s="397"/>
      <c r="OF17" s="403">
        <f t="shared" si="19"/>
        <v>12763</v>
      </c>
      <c r="OG17" s="407">
        <f t="shared" si="20"/>
        <v>5.3592415576275171E-2</v>
      </c>
      <c r="OH17" s="415">
        <v>434</v>
      </c>
      <c r="OI17" s="416">
        <v>19</v>
      </c>
      <c r="OJ17" s="416">
        <v>6</v>
      </c>
      <c r="OK17" s="416">
        <v>459</v>
      </c>
      <c r="OL17" s="416">
        <v>273</v>
      </c>
      <c r="OM17" s="416">
        <v>148</v>
      </c>
      <c r="ON17" s="416">
        <v>92</v>
      </c>
      <c r="OO17" s="416">
        <v>513</v>
      </c>
      <c r="OP17" s="417">
        <v>972</v>
      </c>
      <c r="OQ17" s="429">
        <v>203</v>
      </c>
      <c r="OR17" s="430">
        <v>143</v>
      </c>
      <c r="OS17" s="431">
        <v>346</v>
      </c>
      <c r="OT17" s="346">
        <v>12.93</v>
      </c>
      <c r="OU17" s="177">
        <v>2.1549999999999998</v>
      </c>
      <c r="OV17" s="171">
        <v>17.75</v>
      </c>
      <c r="OW17" s="177">
        <v>0.29583333333333334</v>
      </c>
      <c r="OX17" s="171">
        <v>27.5</v>
      </c>
      <c r="OY17" s="177">
        <v>4.583333333333333</v>
      </c>
      <c r="OZ17" s="171">
        <v>143.39999999999998</v>
      </c>
      <c r="PA17" s="178">
        <v>2.3899999999999997</v>
      </c>
      <c r="PB17" s="155"/>
      <c r="PC17" s="156"/>
      <c r="PD17" s="156"/>
      <c r="PE17" s="156">
        <v>218</v>
      </c>
      <c r="PF17" s="156"/>
      <c r="PG17" s="156"/>
      <c r="PH17" s="156"/>
      <c r="PI17" s="156">
        <v>218</v>
      </c>
      <c r="PJ17" s="179">
        <v>9.2396371958972622E-3</v>
      </c>
    </row>
    <row r="18" spans="1:426" x14ac:dyDescent="0.15">
      <c r="A18" s="130" t="s">
        <v>276</v>
      </c>
      <c r="B18" s="131" t="s">
        <v>277</v>
      </c>
      <c r="C18" s="132" t="s">
        <v>278</v>
      </c>
      <c r="D18" s="131" t="s">
        <v>279</v>
      </c>
      <c r="E18" s="131" t="s">
        <v>280</v>
      </c>
      <c r="F18" s="132" t="s">
        <v>281</v>
      </c>
      <c r="G18" s="132" t="s">
        <v>281</v>
      </c>
      <c r="H18" s="132" t="s">
        <v>186</v>
      </c>
      <c r="I18" s="132" t="s">
        <v>210</v>
      </c>
      <c r="J18" s="133" t="s">
        <v>282</v>
      </c>
      <c r="K18" s="134">
        <v>2039677</v>
      </c>
      <c r="L18" s="135">
        <v>38676</v>
      </c>
      <c r="M18" s="135">
        <v>1927596</v>
      </c>
      <c r="N18" s="135">
        <v>1195395</v>
      </c>
      <c r="O18" s="136">
        <v>0.62014810157315126</v>
      </c>
      <c r="P18" s="137">
        <v>112081</v>
      </c>
      <c r="Q18" s="138">
        <v>7285.2333900000003</v>
      </c>
      <c r="R18" s="139">
        <v>1640283.3043600002</v>
      </c>
      <c r="S18" s="139">
        <v>100232.36932</v>
      </c>
      <c r="T18" s="139">
        <v>1747800.9070700002</v>
      </c>
      <c r="U18" s="467">
        <f t="shared" si="0"/>
        <v>0.85690082648870392</v>
      </c>
      <c r="V18" s="140">
        <v>180.53975689999999</v>
      </c>
      <c r="W18" s="141">
        <v>11.26087302</v>
      </c>
      <c r="X18" s="141">
        <v>449.58489950000001</v>
      </c>
      <c r="Y18" s="141">
        <v>110.4976561</v>
      </c>
      <c r="Z18" s="141">
        <v>27.163100530000001</v>
      </c>
      <c r="AA18" s="141">
        <v>136.562873</v>
      </c>
      <c r="AB18" s="141">
        <v>2.31</v>
      </c>
      <c r="AC18" s="141">
        <v>74.038779759999997</v>
      </c>
      <c r="AD18" s="141">
        <v>82.922544639999998</v>
      </c>
      <c r="AE18" s="141">
        <v>1074.8804834499999</v>
      </c>
      <c r="AF18" s="142">
        <v>0.19668372222108269</v>
      </c>
      <c r="AG18" s="143">
        <v>0.48978703088112657</v>
      </c>
      <c r="AH18" s="147"/>
      <c r="AI18" s="148">
        <v>1</v>
      </c>
      <c r="AJ18" s="149">
        <v>14435</v>
      </c>
      <c r="AK18" s="150">
        <v>14359</v>
      </c>
      <c r="AL18" s="150">
        <v>5665</v>
      </c>
      <c r="AM18" s="150">
        <v>8</v>
      </c>
      <c r="AN18" s="151">
        <v>35484</v>
      </c>
      <c r="AO18" s="149">
        <v>15947</v>
      </c>
      <c r="AP18" s="150">
        <v>7495</v>
      </c>
      <c r="AQ18" s="151">
        <v>3082</v>
      </c>
      <c r="AR18" s="152"/>
      <c r="AS18" s="153"/>
      <c r="AT18" s="153"/>
      <c r="AU18" s="153"/>
      <c r="AV18" s="153"/>
      <c r="AW18" s="153"/>
      <c r="AX18" s="153"/>
      <c r="AY18" s="153"/>
      <c r="AZ18" s="153"/>
      <c r="BA18" s="153"/>
      <c r="BB18" s="153"/>
      <c r="BC18" s="153"/>
      <c r="BD18" s="153"/>
      <c r="BE18" s="153"/>
      <c r="BF18" s="153"/>
      <c r="BG18" s="153">
        <v>1</v>
      </c>
      <c r="BH18" s="153"/>
      <c r="BI18" s="153"/>
      <c r="BJ18" s="153"/>
      <c r="BK18" s="153"/>
      <c r="BL18" s="153"/>
      <c r="BM18" s="153"/>
      <c r="BN18" s="153"/>
      <c r="BO18" s="153"/>
      <c r="BP18" s="153"/>
      <c r="BQ18" s="153"/>
      <c r="BR18" s="153"/>
      <c r="BS18" s="154">
        <v>1</v>
      </c>
      <c r="BT18" s="155"/>
      <c r="BU18" s="156"/>
      <c r="BV18" s="156">
        <v>10</v>
      </c>
      <c r="BW18" s="156"/>
      <c r="BX18" s="156"/>
      <c r="BY18" s="156"/>
      <c r="BZ18" s="156"/>
      <c r="CA18" s="156"/>
      <c r="CB18" s="156">
        <v>26</v>
      </c>
      <c r="CC18" s="156"/>
      <c r="CD18" s="156"/>
      <c r="CE18" s="156"/>
      <c r="CF18" s="156">
        <v>40</v>
      </c>
      <c r="CG18" s="156"/>
      <c r="CH18" s="156"/>
      <c r="CI18" s="156">
        <v>64</v>
      </c>
      <c r="CJ18" s="156">
        <v>15</v>
      </c>
      <c r="CK18" s="156"/>
      <c r="CL18" s="156"/>
      <c r="CM18" s="156"/>
      <c r="CN18" s="156"/>
      <c r="CO18" s="156">
        <v>15</v>
      </c>
      <c r="CP18" s="156"/>
      <c r="CQ18" s="156">
        <v>30</v>
      </c>
      <c r="CR18" s="156"/>
      <c r="CS18" s="156">
        <v>5</v>
      </c>
      <c r="CT18" s="156"/>
      <c r="CU18" s="156"/>
      <c r="CV18" s="156">
        <v>60</v>
      </c>
      <c r="CW18" s="156">
        <v>10</v>
      </c>
      <c r="CX18" s="156"/>
      <c r="CY18" s="156">
        <v>12</v>
      </c>
      <c r="CZ18" s="156"/>
      <c r="DA18" s="156">
        <v>25</v>
      </c>
      <c r="DB18" s="156">
        <v>20</v>
      </c>
      <c r="DC18" s="156">
        <v>30</v>
      </c>
      <c r="DD18" s="156"/>
      <c r="DE18" s="156"/>
      <c r="DF18" s="156">
        <v>15</v>
      </c>
      <c r="DG18" s="278">
        <v>55</v>
      </c>
      <c r="DH18" s="289">
        <v>432</v>
      </c>
      <c r="DI18" s="290">
        <f t="shared" si="1"/>
        <v>16</v>
      </c>
      <c r="DJ18" s="284"/>
      <c r="DK18" s="158"/>
      <c r="DL18" s="158">
        <v>0.29644808743169399</v>
      </c>
      <c r="DM18" s="158"/>
      <c r="DN18" s="158"/>
      <c r="DO18" s="158"/>
      <c r="DP18" s="158"/>
      <c r="DQ18" s="158"/>
      <c r="DR18" s="158">
        <v>0.26134930643127363</v>
      </c>
      <c r="DS18" s="158"/>
      <c r="DT18" s="158"/>
      <c r="DU18" s="158"/>
      <c r="DV18" s="158">
        <v>0.39057377049180325</v>
      </c>
      <c r="DW18" s="158"/>
      <c r="DX18" s="158"/>
      <c r="DY18" s="158">
        <v>0.58469945355191255</v>
      </c>
      <c r="DZ18" s="158">
        <v>0.59453551912568303</v>
      </c>
      <c r="EA18" s="158"/>
      <c r="EB18" s="158"/>
      <c r="EC18" s="158"/>
      <c r="ED18" s="158"/>
      <c r="EE18" s="158">
        <v>0.35227686703096539</v>
      </c>
      <c r="EF18" s="158"/>
      <c r="EG18" s="158">
        <v>0.64708561020036426</v>
      </c>
      <c r="EH18" s="158"/>
      <c r="EI18" s="158">
        <v>9.6721311475409841E-2</v>
      </c>
      <c r="EJ18" s="158"/>
      <c r="EK18" s="158"/>
      <c r="EL18" s="158">
        <v>0.59936247723132974</v>
      </c>
      <c r="EM18" s="158">
        <v>0.15163934426229508</v>
      </c>
      <c r="EN18" s="158"/>
      <c r="EO18" s="158">
        <v>0.87613843351548271</v>
      </c>
      <c r="EP18" s="158"/>
      <c r="EQ18" s="158">
        <v>0.55923497267759559</v>
      </c>
      <c r="ER18" s="158">
        <v>0.54412568306010933</v>
      </c>
      <c r="ES18" s="158">
        <v>0.52695810564663026</v>
      </c>
      <c r="ET18" s="158"/>
      <c r="EU18" s="158"/>
      <c r="EV18" s="158">
        <v>0.64153005464480872</v>
      </c>
      <c r="EW18" s="159">
        <v>0.69542970690511674</v>
      </c>
      <c r="EX18" s="160">
        <v>0.54036379275450319</v>
      </c>
      <c r="EY18" s="149">
        <v>8</v>
      </c>
      <c r="EZ18" s="150"/>
      <c r="FA18" s="150"/>
      <c r="FB18" s="150"/>
      <c r="FC18" s="150"/>
      <c r="FD18" s="150"/>
      <c r="FE18" s="150">
        <v>4</v>
      </c>
      <c r="FF18" s="150"/>
      <c r="FG18" s="150"/>
      <c r="FH18" s="150"/>
      <c r="FI18" s="150"/>
      <c r="FJ18" s="150"/>
      <c r="FK18" s="150">
        <v>16</v>
      </c>
      <c r="FL18" s="150"/>
      <c r="FM18" s="150"/>
      <c r="FN18" s="150"/>
      <c r="FO18" s="150"/>
      <c r="FP18" s="150"/>
      <c r="FQ18" s="150">
        <v>4</v>
      </c>
      <c r="FR18" s="150"/>
      <c r="FS18" s="150"/>
      <c r="FT18" s="150"/>
      <c r="FU18" s="150"/>
      <c r="FV18" s="150"/>
      <c r="FW18" s="150"/>
      <c r="FX18" s="150"/>
      <c r="FY18" s="150"/>
      <c r="FZ18" s="150"/>
      <c r="GA18" s="150"/>
      <c r="GB18" s="150"/>
      <c r="GC18" s="150"/>
      <c r="GD18" s="296">
        <v>9</v>
      </c>
      <c r="GE18" s="307">
        <v>41</v>
      </c>
      <c r="GF18" s="308">
        <f t="shared" si="2"/>
        <v>5</v>
      </c>
      <c r="GG18" s="302">
        <v>0.57513661202185795</v>
      </c>
      <c r="GH18" s="161"/>
      <c r="GI18" s="161"/>
      <c r="GJ18" s="161"/>
      <c r="GK18" s="161"/>
      <c r="GL18" s="161"/>
      <c r="GM18" s="161">
        <v>0.43784153005464482</v>
      </c>
      <c r="GN18" s="161"/>
      <c r="GO18" s="161"/>
      <c r="GP18" s="161"/>
      <c r="GQ18" s="161"/>
      <c r="GR18" s="161"/>
      <c r="GS18" s="161">
        <v>0.61782786885245899</v>
      </c>
      <c r="GT18" s="161"/>
      <c r="GU18" s="161"/>
      <c r="GV18" s="161"/>
      <c r="GW18" s="161"/>
      <c r="GX18" s="161"/>
      <c r="GY18" s="161">
        <v>0.31147540983606559</v>
      </c>
      <c r="GZ18" s="161"/>
      <c r="HA18" s="161"/>
      <c r="HB18" s="161"/>
      <c r="HC18" s="161"/>
      <c r="HD18" s="161"/>
      <c r="HE18" s="161"/>
      <c r="HF18" s="161"/>
      <c r="HG18" s="161"/>
      <c r="HH18" s="161"/>
      <c r="HI18" s="161"/>
      <c r="HJ18" s="161"/>
      <c r="HK18" s="161"/>
      <c r="HL18" s="162">
        <v>0.66575591985428051</v>
      </c>
      <c r="HM18" s="163">
        <v>0.57257097161135551</v>
      </c>
      <c r="HN18" s="152">
        <v>115</v>
      </c>
      <c r="HO18" s="153"/>
      <c r="HP18" s="153"/>
      <c r="HQ18" s="153"/>
      <c r="HR18" s="153"/>
      <c r="HS18" s="164"/>
      <c r="HT18" s="153"/>
      <c r="HU18" s="165"/>
      <c r="HV18" s="154"/>
      <c r="HW18" s="144">
        <v>70</v>
      </c>
      <c r="HX18" s="145">
        <v>1172</v>
      </c>
      <c r="HY18" s="145">
        <v>142</v>
      </c>
      <c r="HZ18" s="145">
        <v>407</v>
      </c>
      <c r="IA18" s="145">
        <v>1375</v>
      </c>
      <c r="IB18" s="145">
        <v>1402</v>
      </c>
      <c r="IC18" s="145">
        <v>2022</v>
      </c>
      <c r="ID18" s="145">
        <v>668</v>
      </c>
      <c r="IE18" s="145">
        <v>2943</v>
      </c>
      <c r="IF18" s="145">
        <v>1219</v>
      </c>
      <c r="IG18" s="145">
        <v>316</v>
      </c>
      <c r="IH18" s="145">
        <v>1252</v>
      </c>
      <c r="II18" s="145">
        <v>244</v>
      </c>
      <c r="IJ18" s="145">
        <v>715</v>
      </c>
      <c r="IK18" s="145">
        <v>870</v>
      </c>
      <c r="IL18" s="145">
        <v>705</v>
      </c>
      <c r="IM18" s="145">
        <v>168</v>
      </c>
      <c r="IN18" s="145">
        <v>77</v>
      </c>
      <c r="IO18" s="145">
        <v>252</v>
      </c>
      <c r="IP18" s="145">
        <v>361</v>
      </c>
      <c r="IQ18" s="145">
        <v>232</v>
      </c>
      <c r="IR18" s="145">
        <v>153</v>
      </c>
      <c r="IS18" s="145">
        <v>17</v>
      </c>
      <c r="IT18" s="145">
        <v>129</v>
      </c>
      <c r="IU18" s="145">
        <v>607</v>
      </c>
      <c r="IV18" s="145">
        <v>3</v>
      </c>
      <c r="IW18" s="145">
        <v>2</v>
      </c>
      <c r="IX18" s="146">
        <v>1</v>
      </c>
      <c r="IY18" s="166">
        <v>17524</v>
      </c>
      <c r="IZ18" s="315">
        <f t="shared" si="21"/>
        <v>4.1657155900479345E-3</v>
      </c>
      <c r="JA18" s="439">
        <f t="shared" si="3"/>
        <v>47.879781420765028</v>
      </c>
      <c r="JB18" s="444">
        <v>953</v>
      </c>
      <c r="JC18" s="452">
        <v>5.4382561059118921E-2</v>
      </c>
      <c r="JD18" s="445">
        <v>1609</v>
      </c>
      <c r="JE18" s="454">
        <v>9.1816936772426389E-2</v>
      </c>
      <c r="JF18" s="167">
        <v>31.342857142857142</v>
      </c>
      <c r="JG18" s="168">
        <v>5.901023890784983</v>
      </c>
      <c r="JH18" s="168">
        <v>4.23943661971831</v>
      </c>
      <c r="JI18" s="168">
        <v>5.176904176904177</v>
      </c>
      <c r="JJ18" s="168">
        <v>7.250909090909091</v>
      </c>
      <c r="JK18" s="168">
        <v>5.1348074179743222</v>
      </c>
      <c r="JL18" s="168">
        <v>5.9752720079129578</v>
      </c>
      <c r="JM18" s="168">
        <v>7.0029940119760479</v>
      </c>
      <c r="JN18" s="168">
        <v>6.831464492014951</v>
      </c>
      <c r="JO18" s="168">
        <v>5.3494667760459391</v>
      </c>
      <c r="JP18" s="168">
        <v>5.3575949367088604</v>
      </c>
      <c r="JQ18" s="168">
        <v>5.4936102236421727</v>
      </c>
      <c r="JR18" s="168">
        <v>5.6475409836065573</v>
      </c>
      <c r="JS18" s="168">
        <v>5.012587412587413</v>
      </c>
      <c r="JT18" s="168">
        <v>4.3436781609195405</v>
      </c>
      <c r="JU18" s="168">
        <v>4.3460992907801419</v>
      </c>
      <c r="JV18" s="168">
        <v>5.1369047619047619</v>
      </c>
      <c r="JW18" s="168">
        <v>8.1688311688311686</v>
      </c>
      <c r="JX18" s="168">
        <v>7.3174603174603172</v>
      </c>
      <c r="JY18" s="168">
        <v>12.462603878116344</v>
      </c>
      <c r="JZ18" s="168">
        <v>4.8318965517241379</v>
      </c>
      <c r="KA18" s="168">
        <v>4.0915032679738559</v>
      </c>
      <c r="KB18" s="168">
        <v>5.5294117647058822</v>
      </c>
      <c r="KC18" s="168">
        <v>3.5193798449612403</v>
      </c>
      <c r="KD18" s="168">
        <v>10.563426688632619</v>
      </c>
      <c r="KE18" s="168">
        <v>15</v>
      </c>
      <c r="KF18" s="168">
        <v>4</v>
      </c>
      <c r="KG18" s="169">
        <v>12</v>
      </c>
      <c r="KH18" s="464">
        <f t="shared" si="4"/>
        <v>7.3938451742733191</v>
      </c>
      <c r="KI18" s="149">
        <v>4587</v>
      </c>
      <c r="KJ18" s="150">
        <v>2144</v>
      </c>
      <c r="KK18" s="150">
        <v>305</v>
      </c>
      <c r="KL18" s="150">
        <v>13</v>
      </c>
      <c r="KM18" s="150">
        <v>75</v>
      </c>
      <c r="KN18" s="296">
        <v>10400</v>
      </c>
      <c r="KO18" s="330">
        <f t="shared" si="5"/>
        <v>0.26175530700753252</v>
      </c>
      <c r="KP18" s="331">
        <f t="shared" si="6"/>
        <v>0.12234649623373658</v>
      </c>
      <c r="KQ18" s="331">
        <f t="shared" si="7"/>
        <v>1.7404702122803012E-2</v>
      </c>
      <c r="KR18" s="331">
        <f t="shared" si="8"/>
        <v>7.4183976261127599E-4</v>
      </c>
      <c r="KS18" s="331">
        <f t="shared" si="9"/>
        <v>4.2798447842958233E-3</v>
      </c>
      <c r="KT18" s="332">
        <v>0.59347181008902072</v>
      </c>
      <c r="KU18" s="324">
        <v>13320.661700000004</v>
      </c>
      <c r="KV18" s="170">
        <v>981.39059999999984</v>
      </c>
      <c r="KW18" s="342">
        <v>14302.052300000001</v>
      </c>
      <c r="KX18" s="351">
        <f t="shared" si="10"/>
        <v>6.8618865279915092E-2</v>
      </c>
      <c r="KY18" s="352">
        <f t="shared" si="11"/>
        <v>0.81614085254508106</v>
      </c>
      <c r="KZ18" s="346">
        <v>8345.8181999999997</v>
      </c>
      <c r="LA18" s="171">
        <v>4756.1152000000002</v>
      </c>
      <c r="LB18" s="172">
        <v>1200.1189000000002</v>
      </c>
      <c r="LC18" s="173">
        <v>0.58353990217194218</v>
      </c>
      <c r="LD18" s="174">
        <v>736</v>
      </c>
      <c r="LE18" s="175">
        <v>5355</v>
      </c>
      <c r="LF18" s="175">
        <v>458</v>
      </c>
      <c r="LG18" s="175">
        <v>1687</v>
      </c>
      <c r="LH18" s="175">
        <v>8065</v>
      </c>
      <c r="LI18" s="175">
        <v>5254</v>
      </c>
      <c r="LJ18" s="175">
        <v>8267</v>
      </c>
      <c r="LK18" s="175">
        <v>3196</v>
      </c>
      <c r="LL18" s="175">
        <v>16036</v>
      </c>
      <c r="LM18" s="175">
        <v>5206</v>
      </c>
      <c r="LN18" s="175">
        <v>1186</v>
      </c>
      <c r="LO18" s="175">
        <v>5278</v>
      </c>
      <c r="LP18" s="175">
        <v>1111</v>
      </c>
      <c r="LQ18" s="175">
        <v>2795</v>
      </c>
      <c r="LR18" s="175">
        <v>2915</v>
      </c>
      <c r="LS18" s="175">
        <v>1902</v>
      </c>
      <c r="LT18" s="175">
        <v>626</v>
      </c>
      <c r="LU18" s="175">
        <v>506</v>
      </c>
      <c r="LV18" s="175">
        <v>1341</v>
      </c>
      <c r="LW18" s="175">
        <v>4092</v>
      </c>
      <c r="LX18" s="175">
        <v>856</v>
      </c>
      <c r="LY18" s="175">
        <v>389</v>
      </c>
      <c r="LZ18" s="175">
        <v>77</v>
      </c>
      <c r="MA18" s="175">
        <v>334</v>
      </c>
      <c r="MB18" s="175">
        <v>5806</v>
      </c>
      <c r="MC18" s="175">
        <v>26</v>
      </c>
      <c r="MD18" s="175">
        <v>6</v>
      </c>
      <c r="ME18" s="364">
        <v>11</v>
      </c>
      <c r="MF18" s="374">
        <f t="shared" si="12"/>
        <v>83517</v>
      </c>
      <c r="MG18" s="375">
        <f t="shared" si="13"/>
        <v>228.18852459016392</v>
      </c>
      <c r="MH18" s="369">
        <v>1386</v>
      </c>
      <c r="MI18" s="156">
        <v>445</v>
      </c>
      <c r="MJ18" s="156">
        <v>4</v>
      </c>
      <c r="MK18" s="156">
        <v>22</v>
      </c>
      <c r="ML18" s="156">
        <v>526</v>
      </c>
      <c r="MM18" s="156">
        <v>568</v>
      </c>
      <c r="MN18" s="156">
        <v>1789</v>
      </c>
      <c r="MO18" s="156">
        <v>816</v>
      </c>
      <c r="MP18" s="156">
        <v>1123</v>
      </c>
      <c r="MQ18" s="156">
        <v>118</v>
      </c>
      <c r="MR18" s="156">
        <v>192</v>
      </c>
      <c r="MS18" s="156">
        <v>329</v>
      </c>
      <c r="MT18" s="156">
        <v>21</v>
      </c>
      <c r="MU18" s="156">
        <v>91</v>
      </c>
      <c r="MV18" s="156">
        <v>11</v>
      </c>
      <c r="MW18" s="156">
        <v>470</v>
      </c>
      <c r="MX18" s="156">
        <v>70</v>
      </c>
      <c r="MY18" s="156">
        <v>46</v>
      </c>
      <c r="MZ18" s="156">
        <v>251</v>
      </c>
      <c r="NA18" s="156">
        <v>48</v>
      </c>
      <c r="NB18" s="156">
        <v>70</v>
      </c>
      <c r="NC18" s="156">
        <v>89</v>
      </c>
      <c r="ND18" s="156"/>
      <c r="NE18" s="156">
        <v>4</v>
      </c>
      <c r="NF18" s="156"/>
      <c r="NG18" s="156">
        <v>16</v>
      </c>
      <c r="NH18" s="156"/>
      <c r="NI18" s="278"/>
      <c r="NJ18" s="289">
        <f t="shared" si="14"/>
        <v>8505</v>
      </c>
      <c r="NK18" s="290">
        <f t="shared" si="15"/>
        <v>23.237704918032787</v>
      </c>
      <c r="NL18" s="386">
        <f t="shared" si="16"/>
        <v>83517</v>
      </c>
      <c r="NM18" s="387">
        <f t="shared" si="17"/>
        <v>8505</v>
      </c>
      <c r="NN18" s="393">
        <f t="shared" si="18"/>
        <v>9.2423550890004563E-2</v>
      </c>
      <c r="NO18" s="380"/>
      <c r="NP18" s="176">
        <v>19</v>
      </c>
      <c r="NQ18" s="176">
        <v>171</v>
      </c>
      <c r="NR18" s="176">
        <v>597</v>
      </c>
      <c r="NS18" s="176">
        <v>456</v>
      </c>
      <c r="NT18" s="176">
        <v>1749</v>
      </c>
      <c r="NU18" s="176">
        <v>4460</v>
      </c>
      <c r="NV18" s="176"/>
      <c r="NW18" s="176"/>
      <c r="NX18" s="176"/>
      <c r="NY18" s="176">
        <v>605</v>
      </c>
      <c r="NZ18" s="176"/>
      <c r="OA18" s="176"/>
      <c r="OB18" s="176"/>
      <c r="OC18" s="176">
        <v>448</v>
      </c>
      <c r="OD18" s="176"/>
      <c r="OE18" s="397"/>
      <c r="OF18" s="403">
        <f t="shared" si="19"/>
        <v>8505</v>
      </c>
      <c r="OG18" s="407">
        <f t="shared" si="20"/>
        <v>9.2533803644914758E-2</v>
      </c>
      <c r="OH18" s="415">
        <v>879</v>
      </c>
      <c r="OI18" s="416">
        <v>12</v>
      </c>
      <c r="OJ18" s="416">
        <v>46</v>
      </c>
      <c r="OK18" s="416">
        <v>937</v>
      </c>
      <c r="OL18" s="416">
        <v>0</v>
      </c>
      <c r="OM18" s="416">
        <v>33</v>
      </c>
      <c r="ON18" s="416">
        <v>103</v>
      </c>
      <c r="OO18" s="416">
        <v>136</v>
      </c>
      <c r="OP18" s="417">
        <v>1073</v>
      </c>
      <c r="OQ18" s="429">
        <v>44</v>
      </c>
      <c r="OR18" s="430">
        <v>138</v>
      </c>
      <c r="OS18" s="431">
        <v>182</v>
      </c>
      <c r="OT18" s="346">
        <v>10.600000000000001</v>
      </c>
      <c r="OU18" s="177">
        <v>1.3250000000000002</v>
      </c>
      <c r="OV18" s="171">
        <v>10.45</v>
      </c>
      <c r="OW18" s="177">
        <v>0.31666666666666665</v>
      </c>
      <c r="OX18" s="171">
        <v>46.1</v>
      </c>
      <c r="OY18" s="177">
        <v>5.7625000000000002</v>
      </c>
      <c r="OZ18" s="171">
        <v>74.8</v>
      </c>
      <c r="PA18" s="178">
        <v>2.2666666666666666</v>
      </c>
      <c r="PB18" s="155"/>
      <c r="PC18" s="156">
        <v>3</v>
      </c>
      <c r="PD18" s="156"/>
      <c r="PE18" s="156">
        <v>11</v>
      </c>
      <c r="PF18" s="156">
        <v>32</v>
      </c>
      <c r="PG18" s="156"/>
      <c r="PH18" s="156"/>
      <c r="PI18" s="156">
        <v>46</v>
      </c>
      <c r="PJ18" s="179">
        <v>2.6249714677014382E-3</v>
      </c>
    </row>
    <row r="19" spans="1:426" x14ac:dyDescent="0.15">
      <c r="A19" s="130" t="s">
        <v>283</v>
      </c>
      <c r="B19" s="131" t="s">
        <v>284</v>
      </c>
      <c r="C19" s="132" t="s">
        <v>285</v>
      </c>
      <c r="D19" s="131" t="s">
        <v>286</v>
      </c>
      <c r="E19" s="131" t="s">
        <v>287</v>
      </c>
      <c r="F19" s="132" t="s">
        <v>288</v>
      </c>
      <c r="G19" s="132" t="s">
        <v>288</v>
      </c>
      <c r="H19" s="132" t="s">
        <v>209</v>
      </c>
      <c r="I19" s="132" t="s">
        <v>210</v>
      </c>
      <c r="J19" s="133" t="s">
        <v>211</v>
      </c>
      <c r="K19" s="134">
        <v>12091902</v>
      </c>
      <c r="L19" s="135">
        <v>44744</v>
      </c>
      <c r="M19" s="135">
        <v>11228193</v>
      </c>
      <c r="N19" s="135">
        <v>4842686</v>
      </c>
      <c r="O19" s="136">
        <v>0.43129700389011838</v>
      </c>
      <c r="P19" s="137">
        <v>863709</v>
      </c>
      <c r="Q19" s="138">
        <v>52183.842600000011</v>
      </c>
      <c r="R19" s="139">
        <v>10785412.502729999</v>
      </c>
      <c r="S19" s="139">
        <v>495500.88588999998</v>
      </c>
      <c r="T19" s="139">
        <v>11333097.231219999</v>
      </c>
      <c r="U19" s="467">
        <f t="shared" si="0"/>
        <v>0.93724686415917025</v>
      </c>
      <c r="V19" s="140">
        <v>784.08580849999998</v>
      </c>
      <c r="W19" s="141">
        <v>36.087509920000002</v>
      </c>
      <c r="X19" s="141">
        <v>1547.0493120000001</v>
      </c>
      <c r="Y19" s="141">
        <v>552.75246560000005</v>
      </c>
      <c r="Z19" s="141">
        <v>202.62121690000001</v>
      </c>
      <c r="AA19" s="141">
        <v>530.70401589999994</v>
      </c>
      <c r="AB19" s="141">
        <v>3.3437566140000001</v>
      </c>
      <c r="AC19" s="141">
        <v>477.11450400000001</v>
      </c>
      <c r="AD19" s="141">
        <v>181.36728170000001</v>
      </c>
      <c r="AE19" s="141">
        <v>4315.1258711339997</v>
      </c>
      <c r="AF19" s="142">
        <v>0.21442770753198373</v>
      </c>
      <c r="AG19" s="143">
        <v>0.42307899698594365</v>
      </c>
      <c r="AH19" s="147">
        <v>1</v>
      </c>
      <c r="AI19" s="148"/>
      <c r="AJ19" s="149">
        <v>49113</v>
      </c>
      <c r="AK19" s="150">
        <v>24105</v>
      </c>
      <c r="AL19" s="150">
        <v>5235</v>
      </c>
      <c r="AM19" s="150">
        <v>14807</v>
      </c>
      <c r="AN19" s="151">
        <v>118188</v>
      </c>
      <c r="AO19" s="149">
        <v>31877</v>
      </c>
      <c r="AP19" s="150">
        <v>15790</v>
      </c>
      <c r="AQ19" s="151">
        <v>10651</v>
      </c>
      <c r="AR19" s="152">
        <v>1</v>
      </c>
      <c r="AS19" s="153"/>
      <c r="AT19" s="153"/>
      <c r="AU19" s="153"/>
      <c r="AV19" s="153">
        <v>1</v>
      </c>
      <c r="AW19" s="153">
        <v>1</v>
      </c>
      <c r="AX19" s="153">
        <v>1</v>
      </c>
      <c r="AY19" s="153">
        <v>1</v>
      </c>
      <c r="AZ19" s="153">
        <v>1</v>
      </c>
      <c r="BA19" s="153"/>
      <c r="BB19" s="153">
        <v>1</v>
      </c>
      <c r="BC19" s="153">
        <v>1</v>
      </c>
      <c r="BD19" s="153">
        <v>1</v>
      </c>
      <c r="BE19" s="153">
        <v>1</v>
      </c>
      <c r="BF19" s="153">
        <v>1</v>
      </c>
      <c r="BG19" s="153"/>
      <c r="BH19" s="153"/>
      <c r="BI19" s="153"/>
      <c r="BJ19" s="153">
        <v>1</v>
      </c>
      <c r="BK19" s="153"/>
      <c r="BL19" s="153"/>
      <c r="BM19" s="153">
        <v>1</v>
      </c>
      <c r="BN19" s="153">
        <v>1</v>
      </c>
      <c r="BO19" s="153">
        <v>1</v>
      </c>
      <c r="BP19" s="153">
        <v>1</v>
      </c>
      <c r="BQ19" s="153"/>
      <c r="BR19" s="153">
        <v>1</v>
      </c>
      <c r="BS19" s="154">
        <v>17</v>
      </c>
      <c r="BT19" s="155"/>
      <c r="BU19" s="156"/>
      <c r="BV19" s="156">
        <v>15</v>
      </c>
      <c r="BW19" s="156"/>
      <c r="BX19" s="156"/>
      <c r="BY19" s="156"/>
      <c r="BZ19" s="156"/>
      <c r="CA19" s="156"/>
      <c r="CB19" s="156">
        <v>87</v>
      </c>
      <c r="CC19" s="156"/>
      <c r="CD19" s="156">
        <v>24</v>
      </c>
      <c r="CE19" s="156">
        <v>25</v>
      </c>
      <c r="CF19" s="156">
        <v>62</v>
      </c>
      <c r="CG19" s="156">
        <v>18</v>
      </c>
      <c r="CH19" s="156"/>
      <c r="CI19" s="156">
        <v>98</v>
      </c>
      <c r="CJ19" s="156">
        <v>18</v>
      </c>
      <c r="CK19" s="156">
        <v>24</v>
      </c>
      <c r="CL19" s="156"/>
      <c r="CM19" s="156">
        <v>54</v>
      </c>
      <c r="CN19" s="156"/>
      <c r="CO19" s="156">
        <v>35</v>
      </c>
      <c r="CP19" s="156">
        <v>25</v>
      </c>
      <c r="CQ19" s="156">
        <v>60</v>
      </c>
      <c r="CR19" s="156">
        <v>10</v>
      </c>
      <c r="CS19" s="156">
        <v>16</v>
      </c>
      <c r="CT19" s="156">
        <v>13</v>
      </c>
      <c r="CU19" s="156"/>
      <c r="CV19" s="156">
        <v>50</v>
      </c>
      <c r="CW19" s="156">
        <v>22</v>
      </c>
      <c r="CX19" s="156">
        <v>8</v>
      </c>
      <c r="CY19" s="156">
        <v>56</v>
      </c>
      <c r="CZ19" s="156"/>
      <c r="DA19" s="156">
        <v>64</v>
      </c>
      <c r="DB19" s="156"/>
      <c r="DC19" s="156">
        <v>62</v>
      </c>
      <c r="DD19" s="156"/>
      <c r="DE19" s="156">
        <v>28</v>
      </c>
      <c r="DF19" s="156">
        <v>31</v>
      </c>
      <c r="DG19" s="278">
        <v>119</v>
      </c>
      <c r="DH19" s="289">
        <v>1024</v>
      </c>
      <c r="DI19" s="290">
        <f t="shared" si="1"/>
        <v>25</v>
      </c>
      <c r="DJ19" s="284"/>
      <c r="DK19" s="158"/>
      <c r="DL19" s="158">
        <v>0.88542805100182154</v>
      </c>
      <c r="DM19" s="158"/>
      <c r="DN19" s="158"/>
      <c r="DO19" s="158"/>
      <c r="DP19" s="158"/>
      <c r="DQ19" s="158"/>
      <c r="DR19" s="158">
        <v>0.41106086301111738</v>
      </c>
      <c r="DS19" s="158"/>
      <c r="DT19" s="158">
        <v>0.90300546448087426</v>
      </c>
      <c r="DU19" s="158">
        <v>0.84622950819672127</v>
      </c>
      <c r="DV19" s="158">
        <v>0.54243786356425172</v>
      </c>
      <c r="DW19" s="158">
        <v>1.2671523982999393</v>
      </c>
      <c r="DX19" s="158"/>
      <c r="DY19" s="158">
        <v>0.58592617374818778</v>
      </c>
      <c r="DZ19" s="158">
        <v>0.4453551912568306</v>
      </c>
      <c r="EA19" s="158">
        <v>0.60200364298724951</v>
      </c>
      <c r="EB19" s="158"/>
      <c r="EC19" s="158">
        <v>0.62998380894555761</v>
      </c>
      <c r="ED19" s="158"/>
      <c r="EE19" s="158">
        <v>0.44902419984387199</v>
      </c>
      <c r="EF19" s="158">
        <v>0.71792349726775961</v>
      </c>
      <c r="EG19" s="158">
        <v>0.59298724954462656</v>
      </c>
      <c r="EH19" s="158">
        <v>0.39590163934426231</v>
      </c>
      <c r="EI19" s="158">
        <v>0.51707650273224048</v>
      </c>
      <c r="EJ19" s="158">
        <v>0.64838167297183691</v>
      </c>
      <c r="EK19" s="158"/>
      <c r="EL19" s="158">
        <v>0.61010928961748634</v>
      </c>
      <c r="EM19" s="158">
        <v>0.53527074018877296</v>
      </c>
      <c r="EN19" s="158">
        <v>0.61919398907103829</v>
      </c>
      <c r="EO19" s="158">
        <v>0.72131147540983609</v>
      </c>
      <c r="EP19" s="158"/>
      <c r="EQ19" s="158">
        <v>0.66431864754098358</v>
      </c>
      <c r="ER19" s="158"/>
      <c r="ES19" s="158">
        <v>0.70505023796932842</v>
      </c>
      <c r="ET19" s="158"/>
      <c r="EU19" s="158">
        <v>0.5988485558157689</v>
      </c>
      <c r="EV19" s="158">
        <v>0.6980433632998414</v>
      </c>
      <c r="EW19" s="159">
        <v>0.8123249299719888</v>
      </c>
      <c r="EX19" s="160">
        <v>0.64555850836748629</v>
      </c>
      <c r="EY19" s="149">
        <v>10</v>
      </c>
      <c r="EZ19" s="150"/>
      <c r="FA19" s="150"/>
      <c r="FB19" s="150"/>
      <c r="FC19" s="150"/>
      <c r="FD19" s="150"/>
      <c r="FE19" s="150">
        <v>12</v>
      </c>
      <c r="FF19" s="150"/>
      <c r="FG19" s="150"/>
      <c r="FH19" s="150">
        <v>3</v>
      </c>
      <c r="FI19" s="150">
        <v>22</v>
      </c>
      <c r="FJ19" s="150"/>
      <c r="FK19" s="150">
        <v>27</v>
      </c>
      <c r="FL19" s="150"/>
      <c r="FM19" s="150">
        <v>8</v>
      </c>
      <c r="FN19" s="150"/>
      <c r="FO19" s="150"/>
      <c r="FP19" s="150"/>
      <c r="FQ19" s="150">
        <v>11</v>
      </c>
      <c r="FR19" s="150">
        <v>9</v>
      </c>
      <c r="FS19" s="150">
        <v>13</v>
      </c>
      <c r="FT19" s="150"/>
      <c r="FU19" s="150">
        <v>6</v>
      </c>
      <c r="FV19" s="150"/>
      <c r="FW19" s="150"/>
      <c r="FX19" s="150">
        <v>6</v>
      </c>
      <c r="FY19" s="150"/>
      <c r="FZ19" s="150"/>
      <c r="GA19" s="150"/>
      <c r="GB19" s="150">
        <v>4</v>
      </c>
      <c r="GC19" s="150"/>
      <c r="GD19" s="296">
        <v>21</v>
      </c>
      <c r="GE19" s="307">
        <v>152</v>
      </c>
      <c r="GF19" s="308">
        <f t="shared" si="2"/>
        <v>13</v>
      </c>
      <c r="GG19" s="302">
        <v>0.86830601092896176</v>
      </c>
      <c r="GH19" s="161"/>
      <c r="GI19" s="161"/>
      <c r="GJ19" s="161"/>
      <c r="GK19" s="161"/>
      <c r="GL19" s="161"/>
      <c r="GM19" s="161">
        <v>0.60405282331511845</v>
      </c>
      <c r="GN19" s="161"/>
      <c r="GO19" s="161"/>
      <c r="GP19" s="161">
        <v>5.6466302367941715E-2</v>
      </c>
      <c r="GQ19" s="161">
        <v>0.49913065076999502</v>
      </c>
      <c r="GR19" s="161"/>
      <c r="GS19" s="161">
        <v>0.6204209674155029</v>
      </c>
      <c r="GT19" s="161"/>
      <c r="GU19" s="161">
        <v>0.70423497267759561</v>
      </c>
      <c r="GV19" s="161"/>
      <c r="GW19" s="161"/>
      <c r="GX19" s="161"/>
      <c r="GY19" s="161">
        <v>0.84947839046199702</v>
      </c>
      <c r="GZ19" s="161">
        <v>0.67243472981177899</v>
      </c>
      <c r="HA19" s="161">
        <v>0.64922236233711639</v>
      </c>
      <c r="HB19" s="161"/>
      <c r="HC19" s="161">
        <v>0.75045537340619306</v>
      </c>
      <c r="HD19" s="161"/>
      <c r="HE19" s="161"/>
      <c r="HF19" s="161">
        <v>0.61020036429872493</v>
      </c>
      <c r="HG19" s="161"/>
      <c r="HH19" s="161"/>
      <c r="HI19" s="161"/>
      <c r="HJ19" s="161">
        <v>0.94262295081967218</v>
      </c>
      <c r="HK19" s="161"/>
      <c r="HL19" s="162">
        <v>0.72976841009627891</v>
      </c>
      <c r="HM19" s="163">
        <v>0.66159764164509638</v>
      </c>
      <c r="HN19" s="152"/>
      <c r="HO19" s="153"/>
      <c r="HP19" s="153">
        <v>25</v>
      </c>
      <c r="HQ19" s="153"/>
      <c r="HR19" s="153">
        <v>10</v>
      </c>
      <c r="HS19" s="164">
        <v>0.79590163934426228</v>
      </c>
      <c r="HT19" s="153">
        <v>4</v>
      </c>
      <c r="HU19" s="165">
        <v>0.65027322404371579</v>
      </c>
      <c r="HV19" s="154"/>
      <c r="HW19" s="144">
        <v>454</v>
      </c>
      <c r="HX19" s="145">
        <v>4070</v>
      </c>
      <c r="HY19" s="145">
        <v>1218</v>
      </c>
      <c r="HZ19" s="145">
        <v>2859</v>
      </c>
      <c r="IA19" s="145">
        <v>3088</v>
      </c>
      <c r="IB19" s="145">
        <v>8108</v>
      </c>
      <c r="IC19" s="145">
        <v>4557</v>
      </c>
      <c r="ID19" s="145">
        <v>1963</v>
      </c>
      <c r="IE19" s="145">
        <v>7284</v>
      </c>
      <c r="IF19" s="145">
        <v>2267</v>
      </c>
      <c r="IG19" s="145">
        <v>1764</v>
      </c>
      <c r="IH19" s="145">
        <v>2457</v>
      </c>
      <c r="II19" s="145">
        <v>1071</v>
      </c>
      <c r="IJ19" s="145">
        <v>1347</v>
      </c>
      <c r="IK19" s="145">
        <v>2140</v>
      </c>
      <c r="IL19" s="145">
        <v>2006</v>
      </c>
      <c r="IM19" s="145">
        <v>441</v>
      </c>
      <c r="IN19" s="145">
        <v>1162</v>
      </c>
      <c r="IO19" s="145">
        <v>425</v>
      </c>
      <c r="IP19" s="145">
        <v>859</v>
      </c>
      <c r="IQ19" s="145">
        <v>314</v>
      </c>
      <c r="IR19" s="145">
        <v>220</v>
      </c>
      <c r="IS19" s="145">
        <v>11</v>
      </c>
      <c r="IT19" s="145">
        <v>319</v>
      </c>
      <c r="IU19" s="145">
        <v>1309</v>
      </c>
      <c r="IV19" s="145">
        <v>115</v>
      </c>
      <c r="IW19" s="145">
        <v>28</v>
      </c>
      <c r="IX19" s="146">
        <v>19</v>
      </c>
      <c r="IY19" s="166">
        <v>51875</v>
      </c>
      <c r="IZ19" s="315">
        <f t="shared" si="21"/>
        <v>1.0968674698795181E-2</v>
      </c>
      <c r="JA19" s="439">
        <f t="shared" si="3"/>
        <v>141.73497267759564</v>
      </c>
      <c r="JB19" s="444">
        <v>10480</v>
      </c>
      <c r="JC19" s="452">
        <v>0.20202409638554217</v>
      </c>
      <c r="JD19" s="445">
        <v>26880</v>
      </c>
      <c r="JE19" s="454">
        <v>0.51816867469879513</v>
      </c>
      <c r="JF19" s="167">
        <v>19.447136563876651</v>
      </c>
      <c r="JG19" s="168">
        <v>6</v>
      </c>
      <c r="JH19" s="168">
        <v>3.9244663382594416</v>
      </c>
      <c r="JI19" s="168">
        <v>4.5505421476040571</v>
      </c>
      <c r="JJ19" s="168">
        <v>7.8743523316062181</v>
      </c>
      <c r="JK19" s="168">
        <v>4.8644548593981254</v>
      </c>
      <c r="JL19" s="168">
        <v>5.9556725916172919</v>
      </c>
      <c r="JM19" s="168">
        <v>6.9312277126846666</v>
      </c>
      <c r="JN19" s="168">
        <v>5.5514827018121915</v>
      </c>
      <c r="JO19" s="168">
        <v>5.7666519629466251</v>
      </c>
      <c r="JP19" s="168">
        <v>6.0085034013605441</v>
      </c>
      <c r="JQ19" s="168">
        <v>7.1684981684981688</v>
      </c>
      <c r="JR19" s="168">
        <v>4.7105508870214754</v>
      </c>
      <c r="JS19" s="168">
        <v>4.2479584261321452</v>
      </c>
      <c r="JT19" s="168">
        <v>4.9612149532710283</v>
      </c>
      <c r="JU19" s="168">
        <v>5.7303090727816555</v>
      </c>
      <c r="JV19" s="168">
        <v>6.7346938775510203</v>
      </c>
      <c r="JW19" s="168">
        <v>10.617039586919105</v>
      </c>
      <c r="JX19" s="168">
        <v>11.903529411764707</v>
      </c>
      <c r="JY19" s="168">
        <v>16.443538998835855</v>
      </c>
      <c r="JZ19" s="168">
        <v>8.5063694267515917</v>
      </c>
      <c r="KA19" s="168">
        <v>3.9227272727272728</v>
      </c>
      <c r="KB19" s="168">
        <v>4.3636363636363633</v>
      </c>
      <c r="KC19" s="168">
        <v>4.0031347962382444</v>
      </c>
      <c r="KD19" s="168">
        <v>13.215431627196333</v>
      </c>
      <c r="KE19" s="168">
        <v>10.147826086956522</v>
      </c>
      <c r="KF19" s="168">
        <v>9.6428571428571423</v>
      </c>
      <c r="KG19" s="169">
        <v>7.7894736842105265</v>
      </c>
      <c r="KH19" s="464">
        <f t="shared" si="4"/>
        <v>7.5351171569469626</v>
      </c>
      <c r="KI19" s="149">
        <v>18197</v>
      </c>
      <c r="KJ19" s="150">
        <v>9360</v>
      </c>
      <c r="KK19" s="150">
        <v>2371</v>
      </c>
      <c r="KL19" s="150">
        <v>2583</v>
      </c>
      <c r="KM19" s="150">
        <v>451</v>
      </c>
      <c r="KN19" s="296">
        <v>18913</v>
      </c>
      <c r="KO19" s="330">
        <f t="shared" si="5"/>
        <v>0.35078554216867469</v>
      </c>
      <c r="KP19" s="331">
        <f t="shared" si="6"/>
        <v>0.18043373493975903</v>
      </c>
      <c r="KQ19" s="331">
        <f t="shared" si="7"/>
        <v>4.5706024096385543E-2</v>
      </c>
      <c r="KR19" s="331">
        <f t="shared" si="8"/>
        <v>4.9792771084337349E-2</v>
      </c>
      <c r="KS19" s="331">
        <f t="shared" si="9"/>
        <v>8.6939759036144572E-3</v>
      </c>
      <c r="KT19" s="332">
        <v>0.36458795180722892</v>
      </c>
      <c r="KU19" s="324">
        <v>53783.625200000002</v>
      </c>
      <c r="KV19" s="170">
        <v>14861.432299999999</v>
      </c>
      <c r="KW19" s="342">
        <v>68645.057500000024</v>
      </c>
      <c r="KX19" s="351">
        <f t="shared" si="10"/>
        <v>0.21649675652176406</v>
      </c>
      <c r="KY19" s="352">
        <f t="shared" si="11"/>
        <v>1.3232782168674704</v>
      </c>
      <c r="KZ19" s="346">
        <v>24961.253300000008</v>
      </c>
      <c r="LA19" s="171">
        <v>24807.615099999995</v>
      </c>
      <c r="LB19" s="172">
        <v>18876.1891</v>
      </c>
      <c r="LC19" s="173">
        <v>0.36362783001529286</v>
      </c>
      <c r="LD19" s="174">
        <v>2312</v>
      </c>
      <c r="LE19" s="175">
        <v>15781</v>
      </c>
      <c r="LF19" s="175">
        <v>3540</v>
      </c>
      <c r="LG19" s="175">
        <v>9632</v>
      </c>
      <c r="LH19" s="175">
        <v>18557</v>
      </c>
      <c r="LI19" s="175">
        <v>27177</v>
      </c>
      <c r="LJ19" s="175">
        <v>19821</v>
      </c>
      <c r="LK19" s="175">
        <v>10320</v>
      </c>
      <c r="LL19" s="175">
        <v>29769</v>
      </c>
      <c r="LM19" s="175">
        <v>10541</v>
      </c>
      <c r="LN19" s="175">
        <v>8242</v>
      </c>
      <c r="LO19" s="175">
        <v>14184</v>
      </c>
      <c r="LP19" s="175">
        <v>4080</v>
      </c>
      <c r="LQ19" s="175">
        <v>4338</v>
      </c>
      <c r="LR19" s="175">
        <v>8430</v>
      </c>
      <c r="LS19" s="175">
        <v>5961</v>
      </c>
      <c r="LT19" s="175">
        <v>1979</v>
      </c>
      <c r="LU19" s="175">
        <v>8887</v>
      </c>
      <c r="LV19" s="175">
        <v>3724</v>
      </c>
      <c r="LW19" s="175">
        <v>13182</v>
      </c>
      <c r="LX19" s="175">
        <v>2269</v>
      </c>
      <c r="LY19" s="175">
        <v>461</v>
      </c>
      <c r="LZ19" s="175">
        <v>38</v>
      </c>
      <c r="MA19" s="175">
        <v>939</v>
      </c>
      <c r="MB19" s="175">
        <v>15989</v>
      </c>
      <c r="MC19" s="175">
        <v>515</v>
      </c>
      <c r="MD19" s="175">
        <v>217</v>
      </c>
      <c r="ME19" s="364">
        <v>125</v>
      </c>
      <c r="MF19" s="374">
        <f t="shared" si="12"/>
        <v>241010</v>
      </c>
      <c r="MG19" s="375">
        <f t="shared" si="13"/>
        <v>658.49726775956287</v>
      </c>
      <c r="MH19" s="369">
        <v>6024</v>
      </c>
      <c r="MI19" s="156">
        <v>4546</v>
      </c>
      <c r="MJ19" s="156">
        <v>19</v>
      </c>
      <c r="MK19" s="156">
        <v>487</v>
      </c>
      <c r="ML19" s="156">
        <v>2669</v>
      </c>
      <c r="MM19" s="156">
        <v>5119</v>
      </c>
      <c r="MN19" s="156">
        <v>2763</v>
      </c>
      <c r="MO19" s="156">
        <v>1344</v>
      </c>
      <c r="MP19" s="156">
        <v>3412</v>
      </c>
      <c r="MQ19" s="156">
        <v>277</v>
      </c>
      <c r="MR19" s="156">
        <v>580</v>
      </c>
      <c r="MS19" s="156">
        <v>981</v>
      </c>
      <c r="MT19" s="156">
        <v>37</v>
      </c>
      <c r="MU19" s="156">
        <v>74</v>
      </c>
      <c r="MV19" s="156">
        <v>89</v>
      </c>
      <c r="MW19" s="156">
        <v>3460</v>
      </c>
      <c r="MX19" s="156">
        <v>546</v>
      </c>
      <c r="MY19" s="156">
        <v>2288</v>
      </c>
      <c r="MZ19" s="156">
        <v>906</v>
      </c>
      <c r="NA19" s="156">
        <v>78</v>
      </c>
      <c r="NB19" s="156">
        <v>100</v>
      </c>
      <c r="NC19" s="156">
        <v>198</v>
      </c>
      <c r="ND19" s="156">
        <v>1</v>
      </c>
      <c r="NE19" s="156">
        <v>9</v>
      </c>
      <c r="NF19" s="156"/>
      <c r="NG19" s="156">
        <v>544</v>
      </c>
      <c r="NH19" s="156">
        <v>25</v>
      </c>
      <c r="NI19" s="278">
        <v>4</v>
      </c>
      <c r="NJ19" s="289">
        <f t="shared" si="14"/>
        <v>36580</v>
      </c>
      <c r="NK19" s="290">
        <f t="shared" si="15"/>
        <v>99.945355191256837</v>
      </c>
      <c r="NL19" s="386">
        <f t="shared" si="16"/>
        <v>241010</v>
      </c>
      <c r="NM19" s="387">
        <f t="shared" si="17"/>
        <v>36580</v>
      </c>
      <c r="NN19" s="393">
        <f t="shared" si="18"/>
        <v>0.1317770813069635</v>
      </c>
      <c r="NO19" s="380"/>
      <c r="NP19" s="176">
        <v>1124</v>
      </c>
      <c r="NQ19" s="176">
        <v>1312</v>
      </c>
      <c r="NR19" s="176">
        <v>1493</v>
      </c>
      <c r="NS19" s="176">
        <v>7617</v>
      </c>
      <c r="NT19" s="176">
        <v>7365</v>
      </c>
      <c r="NU19" s="176">
        <v>10449</v>
      </c>
      <c r="NV19" s="176">
        <v>212</v>
      </c>
      <c r="NW19" s="176"/>
      <c r="NX19" s="176">
        <v>366</v>
      </c>
      <c r="NY19" s="176">
        <v>3258</v>
      </c>
      <c r="NZ19" s="176">
        <v>123</v>
      </c>
      <c r="OA19" s="176">
        <v>1028</v>
      </c>
      <c r="OB19" s="176">
        <v>315</v>
      </c>
      <c r="OC19" s="176">
        <v>1853</v>
      </c>
      <c r="OD19" s="176">
        <v>60</v>
      </c>
      <c r="OE19" s="397">
        <v>5</v>
      </c>
      <c r="OF19" s="403">
        <f t="shared" si="19"/>
        <v>36580</v>
      </c>
      <c r="OG19" s="407">
        <f t="shared" si="20"/>
        <v>0.14466921815199563</v>
      </c>
      <c r="OH19" s="415">
        <v>2492</v>
      </c>
      <c r="OI19" s="416">
        <v>0</v>
      </c>
      <c r="OJ19" s="416">
        <v>311</v>
      </c>
      <c r="OK19" s="416">
        <v>2803</v>
      </c>
      <c r="OL19" s="416">
        <v>2037</v>
      </c>
      <c r="OM19" s="416">
        <v>550</v>
      </c>
      <c r="ON19" s="416">
        <v>1240</v>
      </c>
      <c r="OO19" s="416">
        <v>3827</v>
      </c>
      <c r="OP19" s="417">
        <v>6630</v>
      </c>
      <c r="OQ19" s="429">
        <v>136</v>
      </c>
      <c r="OR19" s="430">
        <v>240</v>
      </c>
      <c r="OS19" s="431">
        <v>376</v>
      </c>
      <c r="OT19" s="346">
        <v>7.9</v>
      </c>
      <c r="OU19" s="177">
        <v>0.79</v>
      </c>
      <c r="OV19" s="171">
        <v>80.559999999999974</v>
      </c>
      <c r="OW19" s="177">
        <v>0.5673239436619717</v>
      </c>
      <c r="OX19" s="171">
        <v>55.95</v>
      </c>
      <c r="OY19" s="177">
        <v>5.5950000000000006</v>
      </c>
      <c r="OZ19" s="171">
        <v>467.5</v>
      </c>
      <c r="PA19" s="178">
        <v>3.2922535211267605</v>
      </c>
      <c r="PB19" s="155"/>
      <c r="PC19" s="156"/>
      <c r="PD19" s="156"/>
      <c r="PE19" s="156"/>
      <c r="PF19" s="156"/>
      <c r="PG19" s="156"/>
      <c r="PH19" s="156"/>
      <c r="PI19" s="156"/>
      <c r="PJ19" s="157"/>
    </row>
    <row r="20" spans="1:426" x14ac:dyDescent="0.15">
      <c r="A20" s="130" t="s">
        <v>289</v>
      </c>
      <c r="B20" s="131" t="s">
        <v>290</v>
      </c>
      <c r="C20" s="132" t="s">
        <v>291</v>
      </c>
      <c r="D20" s="131" t="s">
        <v>292</v>
      </c>
      <c r="E20" s="131" t="s">
        <v>280</v>
      </c>
      <c r="F20" s="132" t="s">
        <v>293</v>
      </c>
      <c r="G20" s="132" t="s">
        <v>294</v>
      </c>
      <c r="H20" s="132" t="s">
        <v>209</v>
      </c>
      <c r="I20" s="132" t="s">
        <v>210</v>
      </c>
      <c r="J20" s="133" t="s">
        <v>211</v>
      </c>
      <c r="K20" s="134">
        <v>6894192</v>
      </c>
      <c r="L20" s="135">
        <v>29763</v>
      </c>
      <c r="M20" s="135">
        <v>6835458</v>
      </c>
      <c r="N20" s="135">
        <v>3205169</v>
      </c>
      <c r="O20" s="136">
        <v>0.46890332732642054</v>
      </c>
      <c r="P20" s="137">
        <v>58734</v>
      </c>
      <c r="Q20" s="138">
        <v>36736.720400000006</v>
      </c>
      <c r="R20" s="139">
        <v>5283195.111490001</v>
      </c>
      <c r="S20" s="139">
        <v>392649.49426000006</v>
      </c>
      <c r="T20" s="139">
        <v>5712581.326150001</v>
      </c>
      <c r="U20" s="467">
        <f t="shared" si="0"/>
        <v>0.8286078087395885</v>
      </c>
      <c r="V20" s="140">
        <v>515.12036709999995</v>
      </c>
      <c r="W20" s="141">
        <v>28.23</v>
      </c>
      <c r="X20" s="141">
        <v>913.45650790000002</v>
      </c>
      <c r="Y20" s="141">
        <v>391.24968250000001</v>
      </c>
      <c r="Z20" s="141">
        <v>107.2027513</v>
      </c>
      <c r="AA20" s="141">
        <v>364.27269840000002</v>
      </c>
      <c r="AB20" s="141">
        <v>5.63</v>
      </c>
      <c r="AC20" s="141">
        <v>535.04755950000003</v>
      </c>
      <c r="AD20" s="141">
        <v>169.82708830000001</v>
      </c>
      <c r="AE20" s="141">
        <v>3030.0366550000003</v>
      </c>
      <c r="AF20" s="142">
        <v>0.22154170999908807</v>
      </c>
      <c r="AG20" s="143">
        <v>0.39285714503825048</v>
      </c>
      <c r="AH20" s="147">
        <v>1</v>
      </c>
      <c r="AI20" s="148"/>
      <c r="AJ20" s="149">
        <v>20171</v>
      </c>
      <c r="AK20" s="150">
        <v>20981</v>
      </c>
      <c r="AL20" s="150">
        <v>11367</v>
      </c>
      <c r="AM20" s="150">
        <v>51494</v>
      </c>
      <c r="AN20" s="151">
        <v>46524</v>
      </c>
      <c r="AO20" s="149">
        <v>10148</v>
      </c>
      <c r="AP20" s="150">
        <v>10940</v>
      </c>
      <c r="AQ20" s="151">
        <v>100</v>
      </c>
      <c r="AR20" s="152"/>
      <c r="AS20" s="153"/>
      <c r="AT20" s="153"/>
      <c r="AU20" s="153"/>
      <c r="AV20" s="153">
        <v>1</v>
      </c>
      <c r="AW20" s="153"/>
      <c r="AX20" s="153">
        <v>1</v>
      </c>
      <c r="AY20" s="153"/>
      <c r="AZ20" s="153"/>
      <c r="BA20" s="153"/>
      <c r="BB20" s="153">
        <v>1</v>
      </c>
      <c r="BC20" s="153"/>
      <c r="BD20" s="153">
        <v>1</v>
      </c>
      <c r="BE20" s="153"/>
      <c r="BF20" s="153"/>
      <c r="BG20" s="153"/>
      <c r="BH20" s="153"/>
      <c r="BI20" s="153"/>
      <c r="BJ20" s="153">
        <v>1</v>
      </c>
      <c r="BK20" s="153">
        <v>1</v>
      </c>
      <c r="BL20" s="153"/>
      <c r="BM20" s="153"/>
      <c r="BN20" s="153">
        <v>1</v>
      </c>
      <c r="BO20" s="153"/>
      <c r="BP20" s="153"/>
      <c r="BQ20" s="153">
        <v>1</v>
      </c>
      <c r="BR20" s="153"/>
      <c r="BS20" s="154">
        <v>8</v>
      </c>
      <c r="BT20" s="155"/>
      <c r="BU20" s="156">
        <v>40</v>
      </c>
      <c r="BV20" s="156">
        <v>43</v>
      </c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>
        <v>81</v>
      </c>
      <c r="CJ20" s="156"/>
      <c r="CK20" s="156"/>
      <c r="CL20" s="156">
        <v>67</v>
      </c>
      <c r="CM20" s="156">
        <v>18</v>
      </c>
      <c r="CN20" s="156"/>
      <c r="CO20" s="156"/>
      <c r="CP20" s="156">
        <v>24</v>
      </c>
      <c r="CQ20" s="156">
        <v>50</v>
      </c>
      <c r="CR20" s="156"/>
      <c r="CS20" s="156"/>
      <c r="CT20" s="156"/>
      <c r="CU20" s="156"/>
      <c r="CV20" s="156">
        <v>66</v>
      </c>
      <c r="CW20" s="156">
        <v>34</v>
      </c>
      <c r="CX20" s="156">
        <v>53</v>
      </c>
      <c r="CY20" s="156"/>
      <c r="CZ20" s="156"/>
      <c r="DA20" s="156"/>
      <c r="DB20" s="156"/>
      <c r="DC20" s="156">
        <v>31</v>
      </c>
      <c r="DD20" s="156"/>
      <c r="DE20" s="156"/>
      <c r="DF20" s="156">
        <v>36</v>
      </c>
      <c r="DG20" s="278">
        <v>96</v>
      </c>
      <c r="DH20" s="289">
        <v>639</v>
      </c>
      <c r="DI20" s="290">
        <f t="shared" si="1"/>
        <v>13</v>
      </c>
      <c r="DJ20" s="284"/>
      <c r="DK20" s="158">
        <v>0.64221311475409837</v>
      </c>
      <c r="DL20" s="158">
        <v>0.57993391790570592</v>
      </c>
      <c r="DM20" s="158"/>
      <c r="DN20" s="158"/>
      <c r="DO20" s="158"/>
      <c r="DP20" s="158"/>
      <c r="DQ20" s="158"/>
      <c r="DR20" s="158"/>
      <c r="DS20" s="158"/>
      <c r="DT20" s="158"/>
      <c r="DU20" s="158"/>
      <c r="DV20" s="158"/>
      <c r="DW20" s="158"/>
      <c r="DX20" s="158"/>
      <c r="DY20" s="158">
        <v>0.48421372191863993</v>
      </c>
      <c r="DZ20" s="158"/>
      <c r="EA20" s="158"/>
      <c r="EB20" s="158">
        <v>0.63367588288067855</v>
      </c>
      <c r="EC20" s="158">
        <v>0.42289010321797205</v>
      </c>
      <c r="ED20" s="158"/>
      <c r="EE20" s="158"/>
      <c r="EF20" s="158">
        <v>0.76468579234972678</v>
      </c>
      <c r="EG20" s="158">
        <v>0.79622950819672134</v>
      </c>
      <c r="EH20" s="158"/>
      <c r="EI20" s="158"/>
      <c r="EJ20" s="158"/>
      <c r="EK20" s="158"/>
      <c r="EL20" s="158">
        <v>0.57352210630899159</v>
      </c>
      <c r="EM20" s="158">
        <v>0.59217293474766952</v>
      </c>
      <c r="EN20" s="158">
        <v>0.37261573358078154</v>
      </c>
      <c r="EO20" s="158"/>
      <c r="EP20" s="158"/>
      <c r="EQ20" s="158"/>
      <c r="ER20" s="158"/>
      <c r="ES20" s="158">
        <v>0.60726247135554379</v>
      </c>
      <c r="ET20" s="158"/>
      <c r="EU20" s="158"/>
      <c r="EV20" s="158">
        <v>0.50569216757741353</v>
      </c>
      <c r="EW20" s="159">
        <v>0.48764799635701273</v>
      </c>
      <c r="EX20" s="160">
        <v>0.56284580586127575</v>
      </c>
      <c r="EY20" s="149">
        <v>15</v>
      </c>
      <c r="EZ20" s="150">
        <v>15</v>
      </c>
      <c r="FA20" s="150"/>
      <c r="FB20" s="150"/>
      <c r="FC20" s="150"/>
      <c r="FD20" s="150"/>
      <c r="FE20" s="150"/>
      <c r="FF20" s="150"/>
      <c r="FG20" s="150"/>
      <c r="FH20" s="150"/>
      <c r="FI20" s="150"/>
      <c r="FJ20" s="150"/>
      <c r="FK20" s="150">
        <v>13</v>
      </c>
      <c r="FL20" s="150"/>
      <c r="FM20" s="150"/>
      <c r="FN20" s="150">
        <v>19</v>
      </c>
      <c r="FO20" s="150"/>
      <c r="FP20" s="150"/>
      <c r="FQ20" s="150"/>
      <c r="FR20" s="150">
        <v>12</v>
      </c>
      <c r="FS20" s="150">
        <v>13</v>
      </c>
      <c r="FT20" s="150"/>
      <c r="FU20" s="150">
        <v>9</v>
      </c>
      <c r="FV20" s="150">
        <v>8</v>
      </c>
      <c r="FW20" s="150">
        <v>4</v>
      </c>
      <c r="FX20" s="150"/>
      <c r="FY20" s="150"/>
      <c r="FZ20" s="150"/>
      <c r="GA20" s="150"/>
      <c r="GB20" s="150"/>
      <c r="GC20" s="150">
        <v>7</v>
      </c>
      <c r="GD20" s="296">
        <v>17</v>
      </c>
      <c r="GE20" s="307">
        <v>132</v>
      </c>
      <c r="GF20" s="308">
        <f t="shared" si="2"/>
        <v>11</v>
      </c>
      <c r="GG20" s="302">
        <v>0.65173041894353367</v>
      </c>
      <c r="GH20" s="161">
        <v>0.44025500910746812</v>
      </c>
      <c r="GI20" s="161"/>
      <c r="GJ20" s="161"/>
      <c r="GK20" s="161"/>
      <c r="GL20" s="161"/>
      <c r="GM20" s="161"/>
      <c r="GN20" s="161"/>
      <c r="GO20" s="161"/>
      <c r="GP20" s="161"/>
      <c r="GQ20" s="161"/>
      <c r="GR20" s="161"/>
      <c r="GS20" s="161">
        <v>0.74232870954182428</v>
      </c>
      <c r="GT20" s="161"/>
      <c r="GU20" s="161"/>
      <c r="GV20" s="161">
        <v>0.59160195570894447</v>
      </c>
      <c r="GW20" s="161"/>
      <c r="GX20" s="161"/>
      <c r="GY20" s="161"/>
      <c r="GZ20" s="161">
        <v>0.67304189435336981</v>
      </c>
      <c r="HA20" s="161">
        <v>0.421395544346364</v>
      </c>
      <c r="HB20" s="161"/>
      <c r="HC20" s="161">
        <v>0.86703096539162117</v>
      </c>
      <c r="HD20" s="161">
        <v>0.74931693989071035</v>
      </c>
      <c r="HE20" s="161">
        <v>0.8401639344262295</v>
      </c>
      <c r="HF20" s="161"/>
      <c r="HG20" s="161"/>
      <c r="HH20" s="161"/>
      <c r="HI20" s="161"/>
      <c r="HJ20" s="161"/>
      <c r="HK20" s="161">
        <v>0.70218579234972678</v>
      </c>
      <c r="HL20" s="162">
        <v>0.65011250401800069</v>
      </c>
      <c r="HM20" s="163">
        <v>0.63599105812220569</v>
      </c>
      <c r="HN20" s="152"/>
      <c r="HO20" s="153">
        <v>115</v>
      </c>
      <c r="HP20" s="153"/>
      <c r="HQ20" s="153"/>
      <c r="HR20" s="153">
        <v>4</v>
      </c>
      <c r="HS20" s="164">
        <v>0.46311475409836067</v>
      </c>
      <c r="HT20" s="153"/>
      <c r="HU20" s="165"/>
      <c r="HV20" s="154"/>
      <c r="HW20" s="144">
        <v>404</v>
      </c>
      <c r="HX20" s="145">
        <v>2991</v>
      </c>
      <c r="HY20" s="145">
        <v>153</v>
      </c>
      <c r="HZ20" s="145">
        <v>1451</v>
      </c>
      <c r="IA20" s="145">
        <v>1161</v>
      </c>
      <c r="IB20" s="145">
        <v>5538</v>
      </c>
      <c r="IC20" s="145">
        <v>2035</v>
      </c>
      <c r="ID20" s="145">
        <v>955</v>
      </c>
      <c r="IE20" s="145">
        <v>4740</v>
      </c>
      <c r="IF20" s="145">
        <v>2712</v>
      </c>
      <c r="IG20" s="145">
        <v>607</v>
      </c>
      <c r="IH20" s="145">
        <v>2153</v>
      </c>
      <c r="II20" s="145">
        <v>759</v>
      </c>
      <c r="IJ20" s="145">
        <v>20</v>
      </c>
      <c r="IK20" s="145"/>
      <c r="IL20" s="145"/>
      <c r="IM20" s="145">
        <v>227</v>
      </c>
      <c r="IN20" s="145">
        <v>187</v>
      </c>
      <c r="IO20" s="145">
        <v>231</v>
      </c>
      <c r="IP20" s="145">
        <v>98</v>
      </c>
      <c r="IQ20" s="145">
        <v>89</v>
      </c>
      <c r="IR20" s="145">
        <v>234</v>
      </c>
      <c r="IS20" s="145">
        <v>2</v>
      </c>
      <c r="IT20" s="145">
        <v>324</v>
      </c>
      <c r="IU20" s="145">
        <v>704</v>
      </c>
      <c r="IV20" s="145"/>
      <c r="IW20" s="145">
        <v>17</v>
      </c>
      <c r="IX20" s="146">
        <v>4</v>
      </c>
      <c r="IY20" s="166">
        <v>27796</v>
      </c>
      <c r="IZ20" s="315">
        <f t="shared" si="21"/>
        <v>1.4534465390703698E-2</v>
      </c>
      <c r="JA20" s="439">
        <f t="shared" si="3"/>
        <v>75.945355191256837</v>
      </c>
      <c r="JB20" s="444">
        <v>4982</v>
      </c>
      <c r="JC20" s="452">
        <v>0.17923442221902433</v>
      </c>
      <c r="JD20" s="445">
        <v>17253</v>
      </c>
      <c r="JE20" s="454">
        <v>0.6207008202619082</v>
      </c>
      <c r="JF20" s="167">
        <v>11.032178217821782</v>
      </c>
      <c r="JG20" s="168">
        <v>7.3256435974590435</v>
      </c>
      <c r="JH20" s="168">
        <v>4.1307189542483664</v>
      </c>
      <c r="JI20" s="168">
        <v>5.8318401102687805</v>
      </c>
      <c r="JJ20" s="168">
        <v>8.7019810508182598</v>
      </c>
      <c r="JK20" s="168">
        <v>5.4124232574936801</v>
      </c>
      <c r="JL20" s="168">
        <v>6.7759213759213761</v>
      </c>
      <c r="JM20" s="168">
        <v>6.7937172774869108</v>
      </c>
      <c r="JN20" s="168">
        <v>7.5734177215189877</v>
      </c>
      <c r="JO20" s="168">
        <v>6.540191740412979</v>
      </c>
      <c r="JP20" s="168">
        <v>7.3904448105436575</v>
      </c>
      <c r="JQ20" s="168">
        <v>5.9916395726892704</v>
      </c>
      <c r="JR20" s="168">
        <v>5.1712779973649541</v>
      </c>
      <c r="JS20" s="168">
        <v>5.2</v>
      </c>
      <c r="JT20" s="168"/>
      <c r="JU20" s="168"/>
      <c r="JV20" s="168">
        <v>7.9823788546255505</v>
      </c>
      <c r="JW20" s="168">
        <v>7.4812834224598932</v>
      </c>
      <c r="JX20" s="168">
        <v>13.220779220779221</v>
      </c>
      <c r="JY20" s="168">
        <v>8.7857142857142865</v>
      </c>
      <c r="JZ20" s="168">
        <v>3.2247191011235956</v>
      </c>
      <c r="KA20" s="168">
        <v>5.5470085470085468</v>
      </c>
      <c r="KB20" s="168">
        <v>5</v>
      </c>
      <c r="KC20" s="168">
        <v>3.7006172839506171</v>
      </c>
      <c r="KD20" s="168">
        <v>10.767045454545455</v>
      </c>
      <c r="KE20" s="168"/>
      <c r="KF20" s="168">
        <v>7.9411764705882355</v>
      </c>
      <c r="KG20" s="169">
        <v>10.5</v>
      </c>
      <c r="KH20" s="464">
        <f t="shared" si="4"/>
        <v>7.120884732993737</v>
      </c>
      <c r="KI20" s="149">
        <v>11727</v>
      </c>
      <c r="KJ20" s="150">
        <v>4492</v>
      </c>
      <c r="KK20" s="150">
        <v>901</v>
      </c>
      <c r="KL20" s="150">
        <v>1667</v>
      </c>
      <c r="KM20" s="150">
        <v>1</v>
      </c>
      <c r="KN20" s="296">
        <v>9008</v>
      </c>
      <c r="KO20" s="330">
        <f t="shared" si="5"/>
        <v>0.42189523672470858</v>
      </c>
      <c r="KP20" s="331">
        <f t="shared" si="6"/>
        <v>0.1616059864728738</v>
      </c>
      <c r="KQ20" s="331">
        <f t="shared" si="7"/>
        <v>3.2414735933227801E-2</v>
      </c>
      <c r="KR20" s="331">
        <f t="shared" si="8"/>
        <v>5.9972657936393725E-2</v>
      </c>
      <c r="KS20" s="331">
        <f t="shared" si="9"/>
        <v>3.5976399481939847E-5</v>
      </c>
      <c r="KT20" s="332">
        <v>0.32407540653331413</v>
      </c>
      <c r="KU20" s="324">
        <v>28096.100399999992</v>
      </c>
      <c r="KV20" s="170">
        <v>8433.5337000000018</v>
      </c>
      <c r="KW20" s="342">
        <v>36529.634099999988</v>
      </c>
      <c r="KX20" s="351">
        <f t="shared" si="10"/>
        <v>0.23086827743505936</v>
      </c>
      <c r="KY20" s="352">
        <f t="shared" si="11"/>
        <v>1.3142047093106917</v>
      </c>
      <c r="KZ20" s="346">
        <v>13362.134399999997</v>
      </c>
      <c r="LA20" s="171">
        <v>15273.389300000001</v>
      </c>
      <c r="LB20" s="172">
        <v>7894.1104000000014</v>
      </c>
      <c r="LC20" s="173">
        <v>0.36578889247620466</v>
      </c>
      <c r="LD20" s="174">
        <v>1032</v>
      </c>
      <c r="LE20" s="175">
        <v>14550</v>
      </c>
      <c r="LF20" s="175">
        <v>463</v>
      </c>
      <c r="LG20" s="175">
        <v>5536</v>
      </c>
      <c r="LH20" s="175">
        <v>7156</v>
      </c>
      <c r="LI20" s="175">
        <v>18727</v>
      </c>
      <c r="LJ20" s="175">
        <v>8896</v>
      </c>
      <c r="LK20" s="175">
        <v>4359</v>
      </c>
      <c r="LL20" s="175">
        <v>26851</v>
      </c>
      <c r="LM20" s="175">
        <v>14074</v>
      </c>
      <c r="LN20" s="175">
        <v>3217</v>
      </c>
      <c r="LO20" s="175">
        <v>9252</v>
      </c>
      <c r="LP20" s="175">
        <v>2313</v>
      </c>
      <c r="LQ20" s="175">
        <v>80</v>
      </c>
      <c r="LR20" s="175"/>
      <c r="LS20" s="175"/>
      <c r="LT20" s="175">
        <v>1463</v>
      </c>
      <c r="LU20" s="175">
        <v>1020</v>
      </c>
      <c r="LV20" s="175">
        <v>2320</v>
      </c>
      <c r="LW20" s="175">
        <v>690</v>
      </c>
      <c r="LX20" s="175">
        <v>69</v>
      </c>
      <c r="LY20" s="175">
        <v>885</v>
      </c>
      <c r="LZ20" s="175">
        <v>8</v>
      </c>
      <c r="MA20" s="175">
        <v>795</v>
      </c>
      <c r="MB20" s="175">
        <v>6877</v>
      </c>
      <c r="MC20" s="175"/>
      <c r="MD20" s="175">
        <v>83</v>
      </c>
      <c r="ME20" s="364">
        <v>22</v>
      </c>
      <c r="MF20" s="374">
        <f t="shared" si="12"/>
        <v>130738</v>
      </c>
      <c r="MG20" s="375">
        <f t="shared" si="13"/>
        <v>357.20765027322403</v>
      </c>
      <c r="MH20" s="369">
        <v>3018</v>
      </c>
      <c r="MI20" s="156">
        <v>4391</v>
      </c>
      <c r="MJ20" s="156">
        <v>19</v>
      </c>
      <c r="MK20" s="156">
        <v>1461</v>
      </c>
      <c r="ML20" s="156">
        <v>1793</v>
      </c>
      <c r="MM20" s="156">
        <v>5991</v>
      </c>
      <c r="MN20" s="156">
        <v>2847</v>
      </c>
      <c r="MO20" s="156">
        <v>1171</v>
      </c>
      <c r="MP20" s="156">
        <v>4314</v>
      </c>
      <c r="MQ20" s="156">
        <v>976</v>
      </c>
      <c r="MR20" s="156">
        <v>665</v>
      </c>
      <c r="MS20" s="156">
        <v>1487</v>
      </c>
      <c r="MT20" s="156">
        <v>849</v>
      </c>
      <c r="MU20" s="156">
        <v>4</v>
      </c>
      <c r="MV20" s="156"/>
      <c r="MW20" s="156"/>
      <c r="MX20" s="156">
        <v>122</v>
      </c>
      <c r="MY20" s="156">
        <v>192</v>
      </c>
      <c r="MZ20" s="156">
        <v>505</v>
      </c>
      <c r="NA20" s="156">
        <v>74</v>
      </c>
      <c r="NB20" s="156">
        <v>150</v>
      </c>
      <c r="NC20" s="156">
        <v>191</v>
      </c>
      <c r="ND20" s="156"/>
      <c r="NE20" s="156">
        <v>102</v>
      </c>
      <c r="NF20" s="156"/>
      <c r="NG20" s="156"/>
      <c r="NH20" s="156">
        <v>35</v>
      </c>
      <c r="NI20" s="278">
        <v>16</v>
      </c>
      <c r="NJ20" s="289">
        <f t="shared" si="14"/>
        <v>30373</v>
      </c>
      <c r="NK20" s="290">
        <f t="shared" si="15"/>
        <v>82.986338797814213</v>
      </c>
      <c r="NL20" s="386">
        <f t="shared" si="16"/>
        <v>130738</v>
      </c>
      <c r="NM20" s="387">
        <f t="shared" si="17"/>
        <v>30373</v>
      </c>
      <c r="NN20" s="393">
        <f t="shared" si="18"/>
        <v>0.18852219898082689</v>
      </c>
      <c r="NO20" s="380"/>
      <c r="NP20" s="176">
        <v>178</v>
      </c>
      <c r="NQ20" s="176">
        <v>892</v>
      </c>
      <c r="NR20" s="176">
        <v>1515</v>
      </c>
      <c r="NS20" s="176">
        <v>4567</v>
      </c>
      <c r="NT20" s="176">
        <v>8245</v>
      </c>
      <c r="NU20" s="176">
        <v>14976</v>
      </c>
      <c r="NV20" s="176"/>
      <c r="NW20" s="176"/>
      <c r="NX20" s="176"/>
      <c r="NY20" s="176"/>
      <c r="NZ20" s="176"/>
      <c r="OA20" s="176"/>
      <c r="OB20" s="176"/>
      <c r="OC20" s="176"/>
      <c r="OD20" s="176"/>
      <c r="OE20" s="397"/>
      <c r="OF20" s="403">
        <f t="shared" si="19"/>
        <v>30373</v>
      </c>
      <c r="OG20" s="407">
        <f t="shared" si="20"/>
        <v>8.5108484509268098E-2</v>
      </c>
      <c r="OH20" s="415">
        <v>2637</v>
      </c>
      <c r="OI20" s="416">
        <v>107</v>
      </c>
      <c r="OJ20" s="416">
        <v>83</v>
      </c>
      <c r="OK20" s="416">
        <v>2827</v>
      </c>
      <c r="OL20" s="416">
        <v>677</v>
      </c>
      <c r="OM20" s="416">
        <v>88</v>
      </c>
      <c r="ON20" s="416">
        <v>253</v>
      </c>
      <c r="OO20" s="416">
        <v>1018</v>
      </c>
      <c r="OP20" s="417">
        <v>3845</v>
      </c>
      <c r="OQ20" s="429"/>
      <c r="OR20" s="430"/>
      <c r="OS20" s="431"/>
      <c r="OT20" s="346">
        <v>11.55</v>
      </c>
      <c r="OU20" s="177">
        <v>0.77</v>
      </c>
      <c r="OV20" s="171">
        <v>52.680000000000007</v>
      </c>
      <c r="OW20" s="177">
        <v>0.45025641025641033</v>
      </c>
      <c r="OX20" s="171">
        <v>73.739999999999995</v>
      </c>
      <c r="OY20" s="177">
        <v>4.9159999999999995</v>
      </c>
      <c r="OZ20" s="171">
        <v>323.72000000000003</v>
      </c>
      <c r="PA20" s="178">
        <v>2.766837606837607</v>
      </c>
      <c r="PB20" s="155"/>
      <c r="PC20" s="156"/>
      <c r="PD20" s="156"/>
      <c r="PE20" s="156"/>
      <c r="PF20" s="156"/>
      <c r="PG20" s="156"/>
      <c r="PH20" s="156"/>
      <c r="PI20" s="156"/>
      <c r="PJ20" s="157"/>
    </row>
    <row r="21" spans="1:426" x14ac:dyDescent="0.15">
      <c r="A21" s="130" t="s">
        <v>295</v>
      </c>
      <c r="B21" s="131" t="s">
        <v>296</v>
      </c>
      <c r="C21" s="132" t="s">
        <v>297</v>
      </c>
      <c r="D21" s="131" t="s">
        <v>298</v>
      </c>
      <c r="E21" s="131" t="s">
        <v>280</v>
      </c>
      <c r="F21" s="132" t="s">
        <v>293</v>
      </c>
      <c r="G21" s="132" t="s">
        <v>294</v>
      </c>
      <c r="H21" s="132" t="s">
        <v>209</v>
      </c>
      <c r="I21" s="132" t="s">
        <v>210</v>
      </c>
      <c r="J21" s="133" t="s">
        <v>232</v>
      </c>
      <c r="K21" s="134">
        <v>785012</v>
      </c>
      <c r="L21" s="135">
        <v>-166</v>
      </c>
      <c r="M21" s="135">
        <v>727381</v>
      </c>
      <c r="N21" s="135">
        <v>525551</v>
      </c>
      <c r="O21" s="136">
        <v>0.72252505908182918</v>
      </c>
      <c r="P21" s="137">
        <v>57631</v>
      </c>
      <c r="Q21" s="138">
        <v>12576.52815</v>
      </c>
      <c r="R21" s="139">
        <v>806793.08001000003</v>
      </c>
      <c r="S21" s="139">
        <v>4943.703779999998</v>
      </c>
      <c r="T21" s="139">
        <v>824313.31193999993</v>
      </c>
      <c r="U21" s="467">
        <f t="shared" si="0"/>
        <v>1.050064600209933</v>
      </c>
      <c r="V21" s="140">
        <v>56.58934524</v>
      </c>
      <c r="W21" s="141">
        <v>4.2</v>
      </c>
      <c r="X21" s="141">
        <v>197.24</v>
      </c>
      <c r="Y21" s="141">
        <v>49.11</v>
      </c>
      <c r="Z21" s="141">
        <v>29.65465609</v>
      </c>
      <c r="AA21" s="141">
        <v>163.19</v>
      </c>
      <c r="AB21" s="141">
        <v>0</v>
      </c>
      <c r="AC21" s="141">
        <v>5.3882539679999999</v>
      </c>
      <c r="AD21" s="141">
        <v>37.945992060000002</v>
      </c>
      <c r="AE21" s="141">
        <v>543.31824735800001</v>
      </c>
      <c r="AF21" s="142">
        <v>0.11318231201291946</v>
      </c>
      <c r="AG21" s="143">
        <v>0.39449262271457652</v>
      </c>
      <c r="AH21" s="147"/>
      <c r="AI21" s="148"/>
      <c r="AJ21" s="149"/>
      <c r="AK21" s="150"/>
      <c r="AL21" s="150"/>
      <c r="AM21" s="150"/>
      <c r="AN21" s="151"/>
      <c r="AO21" s="149"/>
      <c r="AP21" s="150">
        <v>327</v>
      </c>
      <c r="AQ21" s="151"/>
      <c r="AR21" s="152"/>
      <c r="AS21" s="153"/>
      <c r="AT21" s="153"/>
      <c r="AU21" s="153"/>
      <c r="AV21" s="153"/>
      <c r="AW21" s="153"/>
      <c r="AX21" s="153"/>
      <c r="AY21" s="153"/>
      <c r="AZ21" s="153"/>
      <c r="BA21" s="153"/>
      <c r="BB21" s="153"/>
      <c r="BC21" s="153"/>
      <c r="BD21" s="153"/>
      <c r="BE21" s="153"/>
      <c r="BF21" s="153"/>
      <c r="BG21" s="153"/>
      <c r="BH21" s="153"/>
      <c r="BI21" s="153"/>
      <c r="BJ21" s="153"/>
      <c r="BK21" s="153"/>
      <c r="BL21" s="153"/>
      <c r="BM21" s="153"/>
      <c r="BN21" s="153"/>
      <c r="BO21" s="153"/>
      <c r="BP21" s="153"/>
      <c r="BQ21" s="153"/>
      <c r="BR21" s="153"/>
      <c r="BS21" s="154"/>
      <c r="BT21" s="155"/>
      <c r="BU21" s="156"/>
      <c r="BV21" s="156"/>
      <c r="BW21" s="156"/>
      <c r="BX21" s="156"/>
      <c r="BY21" s="156"/>
      <c r="BZ21" s="156"/>
      <c r="CA21" s="156"/>
      <c r="CB21" s="156"/>
      <c r="CC21" s="156"/>
      <c r="CD21" s="156"/>
      <c r="CE21" s="156"/>
      <c r="CF21" s="156"/>
      <c r="CG21" s="156"/>
      <c r="CH21" s="156"/>
      <c r="CI21" s="156"/>
      <c r="CJ21" s="156"/>
      <c r="CK21" s="156"/>
      <c r="CL21" s="156"/>
      <c r="CM21" s="156"/>
      <c r="CN21" s="156"/>
      <c r="CO21" s="156"/>
      <c r="CP21" s="156"/>
      <c r="CQ21" s="156"/>
      <c r="CR21" s="156"/>
      <c r="CS21" s="156"/>
      <c r="CT21" s="156"/>
      <c r="CU21" s="156"/>
      <c r="CV21" s="156"/>
      <c r="CW21" s="156"/>
      <c r="CX21" s="156"/>
      <c r="CY21" s="156"/>
      <c r="CZ21" s="156"/>
      <c r="DA21" s="156">
        <v>50</v>
      </c>
      <c r="DB21" s="156"/>
      <c r="DC21" s="156"/>
      <c r="DD21" s="156"/>
      <c r="DE21" s="156"/>
      <c r="DF21" s="156"/>
      <c r="DG21" s="278"/>
      <c r="DH21" s="289">
        <v>50</v>
      </c>
      <c r="DI21" s="290">
        <f t="shared" si="1"/>
        <v>1</v>
      </c>
      <c r="DJ21" s="284"/>
      <c r="DK21" s="158"/>
      <c r="DL21" s="158"/>
      <c r="DM21" s="158"/>
      <c r="DN21" s="158"/>
      <c r="DO21" s="158"/>
      <c r="DP21" s="158"/>
      <c r="DQ21" s="158"/>
      <c r="DR21" s="158"/>
      <c r="DS21" s="158"/>
      <c r="DT21" s="158"/>
      <c r="DU21" s="158"/>
      <c r="DV21" s="158"/>
      <c r="DW21" s="158"/>
      <c r="DX21" s="158"/>
      <c r="DY21" s="158"/>
      <c r="DZ21" s="158"/>
      <c r="EA21" s="158"/>
      <c r="EB21" s="158"/>
      <c r="EC21" s="158"/>
      <c r="ED21" s="158"/>
      <c r="EE21" s="158"/>
      <c r="EF21" s="158"/>
      <c r="EG21" s="158"/>
      <c r="EH21" s="158"/>
      <c r="EI21" s="158"/>
      <c r="EJ21" s="158"/>
      <c r="EK21" s="158"/>
      <c r="EL21" s="158"/>
      <c r="EM21" s="158"/>
      <c r="EN21" s="158"/>
      <c r="EO21" s="158"/>
      <c r="EP21" s="158"/>
      <c r="EQ21" s="158">
        <v>0.53612021857923498</v>
      </c>
      <c r="ER21" s="158"/>
      <c r="ES21" s="158"/>
      <c r="ET21" s="158"/>
      <c r="EU21" s="158"/>
      <c r="EV21" s="158"/>
      <c r="EW21" s="159"/>
      <c r="EX21" s="160">
        <v>0.53612021857923498</v>
      </c>
      <c r="EY21" s="149"/>
      <c r="EZ21" s="150"/>
      <c r="FA21" s="150"/>
      <c r="FB21" s="150"/>
      <c r="FC21" s="150"/>
      <c r="FD21" s="150"/>
      <c r="FE21" s="150"/>
      <c r="FF21" s="150"/>
      <c r="FG21" s="150"/>
      <c r="FH21" s="150"/>
      <c r="FI21" s="150"/>
      <c r="FJ21" s="150"/>
      <c r="FK21" s="150"/>
      <c r="FL21" s="150"/>
      <c r="FM21" s="150"/>
      <c r="FN21" s="150"/>
      <c r="FO21" s="150"/>
      <c r="FP21" s="150"/>
      <c r="FQ21" s="150"/>
      <c r="FR21" s="150"/>
      <c r="FS21" s="150"/>
      <c r="FT21" s="150"/>
      <c r="FU21" s="150"/>
      <c r="FV21" s="150"/>
      <c r="FW21" s="150"/>
      <c r="FX21" s="150"/>
      <c r="FY21" s="150"/>
      <c r="FZ21" s="150"/>
      <c r="GA21" s="150"/>
      <c r="GB21" s="150"/>
      <c r="GC21" s="150"/>
      <c r="GD21" s="296"/>
      <c r="GE21" s="307"/>
      <c r="GF21" s="308"/>
      <c r="GG21" s="302"/>
      <c r="GH21" s="161"/>
      <c r="GI21" s="161"/>
      <c r="GJ21" s="161"/>
      <c r="GK21" s="161"/>
      <c r="GL21" s="161"/>
      <c r="GM21" s="161"/>
      <c r="GN21" s="161"/>
      <c r="GO21" s="161"/>
      <c r="GP21" s="161"/>
      <c r="GQ21" s="161"/>
      <c r="GR21" s="161"/>
      <c r="GS21" s="161"/>
      <c r="GT21" s="161"/>
      <c r="GU21" s="161"/>
      <c r="GV21" s="161"/>
      <c r="GW21" s="161"/>
      <c r="GX21" s="161"/>
      <c r="GY21" s="161"/>
      <c r="GZ21" s="161"/>
      <c r="HA21" s="161"/>
      <c r="HB21" s="161"/>
      <c r="HC21" s="161"/>
      <c r="HD21" s="161"/>
      <c r="HE21" s="161"/>
      <c r="HF21" s="161"/>
      <c r="HG21" s="161"/>
      <c r="HH21" s="161"/>
      <c r="HI21" s="161"/>
      <c r="HJ21" s="161"/>
      <c r="HK21" s="161"/>
      <c r="HL21" s="162"/>
      <c r="HM21" s="163"/>
      <c r="HN21" s="152"/>
      <c r="HO21" s="153">
        <v>676</v>
      </c>
      <c r="HP21" s="153"/>
      <c r="HQ21" s="153"/>
      <c r="HR21" s="153"/>
      <c r="HS21" s="164"/>
      <c r="HT21" s="153"/>
      <c r="HU21" s="165"/>
      <c r="HV21" s="154"/>
      <c r="HW21" s="144"/>
      <c r="HX21" s="145"/>
      <c r="HY21" s="145"/>
      <c r="HZ21" s="145"/>
      <c r="IA21" s="145"/>
      <c r="IB21" s="145"/>
      <c r="IC21" s="145"/>
      <c r="ID21" s="145"/>
      <c r="IE21" s="145"/>
      <c r="IF21" s="145"/>
      <c r="IG21" s="145"/>
      <c r="IH21" s="145"/>
      <c r="II21" s="145"/>
      <c r="IJ21" s="145"/>
      <c r="IK21" s="145"/>
      <c r="IL21" s="145"/>
      <c r="IM21" s="145"/>
      <c r="IN21" s="145"/>
      <c r="IO21" s="145"/>
      <c r="IP21" s="145">
        <v>648</v>
      </c>
      <c r="IQ21" s="145">
        <v>153</v>
      </c>
      <c r="IR21" s="145"/>
      <c r="IS21" s="145"/>
      <c r="IT21" s="145"/>
      <c r="IU21" s="145"/>
      <c r="IV21" s="145"/>
      <c r="IW21" s="145"/>
      <c r="IX21" s="146"/>
      <c r="IY21" s="166">
        <v>801</v>
      </c>
      <c r="IZ21" s="315"/>
      <c r="JA21" s="439">
        <f t="shared" si="3"/>
        <v>2.1885245901639343</v>
      </c>
      <c r="JB21" s="444">
        <v>107</v>
      </c>
      <c r="JC21" s="452">
        <v>0.13358302122347065</v>
      </c>
      <c r="JD21" s="445">
        <v>487</v>
      </c>
      <c r="JE21" s="454">
        <v>0.60799001248439455</v>
      </c>
      <c r="JF21" s="167"/>
      <c r="JG21" s="168"/>
      <c r="JH21" s="168"/>
      <c r="JI21" s="168"/>
      <c r="JJ21" s="168"/>
      <c r="JK21" s="168"/>
      <c r="JL21" s="168"/>
      <c r="JM21" s="168"/>
      <c r="JN21" s="168"/>
      <c r="JO21" s="168"/>
      <c r="JP21" s="168"/>
      <c r="JQ21" s="168"/>
      <c r="JR21" s="168"/>
      <c r="JS21" s="168"/>
      <c r="JT21" s="168"/>
      <c r="JU21" s="168"/>
      <c r="JV21" s="168"/>
      <c r="JW21" s="168"/>
      <c r="JX21" s="168"/>
      <c r="JY21" s="168">
        <v>14.689814814814815</v>
      </c>
      <c r="JZ21" s="168">
        <v>6.666666666666667</v>
      </c>
      <c r="KA21" s="168"/>
      <c r="KB21" s="168"/>
      <c r="KC21" s="168"/>
      <c r="KD21" s="168"/>
      <c r="KE21" s="168"/>
      <c r="KF21" s="168"/>
      <c r="KG21" s="169"/>
      <c r="KH21" s="464">
        <f t="shared" si="4"/>
        <v>10.67824074074074</v>
      </c>
      <c r="KI21" s="149"/>
      <c r="KJ21" s="150"/>
      <c r="KK21" s="150"/>
      <c r="KL21" s="150"/>
      <c r="KM21" s="150"/>
      <c r="KN21" s="296">
        <v>801</v>
      </c>
      <c r="KO21" s="330">
        <f t="shared" si="5"/>
        <v>0</v>
      </c>
      <c r="KP21" s="331">
        <f t="shared" si="6"/>
        <v>0</v>
      </c>
      <c r="KQ21" s="331">
        <f t="shared" si="7"/>
        <v>0</v>
      </c>
      <c r="KR21" s="331">
        <f t="shared" si="8"/>
        <v>0</v>
      </c>
      <c r="KS21" s="331">
        <f t="shared" si="9"/>
        <v>0</v>
      </c>
      <c r="KT21" s="332">
        <v>1</v>
      </c>
      <c r="KU21" s="324">
        <v>998.74490000000003</v>
      </c>
      <c r="KV21" s="170">
        <v>7.3000000000000001E-3</v>
      </c>
      <c r="KW21" s="342">
        <v>998.75220000000002</v>
      </c>
      <c r="KX21" s="351">
        <f t="shared" si="10"/>
        <v>7.3091203203357148E-6</v>
      </c>
      <c r="KY21" s="352">
        <f t="shared" si="11"/>
        <v>1.2468816479400748</v>
      </c>
      <c r="KZ21" s="346"/>
      <c r="LA21" s="171"/>
      <c r="LB21" s="172">
        <v>998.75220000000002</v>
      </c>
      <c r="LC21" s="173">
        <v>0</v>
      </c>
      <c r="LD21" s="174"/>
      <c r="LE21" s="175"/>
      <c r="LF21" s="175"/>
      <c r="LG21" s="175"/>
      <c r="LH21" s="175"/>
      <c r="LI21" s="175"/>
      <c r="LJ21" s="175"/>
      <c r="LK21" s="175"/>
      <c r="LL21" s="175"/>
      <c r="LM21" s="175"/>
      <c r="LN21" s="175"/>
      <c r="LO21" s="175"/>
      <c r="LP21" s="175"/>
      <c r="LQ21" s="175"/>
      <c r="LR21" s="175"/>
      <c r="LS21" s="175"/>
      <c r="LT21" s="175"/>
      <c r="LU21" s="175"/>
      <c r="LV21" s="175"/>
      <c r="LW21" s="175">
        <v>8878</v>
      </c>
      <c r="LX21" s="175">
        <v>884</v>
      </c>
      <c r="LY21" s="175"/>
      <c r="LZ21" s="175"/>
      <c r="MA21" s="175"/>
      <c r="MB21" s="175"/>
      <c r="MC21" s="175"/>
      <c r="MD21" s="175"/>
      <c r="ME21" s="364"/>
      <c r="MF21" s="374">
        <f t="shared" si="12"/>
        <v>9762</v>
      </c>
      <c r="MG21" s="375">
        <f t="shared" si="13"/>
        <v>26.672131147540984</v>
      </c>
      <c r="MH21" s="369"/>
      <c r="MI21" s="156"/>
      <c r="MJ21" s="156"/>
      <c r="MK21" s="156"/>
      <c r="ML21" s="156"/>
      <c r="MM21" s="156"/>
      <c r="MN21" s="156"/>
      <c r="MO21" s="156"/>
      <c r="MP21" s="156"/>
      <c r="MQ21" s="156"/>
      <c r="MR21" s="156"/>
      <c r="MS21" s="156"/>
      <c r="MT21" s="156"/>
      <c r="MU21" s="156"/>
      <c r="MV21" s="156"/>
      <c r="MW21" s="156"/>
      <c r="MX21" s="156"/>
      <c r="MY21" s="156"/>
      <c r="MZ21" s="156"/>
      <c r="NA21" s="156"/>
      <c r="NB21" s="156"/>
      <c r="NC21" s="156"/>
      <c r="ND21" s="156"/>
      <c r="NE21" s="156"/>
      <c r="NF21" s="156"/>
      <c r="NG21" s="156"/>
      <c r="NH21" s="156"/>
      <c r="NI21" s="278"/>
      <c r="NJ21" s="289">
        <f t="shared" si="14"/>
        <v>0</v>
      </c>
      <c r="NK21" s="290"/>
      <c r="NL21" s="386">
        <f t="shared" si="16"/>
        <v>9762</v>
      </c>
      <c r="NM21" s="387">
        <f t="shared" si="17"/>
        <v>0</v>
      </c>
      <c r="NN21" s="393">
        <f t="shared" si="18"/>
        <v>0</v>
      </c>
      <c r="NO21" s="380"/>
      <c r="NP21" s="176"/>
      <c r="NQ21" s="176"/>
      <c r="NR21" s="176"/>
      <c r="NS21" s="176"/>
      <c r="NT21" s="176"/>
      <c r="NU21" s="176"/>
      <c r="NV21" s="176"/>
      <c r="NW21" s="176"/>
      <c r="NX21" s="176"/>
      <c r="NY21" s="176"/>
      <c r="NZ21" s="176"/>
      <c r="OA21" s="176"/>
      <c r="OB21" s="176"/>
      <c r="OC21" s="176"/>
      <c r="OD21" s="176"/>
      <c r="OE21" s="397"/>
      <c r="OF21" s="403"/>
      <c r="OG21" s="407"/>
      <c r="OH21" s="415"/>
      <c r="OI21" s="416"/>
      <c r="OJ21" s="416"/>
      <c r="OK21" s="416"/>
      <c r="OL21" s="416"/>
      <c r="OM21" s="416"/>
      <c r="ON21" s="416"/>
      <c r="OO21" s="416"/>
      <c r="OP21" s="417"/>
      <c r="OQ21" s="429"/>
      <c r="OR21" s="430"/>
      <c r="OS21" s="431"/>
      <c r="OT21" s="346"/>
      <c r="OU21" s="177"/>
      <c r="OV21" s="171"/>
      <c r="OW21" s="177"/>
      <c r="OX21" s="171"/>
      <c r="OY21" s="177"/>
      <c r="OZ21" s="171"/>
      <c r="PA21" s="178"/>
      <c r="PB21" s="155"/>
      <c r="PC21" s="156"/>
      <c r="PD21" s="156"/>
      <c r="PE21" s="156"/>
      <c r="PF21" s="156"/>
      <c r="PG21" s="156"/>
      <c r="PH21" s="156"/>
      <c r="PI21" s="156"/>
      <c r="PJ21" s="157"/>
    </row>
    <row r="22" spans="1:426" x14ac:dyDescent="0.15">
      <c r="A22" s="130" t="s">
        <v>299</v>
      </c>
      <c r="B22" s="131" t="s">
        <v>300</v>
      </c>
      <c r="C22" s="132" t="s">
        <v>301</v>
      </c>
      <c r="D22" s="131" t="s">
        <v>302</v>
      </c>
      <c r="E22" s="131" t="s">
        <v>274</v>
      </c>
      <c r="F22" s="132" t="s">
        <v>303</v>
      </c>
      <c r="G22" s="132" t="s">
        <v>303</v>
      </c>
      <c r="H22" s="132" t="s">
        <v>209</v>
      </c>
      <c r="I22" s="132" t="s">
        <v>210</v>
      </c>
      <c r="J22" s="133" t="s">
        <v>232</v>
      </c>
      <c r="K22" s="134">
        <v>837194</v>
      </c>
      <c r="L22" s="135">
        <v>0</v>
      </c>
      <c r="M22" s="135">
        <v>770639</v>
      </c>
      <c r="N22" s="135">
        <v>567137</v>
      </c>
      <c r="O22" s="136">
        <v>0.73593083142690674</v>
      </c>
      <c r="P22" s="137">
        <v>66555</v>
      </c>
      <c r="Q22" s="138">
        <v>11331.81201</v>
      </c>
      <c r="R22" s="139">
        <v>828381.45659000019</v>
      </c>
      <c r="S22" s="139">
        <v>0</v>
      </c>
      <c r="T22" s="139">
        <v>839713.26860000018</v>
      </c>
      <c r="U22" s="467">
        <f t="shared" si="0"/>
        <v>1.0030091813844821</v>
      </c>
      <c r="V22" s="140">
        <v>48.588740080000001</v>
      </c>
      <c r="W22" s="141">
        <v>0</v>
      </c>
      <c r="X22" s="141">
        <v>259.82</v>
      </c>
      <c r="Y22" s="141">
        <v>41</v>
      </c>
      <c r="Z22" s="141">
        <v>21.93</v>
      </c>
      <c r="AA22" s="141">
        <v>176.45</v>
      </c>
      <c r="AB22" s="141">
        <v>7.6377513229999998</v>
      </c>
      <c r="AC22" s="141">
        <v>37.092023810000001</v>
      </c>
      <c r="AD22" s="141">
        <v>113.93851189999999</v>
      </c>
      <c r="AE22" s="141">
        <v>706.45702711299998</v>
      </c>
      <c r="AF22" s="142">
        <v>8.7480055114521962E-2</v>
      </c>
      <c r="AG22" s="143">
        <v>0.46778467361846227</v>
      </c>
      <c r="AH22" s="147"/>
      <c r="AI22" s="148"/>
      <c r="AJ22" s="149"/>
      <c r="AK22" s="150"/>
      <c r="AL22" s="150"/>
      <c r="AM22" s="150"/>
      <c r="AN22" s="151"/>
      <c r="AO22" s="149"/>
      <c r="AP22" s="150">
        <v>222</v>
      </c>
      <c r="AQ22" s="151"/>
      <c r="AR22" s="152"/>
      <c r="AS22" s="153"/>
      <c r="AT22" s="153"/>
      <c r="AU22" s="153"/>
      <c r="AV22" s="153"/>
      <c r="AW22" s="153"/>
      <c r="AX22" s="153"/>
      <c r="AY22" s="153"/>
      <c r="AZ22" s="153"/>
      <c r="BA22" s="153"/>
      <c r="BB22" s="153"/>
      <c r="BC22" s="153"/>
      <c r="BD22" s="153"/>
      <c r="BE22" s="153"/>
      <c r="BF22" s="153"/>
      <c r="BG22" s="153"/>
      <c r="BH22" s="153"/>
      <c r="BI22" s="153"/>
      <c r="BJ22" s="153"/>
      <c r="BK22" s="153"/>
      <c r="BL22" s="153"/>
      <c r="BM22" s="153"/>
      <c r="BN22" s="153"/>
      <c r="BO22" s="153"/>
      <c r="BP22" s="153"/>
      <c r="BQ22" s="153"/>
      <c r="BR22" s="153"/>
      <c r="BS22" s="154"/>
      <c r="BT22" s="155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>
        <v>52</v>
      </c>
      <c r="DB22" s="156"/>
      <c r="DC22" s="156"/>
      <c r="DD22" s="156"/>
      <c r="DE22" s="156"/>
      <c r="DF22" s="156"/>
      <c r="DG22" s="278"/>
      <c r="DH22" s="289">
        <v>52</v>
      </c>
      <c r="DI22" s="290">
        <f t="shared" si="1"/>
        <v>1</v>
      </c>
      <c r="DJ22" s="284"/>
      <c r="DK22" s="158"/>
      <c r="DL22" s="158"/>
      <c r="DM22" s="158"/>
      <c r="DN22" s="158"/>
      <c r="DO22" s="158"/>
      <c r="DP22" s="158"/>
      <c r="DQ22" s="158"/>
      <c r="DR22" s="158"/>
      <c r="DS22" s="158"/>
      <c r="DT22" s="158"/>
      <c r="DU22" s="158"/>
      <c r="DV22" s="158"/>
      <c r="DW22" s="158"/>
      <c r="DX22" s="158"/>
      <c r="DY22" s="158"/>
      <c r="DZ22" s="158"/>
      <c r="EA22" s="158"/>
      <c r="EB22" s="158"/>
      <c r="EC22" s="158"/>
      <c r="ED22" s="158"/>
      <c r="EE22" s="158"/>
      <c r="EF22" s="158"/>
      <c r="EG22" s="158"/>
      <c r="EH22" s="158"/>
      <c r="EI22" s="158"/>
      <c r="EJ22" s="158"/>
      <c r="EK22" s="158"/>
      <c r="EL22" s="158"/>
      <c r="EM22" s="158"/>
      <c r="EN22" s="158"/>
      <c r="EO22" s="158"/>
      <c r="EP22" s="158"/>
      <c r="EQ22" s="158">
        <v>0.73292349726775952</v>
      </c>
      <c r="ER22" s="158"/>
      <c r="ES22" s="158"/>
      <c r="ET22" s="158"/>
      <c r="EU22" s="158"/>
      <c r="EV22" s="158"/>
      <c r="EW22" s="159"/>
      <c r="EX22" s="160">
        <v>0.73292349726775952</v>
      </c>
      <c r="EY22" s="149"/>
      <c r="EZ22" s="150"/>
      <c r="FA22" s="150"/>
      <c r="FB22" s="150"/>
      <c r="FC22" s="150"/>
      <c r="FD22" s="150"/>
      <c r="FE22" s="150"/>
      <c r="FF22" s="150"/>
      <c r="FG22" s="150"/>
      <c r="FH22" s="150"/>
      <c r="FI22" s="150"/>
      <c r="FJ22" s="150"/>
      <c r="FK22" s="150"/>
      <c r="FL22" s="150"/>
      <c r="FM22" s="150"/>
      <c r="FN22" s="150"/>
      <c r="FO22" s="150"/>
      <c r="FP22" s="150"/>
      <c r="FQ22" s="150"/>
      <c r="FR22" s="150"/>
      <c r="FS22" s="150"/>
      <c r="FT22" s="150"/>
      <c r="FU22" s="150"/>
      <c r="FV22" s="150"/>
      <c r="FW22" s="150"/>
      <c r="FX22" s="150"/>
      <c r="FY22" s="150"/>
      <c r="FZ22" s="150"/>
      <c r="GA22" s="150"/>
      <c r="GB22" s="150"/>
      <c r="GC22" s="150"/>
      <c r="GD22" s="296"/>
      <c r="GE22" s="307"/>
      <c r="GF22" s="308"/>
      <c r="GG22" s="302"/>
      <c r="GH22" s="161"/>
      <c r="GI22" s="161"/>
      <c r="GJ22" s="161"/>
      <c r="GK22" s="161"/>
      <c r="GL22" s="161"/>
      <c r="GM22" s="161"/>
      <c r="GN22" s="161"/>
      <c r="GO22" s="161"/>
      <c r="GP22" s="161"/>
      <c r="GQ22" s="161"/>
      <c r="GR22" s="161"/>
      <c r="GS22" s="161"/>
      <c r="GT22" s="161"/>
      <c r="GU22" s="161"/>
      <c r="GV22" s="161"/>
      <c r="GW22" s="161"/>
      <c r="GX22" s="161"/>
      <c r="GY22" s="161"/>
      <c r="GZ22" s="161"/>
      <c r="HA22" s="161"/>
      <c r="HB22" s="161"/>
      <c r="HC22" s="161"/>
      <c r="HD22" s="161"/>
      <c r="HE22" s="161"/>
      <c r="HF22" s="161"/>
      <c r="HG22" s="161"/>
      <c r="HH22" s="161"/>
      <c r="HI22" s="161"/>
      <c r="HJ22" s="161"/>
      <c r="HK22" s="161"/>
      <c r="HL22" s="162"/>
      <c r="HM22" s="163"/>
      <c r="HN22" s="152"/>
      <c r="HO22" s="153">
        <v>598</v>
      </c>
      <c r="HP22" s="153"/>
      <c r="HQ22" s="153"/>
      <c r="HR22" s="153"/>
      <c r="HS22" s="164"/>
      <c r="HT22" s="153"/>
      <c r="HU22" s="165"/>
      <c r="HV22" s="154"/>
      <c r="HW22" s="144"/>
      <c r="HX22" s="145">
        <v>1</v>
      </c>
      <c r="HY22" s="145"/>
      <c r="HZ22" s="145"/>
      <c r="IA22" s="145"/>
      <c r="IB22" s="145"/>
      <c r="IC22" s="145"/>
      <c r="ID22" s="145"/>
      <c r="IE22" s="145"/>
      <c r="IF22" s="145"/>
      <c r="IG22" s="145"/>
      <c r="IH22" s="145"/>
      <c r="II22" s="145"/>
      <c r="IJ22" s="145"/>
      <c r="IK22" s="145"/>
      <c r="IL22" s="145"/>
      <c r="IM22" s="145"/>
      <c r="IN22" s="145"/>
      <c r="IO22" s="145"/>
      <c r="IP22" s="145">
        <v>590</v>
      </c>
      <c r="IQ22" s="145">
        <v>126</v>
      </c>
      <c r="IR22" s="145"/>
      <c r="IS22" s="145"/>
      <c r="IT22" s="145"/>
      <c r="IU22" s="145"/>
      <c r="IV22" s="145"/>
      <c r="IW22" s="145"/>
      <c r="IX22" s="146"/>
      <c r="IY22" s="166">
        <v>717</v>
      </c>
      <c r="IZ22" s="315"/>
      <c r="JA22" s="439">
        <f t="shared" si="3"/>
        <v>1.959016393442623</v>
      </c>
      <c r="JB22" s="444">
        <v>568</v>
      </c>
      <c r="JC22" s="452">
        <v>0.79218967921896788</v>
      </c>
      <c r="JD22" s="445">
        <v>589</v>
      </c>
      <c r="JE22" s="454">
        <v>0.82147838214783819</v>
      </c>
      <c r="JF22" s="167"/>
      <c r="JG22" s="168">
        <v>7</v>
      </c>
      <c r="JH22" s="168"/>
      <c r="JI22" s="168"/>
      <c r="JJ22" s="168"/>
      <c r="JK22" s="168"/>
      <c r="JL22" s="168"/>
      <c r="JM22" s="168"/>
      <c r="JN22" s="168"/>
      <c r="JO22" s="168"/>
      <c r="JP22" s="168"/>
      <c r="JQ22" s="168"/>
      <c r="JR22" s="168"/>
      <c r="JS22" s="168"/>
      <c r="JT22" s="168"/>
      <c r="JU22" s="168"/>
      <c r="JV22" s="168"/>
      <c r="JW22" s="168"/>
      <c r="JX22" s="168"/>
      <c r="JY22" s="168">
        <v>21.238983050847459</v>
      </c>
      <c r="JZ22" s="168">
        <v>16.436507936507937</v>
      </c>
      <c r="KA22" s="168"/>
      <c r="KB22" s="168"/>
      <c r="KC22" s="168"/>
      <c r="KD22" s="168"/>
      <c r="KE22" s="168"/>
      <c r="KF22" s="168"/>
      <c r="KG22" s="169"/>
      <c r="KH22" s="464">
        <f t="shared" si="4"/>
        <v>14.891830329118465</v>
      </c>
      <c r="KI22" s="149"/>
      <c r="KJ22" s="150">
        <v>76</v>
      </c>
      <c r="KK22" s="150"/>
      <c r="KL22" s="150"/>
      <c r="KM22" s="150"/>
      <c r="KN22" s="296">
        <v>641</v>
      </c>
      <c r="KO22" s="330">
        <f t="shared" si="5"/>
        <v>0</v>
      </c>
      <c r="KP22" s="331">
        <f t="shared" si="6"/>
        <v>0.10599721059972106</v>
      </c>
      <c r="KQ22" s="331">
        <f t="shared" si="7"/>
        <v>0</v>
      </c>
      <c r="KR22" s="331">
        <f t="shared" si="8"/>
        <v>0</v>
      </c>
      <c r="KS22" s="331">
        <f t="shared" si="9"/>
        <v>0</v>
      </c>
      <c r="KT22" s="332">
        <v>0.89400278940027889</v>
      </c>
      <c r="KU22" s="324">
        <v>1383.7463000000002</v>
      </c>
      <c r="KV22" s="170">
        <v>0.77780000000000005</v>
      </c>
      <c r="KW22" s="342">
        <v>1384.5241000000001</v>
      </c>
      <c r="KX22" s="351">
        <f t="shared" si="10"/>
        <v>5.6178148144911313E-4</v>
      </c>
      <c r="KY22" s="352">
        <f t="shared" si="11"/>
        <v>1.9309959553695957</v>
      </c>
      <c r="KZ22" s="346">
        <v>1.1304000000000001</v>
      </c>
      <c r="LA22" s="171"/>
      <c r="LB22" s="172">
        <v>1383.3937000000001</v>
      </c>
      <c r="LC22" s="173">
        <v>8.1645382698647135E-4</v>
      </c>
      <c r="LD22" s="174"/>
      <c r="LE22" s="175">
        <v>6</v>
      </c>
      <c r="LF22" s="175"/>
      <c r="LG22" s="175"/>
      <c r="LH22" s="175"/>
      <c r="LI22" s="175"/>
      <c r="LJ22" s="175"/>
      <c r="LK22" s="175"/>
      <c r="LL22" s="175"/>
      <c r="LM22" s="175"/>
      <c r="LN22" s="175"/>
      <c r="LO22" s="175"/>
      <c r="LP22" s="175"/>
      <c r="LQ22" s="175"/>
      <c r="LR22" s="175"/>
      <c r="LS22" s="175"/>
      <c r="LT22" s="175"/>
      <c r="LU22" s="175"/>
      <c r="LV22" s="175"/>
      <c r="LW22" s="175">
        <v>11942</v>
      </c>
      <c r="LX22" s="175">
        <v>1944</v>
      </c>
      <c r="LY22" s="175"/>
      <c r="LZ22" s="175"/>
      <c r="MA22" s="175"/>
      <c r="MB22" s="175"/>
      <c r="MC22" s="175"/>
      <c r="MD22" s="175"/>
      <c r="ME22" s="364"/>
      <c r="MF22" s="374">
        <f t="shared" si="12"/>
        <v>13892</v>
      </c>
      <c r="MG22" s="375">
        <f t="shared" si="13"/>
        <v>37.956284153005463</v>
      </c>
      <c r="MH22" s="369"/>
      <c r="MI22" s="156"/>
      <c r="MJ22" s="156"/>
      <c r="MK22" s="156"/>
      <c r="ML22" s="156"/>
      <c r="MM22" s="156"/>
      <c r="MN22" s="156"/>
      <c r="MO22" s="156"/>
      <c r="MP22" s="156"/>
      <c r="MQ22" s="156"/>
      <c r="MR22" s="156"/>
      <c r="MS22" s="156"/>
      <c r="MT22" s="156"/>
      <c r="MU22" s="156"/>
      <c r="MV22" s="156"/>
      <c r="MW22" s="156"/>
      <c r="MX22" s="156"/>
      <c r="MY22" s="156"/>
      <c r="MZ22" s="156"/>
      <c r="NA22" s="156"/>
      <c r="NB22" s="156"/>
      <c r="NC22" s="156"/>
      <c r="ND22" s="156"/>
      <c r="NE22" s="156"/>
      <c r="NF22" s="156"/>
      <c r="NG22" s="156"/>
      <c r="NH22" s="156"/>
      <c r="NI22" s="278"/>
      <c r="NJ22" s="289">
        <f t="shared" si="14"/>
        <v>0</v>
      </c>
      <c r="NK22" s="290"/>
      <c r="NL22" s="386">
        <f t="shared" si="16"/>
        <v>13892</v>
      </c>
      <c r="NM22" s="387">
        <f t="shared" si="17"/>
        <v>0</v>
      </c>
      <c r="NN22" s="393">
        <f t="shared" si="18"/>
        <v>0</v>
      </c>
      <c r="NO22" s="380"/>
      <c r="NP22" s="176"/>
      <c r="NQ22" s="176"/>
      <c r="NR22" s="176"/>
      <c r="NS22" s="176"/>
      <c r="NT22" s="176"/>
      <c r="NU22" s="176"/>
      <c r="NV22" s="176"/>
      <c r="NW22" s="176"/>
      <c r="NX22" s="176"/>
      <c r="NY22" s="176"/>
      <c r="NZ22" s="176"/>
      <c r="OA22" s="176"/>
      <c r="OB22" s="176"/>
      <c r="OC22" s="176"/>
      <c r="OD22" s="176"/>
      <c r="OE22" s="397"/>
      <c r="OF22" s="403"/>
      <c r="OG22" s="407"/>
      <c r="OH22" s="415"/>
      <c r="OI22" s="416"/>
      <c r="OJ22" s="416"/>
      <c r="OK22" s="416"/>
      <c r="OL22" s="416"/>
      <c r="OM22" s="416"/>
      <c r="ON22" s="416"/>
      <c r="OO22" s="416"/>
      <c r="OP22" s="417"/>
      <c r="OQ22" s="429"/>
      <c r="OR22" s="430"/>
      <c r="OS22" s="431"/>
      <c r="OT22" s="346"/>
      <c r="OU22" s="177"/>
      <c r="OV22" s="171"/>
      <c r="OW22" s="177"/>
      <c r="OX22" s="171"/>
      <c r="OY22" s="177"/>
      <c r="OZ22" s="171"/>
      <c r="PA22" s="178"/>
      <c r="PB22" s="155"/>
      <c r="PC22" s="156"/>
      <c r="PD22" s="156"/>
      <c r="PE22" s="156"/>
      <c r="PF22" s="156"/>
      <c r="PG22" s="156"/>
      <c r="PH22" s="156"/>
      <c r="PI22" s="156"/>
      <c r="PJ22" s="157"/>
    </row>
    <row r="23" spans="1:426" x14ac:dyDescent="0.15">
      <c r="A23" s="130" t="s">
        <v>304</v>
      </c>
      <c r="B23" s="131" t="s">
        <v>305</v>
      </c>
      <c r="C23" s="132" t="s">
        <v>306</v>
      </c>
      <c r="D23" s="131" t="s">
        <v>307</v>
      </c>
      <c r="E23" s="131" t="s">
        <v>274</v>
      </c>
      <c r="F23" s="132" t="s">
        <v>303</v>
      </c>
      <c r="G23" s="132" t="s">
        <v>303</v>
      </c>
      <c r="H23" s="132" t="s">
        <v>186</v>
      </c>
      <c r="I23" s="132" t="s">
        <v>210</v>
      </c>
      <c r="J23" s="133" t="s">
        <v>282</v>
      </c>
      <c r="K23" s="134">
        <v>1702774</v>
      </c>
      <c r="L23" s="135">
        <v>48345</v>
      </c>
      <c r="M23" s="135">
        <v>1691067</v>
      </c>
      <c r="N23" s="135">
        <v>1110994</v>
      </c>
      <c r="O23" s="136">
        <v>0.65697810908733956</v>
      </c>
      <c r="P23" s="137">
        <v>11707</v>
      </c>
      <c r="Q23" s="138">
        <v>462.08704</v>
      </c>
      <c r="R23" s="139">
        <v>1444453.9826800001</v>
      </c>
      <c r="S23" s="139">
        <v>83329.547569999995</v>
      </c>
      <c r="T23" s="139">
        <v>1528245.61729</v>
      </c>
      <c r="U23" s="467">
        <f t="shared" si="0"/>
        <v>0.89750349564299192</v>
      </c>
      <c r="V23" s="140">
        <v>170.07117059999999</v>
      </c>
      <c r="W23" s="141">
        <v>8.8886904760000007</v>
      </c>
      <c r="X23" s="141">
        <v>490.84481479999999</v>
      </c>
      <c r="Y23" s="141">
        <v>96.174920639999996</v>
      </c>
      <c r="Z23" s="141">
        <v>32.955026459999999</v>
      </c>
      <c r="AA23" s="141">
        <v>164.9366138</v>
      </c>
      <c r="AB23" s="141">
        <v>0.33</v>
      </c>
      <c r="AC23" s="141">
        <v>76.865535710000003</v>
      </c>
      <c r="AD23" s="141">
        <v>122.812877</v>
      </c>
      <c r="AE23" s="141">
        <v>1163.8796494860001</v>
      </c>
      <c r="AF23" s="142">
        <v>0.17638555533144412</v>
      </c>
      <c r="AG23" s="143">
        <v>0.50906885002682423</v>
      </c>
      <c r="AH23" s="147"/>
      <c r="AI23" s="148">
        <v>1</v>
      </c>
      <c r="AJ23" s="149">
        <v>3825</v>
      </c>
      <c r="AK23" s="150">
        <v>3817</v>
      </c>
      <c r="AL23" s="150">
        <v>2</v>
      </c>
      <c r="AM23" s="150">
        <v>2907</v>
      </c>
      <c r="AN23" s="151">
        <v>12</v>
      </c>
      <c r="AO23" s="149">
        <v>3273</v>
      </c>
      <c r="AP23" s="150">
        <v>5714</v>
      </c>
      <c r="AQ23" s="151">
        <v>6793</v>
      </c>
      <c r="AR23" s="152"/>
      <c r="AS23" s="153">
        <v>1</v>
      </c>
      <c r="AT23" s="153"/>
      <c r="AU23" s="153"/>
      <c r="AV23" s="153"/>
      <c r="AW23" s="153"/>
      <c r="AX23" s="153"/>
      <c r="AY23" s="153"/>
      <c r="AZ23" s="153"/>
      <c r="BA23" s="153"/>
      <c r="BB23" s="153"/>
      <c r="BC23" s="153"/>
      <c r="BD23" s="153"/>
      <c r="BE23" s="153"/>
      <c r="BF23" s="153"/>
      <c r="BG23" s="153"/>
      <c r="BH23" s="153"/>
      <c r="BI23" s="153"/>
      <c r="BJ23" s="153"/>
      <c r="BK23" s="153"/>
      <c r="BL23" s="153"/>
      <c r="BM23" s="153"/>
      <c r="BN23" s="153"/>
      <c r="BO23" s="153"/>
      <c r="BP23" s="153"/>
      <c r="BQ23" s="153"/>
      <c r="BR23" s="153"/>
      <c r="BS23" s="154">
        <v>1</v>
      </c>
      <c r="BT23" s="155"/>
      <c r="BU23" s="156"/>
      <c r="BV23" s="156"/>
      <c r="BW23" s="156"/>
      <c r="BX23" s="156"/>
      <c r="BY23" s="156"/>
      <c r="BZ23" s="156"/>
      <c r="CA23" s="156"/>
      <c r="CB23" s="156">
        <v>25</v>
      </c>
      <c r="CC23" s="156"/>
      <c r="CD23" s="156"/>
      <c r="CE23" s="156"/>
      <c r="CF23" s="156">
        <v>42</v>
      </c>
      <c r="CG23" s="156"/>
      <c r="CH23" s="156"/>
      <c r="CI23" s="156">
        <v>65</v>
      </c>
      <c r="CJ23" s="156">
        <v>20</v>
      </c>
      <c r="CK23" s="156"/>
      <c r="CL23" s="156"/>
      <c r="CM23" s="156"/>
      <c r="CN23" s="156"/>
      <c r="CO23" s="156">
        <v>20</v>
      </c>
      <c r="CP23" s="156"/>
      <c r="CQ23" s="156">
        <v>24</v>
      </c>
      <c r="CR23" s="156"/>
      <c r="CS23" s="156">
        <v>5</v>
      </c>
      <c r="CT23" s="156"/>
      <c r="CU23" s="156"/>
      <c r="CV23" s="156">
        <v>37</v>
      </c>
      <c r="CW23" s="156">
        <v>10</v>
      </c>
      <c r="CX23" s="156"/>
      <c r="CY23" s="156">
        <v>22</v>
      </c>
      <c r="CZ23" s="156"/>
      <c r="DA23" s="156"/>
      <c r="DB23" s="156"/>
      <c r="DC23" s="156">
        <v>25</v>
      </c>
      <c r="DD23" s="156"/>
      <c r="DE23" s="156"/>
      <c r="DF23" s="156">
        <v>10</v>
      </c>
      <c r="DG23" s="278">
        <v>105</v>
      </c>
      <c r="DH23" s="289">
        <v>410</v>
      </c>
      <c r="DI23" s="290">
        <f t="shared" si="1"/>
        <v>13</v>
      </c>
      <c r="DJ23" s="284"/>
      <c r="DK23" s="158"/>
      <c r="DL23" s="158"/>
      <c r="DM23" s="158"/>
      <c r="DN23" s="158"/>
      <c r="DO23" s="158"/>
      <c r="DP23" s="158"/>
      <c r="DQ23" s="158"/>
      <c r="DR23" s="158">
        <v>0.47125683060109291</v>
      </c>
      <c r="DS23" s="158"/>
      <c r="DT23" s="158"/>
      <c r="DU23" s="158"/>
      <c r="DV23" s="158">
        <v>0.48347645068956546</v>
      </c>
      <c r="DW23" s="158"/>
      <c r="DX23" s="158"/>
      <c r="DY23" s="158">
        <v>0.61269440941572084</v>
      </c>
      <c r="DZ23" s="158">
        <v>0.42226775956284152</v>
      </c>
      <c r="EA23" s="158"/>
      <c r="EB23" s="158"/>
      <c r="EC23" s="158"/>
      <c r="ED23" s="158"/>
      <c r="EE23" s="158">
        <v>0.62226775956284153</v>
      </c>
      <c r="EF23" s="158"/>
      <c r="EG23" s="158">
        <v>0.51946721311475408</v>
      </c>
      <c r="EH23" s="158"/>
      <c r="EI23" s="158">
        <v>0.14371584699453552</v>
      </c>
      <c r="EJ23" s="158"/>
      <c r="EK23" s="158"/>
      <c r="EL23" s="158">
        <v>0.82306897060995421</v>
      </c>
      <c r="EM23" s="158">
        <v>2.2950819672131147E-2</v>
      </c>
      <c r="EN23" s="158"/>
      <c r="EO23" s="158">
        <v>0.38946845504222555</v>
      </c>
      <c r="EP23" s="158"/>
      <c r="EQ23" s="158"/>
      <c r="ER23" s="158"/>
      <c r="ES23" s="158">
        <v>0.61081967213114752</v>
      </c>
      <c r="ET23" s="158"/>
      <c r="EU23" s="158"/>
      <c r="EV23" s="158">
        <v>0.83797814207650279</v>
      </c>
      <c r="EW23" s="159">
        <v>0.52982045277127243</v>
      </c>
      <c r="EX23" s="160">
        <v>0.54761428761828601</v>
      </c>
      <c r="EY23" s="149">
        <v>6</v>
      </c>
      <c r="EZ23" s="150"/>
      <c r="FA23" s="150"/>
      <c r="FB23" s="150"/>
      <c r="FC23" s="150"/>
      <c r="FD23" s="150"/>
      <c r="FE23" s="150">
        <v>5</v>
      </c>
      <c r="FF23" s="150"/>
      <c r="FG23" s="150"/>
      <c r="FH23" s="150">
        <v>3</v>
      </c>
      <c r="FI23" s="150"/>
      <c r="FJ23" s="150"/>
      <c r="FK23" s="150">
        <v>14</v>
      </c>
      <c r="FL23" s="150"/>
      <c r="FM23" s="150"/>
      <c r="FN23" s="150"/>
      <c r="FO23" s="150"/>
      <c r="FP23" s="150"/>
      <c r="FQ23" s="150">
        <v>10</v>
      </c>
      <c r="FR23" s="150"/>
      <c r="FS23" s="150"/>
      <c r="FT23" s="150"/>
      <c r="FU23" s="150"/>
      <c r="FV23" s="150"/>
      <c r="FW23" s="150"/>
      <c r="FX23" s="150"/>
      <c r="FY23" s="150"/>
      <c r="FZ23" s="150"/>
      <c r="GA23" s="150"/>
      <c r="GB23" s="150"/>
      <c r="GC23" s="150"/>
      <c r="GD23" s="296">
        <v>13</v>
      </c>
      <c r="GE23" s="307">
        <v>51</v>
      </c>
      <c r="GF23" s="308">
        <f t="shared" si="2"/>
        <v>6</v>
      </c>
      <c r="GG23" s="302">
        <v>0.59061930783242256</v>
      </c>
      <c r="GH23" s="161"/>
      <c r="GI23" s="161"/>
      <c r="GJ23" s="161"/>
      <c r="GK23" s="161"/>
      <c r="GL23" s="161"/>
      <c r="GM23" s="161">
        <v>0.32459016393442625</v>
      </c>
      <c r="GN23" s="161"/>
      <c r="GO23" s="161"/>
      <c r="GP23" s="161">
        <v>3.6429872495446269E-2</v>
      </c>
      <c r="GQ23" s="161"/>
      <c r="GR23" s="161"/>
      <c r="GS23" s="161">
        <v>0.72345823575331769</v>
      </c>
      <c r="GT23" s="161"/>
      <c r="GU23" s="161"/>
      <c r="GV23" s="161"/>
      <c r="GW23" s="161"/>
      <c r="GX23" s="161"/>
      <c r="GY23" s="161">
        <v>0.17595628415300546</v>
      </c>
      <c r="GZ23" s="161"/>
      <c r="HA23" s="161"/>
      <c r="HB23" s="161"/>
      <c r="HC23" s="161"/>
      <c r="HD23" s="161"/>
      <c r="HE23" s="161"/>
      <c r="HF23" s="161"/>
      <c r="HG23" s="161"/>
      <c r="HH23" s="161"/>
      <c r="HI23" s="161"/>
      <c r="HJ23" s="161"/>
      <c r="HK23" s="161"/>
      <c r="HL23" s="162">
        <v>0.53699033207229929</v>
      </c>
      <c r="HM23" s="163">
        <v>0.47342762241508624</v>
      </c>
      <c r="HN23" s="152">
        <v>44</v>
      </c>
      <c r="HO23" s="153"/>
      <c r="HP23" s="153"/>
      <c r="HQ23" s="153"/>
      <c r="HR23" s="153"/>
      <c r="HS23" s="164"/>
      <c r="HT23" s="153"/>
      <c r="HU23" s="165"/>
      <c r="HV23" s="154"/>
      <c r="HW23" s="144">
        <v>48</v>
      </c>
      <c r="HX23" s="145">
        <v>1156</v>
      </c>
      <c r="HY23" s="145">
        <v>148</v>
      </c>
      <c r="HZ23" s="145">
        <v>473</v>
      </c>
      <c r="IA23" s="145">
        <v>1231</v>
      </c>
      <c r="IB23" s="145">
        <v>1188</v>
      </c>
      <c r="IC23" s="145">
        <v>1931</v>
      </c>
      <c r="ID23" s="145">
        <v>623</v>
      </c>
      <c r="IE23" s="145">
        <v>3340</v>
      </c>
      <c r="IF23" s="145">
        <v>569</v>
      </c>
      <c r="IG23" s="145">
        <v>326</v>
      </c>
      <c r="IH23" s="145">
        <v>1054</v>
      </c>
      <c r="II23" s="145">
        <v>309</v>
      </c>
      <c r="IJ23" s="145">
        <v>521</v>
      </c>
      <c r="IK23" s="145">
        <v>1268</v>
      </c>
      <c r="IL23" s="145">
        <v>1114</v>
      </c>
      <c r="IM23" s="145">
        <v>158</v>
      </c>
      <c r="IN23" s="145">
        <v>65</v>
      </c>
      <c r="IO23" s="145">
        <v>336</v>
      </c>
      <c r="IP23" s="145">
        <v>72</v>
      </c>
      <c r="IQ23" s="145">
        <v>38</v>
      </c>
      <c r="IR23" s="145">
        <v>112</v>
      </c>
      <c r="IS23" s="145">
        <v>8</v>
      </c>
      <c r="IT23" s="145">
        <v>121</v>
      </c>
      <c r="IU23" s="145">
        <v>558</v>
      </c>
      <c r="IV23" s="145">
        <v>9</v>
      </c>
      <c r="IW23" s="145">
        <v>4</v>
      </c>
      <c r="IX23" s="146">
        <v>1</v>
      </c>
      <c r="IY23" s="166">
        <v>16781</v>
      </c>
      <c r="IZ23" s="315">
        <f t="shared" si="21"/>
        <v>3.3966986472796614E-3</v>
      </c>
      <c r="JA23" s="439">
        <f t="shared" si="3"/>
        <v>45.849726775956285</v>
      </c>
      <c r="JB23" s="444">
        <v>2404</v>
      </c>
      <c r="JC23" s="452">
        <v>0.14325725522912819</v>
      </c>
      <c r="JD23" s="445">
        <v>4630</v>
      </c>
      <c r="JE23" s="454">
        <v>0.2759072760860497</v>
      </c>
      <c r="JF23" s="167">
        <v>26.041666666666668</v>
      </c>
      <c r="JG23" s="168">
        <v>4.6730103806228378</v>
      </c>
      <c r="JH23" s="168">
        <v>3.5810810810810811</v>
      </c>
      <c r="JI23" s="168">
        <v>3.9577167019027484</v>
      </c>
      <c r="JJ23" s="168">
        <v>8.929325751421608</v>
      </c>
      <c r="JK23" s="168">
        <v>7.0286195286195285</v>
      </c>
      <c r="JL23" s="168">
        <v>6.2014500258933198</v>
      </c>
      <c r="JM23" s="168">
        <v>7.9743178170144464</v>
      </c>
      <c r="JN23" s="168">
        <v>5.8769461077844314</v>
      </c>
      <c r="JO23" s="168">
        <v>6.690685413005272</v>
      </c>
      <c r="JP23" s="168">
        <v>7.4325153374233128</v>
      </c>
      <c r="JQ23" s="168">
        <v>7.1053130929791273</v>
      </c>
      <c r="JR23" s="168">
        <v>4.4304207119741097</v>
      </c>
      <c r="JS23" s="168">
        <v>4.6660268714011517</v>
      </c>
      <c r="JT23" s="168">
        <v>5.3399053627760251</v>
      </c>
      <c r="JU23" s="168">
        <v>5.6301615798922802</v>
      </c>
      <c r="JV23" s="168">
        <v>6.3291139240506329</v>
      </c>
      <c r="JW23" s="168">
        <v>7.0615384615384613</v>
      </c>
      <c r="JX23" s="168">
        <v>8.4553571428571423</v>
      </c>
      <c r="JY23" s="168">
        <v>6.6388888888888893</v>
      </c>
      <c r="JZ23" s="168">
        <v>2.3947368421052633</v>
      </c>
      <c r="KA23" s="168">
        <v>3.7410714285714284</v>
      </c>
      <c r="KB23" s="168">
        <v>5.875</v>
      </c>
      <c r="KC23" s="168">
        <v>4.0743801652892566</v>
      </c>
      <c r="KD23" s="168">
        <v>11.017921146953405</v>
      </c>
      <c r="KE23" s="168">
        <v>8.6666666666666661</v>
      </c>
      <c r="KF23" s="168">
        <v>9.25</v>
      </c>
      <c r="KG23" s="169">
        <v>3</v>
      </c>
      <c r="KH23" s="464">
        <f t="shared" si="4"/>
        <v>6.8594227534778227</v>
      </c>
      <c r="KI23" s="149">
        <v>4903</v>
      </c>
      <c r="KJ23" s="150">
        <v>2411</v>
      </c>
      <c r="KK23" s="150">
        <v>15</v>
      </c>
      <c r="KL23" s="150">
        <v>20</v>
      </c>
      <c r="KM23" s="150">
        <v>4</v>
      </c>
      <c r="KN23" s="296">
        <v>9428</v>
      </c>
      <c r="KO23" s="330">
        <f t="shared" si="5"/>
        <v>0.29217567487038915</v>
      </c>
      <c r="KP23" s="331">
        <f t="shared" si="6"/>
        <v>0.14367439365949586</v>
      </c>
      <c r="KQ23" s="331">
        <f t="shared" si="7"/>
        <v>8.9386806507359509E-4</v>
      </c>
      <c r="KR23" s="331">
        <f t="shared" si="8"/>
        <v>1.1918240867647934E-3</v>
      </c>
      <c r="KS23" s="331">
        <f t="shared" si="9"/>
        <v>2.383648173529587E-4</v>
      </c>
      <c r="KT23" s="332">
        <v>0.56182587450092369</v>
      </c>
      <c r="KU23" s="324">
        <v>12540.548899999998</v>
      </c>
      <c r="KV23" s="170">
        <v>1171.2619999999999</v>
      </c>
      <c r="KW23" s="342">
        <v>13711.8109</v>
      </c>
      <c r="KX23" s="351">
        <f t="shared" si="10"/>
        <v>8.5419935305554709E-2</v>
      </c>
      <c r="KY23" s="352">
        <f t="shared" si="11"/>
        <v>0.81710332518920215</v>
      </c>
      <c r="KZ23" s="346">
        <v>6961.7732999999998</v>
      </c>
      <c r="LA23" s="171">
        <v>6066.6599000000006</v>
      </c>
      <c r="LB23" s="172">
        <v>683.3777</v>
      </c>
      <c r="LC23" s="173">
        <v>0.50772092401011737</v>
      </c>
      <c r="LD23" s="174">
        <v>189</v>
      </c>
      <c r="LE23" s="175">
        <v>3904</v>
      </c>
      <c r="LF23" s="175">
        <v>364</v>
      </c>
      <c r="LG23" s="175">
        <v>1351</v>
      </c>
      <c r="LH23" s="175">
        <v>8702</v>
      </c>
      <c r="LI23" s="175">
        <v>6540</v>
      </c>
      <c r="LJ23" s="175">
        <v>8489</v>
      </c>
      <c r="LK23" s="175">
        <v>3698</v>
      </c>
      <c r="LL23" s="175">
        <v>15009</v>
      </c>
      <c r="LM23" s="175">
        <v>3126</v>
      </c>
      <c r="LN23" s="175">
        <v>1852</v>
      </c>
      <c r="LO23" s="175">
        <v>6114</v>
      </c>
      <c r="LP23" s="175">
        <v>1048</v>
      </c>
      <c r="LQ23" s="175">
        <v>1903</v>
      </c>
      <c r="LR23" s="175">
        <v>5473</v>
      </c>
      <c r="LS23" s="175">
        <v>4527</v>
      </c>
      <c r="LT23" s="175">
        <v>795</v>
      </c>
      <c r="LU23" s="175">
        <v>372</v>
      </c>
      <c r="LV23" s="175">
        <v>2104</v>
      </c>
      <c r="LW23" s="175">
        <v>314</v>
      </c>
      <c r="LX23" s="175">
        <v>23</v>
      </c>
      <c r="LY23" s="175">
        <v>190</v>
      </c>
      <c r="LZ23" s="175">
        <v>36</v>
      </c>
      <c r="MA23" s="175">
        <v>328</v>
      </c>
      <c r="MB23" s="175">
        <v>5589</v>
      </c>
      <c r="MC23" s="175">
        <v>45</v>
      </c>
      <c r="MD23" s="175">
        <v>27</v>
      </c>
      <c r="ME23" s="364">
        <v>2</v>
      </c>
      <c r="MF23" s="374">
        <f t="shared" si="12"/>
        <v>82114</v>
      </c>
      <c r="MG23" s="375">
        <f t="shared" si="13"/>
        <v>224.35519125683061</v>
      </c>
      <c r="MH23" s="369">
        <v>1011</v>
      </c>
      <c r="MI23" s="156">
        <v>351</v>
      </c>
      <c r="MJ23" s="156">
        <v>19</v>
      </c>
      <c r="MK23" s="156">
        <v>54</v>
      </c>
      <c r="ML23" s="156">
        <v>1111</v>
      </c>
      <c r="MM23" s="156">
        <v>619</v>
      </c>
      <c r="MN23" s="156">
        <v>1556</v>
      </c>
      <c r="MO23" s="156">
        <v>641</v>
      </c>
      <c r="MP23" s="156">
        <v>1270</v>
      </c>
      <c r="MQ23" s="156">
        <v>129</v>
      </c>
      <c r="MR23" s="156">
        <v>242</v>
      </c>
      <c r="MS23" s="156">
        <v>311</v>
      </c>
      <c r="MT23" s="156">
        <v>10</v>
      </c>
      <c r="MU23" s="156">
        <v>53</v>
      </c>
      <c r="MV23" s="156">
        <v>43</v>
      </c>
      <c r="MW23" s="156">
        <v>631</v>
      </c>
      <c r="MX23" s="156">
        <v>46</v>
      </c>
      <c r="MY23" s="156">
        <v>21</v>
      </c>
      <c r="MZ23" s="156">
        <v>405</v>
      </c>
      <c r="NA23" s="156">
        <v>91</v>
      </c>
      <c r="NB23" s="156">
        <v>38</v>
      </c>
      <c r="NC23" s="156">
        <v>126</v>
      </c>
      <c r="ND23" s="156">
        <v>3</v>
      </c>
      <c r="NE23" s="156">
        <v>51</v>
      </c>
      <c r="NF23" s="156"/>
      <c r="NG23" s="156">
        <v>24</v>
      </c>
      <c r="NH23" s="156">
        <v>5</v>
      </c>
      <c r="NI23" s="278"/>
      <c r="NJ23" s="289">
        <f t="shared" si="14"/>
        <v>8861</v>
      </c>
      <c r="NK23" s="290">
        <f t="shared" si="15"/>
        <v>24.210382513661202</v>
      </c>
      <c r="NL23" s="386">
        <f t="shared" si="16"/>
        <v>82114</v>
      </c>
      <c r="NM23" s="387">
        <f t="shared" si="17"/>
        <v>8861</v>
      </c>
      <c r="NN23" s="393">
        <f t="shared" si="18"/>
        <v>9.7400384721077218E-2</v>
      </c>
      <c r="NO23" s="380"/>
      <c r="NP23" s="176">
        <v>77</v>
      </c>
      <c r="NQ23" s="176">
        <v>273</v>
      </c>
      <c r="NR23" s="176">
        <v>325</v>
      </c>
      <c r="NS23" s="176">
        <v>762</v>
      </c>
      <c r="NT23" s="176">
        <v>1183</v>
      </c>
      <c r="NU23" s="176">
        <v>4936</v>
      </c>
      <c r="NV23" s="176"/>
      <c r="NW23" s="176"/>
      <c r="NX23" s="176"/>
      <c r="NY23" s="176">
        <v>595</v>
      </c>
      <c r="NZ23" s="176"/>
      <c r="OA23" s="176"/>
      <c r="OB23" s="176"/>
      <c r="OC23" s="176">
        <v>679</v>
      </c>
      <c r="OD23" s="176"/>
      <c r="OE23" s="397">
        <v>31</v>
      </c>
      <c r="OF23" s="403">
        <f t="shared" si="19"/>
        <v>8861</v>
      </c>
      <c r="OG23" s="407">
        <f t="shared" si="20"/>
        <v>7.6176503780611665E-2</v>
      </c>
      <c r="OH23" s="415">
        <v>495</v>
      </c>
      <c r="OI23" s="416">
        <v>5</v>
      </c>
      <c r="OJ23" s="416">
        <v>36</v>
      </c>
      <c r="OK23" s="416">
        <v>536</v>
      </c>
      <c r="OL23" s="416">
        <v>389</v>
      </c>
      <c r="OM23" s="416">
        <v>44</v>
      </c>
      <c r="ON23" s="416">
        <v>108</v>
      </c>
      <c r="OO23" s="416">
        <v>541</v>
      </c>
      <c r="OP23" s="417">
        <v>1077</v>
      </c>
      <c r="OQ23" s="429">
        <v>27</v>
      </c>
      <c r="OR23" s="430">
        <v>76</v>
      </c>
      <c r="OS23" s="431">
        <v>103</v>
      </c>
      <c r="OT23" s="346">
        <v>4.3499999999999996</v>
      </c>
      <c r="OU23" s="177">
        <v>0.72499999999999998</v>
      </c>
      <c r="OV23" s="171">
        <v>11.330000000000002</v>
      </c>
      <c r="OW23" s="177">
        <v>0.25177777777777782</v>
      </c>
      <c r="OX23" s="171">
        <v>37.9</v>
      </c>
      <c r="OY23" s="177">
        <v>6.3166666666666664</v>
      </c>
      <c r="OZ23" s="171">
        <v>82.14</v>
      </c>
      <c r="PA23" s="178">
        <v>1.8253333333333333</v>
      </c>
      <c r="PB23" s="155"/>
      <c r="PC23" s="156"/>
      <c r="PD23" s="156"/>
      <c r="PE23" s="156">
        <v>263</v>
      </c>
      <c r="PF23" s="156"/>
      <c r="PG23" s="156"/>
      <c r="PH23" s="156"/>
      <c r="PI23" s="156">
        <v>263</v>
      </c>
      <c r="PJ23" s="179">
        <v>1.5672486740957035E-2</v>
      </c>
    </row>
    <row r="24" spans="1:426" x14ac:dyDescent="0.15">
      <c r="A24" s="130" t="s">
        <v>308</v>
      </c>
      <c r="B24" s="131" t="s">
        <v>309</v>
      </c>
      <c r="C24" s="132" t="s">
        <v>310</v>
      </c>
      <c r="D24" s="131" t="s">
        <v>311</v>
      </c>
      <c r="E24" s="131" t="s">
        <v>312</v>
      </c>
      <c r="F24" s="132" t="s">
        <v>313</v>
      </c>
      <c r="G24" s="132" t="s">
        <v>313</v>
      </c>
      <c r="H24" s="132" t="s">
        <v>209</v>
      </c>
      <c r="I24" s="132" t="s">
        <v>210</v>
      </c>
      <c r="J24" s="133" t="s">
        <v>211</v>
      </c>
      <c r="K24" s="134">
        <v>11762688</v>
      </c>
      <c r="L24" s="135">
        <v>34947</v>
      </c>
      <c r="M24" s="135">
        <v>11034596</v>
      </c>
      <c r="N24" s="135">
        <v>5228669</v>
      </c>
      <c r="O24" s="136">
        <v>0.47384326530848975</v>
      </c>
      <c r="P24" s="137">
        <v>728092</v>
      </c>
      <c r="Q24" s="138">
        <v>31678.052039999999</v>
      </c>
      <c r="R24" s="139">
        <v>10385781.235069999</v>
      </c>
      <c r="S24" s="139">
        <v>381327.51168999996</v>
      </c>
      <c r="T24" s="139">
        <v>10798786.798800001</v>
      </c>
      <c r="U24" s="467">
        <f t="shared" si="0"/>
        <v>0.91805434257883922</v>
      </c>
      <c r="V24" s="140">
        <v>741.53908230000002</v>
      </c>
      <c r="W24" s="141">
        <v>45.725873020000002</v>
      </c>
      <c r="X24" s="141">
        <v>1604.0801590000001</v>
      </c>
      <c r="Y24" s="141">
        <v>465.32568780000003</v>
      </c>
      <c r="Z24" s="141">
        <v>175.71395240000001</v>
      </c>
      <c r="AA24" s="141">
        <v>569.09337570000002</v>
      </c>
      <c r="AB24" s="141">
        <v>13.93</v>
      </c>
      <c r="AC24" s="141">
        <v>573.33741069999996</v>
      </c>
      <c r="AD24" s="141">
        <v>716.88441469999998</v>
      </c>
      <c r="AE24" s="141">
        <v>4905.6299556199992</v>
      </c>
      <c r="AF24" s="142">
        <v>0.20510522065315953</v>
      </c>
      <c r="AG24" s="143">
        <v>0.44367886037319687</v>
      </c>
      <c r="AH24" s="147">
        <v>1</v>
      </c>
      <c r="AI24" s="148"/>
      <c r="AJ24" s="149">
        <v>37899</v>
      </c>
      <c r="AK24" s="150">
        <v>36173</v>
      </c>
      <c r="AL24" s="150">
        <v>12465</v>
      </c>
      <c r="AM24" s="150">
        <v>8626</v>
      </c>
      <c r="AN24" s="151">
        <v>137114</v>
      </c>
      <c r="AO24" s="149">
        <v>35933</v>
      </c>
      <c r="AP24" s="150">
        <v>11798</v>
      </c>
      <c r="AQ24" s="151">
        <v>12574</v>
      </c>
      <c r="AR24" s="152"/>
      <c r="AS24" s="153"/>
      <c r="AT24" s="153"/>
      <c r="AU24" s="153"/>
      <c r="AV24" s="153">
        <v>1</v>
      </c>
      <c r="AW24" s="153">
        <v>1</v>
      </c>
      <c r="AX24" s="153">
        <v>1</v>
      </c>
      <c r="AY24" s="153">
        <v>1</v>
      </c>
      <c r="AZ24" s="153">
        <v>1</v>
      </c>
      <c r="BA24" s="153"/>
      <c r="BB24" s="153">
        <v>1</v>
      </c>
      <c r="BC24" s="153">
        <v>1</v>
      </c>
      <c r="BD24" s="153">
        <v>1</v>
      </c>
      <c r="BE24" s="153">
        <v>1</v>
      </c>
      <c r="BF24" s="153">
        <v>1</v>
      </c>
      <c r="BG24" s="153"/>
      <c r="BH24" s="153"/>
      <c r="BI24" s="153"/>
      <c r="BJ24" s="153">
        <v>1</v>
      </c>
      <c r="BK24" s="153"/>
      <c r="BL24" s="153"/>
      <c r="BM24" s="153">
        <v>1</v>
      </c>
      <c r="BN24" s="153">
        <v>1</v>
      </c>
      <c r="BO24" s="153">
        <v>1</v>
      </c>
      <c r="BP24" s="153">
        <v>1</v>
      </c>
      <c r="BQ24" s="153"/>
      <c r="BR24" s="153"/>
      <c r="BS24" s="154">
        <v>15</v>
      </c>
      <c r="BT24" s="155"/>
      <c r="BU24" s="156"/>
      <c r="BV24" s="156">
        <v>15</v>
      </c>
      <c r="BW24" s="156"/>
      <c r="BX24" s="156">
        <v>24</v>
      </c>
      <c r="BY24" s="156">
        <v>13</v>
      </c>
      <c r="BZ24" s="156">
        <v>13</v>
      </c>
      <c r="CA24" s="156"/>
      <c r="CB24" s="156">
        <v>12</v>
      </c>
      <c r="CC24" s="156"/>
      <c r="CD24" s="156"/>
      <c r="CE24" s="156"/>
      <c r="CF24" s="156">
        <v>63</v>
      </c>
      <c r="CG24" s="156">
        <v>38</v>
      </c>
      <c r="CH24" s="156"/>
      <c r="CI24" s="156">
        <v>59</v>
      </c>
      <c r="CJ24" s="156">
        <v>40</v>
      </c>
      <c r="CK24" s="156">
        <v>37</v>
      </c>
      <c r="CL24" s="156"/>
      <c r="CM24" s="156">
        <v>24</v>
      </c>
      <c r="CN24" s="156"/>
      <c r="CO24" s="156">
        <v>58</v>
      </c>
      <c r="CP24" s="156">
        <v>66</v>
      </c>
      <c r="CQ24" s="156">
        <v>37</v>
      </c>
      <c r="CR24" s="156"/>
      <c r="CS24" s="156">
        <v>18</v>
      </c>
      <c r="CT24" s="156"/>
      <c r="CU24" s="156"/>
      <c r="CV24" s="156">
        <v>66</v>
      </c>
      <c r="CW24" s="156">
        <v>35</v>
      </c>
      <c r="CX24" s="156">
        <v>27</v>
      </c>
      <c r="CY24" s="156">
        <v>23</v>
      </c>
      <c r="CZ24" s="156"/>
      <c r="DA24" s="156">
        <v>60</v>
      </c>
      <c r="DB24" s="156">
        <v>62</v>
      </c>
      <c r="DC24" s="156">
        <v>23</v>
      </c>
      <c r="DD24" s="156"/>
      <c r="DE24" s="156">
        <v>30</v>
      </c>
      <c r="DF24" s="156">
        <v>43</v>
      </c>
      <c r="DG24" s="278">
        <v>164</v>
      </c>
      <c r="DH24" s="289">
        <v>1050</v>
      </c>
      <c r="DI24" s="290">
        <f t="shared" si="1"/>
        <v>25</v>
      </c>
      <c r="DJ24" s="284"/>
      <c r="DK24" s="158"/>
      <c r="DL24" s="158">
        <v>0.50819672131147542</v>
      </c>
      <c r="DM24" s="158"/>
      <c r="DN24" s="158">
        <v>0.47096994535519127</v>
      </c>
      <c r="DO24" s="158">
        <v>0.43673812526271544</v>
      </c>
      <c r="DP24" s="158">
        <v>0.45880622110130309</v>
      </c>
      <c r="DQ24" s="158"/>
      <c r="DR24" s="158">
        <v>0.46220400728597449</v>
      </c>
      <c r="DS24" s="158"/>
      <c r="DT24" s="158"/>
      <c r="DU24" s="158"/>
      <c r="DV24" s="158">
        <v>0.54054991759909787</v>
      </c>
      <c r="DW24" s="158">
        <v>0.62776819096922631</v>
      </c>
      <c r="DX24" s="158"/>
      <c r="DY24" s="158">
        <v>0.60498286561081782</v>
      </c>
      <c r="DZ24" s="158">
        <v>0.46755464480874315</v>
      </c>
      <c r="EA24" s="158">
        <v>0.76827647319450598</v>
      </c>
      <c r="EB24" s="158"/>
      <c r="EC24" s="158">
        <v>0.6658697632058288</v>
      </c>
      <c r="ED24" s="158"/>
      <c r="EE24" s="158">
        <v>0.48360655737704916</v>
      </c>
      <c r="EF24" s="158">
        <v>0.63739857592316607</v>
      </c>
      <c r="EG24" s="158">
        <v>0.73260965883916707</v>
      </c>
      <c r="EH24" s="158"/>
      <c r="EI24" s="158">
        <v>0.50015179113539765</v>
      </c>
      <c r="EJ24" s="158"/>
      <c r="EK24" s="158"/>
      <c r="EL24" s="158">
        <v>0.64128994866699784</v>
      </c>
      <c r="EM24" s="158">
        <v>0.60156128024980482</v>
      </c>
      <c r="EN24" s="158">
        <v>0.46852863792754501</v>
      </c>
      <c r="EO24" s="158">
        <v>0.83368971252078883</v>
      </c>
      <c r="EP24" s="158"/>
      <c r="EQ24" s="158">
        <v>0.68237704918032782</v>
      </c>
      <c r="ER24" s="158">
        <v>0.74026088489335451</v>
      </c>
      <c r="ES24" s="158">
        <v>1.3534093608933238</v>
      </c>
      <c r="ET24" s="158"/>
      <c r="EU24" s="158">
        <v>0.72222222222222221</v>
      </c>
      <c r="EV24" s="158">
        <v>0.61564366501461432</v>
      </c>
      <c r="EW24" s="159">
        <v>0.9036052245768359</v>
      </c>
      <c r="EX24" s="160">
        <v>0.67481654957064796</v>
      </c>
      <c r="EY24" s="149">
        <v>12</v>
      </c>
      <c r="EZ24" s="150"/>
      <c r="FA24" s="150">
        <v>3</v>
      </c>
      <c r="FB24" s="150"/>
      <c r="FC24" s="150"/>
      <c r="FD24" s="150"/>
      <c r="FE24" s="150">
        <v>7</v>
      </c>
      <c r="FF24" s="150"/>
      <c r="FG24" s="150"/>
      <c r="FH24" s="150">
        <v>9</v>
      </c>
      <c r="FI24" s="150">
        <v>13</v>
      </c>
      <c r="FJ24" s="150"/>
      <c r="FK24" s="150">
        <v>18</v>
      </c>
      <c r="FL24" s="150">
        <v>5</v>
      </c>
      <c r="FM24" s="150">
        <v>16</v>
      </c>
      <c r="FN24" s="150"/>
      <c r="FO24" s="150"/>
      <c r="FP24" s="150"/>
      <c r="FQ24" s="150">
        <v>33</v>
      </c>
      <c r="FR24" s="150">
        <v>9</v>
      </c>
      <c r="FS24" s="150">
        <v>7</v>
      </c>
      <c r="FT24" s="150"/>
      <c r="FU24" s="150">
        <v>4</v>
      </c>
      <c r="FV24" s="150"/>
      <c r="FW24" s="150"/>
      <c r="FX24" s="150">
        <v>8</v>
      </c>
      <c r="FY24" s="150"/>
      <c r="FZ24" s="150"/>
      <c r="GA24" s="150"/>
      <c r="GB24" s="150"/>
      <c r="GC24" s="150"/>
      <c r="GD24" s="296">
        <v>48</v>
      </c>
      <c r="GE24" s="307">
        <v>192</v>
      </c>
      <c r="GF24" s="308">
        <f t="shared" si="2"/>
        <v>14</v>
      </c>
      <c r="GG24" s="302">
        <v>0.81967213114754101</v>
      </c>
      <c r="GH24" s="161"/>
      <c r="GI24" s="161">
        <v>0.65027322404371579</v>
      </c>
      <c r="GJ24" s="161"/>
      <c r="GK24" s="161"/>
      <c r="GL24" s="161"/>
      <c r="GM24" s="161">
        <v>0.56830601092896171</v>
      </c>
      <c r="GN24" s="161"/>
      <c r="GO24" s="161"/>
      <c r="GP24" s="161">
        <v>0.54280510018214934</v>
      </c>
      <c r="GQ24" s="161">
        <v>0.84846574190836488</v>
      </c>
      <c r="GR24" s="161"/>
      <c r="GS24" s="161">
        <v>0.86353976927747422</v>
      </c>
      <c r="GT24" s="161">
        <v>0.73715846994535517</v>
      </c>
      <c r="GU24" s="161">
        <v>0.79252049180327866</v>
      </c>
      <c r="GV24" s="161"/>
      <c r="GW24" s="161"/>
      <c r="GX24" s="161"/>
      <c r="GY24" s="161">
        <v>0.60928961748633881</v>
      </c>
      <c r="GZ24" s="161">
        <v>0.85913782635094116</v>
      </c>
      <c r="HA24" s="161">
        <v>0.81303669008587043</v>
      </c>
      <c r="HB24" s="161"/>
      <c r="HC24" s="161">
        <v>0.75683060109289613</v>
      </c>
      <c r="HD24" s="161"/>
      <c r="HE24" s="161"/>
      <c r="HF24" s="161">
        <v>0.76571038251366119</v>
      </c>
      <c r="HG24" s="161"/>
      <c r="HH24" s="161"/>
      <c r="HI24" s="161"/>
      <c r="HJ24" s="161"/>
      <c r="HK24" s="161"/>
      <c r="HL24" s="162">
        <v>0.83606557377049184</v>
      </c>
      <c r="HM24" s="163">
        <v>0.76252276867030966</v>
      </c>
      <c r="HN24" s="152"/>
      <c r="HO24" s="153">
        <v>56</v>
      </c>
      <c r="HP24" s="153">
        <v>18</v>
      </c>
      <c r="HQ24" s="153"/>
      <c r="HR24" s="153"/>
      <c r="HS24" s="164"/>
      <c r="HT24" s="153"/>
      <c r="HU24" s="165"/>
      <c r="HV24" s="154"/>
      <c r="HW24" s="144">
        <v>786</v>
      </c>
      <c r="HX24" s="145">
        <v>3212</v>
      </c>
      <c r="HY24" s="145">
        <v>933</v>
      </c>
      <c r="HZ24" s="145">
        <v>2046</v>
      </c>
      <c r="IA24" s="145">
        <v>2057</v>
      </c>
      <c r="IB24" s="145">
        <v>4893</v>
      </c>
      <c r="IC24" s="145">
        <v>2702</v>
      </c>
      <c r="ID24" s="145">
        <v>1575</v>
      </c>
      <c r="IE24" s="145">
        <v>5004</v>
      </c>
      <c r="IF24" s="145">
        <v>1414</v>
      </c>
      <c r="IG24" s="145">
        <v>1303</v>
      </c>
      <c r="IH24" s="145">
        <v>2173</v>
      </c>
      <c r="II24" s="145">
        <v>836</v>
      </c>
      <c r="IJ24" s="145">
        <v>1386</v>
      </c>
      <c r="IK24" s="145">
        <v>2140</v>
      </c>
      <c r="IL24" s="145">
        <v>2168</v>
      </c>
      <c r="IM24" s="145">
        <v>392</v>
      </c>
      <c r="IN24" s="145">
        <v>1549</v>
      </c>
      <c r="IO24" s="145">
        <v>532</v>
      </c>
      <c r="IP24" s="145">
        <v>698</v>
      </c>
      <c r="IQ24" s="145">
        <v>147</v>
      </c>
      <c r="IR24" s="145">
        <v>247</v>
      </c>
      <c r="IS24" s="145">
        <v>42</v>
      </c>
      <c r="IT24" s="145">
        <v>346</v>
      </c>
      <c r="IU24" s="145">
        <v>689</v>
      </c>
      <c r="IV24" s="145">
        <v>126</v>
      </c>
      <c r="IW24" s="145">
        <v>23</v>
      </c>
      <c r="IX24" s="146">
        <v>7</v>
      </c>
      <c r="IY24" s="166">
        <v>39426</v>
      </c>
      <c r="IZ24" s="315">
        <f t="shared" si="21"/>
        <v>2.3131943387612236E-2</v>
      </c>
      <c r="JA24" s="439">
        <f t="shared" si="3"/>
        <v>107.72131147540983</v>
      </c>
      <c r="JB24" s="444">
        <v>10061</v>
      </c>
      <c r="JC24" s="452">
        <v>0.25518693248110386</v>
      </c>
      <c r="JD24" s="445">
        <v>21677</v>
      </c>
      <c r="JE24" s="454">
        <v>0.549814842997007</v>
      </c>
      <c r="JF24" s="167">
        <v>26.422391857506362</v>
      </c>
      <c r="JG24" s="168">
        <v>7.7163760896637612</v>
      </c>
      <c r="JH24" s="168">
        <v>5.032154340836013</v>
      </c>
      <c r="JI24" s="168">
        <v>7.1783968719452593</v>
      </c>
      <c r="JJ24" s="168">
        <v>10.424890617403987</v>
      </c>
      <c r="JK24" s="168">
        <v>8.7377886777028415</v>
      </c>
      <c r="JL24" s="168">
        <v>7.9789045151739453</v>
      </c>
      <c r="JM24" s="168">
        <v>8.3555555555555561</v>
      </c>
      <c r="JN24" s="168">
        <v>9.1418864908073534</v>
      </c>
      <c r="JO24" s="168">
        <v>8.4455445544554451</v>
      </c>
      <c r="JP24" s="168">
        <v>8.6039907904835005</v>
      </c>
      <c r="JQ24" s="168">
        <v>8.5954901058444548</v>
      </c>
      <c r="JR24" s="168">
        <v>5.5203349282296648</v>
      </c>
      <c r="JS24" s="168">
        <v>5.083694083694084</v>
      </c>
      <c r="JT24" s="168">
        <v>5.3649532710280372</v>
      </c>
      <c r="JU24" s="168">
        <v>8.4400369003690034</v>
      </c>
      <c r="JV24" s="168">
        <v>8.4285714285714288</v>
      </c>
      <c r="JW24" s="168">
        <v>8.4254357650096843</v>
      </c>
      <c r="JX24" s="168">
        <v>13.907894736842104</v>
      </c>
      <c r="JY24" s="168">
        <v>19.332378223495702</v>
      </c>
      <c r="JZ24" s="168">
        <v>8.7346938775510203</v>
      </c>
      <c r="KA24" s="168">
        <v>12.493927125506072</v>
      </c>
      <c r="KB24" s="168">
        <v>7.6190476190476186</v>
      </c>
      <c r="KC24" s="168">
        <v>4.4190751445086702</v>
      </c>
      <c r="KD24" s="168">
        <v>17.505079825834542</v>
      </c>
      <c r="KE24" s="168">
        <v>16.69047619047619</v>
      </c>
      <c r="KF24" s="168">
        <v>14.217391304347826</v>
      </c>
      <c r="KG24" s="169">
        <v>9.8571428571428577</v>
      </c>
      <c r="KH24" s="464">
        <f t="shared" si="4"/>
        <v>10.095482276751175</v>
      </c>
      <c r="KI24" s="149">
        <v>14455</v>
      </c>
      <c r="KJ24" s="150">
        <v>6883</v>
      </c>
      <c r="KK24" s="150">
        <v>2374</v>
      </c>
      <c r="KL24" s="150">
        <v>1130</v>
      </c>
      <c r="KM24" s="150">
        <v>506</v>
      </c>
      <c r="KN24" s="296">
        <v>14078</v>
      </c>
      <c r="KO24" s="330">
        <f t="shared" si="5"/>
        <v>0.36663622989905137</v>
      </c>
      <c r="KP24" s="331">
        <f t="shared" si="6"/>
        <v>0.17458022624663927</v>
      </c>
      <c r="KQ24" s="331">
        <f t="shared" si="7"/>
        <v>6.0214071932227463E-2</v>
      </c>
      <c r="KR24" s="331">
        <f t="shared" si="8"/>
        <v>2.8661289504387968E-2</v>
      </c>
      <c r="KS24" s="331">
        <f t="shared" si="9"/>
        <v>1.2834170344442753E-2</v>
      </c>
      <c r="KT24" s="332">
        <v>0.35707401207325118</v>
      </c>
      <c r="KU24" s="324">
        <v>55553.705599999979</v>
      </c>
      <c r="KV24" s="170">
        <v>11413.686799999999</v>
      </c>
      <c r="KW24" s="342">
        <v>66967.392400000012</v>
      </c>
      <c r="KX24" s="351">
        <f t="shared" si="10"/>
        <v>0.17043648245739365</v>
      </c>
      <c r="KY24" s="352">
        <f t="shared" si="11"/>
        <v>1.6985591335666821</v>
      </c>
      <c r="KZ24" s="346">
        <v>27213.469499999996</v>
      </c>
      <c r="LA24" s="171">
        <v>19658.819799999997</v>
      </c>
      <c r="LB24" s="172">
        <v>20095.103100000008</v>
      </c>
      <c r="LC24" s="173">
        <v>0.40636895845447307</v>
      </c>
      <c r="LD24" s="174">
        <v>5135</v>
      </c>
      <c r="LE24" s="175">
        <v>17748</v>
      </c>
      <c r="LF24" s="175">
        <v>3732</v>
      </c>
      <c r="LG24" s="175">
        <v>12441</v>
      </c>
      <c r="LH24" s="175">
        <v>15813</v>
      </c>
      <c r="LI24" s="175">
        <v>29282</v>
      </c>
      <c r="LJ24" s="175">
        <v>16335</v>
      </c>
      <c r="LK24" s="175">
        <v>10195</v>
      </c>
      <c r="LL24" s="175">
        <v>38400</v>
      </c>
      <c r="LM24" s="175">
        <v>10197</v>
      </c>
      <c r="LN24" s="175">
        <v>9258</v>
      </c>
      <c r="LO24" s="175">
        <v>15137</v>
      </c>
      <c r="LP24" s="175">
        <v>3659</v>
      </c>
      <c r="LQ24" s="175">
        <v>5085</v>
      </c>
      <c r="LR24" s="175">
        <v>8081</v>
      </c>
      <c r="LS24" s="175">
        <v>8611</v>
      </c>
      <c r="LT24" s="175">
        <v>2653</v>
      </c>
      <c r="LU24" s="175">
        <v>10156</v>
      </c>
      <c r="LV24" s="175">
        <v>5195</v>
      </c>
      <c r="LW24" s="175">
        <v>12886</v>
      </c>
      <c r="LX24" s="175">
        <v>1105</v>
      </c>
      <c r="LY24" s="175">
        <v>2210</v>
      </c>
      <c r="LZ24" s="175">
        <v>232</v>
      </c>
      <c r="MA24" s="175">
        <v>1126</v>
      </c>
      <c r="MB24" s="175">
        <v>11372</v>
      </c>
      <c r="MC24" s="175">
        <v>1431</v>
      </c>
      <c r="MD24" s="175">
        <v>275</v>
      </c>
      <c r="ME24" s="364">
        <v>22</v>
      </c>
      <c r="MF24" s="374">
        <f t="shared" si="12"/>
        <v>257772</v>
      </c>
      <c r="MG24" s="375">
        <f t="shared" si="13"/>
        <v>704.29508196721315</v>
      </c>
      <c r="MH24" s="369">
        <v>14931</v>
      </c>
      <c r="MI24" s="156">
        <v>3832</v>
      </c>
      <c r="MJ24" s="156">
        <v>27</v>
      </c>
      <c r="MK24" s="156">
        <v>224</v>
      </c>
      <c r="ML24" s="156">
        <v>3574</v>
      </c>
      <c r="MM24" s="156">
        <v>8661</v>
      </c>
      <c r="MN24" s="156">
        <v>2511</v>
      </c>
      <c r="MO24" s="156">
        <v>1387</v>
      </c>
      <c r="MP24" s="156">
        <v>2340</v>
      </c>
      <c r="MQ24" s="156">
        <v>332</v>
      </c>
      <c r="MR24" s="156">
        <v>659</v>
      </c>
      <c r="MS24" s="156">
        <v>1358</v>
      </c>
      <c r="MT24" s="156">
        <v>118</v>
      </c>
      <c r="MU24" s="156">
        <v>595</v>
      </c>
      <c r="MV24" s="156">
        <v>1280</v>
      </c>
      <c r="MW24" s="156">
        <v>7531</v>
      </c>
      <c r="MX24" s="156">
        <v>259</v>
      </c>
      <c r="MY24" s="156">
        <v>1347</v>
      </c>
      <c r="MZ24" s="156">
        <v>1684</v>
      </c>
      <c r="NA24" s="156">
        <v>127</v>
      </c>
      <c r="NB24" s="156">
        <v>69</v>
      </c>
      <c r="NC24" s="156">
        <v>627</v>
      </c>
      <c r="ND24" s="156">
        <v>46</v>
      </c>
      <c r="NE24" s="156">
        <v>70</v>
      </c>
      <c r="NF24" s="156"/>
      <c r="NG24" s="156">
        <v>550</v>
      </c>
      <c r="NH24" s="156">
        <v>29</v>
      </c>
      <c r="NI24" s="278">
        <v>40</v>
      </c>
      <c r="NJ24" s="289">
        <f t="shared" si="14"/>
        <v>54208</v>
      </c>
      <c r="NK24" s="290">
        <f t="shared" si="15"/>
        <v>148.10928961748633</v>
      </c>
      <c r="NL24" s="386">
        <f t="shared" si="16"/>
        <v>257772</v>
      </c>
      <c r="NM24" s="387">
        <f t="shared" si="17"/>
        <v>54208</v>
      </c>
      <c r="NN24" s="393">
        <f t="shared" si="18"/>
        <v>0.17375472786717097</v>
      </c>
      <c r="NO24" s="380"/>
      <c r="NP24" s="176">
        <v>958</v>
      </c>
      <c r="NQ24" s="176">
        <v>3526</v>
      </c>
      <c r="NR24" s="176">
        <v>5762</v>
      </c>
      <c r="NS24" s="176">
        <v>9977</v>
      </c>
      <c r="NT24" s="176">
        <v>8120</v>
      </c>
      <c r="NU24" s="176">
        <v>15306</v>
      </c>
      <c r="NV24" s="176">
        <v>457</v>
      </c>
      <c r="NW24" s="176"/>
      <c r="NX24" s="176">
        <v>1148</v>
      </c>
      <c r="NY24" s="176">
        <v>855</v>
      </c>
      <c r="NZ24" s="176">
        <v>709</v>
      </c>
      <c r="OA24" s="176">
        <v>1564</v>
      </c>
      <c r="OB24" s="176">
        <v>626</v>
      </c>
      <c r="OC24" s="176">
        <v>4483</v>
      </c>
      <c r="OD24" s="176">
        <v>717</v>
      </c>
      <c r="OE24" s="397"/>
      <c r="OF24" s="403">
        <f t="shared" si="19"/>
        <v>54208</v>
      </c>
      <c r="OG24" s="407">
        <f t="shared" si="20"/>
        <v>0.23937426210153484</v>
      </c>
      <c r="OH24" s="415">
        <v>1252</v>
      </c>
      <c r="OI24" s="416">
        <v>17</v>
      </c>
      <c r="OJ24" s="416">
        <v>96</v>
      </c>
      <c r="OK24" s="416">
        <v>1365</v>
      </c>
      <c r="OL24" s="416">
        <v>7520</v>
      </c>
      <c r="OM24" s="416">
        <v>3016</v>
      </c>
      <c r="ON24" s="416">
        <v>2082</v>
      </c>
      <c r="OO24" s="416">
        <v>12618</v>
      </c>
      <c r="OP24" s="417">
        <v>13983</v>
      </c>
      <c r="OQ24" s="429">
        <v>65</v>
      </c>
      <c r="OR24" s="430">
        <v>144</v>
      </c>
      <c r="OS24" s="431">
        <v>209</v>
      </c>
      <c r="OT24" s="346">
        <v>7.6</v>
      </c>
      <c r="OU24" s="177">
        <v>0.6333333333333333</v>
      </c>
      <c r="OV24" s="171">
        <v>81.95</v>
      </c>
      <c r="OW24" s="177">
        <v>0.45527777777777778</v>
      </c>
      <c r="OX24" s="171">
        <v>56.5</v>
      </c>
      <c r="OY24" s="177">
        <v>4.708333333333333</v>
      </c>
      <c r="OZ24" s="171">
        <v>519.52</v>
      </c>
      <c r="PA24" s="178">
        <v>2.886222222222222</v>
      </c>
      <c r="PB24" s="155"/>
      <c r="PC24" s="156"/>
      <c r="PD24" s="156"/>
      <c r="PE24" s="156"/>
      <c r="PF24" s="156"/>
      <c r="PG24" s="156"/>
      <c r="PH24" s="156"/>
      <c r="PI24" s="156"/>
      <c r="PJ24" s="157"/>
    </row>
    <row r="25" spans="1:426" x14ac:dyDescent="0.15">
      <c r="A25" s="130" t="s">
        <v>314</v>
      </c>
      <c r="B25" s="131" t="s">
        <v>315</v>
      </c>
      <c r="C25" s="132" t="s">
        <v>316</v>
      </c>
      <c r="D25" s="131" t="s">
        <v>317</v>
      </c>
      <c r="E25" s="131" t="s">
        <v>318</v>
      </c>
      <c r="F25" s="132" t="s">
        <v>319</v>
      </c>
      <c r="G25" s="132" t="s">
        <v>319</v>
      </c>
      <c r="H25" s="132" t="s">
        <v>320</v>
      </c>
      <c r="I25" s="132" t="s">
        <v>210</v>
      </c>
      <c r="J25" s="133" t="s">
        <v>282</v>
      </c>
      <c r="K25" s="134">
        <v>163718</v>
      </c>
      <c r="L25" s="135">
        <v>1067</v>
      </c>
      <c r="M25" s="135">
        <v>144588</v>
      </c>
      <c r="N25" s="135">
        <v>94495</v>
      </c>
      <c r="O25" s="136">
        <v>0.65354662904252081</v>
      </c>
      <c r="P25" s="137">
        <v>19130</v>
      </c>
      <c r="Q25" s="138">
        <v>0</v>
      </c>
      <c r="R25" s="139">
        <v>145809.39805000002</v>
      </c>
      <c r="S25" s="139">
        <v>0</v>
      </c>
      <c r="T25" s="139">
        <v>145809.39805000002</v>
      </c>
      <c r="U25" s="467">
        <f t="shared" si="0"/>
        <v>0.89061311554013622</v>
      </c>
      <c r="V25" s="140">
        <v>16.70531746</v>
      </c>
      <c r="W25" s="141">
        <v>0</v>
      </c>
      <c r="X25" s="141">
        <v>34.835026460000002</v>
      </c>
      <c r="Y25" s="141">
        <v>1.252380952</v>
      </c>
      <c r="Z25" s="141">
        <v>4.7294179889999999</v>
      </c>
      <c r="AA25" s="141">
        <v>15.16</v>
      </c>
      <c r="AB25" s="141">
        <v>0</v>
      </c>
      <c r="AC25" s="141">
        <v>9.6818055560000005</v>
      </c>
      <c r="AD25" s="141">
        <v>12.83625</v>
      </c>
      <c r="AE25" s="141">
        <v>95.200198416999996</v>
      </c>
      <c r="AF25" s="142">
        <v>0.22984073945023692</v>
      </c>
      <c r="AG25" s="143">
        <v>0.47927902355080237</v>
      </c>
      <c r="AH25" s="147"/>
      <c r="AI25" s="148"/>
      <c r="AJ25" s="149"/>
      <c r="AK25" s="150"/>
      <c r="AL25" s="150"/>
      <c r="AM25" s="150"/>
      <c r="AN25" s="151"/>
      <c r="AO25" s="149">
        <v>306</v>
      </c>
      <c r="AP25" s="150"/>
      <c r="AQ25" s="151"/>
      <c r="AR25" s="152"/>
      <c r="AS25" s="153"/>
      <c r="AT25" s="153"/>
      <c r="AU25" s="153"/>
      <c r="AV25" s="153"/>
      <c r="AW25" s="153"/>
      <c r="AX25" s="153"/>
      <c r="AY25" s="153"/>
      <c r="AZ25" s="153"/>
      <c r="BA25" s="153"/>
      <c r="BB25" s="153"/>
      <c r="BC25" s="153"/>
      <c r="BD25" s="153"/>
      <c r="BE25" s="153"/>
      <c r="BF25" s="153"/>
      <c r="BG25" s="153"/>
      <c r="BH25" s="153"/>
      <c r="BI25" s="153"/>
      <c r="BJ25" s="153"/>
      <c r="BK25" s="153"/>
      <c r="BL25" s="153"/>
      <c r="BM25" s="153"/>
      <c r="BN25" s="153"/>
      <c r="BO25" s="153"/>
      <c r="BP25" s="153"/>
      <c r="BQ25" s="153"/>
      <c r="BR25" s="153"/>
      <c r="BS25" s="154"/>
      <c r="BT25" s="155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156"/>
      <c r="CU25" s="156"/>
      <c r="CV25" s="156"/>
      <c r="CW25" s="156"/>
      <c r="CX25" s="156">
        <v>52</v>
      </c>
      <c r="CY25" s="156"/>
      <c r="CZ25" s="156"/>
      <c r="DA25" s="156"/>
      <c r="DB25" s="156"/>
      <c r="DC25" s="156"/>
      <c r="DD25" s="156"/>
      <c r="DE25" s="156"/>
      <c r="DF25" s="156"/>
      <c r="DG25" s="278"/>
      <c r="DH25" s="289">
        <v>52</v>
      </c>
      <c r="DI25" s="290">
        <f t="shared" si="1"/>
        <v>1</v>
      </c>
      <c r="DJ25" s="284"/>
      <c r="DK25" s="158"/>
      <c r="DL25" s="158"/>
      <c r="DM25" s="158"/>
      <c r="DN25" s="158"/>
      <c r="DO25" s="158"/>
      <c r="DP25" s="158"/>
      <c r="DQ25" s="158"/>
      <c r="DR25" s="158"/>
      <c r="DS25" s="158"/>
      <c r="DT25" s="158"/>
      <c r="DU25" s="158"/>
      <c r="DV25" s="158"/>
      <c r="DW25" s="158"/>
      <c r="DX25" s="158"/>
      <c r="DY25" s="158"/>
      <c r="DZ25" s="158"/>
      <c r="EA25" s="158"/>
      <c r="EB25" s="158"/>
      <c r="EC25" s="158"/>
      <c r="ED25" s="158"/>
      <c r="EE25" s="158"/>
      <c r="EF25" s="158"/>
      <c r="EG25" s="158"/>
      <c r="EH25" s="158"/>
      <c r="EI25" s="158"/>
      <c r="EJ25" s="158"/>
      <c r="EK25" s="158"/>
      <c r="EL25" s="158"/>
      <c r="EM25" s="158"/>
      <c r="EN25" s="158">
        <v>0.41414459857082808</v>
      </c>
      <c r="EO25" s="158"/>
      <c r="EP25" s="158"/>
      <c r="EQ25" s="158"/>
      <c r="ER25" s="158"/>
      <c r="ES25" s="158"/>
      <c r="ET25" s="158"/>
      <c r="EU25" s="158"/>
      <c r="EV25" s="158"/>
      <c r="EW25" s="159"/>
      <c r="EX25" s="160">
        <v>0.41414459857082808</v>
      </c>
      <c r="EY25" s="149"/>
      <c r="EZ25" s="150"/>
      <c r="FA25" s="150"/>
      <c r="FB25" s="150"/>
      <c r="FC25" s="150"/>
      <c r="FD25" s="150"/>
      <c r="FE25" s="150"/>
      <c r="FF25" s="150"/>
      <c r="FG25" s="150"/>
      <c r="FH25" s="150"/>
      <c r="FI25" s="150"/>
      <c r="FJ25" s="150"/>
      <c r="FK25" s="150"/>
      <c r="FL25" s="150"/>
      <c r="FM25" s="150"/>
      <c r="FN25" s="150"/>
      <c r="FO25" s="150"/>
      <c r="FP25" s="150"/>
      <c r="FQ25" s="150"/>
      <c r="FR25" s="150"/>
      <c r="FS25" s="150"/>
      <c r="FT25" s="150"/>
      <c r="FU25" s="150"/>
      <c r="FV25" s="150"/>
      <c r="FW25" s="150"/>
      <c r="FX25" s="150"/>
      <c r="FY25" s="150"/>
      <c r="FZ25" s="150"/>
      <c r="GA25" s="150"/>
      <c r="GB25" s="150"/>
      <c r="GC25" s="150"/>
      <c r="GD25" s="296"/>
      <c r="GE25" s="307"/>
      <c r="GF25" s="308"/>
      <c r="GG25" s="302"/>
      <c r="GH25" s="161"/>
      <c r="GI25" s="161"/>
      <c r="GJ25" s="161"/>
      <c r="GK25" s="161"/>
      <c r="GL25" s="161"/>
      <c r="GM25" s="161"/>
      <c r="GN25" s="161"/>
      <c r="GO25" s="161"/>
      <c r="GP25" s="161"/>
      <c r="GQ25" s="161"/>
      <c r="GR25" s="161"/>
      <c r="GS25" s="161"/>
      <c r="GT25" s="161"/>
      <c r="GU25" s="161"/>
      <c r="GV25" s="161"/>
      <c r="GW25" s="161"/>
      <c r="GX25" s="161"/>
      <c r="GY25" s="161"/>
      <c r="GZ25" s="161"/>
      <c r="HA25" s="161"/>
      <c r="HB25" s="161"/>
      <c r="HC25" s="161"/>
      <c r="HD25" s="161"/>
      <c r="HE25" s="161"/>
      <c r="HF25" s="161"/>
      <c r="HG25" s="161"/>
      <c r="HH25" s="161"/>
      <c r="HI25" s="161"/>
      <c r="HJ25" s="161"/>
      <c r="HK25" s="161"/>
      <c r="HL25" s="162"/>
      <c r="HM25" s="163"/>
      <c r="HN25" s="152"/>
      <c r="HO25" s="153"/>
      <c r="HP25" s="153"/>
      <c r="HQ25" s="153"/>
      <c r="HR25" s="153"/>
      <c r="HS25" s="164"/>
      <c r="HT25" s="153"/>
      <c r="HU25" s="165"/>
      <c r="HV25" s="154"/>
      <c r="HW25" s="144"/>
      <c r="HX25" s="145">
        <v>306</v>
      </c>
      <c r="HY25" s="145">
        <v>5</v>
      </c>
      <c r="HZ25" s="145">
        <v>36</v>
      </c>
      <c r="IA25" s="145"/>
      <c r="IB25" s="145">
        <v>7</v>
      </c>
      <c r="IC25" s="145">
        <v>1</v>
      </c>
      <c r="ID25" s="145"/>
      <c r="IE25" s="145">
        <v>1934</v>
      </c>
      <c r="IF25" s="145">
        <v>227</v>
      </c>
      <c r="IG25" s="145">
        <v>1</v>
      </c>
      <c r="IH25" s="145"/>
      <c r="II25" s="145"/>
      <c r="IJ25" s="145"/>
      <c r="IK25" s="145"/>
      <c r="IL25" s="145"/>
      <c r="IM25" s="145"/>
      <c r="IN25" s="145"/>
      <c r="IO25" s="145">
        <v>7</v>
      </c>
      <c r="IP25" s="145">
        <v>5</v>
      </c>
      <c r="IQ25" s="145"/>
      <c r="IR25" s="145">
        <v>38</v>
      </c>
      <c r="IS25" s="145">
        <v>2</v>
      </c>
      <c r="IT25" s="145">
        <v>406</v>
      </c>
      <c r="IU25" s="145"/>
      <c r="IV25" s="145"/>
      <c r="IW25" s="145">
        <v>5</v>
      </c>
      <c r="IX25" s="146">
        <v>1</v>
      </c>
      <c r="IY25" s="166">
        <v>2981</v>
      </c>
      <c r="IZ25" s="315"/>
      <c r="JA25" s="439">
        <f t="shared" si="3"/>
        <v>8.1448087431693992</v>
      </c>
      <c r="JB25" s="444">
        <v>2353</v>
      </c>
      <c r="JC25" s="452">
        <v>0.78933243877893322</v>
      </c>
      <c r="JD25" s="445">
        <v>2798</v>
      </c>
      <c r="JE25" s="454">
        <v>0.93861120429386113</v>
      </c>
      <c r="JF25" s="167"/>
      <c r="JG25" s="168">
        <v>3.2287581699346406</v>
      </c>
      <c r="JH25" s="168">
        <v>2.4</v>
      </c>
      <c r="JI25" s="168">
        <v>2.9166666666666665</v>
      </c>
      <c r="JJ25" s="168"/>
      <c r="JK25" s="168">
        <v>4.1428571428571432</v>
      </c>
      <c r="JL25" s="168">
        <v>4</v>
      </c>
      <c r="JM25" s="168"/>
      <c r="JN25" s="168">
        <v>3.4379524301964839</v>
      </c>
      <c r="JO25" s="168">
        <v>3.8193832599118944</v>
      </c>
      <c r="JP25" s="168">
        <v>4</v>
      </c>
      <c r="JQ25" s="168"/>
      <c r="JR25" s="168"/>
      <c r="JS25" s="168"/>
      <c r="JT25" s="168"/>
      <c r="JU25" s="168"/>
      <c r="JV25" s="168"/>
      <c r="JW25" s="168"/>
      <c r="JX25" s="168">
        <v>7.4285714285714288</v>
      </c>
      <c r="JY25" s="168">
        <v>5</v>
      </c>
      <c r="JZ25" s="168"/>
      <c r="KA25" s="168">
        <v>4.1842105263157894</v>
      </c>
      <c r="KB25" s="168">
        <v>5.5</v>
      </c>
      <c r="KC25" s="168">
        <v>4.1034482758620694</v>
      </c>
      <c r="KD25" s="168"/>
      <c r="KE25" s="168"/>
      <c r="KF25" s="168">
        <v>2.8</v>
      </c>
      <c r="KG25" s="169">
        <v>2</v>
      </c>
      <c r="KH25" s="464">
        <f t="shared" si="4"/>
        <v>3.9307898600210742</v>
      </c>
      <c r="KI25" s="149">
        <v>2431</v>
      </c>
      <c r="KJ25" s="150">
        <v>15</v>
      </c>
      <c r="KK25" s="150"/>
      <c r="KL25" s="150"/>
      <c r="KM25" s="150"/>
      <c r="KN25" s="296">
        <v>535</v>
      </c>
      <c r="KO25" s="330">
        <f t="shared" si="5"/>
        <v>0.81549815498154976</v>
      </c>
      <c r="KP25" s="331">
        <f t="shared" si="6"/>
        <v>5.0318685005031867E-3</v>
      </c>
      <c r="KQ25" s="331">
        <f t="shared" si="7"/>
        <v>0</v>
      </c>
      <c r="KR25" s="331">
        <f t="shared" si="8"/>
        <v>0</v>
      </c>
      <c r="KS25" s="331">
        <f t="shared" si="9"/>
        <v>0</v>
      </c>
      <c r="KT25" s="332">
        <v>0.17946997651794699</v>
      </c>
      <c r="KU25" s="324">
        <v>1702.3448999999996</v>
      </c>
      <c r="KV25" s="170">
        <v>97.186599999999984</v>
      </c>
      <c r="KW25" s="342">
        <v>1799.5315000000003</v>
      </c>
      <c r="KX25" s="351">
        <f t="shared" si="10"/>
        <v>5.4006612276584195E-2</v>
      </c>
      <c r="KY25" s="352">
        <f t="shared" si="11"/>
        <v>0.60366705803421683</v>
      </c>
      <c r="KZ25" s="346">
        <v>472.59629999999999</v>
      </c>
      <c r="LA25" s="171">
        <v>1280.2662</v>
      </c>
      <c r="LB25" s="172">
        <v>46.668999999999997</v>
      </c>
      <c r="LC25" s="173">
        <v>0.26262185463271964</v>
      </c>
      <c r="LD25" s="174"/>
      <c r="LE25" s="175">
        <v>687</v>
      </c>
      <c r="LF25" s="175">
        <v>8</v>
      </c>
      <c r="LG25" s="175">
        <v>70</v>
      </c>
      <c r="LH25" s="175"/>
      <c r="LI25" s="175">
        <v>22</v>
      </c>
      <c r="LJ25" s="175">
        <v>3</v>
      </c>
      <c r="LK25" s="175"/>
      <c r="LL25" s="175">
        <v>4770</v>
      </c>
      <c r="LM25" s="175">
        <v>654</v>
      </c>
      <c r="LN25" s="175">
        <v>3</v>
      </c>
      <c r="LO25" s="175"/>
      <c r="LP25" s="175"/>
      <c r="LQ25" s="175"/>
      <c r="LR25" s="175"/>
      <c r="LS25" s="175"/>
      <c r="LT25" s="175"/>
      <c r="LU25" s="175"/>
      <c r="LV25" s="175">
        <v>44</v>
      </c>
      <c r="LW25" s="175">
        <v>20</v>
      </c>
      <c r="LX25" s="175"/>
      <c r="LY25" s="175">
        <v>120</v>
      </c>
      <c r="LZ25" s="175">
        <v>9</v>
      </c>
      <c r="MA25" s="175">
        <v>1346</v>
      </c>
      <c r="MB25" s="175"/>
      <c r="MC25" s="175"/>
      <c r="MD25" s="175">
        <v>11</v>
      </c>
      <c r="ME25" s="364">
        <v>1</v>
      </c>
      <c r="MF25" s="374">
        <f t="shared" si="12"/>
        <v>7768</v>
      </c>
      <c r="MG25" s="375">
        <f t="shared" si="13"/>
        <v>21.224043715846996</v>
      </c>
      <c r="MH25" s="369"/>
      <c r="MI25" s="156"/>
      <c r="MJ25" s="156"/>
      <c r="MK25" s="156"/>
      <c r="ML25" s="156"/>
      <c r="MM25" s="156"/>
      <c r="MN25" s="156"/>
      <c r="MO25" s="156"/>
      <c r="MP25" s="156"/>
      <c r="MQ25" s="156"/>
      <c r="MR25" s="156"/>
      <c r="MS25" s="156"/>
      <c r="MT25" s="156"/>
      <c r="MU25" s="156"/>
      <c r="MV25" s="156"/>
      <c r="MW25" s="156"/>
      <c r="MX25" s="156"/>
      <c r="MY25" s="156"/>
      <c r="MZ25" s="156"/>
      <c r="NA25" s="156"/>
      <c r="NB25" s="156"/>
      <c r="NC25" s="156"/>
      <c r="ND25" s="156"/>
      <c r="NE25" s="156"/>
      <c r="NF25" s="156"/>
      <c r="NG25" s="156"/>
      <c r="NH25" s="156"/>
      <c r="NI25" s="278"/>
      <c r="NJ25" s="289">
        <f t="shared" si="14"/>
        <v>0</v>
      </c>
      <c r="NK25" s="290"/>
      <c r="NL25" s="386">
        <f t="shared" si="16"/>
        <v>7768</v>
      </c>
      <c r="NM25" s="387">
        <f t="shared" si="17"/>
        <v>0</v>
      </c>
      <c r="NN25" s="393">
        <f t="shared" si="18"/>
        <v>0</v>
      </c>
      <c r="NO25" s="380"/>
      <c r="NP25" s="176"/>
      <c r="NQ25" s="176"/>
      <c r="NR25" s="176"/>
      <c r="NS25" s="176"/>
      <c r="NT25" s="176"/>
      <c r="NU25" s="176"/>
      <c r="NV25" s="176"/>
      <c r="NW25" s="176"/>
      <c r="NX25" s="176"/>
      <c r="NY25" s="176"/>
      <c r="NZ25" s="176"/>
      <c r="OA25" s="176"/>
      <c r="OB25" s="176"/>
      <c r="OC25" s="176"/>
      <c r="OD25" s="176"/>
      <c r="OE25" s="397"/>
      <c r="OF25" s="403"/>
      <c r="OG25" s="407"/>
      <c r="OH25" s="415"/>
      <c r="OI25" s="416"/>
      <c r="OJ25" s="416"/>
      <c r="OK25" s="416"/>
      <c r="OL25" s="416"/>
      <c r="OM25" s="416"/>
      <c r="ON25" s="416"/>
      <c r="OO25" s="416"/>
      <c r="OP25" s="417"/>
      <c r="OQ25" s="429"/>
      <c r="OR25" s="430"/>
      <c r="OS25" s="431"/>
      <c r="OT25" s="346"/>
      <c r="OU25" s="177"/>
      <c r="OV25" s="171"/>
      <c r="OW25" s="177"/>
      <c r="OX25" s="171"/>
      <c r="OY25" s="177"/>
      <c r="OZ25" s="171"/>
      <c r="PA25" s="178"/>
      <c r="PB25" s="155"/>
      <c r="PC25" s="156"/>
      <c r="PD25" s="156"/>
      <c r="PE25" s="156"/>
      <c r="PF25" s="156"/>
      <c r="PG25" s="156"/>
      <c r="PH25" s="156"/>
      <c r="PI25" s="156"/>
      <c r="PJ25" s="157"/>
    </row>
    <row r="26" spans="1:426" x14ac:dyDescent="0.15">
      <c r="A26" s="130" t="s">
        <v>321</v>
      </c>
      <c r="B26" s="131" t="s">
        <v>322</v>
      </c>
      <c r="C26" s="132" t="s">
        <v>323</v>
      </c>
      <c r="D26" s="131" t="s">
        <v>324</v>
      </c>
      <c r="E26" s="131" t="s">
        <v>280</v>
      </c>
      <c r="F26" s="132" t="s">
        <v>293</v>
      </c>
      <c r="G26" s="132" t="s">
        <v>294</v>
      </c>
      <c r="H26" s="132" t="s">
        <v>209</v>
      </c>
      <c r="I26" s="132" t="s">
        <v>210</v>
      </c>
      <c r="J26" s="133" t="s">
        <v>211</v>
      </c>
      <c r="K26" s="134">
        <v>1403648</v>
      </c>
      <c r="L26" s="135">
        <v>5391</v>
      </c>
      <c r="M26" s="135">
        <v>1246292</v>
      </c>
      <c r="N26" s="135">
        <v>485081</v>
      </c>
      <c r="O26" s="136">
        <v>0.38921938036992937</v>
      </c>
      <c r="P26" s="137">
        <v>157356</v>
      </c>
      <c r="Q26" s="138">
        <v>0</v>
      </c>
      <c r="R26" s="139">
        <v>1316010.9867399998</v>
      </c>
      <c r="S26" s="139">
        <v>0</v>
      </c>
      <c r="T26" s="139">
        <v>1316010.9867399998</v>
      </c>
      <c r="U26" s="467">
        <f t="shared" si="0"/>
        <v>0.93756482162194499</v>
      </c>
      <c r="V26" s="140">
        <v>57.027460320000003</v>
      </c>
      <c r="W26" s="141">
        <v>0.39</v>
      </c>
      <c r="X26" s="141">
        <v>198.62899469999999</v>
      </c>
      <c r="Y26" s="141">
        <v>8.2231746030000004</v>
      </c>
      <c r="Z26" s="141">
        <v>19.20619048</v>
      </c>
      <c r="AA26" s="141">
        <v>42.3</v>
      </c>
      <c r="AB26" s="141">
        <v>0</v>
      </c>
      <c r="AC26" s="141">
        <v>36.824702379999998</v>
      </c>
      <c r="AD26" s="141">
        <v>6.2194940479999996</v>
      </c>
      <c r="AE26" s="141">
        <v>368.82001653100002</v>
      </c>
      <c r="AF26" s="142">
        <v>0.17505123708067016</v>
      </c>
      <c r="AG26" s="143">
        <v>0.60971067354599795</v>
      </c>
      <c r="AH26" s="147"/>
      <c r="AI26" s="148"/>
      <c r="AJ26" s="149"/>
      <c r="AK26" s="150"/>
      <c r="AL26" s="150"/>
      <c r="AM26" s="150"/>
      <c r="AN26" s="151"/>
      <c r="AO26" s="149"/>
      <c r="AP26" s="150"/>
      <c r="AQ26" s="151"/>
      <c r="AR26" s="152"/>
      <c r="AS26" s="153"/>
      <c r="AT26" s="153"/>
      <c r="AU26" s="153"/>
      <c r="AV26" s="153"/>
      <c r="AW26" s="153"/>
      <c r="AX26" s="153"/>
      <c r="AY26" s="153"/>
      <c r="AZ26" s="153"/>
      <c r="BA26" s="153"/>
      <c r="BB26" s="153">
        <v>1</v>
      </c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>
        <v>1</v>
      </c>
      <c r="BN26" s="153"/>
      <c r="BO26" s="153"/>
      <c r="BP26" s="153"/>
      <c r="BQ26" s="153"/>
      <c r="BR26" s="153"/>
      <c r="BS26" s="154">
        <v>2</v>
      </c>
      <c r="BT26" s="155"/>
      <c r="BU26" s="156"/>
      <c r="BV26" s="156"/>
      <c r="BW26" s="156"/>
      <c r="BX26" s="156"/>
      <c r="BY26" s="156"/>
      <c r="BZ26" s="156"/>
      <c r="CA26" s="156"/>
      <c r="CB26" s="156"/>
      <c r="CC26" s="156"/>
      <c r="CD26" s="156"/>
      <c r="CE26" s="156"/>
      <c r="CF26" s="156"/>
      <c r="CG26" s="156"/>
      <c r="CH26" s="156"/>
      <c r="CI26" s="156"/>
      <c r="CJ26" s="156"/>
      <c r="CK26" s="156">
        <v>55</v>
      </c>
      <c r="CL26" s="156"/>
      <c r="CM26" s="156"/>
      <c r="CN26" s="156"/>
      <c r="CO26" s="156"/>
      <c r="CP26" s="156"/>
      <c r="CQ26" s="156"/>
      <c r="CR26" s="156"/>
      <c r="CS26" s="156"/>
      <c r="CT26" s="156"/>
      <c r="CU26" s="156"/>
      <c r="CV26" s="156"/>
      <c r="CW26" s="156"/>
      <c r="CX26" s="156"/>
      <c r="CY26" s="156"/>
      <c r="CZ26" s="156"/>
      <c r="DA26" s="156"/>
      <c r="DB26" s="156"/>
      <c r="DC26" s="156"/>
      <c r="DD26" s="156"/>
      <c r="DE26" s="156"/>
      <c r="DF26" s="156"/>
      <c r="DG26" s="278"/>
      <c r="DH26" s="289">
        <v>55</v>
      </c>
      <c r="DI26" s="290">
        <f t="shared" si="1"/>
        <v>1</v>
      </c>
      <c r="DJ26" s="284"/>
      <c r="DK26" s="158"/>
      <c r="DL26" s="158"/>
      <c r="DM26" s="158"/>
      <c r="DN26" s="158"/>
      <c r="DO26" s="158"/>
      <c r="DP26" s="158"/>
      <c r="DQ26" s="158"/>
      <c r="DR26" s="158"/>
      <c r="DS26" s="158"/>
      <c r="DT26" s="158"/>
      <c r="DU26" s="158"/>
      <c r="DV26" s="158"/>
      <c r="DW26" s="158"/>
      <c r="DX26" s="158"/>
      <c r="DY26" s="158"/>
      <c r="DZ26" s="158"/>
      <c r="EA26" s="158">
        <v>0.66795827123695972</v>
      </c>
      <c r="EB26" s="158"/>
      <c r="EC26" s="158"/>
      <c r="ED26" s="158"/>
      <c r="EE26" s="158"/>
      <c r="EF26" s="158"/>
      <c r="EG26" s="158"/>
      <c r="EH26" s="158"/>
      <c r="EI26" s="158"/>
      <c r="EJ26" s="158"/>
      <c r="EK26" s="158"/>
      <c r="EL26" s="158"/>
      <c r="EM26" s="158"/>
      <c r="EN26" s="158"/>
      <c r="EO26" s="158"/>
      <c r="EP26" s="158"/>
      <c r="EQ26" s="158"/>
      <c r="ER26" s="158"/>
      <c r="ES26" s="158"/>
      <c r="ET26" s="158"/>
      <c r="EU26" s="158"/>
      <c r="EV26" s="158"/>
      <c r="EW26" s="159"/>
      <c r="EX26" s="160">
        <v>0.66795827123695972</v>
      </c>
      <c r="EY26" s="149"/>
      <c r="EZ26" s="150"/>
      <c r="FA26" s="150"/>
      <c r="FB26" s="150"/>
      <c r="FC26" s="150"/>
      <c r="FD26" s="150"/>
      <c r="FE26" s="150"/>
      <c r="FF26" s="150"/>
      <c r="FG26" s="150"/>
      <c r="FH26" s="150"/>
      <c r="FI26" s="150"/>
      <c r="FJ26" s="150"/>
      <c r="FK26" s="150">
        <v>4</v>
      </c>
      <c r="FL26" s="150"/>
      <c r="FM26" s="150">
        <v>31</v>
      </c>
      <c r="FN26" s="150"/>
      <c r="FO26" s="150"/>
      <c r="FP26" s="150"/>
      <c r="FQ26" s="150"/>
      <c r="FR26" s="150"/>
      <c r="FS26" s="150"/>
      <c r="FT26" s="150"/>
      <c r="FU26" s="150"/>
      <c r="FV26" s="150"/>
      <c r="FW26" s="150"/>
      <c r="FX26" s="150"/>
      <c r="FY26" s="150"/>
      <c r="FZ26" s="150"/>
      <c r="GA26" s="150"/>
      <c r="GB26" s="150"/>
      <c r="GC26" s="150"/>
      <c r="GD26" s="296"/>
      <c r="GE26" s="307">
        <v>35</v>
      </c>
      <c r="GF26" s="308">
        <f t="shared" si="2"/>
        <v>2</v>
      </c>
      <c r="GG26" s="302"/>
      <c r="GH26" s="161"/>
      <c r="GI26" s="161"/>
      <c r="GJ26" s="161"/>
      <c r="GK26" s="161"/>
      <c r="GL26" s="161"/>
      <c r="GM26" s="161"/>
      <c r="GN26" s="161"/>
      <c r="GO26" s="161"/>
      <c r="GP26" s="161"/>
      <c r="GQ26" s="161"/>
      <c r="GR26" s="161"/>
      <c r="GS26" s="161">
        <v>1.0314207650273224</v>
      </c>
      <c r="GT26" s="161"/>
      <c r="GU26" s="161">
        <v>0.77295963335096074</v>
      </c>
      <c r="GV26" s="161"/>
      <c r="GW26" s="161"/>
      <c r="GX26" s="161"/>
      <c r="GY26" s="161"/>
      <c r="GZ26" s="161"/>
      <c r="HA26" s="161"/>
      <c r="HB26" s="161"/>
      <c r="HC26" s="161"/>
      <c r="HD26" s="161"/>
      <c r="HE26" s="161"/>
      <c r="HF26" s="161"/>
      <c r="HG26" s="161"/>
      <c r="HH26" s="161"/>
      <c r="HI26" s="161"/>
      <c r="HJ26" s="161"/>
      <c r="HK26" s="161"/>
      <c r="HL26" s="162"/>
      <c r="HM26" s="163">
        <v>0.80249804839968775</v>
      </c>
      <c r="HN26" s="152"/>
      <c r="HO26" s="153"/>
      <c r="HP26" s="153"/>
      <c r="HQ26" s="153"/>
      <c r="HR26" s="153"/>
      <c r="HS26" s="164"/>
      <c r="HT26" s="153"/>
      <c r="HU26" s="165"/>
      <c r="HV26" s="154"/>
      <c r="HW26" s="144">
        <v>298</v>
      </c>
      <c r="HX26" s="145">
        <v>1</v>
      </c>
      <c r="HY26" s="145"/>
      <c r="HZ26" s="145"/>
      <c r="IA26" s="145">
        <v>8</v>
      </c>
      <c r="IB26" s="145">
        <v>1734</v>
      </c>
      <c r="IC26" s="145">
        <v>6</v>
      </c>
      <c r="ID26" s="145">
        <v>103</v>
      </c>
      <c r="IE26" s="145"/>
      <c r="IF26" s="145">
        <v>4</v>
      </c>
      <c r="IG26" s="145">
        <v>7</v>
      </c>
      <c r="IH26" s="145">
        <v>42</v>
      </c>
      <c r="II26" s="145"/>
      <c r="IJ26" s="145"/>
      <c r="IK26" s="145"/>
      <c r="IL26" s="145"/>
      <c r="IM26" s="145">
        <v>3</v>
      </c>
      <c r="IN26" s="145">
        <v>3</v>
      </c>
      <c r="IO26" s="145">
        <v>27</v>
      </c>
      <c r="IP26" s="145"/>
      <c r="IQ26" s="145"/>
      <c r="IR26" s="145">
        <v>4</v>
      </c>
      <c r="IS26" s="145"/>
      <c r="IT26" s="145">
        <v>8</v>
      </c>
      <c r="IU26" s="145"/>
      <c r="IV26" s="145"/>
      <c r="IW26" s="145">
        <v>3</v>
      </c>
      <c r="IX26" s="146"/>
      <c r="IY26" s="166">
        <v>2251</v>
      </c>
      <c r="IZ26" s="315">
        <f t="shared" si="21"/>
        <v>0.13238560639715682</v>
      </c>
      <c r="JA26" s="439">
        <f t="shared" si="3"/>
        <v>6.1502732240437155</v>
      </c>
      <c r="JB26" s="444">
        <v>989</v>
      </c>
      <c r="JC26" s="452">
        <v>0.43936028431808083</v>
      </c>
      <c r="JD26" s="445">
        <v>1844</v>
      </c>
      <c r="JE26" s="454">
        <v>0.81919147045757446</v>
      </c>
      <c r="JF26" s="167">
        <v>21.70469798657718</v>
      </c>
      <c r="JG26" s="168">
        <v>29</v>
      </c>
      <c r="JH26" s="168"/>
      <c r="JI26" s="168"/>
      <c r="JJ26" s="168">
        <v>15.875</v>
      </c>
      <c r="JK26" s="168">
        <v>10.48558246828143</v>
      </c>
      <c r="JL26" s="168">
        <v>10.666666666666666</v>
      </c>
      <c r="JM26" s="168">
        <v>4.4271844660194173</v>
      </c>
      <c r="JN26" s="168"/>
      <c r="JO26" s="168">
        <v>9</v>
      </c>
      <c r="JP26" s="168">
        <v>8.8571428571428577</v>
      </c>
      <c r="JQ26" s="168">
        <v>7.1904761904761907</v>
      </c>
      <c r="JR26" s="168"/>
      <c r="JS26" s="168"/>
      <c r="JT26" s="168"/>
      <c r="JU26" s="168"/>
      <c r="JV26" s="168">
        <v>6.333333333333333</v>
      </c>
      <c r="JW26" s="168">
        <v>3.3333333333333335</v>
      </c>
      <c r="JX26" s="168">
        <v>12.925925925925926</v>
      </c>
      <c r="JY26" s="168"/>
      <c r="JZ26" s="168"/>
      <c r="KA26" s="168">
        <v>10.75</v>
      </c>
      <c r="KB26" s="168"/>
      <c r="KC26" s="168">
        <v>2.875</v>
      </c>
      <c r="KD26" s="168"/>
      <c r="KE26" s="168"/>
      <c r="KF26" s="168">
        <v>10.333333333333334</v>
      </c>
      <c r="KG26" s="169"/>
      <c r="KH26" s="464">
        <f t="shared" si="4"/>
        <v>10.917178437405978</v>
      </c>
      <c r="KI26" s="149">
        <v>1070</v>
      </c>
      <c r="KJ26" s="150">
        <v>456</v>
      </c>
      <c r="KK26" s="150">
        <v>1</v>
      </c>
      <c r="KL26" s="150">
        <v>405</v>
      </c>
      <c r="KM26" s="150"/>
      <c r="KN26" s="296">
        <v>319</v>
      </c>
      <c r="KO26" s="330">
        <f t="shared" si="5"/>
        <v>0.47534429142603285</v>
      </c>
      <c r="KP26" s="331">
        <f t="shared" si="6"/>
        <v>0.2025766326077299</v>
      </c>
      <c r="KQ26" s="331">
        <f t="shared" si="7"/>
        <v>4.4424700133274098E-4</v>
      </c>
      <c r="KR26" s="331">
        <f t="shared" si="8"/>
        <v>0.1799200355397601</v>
      </c>
      <c r="KS26" s="331">
        <f t="shared" si="9"/>
        <v>0</v>
      </c>
      <c r="KT26" s="332">
        <v>0.14171479342514437</v>
      </c>
      <c r="KU26" s="324">
        <v>9639.9608000000007</v>
      </c>
      <c r="KV26" s="170">
        <v>4513.3773999999994</v>
      </c>
      <c r="KW26" s="342">
        <v>14153.3382</v>
      </c>
      <c r="KX26" s="351">
        <f t="shared" si="10"/>
        <v>0.31889136938732937</v>
      </c>
      <c r="KY26" s="352">
        <f t="shared" si="11"/>
        <v>6.2875780541981339</v>
      </c>
      <c r="KZ26" s="346">
        <v>2322.9425999999999</v>
      </c>
      <c r="LA26" s="171">
        <v>1662.4342000000001</v>
      </c>
      <c r="LB26" s="172">
        <v>10167.9614</v>
      </c>
      <c r="LC26" s="173">
        <v>0.16412683475619905</v>
      </c>
      <c r="LD26" s="174">
        <v>2529</v>
      </c>
      <c r="LE26" s="175"/>
      <c r="LF26" s="175"/>
      <c r="LG26" s="175"/>
      <c r="LH26" s="175">
        <v>85</v>
      </c>
      <c r="LI26" s="175">
        <v>9994</v>
      </c>
      <c r="LJ26" s="175">
        <v>28</v>
      </c>
      <c r="LK26" s="175">
        <v>263</v>
      </c>
      <c r="LL26" s="175"/>
      <c r="LM26" s="175">
        <v>31</v>
      </c>
      <c r="LN26" s="175">
        <v>55</v>
      </c>
      <c r="LO26" s="175">
        <v>211</v>
      </c>
      <c r="LP26" s="175"/>
      <c r="LQ26" s="175"/>
      <c r="LR26" s="175"/>
      <c r="LS26" s="175"/>
      <c r="LT26" s="175">
        <v>13</v>
      </c>
      <c r="LU26" s="175">
        <v>6</v>
      </c>
      <c r="LV26" s="175">
        <v>245</v>
      </c>
      <c r="LW26" s="175"/>
      <c r="LX26" s="175"/>
      <c r="LY26" s="175">
        <v>36</v>
      </c>
      <c r="LZ26" s="175"/>
      <c r="MA26" s="175">
        <v>11</v>
      </c>
      <c r="MB26" s="175"/>
      <c r="MC26" s="175"/>
      <c r="MD26" s="175">
        <v>16</v>
      </c>
      <c r="ME26" s="364"/>
      <c r="MF26" s="374">
        <f t="shared" si="12"/>
        <v>13523</v>
      </c>
      <c r="MG26" s="375">
        <f t="shared" si="13"/>
        <v>36.948087431693992</v>
      </c>
      <c r="MH26" s="369">
        <v>3633</v>
      </c>
      <c r="MI26" s="156">
        <v>28</v>
      </c>
      <c r="MJ26" s="156"/>
      <c r="MK26" s="156"/>
      <c r="ML26" s="156">
        <v>34</v>
      </c>
      <c r="MM26" s="156">
        <v>6456</v>
      </c>
      <c r="MN26" s="156">
        <v>30</v>
      </c>
      <c r="MO26" s="156">
        <v>93</v>
      </c>
      <c r="MP26" s="156"/>
      <c r="MQ26" s="156">
        <v>1</v>
      </c>
      <c r="MR26" s="156"/>
      <c r="MS26" s="156">
        <v>51</v>
      </c>
      <c r="MT26" s="156"/>
      <c r="MU26" s="156"/>
      <c r="MV26" s="156"/>
      <c r="MW26" s="156"/>
      <c r="MX26" s="156">
        <v>3</v>
      </c>
      <c r="MY26" s="156">
        <v>1</v>
      </c>
      <c r="MZ26" s="156">
        <v>74</v>
      </c>
      <c r="NA26" s="156"/>
      <c r="NB26" s="156"/>
      <c r="NC26" s="156">
        <v>3</v>
      </c>
      <c r="ND26" s="156"/>
      <c r="NE26" s="156">
        <v>4</v>
      </c>
      <c r="NF26" s="156"/>
      <c r="NG26" s="156"/>
      <c r="NH26" s="156">
        <v>12</v>
      </c>
      <c r="NI26" s="278"/>
      <c r="NJ26" s="289">
        <f t="shared" si="14"/>
        <v>10423</v>
      </c>
      <c r="NK26" s="290">
        <f t="shared" si="15"/>
        <v>28.478142076502731</v>
      </c>
      <c r="NL26" s="386">
        <f t="shared" si="16"/>
        <v>13523</v>
      </c>
      <c r="NM26" s="387">
        <f t="shared" si="17"/>
        <v>10423</v>
      </c>
      <c r="NN26" s="393">
        <f t="shared" si="18"/>
        <v>0.43527102647623822</v>
      </c>
      <c r="NO26" s="380"/>
      <c r="NP26" s="176">
        <v>459</v>
      </c>
      <c r="NQ26" s="176">
        <v>992</v>
      </c>
      <c r="NR26" s="176">
        <v>1571</v>
      </c>
      <c r="NS26" s="176">
        <v>3336</v>
      </c>
      <c r="NT26" s="176">
        <v>2303</v>
      </c>
      <c r="NU26" s="176">
        <v>1762</v>
      </c>
      <c r="NV26" s="176"/>
      <c r="NW26" s="176"/>
      <c r="NX26" s="176"/>
      <c r="NY26" s="176"/>
      <c r="NZ26" s="176"/>
      <c r="OA26" s="176"/>
      <c r="OB26" s="176"/>
      <c r="OC26" s="176"/>
      <c r="OD26" s="176"/>
      <c r="OE26" s="397"/>
      <c r="OF26" s="403">
        <f t="shared" si="19"/>
        <v>10423</v>
      </c>
      <c r="OG26" s="407">
        <f t="shared" si="20"/>
        <v>0.28993571908279764</v>
      </c>
      <c r="OH26" s="415"/>
      <c r="OI26" s="416"/>
      <c r="OJ26" s="416"/>
      <c r="OK26" s="416"/>
      <c r="OL26" s="416">
        <v>1852</v>
      </c>
      <c r="OM26" s="416">
        <v>52</v>
      </c>
      <c r="ON26" s="416">
        <v>1812</v>
      </c>
      <c r="OO26" s="416">
        <v>3716</v>
      </c>
      <c r="OP26" s="417">
        <v>3716</v>
      </c>
      <c r="OQ26" s="429"/>
      <c r="OR26" s="430"/>
      <c r="OS26" s="431"/>
      <c r="OT26" s="400"/>
      <c r="OU26" s="177"/>
      <c r="OV26" s="171">
        <v>21.799999999999997</v>
      </c>
      <c r="OW26" s="177">
        <v>0.62285714285714278</v>
      </c>
      <c r="OX26" s="177"/>
      <c r="OY26" s="177"/>
      <c r="OZ26" s="171">
        <v>169.9</v>
      </c>
      <c r="PA26" s="178">
        <v>4.8542857142857141</v>
      </c>
      <c r="PB26" s="155"/>
      <c r="PC26" s="156"/>
      <c r="PD26" s="156"/>
      <c r="PE26" s="156"/>
      <c r="PF26" s="156"/>
      <c r="PG26" s="156"/>
      <c r="PH26" s="156"/>
      <c r="PI26" s="156"/>
      <c r="PJ26" s="157"/>
    </row>
    <row r="27" spans="1:426" x14ac:dyDescent="0.15">
      <c r="A27" s="130" t="s">
        <v>325</v>
      </c>
      <c r="B27" s="131" t="s">
        <v>326</v>
      </c>
      <c r="C27" s="132" t="s">
        <v>327</v>
      </c>
      <c r="D27" s="131" t="s">
        <v>328</v>
      </c>
      <c r="E27" s="131" t="s">
        <v>280</v>
      </c>
      <c r="F27" s="132" t="s">
        <v>293</v>
      </c>
      <c r="G27" s="132" t="s">
        <v>294</v>
      </c>
      <c r="H27" s="132" t="s">
        <v>209</v>
      </c>
      <c r="I27" s="132" t="s">
        <v>210</v>
      </c>
      <c r="J27" s="133" t="s">
        <v>211</v>
      </c>
      <c r="K27" s="134">
        <v>3349192</v>
      </c>
      <c r="L27" s="135">
        <v>4925</v>
      </c>
      <c r="M27" s="135">
        <v>3309364</v>
      </c>
      <c r="N27" s="135">
        <v>1259197</v>
      </c>
      <c r="O27" s="136">
        <v>0.38049516462982014</v>
      </c>
      <c r="P27" s="137">
        <v>39828</v>
      </c>
      <c r="Q27" s="138">
        <v>1674.2724699999999</v>
      </c>
      <c r="R27" s="139">
        <v>3005040.9598600008</v>
      </c>
      <c r="S27" s="139">
        <v>90493.403720000017</v>
      </c>
      <c r="T27" s="139">
        <v>3097208.6360500003</v>
      </c>
      <c r="U27" s="467">
        <f t="shared" si="0"/>
        <v>0.9247629386580406</v>
      </c>
      <c r="V27" s="140">
        <v>213.9798859</v>
      </c>
      <c r="W27" s="141">
        <v>14.96</v>
      </c>
      <c r="X27" s="141">
        <v>253.85925929999999</v>
      </c>
      <c r="Y27" s="141">
        <v>186.5738624</v>
      </c>
      <c r="Z27" s="141">
        <v>37.173544970000002</v>
      </c>
      <c r="AA27" s="141">
        <v>78.308412700000005</v>
      </c>
      <c r="AB27" s="141">
        <v>1.23</v>
      </c>
      <c r="AC27" s="141">
        <v>237.24720730000001</v>
      </c>
      <c r="AD27" s="141">
        <v>48.428055559999997</v>
      </c>
      <c r="AE27" s="141">
        <v>1071.7602281299999</v>
      </c>
      <c r="AF27" s="142">
        <v>0.27220961518644926</v>
      </c>
      <c r="AG27" s="143">
        <v>0.32294124746783054</v>
      </c>
      <c r="AH27" s="147"/>
      <c r="AI27" s="148"/>
      <c r="AJ27" s="149"/>
      <c r="AK27" s="150"/>
      <c r="AL27" s="150"/>
      <c r="AM27" s="150"/>
      <c r="AN27" s="151"/>
      <c r="AO27" s="149">
        <v>10</v>
      </c>
      <c r="AP27" s="150">
        <v>15</v>
      </c>
      <c r="AQ27" s="151"/>
      <c r="AR27" s="152"/>
      <c r="AS27" s="153"/>
      <c r="AT27" s="153"/>
      <c r="AU27" s="153"/>
      <c r="AV27" s="153"/>
      <c r="AW27" s="153">
        <v>1</v>
      </c>
      <c r="AX27" s="153"/>
      <c r="AY27" s="153"/>
      <c r="AZ27" s="153"/>
      <c r="BA27" s="153"/>
      <c r="BB27" s="153"/>
      <c r="BC27" s="153"/>
      <c r="BD27" s="153">
        <v>1</v>
      </c>
      <c r="BE27" s="153">
        <v>1</v>
      </c>
      <c r="BF27" s="153"/>
      <c r="BG27" s="153"/>
      <c r="BH27" s="153"/>
      <c r="BI27" s="153"/>
      <c r="BJ27" s="153"/>
      <c r="BK27" s="153"/>
      <c r="BL27" s="153"/>
      <c r="BM27" s="153"/>
      <c r="BN27" s="153">
        <v>1</v>
      </c>
      <c r="BO27" s="153"/>
      <c r="BP27" s="153"/>
      <c r="BQ27" s="153"/>
      <c r="BR27" s="153">
        <v>1</v>
      </c>
      <c r="BS27" s="154">
        <v>5</v>
      </c>
      <c r="BT27" s="155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>
        <v>55</v>
      </c>
      <c r="CJ27" s="156"/>
      <c r="CK27" s="156"/>
      <c r="CL27" s="156"/>
      <c r="CM27" s="156">
        <v>107</v>
      </c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>
        <v>23</v>
      </c>
      <c r="DC27" s="156"/>
      <c r="DD27" s="156"/>
      <c r="DE27" s="156"/>
      <c r="DF27" s="156">
        <v>17</v>
      </c>
      <c r="DG27" s="278"/>
      <c r="DH27" s="289">
        <v>202</v>
      </c>
      <c r="DI27" s="290">
        <f t="shared" si="1"/>
        <v>4</v>
      </c>
      <c r="DJ27" s="284"/>
      <c r="DK27" s="158"/>
      <c r="DL27" s="158"/>
      <c r="DM27" s="158"/>
      <c r="DN27" s="158"/>
      <c r="DO27" s="158"/>
      <c r="DP27" s="158"/>
      <c r="DQ27" s="158"/>
      <c r="DR27" s="158"/>
      <c r="DS27" s="158"/>
      <c r="DT27" s="158"/>
      <c r="DU27" s="158"/>
      <c r="DV27" s="158"/>
      <c r="DW27" s="158"/>
      <c r="DX27" s="158"/>
      <c r="DY27" s="158">
        <v>0.49870839542970691</v>
      </c>
      <c r="DZ27" s="158"/>
      <c r="EA27" s="158"/>
      <c r="EB27" s="158"/>
      <c r="EC27" s="158">
        <v>0.56210101629130282</v>
      </c>
      <c r="ED27" s="158"/>
      <c r="EE27" s="158"/>
      <c r="EF27" s="158"/>
      <c r="EG27" s="158"/>
      <c r="EH27" s="158"/>
      <c r="EI27" s="158"/>
      <c r="EJ27" s="158"/>
      <c r="EK27" s="158"/>
      <c r="EL27" s="158"/>
      <c r="EM27" s="158"/>
      <c r="EN27" s="158"/>
      <c r="EO27" s="158"/>
      <c r="EP27" s="158"/>
      <c r="EQ27" s="158"/>
      <c r="ER27" s="158">
        <v>0.34735091470658114</v>
      </c>
      <c r="ES27" s="158"/>
      <c r="ET27" s="158"/>
      <c r="EU27" s="158"/>
      <c r="EV27" s="158">
        <v>0.65396978463516553</v>
      </c>
      <c r="EW27" s="159"/>
      <c r="EX27" s="160">
        <v>0.52812043499431915</v>
      </c>
      <c r="EY27" s="149">
        <v>20</v>
      </c>
      <c r="EZ27" s="150"/>
      <c r="FA27" s="150"/>
      <c r="FB27" s="150"/>
      <c r="FC27" s="150"/>
      <c r="FD27" s="150"/>
      <c r="FE27" s="150"/>
      <c r="FF27" s="150"/>
      <c r="FG27" s="150"/>
      <c r="FH27" s="150"/>
      <c r="FI27" s="150"/>
      <c r="FJ27" s="150"/>
      <c r="FK27" s="150"/>
      <c r="FL27" s="150"/>
      <c r="FM27" s="150"/>
      <c r="FN27" s="150"/>
      <c r="FO27" s="150"/>
      <c r="FP27" s="150"/>
      <c r="FQ27" s="150"/>
      <c r="FR27" s="150"/>
      <c r="FS27" s="150"/>
      <c r="FT27" s="150"/>
      <c r="FU27" s="150"/>
      <c r="FV27" s="150"/>
      <c r="FW27" s="150"/>
      <c r="FX27" s="150"/>
      <c r="FY27" s="150"/>
      <c r="FZ27" s="150"/>
      <c r="GA27" s="150"/>
      <c r="GB27" s="150"/>
      <c r="GC27" s="150"/>
      <c r="GD27" s="296"/>
      <c r="GE27" s="307">
        <v>20</v>
      </c>
      <c r="GF27" s="308">
        <f t="shared" si="2"/>
        <v>1</v>
      </c>
      <c r="GG27" s="302">
        <v>0.67076502732240439</v>
      </c>
      <c r="GH27" s="161"/>
      <c r="GI27" s="161"/>
      <c r="GJ27" s="161"/>
      <c r="GK27" s="161"/>
      <c r="GL27" s="161"/>
      <c r="GM27" s="161"/>
      <c r="GN27" s="161"/>
      <c r="GO27" s="161"/>
      <c r="GP27" s="161"/>
      <c r="GQ27" s="161"/>
      <c r="GR27" s="161"/>
      <c r="GS27" s="161"/>
      <c r="GT27" s="161"/>
      <c r="GU27" s="161"/>
      <c r="GV27" s="161"/>
      <c r="GW27" s="161"/>
      <c r="GX27" s="161"/>
      <c r="GY27" s="161"/>
      <c r="GZ27" s="161"/>
      <c r="HA27" s="161"/>
      <c r="HB27" s="161"/>
      <c r="HC27" s="161"/>
      <c r="HD27" s="161"/>
      <c r="HE27" s="161"/>
      <c r="HF27" s="161"/>
      <c r="HG27" s="161"/>
      <c r="HH27" s="161"/>
      <c r="HI27" s="161"/>
      <c r="HJ27" s="161"/>
      <c r="HK27" s="161"/>
      <c r="HL27" s="162"/>
      <c r="HM27" s="163">
        <v>0.67076502732240439</v>
      </c>
      <c r="HN27" s="152"/>
      <c r="HO27" s="153"/>
      <c r="HP27" s="153"/>
      <c r="HQ27" s="153"/>
      <c r="HR27" s="153"/>
      <c r="HS27" s="164"/>
      <c r="HT27" s="153"/>
      <c r="HU27" s="165"/>
      <c r="HV27" s="154"/>
      <c r="HW27" s="144">
        <v>17</v>
      </c>
      <c r="HX27" s="145">
        <v>140</v>
      </c>
      <c r="HY27" s="145">
        <v>8</v>
      </c>
      <c r="HZ27" s="145">
        <v>210</v>
      </c>
      <c r="IA27" s="145">
        <v>488</v>
      </c>
      <c r="IB27" s="145">
        <v>61</v>
      </c>
      <c r="IC27" s="145">
        <v>1387</v>
      </c>
      <c r="ID27" s="145">
        <v>847</v>
      </c>
      <c r="IE27" s="145">
        <v>249</v>
      </c>
      <c r="IF27" s="145">
        <v>1809</v>
      </c>
      <c r="IG27" s="145">
        <v>46</v>
      </c>
      <c r="IH27" s="145">
        <v>764</v>
      </c>
      <c r="II27" s="145">
        <v>445</v>
      </c>
      <c r="IJ27" s="145">
        <v>1201</v>
      </c>
      <c r="IK27" s="145"/>
      <c r="IL27" s="145"/>
      <c r="IM27" s="145">
        <v>91</v>
      </c>
      <c r="IN27" s="145">
        <v>487</v>
      </c>
      <c r="IO27" s="145">
        <v>44</v>
      </c>
      <c r="IP27" s="145">
        <v>5</v>
      </c>
      <c r="IQ27" s="145"/>
      <c r="IR27" s="145">
        <v>41</v>
      </c>
      <c r="IS27" s="145"/>
      <c r="IT27" s="145">
        <v>143</v>
      </c>
      <c r="IU27" s="145"/>
      <c r="IV27" s="145"/>
      <c r="IW27" s="145">
        <v>10</v>
      </c>
      <c r="IX27" s="146">
        <v>2</v>
      </c>
      <c r="IY27" s="166">
        <v>8495</v>
      </c>
      <c r="IZ27" s="315">
        <f t="shared" si="21"/>
        <v>2.0011771630370806E-3</v>
      </c>
      <c r="JA27" s="439">
        <f t="shared" si="3"/>
        <v>23.210382513661202</v>
      </c>
      <c r="JB27" s="444">
        <v>2304</v>
      </c>
      <c r="JC27" s="452">
        <v>0.27121836374337843</v>
      </c>
      <c r="JD27" s="445">
        <v>6216</v>
      </c>
      <c r="JE27" s="454">
        <v>0.73172454384932317</v>
      </c>
      <c r="JF27" s="167">
        <v>35.411764705882355</v>
      </c>
      <c r="JG27" s="168">
        <v>8.1142857142857139</v>
      </c>
      <c r="JH27" s="168">
        <v>12.875</v>
      </c>
      <c r="JI27" s="168">
        <v>10.195238095238095</v>
      </c>
      <c r="JJ27" s="168">
        <v>5.7704918032786887</v>
      </c>
      <c r="JK27" s="168">
        <v>6.0163934426229506</v>
      </c>
      <c r="JL27" s="168">
        <v>7.6214852198990624</v>
      </c>
      <c r="JM27" s="168">
        <v>5.9716646989374258</v>
      </c>
      <c r="JN27" s="168">
        <v>6.8393574297188753</v>
      </c>
      <c r="JO27" s="168">
        <v>4.2421227197346596</v>
      </c>
      <c r="JP27" s="168">
        <v>7.4347826086956523</v>
      </c>
      <c r="JQ27" s="168">
        <v>6.3154450261780104</v>
      </c>
      <c r="JR27" s="168">
        <v>6.4808988764044946</v>
      </c>
      <c r="JS27" s="168">
        <v>5.589508742714405</v>
      </c>
      <c r="JT27" s="168"/>
      <c r="JU27" s="168"/>
      <c r="JV27" s="168">
        <v>6.8681318681318677</v>
      </c>
      <c r="JW27" s="168">
        <v>6.7227926078028748</v>
      </c>
      <c r="JX27" s="168">
        <v>9.5</v>
      </c>
      <c r="JY27" s="168">
        <v>9</v>
      </c>
      <c r="JZ27" s="168"/>
      <c r="KA27" s="168">
        <v>5.8048780487804876</v>
      </c>
      <c r="KB27" s="168"/>
      <c r="KC27" s="168">
        <v>4.7062937062937067</v>
      </c>
      <c r="KD27" s="168"/>
      <c r="KE27" s="168"/>
      <c r="KF27" s="168">
        <v>8.1</v>
      </c>
      <c r="KG27" s="169">
        <v>7.5</v>
      </c>
      <c r="KH27" s="464">
        <f t="shared" si="4"/>
        <v>8.5036606961181516</v>
      </c>
      <c r="KI27" s="149">
        <v>3431</v>
      </c>
      <c r="KJ27" s="150">
        <v>486</v>
      </c>
      <c r="KK27" s="150">
        <v>2249</v>
      </c>
      <c r="KL27" s="150">
        <v>4</v>
      </c>
      <c r="KM27" s="150">
        <v>453</v>
      </c>
      <c r="KN27" s="296">
        <v>1872</v>
      </c>
      <c r="KO27" s="330">
        <f t="shared" si="5"/>
        <v>0.40388463802236607</v>
      </c>
      <c r="KP27" s="331">
        <f t="shared" si="6"/>
        <v>5.7210123602118891E-2</v>
      </c>
      <c r="KQ27" s="331">
        <f t="shared" si="7"/>
        <v>0.26474396703943498</v>
      </c>
      <c r="KR27" s="331">
        <f t="shared" si="8"/>
        <v>4.7086521483225425E-4</v>
      </c>
      <c r="KS27" s="331">
        <f t="shared" si="9"/>
        <v>5.3325485579752793E-2</v>
      </c>
      <c r="KT27" s="332">
        <v>0.22036492054149501</v>
      </c>
      <c r="KU27" s="324">
        <v>8520.1887000000024</v>
      </c>
      <c r="KV27" s="170">
        <v>929.02449999999999</v>
      </c>
      <c r="KW27" s="342">
        <v>9449.213200000002</v>
      </c>
      <c r="KX27" s="351">
        <f t="shared" si="10"/>
        <v>9.8317656754744381E-2</v>
      </c>
      <c r="KY27" s="352">
        <f t="shared" si="11"/>
        <v>1.1123264508534434</v>
      </c>
      <c r="KZ27" s="346">
        <v>4050.3783000000003</v>
      </c>
      <c r="LA27" s="171">
        <v>1975.3557999999998</v>
      </c>
      <c r="LB27" s="172">
        <v>3423.4791</v>
      </c>
      <c r="LC27" s="173">
        <v>0.42864714916158314</v>
      </c>
      <c r="LD27" s="174">
        <v>175</v>
      </c>
      <c r="LE27" s="175">
        <v>980</v>
      </c>
      <c r="LF27" s="175">
        <v>89</v>
      </c>
      <c r="LG27" s="175">
        <v>1890</v>
      </c>
      <c r="LH27" s="175">
        <v>2226</v>
      </c>
      <c r="LI27" s="175">
        <v>277</v>
      </c>
      <c r="LJ27" s="175">
        <v>7632</v>
      </c>
      <c r="LK27" s="175">
        <v>3792</v>
      </c>
      <c r="LL27" s="175">
        <v>1428</v>
      </c>
      <c r="LM27" s="175">
        <v>5809</v>
      </c>
      <c r="LN27" s="175">
        <v>269</v>
      </c>
      <c r="LO27" s="175">
        <v>3388</v>
      </c>
      <c r="LP27" s="175">
        <v>2132</v>
      </c>
      <c r="LQ27" s="175">
        <v>4845</v>
      </c>
      <c r="LR27" s="175"/>
      <c r="LS27" s="175"/>
      <c r="LT27" s="175">
        <v>533</v>
      </c>
      <c r="LU27" s="175">
        <v>2424</v>
      </c>
      <c r="LV27" s="175">
        <v>310</v>
      </c>
      <c r="LW27" s="175">
        <v>37</v>
      </c>
      <c r="LX27" s="175"/>
      <c r="LY27" s="175">
        <v>183</v>
      </c>
      <c r="LZ27" s="175"/>
      <c r="MA27" s="175">
        <v>441</v>
      </c>
      <c r="MB27" s="175"/>
      <c r="MC27" s="175"/>
      <c r="MD27" s="175">
        <v>64</v>
      </c>
      <c r="ME27" s="364">
        <v>11</v>
      </c>
      <c r="MF27" s="374">
        <f t="shared" si="12"/>
        <v>38935</v>
      </c>
      <c r="MG27" s="375">
        <f t="shared" si="13"/>
        <v>106.37978142076503</v>
      </c>
      <c r="MH27" s="369">
        <v>410</v>
      </c>
      <c r="MI27" s="156">
        <v>16</v>
      </c>
      <c r="MJ27" s="156">
        <v>6</v>
      </c>
      <c r="MK27" s="156">
        <v>57</v>
      </c>
      <c r="ML27" s="156">
        <v>100</v>
      </c>
      <c r="MM27" s="156">
        <v>29</v>
      </c>
      <c r="MN27" s="156">
        <v>1568</v>
      </c>
      <c r="MO27" s="156">
        <v>416</v>
      </c>
      <c r="MP27" s="156">
        <v>24</v>
      </c>
      <c r="MQ27" s="156">
        <v>56</v>
      </c>
      <c r="MR27" s="156">
        <v>28</v>
      </c>
      <c r="MS27" s="156">
        <v>669</v>
      </c>
      <c r="MT27" s="156">
        <v>306</v>
      </c>
      <c r="MU27" s="156">
        <v>669</v>
      </c>
      <c r="MV27" s="156"/>
      <c r="MW27" s="156"/>
      <c r="MX27" s="156">
        <v>1</v>
      </c>
      <c r="MY27" s="156">
        <v>370</v>
      </c>
      <c r="MZ27" s="156">
        <v>64</v>
      </c>
      <c r="NA27" s="156">
        <v>3</v>
      </c>
      <c r="NB27" s="156"/>
      <c r="NC27" s="156">
        <v>14</v>
      </c>
      <c r="ND27" s="156"/>
      <c r="NE27" s="156">
        <v>89</v>
      </c>
      <c r="NF27" s="156"/>
      <c r="NG27" s="156"/>
      <c r="NH27" s="156">
        <v>7</v>
      </c>
      <c r="NI27" s="278"/>
      <c r="NJ27" s="289">
        <f t="shared" si="14"/>
        <v>4902</v>
      </c>
      <c r="NK27" s="290">
        <f t="shared" si="15"/>
        <v>13.39344262295082</v>
      </c>
      <c r="NL27" s="386">
        <f t="shared" si="16"/>
        <v>38935</v>
      </c>
      <c r="NM27" s="387">
        <f t="shared" si="17"/>
        <v>4902</v>
      </c>
      <c r="NN27" s="393">
        <f t="shared" si="18"/>
        <v>0.11182334557565526</v>
      </c>
      <c r="NO27" s="380"/>
      <c r="NP27" s="176">
        <v>101</v>
      </c>
      <c r="NQ27" s="176">
        <v>154</v>
      </c>
      <c r="NR27" s="176">
        <v>428</v>
      </c>
      <c r="NS27" s="176">
        <v>2704</v>
      </c>
      <c r="NT27" s="176">
        <v>1409</v>
      </c>
      <c r="NU27" s="176">
        <v>106</v>
      </c>
      <c r="NV27" s="176"/>
      <c r="NW27" s="176"/>
      <c r="NX27" s="176"/>
      <c r="NY27" s="176"/>
      <c r="NZ27" s="176"/>
      <c r="OA27" s="176"/>
      <c r="OB27" s="176"/>
      <c r="OC27" s="176"/>
      <c r="OD27" s="176"/>
      <c r="OE27" s="397"/>
      <c r="OF27" s="403">
        <f t="shared" si="19"/>
        <v>4902</v>
      </c>
      <c r="OG27" s="407">
        <f t="shared" si="20"/>
        <v>0.13933088535291718</v>
      </c>
      <c r="OH27" s="415">
        <v>263</v>
      </c>
      <c r="OI27" s="416">
        <v>8</v>
      </c>
      <c r="OJ27" s="416">
        <v>27</v>
      </c>
      <c r="OK27" s="416">
        <v>298</v>
      </c>
      <c r="OL27" s="416"/>
      <c r="OM27" s="416"/>
      <c r="ON27" s="416"/>
      <c r="OO27" s="416"/>
      <c r="OP27" s="417">
        <v>298</v>
      </c>
      <c r="OQ27" s="429">
        <v>166</v>
      </c>
      <c r="OR27" s="430">
        <v>185</v>
      </c>
      <c r="OS27" s="431">
        <v>351</v>
      </c>
      <c r="OT27" s="346">
        <v>11.7</v>
      </c>
      <c r="OU27" s="177">
        <v>0.58499999999999996</v>
      </c>
      <c r="OV27" s="177"/>
      <c r="OW27" s="177"/>
      <c r="OX27" s="171">
        <v>57.9</v>
      </c>
      <c r="OY27" s="177">
        <v>2.895</v>
      </c>
      <c r="OZ27" s="177"/>
      <c r="PA27" s="178"/>
      <c r="PB27" s="155"/>
      <c r="PC27" s="156"/>
      <c r="PD27" s="156"/>
      <c r="PE27" s="156"/>
      <c r="PF27" s="156"/>
      <c r="PG27" s="156"/>
      <c r="PH27" s="156"/>
      <c r="PI27" s="156"/>
      <c r="PJ27" s="157"/>
    </row>
    <row r="28" spans="1:426" x14ac:dyDescent="0.15">
      <c r="A28" s="130" t="s">
        <v>329</v>
      </c>
      <c r="B28" s="131" t="s">
        <v>330</v>
      </c>
      <c r="C28" s="132" t="s">
        <v>331</v>
      </c>
      <c r="D28" s="131" t="s">
        <v>332</v>
      </c>
      <c r="E28" s="131" t="s">
        <v>280</v>
      </c>
      <c r="F28" s="132" t="s">
        <v>293</v>
      </c>
      <c r="G28" s="132" t="s">
        <v>294</v>
      </c>
      <c r="H28" s="132" t="s">
        <v>320</v>
      </c>
      <c r="I28" s="132" t="s">
        <v>210</v>
      </c>
      <c r="J28" s="133" t="s">
        <v>282</v>
      </c>
      <c r="K28" s="134">
        <v>971174</v>
      </c>
      <c r="L28" s="135">
        <v>72188</v>
      </c>
      <c r="M28" s="135">
        <v>949524</v>
      </c>
      <c r="N28" s="135">
        <v>612443</v>
      </c>
      <c r="O28" s="136">
        <v>0.64500002106318532</v>
      </c>
      <c r="P28" s="137">
        <v>21650</v>
      </c>
      <c r="Q28" s="138">
        <v>11517.141</v>
      </c>
      <c r="R28" s="139">
        <v>801039.90448999999</v>
      </c>
      <c r="S28" s="139">
        <v>7500.9162399999996</v>
      </c>
      <c r="T28" s="139">
        <v>820057.96172999998</v>
      </c>
      <c r="U28" s="467">
        <f t="shared" si="0"/>
        <v>0.84439859564815367</v>
      </c>
      <c r="V28" s="140">
        <v>105.7122619</v>
      </c>
      <c r="W28" s="141">
        <v>3.17</v>
      </c>
      <c r="X28" s="141">
        <v>203.6798148</v>
      </c>
      <c r="Y28" s="141">
        <v>90.443015869999996</v>
      </c>
      <c r="Z28" s="141">
        <v>26.39</v>
      </c>
      <c r="AA28" s="141">
        <v>77.969947090000005</v>
      </c>
      <c r="AB28" s="141">
        <v>2</v>
      </c>
      <c r="AC28" s="141">
        <v>41.921274799999999</v>
      </c>
      <c r="AD28" s="141">
        <v>18.21</v>
      </c>
      <c r="AE28" s="141">
        <v>569.49631446000012</v>
      </c>
      <c r="AF28" s="142">
        <v>0.20753733308937475</v>
      </c>
      <c r="AG28" s="143">
        <v>0.39987003217958539</v>
      </c>
      <c r="AH28" s="147"/>
      <c r="AI28" s="148">
        <v>1</v>
      </c>
      <c r="AJ28" s="149">
        <v>3252</v>
      </c>
      <c r="AK28" s="150">
        <v>3215</v>
      </c>
      <c r="AL28" s="150">
        <v>305</v>
      </c>
      <c r="AM28" s="150">
        <v>387</v>
      </c>
      <c r="AN28" s="151">
        <v>1222</v>
      </c>
      <c r="AO28" s="149">
        <v>17549</v>
      </c>
      <c r="AP28" s="150">
        <v>3284</v>
      </c>
      <c r="AQ28" s="151">
        <v>14956</v>
      </c>
      <c r="AR28" s="152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53"/>
      <c r="BH28" s="153"/>
      <c r="BI28" s="153"/>
      <c r="BJ28" s="153"/>
      <c r="BK28" s="153"/>
      <c r="BL28" s="153"/>
      <c r="BM28" s="153"/>
      <c r="BN28" s="153"/>
      <c r="BO28" s="153"/>
      <c r="BP28" s="153"/>
      <c r="BQ28" s="153">
        <v>1</v>
      </c>
      <c r="BR28" s="153"/>
      <c r="BS28" s="154">
        <v>1</v>
      </c>
      <c r="BT28" s="155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>
        <v>46</v>
      </c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>
        <v>25</v>
      </c>
      <c r="CW28" s="156"/>
      <c r="CX28" s="156"/>
      <c r="CY28" s="156"/>
      <c r="CZ28" s="156"/>
      <c r="DA28" s="156"/>
      <c r="DB28" s="156"/>
      <c r="DC28" s="156"/>
      <c r="DD28" s="156"/>
      <c r="DE28" s="156">
        <v>50</v>
      </c>
      <c r="DF28" s="156">
        <v>25</v>
      </c>
      <c r="DG28" s="278"/>
      <c r="DH28" s="289">
        <v>146</v>
      </c>
      <c r="DI28" s="290">
        <f t="shared" si="1"/>
        <v>4</v>
      </c>
      <c r="DJ28" s="284"/>
      <c r="DK28" s="158"/>
      <c r="DL28" s="158"/>
      <c r="DM28" s="158"/>
      <c r="DN28" s="158"/>
      <c r="DO28" s="158"/>
      <c r="DP28" s="158"/>
      <c r="DQ28" s="158"/>
      <c r="DR28" s="158"/>
      <c r="DS28" s="158"/>
      <c r="DT28" s="158"/>
      <c r="DU28" s="158"/>
      <c r="DV28" s="158"/>
      <c r="DW28" s="158"/>
      <c r="DX28" s="158"/>
      <c r="DY28" s="158">
        <v>0.59509384651936326</v>
      </c>
      <c r="DZ28" s="158"/>
      <c r="EA28" s="158"/>
      <c r="EB28" s="158"/>
      <c r="EC28" s="158"/>
      <c r="ED28" s="158"/>
      <c r="EE28" s="158"/>
      <c r="EF28" s="158"/>
      <c r="EG28" s="158"/>
      <c r="EH28" s="158"/>
      <c r="EI28" s="158"/>
      <c r="EJ28" s="158"/>
      <c r="EK28" s="158"/>
      <c r="EL28" s="158">
        <v>0.69934426229508195</v>
      </c>
      <c r="EM28" s="158"/>
      <c r="EN28" s="158"/>
      <c r="EO28" s="158"/>
      <c r="EP28" s="158"/>
      <c r="EQ28" s="158"/>
      <c r="ER28" s="158"/>
      <c r="ES28" s="158"/>
      <c r="ET28" s="158"/>
      <c r="EU28" s="158">
        <v>0.6202185792349727</v>
      </c>
      <c r="EV28" s="158">
        <v>0.49912568306010929</v>
      </c>
      <c r="EW28" s="159"/>
      <c r="EX28" s="160">
        <v>0.60511640092821317</v>
      </c>
      <c r="EY28" s="149">
        <v>8</v>
      </c>
      <c r="EZ28" s="150"/>
      <c r="FA28" s="150"/>
      <c r="FB28" s="150"/>
      <c r="FC28" s="150"/>
      <c r="FD28" s="150"/>
      <c r="FE28" s="150"/>
      <c r="FF28" s="150"/>
      <c r="FG28" s="150"/>
      <c r="FH28" s="150"/>
      <c r="FI28" s="150"/>
      <c r="FJ28" s="150"/>
      <c r="FK28" s="150">
        <v>10</v>
      </c>
      <c r="FL28" s="150"/>
      <c r="FM28" s="150"/>
      <c r="FN28" s="150"/>
      <c r="FO28" s="150"/>
      <c r="FP28" s="150"/>
      <c r="FQ28" s="150"/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  <c r="GB28" s="150">
        <v>8</v>
      </c>
      <c r="GC28" s="150"/>
      <c r="GD28" s="296"/>
      <c r="GE28" s="307">
        <v>26</v>
      </c>
      <c r="GF28" s="308">
        <f t="shared" si="2"/>
        <v>3</v>
      </c>
      <c r="GG28" s="302">
        <v>0.63558743169398912</v>
      </c>
      <c r="GH28" s="161"/>
      <c r="GI28" s="161"/>
      <c r="GJ28" s="161"/>
      <c r="GK28" s="161"/>
      <c r="GL28" s="161"/>
      <c r="GM28" s="161"/>
      <c r="GN28" s="161"/>
      <c r="GO28" s="161"/>
      <c r="GP28" s="161"/>
      <c r="GQ28" s="161"/>
      <c r="GR28" s="161"/>
      <c r="GS28" s="161">
        <v>0.69699453551912571</v>
      </c>
      <c r="GT28" s="161"/>
      <c r="GU28" s="161"/>
      <c r="GV28" s="161"/>
      <c r="GW28" s="161"/>
      <c r="GX28" s="161"/>
      <c r="GY28" s="161"/>
      <c r="GZ28" s="161"/>
      <c r="HA28" s="161"/>
      <c r="HB28" s="161"/>
      <c r="HC28" s="161"/>
      <c r="HD28" s="161"/>
      <c r="HE28" s="161"/>
      <c r="HF28" s="161"/>
      <c r="HG28" s="161"/>
      <c r="HH28" s="161"/>
      <c r="HI28" s="161"/>
      <c r="HJ28" s="161">
        <v>0.73155737704918034</v>
      </c>
      <c r="HK28" s="161"/>
      <c r="HL28" s="162"/>
      <c r="HM28" s="163">
        <v>0.68873476250525434</v>
      </c>
      <c r="HN28" s="152"/>
      <c r="HO28" s="153">
        <v>30</v>
      </c>
      <c r="HP28" s="153"/>
      <c r="HQ28" s="153"/>
      <c r="HR28" s="153"/>
      <c r="HS28" s="164"/>
      <c r="HT28" s="153"/>
      <c r="HU28" s="165"/>
      <c r="HV28" s="154"/>
      <c r="HW28" s="144">
        <v>27</v>
      </c>
      <c r="HX28" s="145">
        <v>218</v>
      </c>
      <c r="HY28" s="145">
        <v>4</v>
      </c>
      <c r="HZ28" s="145">
        <v>7</v>
      </c>
      <c r="IA28" s="145">
        <v>108</v>
      </c>
      <c r="IB28" s="145">
        <v>39</v>
      </c>
      <c r="IC28" s="145">
        <v>1068</v>
      </c>
      <c r="ID28" s="145">
        <v>349</v>
      </c>
      <c r="IE28" s="145">
        <v>3821</v>
      </c>
      <c r="IF28" s="145">
        <v>230</v>
      </c>
      <c r="IG28" s="145">
        <v>5</v>
      </c>
      <c r="IH28" s="145">
        <v>691</v>
      </c>
      <c r="II28" s="145">
        <v>372</v>
      </c>
      <c r="IJ28" s="145">
        <v>8</v>
      </c>
      <c r="IK28" s="145"/>
      <c r="IL28" s="145"/>
      <c r="IM28" s="145">
        <v>16</v>
      </c>
      <c r="IN28" s="145">
        <v>9</v>
      </c>
      <c r="IO28" s="145">
        <v>30</v>
      </c>
      <c r="IP28" s="145"/>
      <c r="IQ28" s="145"/>
      <c r="IR28" s="145">
        <v>26</v>
      </c>
      <c r="IS28" s="145"/>
      <c r="IT28" s="145">
        <v>59</v>
      </c>
      <c r="IU28" s="145"/>
      <c r="IV28" s="145"/>
      <c r="IW28" s="145"/>
      <c r="IX28" s="146"/>
      <c r="IY28" s="166">
        <v>7087</v>
      </c>
      <c r="IZ28" s="315">
        <f t="shared" si="21"/>
        <v>3.8097925779596443E-3</v>
      </c>
      <c r="JA28" s="439">
        <f t="shared" si="3"/>
        <v>19.363387978142075</v>
      </c>
      <c r="JB28" s="444">
        <v>681</v>
      </c>
      <c r="JC28" s="452">
        <v>9.6091435021871036E-2</v>
      </c>
      <c r="JD28" s="445">
        <v>3780</v>
      </c>
      <c r="JE28" s="454">
        <v>0.53337096091435021</v>
      </c>
      <c r="JF28" s="167">
        <v>31.555555555555557</v>
      </c>
      <c r="JG28" s="168">
        <v>4.2798165137614683</v>
      </c>
      <c r="JH28" s="168">
        <v>3.75</v>
      </c>
      <c r="JI28" s="168">
        <v>4</v>
      </c>
      <c r="JJ28" s="168">
        <v>6.25</v>
      </c>
      <c r="JK28" s="168">
        <v>14.948717948717949</v>
      </c>
      <c r="JL28" s="168">
        <v>5.8286516853932584</v>
      </c>
      <c r="JM28" s="168">
        <v>6.3839541547277934</v>
      </c>
      <c r="JN28" s="168">
        <v>6.5543051557183984</v>
      </c>
      <c r="JO28" s="168">
        <v>8.2043478260869573</v>
      </c>
      <c r="JP28" s="168">
        <v>6</v>
      </c>
      <c r="JQ28" s="168">
        <v>5.554269175108538</v>
      </c>
      <c r="JR28" s="168">
        <v>6.540322580645161</v>
      </c>
      <c r="JS28" s="168">
        <v>4.375</v>
      </c>
      <c r="JT28" s="168"/>
      <c r="JU28" s="168"/>
      <c r="JV28" s="168">
        <v>7.8125</v>
      </c>
      <c r="JW28" s="168">
        <v>4</v>
      </c>
      <c r="JX28" s="168">
        <v>13.566666666666666</v>
      </c>
      <c r="JY28" s="168"/>
      <c r="JZ28" s="168"/>
      <c r="KA28" s="168">
        <v>8.615384615384615</v>
      </c>
      <c r="KB28" s="168"/>
      <c r="KC28" s="168">
        <v>2.3050847457627119</v>
      </c>
      <c r="KD28" s="168"/>
      <c r="KE28" s="168"/>
      <c r="KF28" s="168"/>
      <c r="KG28" s="169"/>
      <c r="KH28" s="464">
        <f t="shared" si="4"/>
        <v>7.9223461380804778</v>
      </c>
      <c r="KI28" s="149">
        <v>4141</v>
      </c>
      <c r="KJ28" s="150">
        <v>1330</v>
      </c>
      <c r="KK28" s="150">
        <v>3</v>
      </c>
      <c r="KL28" s="150">
        <v>23</v>
      </c>
      <c r="KM28" s="150"/>
      <c r="KN28" s="296">
        <v>1590</v>
      </c>
      <c r="KO28" s="330">
        <f t="shared" si="5"/>
        <v>0.58430929871595882</v>
      </c>
      <c r="KP28" s="331">
        <f t="shared" si="6"/>
        <v>0.1876675603217158</v>
      </c>
      <c r="KQ28" s="331">
        <f t="shared" si="7"/>
        <v>4.2331028643996049E-4</v>
      </c>
      <c r="KR28" s="331">
        <f t="shared" si="8"/>
        <v>3.245378862706364E-3</v>
      </c>
      <c r="KS28" s="331">
        <f t="shared" si="9"/>
        <v>0</v>
      </c>
      <c r="KT28" s="332">
        <v>0.22435445181317906</v>
      </c>
      <c r="KU28" s="324">
        <v>6465.1538</v>
      </c>
      <c r="KV28" s="170">
        <v>1179.0751</v>
      </c>
      <c r="KW28" s="342">
        <v>7644.2289000000001</v>
      </c>
      <c r="KX28" s="351">
        <f t="shared" si="10"/>
        <v>0.15424382438364712</v>
      </c>
      <c r="KY28" s="352">
        <f t="shared" si="11"/>
        <v>1.0786269084238747</v>
      </c>
      <c r="KZ28" s="346">
        <v>2148.0389999999998</v>
      </c>
      <c r="LA28" s="171">
        <v>4643.1243999999997</v>
      </c>
      <c r="LB28" s="172">
        <v>853.06550000000016</v>
      </c>
      <c r="LC28" s="173">
        <v>0.28100139701468119</v>
      </c>
      <c r="LD28" s="174">
        <v>124</v>
      </c>
      <c r="LE28" s="175">
        <v>505</v>
      </c>
      <c r="LF28" s="175">
        <v>9</v>
      </c>
      <c r="LG28" s="175">
        <v>13</v>
      </c>
      <c r="LH28" s="175">
        <v>336</v>
      </c>
      <c r="LI28" s="175">
        <v>472</v>
      </c>
      <c r="LJ28" s="175">
        <v>3801</v>
      </c>
      <c r="LK28" s="175">
        <v>1372</v>
      </c>
      <c r="LL28" s="175">
        <v>18743</v>
      </c>
      <c r="LM28" s="175">
        <v>1503</v>
      </c>
      <c r="LN28" s="175">
        <v>18</v>
      </c>
      <c r="LO28" s="175">
        <v>2740</v>
      </c>
      <c r="LP28" s="175">
        <v>1839</v>
      </c>
      <c r="LQ28" s="175">
        <v>17</v>
      </c>
      <c r="LR28" s="175"/>
      <c r="LS28" s="175"/>
      <c r="LT28" s="175">
        <v>71</v>
      </c>
      <c r="LU28" s="175">
        <v>25</v>
      </c>
      <c r="LV28" s="175">
        <v>236</v>
      </c>
      <c r="LW28" s="175"/>
      <c r="LX28" s="175"/>
      <c r="LY28" s="175">
        <v>194</v>
      </c>
      <c r="LZ28" s="175"/>
      <c r="MA28" s="175">
        <v>86</v>
      </c>
      <c r="MB28" s="175"/>
      <c r="MC28" s="175"/>
      <c r="MD28" s="175"/>
      <c r="ME28" s="364"/>
      <c r="MF28" s="374">
        <f t="shared" si="12"/>
        <v>32104</v>
      </c>
      <c r="MG28" s="375">
        <f t="shared" si="13"/>
        <v>87.715846994535525</v>
      </c>
      <c r="MH28" s="369">
        <v>701</v>
      </c>
      <c r="MI28" s="156">
        <v>220</v>
      </c>
      <c r="MJ28" s="156">
        <v>2</v>
      </c>
      <c r="MK28" s="156">
        <v>9</v>
      </c>
      <c r="ML28" s="156">
        <v>232</v>
      </c>
      <c r="MM28" s="156">
        <v>70</v>
      </c>
      <c r="MN28" s="156">
        <v>1365</v>
      </c>
      <c r="MO28" s="156">
        <v>506</v>
      </c>
      <c r="MP28" s="156">
        <v>2487</v>
      </c>
      <c r="MQ28" s="156">
        <v>158</v>
      </c>
      <c r="MR28" s="156">
        <v>7</v>
      </c>
      <c r="MS28" s="156">
        <v>405</v>
      </c>
      <c r="MT28" s="156">
        <v>219</v>
      </c>
      <c r="MU28" s="156">
        <v>10</v>
      </c>
      <c r="MV28" s="156"/>
      <c r="MW28" s="156"/>
      <c r="MX28" s="156">
        <v>38</v>
      </c>
      <c r="MY28" s="156">
        <v>2</v>
      </c>
      <c r="MZ28" s="156">
        <v>141</v>
      </c>
      <c r="NA28" s="156"/>
      <c r="NB28" s="156"/>
      <c r="NC28" s="156">
        <v>5</v>
      </c>
      <c r="ND28" s="156"/>
      <c r="NE28" s="156"/>
      <c r="NF28" s="156"/>
      <c r="NG28" s="156"/>
      <c r="NH28" s="156"/>
      <c r="NI28" s="278"/>
      <c r="NJ28" s="289">
        <f t="shared" si="14"/>
        <v>6577</v>
      </c>
      <c r="NK28" s="290">
        <f t="shared" si="15"/>
        <v>17.969945355191257</v>
      </c>
      <c r="NL28" s="386">
        <f t="shared" si="16"/>
        <v>32104</v>
      </c>
      <c r="NM28" s="387">
        <f t="shared" si="17"/>
        <v>6577</v>
      </c>
      <c r="NN28" s="393">
        <f t="shared" si="18"/>
        <v>0.17003179855743131</v>
      </c>
      <c r="NO28" s="380"/>
      <c r="NP28" s="176">
        <v>193</v>
      </c>
      <c r="NQ28" s="176">
        <v>166</v>
      </c>
      <c r="NR28" s="176">
        <v>86</v>
      </c>
      <c r="NS28" s="176">
        <v>1472</v>
      </c>
      <c r="NT28" s="176">
        <v>2039</v>
      </c>
      <c r="NU28" s="176">
        <v>2621</v>
      </c>
      <c r="NV28" s="176"/>
      <c r="NW28" s="176"/>
      <c r="NX28" s="176"/>
      <c r="NY28" s="176"/>
      <c r="NZ28" s="176"/>
      <c r="OA28" s="176"/>
      <c r="OB28" s="176"/>
      <c r="OC28" s="176"/>
      <c r="OD28" s="176"/>
      <c r="OE28" s="397"/>
      <c r="OF28" s="403">
        <f t="shared" si="19"/>
        <v>6577</v>
      </c>
      <c r="OG28" s="407">
        <f t="shared" si="20"/>
        <v>6.7660027368100964E-2</v>
      </c>
      <c r="OH28" s="415">
        <v>371</v>
      </c>
      <c r="OI28" s="416">
        <v>5</v>
      </c>
      <c r="OJ28" s="416">
        <v>14</v>
      </c>
      <c r="OK28" s="416">
        <v>390</v>
      </c>
      <c r="OL28" s="416"/>
      <c r="OM28" s="416"/>
      <c r="ON28" s="416"/>
      <c r="OO28" s="416"/>
      <c r="OP28" s="417">
        <v>390</v>
      </c>
      <c r="OQ28" s="429"/>
      <c r="OR28" s="430"/>
      <c r="OS28" s="431"/>
      <c r="OT28" s="346">
        <v>5.6</v>
      </c>
      <c r="OU28" s="177">
        <v>0.7</v>
      </c>
      <c r="OV28" s="171">
        <v>6</v>
      </c>
      <c r="OW28" s="177">
        <v>0.33333333333333331</v>
      </c>
      <c r="OX28" s="171">
        <v>36.94</v>
      </c>
      <c r="OY28" s="177">
        <v>4.6174999999999997</v>
      </c>
      <c r="OZ28" s="171">
        <v>51.87</v>
      </c>
      <c r="PA28" s="178">
        <v>2.8816666666666664</v>
      </c>
      <c r="PB28" s="155"/>
      <c r="PC28" s="156"/>
      <c r="PD28" s="156"/>
      <c r="PE28" s="156"/>
      <c r="PF28" s="156"/>
      <c r="PG28" s="156"/>
      <c r="PH28" s="156">
        <v>38</v>
      </c>
      <c r="PI28" s="156">
        <v>38</v>
      </c>
      <c r="PJ28" s="179">
        <v>5.3619302949061663E-3</v>
      </c>
    </row>
    <row r="29" spans="1:426" x14ac:dyDescent="0.15">
      <c r="A29" s="130" t="s">
        <v>333</v>
      </c>
      <c r="B29" s="131" t="s">
        <v>334</v>
      </c>
      <c r="C29" s="132" t="s">
        <v>335</v>
      </c>
      <c r="D29" s="131" t="s">
        <v>336</v>
      </c>
      <c r="E29" s="131" t="s">
        <v>280</v>
      </c>
      <c r="F29" s="132" t="s">
        <v>337</v>
      </c>
      <c r="G29" s="132" t="s">
        <v>338</v>
      </c>
      <c r="H29" s="132" t="s">
        <v>186</v>
      </c>
      <c r="I29" s="132" t="s">
        <v>210</v>
      </c>
      <c r="J29" s="133" t="s">
        <v>282</v>
      </c>
      <c r="K29" s="134">
        <v>530184</v>
      </c>
      <c r="L29" s="135">
        <v>46372</v>
      </c>
      <c r="M29" s="135">
        <v>526827</v>
      </c>
      <c r="N29" s="135">
        <v>356459</v>
      </c>
      <c r="O29" s="136">
        <v>0.67661490394379942</v>
      </c>
      <c r="P29" s="137">
        <v>3357</v>
      </c>
      <c r="Q29" s="138">
        <v>0</v>
      </c>
      <c r="R29" s="139">
        <v>402054.84861999995</v>
      </c>
      <c r="S29" s="139">
        <v>36541.060969999999</v>
      </c>
      <c r="T29" s="139">
        <v>438595.90958999994</v>
      </c>
      <c r="U29" s="467">
        <f t="shared" si="0"/>
        <v>0.82725225504730426</v>
      </c>
      <c r="V29" s="140">
        <v>57.736468250000001</v>
      </c>
      <c r="W29" s="141">
        <v>3.2440079370000001</v>
      </c>
      <c r="X29" s="141">
        <v>133.8335979</v>
      </c>
      <c r="Y29" s="141">
        <v>40.576719580000002</v>
      </c>
      <c r="Z29" s="141">
        <v>9.31</v>
      </c>
      <c r="AA29" s="141">
        <v>45.43137566</v>
      </c>
      <c r="AB29" s="141">
        <v>1.41</v>
      </c>
      <c r="AC29" s="141">
        <v>37.154384919999998</v>
      </c>
      <c r="AD29" s="141">
        <v>65.263690479999994</v>
      </c>
      <c r="AE29" s="141">
        <v>393.96024472699997</v>
      </c>
      <c r="AF29" s="142">
        <v>0.19803813761583672</v>
      </c>
      <c r="AG29" s="143">
        <v>0.45905399623300924</v>
      </c>
      <c r="AH29" s="147"/>
      <c r="AI29" s="148">
        <v>1</v>
      </c>
      <c r="AJ29" s="149">
        <v>2859</v>
      </c>
      <c r="AK29" s="150">
        <v>2795</v>
      </c>
      <c r="AL29" s="150">
        <v>2231</v>
      </c>
      <c r="AM29" s="150">
        <v>259</v>
      </c>
      <c r="AN29" s="151">
        <v>13990</v>
      </c>
      <c r="AO29" s="149">
        <v>3593</v>
      </c>
      <c r="AP29" s="150">
        <v>2890</v>
      </c>
      <c r="AQ29" s="151">
        <v>2953</v>
      </c>
      <c r="AR29" s="152"/>
      <c r="AS29" s="153"/>
      <c r="AT29" s="153"/>
      <c r="AU29" s="153"/>
      <c r="AV29" s="153"/>
      <c r="AW29" s="153"/>
      <c r="AX29" s="153"/>
      <c r="AY29" s="153"/>
      <c r="AZ29" s="153"/>
      <c r="BA29" s="153"/>
      <c r="BB29" s="153"/>
      <c r="BC29" s="153"/>
      <c r="BD29" s="153"/>
      <c r="BE29" s="153"/>
      <c r="BF29" s="153"/>
      <c r="BG29" s="153"/>
      <c r="BH29" s="153"/>
      <c r="BI29" s="153"/>
      <c r="BJ29" s="153"/>
      <c r="BK29" s="153"/>
      <c r="BL29" s="153"/>
      <c r="BM29" s="153"/>
      <c r="BN29" s="153"/>
      <c r="BO29" s="153"/>
      <c r="BP29" s="153"/>
      <c r="BQ29" s="153"/>
      <c r="BR29" s="153"/>
      <c r="BS29" s="154"/>
      <c r="BT29" s="155"/>
      <c r="BU29" s="156"/>
      <c r="BV29" s="156"/>
      <c r="BW29" s="156"/>
      <c r="BX29" s="156"/>
      <c r="BY29" s="156"/>
      <c r="BZ29" s="156"/>
      <c r="CA29" s="156"/>
      <c r="CB29" s="156"/>
      <c r="CC29" s="156"/>
      <c r="CD29" s="156"/>
      <c r="CE29" s="156"/>
      <c r="CF29" s="156">
        <v>20</v>
      </c>
      <c r="CG29" s="156"/>
      <c r="CH29" s="156"/>
      <c r="CI29" s="156">
        <v>50</v>
      </c>
      <c r="CJ29" s="156"/>
      <c r="CK29" s="156"/>
      <c r="CL29" s="156"/>
      <c r="CM29" s="156"/>
      <c r="CN29" s="156"/>
      <c r="CO29" s="156">
        <v>6</v>
      </c>
      <c r="CP29" s="156"/>
      <c r="CQ29" s="156"/>
      <c r="CR29" s="156"/>
      <c r="CS29" s="156"/>
      <c r="CT29" s="156"/>
      <c r="CU29" s="156"/>
      <c r="CV29" s="156"/>
      <c r="CW29" s="156"/>
      <c r="CX29" s="156"/>
      <c r="CY29" s="156"/>
      <c r="CZ29" s="156"/>
      <c r="DA29" s="156"/>
      <c r="DB29" s="156"/>
      <c r="DC29" s="156">
        <v>28</v>
      </c>
      <c r="DD29" s="156"/>
      <c r="DE29" s="156"/>
      <c r="DF29" s="156"/>
      <c r="DG29" s="278">
        <v>40</v>
      </c>
      <c r="DH29" s="289">
        <v>144</v>
      </c>
      <c r="DI29" s="290">
        <f t="shared" si="1"/>
        <v>5</v>
      </c>
      <c r="DJ29" s="284"/>
      <c r="DK29" s="158"/>
      <c r="DL29" s="158"/>
      <c r="DM29" s="158"/>
      <c r="DN29" s="158"/>
      <c r="DO29" s="158"/>
      <c r="DP29" s="158"/>
      <c r="DQ29" s="158"/>
      <c r="DR29" s="158"/>
      <c r="DS29" s="158"/>
      <c r="DT29" s="158"/>
      <c r="DU29" s="158"/>
      <c r="DV29" s="158">
        <v>0.30519125683060111</v>
      </c>
      <c r="DW29" s="158"/>
      <c r="DX29" s="158"/>
      <c r="DY29" s="158">
        <v>0.40956284153005462</v>
      </c>
      <c r="DZ29" s="158"/>
      <c r="EA29" s="158"/>
      <c r="EB29" s="158"/>
      <c r="EC29" s="158"/>
      <c r="ED29" s="158"/>
      <c r="EE29" s="158">
        <v>0.55828779599271405</v>
      </c>
      <c r="EF29" s="158"/>
      <c r="EG29" s="158"/>
      <c r="EH29" s="158"/>
      <c r="EI29" s="158"/>
      <c r="EJ29" s="158"/>
      <c r="EK29" s="158"/>
      <c r="EL29" s="158"/>
      <c r="EM29" s="158"/>
      <c r="EN29" s="158"/>
      <c r="EO29" s="158"/>
      <c r="EP29" s="158"/>
      <c r="EQ29" s="158"/>
      <c r="ER29" s="158"/>
      <c r="ES29" s="158">
        <v>0</v>
      </c>
      <c r="ET29" s="158"/>
      <c r="EU29" s="158"/>
      <c r="EV29" s="158"/>
      <c r="EW29" s="159">
        <v>0.73592896174863387</v>
      </c>
      <c r="EX29" s="160">
        <v>0.4122836976320583</v>
      </c>
      <c r="EY29" s="149">
        <v>10</v>
      </c>
      <c r="EZ29" s="150"/>
      <c r="FA29" s="150"/>
      <c r="FB29" s="150"/>
      <c r="FC29" s="150"/>
      <c r="FD29" s="150"/>
      <c r="FE29" s="150"/>
      <c r="FF29" s="150"/>
      <c r="FG29" s="150"/>
      <c r="FH29" s="150"/>
      <c r="FI29" s="150"/>
      <c r="FJ29" s="150"/>
      <c r="FK29" s="150"/>
      <c r="FL29" s="150"/>
      <c r="FM29" s="150"/>
      <c r="FN29" s="150"/>
      <c r="FO29" s="150"/>
      <c r="FP29" s="150"/>
      <c r="FQ29" s="150"/>
      <c r="FR29" s="150"/>
      <c r="FS29" s="150"/>
      <c r="FT29" s="150"/>
      <c r="FU29" s="150"/>
      <c r="FV29" s="150"/>
      <c r="FW29" s="150"/>
      <c r="FX29" s="150"/>
      <c r="FY29" s="150"/>
      <c r="FZ29" s="150"/>
      <c r="GA29" s="150"/>
      <c r="GB29" s="150"/>
      <c r="GC29" s="150"/>
      <c r="GD29" s="296"/>
      <c r="GE29" s="307">
        <v>10</v>
      </c>
      <c r="GF29" s="308">
        <f t="shared" si="2"/>
        <v>1</v>
      </c>
      <c r="GG29" s="302">
        <v>0.80300546448087429</v>
      </c>
      <c r="GH29" s="161"/>
      <c r="GI29" s="161"/>
      <c r="GJ29" s="161"/>
      <c r="GK29" s="161"/>
      <c r="GL29" s="161"/>
      <c r="GM29" s="161"/>
      <c r="GN29" s="161"/>
      <c r="GO29" s="161"/>
      <c r="GP29" s="161"/>
      <c r="GQ29" s="161"/>
      <c r="GR29" s="161"/>
      <c r="GS29" s="161"/>
      <c r="GT29" s="161"/>
      <c r="GU29" s="161"/>
      <c r="GV29" s="161"/>
      <c r="GW29" s="161"/>
      <c r="GX29" s="161"/>
      <c r="GY29" s="161"/>
      <c r="GZ29" s="161"/>
      <c r="HA29" s="161"/>
      <c r="HB29" s="161"/>
      <c r="HC29" s="161"/>
      <c r="HD29" s="161"/>
      <c r="HE29" s="161"/>
      <c r="HF29" s="161"/>
      <c r="HG29" s="161"/>
      <c r="HH29" s="161"/>
      <c r="HI29" s="161"/>
      <c r="HJ29" s="161"/>
      <c r="HK29" s="161"/>
      <c r="HL29" s="162"/>
      <c r="HM29" s="163">
        <v>0.80300546448087429</v>
      </c>
      <c r="HN29" s="152">
        <v>60</v>
      </c>
      <c r="HO29" s="153"/>
      <c r="HP29" s="153"/>
      <c r="HQ29" s="153"/>
      <c r="HR29" s="153"/>
      <c r="HS29" s="164"/>
      <c r="HT29" s="153"/>
      <c r="HU29" s="165"/>
      <c r="HV29" s="154"/>
      <c r="HW29" s="144">
        <v>44</v>
      </c>
      <c r="HX29" s="145">
        <v>146</v>
      </c>
      <c r="HY29" s="145">
        <v>5</v>
      </c>
      <c r="HZ29" s="145">
        <v>29</v>
      </c>
      <c r="IA29" s="145">
        <v>440</v>
      </c>
      <c r="IB29" s="145">
        <v>577</v>
      </c>
      <c r="IC29" s="145">
        <v>579</v>
      </c>
      <c r="ID29" s="145">
        <v>296</v>
      </c>
      <c r="IE29" s="145">
        <v>958</v>
      </c>
      <c r="IF29" s="145">
        <v>112</v>
      </c>
      <c r="IG29" s="145">
        <v>125</v>
      </c>
      <c r="IH29" s="145">
        <v>314</v>
      </c>
      <c r="II29" s="145">
        <v>3</v>
      </c>
      <c r="IJ29" s="145">
        <v>216</v>
      </c>
      <c r="IK29" s="145">
        <v>405</v>
      </c>
      <c r="IL29" s="145">
        <v>353</v>
      </c>
      <c r="IM29" s="145">
        <v>92</v>
      </c>
      <c r="IN29" s="145">
        <v>28</v>
      </c>
      <c r="IO29" s="145">
        <v>93</v>
      </c>
      <c r="IP29" s="145">
        <v>13</v>
      </c>
      <c r="IQ29" s="145">
        <v>24</v>
      </c>
      <c r="IR29" s="145">
        <v>48</v>
      </c>
      <c r="IS29" s="145">
        <v>2</v>
      </c>
      <c r="IT29" s="145">
        <v>22</v>
      </c>
      <c r="IU29" s="145"/>
      <c r="IV29" s="145"/>
      <c r="IW29" s="145">
        <v>5</v>
      </c>
      <c r="IX29" s="146"/>
      <c r="IY29" s="166">
        <v>4929</v>
      </c>
      <c r="IZ29" s="315">
        <f t="shared" si="21"/>
        <v>8.9267599918847629E-3</v>
      </c>
      <c r="JA29" s="439">
        <f t="shared" si="3"/>
        <v>13.467213114754099</v>
      </c>
      <c r="JB29" s="444">
        <v>425</v>
      </c>
      <c r="JC29" s="452">
        <v>8.6224386285250559E-2</v>
      </c>
      <c r="JD29" s="445">
        <v>1611</v>
      </c>
      <c r="JE29" s="454">
        <v>0.32684114424832622</v>
      </c>
      <c r="JF29" s="167">
        <v>23.886363636363637</v>
      </c>
      <c r="JG29" s="168">
        <v>5.6095890410958908</v>
      </c>
      <c r="JH29" s="168">
        <v>2.4</v>
      </c>
      <c r="JI29" s="168">
        <v>5.8275862068965516</v>
      </c>
      <c r="JJ29" s="168">
        <v>7.8136363636363635</v>
      </c>
      <c r="JK29" s="168">
        <v>6.5164644714038129</v>
      </c>
      <c r="JL29" s="168">
        <v>6.5025906735751295</v>
      </c>
      <c r="JM29" s="168">
        <v>6.7364864864864868</v>
      </c>
      <c r="JN29" s="168">
        <v>4.5908141962421709</v>
      </c>
      <c r="JO29" s="168">
        <v>6.4196428571428568</v>
      </c>
      <c r="JP29" s="168">
        <v>5.3360000000000003</v>
      </c>
      <c r="JQ29" s="168">
        <v>7.2866242038216562</v>
      </c>
      <c r="JR29" s="168">
        <v>8.6666666666666661</v>
      </c>
      <c r="JS29" s="168">
        <v>4.5092592592592595</v>
      </c>
      <c r="JT29" s="168">
        <v>4.6370370370370368</v>
      </c>
      <c r="JU29" s="168">
        <v>4.4815864022662888</v>
      </c>
      <c r="JV29" s="168">
        <v>4.4673913043478262</v>
      </c>
      <c r="JW29" s="168">
        <v>10</v>
      </c>
      <c r="JX29" s="168">
        <v>9.086021505376344</v>
      </c>
      <c r="JY29" s="168">
        <v>3.3076923076923075</v>
      </c>
      <c r="JZ29" s="168">
        <v>2.9166666666666665</v>
      </c>
      <c r="KA29" s="168">
        <v>3.1041666666666665</v>
      </c>
      <c r="KB29" s="168">
        <v>5</v>
      </c>
      <c r="KC29" s="168">
        <v>4.0454545454545459</v>
      </c>
      <c r="KD29" s="168"/>
      <c r="KE29" s="168"/>
      <c r="KF29" s="168">
        <v>15.6</v>
      </c>
      <c r="KG29" s="169"/>
      <c r="KH29" s="464">
        <f t="shared" si="4"/>
        <v>6.7499096199239252</v>
      </c>
      <c r="KI29" s="149">
        <v>1039</v>
      </c>
      <c r="KJ29" s="150">
        <v>951</v>
      </c>
      <c r="KK29" s="150">
        <v>7</v>
      </c>
      <c r="KL29" s="150">
        <v>4</v>
      </c>
      <c r="KM29" s="150"/>
      <c r="KN29" s="296">
        <v>2928</v>
      </c>
      <c r="KO29" s="330">
        <f t="shared" si="5"/>
        <v>0.21079326435382431</v>
      </c>
      <c r="KP29" s="331">
        <f t="shared" si="6"/>
        <v>0.19293974437005479</v>
      </c>
      <c r="KQ29" s="331">
        <f t="shared" si="7"/>
        <v>1.4201663623453033E-3</v>
      </c>
      <c r="KR29" s="331">
        <f t="shared" si="8"/>
        <v>8.1152363562588762E-4</v>
      </c>
      <c r="KS29" s="331">
        <f t="shared" si="9"/>
        <v>0</v>
      </c>
      <c r="KT29" s="332">
        <v>0.59403530127814974</v>
      </c>
      <c r="KU29" s="324">
        <v>3893.6198999999992</v>
      </c>
      <c r="KV29" s="170">
        <v>201.69829999999996</v>
      </c>
      <c r="KW29" s="342">
        <v>4095.3181999999997</v>
      </c>
      <c r="KX29" s="351">
        <f t="shared" si="10"/>
        <v>4.9250947093683703E-2</v>
      </c>
      <c r="KY29" s="352">
        <f t="shared" si="11"/>
        <v>0.83086187867721639</v>
      </c>
      <c r="KZ29" s="346">
        <v>2603.1215999999995</v>
      </c>
      <c r="LA29" s="171">
        <v>1383.3305</v>
      </c>
      <c r="LB29" s="172">
        <v>108.8661</v>
      </c>
      <c r="LC29" s="173">
        <v>0.63563353880536066</v>
      </c>
      <c r="LD29" s="174">
        <v>102</v>
      </c>
      <c r="LE29" s="175">
        <v>521</v>
      </c>
      <c r="LF29" s="175">
        <v>8</v>
      </c>
      <c r="LG29" s="175">
        <v>140</v>
      </c>
      <c r="LH29" s="175">
        <v>2636</v>
      </c>
      <c r="LI29" s="175">
        <v>2842</v>
      </c>
      <c r="LJ29" s="175">
        <v>2839</v>
      </c>
      <c r="LK29" s="175">
        <v>1545</v>
      </c>
      <c r="LL29" s="175">
        <v>3406</v>
      </c>
      <c r="LM29" s="175">
        <v>587</v>
      </c>
      <c r="LN29" s="175">
        <v>489</v>
      </c>
      <c r="LO29" s="175">
        <v>1835</v>
      </c>
      <c r="LP29" s="175">
        <v>23</v>
      </c>
      <c r="LQ29" s="175">
        <v>758</v>
      </c>
      <c r="LR29" s="175">
        <v>1479</v>
      </c>
      <c r="LS29" s="175">
        <v>1232</v>
      </c>
      <c r="LT29" s="175">
        <v>296</v>
      </c>
      <c r="LU29" s="175">
        <v>249</v>
      </c>
      <c r="LV29" s="175">
        <v>554</v>
      </c>
      <c r="LW29" s="175">
        <v>11</v>
      </c>
      <c r="LX29" s="175">
        <v>20</v>
      </c>
      <c r="LY29" s="175">
        <v>60</v>
      </c>
      <c r="LZ29" s="175">
        <v>8</v>
      </c>
      <c r="MA29" s="175">
        <v>56</v>
      </c>
      <c r="MB29" s="175"/>
      <c r="MC29" s="175"/>
      <c r="MD29" s="175">
        <v>65</v>
      </c>
      <c r="ME29" s="364"/>
      <c r="MF29" s="374">
        <f t="shared" si="12"/>
        <v>21761</v>
      </c>
      <c r="MG29" s="375">
        <f t="shared" si="13"/>
        <v>59.456284153005463</v>
      </c>
      <c r="MH29" s="369">
        <v>904</v>
      </c>
      <c r="MI29" s="156">
        <v>158</v>
      </c>
      <c r="MJ29" s="156"/>
      <c r="MK29" s="156"/>
      <c r="ML29" s="156">
        <v>357</v>
      </c>
      <c r="MM29" s="156">
        <v>344</v>
      </c>
      <c r="MN29" s="156">
        <v>369</v>
      </c>
      <c r="MO29" s="156">
        <v>152</v>
      </c>
      <c r="MP29" s="156">
        <v>30</v>
      </c>
      <c r="MQ29" s="156">
        <v>22</v>
      </c>
      <c r="MR29" s="156">
        <v>51</v>
      </c>
      <c r="MS29" s="156">
        <v>137</v>
      </c>
      <c r="MT29" s="156"/>
      <c r="MU29" s="156">
        <v>10</v>
      </c>
      <c r="MV29" s="156">
        <v>1</v>
      </c>
      <c r="MW29" s="156"/>
      <c r="MX29" s="156">
        <v>23</v>
      </c>
      <c r="MY29" s="156"/>
      <c r="MZ29" s="156">
        <v>209</v>
      </c>
      <c r="NA29" s="156">
        <v>20</v>
      </c>
      <c r="NB29" s="156">
        <v>30</v>
      </c>
      <c r="NC29" s="156">
        <v>44</v>
      </c>
      <c r="ND29" s="156"/>
      <c r="NE29" s="156">
        <v>17</v>
      </c>
      <c r="NF29" s="156"/>
      <c r="NG29" s="156"/>
      <c r="NH29" s="156">
        <v>8</v>
      </c>
      <c r="NI29" s="278"/>
      <c r="NJ29" s="289">
        <f t="shared" si="14"/>
        <v>2886</v>
      </c>
      <c r="NK29" s="290">
        <f t="shared" si="15"/>
        <v>7.8852459016393439</v>
      </c>
      <c r="NL29" s="386">
        <f t="shared" si="16"/>
        <v>21761</v>
      </c>
      <c r="NM29" s="387">
        <f t="shared" si="17"/>
        <v>2886</v>
      </c>
      <c r="NN29" s="393">
        <f t="shared" si="18"/>
        <v>0.11709335821803871</v>
      </c>
      <c r="NO29" s="380"/>
      <c r="NP29" s="176">
        <v>5</v>
      </c>
      <c r="NQ29" s="176">
        <v>109</v>
      </c>
      <c r="NR29" s="176">
        <v>357</v>
      </c>
      <c r="NS29" s="176">
        <v>816</v>
      </c>
      <c r="NT29" s="176">
        <v>688</v>
      </c>
      <c r="NU29" s="176">
        <v>911</v>
      </c>
      <c r="NV29" s="176"/>
      <c r="NW29" s="176"/>
      <c r="NX29" s="176"/>
      <c r="NY29" s="176"/>
      <c r="NZ29" s="176"/>
      <c r="OA29" s="176"/>
      <c r="OB29" s="176"/>
      <c r="OC29" s="176"/>
      <c r="OD29" s="176"/>
      <c r="OE29" s="397"/>
      <c r="OF29" s="403">
        <f t="shared" si="19"/>
        <v>2886</v>
      </c>
      <c r="OG29" s="407">
        <f t="shared" si="20"/>
        <v>0.16320166320166321</v>
      </c>
      <c r="OH29" s="415">
        <v>676</v>
      </c>
      <c r="OI29" s="416">
        <v>60</v>
      </c>
      <c r="OJ29" s="416">
        <v>23</v>
      </c>
      <c r="OK29" s="416">
        <v>759</v>
      </c>
      <c r="OL29" s="416"/>
      <c r="OM29" s="416"/>
      <c r="ON29" s="416">
        <v>11</v>
      </c>
      <c r="OO29" s="416">
        <v>11</v>
      </c>
      <c r="OP29" s="417">
        <v>770</v>
      </c>
      <c r="OQ29" s="429"/>
      <c r="OR29" s="430"/>
      <c r="OS29" s="431"/>
      <c r="OT29" s="346">
        <v>7.5</v>
      </c>
      <c r="OU29" s="177">
        <v>0.75</v>
      </c>
      <c r="OV29" s="177"/>
      <c r="OW29" s="177"/>
      <c r="OX29" s="171">
        <v>34.950000000000003</v>
      </c>
      <c r="OY29" s="177">
        <v>3.4950000000000001</v>
      </c>
      <c r="OZ29" s="177"/>
      <c r="PA29" s="178"/>
      <c r="PB29" s="155"/>
      <c r="PC29" s="156"/>
      <c r="PD29" s="156"/>
      <c r="PE29" s="156"/>
      <c r="PF29" s="156"/>
      <c r="PG29" s="156"/>
      <c r="PH29" s="156"/>
      <c r="PI29" s="156"/>
      <c r="PJ29" s="157"/>
    </row>
    <row r="30" spans="1:426" x14ac:dyDescent="0.15">
      <c r="A30" s="130" t="s">
        <v>339</v>
      </c>
      <c r="B30" s="131" t="s">
        <v>340</v>
      </c>
      <c r="C30" s="132" t="s">
        <v>341</v>
      </c>
      <c r="D30" s="131" t="s">
        <v>342</v>
      </c>
      <c r="E30" s="131" t="s">
        <v>280</v>
      </c>
      <c r="F30" s="132" t="s">
        <v>343</v>
      </c>
      <c r="G30" s="132" t="s">
        <v>343</v>
      </c>
      <c r="H30" s="132" t="s">
        <v>186</v>
      </c>
      <c r="I30" s="132" t="s">
        <v>210</v>
      </c>
      <c r="J30" s="133" t="s">
        <v>282</v>
      </c>
      <c r="K30" s="134">
        <v>959926</v>
      </c>
      <c r="L30" s="135">
        <v>5961</v>
      </c>
      <c r="M30" s="135">
        <v>853193</v>
      </c>
      <c r="N30" s="135">
        <v>540217</v>
      </c>
      <c r="O30" s="136">
        <v>0.63317092381208007</v>
      </c>
      <c r="P30" s="137">
        <v>106733</v>
      </c>
      <c r="Q30" s="138">
        <v>0</v>
      </c>
      <c r="R30" s="139">
        <v>781614.8756899999</v>
      </c>
      <c r="S30" s="139">
        <v>55884.151299999998</v>
      </c>
      <c r="T30" s="139">
        <v>837499.02698999993</v>
      </c>
      <c r="U30" s="467">
        <f t="shared" si="0"/>
        <v>0.87246207206597171</v>
      </c>
      <c r="V30" s="140">
        <v>69.568690480000001</v>
      </c>
      <c r="W30" s="141">
        <v>5.6379365080000001</v>
      </c>
      <c r="X30" s="141">
        <v>207.9229101</v>
      </c>
      <c r="Y30" s="141">
        <v>64.829365080000002</v>
      </c>
      <c r="Z30" s="141">
        <v>21.77</v>
      </c>
      <c r="AA30" s="141">
        <v>69.98195767</v>
      </c>
      <c r="AB30" s="141">
        <v>0</v>
      </c>
      <c r="AC30" s="141">
        <v>43.022321429999998</v>
      </c>
      <c r="AD30" s="141">
        <v>87.357142859999996</v>
      </c>
      <c r="AE30" s="141">
        <v>570.09032412799991</v>
      </c>
      <c r="AF30" s="142">
        <v>0.15821462882593068</v>
      </c>
      <c r="AG30" s="143">
        <v>0.47286280392666169</v>
      </c>
      <c r="AH30" s="147"/>
      <c r="AI30" s="148">
        <v>1</v>
      </c>
      <c r="AJ30" s="149">
        <v>3757</v>
      </c>
      <c r="AK30" s="150">
        <v>852</v>
      </c>
      <c r="AL30" s="150">
        <v>313</v>
      </c>
      <c r="AM30" s="150"/>
      <c r="AN30" s="151">
        <v>1278</v>
      </c>
      <c r="AO30" s="149">
        <v>12094</v>
      </c>
      <c r="AP30" s="150">
        <v>4148</v>
      </c>
      <c r="AQ30" s="151">
        <v>4713</v>
      </c>
      <c r="AR30" s="152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3"/>
      <c r="BK30" s="153"/>
      <c r="BL30" s="153"/>
      <c r="BM30" s="153"/>
      <c r="BN30" s="153"/>
      <c r="BO30" s="153"/>
      <c r="BP30" s="153"/>
      <c r="BQ30" s="153"/>
      <c r="BR30" s="153"/>
      <c r="BS30" s="154"/>
      <c r="BT30" s="155"/>
      <c r="BU30" s="156"/>
      <c r="BV30" s="156"/>
      <c r="BW30" s="156"/>
      <c r="BX30" s="156"/>
      <c r="BY30" s="156"/>
      <c r="BZ30" s="156"/>
      <c r="CA30" s="156"/>
      <c r="CB30" s="156">
        <v>20</v>
      </c>
      <c r="CC30" s="156"/>
      <c r="CD30" s="156"/>
      <c r="CE30" s="156"/>
      <c r="CF30" s="156">
        <v>20</v>
      </c>
      <c r="CG30" s="156"/>
      <c r="CH30" s="156"/>
      <c r="CI30" s="156">
        <v>47</v>
      </c>
      <c r="CJ30" s="156"/>
      <c r="CK30" s="156"/>
      <c r="CL30" s="156"/>
      <c r="CM30" s="156"/>
      <c r="CN30" s="156"/>
      <c r="CO30" s="156"/>
      <c r="CP30" s="156"/>
      <c r="CQ30" s="156"/>
      <c r="CR30" s="156"/>
      <c r="CS30" s="156"/>
      <c r="CT30" s="156"/>
      <c r="CU30" s="156"/>
      <c r="CV30" s="156"/>
      <c r="CW30" s="156"/>
      <c r="CX30" s="156"/>
      <c r="CY30" s="156"/>
      <c r="CZ30" s="156"/>
      <c r="DA30" s="156"/>
      <c r="DB30" s="156"/>
      <c r="DC30" s="156"/>
      <c r="DD30" s="156"/>
      <c r="DE30" s="156"/>
      <c r="DF30" s="156"/>
      <c r="DG30" s="278">
        <v>46</v>
      </c>
      <c r="DH30" s="289">
        <v>133</v>
      </c>
      <c r="DI30" s="290">
        <f t="shared" si="1"/>
        <v>4</v>
      </c>
      <c r="DJ30" s="284"/>
      <c r="DK30" s="158"/>
      <c r="DL30" s="158"/>
      <c r="DM30" s="158"/>
      <c r="DN30" s="158"/>
      <c r="DO30" s="158"/>
      <c r="DP30" s="158"/>
      <c r="DQ30" s="158"/>
      <c r="DR30" s="158">
        <v>0.34754098360655739</v>
      </c>
      <c r="DS30" s="158"/>
      <c r="DT30" s="158"/>
      <c r="DU30" s="158"/>
      <c r="DV30" s="158">
        <v>0.29644808743169399</v>
      </c>
      <c r="DW30" s="158"/>
      <c r="DX30" s="158"/>
      <c r="DY30" s="158">
        <v>0.65707475874898269</v>
      </c>
      <c r="DZ30" s="158"/>
      <c r="EA30" s="158"/>
      <c r="EB30" s="158"/>
      <c r="EC30" s="158"/>
      <c r="ED30" s="158"/>
      <c r="EE30" s="158"/>
      <c r="EF30" s="158"/>
      <c r="EG30" s="158"/>
      <c r="EH30" s="158"/>
      <c r="EI30" s="158"/>
      <c r="EJ30" s="158"/>
      <c r="EK30" s="158"/>
      <c r="EL30" s="158"/>
      <c r="EM30" s="158"/>
      <c r="EN30" s="158"/>
      <c r="EO30" s="158"/>
      <c r="EP30" s="158"/>
      <c r="EQ30" s="158"/>
      <c r="ER30" s="158"/>
      <c r="ES30" s="158"/>
      <c r="ET30" s="158"/>
      <c r="EU30" s="158"/>
      <c r="EV30" s="158"/>
      <c r="EW30" s="159">
        <v>0.79644808743169404</v>
      </c>
      <c r="EX30" s="160">
        <v>0.60450306093101602</v>
      </c>
      <c r="EY30" s="149">
        <v>4</v>
      </c>
      <c r="EZ30" s="150"/>
      <c r="FA30" s="150"/>
      <c r="FB30" s="150"/>
      <c r="FC30" s="150"/>
      <c r="FD30" s="150"/>
      <c r="FE30" s="150">
        <v>4</v>
      </c>
      <c r="FF30" s="150"/>
      <c r="FG30" s="150"/>
      <c r="FH30" s="150"/>
      <c r="FI30" s="150"/>
      <c r="FJ30" s="150"/>
      <c r="FK30" s="150">
        <v>7</v>
      </c>
      <c r="FL30" s="150"/>
      <c r="FM30" s="150"/>
      <c r="FN30" s="150"/>
      <c r="FO30" s="150"/>
      <c r="FP30" s="150"/>
      <c r="FQ30" s="150"/>
      <c r="FR30" s="150"/>
      <c r="FS30" s="150"/>
      <c r="FT30" s="150"/>
      <c r="FU30" s="150"/>
      <c r="FV30" s="150"/>
      <c r="FW30" s="150"/>
      <c r="FX30" s="150"/>
      <c r="FY30" s="150"/>
      <c r="FZ30" s="150"/>
      <c r="GA30" s="150"/>
      <c r="GB30" s="150"/>
      <c r="GC30" s="150"/>
      <c r="GD30" s="296">
        <v>9</v>
      </c>
      <c r="GE30" s="307">
        <v>24</v>
      </c>
      <c r="GF30" s="308">
        <f t="shared" si="2"/>
        <v>4</v>
      </c>
      <c r="GG30" s="302">
        <v>1.0273224043715847</v>
      </c>
      <c r="GH30" s="161"/>
      <c r="GI30" s="161"/>
      <c r="GJ30" s="161"/>
      <c r="GK30" s="161"/>
      <c r="GL30" s="161"/>
      <c r="GM30" s="161">
        <v>1.1270491803278688</v>
      </c>
      <c r="GN30" s="161"/>
      <c r="GO30" s="161"/>
      <c r="GP30" s="161"/>
      <c r="GQ30" s="161"/>
      <c r="GR30" s="161"/>
      <c r="GS30" s="161">
        <v>0.88992974238875877</v>
      </c>
      <c r="GT30" s="161"/>
      <c r="GU30" s="161"/>
      <c r="GV30" s="161"/>
      <c r="GW30" s="161"/>
      <c r="GX30" s="161"/>
      <c r="GY30" s="161"/>
      <c r="GZ30" s="161"/>
      <c r="HA30" s="161"/>
      <c r="HB30" s="161"/>
      <c r="HC30" s="161"/>
      <c r="HD30" s="161"/>
      <c r="HE30" s="161"/>
      <c r="HF30" s="161"/>
      <c r="HG30" s="161"/>
      <c r="HH30" s="161"/>
      <c r="HI30" s="161"/>
      <c r="HJ30" s="161"/>
      <c r="HK30" s="161"/>
      <c r="HL30" s="162">
        <v>0.82119004250151795</v>
      </c>
      <c r="HM30" s="163">
        <v>0.92657103825136611</v>
      </c>
      <c r="HN30" s="152"/>
      <c r="HO30" s="153"/>
      <c r="HP30" s="153">
        <v>43</v>
      </c>
      <c r="HQ30" s="153"/>
      <c r="HR30" s="153">
        <v>5</v>
      </c>
      <c r="HS30" s="164">
        <v>0.54098360655737709</v>
      </c>
      <c r="HT30" s="153"/>
      <c r="HU30" s="165"/>
      <c r="HV30" s="154"/>
      <c r="HW30" s="144">
        <v>52</v>
      </c>
      <c r="HX30" s="145">
        <v>310</v>
      </c>
      <c r="HY30" s="145">
        <v>13</v>
      </c>
      <c r="HZ30" s="145">
        <v>194</v>
      </c>
      <c r="IA30" s="145">
        <v>759</v>
      </c>
      <c r="IB30" s="145">
        <v>925</v>
      </c>
      <c r="IC30" s="145">
        <v>1517</v>
      </c>
      <c r="ID30" s="145">
        <v>456</v>
      </c>
      <c r="IE30" s="145">
        <v>1037</v>
      </c>
      <c r="IF30" s="145">
        <v>337</v>
      </c>
      <c r="IG30" s="145">
        <v>253</v>
      </c>
      <c r="IH30" s="145">
        <v>463</v>
      </c>
      <c r="II30" s="145">
        <v>3</v>
      </c>
      <c r="IJ30" s="145">
        <v>407</v>
      </c>
      <c r="IK30" s="145">
        <v>107</v>
      </c>
      <c r="IL30" s="145">
        <v>4</v>
      </c>
      <c r="IM30" s="145">
        <v>139</v>
      </c>
      <c r="IN30" s="145">
        <v>31</v>
      </c>
      <c r="IO30" s="145">
        <v>212</v>
      </c>
      <c r="IP30" s="145">
        <v>62</v>
      </c>
      <c r="IQ30" s="145">
        <v>80</v>
      </c>
      <c r="IR30" s="145">
        <v>52</v>
      </c>
      <c r="IS30" s="145">
        <v>4</v>
      </c>
      <c r="IT30" s="145">
        <v>56</v>
      </c>
      <c r="IU30" s="145"/>
      <c r="IV30" s="145"/>
      <c r="IW30" s="145">
        <v>6</v>
      </c>
      <c r="IX30" s="146">
        <v>3</v>
      </c>
      <c r="IY30" s="166">
        <v>7482</v>
      </c>
      <c r="IZ30" s="315">
        <f t="shared" si="21"/>
        <v>6.950013365410318E-3</v>
      </c>
      <c r="JA30" s="439">
        <f t="shared" si="3"/>
        <v>20.442622950819672</v>
      </c>
      <c r="JB30" s="444">
        <v>285</v>
      </c>
      <c r="JC30" s="452">
        <v>3.8091419406575781E-2</v>
      </c>
      <c r="JD30" s="445">
        <v>823</v>
      </c>
      <c r="JE30" s="454">
        <v>0.10999732691793639</v>
      </c>
      <c r="JF30" s="167">
        <v>30.153846153846153</v>
      </c>
      <c r="JG30" s="168">
        <v>5.0903225806451609</v>
      </c>
      <c r="JH30" s="168">
        <v>4.2307692307692308</v>
      </c>
      <c r="JI30" s="168">
        <v>4.0412371134020617</v>
      </c>
      <c r="JJ30" s="168">
        <v>7.949934123847167</v>
      </c>
      <c r="JK30" s="168">
        <v>5.5762162162162161</v>
      </c>
      <c r="JL30" s="168">
        <v>5.3777191825972315</v>
      </c>
      <c r="JM30" s="168">
        <v>6.6271929824561404</v>
      </c>
      <c r="JN30" s="168">
        <v>4.8138862102217939</v>
      </c>
      <c r="JO30" s="168">
        <v>5.9910979228486649</v>
      </c>
      <c r="JP30" s="168">
        <v>5.3992094861660078</v>
      </c>
      <c r="JQ30" s="168">
        <v>7.4103671706263503</v>
      </c>
      <c r="JR30" s="168">
        <v>4.333333333333333</v>
      </c>
      <c r="JS30" s="168">
        <v>4.4176904176904177</v>
      </c>
      <c r="JT30" s="168">
        <v>3.2710280373831777</v>
      </c>
      <c r="JU30" s="168">
        <v>5.25</v>
      </c>
      <c r="JV30" s="168">
        <v>6.057553956834532</v>
      </c>
      <c r="JW30" s="168">
        <v>5.67741935483871</v>
      </c>
      <c r="JX30" s="168">
        <v>10.679245283018869</v>
      </c>
      <c r="JY30" s="168">
        <v>4.225806451612903</v>
      </c>
      <c r="JZ30" s="168">
        <v>2.375</v>
      </c>
      <c r="KA30" s="168">
        <v>4.0769230769230766</v>
      </c>
      <c r="KB30" s="168">
        <v>4</v>
      </c>
      <c r="KC30" s="168">
        <v>2.6607142857142856</v>
      </c>
      <c r="KD30" s="168"/>
      <c r="KE30" s="168"/>
      <c r="KF30" s="168">
        <v>4.333333333333333</v>
      </c>
      <c r="KG30" s="169">
        <v>8.3333333333333339</v>
      </c>
      <c r="KH30" s="464">
        <f t="shared" si="4"/>
        <v>6.2443530476022362</v>
      </c>
      <c r="KI30" s="149">
        <v>1837</v>
      </c>
      <c r="KJ30" s="150">
        <v>400</v>
      </c>
      <c r="KK30" s="150">
        <v>15</v>
      </c>
      <c r="KL30" s="150">
        <v>8</v>
      </c>
      <c r="KM30" s="150"/>
      <c r="KN30" s="296">
        <v>5222</v>
      </c>
      <c r="KO30" s="330">
        <f t="shared" si="5"/>
        <v>0.24552258754343759</v>
      </c>
      <c r="KP30" s="331">
        <f t="shared" si="6"/>
        <v>5.3461641272387062E-2</v>
      </c>
      <c r="KQ30" s="331">
        <f t="shared" si="7"/>
        <v>2.0048115477145148E-3</v>
      </c>
      <c r="KR30" s="331">
        <f t="shared" si="8"/>
        <v>1.0692328254477412E-3</v>
      </c>
      <c r="KS30" s="331">
        <f t="shared" si="9"/>
        <v>0</v>
      </c>
      <c r="KT30" s="332">
        <v>0.69794172681101307</v>
      </c>
      <c r="KU30" s="324">
        <v>6126.3622000000005</v>
      </c>
      <c r="KV30" s="170">
        <v>459.98950000000002</v>
      </c>
      <c r="KW30" s="342">
        <v>6586.3516999999993</v>
      </c>
      <c r="KX30" s="351">
        <f t="shared" si="10"/>
        <v>6.9839802207950732E-2</v>
      </c>
      <c r="KY30" s="352">
        <f t="shared" si="11"/>
        <v>0.8802929296979416</v>
      </c>
      <c r="KZ30" s="346">
        <v>4635.1547</v>
      </c>
      <c r="LA30" s="171">
        <v>1730.4616999999998</v>
      </c>
      <c r="LB30" s="172">
        <v>220.7353</v>
      </c>
      <c r="LC30" s="173">
        <v>0.70375147139500616</v>
      </c>
      <c r="LD30" s="174">
        <v>108</v>
      </c>
      <c r="LE30" s="175">
        <v>992</v>
      </c>
      <c r="LF30" s="175">
        <v>33</v>
      </c>
      <c r="LG30" s="175">
        <v>458</v>
      </c>
      <c r="LH30" s="175">
        <v>3883</v>
      </c>
      <c r="LI30" s="175">
        <v>3344</v>
      </c>
      <c r="LJ30" s="175">
        <v>5359</v>
      </c>
      <c r="LK30" s="175">
        <v>2056</v>
      </c>
      <c r="LL30" s="175">
        <v>3756</v>
      </c>
      <c r="LM30" s="175">
        <v>1563</v>
      </c>
      <c r="LN30" s="175">
        <v>938</v>
      </c>
      <c r="LO30" s="175">
        <v>2317</v>
      </c>
      <c r="LP30" s="175">
        <v>10</v>
      </c>
      <c r="LQ30" s="175">
        <v>1451</v>
      </c>
      <c r="LR30" s="175">
        <v>267</v>
      </c>
      <c r="LS30" s="175">
        <v>4</v>
      </c>
      <c r="LT30" s="175">
        <v>647</v>
      </c>
      <c r="LU30" s="175">
        <v>128</v>
      </c>
      <c r="LV30" s="175">
        <v>1408</v>
      </c>
      <c r="LW30" s="175">
        <v>149</v>
      </c>
      <c r="LX30" s="175">
        <v>98</v>
      </c>
      <c r="LY30" s="175">
        <v>121</v>
      </c>
      <c r="LZ30" s="175">
        <v>9</v>
      </c>
      <c r="MA30" s="175">
        <v>103</v>
      </c>
      <c r="MB30" s="175"/>
      <c r="MC30" s="175"/>
      <c r="MD30" s="175">
        <v>17</v>
      </c>
      <c r="ME30" s="364">
        <v>14</v>
      </c>
      <c r="MF30" s="374">
        <f t="shared" si="12"/>
        <v>29233</v>
      </c>
      <c r="MG30" s="375">
        <f t="shared" si="13"/>
        <v>79.87158469945355</v>
      </c>
      <c r="MH30" s="369">
        <v>1438</v>
      </c>
      <c r="MI30" s="156">
        <v>287</v>
      </c>
      <c r="MJ30" s="156">
        <v>9</v>
      </c>
      <c r="MK30" s="156">
        <v>139</v>
      </c>
      <c r="ML30" s="156">
        <v>1402</v>
      </c>
      <c r="MM30" s="156">
        <v>911</v>
      </c>
      <c r="MN30" s="156">
        <v>1296</v>
      </c>
      <c r="MO30" s="156">
        <v>508</v>
      </c>
      <c r="MP30" s="156">
        <v>228</v>
      </c>
      <c r="MQ30" s="156">
        <v>121</v>
      </c>
      <c r="MR30" s="156">
        <v>176</v>
      </c>
      <c r="MS30" s="156">
        <v>656</v>
      </c>
      <c r="MT30" s="156"/>
      <c r="MU30" s="156">
        <v>13</v>
      </c>
      <c r="MV30" s="156"/>
      <c r="MW30" s="156">
        <v>13</v>
      </c>
      <c r="MX30" s="156">
        <v>60</v>
      </c>
      <c r="MY30" s="156">
        <v>18</v>
      </c>
      <c r="MZ30" s="156">
        <v>646</v>
      </c>
      <c r="NA30" s="156">
        <v>55</v>
      </c>
      <c r="NB30" s="156">
        <v>25</v>
      </c>
      <c r="NC30" s="156">
        <v>40</v>
      </c>
      <c r="ND30" s="156">
        <v>4</v>
      </c>
      <c r="NE30" s="156">
        <v>4</v>
      </c>
      <c r="NF30" s="156"/>
      <c r="NG30" s="156"/>
      <c r="NH30" s="156">
        <v>3</v>
      </c>
      <c r="NI30" s="278">
        <v>8</v>
      </c>
      <c r="NJ30" s="289">
        <f t="shared" si="14"/>
        <v>8060</v>
      </c>
      <c r="NK30" s="290">
        <f t="shared" si="15"/>
        <v>22.021857923497269</v>
      </c>
      <c r="NL30" s="386">
        <f t="shared" si="16"/>
        <v>29233</v>
      </c>
      <c r="NM30" s="387">
        <f t="shared" si="17"/>
        <v>8060</v>
      </c>
      <c r="NN30" s="393">
        <f t="shared" si="18"/>
        <v>0.21612635078969245</v>
      </c>
      <c r="NO30" s="380"/>
      <c r="NP30" s="176">
        <v>33</v>
      </c>
      <c r="NQ30" s="176">
        <v>300</v>
      </c>
      <c r="NR30" s="176">
        <v>871</v>
      </c>
      <c r="NS30" s="176">
        <v>1893</v>
      </c>
      <c r="NT30" s="176">
        <v>1547</v>
      </c>
      <c r="NU30" s="176">
        <v>1784</v>
      </c>
      <c r="NV30" s="176"/>
      <c r="NW30" s="176"/>
      <c r="NX30" s="176"/>
      <c r="NY30" s="176">
        <v>1632</v>
      </c>
      <c r="NZ30" s="176"/>
      <c r="OA30" s="176"/>
      <c r="OB30" s="176"/>
      <c r="OC30" s="176"/>
      <c r="OD30" s="176"/>
      <c r="OE30" s="397"/>
      <c r="OF30" s="403">
        <f t="shared" si="19"/>
        <v>8060</v>
      </c>
      <c r="OG30" s="407">
        <f t="shared" si="20"/>
        <v>0.14937965260545905</v>
      </c>
      <c r="OH30" s="415">
        <v>1429</v>
      </c>
      <c r="OI30" s="416">
        <v>0</v>
      </c>
      <c r="OJ30" s="416">
        <v>0</v>
      </c>
      <c r="OK30" s="416">
        <v>1429</v>
      </c>
      <c r="OL30" s="416">
        <v>55</v>
      </c>
      <c r="OM30" s="416">
        <v>2</v>
      </c>
      <c r="ON30" s="416">
        <v>0</v>
      </c>
      <c r="OO30" s="416">
        <v>57</v>
      </c>
      <c r="OP30" s="417">
        <v>1486</v>
      </c>
      <c r="OQ30" s="429"/>
      <c r="OR30" s="430"/>
      <c r="OS30" s="431"/>
      <c r="OT30" s="346">
        <v>5.15</v>
      </c>
      <c r="OU30" s="177">
        <v>1.2875000000000001</v>
      </c>
      <c r="OV30" s="171">
        <v>6.3</v>
      </c>
      <c r="OW30" s="177">
        <v>0.315</v>
      </c>
      <c r="OX30" s="171">
        <v>19</v>
      </c>
      <c r="OY30" s="177">
        <v>4.75</v>
      </c>
      <c r="OZ30" s="171">
        <v>54.5</v>
      </c>
      <c r="PA30" s="178">
        <v>2.7250000000000001</v>
      </c>
      <c r="PB30" s="155"/>
      <c r="PC30" s="156"/>
      <c r="PD30" s="156"/>
      <c r="PE30" s="156"/>
      <c r="PF30" s="156"/>
      <c r="PG30" s="156"/>
      <c r="PH30" s="156"/>
      <c r="PI30" s="156"/>
      <c r="PJ30" s="157"/>
    </row>
    <row r="31" spans="1:426" x14ac:dyDescent="0.15">
      <c r="A31" s="130" t="s">
        <v>344</v>
      </c>
      <c r="B31" s="131" t="s">
        <v>345</v>
      </c>
      <c r="C31" s="132" t="s">
        <v>346</v>
      </c>
      <c r="D31" s="131" t="s">
        <v>347</v>
      </c>
      <c r="E31" s="131" t="s">
        <v>280</v>
      </c>
      <c r="F31" s="132" t="s">
        <v>343</v>
      </c>
      <c r="G31" s="132" t="s">
        <v>348</v>
      </c>
      <c r="H31" s="132" t="s">
        <v>186</v>
      </c>
      <c r="I31" s="132" t="s">
        <v>210</v>
      </c>
      <c r="J31" s="133" t="s">
        <v>282</v>
      </c>
      <c r="K31" s="134">
        <v>1717649</v>
      </c>
      <c r="L31" s="135">
        <v>15936</v>
      </c>
      <c r="M31" s="135">
        <v>1686209</v>
      </c>
      <c r="N31" s="135">
        <v>1049924</v>
      </c>
      <c r="O31" s="136">
        <v>0.62265353820315272</v>
      </c>
      <c r="P31" s="137">
        <v>31440</v>
      </c>
      <c r="Q31" s="138">
        <v>7069.7137199999997</v>
      </c>
      <c r="R31" s="139">
        <v>1474955.7672000001</v>
      </c>
      <c r="S31" s="139">
        <v>100142.17735999999</v>
      </c>
      <c r="T31" s="139">
        <v>1582167.6582799999</v>
      </c>
      <c r="U31" s="467">
        <f t="shared" si="0"/>
        <v>0.92112396553661424</v>
      </c>
      <c r="V31" s="140">
        <v>171.65132940000001</v>
      </c>
      <c r="W31" s="141">
        <v>11.21</v>
      </c>
      <c r="X31" s="141">
        <v>399.78386239999998</v>
      </c>
      <c r="Y31" s="141">
        <v>139.8884127</v>
      </c>
      <c r="Z31" s="141">
        <v>37.642910049999998</v>
      </c>
      <c r="AA31" s="141">
        <v>178.6788889</v>
      </c>
      <c r="AB31" s="141">
        <v>1.78</v>
      </c>
      <c r="AC31" s="141">
        <v>100.7962302</v>
      </c>
      <c r="AD31" s="141">
        <v>160.8700595</v>
      </c>
      <c r="AE31" s="141">
        <v>1202.3016931500001</v>
      </c>
      <c r="AF31" s="142">
        <v>0.18248444484486623</v>
      </c>
      <c r="AG31" s="143">
        <v>0.42501468787343033</v>
      </c>
      <c r="AH31" s="147"/>
      <c r="AI31" s="148">
        <v>1</v>
      </c>
      <c r="AJ31" s="149">
        <v>4135</v>
      </c>
      <c r="AK31" s="150">
        <v>4129</v>
      </c>
      <c r="AL31" s="150">
        <v>897</v>
      </c>
      <c r="AM31" s="150">
        <v>5</v>
      </c>
      <c r="AN31" s="151">
        <v>4004</v>
      </c>
      <c r="AO31" s="149">
        <v>17827</v>
      </c>
      <c r="AP31" s="150">
        <v>6185</v>
      </c>
      <c r="AQ31" s="151">
        <v>2779</v>
      </c>
      <c r="AR31" s="152"/>
      <c r="AS31" s="153"/>
      <c r="AT31" s="153"/>
      <c r="AU31" s="153"/>
      <c r="AV31" s="153"/>
      <c r="AW31" s="153"/>
      <c r="AX31" s="153"/>
      <c r="AY31" s="153"/>
      <c r="AZ31" s="153"/>
      <c r="BA31" s="153"/>
      <c r="BB31" s="153"/>
      <c r="BC31" s="153"/>
      <c r="BD31" s="153"/>
      <c r="BE31" s="153"/>
      <c r="BF31" s="153"/>
      <c r="BG31" s="153"/>
      <c r="BH31" s="153"/>
      <c r="BI31" s="153"/>
      <c r="BJ31" s="153"/>
      <c r="BK31" s="153"/>
      <c r="BL31" s="153"/>
      <c r="BM31" s="153"/>
      <c r="BN31" s="153"/>
      <c r="BO31" s="153"/>
      <c r="BP31" s="153"/>
      <c r="BQ31" s="153"/>
      <c r="BR31" s="153"/>
      <c r="BS31" s="154"/>
      <c r="BT31" s="155"/>
      <c r="BU31" s="156"/>
      <c r="BV31" s="156">
        <v>15</v>
      </c>
      <c r="BW31" s="156"/>
      <c r="BX31" s="156"/>
      <c r="BY31" s="156"/>
      <c r="BZ31" s="156"/>
      <c r="CA31" s="156"/>
      <c r="CB31" s="156">
        <v>24</v>
      </c>
      <c r="CC31" s="156"/>
      <c r="CD31" s="156"/>
      <c r="CE31" s="156"/>
      <c r="CF31" s="156">
        <v>41</v>
      </c>
      <c r="CG31" s="156"/>
      <c r="CH31" s="156"/>
      <c r="CI31" s="156">
        <v>60</v>
      </c>
      <c r="CJ31" s="156">
        <v>20</v>
      </c>
      <c r="CK31" s="156"/>
      <c r="CL31" s="156"/>
      <c r="CM31" s="156"/>
      <c r="CN31" s="156"/>
      <c r="CO31" s="156">
        <v>14</v>
      </c>
      <c r="CP31" s="156"/>
      <c r="CQ31" s="156">
        <v>30</v>
      </c>
      <c r="CR31" s="156"/>
      <c r="CS31" s="156">
        <v>8</v>
      </c>
      <c r="CT31" s="156"/>
      <c r="CU31" s="156"/>
      <c r="CV31" s="156">
        <v>30</v>
      </c>
      <c r="CW31" s="156">
        <v>20</v>
      </c>
      <c r="CX31" s="156"/>
      <c r="CY31" s="156">
        <v>22</v>
      </c>
      <c r="CZ31" s="156"/>
      <c r="DA31" s="156"/>
      <c r="DB31" s="156"/>
      <c r="DC31" s="156">
        <v>20</v>
      </c>
      <c r="DD31" s="156"/>
      <c r="DE31" s="156"/>
      <c r="DF31" s="156">
        <v>20</v>
      </c>
      <c r="DG31" s="278">
        <v>71</v>
      </c>
      <c r="DH31" s="289">
        <v>395</v>
      </c>
      <c r="DI31" s="290">
        <f t="shared" si="1"/>
        <v>14</v>
      </c>
      <c r="DJ31" s="284"/>
      <c r="DK31" s="158"/>
      <c r="DL31" s="158">
        <v>0.80673952641165758</v>
      </c>
      <c r="DM31" s="158"/>
      <c r="DN31" s="158"/>
      <c r="DO31" s="158"/>
      <c r="DP31" s="158"/>
      <c r="DQ31" s="158"/>
      <c r="DR31" s="158">
        <v>0.41245446265938068</v>
      </c>
      <c r="DS31" s="158"/>
      <c r="DT31" s="158"/>
      <c r="DU31" s="158"/>
      <c r="DV31" s="158">
        <v>0.31367453018792485</v>
      </c>
      <c r="DW31" s="158"/>
      <c r="DX31" s="158"/>
      <c r="DY31" s="158">
        <v>0.63966302367941708</v>
      </c>
      <c r="DZ31" s="158">
        <v>0.67527322404371581</v>
      </c>
      <c r="EA31" s="158"/>
      <c r="EB31" s="158"/>
      <c r="EC31" s="158"/>
      <c r="ED31" s="158"/>
      <c r="EE31" s="158">
        <v>0.45472287275565965</v>
      </c>
      <c r="EF31" s="158"/>
      <c r="EG31" s="158">
        <v>0.60400728597449904</v>
      </c>
      <c r="EH31" s="158"/>
      <c r="EI31" s="158">
        <v>0.75170765027322406</v>
      </c>
      <c r="EJ31" s="158"/>
      <c r="EK31" s="158"/>
      <c r="EL31" s="158">
        <v>0.54362477231329687</v>
      </c>
      <c r="EM31" s="158">
        <v>0.75997267759562837</v>
      </c>
      <c r="EN31" s="158"/>
      <c r="EO31" s="158">
        <v>0.64381520119225033</v>
      </c>
      <c r="EP31" s="158"/>
      <c r="EQ31" s="158"/>
      <c r="ER31" s="158"/>
      <c r="ES31" s="158">
        <v>0.74904371584699458</v>
      </c>
      <c r="ET31" s="158"/>
      <c r="EU31" s="158"/>
      <c r="EV31" s="158">
        <v>0.7549180327868853</v>
      </c>
      <c r="EW31" s="159">
        <v>0.60001539290387129</v>
      </c>
      <c r="EX31" s="160">
        <v>0.59645154596389294</v>
      </c>
      <c r="EY31" s="149">
        <v>6</v>
      </c>
      <c r="EZ31" s="150"/>
      <c r="FA31" s="150"/>
      <c r="FB31" s="150"/>
      <c r="FC31" s="150"/>
      <c r="FD31" s="150"/>
      <c r="FE31" s="150">
        <v>4</v>
      </c>
      <c r="FF31" s="150"/>
      <c r="FG31" s="150"/>
      <c r="FH31" s="150">
        <v>3</v>
      </c>
      <c r="FI31" s="150"/>
      <c r="FJ31" s="150"/>
      <c r="FK31" s="150">
        <v>8</v>
      </c>
      <c r="FL31" s="150"/>
      <c r="FM31" s="150"/>
      <c r="FN31" s="150"/>
      <c r="FO31" s="150"/>
      <c r="FP31" s="150"/>
      <c r="FQ31" s="150">
        <v>3</v>
      </c>
      <c r="FR31" s="150"/>
      <c r="FS31" s="150"/>
      <c r="FT31" s="150"/>
      <c r="FU31" s="150"/>
      <c r="FV31" s="150"/>
      <c r="FW31" s="150"/>
      <c r="FX31" s="150"/>
      <c r="FY31" s="150"/>
      <c r="FZ31" s="150"/>
      <c r="GA31" s="150"/>
      <c r="GB31" s="150"/>
      <c r="GC31" s="150"/>
      <c r="GD31" s="296">
        <v>11</v>
      </c>
      <c r="GE31" s="307">
        <v>35</v>
      </c>
      <c r="GF31" s="308">
        <f t="shared" si="2"/>
        <v>6</v>
      </c>
      <c r="GG31" s="302">
        <v>0.66302367941712204</v>
      </c>
      <c r="GH31" s="161"/>
      <c r="GI31" s="161"/>
      <c r="GJ31" s="161"/>
      <c r="GK31" s="161"/>
      <c r="GL31" s="161"/>
      <c r="GM31" s="161">
        <v>0.68306010928961747</v>
      </c>
      <c r="GN31" s="161"/>
      <c r="GO31" s="161"/>
      <c r="GP31" s="161">
        <v>0.33606557377049179</v>
      </c>
      <c r="GQ31" s="161"/>
      <c r="GR31" s="161"/>
      <c r="GS31" s="161">
        <v>0.82616120218579236</v>
      </c>
      <c r="GT31" s="161"/>
      <c r="GU31" s="161"/>
      <c r="GV31" s="161"/>
      <c r="GW31" s="161"/>
      <c r="GX31" s="161"/>
      <c r="GY31" s="161">
        <v>0.19672131147540983</v>
      </c>
      <c r="GZ31" s="161"/>
      <c r="HA31" s="161"/>
      <c r="HB31" s="161"/>
      <c r="HC31" s="161"/>
      <c r="HD31" s="161"/>
      <c r="HE31" s="161"/>
      <c r="HF31" s="161"/>
      <c r="HG31" s="161"/>
      <c r="HH31" s="161"/>
      <c r="HI31" s="161"/>
      <c r="HJ31" s="161"/>
      <c r="HK31" s="161"/>
      <c r="HL31" s="162">
        <v>0.89220069547938397</v>
      </c>
      <c r="HM31" s="163">
        <v>0.70663544106167053</v>
      </c>
      <c r="HN31" s="152"/>
      <c r="HO31" s="153"/>
      <c r="HP31" s="153">
        <v>48</v>
      </c>
      <c r="HQ31" s="153"/>
      <c r="HR31" s="153"/>
      <c r="HS31" s="164"/>
      <c r="HT31" s="153"/>
      <c r="HU31" s="165"/>
      <c r="HV31" s="154"/>
      <c r="HW31" s="144">
        <v>112</v>
      </c>
      <c r="HX31" s="145">
        <v>999</v>
      </c>
      <c r="HY31" s="145">
        <v>590</v>
      </c>
      <c r="HZ31" s="145">
        <v>1473</v>
      </c>
      <c r="IA31" s="145">
        <v>1302</v>
      </c>
      <c r="IB31" s="145">
        <v>1670</v>
      </c>
      <c r="IC31" s="145">
        <v>1651</v>
      </c>
      <c r="ID31" s="145">
        <v>604</v>
      </c>
      <c r="IE31" s="145">
        <v>2531</v>
      </c>
      <c r="IF31" s="145">
        <v>904</v>
      </c>
      <c r="IG31" s="145">
        <v>319</v>
      </c>
      <c r="IH31" s="145">
        <v>1262</v>
      </c>
      <c r="II31" s="145">
        <v>539</v>
      </c>
      <c r="IJ31" s="145">
        <v>598</v>
      </c>
      <c r="IK31" s="145">
        <v>897</v>
      </c>
      <c r="IL31" s="145">
        <v>714</v>
      </c>
      <c r="IM31" s="145">
        <v>263</v>
      </c>
      <c r="IN31" s="145">
        <v>59</v>
      </c>
      <c r="IO31" s="145">
        <v>308</v>
      </c>
      <c r="IP31" s="145">
        <v>36</v>
      </c>
      <c r="IQ31" s="145">
        <v>91</v>
      </c>
      <c r="IR31" s="145">
        <v>104</v>
      </c>
      <c r="IS31" s="145">
        <v>8</v>
      </c>
      <c r="IT31" s="145">
        <v>149</v>
      </c>
      <c r="IU31" s="145">
        <v>599</v>
      </c>
      <c r="IV31" s="145"/>
      <c r="IW31" s="145">
        <v>1</v>
      </c>
      <c r="IX31" s="146">
        <v>4</v>
      </c>
      <c r="IY31" s="166">
        <v>17787</v>
      </c>
      <c r="IZ31" s="315">
        <f t="shared" si="21"/>
        <v>6.2967335694608419E-3</v>
      </c>
      <c r="JA31" s="439">
        <f t="shared" si="3"/>
        <v>48.598360655737707</v>
      </c>
      <c r="JB31" s="444">
        <v>1390</v>
      </c>
      <c r="JC31" s="452">
        <v>7.8146961263844378E-2</v>
      </c>
      <c r="JD31" s="445">
        <v>2484</v>
      </c>
      <c r="JE31" s="454">
        <v>0.13965255523697082</v>
      </c>
      <c r="JF31" s="167">
        <v>20.125</v>
      </c>
      <c r="JG31" s="168">
        <v>5.9319319319319321</v>
      </c>
      <c r="JH31" s="168">
        <v>4.9711864406779664</v>
      </c>
      <c r="JI31" s="168">
        <v>5.4243041412084185</v>
      </c>
      <c r="JJ31" s="168">
        <v>8.1751152073732722</v>
      </c>
      <c r="JK31" s="168">
        <v>6.5526946107784427</v>
      </c>
      <c r="JL31" s="168">
        <v>6.216838279830406</v>
      </c>
      <c r="JM31" s="168">
        <v>7.5281456953642385</v>
      </c>
      <c r="JN31" s="168">
        <v>6.2267878308968783</v>
      </c>
      <c r="JO31" s="168">
        <v>8.3517699115044248</v>
      </c>
      <c r="JP31" s="168">
        <v>5.7304075235109719</v>
      </c>
      <c r="JQ31" s="168">
        <v>6.1790808240887483</v>
      </c>
      <c r="JR31" s="168">
        <v>4.9424860853432282</v>
      </c>
      <c r="JS31" s="168">
        <v>3.5785953177257523</v>
      </c>
      <c r="JT31" s="168">
        <v>4.6532887402452623</v>
      </c>
      <c r="JU31" s="168">
        <v>4.6456582633053225</v>
      </c>
      <c r="JV31" s="168">
        <v>5.2395437262357412</v>
      </c>
      <c r="JW31" s="168">
        <v>9.203389830508474</v>
      </c>
      <c r="JX31" s="168">
        <v>7</v>
      </c>
      <c r="JY31" s="168">
        <v>5</v>
      </c>
      <c r="JZ31" s="168">
        <v>2.3076923076923075</v>
      </c>
      <c r="KA31" s="168">
        <v>3.6730769230769229</v>
      </c>
      <c r="KB31" s="168">
        <v>7.125</v>
      </c>
      <c r="KC31" s="168">
        <v>3.1342281879194629</v>
      </c>
      <c r="KD31" s="168">
        <v>10.106844741235392</v>
      </c>
      <c r="KE31" s="168"/>
      <c r="KF31" s="168">
        <v>12</v>
      </c>
      <c r="KG31" s="169">
        <v>6.25</v>
      </c>
      <c r="KH31" s="464">
        <f t="shared" si="4"/>
        <v>6.6767802414982818</v>
      </c>
      <c r="KI31" s="149">
        <v>4841</v>
      </c>
      <c r="KJ31" s="150">
        <v>2290</v>
      </c>
      <c r="KK31" s="150">
        <v>10</v>
      </c>
      <c r="KL31" s="150">
        <v>112</v>
      </c>
      <c r="KM31" s="150"/>
      <c r="KN31" s="296">
        <v>10534</v>
      </c>
      <c r="KO31" s="330">
        <f t="shared" si="5"/>
        <v>0.27216506437285659</v>
      </c>
      <c r="KP31" s="331">
        <f t="shared" si="6"/>
        <v>0.12874571316129757</v>
      </c>
      <c r="KQ31" s="331">
        <f t="shared" si="7"/>
        <v>5.6220835441614663E-4</v>
      </c>
      <c r="KR31" s="331">
        <f t="shared" si="8"/>
        <v>6.2967335694608419E-3</v>
      </c>
      <c r="KS31" s="331">
        <f t="shared" si="9"/>
        <v>0</v>
      </c>
      <c r="KT31" s="332">
        <v>0.5922302805419688</v>
      </c>
      <c r="KU31" s="324">
        <v>13440.081500000002</v>
      </c>
      <c r="KV31" s="170">
        <v>916.79710000000011</v>
      </c>
      <c r="KW31" s="342">
        <v>14356.8786</v>
      </c>
      <c r="KX31" s="351">
        <f t="shared" si="10"/>
        <v>6.3857689790592795E-2</v>
      </c>
      <c r="KY31" s="352">
        <f t="shared" si="11"/>
        <v>0.80715570922583912</v>
      </c>
      <c r="KZ31" s="346">
        <v>8941.7947999999978</v>
      </c>
      <c r="LA31" s="171">
        <v>4901.8450999999986</v>
      </c>
      <c r="LB31" s="172">
        <v>513.23869999999999</v>
      </c>
      <c r="LC31" s="173">
        <v>0.62282304177176784</v>
      </c>
      <c r="LD31" s="174">
        <v>558</v>
      </c>
      <c r="LE31" s="175">
        <v>4493</v>
      </c>
      <c r="LF31" s="175">
        <v>2323</v>
      </c>
      <c r="LG31" s="175">
        <v>6379</v>
      </c>
      <c r="LH31" s="175">
        <v>8380</v>
      </c>
      <c r="LI31" s="175">
        <v>8029</v>
      </c>
      <c r="LJ31" s="175">
        <v>7285</v>
      </c>
      <c r="LK31" s="175">
        <v>3547</v>
      </c>
      <c r="LL31" s="175">
        <v>12569</v>
      </c>
      <c r="LM31" s="175">
        <v>6563</v>
      </c>
      <c r="LN31" s="175">
        <v>1310</v>
      </c>
      <c r="LO31" s="175">
        <v>6015</v>
      </c>
      <c r="LP31" s="175">
        <v>2077</v>
      </c>
      <c r="LQ31" s="175">
        <v>1472</v>
      </c>
      <c r="LR31" s="175">
        <v>3143</v>
      </c>
      <c r="LS31" s="175">
        <v>2364</v>
      </c>
      <c r="LT31" s="175">
        <v>1061</v>
      </c>
      <c r="LU31" s="175">
        <v>408</v>
      </c>
      <c r="LV31" s="175">
        <v>1565</v>
      </c>
      <c r="LW31" s="175">
        <v>127</v>
      </c>
      <c r="LX31" s="175">
        <v>100</v>
      </c>
      <c r="LY31" s="175">
        <v>194</v>
      </c>
      <c r="LZ31" s="175">
        <v>49</v>
      </c>
      <c r="MA31" s="175">
        <v>323</v>
      </c>
      <c r="MB31" s="175">
        <v>5455</v>
      </c>
      <c r="MC31" s="175"/>
      <c r="MD31" s="175">
        <v>11</v>
      </c>
      <c r="ME31" s="364">
        <v>21</v>
      </c>
      <c r="MF31" s="374">
        <f t="shared" si="12"/>
        <v>85821</v>
      </c>
      <c r="MG31" s="375">
        <f t="shared" si="13"/>
        <v>234.48360655737704</v>
      </c>
      <c r="MH31" s="369">
        <v>1588</v>
      </c>
      <c r="MI31" s="156">
        <v>448</v>
      </c>
      <c r="MJ31" s="156">
        <v>31</v>
      </c>
      <c r="MK31" s="156">
        <v>132</v>
      </c>
      <c r="ML31" s="156">
        <v>960</v>
      </c>
      <c r="MM31" s="156">
        <v>1306</v>
      </c>
      <c r="MN31" s="156">
        <v>1332</v>
      </c>
      <c r="MO31" s="156">
        <v>407</v>
      </c>
      <c r="MP31" s="156">
        <v>728</v>
      </c>
      <c r="MQ31" s="156">
        <v>106</v>
      </c>
      <c r="MR31" s="156">
        <v>203</v>
      </c>
      <c r="MS31" s="156">
        <v>524</v>
      </c>
      <c r="MT31" s="156">
        <v>47</v>
      </c>
      <c r="MU31" s="156">
        <v>213</v>
      </c>
      <c r="MV31" s="156">
        <v>169</v>
      </c>
      <c r="MW31" s="156">
        <v>235</v>
      </c>
      <c r="MX31" s="156">
        <v>56</v>
      </c>
      <c r="MY31" s="156">
        <v>78</v>
      </c>
      <c r="MZ31" s="156">
        <v>286</v>
      </c>
      <c r="NA31" s="156">
        <v>19</v>
      </c>
      <c r="NB31" s="156">
        <v>33</v>
      </c>
      <c r="NC31" s="156">
        <v>84</v>
      </c>
      <c r="ND31" s="156"/>
      <c r="NE31" s="156">
        <v>3</v>
      </c>
      <c r="NF31" s="156"/>
      <c r="NG31" s="156"/>
      <c r="NH31" s="156"/>
      <c r="NI31" s="278"/>
      <c r="NJ31" s="289">
        <f t="shared" si="14"/>
        <v>8988</v>
      </c>
      <c r="NK31" s="290">
        <f t="shared" si="15"/>
        <v>24.557377049180328</v>
      </c>
      <c r="NL31" s="386">
        <f t="shared" si="16"/>
        <v>85821</v>
      </c>
      <c r="NM31" s="387">
        <f t="shared" si="17"/>
        <v>8988</v>
      </c>
      <c r="NN31" s="393">
        <f t="shared" si="18"/>
        <v>9.4801126475334618E-2</v>
      </c>
      <c r="NO31" s="380"/>
      <c r="NP31" s="176">
        <v>22</v>
      </c>
      <c r="NQ31" s="176">
        <v>270</v>
      </c>
      <c r="NR31" s="176">
        <v>785</v>
      </c>
      <c r="NS31" s="176">
        <v>1419</v>
      </c>
      <c r="NT31" s="176">
        <v>1846</v>
      </c>
      <c r="NU31" s="176">
        <v>3435</v>
      </c>
      <c r="NV31" s="176"/>
      <c r="NW31" s="176"/>
      <c r="NX31" s="176"/>
      <c r="NY31" s="176">
        <v>994</v>
      </c>
      <c r="NZ31" s="176"/>
      <c r="OA31" s="176"/>
      <c r="OB31" s="176"/>
      <c r="OC31" s="176">
        <v>217</v>
      </c>
      <c r="OD31" s="176"/>
      <c r="OE31" s="397"/>
      <c r="OF31" s="403">
        <f t="shared" si="19"/>
        <v>8988</v>
      </c>
      <c r="OG31" s="407">
        <f t="shared" si="20"/>
        <v>0.11982643524699599</v>
      </c>
      <c r="OH31" s="415">
        <v>1283</v>
      </c>
      <c r="OI31" s="416">
        <v>46</v>
      </c>
      <c r="OJ31" s="416">
        <v>32</v>
      </c>
      <c r="OK31" s="416">
        <v>1361</v>
      </c>
      <c r="OL31" s="416">
        <v>144</v>
      </c>
      <c r="OM31" s="416">
        <v>11</v>
      </c>
      <c r="ON31" s="416">
        <v>299</v>
      </c>
      <c r="OO31" s="416">
        <v>454</v>
      </c>
      <c r="OP31" s="417">
        <v>1815</v>
      </c>
      <c r="OQ31" s="429">
        <v>28</v>
      </c>
      <c r="OR31" s="430">
        <v>5</v>
      </c>
      <c r="OS31" s="431">
        <v>33</v>
      </c>
      <c r="OT31" s="346">
        <v>12.9</v>
      </c>
      <c r="OU31" s="177">
        <v>2.15</v>
      </c>
      <c r="OV31" s="171">
        <v>9.629999999999999</v>
      </c>
      <c r="OW31" s="177">
        <v>0.33206896551724135</v>
      </c>
      <c r="OX31" s="171">
        <v>28.6</v>
      </c>
      <c r="OY31" s="177">
        <v>4.7666666666666666</v>
      </c>
      <c r="OZ31" s="171">
        <v>77.599999999999994</v>
      </c>
      <c r="PA31" s="178">
        <v>2.6758620689655173</v>
      </c>
      <c r="PB31" s="155"/>
      <c r="PC31" s="156"/>
      <c r="PD31" s="156"/>
      <c r="PE31" s="156"/>
      <c r="PF31" s="156"/>
      <c r="PG31" s="156"/>
      <c r="PH31" s="156"/>
      <c r="PI31" s="156"/>
      <c r="PJ31" s="157"/>
    </row>
    <row r="32" spans="1:426" x14ac:dyDescent="0.15">
      <c r="A32" s="130" t="s">
        <v>349</v>
      </c>
      <c r="B32" s="131" t="s">
        <v>350</v>
      </c>
      <c r="C32" s="132" t="s">
        <v>351</v>
      </c>
      <c r="D32" s="131" t="s">
        <v>352</v>
      </c>
      <c r="E32" s="131" t="s">
        <v>280</v>
      </c>
      <c r="F32" s="132" t="s">
        <v>353</v>
      </c>
      <c r="G32" s="132" t="s">
        <v>353</v>
      </c>
      <c r="H32" s="132" t="s">
        <v>320</v>
      </c>
      <c r="I32" s="132" t="s">
        <v>210</v>
      </c>
      <c r="J32" s="133" t="s">
        <v>282</v>
      </c>
      <c r="K32" s="134">
        <v>815253</v>
      </c>
      <c r="L32" s="135">
        <v>8659</v>
      </c>
      <c r="M32" s="135">
        <v>776548</v>
      </c>
      <c r="N32" s="135">
        <v>478903</v>
      </c>
      <c r="O32" s="136">
        <v>0.61670753127945732</v>
      </c>
      <c r="P32" s="137">
        <v>38705</v>
      </c>
      <c r="Q32" s="138">
        <v>0</v>
      </c>
      <c r="R32" s="139">
        <v>629653.6952999999</v>
      </c>
      <c r="S32" s="139">
        <v>101664.45736999999</v>
      </c>
      <c r="T32" s="139">
        <v>731318.15266999998</v>
      </c>
      <c r="U32" s="467">
        <f t="shared" si="0"/>
        <v>0.89704441770836785</v>
      </c>
      <c r="V32" s="140">
        <v>85.565228180000005</v>
      </c>
      <c r="W32" s="141">
        <v>9.3000000000000007</v>
      </c>
      <c r="X32" s="141">
        <v>146.13142859999999</v>
      </c>
      <c r="Y32" s="141">
        <v>61.055291009999998</v>
      </c>
      <c r="Z32" s="141">
        <v>31.70751323</v>
      </c>
      <c r="AA32" s="141">
        <v>54.533597880000002</v>
      </c>
      <c r="AB32" s="141">
        <v>0</v>
      </c>
      <c r="AC32" s="141">
        <v>53.0593006</v>
      </c>
      <c r="AD32" s="141">
        <v>37.70686508</v>
      </c>
      <c r="AE32" s="141">
        <v>479.05922458000003</v>
      </c>
      <c r="AF32" s="142">
        <v>0.22036249739410421</v>
      </c>
      <c r="AG32" s="143">
        <v>0.37634313890126558</v>
      </c>
      <c r="AH32" s="147"/>
      <c r="AI32" s="148">
        <v>1</v>
      </c>
      <c r="AJ32" s="149">
        <v>5</v>
      </c>
      <c r="AK32" s="150">
        <v>2924</v>
      </c>
      <c r="AL32" s="150">
        <v>3</v>
      </c>
      <c r="AM32" s="150">
        <v>846</v>
      </c>
      <c r="AN32" s="151">
        <v>12601</v>
      </c>
      <c r="AO32" s="149">
        <v>6173</v>
      </c>
      <c r="AP32" s="150">
        <v>2902</v>
      </c>
      <c r="AQ32" s="151">
        <v>2390</v>
      </c>
      <c r="AR32" s="152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>
        <v>1</v>
      </c>
      <c r="BH32" s="153"/>
      <c r="BI32" s="153"/>
      <c r="BJ32" s="153"/>
      <c r="BK32" s="153"/>
      <c r="BL32" s="153"/>
      <c r="BM32" s="153"/>
      <c r="BN32" s="153"/>
      <c r="BO32" s="153"/>
      <c r="BP32" s="153"/>
      <c r="BQ32" s="153"/>
      <c r="BR32" s="153"/>
      <c r="BS32" s="154">
        <v>1</v>
      </c>
      <c r="BT32" s="155"/>
      <c r="BU32" s="156"/>
      <c r="BV32" s="156"/>
      <c r="BW32" s="156"/>
      <c r="BX32" s="156"/>
      <c r="BY32" s="156"/>
      <c r="BZ32" s="156"/>
      <c r="CA32" s="156"/>
      <c r="CB32" s="156"/>
      <c r="CC32" s="156"/>
      <c r="CD32" s="156"/>
      <c r="CE32" s="156"/>
      <c r="CF32" s="156"/>
      <c r="CG32" s="156"/>
      <c r="CH32" s="156"/>
      <c r="CI32" s="156"/>
      <c r="CJ32" s="156"/>
      <c r="CK32" s="156"/>
      <c r="CL32" s="156"/>
      <c r="CM32" s="156"/>
      <c r="CN32" s="156"/>
      <c r="CO32" s="156"/>
      <c r="CP32" s="156"/>
      <c r="CQ32" s="156">
        <v>30</v>
      </c>
      <c r="CR32" s="156"/>
      <c r="CS32" s="156"/>
      <c r="CT32" s="156"/>
      <c r="CU32" s="156"/>
      <c r="CV32" s="156"/>
      <c r="CW32" s="156"/>
      <c r="CX32" s="156"/>
      <c r="CY32" s="156"/>
      <c r="CZ32" s="156"/>
      <c r="DA32" s="156"/>
      <c r="DB32" s="156"/>
      <c r="DC32" s="156">
        <v>50</v>
      </c>
      <c r="DD32" s="156"/>
      <c r="DE32" s="156"/>
      <c r="DF32" s="156"/>
      <c r="DG32" s="278">
        <v>65</v>
      </c>
      <c r="DH32" s="289">
        <v>145</v>
      </c>
      <c r="DI32" s="290">
        <f t="shared" si="1"/>
        <v>3</v>
      </c>
      <c r="DJ32" s="284"/>
      <c r="DK32" s="158"/>
      <c r="DL32" s="158"/>
      <c r="DM32" s="158"/>
      <c r="DN32" s="158"/>
      <c r="DO32" s="158"/>
      <c r="DP32" s="158"/>
      <c r="DQ32" s="158"/>
      <c r="DR32" s="158"/>
      <c r="DS32" s="158"/>
      <c r="DT32" s="158"/>
      <c r="DU32" s="158"/>
      <c r="DV32" s="158"/>
      <c r="DW32" s="158"/>
      <c r="DX32" s="158"/>
      <c r="DY32" s="158"/>
      <c r="DZ32" s="158"/>
      <c r="EA32" s="158"/>
      <c r="EB32" s="158"/>
      <c r="EC32" s="158"/>
      <c r="ED32" s="158"/>
      <c r="EE32" s="158"/>
      <c r="EF32" s="158"/>
      <c r="EG32" s="158">
        <v>0.76029143897996354</v>
      </c>
      <c r="EH32" s="158"/>
      <c r="EI32" s="158"/>
      <c r="EJ32" s="158"/>
      <c r="EK32" s="158"/>
      <c r="EL32" s="158"/>
      <c r="EM32" s="158"/>
      <c r="EN32" s="158"/>
      <c r="EO32" s="158"/>
      <c r="EP32" s="158"/>
      <c r="EQ32" s="158"/>
      <c r="ER32" s="158"/>
      <c r="ES32" s="158">
        <v>0.66644808743169404</v>
      </c>
      <c r="ET32" s="158"/>
      <c r="EU32" s="158"/>
      <c r="EV32" s="158"/>
      <c r="EW32" s="159">
        <v>0.7834804539722573</v>
      </c>
      <c r="EX32" s="160">
        <v>0.73832673827020912</v>
      </c>
      <c r="EY32" s="149"/>
      <c r="EZ32" s="150"/>
      <c r="FA32" s="150"/>
      <c r="FB32" s="150"/>
      <c r="FC32" s="150"/>
      <c r="FD32" s="150"/>
      <c r="FE32" s="150"/>
      <c r="FF32" s="150"/>
      <c r="FG32" s="150"/>
      <c r="FH32" s="150"/>
      <c r="FI32" s="150"/>
      <c r="FJ32" s="150"/>
      <c r="FK32" s="150"/>
      <c r="FL32" s="150"/>
      <c r="FM32" s="150"/>
      <c r="FN32" s="150"/>
      <c r="FO32" s="150"/>
      <c r="FP32" s="150"/>
      <c r="FQ32" s="150"/>
      <c r="FR32" s="150"/>
      <c r="FS32" s="150">
        <v>8</v>
      </c>
      <c r="FT32" s="150"/>
      <c r="FU32" s="150"/>
      <c r="FV32" s="150"/>
      <c r="FW32" s="150"/>
      <c r="FX32" s="150"/>
      <c r="FY32" s="150"/>
      <c r="FZ32" s="150"/>
      <c r="GA32" s="150"/>
      <c r="GB32" s="150"/>
      <c r="GC32" s="150"/>
      <c r="GD32" s="296">
        <v>7</v>
      </c>
      <c r="GE32" s="307">
        <v>15</v>
      </c>
      <c r="GF32" s="308">
        <f t="shared" si="2"/>
        <v>2</v>
      </c>
      <c r="GG32" s="302"/>
      <c r="GH32" s="161"/>
      <c r="GI32" s="161"/>
      <c r="GJ32" s="161"/>
      <c r="GK32" s="161"/>
      <c r="GL32" s="161"/>
      <c r="GM32" s="161"/>
      <c r="GN32" s="161"/>
      <c r="GO32" s="161"/>
      <c r="GP32" s="161"/>
      <c r="GQ32" s="161"/>
      <c r="GR32" s="161"/>
      <c r="GS32" s="161"/>
      <c r="GT32" s="161"/>
      <c r="GU32" s="161"/>
      <c r="GV32" s="161"/>
      <c r="GW32" s="161"/>
      <c r="GX32" s="161"/>
      <c r="GY32" s="161"/>
      <c r="GZ32" s="161"/>
      <c r="HA32" s="161">
        <v>0.82752732240437155</v>
      </c>
      <c r="HB32" s="161"/>
      <c r="HC32" s="161"/>
      <c r="HD32" s="161"/>
      <c r="HE32" s="161"/>
      <c r="HF32" s="161"/>
      <c r="HG32" s="161"/>
      <c r="HH32" s="161"/>
      <c r="HI32" s="161"/>
      <c r="HJ32" s="161"/>
      <c r="HK32" s="161"/>
      <c r="HL32" s="162">
        <v>0.72365339578454335</v>
      </c>
      <c r="HM32" s="163">
        <v>0.77905282331511838</v>
      </c>
      <c r="HN32" s="152">
        <v>30</v>
      </c>
      <c r="HO32" s="153"/>
      <c r="HP32" s="153"/>
      <c r="HQ32" s="153"/>
      <c r="HR32" s="153"/>
      <c r="HS32" s="164"/>
      <c r="HT32" s="153"/>
      <c r="HU32" s="165"/>
      <c r="HV32" s="154"/>
      <c r="HW32" s="144">
        <v>5</v>
      </c>
      <c r="HX32" s="145">
        <v>789</v>
      </c>
      <c r="HY32" s="145">
        <v>8</v>
      </c>
      <c r="HZ32" s="145">
        <v>117</v>
      </c>
      <c r="IA32" s="145">
        <v>472</v>
      </c>
      <c r="IB32" s="145">
        <v>652</v>
      </c>
      <c r="IC32" s="145">
        <v>199</v>
      </c>
      <c r="ID32" s="145">
        <v>128</v>
      </c>
      <c r="IE32" s="145">
        <v>295</v>
      </c>
      <c r="IF32" s="145">
        <v>108</v>
      </c>
      <c r="IG32" s="145">
        <v>155</v>
      </c>
      <c r="IH32" s="145">
        <v>266</v>
      </c>
      <c r="II32" s="145">
        <v>2</v>
      </c>
      <c r="IJ32" s="145">
        <v>2</v>
      </c>
      <c r="IK32" s="145"/>
      <c r="IL32" s="145"/>
      <c r="IM32" s="145">
        <v>101</v>
      </c>
      <c r="IN32" s="145">
        <v>18</v>
      </c>
      <c r="IO32" s="145">
        <v>94</v>
      </c>
      <c r="IP32" s="145">
        <v>27</v>
      </c>
      <c r="IQ32" s="145">
        <v>52</v>
      </c>
      <c r="IR32" s="145">
        <v>64</v>
      </c>
      <c r="IS32" s="145"/>
      <c r="IT32" s="145">
        <v>39</v>
      </c>
      <c r="IU32" s="145">
        <v>777</v>
      </c>
      <c r="IV32" s="145"/>
      <c r="IW32" s="145">
        <v>1</v>
      </c>
      <c r="IX32" s="146">
        <v>2</v>
      </c>
      <c r="IY32" s="166">
        <v>4373</v>
      </c>
      <c r="IZ32" s="315">
        <f t="shared" si="21"/>
        <v>1.1433798307797849E-3</v>
      </c>
      <c r="JA32" s="439">
        <f t="shared" si="3"/>
        <v>11.948087431693988</v>
      </c>
      <c r="JB32" s="444">
        <v>139</v>
      </c>
      <c r="JC32" s="452">
        <v>3.1785959295678026E-2</v>
      </c>
      <c r="JD32" s="445">
        <v>605</v>
      </c>
      <c r="JE32" s="454">
        <v>0.138348959524354</v>
      </c>
      <c r="JF32" s="167">
        <v>24.6</v>
      </c>
      <c r="JG32" s="168">
        <v>9.8010139416983524</v>
      </c>
      <c r="JH32" s="168">
        <v>10.25</v>
      </c>
      <c r="JI32" s="168">
        <v>6.8803418803418808</v>
      </c>
      <c r="JJ32" s="168">
        <v>10.004237288135593</v>
      </c>
      <c r="JK32" s="168">
        <v>9.544478527607362</v>
      </c>
      <c r="JL32" s="168">
        <v>7.6180904522613062</v>
      </c>
      <c r="JM32" s="168">
        <v>10.2578125</v>
      </c>
      <c r="JN32" s="168">
        <v>11.271186440677965</v>
      </c>
      <c r="JO32" s="168">
        <v>11.425925925925926</v>
      </c>
      <c r="JP32" s="168">
        <v>8.9419354838709673</v>
      </c>
      <c r="JQ32" s="168">
        <v>12.026315789473685</v>
      </c>
      <c r="JR32" s="168">
        <v>10.5</v>
      </c>
      <c r="JS32" s="168">
        <v>12.5</v>
      </c>
      <c r="JT32" s="168"/>
      <c r="JU32" s="168"/>
      <c r="JV32" s="168">
        <v>8.1089108910891081</v>
      </c>
      <c r="JW32" s="168">
        <v>8.6111111111111107</v>
      </c>
      <c r="JX32" s="168">
        <v>14.723404255319149</v>
      </c>
      <c r="JY32" s="168">
        <v>13.074074074074074</v>
      </c>
      <c r="JZ32" s="168">
        <v>4.5576923076923075</v>
      </c>
      <c r="KA32" s="168">
        <v>4.078125</v>
      </c>
      <c r="KB32" s="168"/>
      <c r="KC32" s="168">
        <v>6.4358974358974361</v>
      </c>
      <c r="KD32" s="168">
        <v>16.694980694980696</v>
      </c>
      <c r="KE32" s="168"/>
      <c r="KF32" s="168">
        <v>2</v>
      </c>
      <c r="KG32" s="169">
        <v>5.5</v>
      </c>
      <c r="KH32" s="464">
        <f t="shared" si="4"/>
        <v>9.9752305833398704</v>
      </c>
      <c r="KI32" s="149">
        <v>26</v>
      </c>
      <c r="KJ32" s="150">
        <v>821</v>
      </c>
      <c r="KK32" s="150">
        <v>56</v>
      </c>
      <c r="KL32" s="150">
        <v>6</v>
      </c>
      <c r="KM32" s="150"/>
      <c r="KN32" s="296">
        <v>3464</v>
      </c>
      <c r="KO32" s="330">
        <f t="shared" si="5"/>
        <v>5.9455751200548825E-3</v>
      </c>
      <c r="KP32" s="331">
        <f t="shared" si="6"/>
        <v>0.18774296821404071</v>
      </c>
      <c r="KQ32" s="331">
        <f t="shared" si="7"/>
        <v>1.2805854104733592E-2</v>
      </c>
      <c r="KR32" s="331">
        <f t="shared" si="8"/>
        <v>1.3720557969357421E-3</v>
      </c>
      <c r="KS32" s="331">
        <f t="shared" si="9"/>
        <v>0</v>
      </c>
      <c r="KT32" s="332">
        <v>0.79213354676423509</v>
      </c>
      <c r="KU32" s="324">
        <v>4082.0099</v>
      </c>
      <c r="KV32" s="170">
        <v>83.835700000000017</v>
      </c>
      <c r="KW32" s="342">
        <v>4165.8455999999996</v>
      </c>
      <c r="KX32" s="351">
        <f t="shared" si="10"/>
        <v>2.0124533660104933E-2</v>
      </c>
      <c r="KY32" s="352">
        <f t="shared" si="11"/>
        <v>0.95262876743654235</v>
      </c>
      <c r="KZ32" s="346">
        <v>4000.7906999999996</v>
      </c>
      <c r="LA32" s="171">
        <v>111.38850000000002</v>
      </c>
      <c r="LB32" s="172">
        <v>53.666399999999996</v>
      </c>
      <c r="LC32" s="173">
        <v>0.96037901644746504</v>
      </c>
      <c r="LD32" s="174">
        <v>46</v>
      </c>
      <c r="LE32" s="175">
        <v>5039</v>
      </c>
      <c r="LF32" s="175">
        <v>69</v>
      </c>
      <c r="LG32" s="175">
        <v>589</v>
      </c>
      <c r="LH32" s="175">
        <v>4003</v>
      </c>
      <c r="LI32" s="175">
        <v>4856</v>
      </c>
      <c r="LJ32" s="175">
        <v>1275</v>
      </c>
      <c r="LK32" s="175">
        <v>1005</v>
      </c>
      <c r="LL32" s="175">
        <v>2917</v>
      </c>
      <c r="LM32" s="175">
        <v>1094</v>
      </c>
      <c r="LN32" s="175">
        <v>1125</v>
      </c>
      <c r="LO32" s="175">
        <v>2823</v>
      </c>
      <c r="LP32" s="175">
        <v>19</v>
      </c>
      <c r="LQ32" s="175">
        <v>23</v>
      </c>
      <c r="LR32" s="175"/>
      <c r="LS32" s="175"/>
      <c r="LT32" s="175">
        <v>674</v>
      </c>
      <c r="LU32" s="175">
        <v>127</v>
      </c>
      <c r="LV32" s="175">
        <v>1031</v>
      </c>
      <c r="LW32" s="175">
        <v>270</v>
      </c>
      <c r="LX32" s="175">
        <v>85</v>
      </c>
      <c r="LY32" s="175">
        <v>147</v>
      </c>
      <c r="LZ32" s="175"/>
      <c r="MA32" s="175">
        <v>130</v>
      </c>
      <c r="MB32" s="175">
        <v>12209</v>
      </c>
      <c r="MC32" s="175"/>
      <c r="MD32" s="175"/>
      <c r="ME32" s="364">
        <v>4</v>
      </c>
      <c r="MF32" s="374">
        <f t="shared" si="12"/>
        <v>39560</v>
      </c>
      <c r="MG32" s="375">
        <f t="shared" si="13"/>
        <v>108.08743169398907</v>
      </c>
      <c r="MH32" s="369">
        <v>72</v>
      </c>
      <c r="MI32" s="156">
        <v>2014</v>
      </c>
      <c r="MJ32" s="156">
        <v>5</v>
      </c>
      <c r="MK32" s="156">
        <v>98</v>
      </c>
      <c r="ML32" s="156">
        <v>247</v>
      </c>
      <c r="MM32" s="156">
        <v>715</v>
      </c>
      <c r="MN32" s="156">
        <v>45</v>
      </c>
      <c r="MO32" s="156">
        <v>179</v>
      </c>
      <c r="MP32" s="156">
        <v>116</v>
      </c>
      <c r="MQ32" s="156">
        <v>34</v>
      </c>
      <c r="MR32" s="156">
        <v>103</v>
      </c>
      <c r="MS32" s="156">
        <v>106</v>
      </c>
      <c r="MT32" s="156"/>
      <c r="MU32" s="156"/>
      <c r="MV32" s="156"/>
      <c r="MW32" s="156"/>
      <c r="MX32" s="156">
        <v>41</v>
      </c>
      <c r="MY32" s="156">
        <v>10</v>
      </c>
      <c r="MZ32" s="156">
        <v>257</v>
      </c>
      <c r="NA32" s="156">
        <v>62</v>
      </c>
      <c r="NB32" s="156">
        <v>114</v>
      </c>
      <c r="NC32" s="156">
        <v>56</v>
      </c>
      <c r="ND32" s="156"/>
      <c r="NE32" s="156">
        <v>82</v>
      </c>
      <c r="NF32" s="156"/>
      <c r="NG32" s="156"/>
      <c r="NH32" s="156">
        <v>1</v>
      </c>
      <c r="NI32" s="278">
        <v>5</v>
      </c>
      <c r="NJ32" s="289">
        <f t="shared" si="14"/>
        <v>4362</v>
      </c>
      <c r="NK32" s="290">
        <f t="shared" si="15"/>
        <v>11.918032786885245</v>
      </c>
      <c r="NL32" s="386">
        <f t="shared" si="16"/>
        <v>39560</v>
      </c>
      <c r="NM32" s="387">
        <f t="shared" si="17"/>
        <v>4362</v>
      </c>
      <c r="NN32" s="393">
        <f t="shared" si="18"/>
        <v>9.931241746732844E-2</v>
      </c>
      <c r="NO32" s="380"/>
      <c r="NP32" s="176"/>
      <c r="NQ32" s="176"/>
      <c r="NR32" s="176"/>
      <c r="NS32" s="176">
        <v>692</v>
      </c>
      <c r="NT32" s="176">
        <v>935</v>
      </c>
      <c r="NU32" s="176">
        <v>2735</v>
      </c>
      <c r="NV32" s="176"/>
      <c r="NW32" s="176"/>
      <c r="NX32" s="176"/>
      <c r="NY32" s="176"/>
      <c r="NZ32" s="176"/>
      <c r="OA32" s="176"/>
      <c r="OB32" s="176"/>
      <c r="OC32" s="176"/>
      <c r="OD32" s="176"/>
      <c r="OE32" s="397"/>
      <c r="OF32" s="403">
        <f t="shared" si="19"/>
        <v>4362</v>
      </c>
      <c r="OG32" s="407">
        <f t="shared" si="20"/>
        <v>0</v>
      </c>
      <c r="OH32" s="415"/>
      <c r="OI32" s="416"/>
      <c r="OJ32" s="416"/>
      <c r="OK32" s="416"/>
      <c r="OL32" s="416">
        <v>44</v>
      </c>
      <c r="OM32" s="416">
        <v>22</v>
      </c>
      <c r="ON32" s="416">
        <v>23</v>
      </c>
      <c r="OO32" s="416">
        <v>89</v>
      </c>
      <c r="OP32" s="417">
        <v>89</v>
      </c>
      <c r="OQ32" s="429"/>
      <c r="OR32" s="430"/>
      <c r="OS32" s="431"/>
      <c r="OT32" s="400"/>
      <c r="OU32" s="177"/>
      <c r="OV32" s="171">
        <v>7.4599999999999991</v>
      </c>
      <c r="OW32" s="177">
        <v>0.49733333333333329</v>
      </c>
      <c r="OX32" s="177"/>
      <c r="OY32" s="177"/>
      <c r="OZ32" s="171">
        <v>42</v>
      </c>
      <c r="PA32" s="178">
        <v>2.8</v>
      </c>
      <c r="PB32" s="155"/>
      <c r="PC32" s="156">
        <v>1222</v>
      </c>
      <c r="PD32" s="156"/>
      <c r="PE32" s="156"/>
      <c r="PF32" s="156">
        <v>105</v>
      </c>
      <c r="PG32" s="156"/>
      <c r="PH32" s="156">
        <v>50</v>
      </c>
      <c r="PI32" s="156">
        <v>1377</v>
      </c>
      <c r="PJ32" s="179">
        <v>0.31488680539675279</v>
      </c>
    </row>
    <row r="33" spans="1:426" x14ac:dyDescent="0.15">
      <c r="A33" s="130" t="s">
        <v>354</v>
      </c>
      <c r="B33" s="131" t="s">
        <v>355</v>
      </c>
      <c r="C33" s="132" t="s">
        <v>356</v>
      </c>
      <c r="D33" s="131" t="s">
        <v>357</v>
      </c>
      <c r="E33" s="131" t="s">
        <v>280</v>
      </c>
      <c r="F33" s="132" t="s">
        <v>358</v>
      </c>
      <c r="G33" s="132" t="s">
        <v>358</v>
      </c>
      <c r="H33" s="132" t="s">
        <v>186</v>
      </c>
      <c r="I33" s="132" t="s">
        <v>210</v>
      </c>
      <c r="J33" s="133" t="s">
        <v>282</v>
      </c>
      <c r="K33" s="134">
        <v>1323862</v>
      </c>
      <c r="L33" s="135">
        <v>86964</v>
      </c>
      <c r="M33" s="135">
        <v>1390200</v>
      </c>
      <c r="N33" s="135">
        <v>917578</v>
      </c>
      <c r="O33" s="136">
        <v>0.66003308876420663</v>
      </c>
      <c r="P33" s="137">
        <v>-66338</v>
      </c>
      <c r="Q33" s="138">
        <v>2424.9404199999999</v>
      </c>
      <c r="R33" s="139">
        <v>1126676.3460799998</v>
      </c>
      <c r="S33" s="139">
        <v>70768.791129999998</v>
      </c>
      <c r="T33" s="139">
        <v>1199870.0776300002</v>
      </c>
      <c r="U33" s="467">
        <f t="shared" si="0"/>
        <v>0.90634074973826595</v>
      </c>
      <c r="V33" s="140">
        <v>138.1021825</v>
      </c>
      <c r="W33" s="141">
        <v>6.87</v>
      </c>
      <c r="X33" s="141">
        <v>362.43354499999998</v>
      </c>
      <c r="Y33" s="141">
        <v>121.0799471</v>
      </c>
      <c r="Z33" s="141">
        <v>28.969735450000002</v>
      </c>
      <c r="AA33" s="141">
        <v>126.4213757</v>
      </c>
      <c r="AB33" s="141">
        <v>1.85</v>
      </c>
      <c r="AC33" s="141">
        <v>76.818224209999997</v>
      </c>
      <c r="AD33" s="141">
        <v>72.572103179999999</v>
      </c>
      <c r="AE33" s="141">
        <v>935.11711314000013</v>
      </c>
      <c r="AF33" s="142">
        <v>0.17576361784354502</v>
      </c>
      <c r="AG33" s="143">
        <v>0.46127171883805151</v>
      </c>
      <c r="AH33" s="147"/>
      <c r="AI33" s="148">
        <v>1</v>
      </c>
      <c r="AJ33" s="149"/>
      <c r="AK33" s="150">
        <v>733</v>
      </c>
      <c r="AL33" s="150">
        <v>730</v>
      </c>
      <c r="AM33" s="150">
        <v>5083</v>
      </c>
      <c r="AN33" s="151"/>
      <c r="AO33" s="149">
        <v>15575</v>
      </c>
      <c r="AP33" s="150">
        <v>6008</v>
      </c>
      <c r="AQ33" s="151">
        <v>8632</v>
      </c>
      <c r="AR33" s="152"/>
      <c r="AS33" s="153"/>
      <c r="AT33" s="153"/>
      <c r="AU33" s="153"/>
      <c r="AV33" s="153"/>
      <c r="AW33" s="153"/>
      <c r="AX33" s="153"/>
      <c r="AY33" s="153"/>
      <c r="AZ33" s="153"/>
      <c r="BA33" s="153"/>
      <c r="BB33" s="153"/>
      <c r="BC33" s="153"/>
      <c r="BD33" s="153"/>
      <c r="BE33" s="153"/>
      <c r="BF33" s="153"/>
      <c r="BG33" s="153">
        <v>1</v>
      </c>
      <c r="BH33" s="153"/>
      <c r="BI33" s="153"/>
      <c r="BJ33" s="153"/>
      <c r="BK33" s="153"/>
      <c r="BL33" s="153"/>
      <c r="BM33" s="153"/>
      <c r="BN33" s="153"/>
      <c r="BO33" s="153"/>
      <c r="BP33" s="153"/>
      <c r="BQ33" s="153"/>
      <c r="BR33" s="153"/>
      <c r="BS33" s="154">
        <v>1</v>
      </c>
      <c r="BT33" s="155"/>
      <c r="BU33" s="156"/>
      <c r="BV33" s="156"/>
      <c r="BW33" s="156"/>
      <c r="BX33" s="156"/>
      <c r="BY33" s="156"/>
      <c r="BZ33" s="156"/>
      <c r="CA33" s="156"/>
      <c r="CB33" s="156">
        <v>30</v>
      </c>
      <c r="CC33" s="156"/>
      <c r="CD33" s="156"/>
      <c r="CE33" s="156"/>
      <c r="CF33" s="156">
        <v>40</v>
      </c>
      <c r="CG33" s="156"/>
      <c r="CH33" s="156"/>
      <c r="CI33" s="156">
        <v>63</v>
      </c>
      <c r="CJ33" s="156">
        <v>30</v>
      </c>
      <c r="CK33" s="156"/>
      <c r="CL33" s="156"/>
      <c r="CM33" s="156"/>
      <c r="CN33" s="156"/>
      <c r="CO33" s="156">
        <v>14</v>
      </c>
      <c r="CP33" s="156"/>
      <c r="CQ33" s="156">
        <v>30</v>
      </c>
      <c r="CR33" s="156"/>
      <c r="CS33" s="156"/>
      <c r="CT33" s="156"/>
      <c r="CU33" s="156"/>
      <c r="CV33" s="156">
        <v>25</v>
      </c>
      <c r="CW33" s="156">
        <v>20</v>
      </c>
      <c r="CX33" s="156"/>
      <c r="CY33" s="156">
        <v>20</v>
      </c>
      <c r="CZ33" s="156"/>
      <c r="DA33" s="156"/>
      <c r="DB33" s="156"/>
      <c r="DC33" s="156">
        <v>20</v>
      </c>
      <c r="DD33" s="156"/>
      <c r="DE33" s="156"/>
      <c r="DF33" s="156">
        <v>20</v>
      </c>
      <c r="DG33" s="278">
        <v>66</v>
      </c>
      <c r="DH33" s="289">
        <v>378</v>
      </c>
      <c r="DI33" s="290">
        <f t="shared" si="1"/>
        <v>12</v>
      </c>
      <c r="DJ33" s="284"/>
      <c r="DK33" s="158"/>
      <c r="DL33" s="158"/>
      <c r="DM33" s="158"/>
      <c r="DN33" s="158"/>
      <c r="DO33" s="158"/>
      <c r="DP33" s="158"/>
      <c r="DQ33" s="158"/>
      <c r="DR33" s="158">
        <v>0.29735883424408016</v>
      </c>
      <c r="DS33" s="158"/>
      <c r="DT33" s="158"/>
      <c r="DU33" s="158"/>
      <c r="DV33" s="158">
        <v>0.35710382513661204</v>
      </c>
      <c r="DW33" s="158"/>
      <c r="DX33" s="158"/>
      <c r="DY33" s="158">
        <v>0.67746552172781682</v>
      </c>
      <c r="DZ33" s="158">
        <v>0.3425318761384335</v>
      </c>
      <c r="EA33" s="158"/>
      <c r="EB33" s="158"/>
      <c r="EC33" s="158"/>
      <c r="ED33" s="158"/>
      <c r="EE33" s="158">
        <v>0.40124902419984387</v>
      </c>
      <c r="EF33" s="158"/>
      <c r="EG33" s="158">
        <v>0.42750455373406193</v>
      </c>
      <c r="EH33" s="158"/>
      <c r="EI33" s="158"/>
      <c r="EJ33" s="158"/>
      <c r="EK33" s="158"/>
      <c r="EL33" s="158">
        <v>0.78863387978142074</v>
      </c>
      <c r="EM33" s="158">
        <v>0.43934426229508194</v>
      </c>
      <c r="EN33" s="158"/>
      <c r="EO33" s="158">
        <v>0.78538251366120215</v>
      </c>
      <c r="EP33" s="158"/>
      <c r="EQ33" s="158"/>
      <c r="ER33" s="158"/>
      <c r="ES33" s="158">
        <v>0.76393442622950825</v>
      </c>
      <c r="ET33" s="158"/>
      <c r="EU33" s="158"/>
      <c r="EV33" s="158">
        <v>0.63647540983606554</v>
      </c>
      <c r="EW33" s="159">
        <v>0.5119639013081636</v>
      </c>
      <c r="EX33" s="160">
        <v>0.53071963454477111</v>
      </c>
      <c r="EY33" s="149">
        <v>6</v>
      </c>
      <c r="EZ33" s="150"/>
      <c r="FA33" s="150"/>
      <c r="FB33" s="150"/>
      <c r="FC33" s="150"/>
      <c r="FD33" s="150"/>
      <c r="FE33" s="150">
        <v>3</v>
      </c>
      <c r="FF33" s="150"/>
      <c r="FG33" s="150"/>
      <c r="FH33" s="150"/>
      <c r="FI33" s="150"/>
      <c r="FJ33" s="150"/>
      <c r="FK33" s="150">
        <v>10</v>
      </c>
      <c r="FL33" s="150"/>
      <c r="FM33" s="150"/>
      <c r="FN33" s="150"/>
      <c r="FO33" s="150"/>
      <c r="FP33" s="150"/>
      <c r="FQ33" s="150"/>
      <c r="FR33" s="150"/>
      <c r="FS33" s="150">
        <v>6</v>
      </c>
      <c r="FT33" s="150"/>
      <c r="FU33" s="150"/>
      <c r="FV33" s="150"/>
      <c r="FW33" s="150"/>
      <c r="FX33" s="150"/>
      <c r="FY33" s="150"/>
      <c r="FZ33" s="150"/>
      <c r="GA33" s="150"/>
      <c r="GB33" s="150"/>
      <c r="GC33" s="150"/>
      <c r="GD33" s="296">
        <v>16</v>
      </c>
      <c r="GE33" s="307">
        <v>41</v>
      </c>
      <c r="GF33" s="308">
        <f t="shared" si="2"/>
        <v>5</v>
      </c>
      <c r="GG33" s="302">
        <v>0.75364298724954459</v>
      </c>
      <c r="GH33" s="161"/>
      <c r="GI33" s="161"/>
      <c r="GJ33" s="161"/>
      <c r="GK33" s="161"/>
      <c r="GL33" s="161"/>
      <c r="GM33" s="161">
        <v>0.49089253187613846</v>
      </c>
      <c r="GN33" s="161"/>
      <c r="GO33" s="161"/>
      <c r="GP33" s="161"/>
      <c r="GQ33" s="161"/>
      <c r="GR33" s="161"/>
      <c r="GS33" s="161">
        <v>0.85273224043715845</v>
      </c>
      <c r="GT33" s="161"/>
      <c r="GU33" s="161"/>
      <c r="GV33" s="161"/>
      <c r="GW33" s="161"/>
      <c r="GX33" s="161"/>
      <c r="GY33" s="161"/>
      <c r="GZ33" s="161"/>
      <c r="HA33" s="161">
        <v>0.16256830601092895</v>
      </c>
      <c r="HB33" s="161"/>
      <c r="HC33" s="161"/>
      <c r="HD33" s="161"/>
      <c r="HE33" s="161"/>
      <c r="HF33" s="161"/>
      <c r="HG33" s="161"/>
      <c r="HH33" s="161"/>
      <c r="HI33" s="161"/>
      <c r="HJ33" s="161"/>
      <c r="HK33" s="161"/>
      <c r="HL33" s="162">
        <v>0.47148224043715847</v>
      </c>
      <c r="HM33" s="163">
        <v>0.56197520991603356</v>
      </c>
      <c r="HN33" s="152"/>
      <c r="HO33" s="153"/>
      <c r="HP33" s="153"/>
      <c r="HQ33" s="153"/>
      <c r="HR33" s="153"/>
      <c r="HS33" s="164"/>
      <c r="HT33" s="153"/>
      <c r="HU33" s="165"/>
      <c r="HV33" s="154"/>
      <c r="HW33" s="144">
        <v>74</v>
      </c>
      <c r="HX33" s="145">
        <v>1196</v>
      </c>
      <c r="HY33" s="145">
        <v>28</v>
      </c>
      <c r="HZ33" s="145">
        <v>982</v>
      </c>
      <c r="IA33" s="145">
        <v>1232</v>
      </c>
      <c r="IB33" s="145">
        <v>1156</v>
      </c>
      <c r="IC33" s="145">
        <v>2562</v>
      </c>
      <c r="ID33" s="145">
        <v>668</v>
      </c>
      <c r="IE33" s="145">
        <v>2268</v>
      </c>
      <c r="IF33" s="145">
        <v>514</v>
      </c>
      <c r="IG33" s="145">
        <v>298</v>
      </c>
      <c r="IH33" s="145">
        <v>982</v>
      </c>
      <c r="II33" s="145">
        <v>217</v>
      </c>
      <c r="IJ33" s="145">
        <v>816</v>
      </c>
      <c r="IK33" s="145">
        <v>784</v>
      </c>
      <c r="IL33" s="145">
        <v>528</v>
      </c>
      <c r="IM33" s="145">
        <v>186</v>
      </c>
      <c r="IN33" s="145">
        <v>68</v>
      </c>
      <c r="IO33" s="145">
        <v>299</v>
      </c>
      <c r="IP33" s="145">
        <v>32</v>
      </c>
      <c r="IQ33" s="145">
        <v>91</v>
      </c>
      <c r="IR33" s="145">
        <v>140</v>
      </c>
      <c r="IS33" s="145">
        <v>4</v>
      </c>
      <c r="IT33" s="145">
        <v>69</v>
      </c>
      <c r="IU33" s="145">
        <v>650</v>
      </c>
      <c r="IV33" s="145"/>
      <c r="IW33" s="145">
        <v>2</v>
      </c>
      <c r="IX33" s="146">
        <v>2</v>
      </c>
      <c r="IY33" s="166">
        <v>15848</v>
      </c>
      <c r="IZ33" s="315">
        <f t="shared" si="21"/>
        <v>4.6693589096415949E-3</v>
      </c>
      <c r="JA33" s="439">
        <f t="shared" si="3"/>
        <v>43.300546448087431</v>
      </c>
      <c r="JB33" s="444">
        <v>614</v>
      </c>
      <c r="JC33" s="452">
        <v>3.8743059061080262E-2</v>
      </c>
      <c r="JD33" s="445">
        <v>2574</v>
      </c>
      <c r="JE33" s="454">
        <v>0.16241797072185765</v>
      </c>
      <c r="JF33" s="167">
        <v>22.891891891891891</v>
      </c>
      <c r="JG33" s="168">
        <v>5.2700668896321075</v>
      </c>
      <c r="JH33" s="168">
        <v>2.7857142857142856</v>
      </c>
      <c r="JI33" s="168">
        <v>4.3696537678207736</v>
      </c>
      <c r="JJ33" s="168">
        <v>8.0259740259740262</v>
      </c>
      <c r="JK33" s="168">
        <v>6.7941176470588234</v>
      </c>
      <c r="JL33" s="168">
        <v>4.972677595628415</v>
      </c>
      <c r="JM33" s="168">
        <v>7.206586826347305</v>
      </c>
      <c r="JN33" s="168">
        <v>6.4395943562610229</v>
      </c>
      <c r="JO33" s="168">
        <v>7.1614785992217902</v>
      </c>
      <c r="JP33" s="168">
        <v>6.3825503355704694</v>
      </c>
      <c r="JQ33" s="168">
        <v>6.1008146639511205</v>
      </c>
      <c r="JR33" s="168">
        <v>6.3041474654377883</v>
      </c>
      <c r="JS33" s="168">
        <v>3.4117647058823528</v>
      </c>
      <c r="JT33" s="168">
        <v>4.8533163265306118</v>
      </c>
      <c r="JU33" s="168">
        <v>4.9772727272727275</v>
      </c>
      <c r="JV33" s="168">
        <v>6.188172043010753</v>
      </c>
      <c r="JW33" s="168">
        <v>7.9117647058823533</v>
      </c>
      <c r="JX33" s="168">
        <v>10.809364548494983</v>
      </c>
      <c r="JY33" s="168">
        <v>5.5</v>
      </c>
      <c r="JZ33" s="168">
        <v>2.4395604395604398</v>
      </c>
      <c r="KA33" s="168">
        <v>4.4714285714285715</v>
      </c>
      <c r="KB33" s="168">
        <v>5.75</v>
      </c>
      <c r="KC33" s="168">
        <v>4.27536231884058</v>
      </c>
      <c r="KD33" s="168">
        <v>9.4984615384615392</v>
      </c>
      <c r="KE33" s="168"/>
      <c r="KF33" s="168">
        <v>4.5</v>
      </c>
      <c r="KG33" s="169">
        <v>5.5</v>
      </c>
      <c r="KH33" s="464">
        <f t="shared" si="4"/>
        <v>6.473768010217583</v>
      </c>
      <c r="KI33" s="149">
        <v>4552</v>
      </c>
      <c r="KJ33" s="150">
        <v>2148</v>
      </c>
      <c r="KK33" s="150">
        <v>32</v>
      </c>
      <c r="KL33" s="150">
        <v>92</v>
      </c>
      <c r="KM33" s="150"/>
      <c r="KN33" s="296">
        <v>9024</v>
      </c>
      <c r="KO33" s="330">
        <f t="shared" si="5"/>
        <v>0.28722867238768302</v>
      </c>
      <c r="KP33" s="331">
        <f t="shared" si="6"/>
        <v>0.13553760726905603</v>
      </c>
      <c r="KQ33" s="331">
        <f t="shared" si="7"/>
        <v>2.0191822311963654E-3</v>
      </c>
      <c r="KR33" s="331">
        <f t="shared" si="8"/>
        <v>5.8051489146895511E-3</v>
      </c>
      <c r="KS33" s="331">
        <f t="shared" si="9"/>
        <v>0</v>
      </c>
      <c r="KT33" s="332">
        <v>0.56940938919737505</v>
      </c>
      <c r="KU33" s="324">
        <v>11785.833399999996</v>
      </c>
      <c r="KV33" s="170">
        <v>924.20889999999986</v>
      </c>
      <c r="KW33" s="342">
        <v>12710.042299999997</v>
      </c>
      <c r="KX33" s="351">
        <f t="shared" si="10"/>
        <v>7.2714856346308157E-2</v>
      </c>
      <c r="KY33" s="352">
        <f t="shared" si="11"/>
        <v>0.80199661155981805</v>
      </c>
      <c r="KZ33" s="346">
        <v>7632.830899999999</v>
      </c>
      <c r="LA33" s="171">
        <v>4685.4171999999999</v>
      </c>
      <c r="LB33" s="172">
        <v>391.79420000000005</v>
      </c>
      <c r="LC33" s="173">
        <v>0.60053544432342287</v>
      </c>
      <c r="LD33" s="174">
        <v>400</v>
      </c>
      <c r="LE33" s="175">
        <v>4502</v>
      </c>
      <c r="LF33" s="175">
        <v>50</v>
      </c>
      <c r="LG33" s="175">
        <v>3234</v>
      </c>
      <c r="LH33" s="175">
        <v>7714</v>
      </c>
      <c r="LI33" s="175">
        <v>5696</v>
      </c>
      <c r="LJ33" s="175">
        <v>8967</v>
      </c>
      <c r="LK33" s="175">
        <v>3546</v>
      </c>
      <c r="LL33" s="175">
        <v>11316</v>
      </c>
      <c r="LM33" s="175">
        <v>3001</v>
      </c>
      <c r="LN33" s="175">
        <v>1365</v>
      </c>
      <c r="LO33" s="175">
        <v>4668</v>
      </c>
      <c r="LP33" s="175">
        <v>1083</v>
      </c>
      <c r="LQ33" s="175">
        <v>1950</v>
      </c>
      <c r="LR33" s="175">
        <v>3016</v>
      </c>
      <c r="LS33" s="175">
        <v>2096</v>
      </c>
      <c r="LT33" s="175">
        <v>887</v>
      </c>
      <c r="LU33" s="175">
        <v>431</v>
      </c>
      <c r="LV33" s="175">
        <v>2365</v>
      </c>
      <c r="LW33" s="175">
        <v>135</v>
      </c>
      <c r="LX33" s="175">
        <v>118</v>
      </c>
      <c r="LY33" s="175">
        <v>402</v>
      </c>
      <c r="LZ33" s="175">
        <v>19</v>
      </c>
      <c r="MA33" s="175">
        <v>225</v>
      </c>
      <c r="MB33" s="175">
        <v>5524</v>
      </c>
      <c r="MC33" s="175"/>
      <c r="MD33" s="175">
        <v>7</v>
      </c>
      <c r="ME33" s="364">
        <v>9</v>
      </c>
      <c r="MF33" s="374">
        <f t="shared" si="12"/>
        <v>72726</v>
      </c>
      <c r="MG33" s="375">
        <f t="shared" si="13"/>
        <v>198.70491803278688</v>
      </c>
      <c r="MH33" s="369">
        <v>1219</v>
      </c>
      <c r="MI33" s="156">
        <v>618</v>
      </c>
      <c r="MJ33" s="156"/>
      <c r="MK33" s="156">
        <v>70</v>
      </c>
      <c r="ML33" s="156">
        <v>956</v>
      </c>
      <c r="MM33" s="156">
        <v>1007</v>
      </c>
      <c r="MN33" s="156">
        <v>1209</v>
      </c>
      <c r="MO33" s="156">
        <v>595</v>
      </c>
      <c r="MP33" s="156">
        <v>1072</v>
      </c>
      <c r="MQ33" s="156">
        <v>169</v>
      </c>
      <c r="MR33" s="156">
        <v>238</v>
      </c>
      <c r="MS33" s="156">
        <v>342</v>
      </c>
      <c r="MT33" s="156">
        <v>66</v>
      </c>
      <c r="MU33" s="156">
        <v>39</v>
      </c>
      <c r="MV33" s="156">
        <v>1</v>
      </c>
      <c r="MW33" s="156">
        <v>4</v>
      </c>
      <c r="MX33" s="156">
        <v>76</v>
      </c>
      <c r="MY33" s="156">
        <v>38</v>
      </c>
      <c r="MZ33" s="156">
        <v>561</v>
      </c>
      <c r="NA33" s="156">
        <v>9</v>
      </c>
      <c r="NB33" s="156">
        <v>22</v>
      </c>
      <c r="NC33" s="156">
        <v>92</v>
      </c>
      <c r="ND33" s="156"/>
      <c r="NE33" s="156">
        <v>3</v>
      </c>
      <c r="NF33" s="156"/>
      <c r="NG33" s="156"/>
      <c r="NH33" s="156"/>
      <c r="NI33" s="278"/>
      <c r="NJ33" s="289">
        <f t="shared" si="14"/>
        <v>8406</v>
      </c>
      <c r="NK33" s="290">
        <f t="shared" si="15"/>
        <v>22.967213114754099</v>
      </c>
      <c r="NL33" s="386">
        <f t="shared" si="16"/>
        <v>72726</v>
      </c>
      <c r="NM33" s="387">
        <f t="shared" si="17"/>
        <v>8406</v>
      </c>
      <c r="NN33" s="393">
        <f t="shared" si="18"/>
        <v>0.10360893358970566</v>
      </c>
      <c r="NO33" s="380"/>
      <c r="NP33" s="176">
        <v>19</v>
      </c>
      <c r="NQ33" s="176">
        <v>212</v>
      </c>
      <c r="NR33" s="176">
        <v>600</v>
      </c>
      <c r="NS33" s="176">
        <v>985</v>
      </c>
      <c r="NT33" s="176">
        <v>1517</v>
      </c>
      <c r="NU33" s="176">
        <v>4547</v>
      </c>
      <c r="NV33" s="176"/>
      <c r="NW33" s="176"/>
      <c r="NX33" s="176"/>
      <c r="NY33" s="176">
        <v>526</v>
      </c>
      <c r="NZ33" s="176"/>
      <c r="OA33" s="176"/>
      <c r="OB33" s="176"/>
      <c r="OC33" s="176"/>
      <c r="OD33" s="176"/>
      <c r="OE33" s="397"/>
      <c r="OF33" s="403">
        <f t="shared" si="19"/>
        <v>8406</v>
      </c>
      <c r="OG33" s="407">
        <f t="shared" si="20"/>
        <v>9.8857958600999288E-2</v>
      </c>
      <c r="OH33" s="415">
        <v>971</v>
      </c>
      <c r="OI33" s="416">
        <v>60</v>
      </c>
      <c r="OJ33" s="416">
        <v>82</v>
      </c>
      <c r="OK33" s="416">
        <v>1113</v>
      </c>
      <c r="OL33" s="416"/>
      <c r="OM33" s="416"/>
      <c r="ON33" s="416">
        <v>118</v>
      </c>
      <c r="OO33" s="416">
        <v>118</v>
      </c>
      <c r="OP33" s="417">
        <v>1231</v>
      </c>
      <c r="OQ33" s="429">
        <v>65</v>
      </c>
      <c r="OR33" s="430">
        <v>40</v>
      </c>
      <c r="OS33" s="431">
        <v>105</v>
      </c>
      <c r="OT33" s="346">
        <v>4.3</v>
      </c>
      <c r="OU33" s="177">
        <v>0.71666666666666667</v>
      </c>
      <c r="OV33" s="171">
        <v>8.2999999999999989</v>
      </c>
      <c r="OW33" s="177">
        <v>0.2371428571428571</v>
      </c>
      <c r="OX33" s="171">
        <v>31.9</v>
      </c>
      <c r="OY33" s="177">
        <v>5.3166666666666664</v>
      </c>
      <c r="OZ33" s="171">
        <v>111.73</v>
      </c>
      <c r="PA33" s="178">
        <v>3.1922857142857146</v>
      </c>
      <c r="PB33" s="155"/>
      <c r="PC33" s="156"/>
      <c r="PD33" s="156"/>
      <c r="PE33" s="156"/>
      <c r="PF33" s="156"/>
      <c r="PG33" s="156"/>
      <c r="PH33" s="156"/>
      <c r="PI33" s="156"/>
      <c r="PJ33" s="157"/>
    </row>
    <row r="34" spans="1:426" x14ac:dyDescent="0.15">
      <c r="A34" s="130" t="s">
        <v>359</v>
      </c>
      <c r="B34" s="131" t="s">
        <v>360</v>
      </c>
      <c r="C34" s="132" t="s">
        <v>361</v>
      </c>
      <c r="D34" s="131" t="s">
        <v>362</v>
      </c>
      <c r="E34" s="131" t="s">
        <v>274</v>
      </c>
      <c r="F34" s="132" t="s">
        <v>363</v>
      </c>
      <c r="G34" s="132" t="s">
        <v>363</v>
      </c>
      <c r="H34" s="132" t="s">
        <v>186</v>
      </c>
      <c r="I34" s="132" t="s">
        <v>210</v>
      </c>
      <c r="J34" s="133" t="s">
        <v>282</v>
      </c>
      <c r="K34" s="134">
        <v>1104746</v>
      </c>
      <c r="L34" s="135">
        <v>67554</v>
      </c>
      <c r="M34" s="135">
        <v>1100992</v>
      </c>
      <c r="N34" s="135">
        <v>668638</v>
      </c>
      <c r="O34" s="136">
        <v>0.60730504853804568</v>
      </c>
      <c r="P34" s="137">
        <v>3754</v>
      </c>
      <c r="Q34" s="138">
        <v>706.77143000000001</v>
      </c>
      <c r="R34" s="139">
        <v>975946.3514200002</v>
      </c>
      <c r="S34" s="139">
        <v>31326.750379999998</v>
      </c>
      <c r="T34" s="139">
        <v>1007979.8732300001</v>
      </c>
      <c r="U34" s="467">
        <f t="shared" si="0"/>
        <v>0.91240871044565908</v>
      </c>
      <c r="V34" s="140">
        <v>104.4702877</v>
      </c>
      <c r="W34" s="141">
        <v>6.47</v>
      </c>
      <c r="X34" s="141">
        <v>285.63584659999998</v>
      </c>
      <c r="Y34" s="141">
        <v>72.247989419999996</v>
      </c>
      <c r="Z34" s="141">
        <v>24.185555560000001</v>
      </c>
      <c r="AA34" s="141">
        <v>107.2237566</v>
      </c>
      <c r="AB34" s="141">
        <v>3.1638624339999999</v>
      </c>
      <c r="AC34" s="141">
        <v>73.238531750000007</v>
      </c>
      <c r="AD34" s="141">
        <v>70.917996029999998</v>
      </c>
      <c r="AE34" s="141">
        <v>747.55382609399999</v>
      </c>
      <c r="AF34" s="142">
        <v>0.17313681713840728</v>
      </c>
      <c r="AG34" s="143">
        <v>0.47337939264580342</v>
      </c>
      <c r="AH34" s="147"/>
      <c r="AI34" s="148">
        <v>1</v>
      </c>
      <c r="AJ34" s="149">
        <v>5733</v>
      </c>
      <c r="AK34" s="150">
        <v>5009</v>
      </c>
      <c r="AL34" s="150">
        <v>2333</v>
      </c>
      <c r="AM34" s="150">
        <v>1267</v>
      </c>
      <c r="AN34" s="151">
        <v>25512</v>
      </c>
      <c r="AO34" s="149">
        <v>13909</v>
      </c>
      <c r="AP34" s="150">
        <v>4883</v>
      </c>
      <c r="AQ34" s="151">
        <v>7607</v>
      </c>
      <c r="AR34" s="152"/>
      <c r="AS34" s="153"/>
      <c r="AT34" s="153"/>
      <c r="AU34" s="153"/>
      <c r="AV34" s="153"/>
      <c r="AW34" s="153"/>
      <c r="AX34" s="153"/>
      <c r="AY34" s="153"/>
      <c r="AZ34" s="153"/>
      <c r="BA34" s="153"/>
      <c r="BB34" s="153"/>
      <c r="BC34" s="153"/>
      <c r="BD34" s="153"/>
      <c r="BE34" s="153"/>
      <c r="BF34" s="153"/>
      <c r="BG34" s="153"/>
      <c r="BH34" s="153"/>
      <c r="BI34" s="153"/>
      <c r="BJ34" s="153"/>
      <c r="BK34" s="153"/>
      <c r="BL34" s="153"/>
      <c r="BM34" s="153"/>
      <c r="BN34" s="153"/>
      <c r="BO34" s="153"/>
      <c r="BP34" s="153"/>
      <c r="BQ34" s="153"/>
      <c r="BR34" s="153"/>
      <c r="BS34" s="154"/>
      <c r="BT34" s="155"/>
      <c r="BU34" s="156"/>
      <c r="BV34" s="156"/>
      <c r="BW34" s="156"/>
      <c r="BX34" s="156"/>
      <c r="BY34" s="156"/>
      <c r="BZ34" s="156"/>
      <c r="CA34" s="156"/>
      <c r="CB34" s="156">
        <v>22</v>
      </c>
      <c r="CC34" s="156"/>
      <c r="CD34" s="156"/>
      <c r="CE34" s="156"/>
      <c r="CF34" s="156">
        <v>28</v>
      </c>
      <c r="CG34" s="156"/>
      <c r="CH34" s="156"/>
      <c r="CI34" s="156">
        <v>57</v>
      </c>
      <c r="CJ34" s="156"/>
      <c r="CK34" s="156"/>
      <c r="CL34" s="156"/>
      <c r="CM34" s="156"/>
      <c r="CN34" s="156"/>
      <c r="CO34" s="156">
        <v>10</v>
      </c>
      <c r="CP34" s="156"/>
      <c r="CQ34" s="156">
        <v>20</v>
      </c>
      <c r="CR34" s="156"/>
      <c r="CS34" s="156"/>
      <c r="CT34" s="156"/>
      <c r="CU34" s="156"/>
      <c r="CV34" s="156">
        <v>24</v>
      </c>
      <c r="CW34" s="156"/>
      <c r="CX34" s="156"/>
      <c r="CY34" s="156"/>
      <c r="CZ34" s="156"/>
      <c r="DA34" s="156"/>
      <c r="DB34" s="156"/>
      <c r="DC34" s="156">
        <v>15</v>
      </c>
      <c r="DD34" s="156"/>
      <c r="DE34" s="156"/>
      <c r="DF34" s="156">
        <v>13</v>
      </c>
      <c r="DG34" s="278">
        <v>78</v>
      </c>
      <c r="DH34" s="289">
        <v>267</v>
      </c>
      <c r="DI34" s="290">
        <f t="shared" si="1"/>
        <v>9</v>
      </c>
      <c r="DJ34" s="284"/>
      <c r="DK34" s="158"/>
      <c r="DL34" s="158"/>
      <c r="DM34" s="158"/>
      <c r="DN34" s="158"/>
      <c r="DO34" s="158"/>
      <c r="DP34" s="158"/>
      <c r="DQ34" s="158"/>
      <c r="DR34" s="158">
        <v>0.39157973174366617</v>
      </c>
      <c r="DS34" s="158"/>
      <c r="DT34" s="158"/>
      <c r="DU34" s="158"/>
      <c r="DV34" s="158">
        <v>0.34006635441061672</v>
      </c>
      <c r="DW34" s="158"/>
      <c r="DX34" s="158"/>
      <c r="DY34" s="158">
        <v>0.52780174479915631</v>
      </c>
      <c r="DZ34" s="158"/>
      <c r="EA34" s="158"/>
      <c r="EB34" s="158"/>
      <c r="EC34" s="158"/>
      <c r="ED34" s="158"/>
      <c r="EE34" s="158">
        <v>0.54371584699453557</v>
      </c>
      <c r="EF34" s="158"/>
      <c r="EG34" s="158">
        <v>0.37459016393442623</v>
      </c>
      <c r="EH34" s="158"/>
      <c r="EI34" s="158"/>
      <c r="EJ34" s="158"/>
      <c r="EK34" s="158"/>
      <c r="EL34" s="158">
        <v>0.73668032786885251</v>
      </c>
      <c r="EM34" s="158"/>
      <c r="EN34" s="158"/>
      <c r="EO34" s="158"/>
      <c r="EP34" s="158"/>
      <c r="EQ34" s="158"/>
      <c r="ER34" s="158"/>
      <c r="ES34" s="158">
        <v>0.81693989071038253</v>
      </c>
      <c r="ET34" s="158"/>
      <c r="EU34" s="158"/>
      <c r="EV34" s="158">
        <v>0.58406893652795289</v>
      </c>
      <c r="EW34" s="159">
        <v>0.65724394003082531</v>
      </c>
      <c r="EX34" s="160">
        <v>0.56158285749370662</v>
      </c>
      <c r="EY34" s="149">
        <v>5</v>
      </c>
      <c r="EZ34" s="150"/>
      <c r="FA34" s="150"/>
      <c r="FB34" s="150"/>
      <c r="FC34" s="150"/>
      <c r="FD34" s="150"/>
      <c r="FE34" s="150">
        <v>7</v>
      </c>
      <c r="FF34" s="150"/>
      <c r="FG34" s="150"/>
      <c r="FH34" s="150"/>
      <c r="FI34" s="150"/>
      <c r="FJ34" s="150"/>
      <c r="FK34" s="150">
        <v>9</v>
      </c>
      <c r="FL34" s="150"/>
      <c r="FM34" s="150"/>
      <c r="FN34" s="150"/>
      <c r="FO34" s="150"/>
      <c r="FP34" s="150"/>
      <c r="FQ34" s="150"/>
      <c r="FR34" s="150"/>
      <c r="FS34" s="150"/>
      <c r="FT34" s="150"/>
      <c r="FU34" s="150"/>
      <c r="FV34" s="150"/>
      <c r="FW34" s="150"/>
      <c r="FX34" s="150"/>
      <c r="FY34" s="150"/>
      <c r="FZ34" s="150"/>
      <c r="GA34" s="150"/>
      <c r="GB34" s="150"/>
      <c r="GC34" s="150"/>
      <c r="GD34" s="296">
        <v>6</v>
      </c>
      <c r="GE34" s="307">
        <v>27</v>
      </c>
      <c r="GF34" s="308">
        <f t="shared" si="2"/>
        <v>4</v>
      </c>
      <c r="GG34" s="302">
        <v>0.61803278688524588</v>
      </c>
      <c r="GH34" s="161"/>
      <c r="GI34" s="161"/>
      <c r="GJ34" s="161"/>
      <c r="GK34" s="161"/>
      <c r="GL34" s="161"/>
      <c r="GM34" s="161">
        <v>0.51990632318501173</v>
      </c>
      <c r="GN34" s="161"/>
      <c r="GO34" s="161"/>
      <c r="GP34" s="161"/>
      <c r="GQ34" s="161"/>
      <c r="GR34" s="161"/>
      <c r="GS34" s="161">
        <v>0.65725561627200968</v>
      </c>
      <c r="GT34" s="161"/>
      <c r="GU34" s="161"/>
      <c r="GV34" s="161"/>
      <c r="GW34" s="161"/>
      <c r="GX34" s="161"/>
      <c r="GY34" s="161"/>
      <c r="GZ34" s="161"/>
      <c r="HA34" s="161"/>
      <c r="HB34" s="161"/>
      <c r="HC34" s="161"/>
      <c r="HD34" s="161"/>
      <c r="HE34" s="161"/>
      <c r="HF34" s="161"/>
      <c r="HG34" s="161"/>
      <c r="HH34" s="161"/>
      <c r="HI34" s="161"/>
      <c r="HJ34" s="161"/>
      <c r="HK34" s="161"/>
      <c r="HL34" s="162">
        <v>0.66848816029143898</v>
      </c>
      <c r="HM34" s="163">
        <v>0.61687917425622341</v>
      </c>
      <c r="HN34" s="152">
        <v>46</v>
      </c>
      <c r="HO34" s="153"/>
      <c r="HP34" s="153"/>
      <c r="HQ34" s="153"/>
      <c r="HR34" s="153"/>
      <c r="HS34" s="164"/>
      <c r="HT34" s="153"/>
      <c r="HU34" s="165"/>
      <c r="HV34" s="154"/>
      <c r="HW34" s="144">
        <v>44</v>
      </c>
      <c r="HX34" s="145">
        <v>311</v>
      </c>
      <c r="HY34" s="145">
        <v>13</v>
      </c>
      <c r="HZ34" s="145">
        <v>228</v>
      </c>
      <c r="IA34" s="145">
        <v>980</v>
      </c>
      <c r="IB34" s="145">
        <v>1111</v>
      </c>
      <c r="IC34" s="145">
        <v>1288</v>
      </c>
      <c r="ID34" s="145">
        <v>365</v>
      </c>
      <c r="IE34" s="145">
        <v>1680</v>
      </c>
      <c r="IF34" s="145">
        <v>377</v>
      </c>
      <c r="IG34" s="145">
        <v>188</v>
      </c>
      <c r="IH34" s="145">
        <v>680</v>
      </c>
      <c r="II34" s="145">
        <v>252</v>
      </c>
      <c r="IJ34" s="145">
        <v>278</v>
      </c>
      <c r="IK34" s="145">
        <v>647</v>
      </c>
      <c r="IL34" s="145">
        <v>554</v>
      </c>
      <c r="IM34" s="145">
        <v>80</v>
      </c>
      <c r="IN34" s="145">
        <v>45</v>
      </c>
      <c r="IO34" s="145">
        <v>163</v>
      </c>
      <c r="IP34" s="145">
        <v>70</v>
      </c>
      <c r="IQ34" s="145">
        <v>45</v>
      </c>
      <c r="IR34" s="145">
        <v>116</v>
      </c>
      <c r="IS34" s="145">
        <v>8</v>
      </c>
      <c r="IT34" s="145">
        <v>90</v>
      </c>
      <c r="IU34" s="145">
        <v>396</v>
      </c>
      <c r="IV34" s="145"/>
      <c r="IW34" s="145">
        <v>6</v>
      </c>
      <c r="IX34" s="146">
        <v>5</v>
      </c>
      <c r="IY34" s="166">
        <v>10020</v>
      </c>
      <c r="IZ34" s="315">
        <f t="shared" si="21"/>
        <v>4.3912175648702593E-3</v>
      </c>
      <c r="JA34" s="439">
        <f t="shared" si="3"/>
        <v>27.377049180327869</v>
      </c>
      <c r="JB34" s="444">
        <v>1820</v>
      </c>
      <c r="JC34" s="452">
        <v>0.18163672654690619</v>
      </c>
      <c r="JD34" s="445">
        <v>2332</v>
      </c>
      <c r="JE34" s="454">
        <v>0.23273453093812374</v>
      </c>
      <c r="JF34" s="167">
        <v>22.09090909090909</v>
      </c>
      <c r="JG34" s="168">
        <v>7.977491961414791</v>
      </c>
      <c r="JH34" s="168">
        <v>3.2307692307692308</v>
      </c>
      <c r="JI34" s="168">
        <v>4.8596491228070171</v>
      </c>
      <c r="JJ34" s="168">
        <v>7.8846938775510207</v>
      </c>
      <c r="JK34" s="168">
        <v>6.7434743474347432</v>
      </c>
      <c r="JL34" s="168">
        <v>6.4052795031055902</v>
      </c>
      <c r="JM34" s="168">
        <v>9.1863013698630134</v>
      </c>
      <c r="JN34" s="168">
        <v>7.8005952380952381</v>
      </c>
      <c r="JO34" s="168">
        <v>7.7002652519893902</v>
      </c>
      <c r="JP34" s="168">
        <v>7.5053191489361701</v>
      </c>
      <c r="JQ34" s="168">
        <v>7.6867647058823527</v>
      </c>
      <c r="JR34" s="168">
        <v>4.8055555555555554</v>
      </c>
      <c r="JS34" s="168">
        <v>4.3165467625899279</v>
      </c>
      <c r="JT34" s="168">
        <v>4.9768160741885623</v>
      </c>
      <c r="JU34" s="168">
        <v>4.7292418772563174</v>
      </c>
      <c r="JV34" s="168">
        <v>6.6875</v>
      </c>
      <c r="JW34" s="168">
        <v>16.2</v>
      </c>
      <c r="JX34" s="168">
        <v>8.9631901840490791</v>
      </c>
      <c r="JY34" s="168">
        <v>3.8714285714285714</v>
      </c>
      <c r="JZ34" s="168">
        <v>2.911111111111111</v>
      </c>
      <c r="KA34" s="168">
        <v>4.4827586206896548</v>
      </c>
      <c r="KB34" s="168">
        <v>10.5</v>
      </c>
      <c r="KC34" s="168">
        <v>2.2999999999999998</v>
      </c>
      <c r="KD34" s="168">
        <v>12.189393939393939</v>
      </c>
      <c r="KE34" s="168"/>
      <c r="KF34" s="168">
        <v>15.166666666666666</v>
      </c>
      <c r="KG34" s="169">
        <v>9.8000000000000007</v>
      </c>
      <c r="KH34" s="464">
        <f t="shared" si="4"/>
        <v>7.8137674893217408</v>
      </c>
      <c r="KI34" s="149">
        <v>2563</v>
      </c>
      <c r="KJ34" s="150">
        <v>1439</v>
      </c>
      <c r="KK34" s="150">
        <v>10</v>
      </c>
      <c r="KL34" s="150">
        <v>73</v>
      </c>
      <c r="KM34" s="150"/>
      <c r="KN34" s="296">
        <v>5935</v>
      </c>
      <c r="KO34" s="330">
        <f t="shared" si="5"/>
        <v>0.2557884231536926</v>
      </c>
      <c r="KP34" s="331">
        <f t="shared" si="6"/>
        <v>0.1436127744510978</v>
      </c>
      <c r="KQ34" s="331">
        <f t="shared" si="7"/>
        <v>9.9800399201596798E-4</v>
      </c>
      <c r="KR34" s="331">
        <f t="shared" si="8"/>
        <v>7.2854291417165668E-3</v>
      </c>
      <c r="KS34" s="331">
        <f t="shared" si="9"/>
        <v>0</v>
      </c>
      <c r="KT34" s="332">
        <v>0.5923153692614771</v>
      </c>
      <c r="KU34" s="324">
        <v>7892.3918000000003</v>
      </c>
      <c r="KV34" s="170">
        <v>633.22329999999999</v>
      </c>
      <c r="KW34" s="342">
        <v>8525.6151000000009</v>
      </c>
      <c r="KX34" s="351">
        <f t="shared" si="10"/>
        <v>7.4273033977337297E-2</v>
      </c>
      <c r="KY34" s="352">
        <f t="shared" si="11"/>
        <v>0.85085979041916182</v>
      </c>
      <c r="KZ34" s="346">
        <v>4930.7557999999999</v>
      </c>
      <c r="LA34" s="171">
        <v>3170.3745999999996</v>
      </c>
      <c r="LB34" s="172">
        <v>424.48470000000003</v>
      </c>
      <c r="LC34" s="173">
        <v>0.5783460480171102</v>
      </c>
      <c r="LD34" s="174">
        <v>315</v>
      </c>
      <c r="LE34" s="175">
        <v>1861</v>
      </c>
      <c r="LF34" s="175">
        <v>28</v>
      </c>
      <c r="LG34" s="175">
        <v>819</v>
      </c>
      <c r="LH34" s="175">
        <v>5744</v>
      </c>
      <c r="LI34" s="175">
        <v>5950</v>
      </c>
      <c r="LJ34" s="175">
        <v>5593</v>
      </c>
      <c r="LK34" s="175">
        <v>2580</v>
      </c>
      <c r="LL34" s="175">
        <v>10434</v>
      </c>
      <c r="LM34" s="175">
        <v>2463</v>
      </c>
      <c r="LN34" s="175">
        <v>1152</v>
      </c>
      <c r="LO34" s="175">
        <v>4308</v>
      </c>
      <c r="LP34" s="175">
        <v>955</v>
      </c>
      <c r="LQ34" s="175">
        <v>917</v>
      </c>
      <c r="LR34" s="175">
        <v>2569</v>
      </c>
      <c r="LS34" s="175">
        <v>2048</v>
      </c>
      <c r="LT34" s="175">
        <v>414</v>
      </c>
      <c r="LU34" s="175">
        <v>638</v>
      </c>
      <c r="LV34" s="175">
        <v>1100</v>
      </c>
      <c r="LW34" s="175">
        <v>157</v>
      </c>
      <c r="LX34" s="175">
        <v>58</v>
      </c>
      <c r="LY34" s="175">
        <v>308</v>
      </c>
      <c r="LZ34" s="175">
        <v>71</v>
      </c>
      <c r="MA34" s="175">
        <v>124</v>
      </c>
      <c r="MB34" s="175">
        <v>4431</v>
      </c>
      <c r="MC34" s="175"/>
      <c r="MD34" s="175">
        <v>85</v>
      </c>
      <c r="ME34" s="364">
        <v>44</v>
      </c>
      <c r="MF34" s="374">
        <f t="shared" si="12"/>
        <v>55166</v>
      </c>
      <c r="MG34" s="375">
        <f t="shared" si="13"/>
        <v>150.72677595628414</v>
      </c>
      <c r="MH34" s="369">
        <v>613</v>
      </c>
      <c r="MI34" s="156">
        <v>321</v>
      </c>
      <c r="MJ34" s="156">
        <v>2</v>
      </c>
      <c r="MK34" s="156">
        <v>64</v>
      </c>
      <c r="ML34" s="156">
        <v>1006</v>
      </c>
      <c r="MM34" s="156">
        <v>444</v>
      </c>
      <c r="MN34" s="156">
        <v>1385</v>
      </c>
      <c r="MO34" s="156">
        <v>405</v>
      </c>
      <c r="MP34" s="156">
        <v>1009</v>
      </c>
      <c r="MQ34" s="156">
        <v>67</v>
      </c>
      <c r="MR34" s="156">
        <v>71</v>
      </c>
      <c r="MS34" s="156">
        <v>233</v>
      </c>
      <c r="MT34" s="156">
        <v>4</v>
      </c>
      <c r="MU34" s="156">
        <v>15</v>
      </c>
      <c r="MV34" s="156">
        <v>4</v>
      </c>
      <c r="MW34" s="156">
        <v>32</v>
      </c>
      <c r="MX34" s="156">
        <v>42</v>
      </c>
      <c r="MY34" s="156">
        <v>45</v>
      </c>
      <c r="MZ34" s="156">
        <v>202</v>
      </c>
      <c r="NA34" s="156">
        <v>47</v>
      </c>
      <c r="NB34" s="156">
        <v>42</v>
      </c>
      <c r="NC34" s="156">
        <v>105</v>
      </c>
      <c r="ND34" s="156">
        <v>5</v>
      </c>
      <c r="NE34" s="156">
        <v>4</v>
      </c>
      <c r="NF34" s="156"/>
      <c r="NG34" s="156"/>
      <c r="NH34" s="156"/>
      <c r="NI34" s="278"/>
      <c r="NJ34" s="289">
        <f t="shared" si="14"/>
        <v>6167</v>
      </c>
      <c r="NK34" s="290">
        <f t="shared" si="15"/>
        <v>16.849726775956285</v>
      </c>
      <c r="NL34" s="386">
        <f t="shared" si="16"/>
        <v>55166</v>
      </c>
      <c r="NM34" s="387">
        <f t="shared" si="17"/>
        <v>6167</v>
      </c>
      <c r="NN34" s="393">
        <f t="shared" si="18"/>
        <v>0.10054945950793211</v>
      </c>
      <c r="NO34" s="380"/>
      <c r="NP34" s="176">
        <v>32</v>
      </c>
      <c r="NQ34" s="176">
        <v>149</v>
      </c>
      <c r="NR34" s="176">
        <v>199</v>
      </c>
      <c r="NS34" s="176">
        <v>428</v>
      </c>
      <c r="NT34" s="176">
        <v>1841</v>
      </c>
      <c r="NU34" s="176">
        <v>2193</v>
      </c>
      <c r="NV34" s="176"/>
      <c r="NW34" s="176"/>
      <c r="NX34" s="176"/>
      <c r="NY34" s="176">
        <v>1325</v>
      </c>
      <c r="NZ34" s="176"/>
      <c r="OA34" s="176"/>
      <c r="OB34" s="176"/>
      <c r="OC34" s="176"/>
      <c r="OD34" s="176"/>
      <c r="OE34" s="397"/>
      <c r="OF34" s="403">
        <f t="shared" si="19"/>
        <v>6167</v>
      </c>
      <c r="OG34" s="407">
        <f t="shared" si="20"/>
        <v>6.1618290903194421E-2</v>
      </c>
      <c r="OH34" s="415">
        <v>417</v>
      </c>
      <c r="OI34" s="416">
        <v>13</v>
      </c>
      <c r="OJ34" s="416">
        <v>174</v>
      </c>
      <c r="OK34" s="416">
        <v>604</v>
      </c>
      <c r="OL34" s="416"/>
      <c r="OM34" s="416"/>
      <c r="ON34" s="416"/>
      <c r="OO34" s="416"/>
      <c r="OP34" s="417">
        <v>604</v>
      </c>
      <c r="OQ34" s="429">
        <v>100</v>
      </c>
      <c r="OR34" s="430">
        <v>74</v>
      </c>
      <c r="OS34" s="431">
        <v>174</v>
      </c>
      <c r="OT34" s="346">
        <v>6.15</v>
      </c>
      <c r="OU34" s="177">
        <v>1.23</v>
      </c>
      <c r="OV34" s="171">
        <v>5.1999999999999993</v>
      </c>
      <c r="OW34" s="177">
        <v>0.23636363636363633</v>
      </c>
      <c r="OX34" s="171">
        <v>22.799999999999997</v>
      </c>
      <c r="OY34" s="177">
        <v>4.5599999999999996</v>
      </c>
      <c r="OZ34" s="171">
        <v>40.9</v>
      </c>
      <c r="PA34" s="178">
        <v>1.8590909090909091</v>
      </c>
      <c r="PB34" s="155"/>
      <c r="PC34" s="156"/>
      <c r="PD34" s="156"/>
      <c r="PE34" s="156">
        <v>223</v>
      </c>
      <c r="PF34" s="156">
        <v>3</v>
      </c>
      <c r="PG34" s="156">
        <v>55</v>
      </c>
      <c r="PH34" s="156"/>
      <c r="PI34" s="156">
        <v>281</v>
      </c>
      <c r="PJ34" s="179">
        <v>2.8043912175648701E-2</v>
      </c>
    </row>
    <row r="35" spans="1:426" x14ac:dyDescent="0.15">
      <c r="A35" s="130" t="s">
        <v>364</v>
      </c>
      <c r="B35" s="131" t="s">
        <v>365</v>
      </c>
      <c r="C35" s="132" t="s">
        <v>366</v>
      </c>
      <c r="D35" s="131" t="s">
        <v>367</v>
      </c>
      <c r="E35" s="131" t="s">
        <v>368</v>
      </c>
      <c r="F35" s="132" t="s">
        <v>369</v>
      </c>
      <c r="G35" s="132" t="s">
        <v>369</v>
      </c>
      <c r="H35" s="132" t="s">
        <v>186</v>
      </c>
      <c r="I35" s="132" t="s">
        <v>210</v>
      </c>
      <c r="J35" s="133" t="s">
        <v>282</v>
      </c>
      <c r="K35" s="134">
        <v>2018559</v>
      </c>
      <c r="L35" s="135">
        <v>42754</v>
      </c>
      <c r="M35" s="135">
        <v>1965052</v>
      </c>
      <c r="N35" s="135">
        <v>1175154</v>
      </c>
      <c r="O35" s="136">
        <v>0.5980269224427649</v>
      </c>
      <c r="P35" s="137">
        <v>53507</v>
      </c>
      <c r="Q35" s="138">
        <v>24332.736650000003</v>
      </c>
      <c r="R35" s="139">
        <v>1748470.3035599999</v>
      </c>
      <c r="S35" s="139">
        <v>64574.517629999995</v>
      </c>
      <c r="T35" s="139">
        <v>1837377.5578400001</v>
      </c>
      <c r="U35" s="467">
        <f t="shared" si="0"/>
        <v>0.91024218654991018</v>
      </c>
      <c r="V35" s="140">
        <v>220.90884919999999</v>
      </c>
      <c r="W35" s="141">
        <v>7.75</v>
      </c>
      <c r="X35" s="141">
        <v>403.13560849999999</v>
      </c>
      <c r="Y35" s="141">
        <v>176.5604233</v>
      </c>
      <c r="Z35" s="141">
        <v>28.60058201</v>
      </c>
      <c r="AA35" s="141">
        <v>217.9795503</v>
      </c>
      <c r="AB35" s="141">
        <v>5.58282963</v>
      </c>
      <c r="AC35" s="141">
        <v>86.963308530000006</v>
      </c>
      <c r="AD35" s="141">
        <v>80.666175600000003</v>
      </c>
      <c r="AE35" s="141">
        <v>1228.1473270700001</v>
      </c>
      <c r="AF35" s="142">
        <v>0.20830281232005463</v>
      </c>
      <c r="AG35" s="143">
        <v>0.38013090603210892</v>
      </c>
      <c r="AH35" s="147"/>
      <c r="AI35" s="148">
        <v>1</v>
      </c>
      <c r="AJ35" s="149">
        <v>7623</v>
      </c>
      <c r="AK35" s="150">
        <v>7774</v>
      </c>
      <c r="AL35" s="150">
        <v>2148</v>
      </c>
      <c r="AM35" s="150">
        <v>267</v>
      </c>
      <c r="AN35" s="151">
        <v>31337</v>
      </c>
      <c r="AO35" s="149">
        <v>29599</v>
      </c>
      <c r="AP35" s="150">
        <v>9835</v>
      </c>
      <c r="AQ35" s="151">
        <v>4032</v>
      </c>
      <c r="AR35" s="152"/>
      <c r="AS35" s="153"/>
      <c r="AT35" s="153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>
        <v>1</v>
      </c>
      <c r="BK35" s="153"/>
      <c r="BL35" s="153"/>
      <c r="BM35" s="153"/>
      <c r="BN35" s="153"/>
      <c r="BO35" s="153"/>
      <c r="BP35" s="153"/>
      <c r="BQ35" s="153"/>
      <c r="BR35" s="153"/>
      <c r="BS35" s="154">
        <v>1</v>
      </c>
      <c r="BT35" s="155"/>
      <c r="BU35" s="156"/>
      <c r="BV35" s="156"/>
      <c r="BW35" s="156"/>
      <c r="BX35" s="156"/>
      <c r="BY35" s="156"/>
      <c r="BZ35" s="156"/>
      <c r="CA35" s="156"/>
      <c r="CB35" s="156">
        <v>20</v>
      </c>
      <c r="CC35" s="156"/>
      <c r="CD35" s="156"/>
      <c r="CE35" s="156"/>
      <c r="CF35" s="156">
        <v>40</v>
      </c>
      <c r="CG35" s="156"/>
      <c r="CH35" s="156"/>
      <c r="CI35" s="156">
        <v>33</v>
      </c>
      <c r="CJ35" s="156"/>
      <c r="CK35" s="156"/>
      <c r="CL35" s="156"/>
      <c r="CM35" s="156"/>
      <c r="CN35" s="156"/>
      <c r="CO35" s="156">
        <v>21</v>
      </c>
      <c r="CP35" s="156"/>
      <c r="CQ35" s="156">
        <v>24</v>
      </c>
      <c r="CR35" s="156"/>
      <c r="CS35" s="156">
        <v>6</v>
      </c>
      <c r="CT35" s="156"/>
      <c r="CU35" s="156"/>
      <c r="CV35" s="156">
        <v>45</v>
      </c>
      <c r="CW35" s="156">
        <v>12</v>
      </c>
      <c r="CX35" s="156"/>
      <c r="CY35" s="156">
        <v>25</v>
      </c>
      <c r="CZ35" s="156"/>
      <c r="DA35" s="156"/>
      <c r="DB35" s="156"/>
      <c r="DC35" s="156"/>
      <c r="DD35" s="156"/>
      <c r="DE35" s="156"/>
      <c r="DF35" s="156">
        <v>20</v>
      </c>
      <c r="DG35" s="278">
        <v>79</v>
      </c>
      <c r="DH35" s="289">
        <v>325</v>
      </c>
      <c r="DI35" s="290">
        <f t="shared" si="1"/>
        <v>11</v>
      </c>
      <c r="DJ35" s="284"/>
      <c r="DK35" s="158"/>
      <c r="DL35" s="158"/>
      <c r="DM35" s="158"/>
      <c r="DN35" s="158"/>
      <c r="DO35" s="158"/>
      <c r="DP35" s="158"/>
      <c r="DQ35" s="158"/>
      <c r="DR35" s="158">
        <v>0.43592896174863388</v>
      </c>
      <c r="DS35" s="158"/>
      <c r="DT35" s="158"/>
      <c r="DU35" s="158"/>
      <c r="DV35" s="158">
        <v>0.36898907103825135</v>
      </c>
      <c r="DW35" s="158"/>
      <c r="DX35" s="158"/>
      <c r="DY35" s="158">
        <v>0.61756913396257662</v>
      </c>
      <c r="DZ35" s="158"/>
      <c r="EA35" s="158"/>
      <c r="EB35" s="158"/>
      <c r="EC35" s="158"/>
      <c r="ED35" s="158"/>
      <c r="EE35" s="158">
        <v>0.36559979182930002</v>
      </c>
      <c r="EF35" s="158"/>
      <c r="EG35" s="158">
        <v>0.76855646630236796</v>
      </c>
      <c r="EH35" s="158"/>
      <c r="EI35" s="158">
        <v>0.51001821493624777</v>
      </c>
      <c r="EJ35" s="158"/>
      <c r="EK35" s="158"/>
      <c r="EL35" s="158">
        <v>0.73126897389192469</v>
      </c>
      <c r="EM35" s="158">
        <v>0.39867941712204008</v>
      </c>
      <c r="EN35" s="158"/>
      <c r="EO35" s="158">
        <v>0.9577049180327869</v>
      </c>
      <c r="EP35" s="158"/>
      <c r="EQ35" s="158"/>
      <c r="ER35" s="158"/>
      <c r="ES35" s="158"/>
      <c r="ET35" s="158"/>
      <c r="EU35" s="158"/>
      <c r="EV35" s="158">
        <v>0.57418032786885242</v>
      </c>
      <c r="EW35" s="159">
        <v>0.85100643286988997</v>
      </c>
      <c r="EX35" s="160">
        <v>0.65657839428331233</v>
      </c>
      <c r="EY35" s="149">
        <v>7</v>
      </c>
      <c r="EZ35" s="150"/>
      <c r="FA35" s="150"/>
      <c r="FB35" s="150"/>
      <c r="FC35" s="150"/>
      <c r="FD35" s="150"/>
      <c r="FE35" s="150">
        <v>5</v>
      </c>
      <c r="FF35" s="150"/>
      <c r="FG35" s="150"/>
      <c r="FH35" s="150"/>
      <c r="FI35" s="150"/>
      <c r="FJ35" s="150"/>
      <c r="FK35" s="150">
        <v>9</v>
      </c>
      <c r="FL35" s="150"/>
      <c r="FM35" s="150"/>
      <c r="FN35" s="150"/>
      <c r="FO35" s="150"/>
      <c r="FP35" s="150"/>
      <c r="FQ35" s="150"/>
      <c r="FR35" s="150"/>
      <c r="FS35" s="150"/>
      <c r="FT35" s="150"/>
      <c r="FU35" s="150"/>
      <c r="FV35" s="150"/>
      <c r="FW35" s="150"/>
      <c r="FX35" s="150"/>
      <c r="FY35" s="150"/>
      <c r="FZ35" s="150"/>
      <c r="GA35" s="150"/>
      <c r="GB35" s="150"/>
      <c r="GC35" s="150"/>
      <c r="GD35" s="296">
        <v>10</v>
      </c>
      <c r="GE35" s="307">
        <v>31</v>
      </c>
      <c r="GF35" s="308">
        <f t="shared" si="2"/>
        <v>4</v>
      </c>
      <c r="GG35" s="302">
        <v>0.75370804059328644</v>
      </c>
      <c r="GH35" s="161"/>
      <c r="GI35" s="161"/>
      <c r="GJ35" s="161"/>
      <c r="GK35" s="161"/>
      <c r="GL35" s="161"/>
      <c r="GM35" s="161">
        <v>0.59234972677595632</v>
      </c>
      <c r="GN35" s="161"/>
      <c r="GO35" s="161"/>
      <c r="GP35" s="161"/>
      <c r="GQ35" s="161"/>
      <c r="GR35" s="161"/>
      <c r="GS35" s="161">
        <v>0.89040680024286578</v>
      </c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2">
        <v>0.80218579234972676</v>
      </c>
      <c r="HM35" s="163">
        <v>0.78300722721664018</v>
      </c>
      <c r="HN35" s="152">
        <v>95</v>
      </c>
      <c r="HO35" s="153"/>
      <c r="HP35" s="153">
        <v>32</v>
      </c>
      <c r="HQ35" s="153"/>
      <c r="HR35" s="153">
        <v>10</v>
      </c>
      <c r="HS35" s="164">
        <v>0.92540983606557381</v>
      </c>
      <c r="HT35" s="153">
        <v>8</v>
      </c>
      <c r="HU35" s="165">
        <v>0.77663934426229508</v>
      </c>
      <c r="HV35" s="154"/>
      <c r="HW35" s="144">
        <v>70</v>
      </c>
      <c r="HX35" s="145">
        <v>935</v>
      </c>
      <c r="HY35" s="145">
        <v>357</v>
      </c>
      <c r="HZ35" s="145">
        <v>776</v>
      </c>
      <c r="IA35" s="145">
        <v>1702</v>
      </c>
      <c r="IB35" s="145">
        <v>1689</v>
      </c>
      <c r="IC35" s="145">
        <v>1662</v>
      </c>
      <c r="ID35" s="145">
        <v>1000</v>
      </c>
      <c r="IE35" s="145">
        <v>2399</v>
      </c>
      <c r="IF35" s="145">
        <v>501</v>
      </c>
      <c r="IG35" s="145">
        <v>472</v>
      </c>
      <c r="IH35" s="145">
        <v>1181</v>
      </c>
      <c r="II35" s="145">
        <v>246</v>
      </c>
      <c r="IJ35" s="145">
        <v>475</v>
      </c>
      <c r="IK35" s="145">
        <v>1120</v>
      </c>
      <c r="IL35" s="145">
        <v>890</v>
      </c>
      <c r="IM35" s="145">
        <v>259</v>
      </c>
      <c r="IN35" s="145">
        <v>66</v>
      </c>
      <c r="IO35" s="145">
        <v>122</v>
      </c>
      <c r="IP35" s="145">
        <v>146</v>
      </c>
      <c r="IQ35" s="145">
        <v>76</v>
      </c>
      <c r="IR35" s="145">
        <v>147</v>
      </c>
      <c r="IS35" s="145">
        <v>4</v>
      </c>
      <c r="IT35" s="145">
        <v>62</v>
      </c>
      <c r="IU35" s="145"/>
      <c r="IV35" s="145"/>
      <c r="IW35" s="145">
        <v>13</v>
      </c>
      <c r="IX35" s="146">
        <v>3</v>
      </c>
      <c r="IY35" s="166">
        <v>16373</v>
      </c>
      <c r="IZ35" s="315">
        <f t="shared" si="21"/>
        <v>4.2753313381787093E-3</v>
      </c>
      <c r="JA35" s="439">
        <f t="shared" si="3"/>
        <v>44.734972677595628</v>
      </c>
      <c r="JB35" s="444">
        <v>567</v>
      </c>
      <c r="JC35" s="452">
        <v>3.4630183839247541E-2</v>
      </c>
      <c r="JD35" s="445">
        <v>3150</v>
      </c>
      <c r="JE35" s="454">
        <v>0.19238991021804189</v>
      </c>
      <c r="JF35" s="167">
        <v>29.342857142857142</v>
      </c>
      <c r="JG35" s="168">
        <v>6.6481283422459896</v>
      </c>
      <c r="JH35" s="168">
        <v>4.3417366946778708</v>
      </c>
      <c r="JI35" s="168">
        <v>4.3814432989690726</v>
      </c>
      <c r="JJ35" s="168">
        <v>8.5904817861339602</v>
      </c>
      <c r="JK35" s="168">
        <v>6.1509769094138544</v>
      </c>
      <c r="JL35" s="168">
        <v>5.5421179302045731</v>
      </c>
      <c r="JM35" s="168">
        <v>6.6109999999999998</v>
      </c>
      <c r="JN35" s="168">
        <v>7.9216340141725716</v>
      </c>
      <c r="JO35" s="168">
        <v>5.5968063872255485</v>
      </c>
      <c r="JP35" s="168">
        <v>6.4957627118644066</v>
      </c>
      <c r="JQ35" s="168">
        <v>6.3200677392040641</v>
      </c>
      <c r="JR35" s="168">
        <v>5.7845528455284549</v>
      </c>
      <c r="JS35" s="168">
        <v>4.4084210526315788</v>
      </c>
      <c r="JT35" s="168">
        <v>4.1616071428571431</v>
      </c>
      <c r="JU35" s="168">
        <v>4.2359550561797752</v>
      </c>
      <c r="JV35" s="168">
        <v>6.4092664092664089</v>
      </c>
      <c r="JW35" s="168">
        <v>5.5757575757575761</v>
      </c>
      <c r="JX35" s="168">
        <v>7.0081967213114753</v>
      </c>
      <c r="JY35" s="168">
        <v>5.1232876712328768</v>
      </c>
      <c r="JZ35" s="168">
        <v>3.8815789473684212</v>
      </c>
      <c r="KA35" s="168">
        <v>3.3673469387755102</v>
      </c>
      <c r="KB35" s="168">
        <v>5.5</v>
      </c>
      <c r="KC35" s="168">
        <v>3.774193548387097</v>
      </c>
      <c r="KD35" s="168"/>
      <c r="KE35" s="168"/>
      <c r="KF35" s="168">
        <v>21.76923076923077</v>
      </c>
      <c r="KG35" s="169">
        <v>22</v>
      </c>
      <c r="KH35" s="464">
        <f t="shared" si="4"/>
        <v>7.7285541398267732</v>
      </c>
      <c r="KI35" s="149">
        <v>4845</v>
      </c>
      <c r="KJ35" s="150">
        <v>2066</v>
      </c>
      <c r="KK35" s="150">
        <v>6</v>
      </c>
      <c r="KL35" s="150">
        <v>16</v>
      </c>
      <c r="KM35" s="150"/>
      <c r="KN35" s="296">
        <v>9440</v>
      </c>
      <c r="KO35" s="330">
        <f t="shared" si="5"/>
        <v>0.29591400476394064</v>
      </c>
      <c r="KP35" s="331">
        <f t="shared" si="6"/>
        <v>0.1261833506382459</v>
      </c>
      <c r="KQ35" s="331">
        <f t="shared" si="7"/>
        <v>3.6645697184388936E-4</v>
      </c>
      <c r="KR35" s="331">
        <f t="shared" si="8"/>
        <v>9.7721859158370495E-4</v>
      </c>
      <c r="KS35" s="331">
        <f t="shared" si="9"/>
        <v>0</v>
      </c>
      <c r="KT35" s="332">
        <v>0.57655896903438586</v>
      </c>
      <c r="KU35" s="324">
        <v>12587.381100000002</v>
      </c>
      <c r="KV35" s="170">
        <v>1189.5297999999998</v>
      </c>
      <c r="KW35" s="342">
        <v>13776.910899999999</v>
      </c>
      <c r="KX35" s="351">
        <f t="shared" si="10"/>
        <v>8.6342272853052987E-2</v>
      </c>
      <c r="KY35" s="352">
        <f t="shared" si="11"/>
        <v>0.84144084162951194</v>
      </c>
      <c r="KZ35" s="346">
        <v>7483.3295000000007</v>
      </c>
      <c r="LA35" s="171">
        <v>5638.8836000000001</v>
      </c>
      <c r="LB35" s="172">
        <v>654.69780000000003</v>
      </c>
      <c r="LC35" s="173">
        <v>0.54317905910242914</v>
      </c>
      <c r="LD35" s="174">
        <v>370</v>
      </c>
      <c r="LE35" s="175">
        <v>4798</v>
      </c>
      <c r="LF35" s="175">
        <v>1185</v>
      </c>
      <c r="LG35" s="175">
        <v>2514</v>
      </c>
      <c r="LH35" s="175">
        <v>11619</v>
      </c>
      <c r="LI35" s="175">
        <v>8019</v>
      </c>
      <c r="LJ35" s="175">
        <v>6046</v>
      </c>
      <c r="LK35" s="175">
        <v>5092</v>
      </c>
      <c r="LL35" s="175">
        <v>15637</v>
      </c>
      <c r="LM35" s="175">
        <v>2189</v>
      </c>
      <c r="LN35" s="175">
        <v>2384</v>
      </c>
      <c r="LO35" s="175">
        <v>6019</v>
      </c>
      <c r="LP35" s="175">
        <v>1183</v>
      </c>
      <c r="LQ35" s="175">
        <v>1571</v>
      </c>
      <c r="LR35" s="175">
        <v>3585</v>
      </c>
      <c r="LS35" s="175">
        <v>2861</v>
      </c>
      <c r="LT35" s="175">
        <v>1298</v>
      </c>
      <c r="LU35" s="175">
        <v>301</v>
      </c>
      <c r="LV35" s="175">
        <v>500</v>
      </c>
      <c r="LW35" s="175">
        <v>424</v>
      </c>
      <c r="LX35" s="175">
        <v>112</v>
      </c>
      <c r="LY35" s="175">
        <v>145</v>
      </c>
      <c r="LZ35" s="175">
        <v>16</v>
      </c>
      <c r="MA35" s="175">
        <v>173</v>
      </c>
      <c r="MB35" s="175"/>
      <c r="MC35" s="175"/>
      <c r="MD35" s="175">
        <v>222</v>
      </c>
      <c r="ME35" s="364">
        <v>63</v>
      </c>
      <c r="MF35" s="374">
        <f t="shared" si="12"/>
        <v>78326</v>
      </c>
      <c r="MG35" s="375">
        <f t="shared" si="13"/>
        <v>214.00546448087431</v>
      </c>
      <c r="MH35" s="369">
        <v>1611</v>
      </c>
      <c r="MI35" s="156">
        <v>497</v>
      </c>
      <c r="MJ35" s="156">
        <v>10</v>
      </c>
      <c r="MK35" s="156">
        <v>114</v>
      </c>
      <c r="ML35" s="156">
        <v>1325</v>
      </c>
      <c r="MM35" s="156">
        <v>687</v>
      </c>
      <c r="MN35" s="156">
        <v>1515</v>
      </c>
      <c r="MO35" s="156">
        <v>570</v>
      </c>
      <c r="MP35" s="156">
        <v>992</v>
      </c>
      <c r="MQ35" s="156">
        <v>129</v>
      </c>
      <c r="MR35" s="156">
        <v>214</v>
      </c>
      <c r="MS35" s="156">
        <v>270</v>
      </c>
      <c r="MT35" s="156">
        <v>30</v>
      </c>
      <c r="MU35" s="156">
        <v>46</v>
      </c>
      <c r="MV35" s="156">
        <v>1</v>
      </c>
      <c r="MW35" s="156">
        <v>23</v>
      </c>
      <c r="MX35" s="156">
        <v>108</v>
      </c>
      <c r="MY35" s="156">
        <v>3</v>
      </c>
      <c r="MZ35" s="156">
        <v>237</v>
      </c>
      <c r="NA35" s="156">
        <v>180</v>
      </c>
      <c r="NB35" s="156">
        <v>113</v>
      </c>
      <c r="NC35" s="156">
        <v>211</v>
      </c>
      <c r="ND35" s="156">
        <v>3</v>
      </c>
      <c r="NE35" s="156"/>
      <c r="NF35" s="156"/>
      <c r="NG35" s="156"/>
      <c r="NH35" s="156">
        <v>48</v>
      </c>
      <c r="NI35" s="278"/>
      <c r="NJ35" s="289">
        <f t="shared" si="14"/>
        <v>8937</v>
      </c>
      <c r="NK35" s="290">
        <f t="shared" si="15"/>
        <v>24.418032786885245</v>
      </c>
      <c r="NL35" s="386">
        <f t="shared" si="16"/>
        <v>78326</v>
      </c>
      <c r="NM35" s="387">
        <f t="shared" si="17"/>
        <v>8937</v>
      </c>
      <c r="NN35" s="393">
        <f t="shared" si="18"/>
        <v>0.10241453995393236</v>
      </c>
      <c r="NO35" s="380"/>
      <c r="NP35" s="176">
        <v>27</v>
      </c>
      <c r="NQ35" s="176">
        <v>322</v>
      </c>
      <c r="NR35" s="176">
        <v>879</v>
      </c>
      <c r="NS35" s="176">
        <v>2921</v>
      </c>
      <c r="NT35" s="176">
        <v>2457</v>
      </c>
      <c r="NU35" s="176">
        <v>1252</v>
      </c>
      <c r="NV35" s="176"/>
      <c r="NW35" s="176"/>
      <c r="NX35" s="176"/>
      <c r="NY35" s="176">
        <v>1079</v>
      </c>
      <c r="NZ35" s="176"/>
      <c r="OA35" s="176"/>
      <c r="OB35" s="176"/>
      <c r="OC35" s="176"/>
      <c r="OD35" s="176"/>
      <c r="OE35" s="397"/>
      <c r="OF35" s="403">
        <f t="shared" si="19"/>
        <v>8937</v>
      </c>
      <c r="OG35" s="407">
        <f t="shared" si="20"/>
        <v>0.13740628846369027</v>
      </c>
      <c r="OH35" s="415">
        <v>1459</v>
      </c>
      <c r="OI35" s="416">
        <v>16</v>
      </c>
      <c r="OJ35" s="416">
        <v>127</v>
      </c>
      <c r="OK35" s="416">
        <v>1602</v>
      </c>
      <c r="OL35" s="416">
        <v>227</v>
      </c>
      <c r="OM35" s="416">
        <v>24</v>
      </c>
      <c r="ON35" s="416">
        <v>155</v>
      </c>
      <c r="OO35" s="416">
        <v>406</v>
      </c>
      <c r="OP35" s="417">
        <v>2008</v>
      </c>
      <c r="OQ35" s="429"/>
      <c r="OR35" s="430"/>
      <c r="OS35" s="431"/>
      <c r="OT35" s="346">
        <v>23.799999999999997</v>
      </c>
      <c r="OU35" s="177">
        <v>3.3999999999999995</v>
      </c>
      <c r="OV35" s="171">
        <v>7.9</v>
      </c>
      <c r="OW35" s="177">
        <v>0.32916666666666666</v>
      </c>
      <c r="OX35" s="171">
        <v>53.72</v>
      </c>
      <c r="OY35" s="177">
        <v>7.6742857142857144</v>
      </c>
      <c r="OZ35" s="171">
        <v>72.75</v>
      </c>
      <c r="PA35" s="178">
        <v>3.03125</v>
      </c>
      <c r="PB35" s="155"/>
      <c r="PC35" s="156">
        <v>17</v>
      </c>
      <c r="PD35" s="156"/>
      <c r="PE35" s="156"/>
      <c r="PF35" s="156">
        <v>99</v>
      </c>
      <c r="PG35" s="156"/>
      <c r="PH35" s="156">
        <v>1</v>
      </c>
      <c r="PI35" s="156">
        <v>117</v>
      </c>
      <c r="PJ35" s="179">
        <v>7.145910950955842E-3</v>
      </c>
    </row>
    <row r="36" spans="1:426" x14ac:dyDescent="0.15">
      <c r="A36" s="130" t="s">
        <v>370</v>
      </c>
      <c r="B36" s="131" t="s">
        <v>371</v>
      </c>
      <c r="C36" s="132" t="s">
        <v>372</v>
      </c>
      <c r="D36" s="131" t="s">
        <v>373</v>
      </c>
      <c r="E36" s="131" t="s">
        <v>368</v>
      </c>
      <c r="F36" s="132" t="s">
        <v>369</v>
      </c>
      <c r="G36" s="132" t="s">
        <v>374</v>
      </c>
      <c r="H36" s="132" t="s">
        <v>186</v>
      </c>
      <c r="I36" s="132" t="s">
        <v>210</v>
      </c>
      <c r="J36" s="133" t="s">
        <v>282</v>
      </c>
      <c r="K36" s="134">
        <v>1290625</v>
      </c>
      <c r="L36" s="135">
        <v>61300</v>
      </c>
      <c r="M36" s="135">
        <v>1287389</v>
      </c>
      <c r="N36" s="135">
        <v>849587</v>
      </c>
      <c r="O36" s="136">
        <v>0.65993029301943706</v>
      </c>
      <c r="P36" s="137">
        <v>3236</v>
      </c>
      <c r="Q36" s="138">
        <v>585.80795999999998</v>
      </c>
      <c r="R36" s="139">
        <v>1053962.4592800001</v>
      </c>
      <c r="S36" s="139">
        <v>62024.035649999991</v>
      </c>
      <c r="T36" s="139">
        <v>1116572.3028900002</v>
      </c>
      <c r="U36" s="467">
        <f t="shared" si="0"/>
        <v>0.8651407673723972</v>
      </c>
      <c r="V36" s="140">
        <v>134.71378970000001</v>
      </c>
      <c r="W36" s="141">
        <v>5.6</v>
      </c>
      <c r="X36" s="141">
        <v>297.4698942</v>
      </c>
      <c r="Y36" s="141">
        <v>110.1706349</v>
      </c>
      <c r="Z36" s="141">
        <v>27.326825400000001</v>
      </c>
      <c r="AA36" s="141">
        <v>175.82507939999999</v>
      </c>
      <c r="AB36" s="141">
        <v>1.75</v>
      </c>
      <c r="AC36" s="141">
        <v>62.243115080000003</v>
      </c>
      <c r="AD36" s="141">
        <v>65.268244050000007</v>
      </c>
      <c r="AE36" s="141">
        <v>880.36758273000009</v>
      </c>
      <c r="AF36" s="142">
        <v>0.17893694104808885</v>
      </c>
      <c r="AG36" s="143">
        <v>0.39512178404737303</v>
      </c>
      <c r="AH36" s="147"/>
      <c r="AI36" s="148">
        <v>1</v>
      </c>
      <c r="AJ36" s="149">
        <v>6546</v>
      </c>
      <c r="AK36" s="150">
        <v>8672</v>
      </c>
      <c r="AL36" s="150">
        <v>258</v>
      </c>
      <c r="AM36" s="150">
        <v>558</v>
      </c>
      <c r="AN36" s="151">
        <v>19936</v>
      </c>
      <c r="AO36" s="149">
        <v>10739</v>
      </c>
      <c r="AP36" s="150">
        <v>6766</v>
      </c>
      <c r="AQ36" s="151">
        <v>4831</v>
      </c>
      <c r="AR36" s="152"/>
      <c r="AS36" s="153"/>
      <c r="AT36" s="153"/>
      <c r="AU36" s="153"/>
      <c r="AV36" s="153"/>
      <c r="AW36" s="153"/>
      <c r="AX36" s="153"/>
      <c r="AY36" s="153"/>
      <c r="AZ36" s="153"/>
      <c r="BA36" s="153"/>
      <c r="BB36" s="153"/>
      <c r="BC36" s="153"/>
      <c r="BD36" s="153"/>
      <c r="BE36" s="153"/>
      <c r="BF36" s="153"/>
      <c r="BG36" s="153">
        <v>1</v>
      </c>
      <c r="BH36" s="153"/>
      <c r="BI36" s="153"/>
      <c r="BJ36" s="153"/>
      <c r="BK36" s="153"/>
      <c r="BL36" s="153"/>
      <c r="BM36" s="153"/>
      <c r="BN36" s="153"/>
      <c r="BO36" s="153"/>
      <c r="BP36" s="153"/>
      <c r="BQ36" s="153"/>
      <c r="BR36" s="153"/>
      <c r="BS36" s="154">
        <v>1</v>
      </c>
      <c r="BT36" s="155"/>
      <c r="BU36" s="156"/>
      <c r="BV36" s="156"/>
      <c r="BW36" s="156"/>
      <c r="BX36" s="156"/>
      <c r="BY36" s="156"/>
      <c r="BZ36" s="156"/>
      <c r="CA36" s="156"/>
      <c r="CB36" s="156">
        <v>28</v>
      </c>
      <c r="CC36" s="156"/>
      <c r="CD36" s="156"/>
      <c r="CE36" s="156"/>
      <c r="CF36" s="156">
        <v>27</v>
      </c>
      <c r="CG36" s="156"/>
      <c r="CH36" s="156"/>
      <c r="CI36" s="156">
        <v>55</v>
      </c>
      <c r="CJ36" s="156"/>
      <c r="CK36" s="156"/>
      <c r="CL36" s="156"/>
      <c r="CM36" s="156"/>
      <c r="CN36" s="156"/>
      <c r="CO36" s="156">
        <v>13</v>
      </c>
      <c r="CP36" s="156"/>
      <c r="CQ36" s="156">
        <v>41</v>
      </c>
      <c r="CR36" s="156"/>
      <c r="CS36" s="156"/>
      <c r="CT36" s="156"/>
      <c r="CU36" s="156"/>
      <c r="CV36" s="156">
        <v>24</v>
      </c>
      <c r="CW36" s="156">
        <v>4</v>
      </c>
      <c r="CX36" s="156">
        <v>6</v>
      </c>
      <c r="CY36" s="156"/>
      <c r="CZ36" s="156"/>
      <c r="DA36" s="156"/>
      <c r="DB36" s="156"/>
      <c r="DC36" s="156">
        <v>30</v>
      </c>
      <c r="DD36" s="156"/>
      <c r="DE36" s="156"/>
      <c r="DF36" s="156"/>
      <c r="DG36" s="278">
        <v>62</v>
      </c>
      <c r="DH36" s="289">
        <v>290</v>
      </c>
      <c r="DI36" s="290">
        <f t="shared" si="1"/>
        <v>10</v>
      </c>
      <c r="DJ36" s="284"/>
      <c r="DK36" s="158"/>
      <c r="DL36" s="158"/>
      <c r="DM36" s="158"/>
      <c r="DN36" s="158"/>
      <c r="DO36" s="158"/>
      <c r="DP36" s="158"/>
      <c r="DQ36" s="158"/>
      <c r="DR36" s="158">
        <v>0.32298985167837629</v>
      </c>
      <c r="DS36" s="158"/>
      <c r="DT36" s="158"/>
      <c r="DU36" s="158"/>
      <c r="DV36" s="158">
        <v>0.41317547055251974</v>
      </c>
      <c r="DW36" s="158"/>
      <c r="DX36" s="158"/>
      <c r="DY36" s="158">
        <v>0.74664679582712368</v>
      </c>
      <c r="DZ36" s="158"/>
      <c r="EA36" s="158"/>
      <c r="EB36" s="158"/>
      <c r="EC36" s="158"/>
      <c r="ED36" s="158"/>
      <c r="EE36" s="158">
        <v>0.43883984867591425</v>
      </c>
      <c r="EF36" s="158"/>
      <c r="EG36" s="158">
        <v>0.40297214447554314</v>
      </c>
      <c r="EH36" s="158"/>
      <c r="EI36" s="158"/>
      <c r="EJ36" s="158"/>
      <c r="EK36" s="158"/>
      <c r="EL36" s="158">
        <v>0.59084699453551914</v>
      </c>
      <c r="EM36" s="158">
        <v>0.6693989071038251</v>
      </c>
      <c r="EN36" s="158">
        <v>0.22085610200364297</v>
      </c>
      <c r="EO36" s="158"/>
      <c r="EP36" s="158"/>
      <c r="EQ36" s="158"/>
      <c r="ER36" s="158"/>
      <c r="ES36" s="158">
        <v>0.60400728597449904</v>
      </c>
      <c r="ET36" s="158"/>
      <c r="EU36" s="158"/>
      <c r="EV36" s="158"/>
      <c r="EW36" s="159">
        <v>0.8628591574123039</v>
      </c>
      <c r="EX36" s="160">
        <v>0.59755982664405505</v>
      </c>
      <c r="EY36" s="149">
        <v>5</v>
      </c>
      <c r="EZ36" s="150"/>
      <c r="FA36" s="150"/>
      <c r="FB36" s="150"/>
      <c r="FC36" s="150"/>
      <c r="FD36" s="150"/>
      <c r="FE36" s="150">
        <v>5</v>
      </c>
      <c r="FF36" s="150"/>
      <c r="FG36" s="150"/>
      <c r="FH36" s="150"/>
      <c r="FI36" s="150"/>
      <c r="FJ36" s="150"/>
      <c r="FK36" s="150">
        <v>11</v>
      </c>
      <c r="FL36" s="150"/>
      <c r="FM36" s="150"/>
      <c r="FN36" s="150"/>
      <c r="FO36" s="150"/>
      <c r="FP36" s="150"/>
      <c r="FQ36" s="150"/>
      <c r="FR36" s="150"/>
      <c r="FS36" s="150">
        <v>4</v>
      </c>
      <c r="FT36" s="150"/>
      <c r="FU36" s="150"/>
      <c r="FV36" s="150"/>
      <c r="FW36" s="150"/>
      <c r="FX36" s="150"/>
      <c r="FY36" s="150"/>
      <c r="FZ36" s="150"/>
      <c r="GA36" s="150"/>
      <c r="GB36" s="150"/>
      <c r="GC36" s="150"/>
      <c r="GD36" s="296">
        <v>6</v>
      </c>
      <c r="GE36" s="307">
        <v>31</v>
      </c>
      <c r="GF36" s="308">
        <f t="shared" si="2"/>
        <v>5</v>
      </c>
      <c r="GG36" s="302">
        <v>0.69289617486338795</v>
      </c>
      <c r="GH36" s="161"/>
      <c r="GI36" s="161"/>
      <c r="GJ36" s="161"/>
      <c r="GK36" s="161"/>
      <c r="GL36" s="161"/>
      <c r="GM36" s="161">
        <v>0.65245901639344261</v>
      </c>
      <c r="GN36" s="161"/>
      <c r="GO36" s="161"/>
      <c r="GP36" s="161"/>
      <c r="GQ36" s="161"/>
      <c r="GR36" s="161"/>
      <c r="GS36" s="161">
        <v>0.66641828117237956</v>
      </c>
      <c r="GT36" s="161"/>
      <c r="GU36" s="161"/>
      <c r="GV36" s="161"/>
      <c r="GW36" s="161"/>
      <c r="GX36" s="161"/>
      <c r="GY36" s="161"/>
      <c r="GZ36" s="161"/>
      <c r="HA36" s="161">
        <v>0.77049180327868849</v>
      </c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2">
        <v>0.79417122040072863</v>
      </c>
      <c r="HM36" s="163">
        <v>0.70659263176449849</v>
      </c>
      <c r="HN36" s="152">
        <v>30</v>
      </c>
      <c r="HO36" s="153"/>
      <c r="HP36" s="153">
        <v>20</v>
      </c>
      <c r="HQ36" s="153"/>
      <c r="HR36" s="153"/>
      <c r="HS36" s="164"/>
      <c r="HT36" s="153"/>
      <c r="HU36" s="165"/>
      <c r="HV36" s="154"/>
      <c r="HW36" s="144">
        <v>46</v>
      </c>
      <c r="HX36" s="145">
        <v>1243</v>
      </c>
      <c r="HY36" s="145">
        <v>31</v>
      </c>
      <c r="HZ36" s="145">
        <v>908</v>
      </c>
      <c r="IA36" s="145">
        <v>1094</v>
      </c>
      <c r="IB36" s="145">
        <v>794</v>
      </c>
      <c r="IC36" s="145">
        <v>1687</v>
      </c>
      <c r="ID36" s="145">
        <v>541</v>
      </c>
      <c r="IE36" s="145">
        <v>2534</v>
      </c>
      <c r="IF36" s="145">
        <v>739</v>
      </c>
      <c r="IG36" s="145">
        <v>410</v>
      </c>
      <c r="IH36" s="145">
        <v>414</v>
      </c>
      <c r="II36" s="145">
        <v>12</v>
      </c>
      <c r="IJ36" s="145">
        <v>541</v>
      </c>
      <c r="IK36" s="145">
        <v>744</v>
      </c>
      <c r="IL36" s="145">
        <v>563</v>
      </c>
      <c r="IM36" s="145">
        <v>253</v>
      </c>
      <c r="IN36" s="145">
        <v>56</v>
      </c>
      <c r="IO36" s="145">
        <v>197</v>
      </c>
      <c r="IP36" s="145">
        <v>67</v>
      </c>
      <c r="IQ36" s="145">
        <v>214</v>
      </c>
      <c r="IR36" s="145">
        <v>129</v>
      </c>
      <c r="IS36" s="145">
        <v>18</v>
      </c>
      <c r="IT36" s="145">
        <v>164</v>
      </c>
      <c r="IU36" s="145">
        <v>393</v>
      </c>
      <c r="IV36" s="145"/>
      <c r="IW36" s="145">
        <v>9</v>
      </c>
      <c r="IX36" s="146"/>
      <c r="IY36" s="166">
        <v>13801</v>
      </c>
      <c r="IZ36" s="315">
        <f t="shared" si="21"/>
        <v>3.3330918049416709E-3</v>
      </c>
      <c r="JA36" s="439">
        <f t="shared" si="3"/>
        <v>37.707650273224047</v>
      </c>
      <c r="JB36" s="444">
        <v>364</v>
      </c>
      <c r="JC36" s="452">
        <v>2.6374900369538438E-2</v>
      </c>
      <c r="JD36" s="445">
        <v>3510</v>
      </c>
      <c r="JE36" s="454">
        <v>0.25432939642054925</v>
      </c>
      <c r="JF36" s="167">
        <v>23.434782608695652</v>
      </c>
      <c r="JG36" s="168">
        <v>5.9847144006436039</v>
      </c>
      <c r="JH36" s="168">
        <v>3.225806451612903</v>
      </c>
      <c r="JI36" s="168">
        <v>2.8766519823788546</v>
      </c>
      <c r="JJ36" s="168">
        <v>7.6553930530164536</v>
      </c>
      <c r="JK36" s="168">
        <v>5.9143576826196478</v>
      </c>
      <c r="JL36" s="168">
        <v>5.9081209247184354</v>
      </c>
      <c r="JM36" s="168">
        <v>7.6617375231053604</v>
      </c>
      <c r="JN36" s="168">
        <v>6.4104183109707975</v>
      </c>
      <c r="JO36" s="168">
        <v>5.2679296346414075</v>
      </c>
      <c r="JP36" s="168">
        <v>5.1609756097560977</v>
      </c>
      <c r="JQ36" s="168">
        <v>7.0265700483091784</v>
      </c>
      <c r="JR36" s="168">
        <v>7.916666666666667</v>
      </c>
      <c r="JS36" s="168">
        <v>3.3364140480591495</v>
      </c>
      <c r="JT36" s="168">
        <v>4.2123655913978491</v>
      </c>
      <c r="JU36" s="168">
        <v>4.5115452930728246</v>
      </c>
      <c r="JV36" s="168">
        <v>4.1067193675889326</v>
      </c>
      <c r="JW36" s="168">
        <v>6.6607142857142856</v>
      </c>
      <c r="JX36" s="168">
        <v>10.203045685279188</v>
      </c>
      <c r="JY36" s="168">
        <v>4.4776119402985071</v>
      </c>
      <c r="JZ36" s="168">
        <v>3.2429906542056073</v>
      </c>
      <c r="KA36" s="168">
        <v>3.6434108527131781</v>
      </c>
      <c r="KB36" s="168">
        <v>5.0555555555555554</v>
      </c>
      <c r="KC36" s="168">
        <v>1.8963414634146341</v>
      </c>
      <c r="KD36" s="168">
        <v>17.821882951653944</v>
      </c>
      <c r="KE36" s="168"/>
      <c r="KF36" s="168">
        <v>8.4444444444444446</v>
      </c>
      <c r="KG36" s="169"/>
      <c r="KH36" s="464">
        <f t="shared" si="4"/>
        <v>6.6175833473282006</v>
      </c>
      <c r="KI36" s="149">
        <v>4276</v>
      </c>
      <c r="KJ36" s="150">
        <v>1507</v>
      </c>
      <c r="KK36" s="150">
        <v>66</v>
      </c>
      <c r="KL36" s="150">
        <v>59</v>
      </c>
      <c r="KM36" s="150"/>
      <c r="KN36" s="296">
        <v>7893</v>
      </c>
      <c r="KO36" s="330">
        <f t="shared" si="5"/>
        <v>0.30983262082457791</v>
      </c>
      <c r="KP36" s="331">
        <f t="shared" si="6"/>
        <v>0.10919498587058908</v>
      </c>
      <c r="KQ36" s="331">
        <f t="shared" si="7"/>
        <v>4.7822621549163105E-3</v>
      </c>
      <c r="KR36" s="331">
        <f t="shared" si="8"/>
        <v>4.2750525324251869E-3</v>
      </c>
      <c r="KS36" s="331">
        <f t="shared" si="9"/>
        <v>0</v>
      </c>
      <c r="KT36" s="332">
        <v>0.57191507861749147</v>
      </c>
      <c r="KU36" s="324">
        <v>10732.0039</v>
      </c>
      <c r="KV36" s="170">
        <v>700.74959999999999</v>
      </c>
      <c r="KW36" s="342">
        <v>11432.753500000001</v>
      </c>
      <c r="KX36" s="351">
        <f t="shared" si="10"/>
        <v>6.1293160917009183E-2</v>
      </c>
      <c r="KY36" s="352">
        <f t="shared" si="11"/>
        <v>0.82840036953843932</v>
      </c>
      <c r="KZ36" s="346">
        <v>6878.728799999999</v>
      </c>
      <c r="LA36" s="171">
        <v>4231.1645000000008</v>
      </c>
      <c r="LB36" s="172">
        <v>322.86020000000002</v>
      </c>
      <c r="LC36" s="173">
        <v>0.60166860065687588</v>
      </c>
      <c r="LD36" s="174">
        <v>145</v>
      </c>
      <c r="LE36" s="175">
        <v>4819</v>
      </c>
      <c r="LF36" s="175">
        <v>68</v>
      </c>
      <c r="LG36" s="175">
        <v>1761</v>
      </c>
      <c r="LH36" s="175">
        <v>5911</v>
      </c>
      <c r="LI36" s="175">
        <v>3668</v>
      </c>
      <c r="LJ36" s="175">
        <v>7092</v>
      </c>
      <c r="LK36" s="175">
        <v>3269</v>
      </c>
      <c r="LL36" s="175">
        <v>13033</v>
      </c>
      <c r="LM36" s="175">
        <v>3030</v>
      </c>
      <c r="LN36" s="175">
        <v>1563</v>
      </c>
      <c r="LO36" s="175">
        <v>2267</v>
      </c>
      <c r="LP36" s="175">
        <v>84</v>
      </c>
      <c r="LQ36" s="175">
        <v>1416</v>
      </c>
      <c r="LR36" s="175">
        <v>2427</v>
      </c>
      <c r="LS36" s="175">
        <v>1928</v>
      </c>
      <c r="LT36" s="175">
        <v>775</v>
      </c>
      <c r="LU36" s="175">
        <v>299</v>
      </c>
      <c r="LV36" s="175">
        <v>1280</v>
      </c>
      <c r="LW36" s="175">
        <v>185</v>
      </c>
      <c r="LX36" s="175">
        <v>425</v>
      </c>
      <c r="LY36" s="175">
        <v>263</v>
      </c>
      <c r="LZ36" s="175">
        <v>67</v>
      </c>
      <c r="MA36" s="175">
        <v>227</v>
      </c>
      <c r="MB36" s="175">
        <v>6612</v>
      </c>
      <c r="MC36" s="175"/>
      <c r="MD36" s="175">
        <v>55</v>
      </c>
      <c r="ME36" s="364"/>
      <c r="MF36" s="374">
        <f t="shared" si="12"/>
        <v>62669</v>
      </c>
      <c r="MG36" s="375">
        <f t="shared" si="13"/>
        <v>171.22677595628414</v>
      </c>
      <c r="MH36" s="369">
        <v>887</v>
      </c>
      <c r="MI36" s="156">
        <v>1432</v>
      </c>
      <c r="MJ36" s="156">
        <v>7</v>
      </c>
      <c r="MK36" s="156">
        <v>141</v>
      </c>
      <c r="ML36" s="156">
        <v>1374</v>
      </c>
      <c r="MM36" s="156">
        <v>261</v>
      </c>
      <c r="MN36" s="156">
        <v>1221</v>
      </c>
      <c r="MO36" s="156">
        <v>331</v>
      </c>
      <c r="MP36" s="156">
        <v>759</v>
      </c>
      <c r="MQ36" s="156">
        <v>168</v>
      </c>
      <c r="MR36" s="156">
        <v>147</v>
      </c>
      <c r="MS36" s="156">
        <v>232</v>
      </c>
      <c r="MT36" s="156"/>
      <c r="MU36" s="156">
        <v>13</v>
      </c>
      <c r="MV36" s="156">
        <v>1</v>
      </c>
      <c r="MW36" s="156">
        <v>53</v>
      </c>
      <c r="MX36" s="156">
        <v>18</v>
      </c>
      <c r="MY36" s="156">
        <v>21</v>
      </c>
      <c r="MZ36" s="156">
        <v>536</v>
      </c>
      <c r="NA36" s="156">
        <v>50</v>
      </c>
      <c r="NB36" s="156">
        <v>78</v>
      </c>
      <c r="NC36" s="156">
        <v>84</v>
      </c>
      <c r="ND36" s="156">
        <v>7</v>
      </c>
      <c r="NE36" s="156">
        <v>8</v>
      </c>
      <c r="NF36" s="156"/>
      <c r="NG36" s="156"/>
      <c r="NH36" s="156">
        <v>12</v>
      </c>
      <c r="NI36" s="278"/>
      <c r="NJ36" s="289">
        <f t="shared" si="14"/>
        <v>7841</v>
      </c>
      <c r="NK36" s="290">
        <f t="shared" si="15"/>
        <v>21.423497267759561</v>
      </c>
      <c r="NL36" s="386">
        <f t="shared" si="16"/>
        <v>62669</v>
      </c>
      <c r="NM36" s="387">
        <f t="shared" si="17"/>
        <v>7841</v>
      </c>
      <c r="NN36" s="393">
        <f t="shared" si="18"/>
        <v>0.11120408452701744</v>
      </c>
      <c r="NO36" s="380"/>
      <c r="NP36" s="176">
        <v>73</v>
      </c>
      <c r="NQ36" s="176">
        <v>232</v>
      </c>
      <c r="NR36" s="176">
        <v>370</v>
      </c>
      <c r="NS36" s="176">
        <v>3860</v>
      </c>
      <c r="NT36" s="176">
        <v>1145</v>
      </c>
      <c r="NU36" s="176">
        <v>970</v>
      </c>
      <c r="NV36" s="176"/>
      <c r="NW36" s="176"/>
      <c r="NX36" s="176"/>
      <c r="NY36" s="176">
        <v>1191</v>
      </c>
      <c r="NZ36" s="176"/>
      <c r="OA36" s="176"/>
      <c r="OB36" s="176"/>
      <c r="OC36" s="176"/>
      <c r="OD36" s="176"/>
      <c r="OE36" s="397"/>
      <c r="OF36" s="403">
        <f t="shared" si="19"/>
        <v>7841</v>
      </c>
      <c r="OG36" s="407">
        <f t="shared" si="20"/>
        <v>8.608595842367045E-2</v>
      </c>
      <c r="OH36" s="415">
        <v>652</v>
      </c>
      <c r="OI36" s="416">
        <v>19</v>
      </c>
      <c r="OJ36" s="416">
        <v>13</v>
      </c>
      <c r="OK36" s="416">
        <v>684</v>
      </c>
      <c r="OL36" s="416">
        <v>200</v>
      </c>
      <c r="OM36" s="416">
        <v>118</v>
      </c>
      <c r="ON36" s="416">
        <v>33</v>
      </c>
      <c r="OO36" s="416">
        <v>351</v>
      </c>
      <c r="OP36" s="417">
        <v>1035</v>
      </c>
      <c r="OQ36" s="429"/>
      <c r="OR36" s="430"/>
      <c r="OS36" s="431"/>
      <c r="OT36" s="346">
        <v>5.3000000000000007</v>
      </c>
      <c r="OU36" s="177">
        <v>1.06</v>
      </c>
      <c r="OV36" s="171">
        <v>11.299999999999999</v>
      </c>
      <c r="OW36" s="177">
        <v>0.43461538461538457</v>
      </c>
      <c r="OX36" s="171">
        <v>32.200000000000003</v>
      </c>
      <c r="OY36" s="177">
        <v>6.44</v>
      </c>
      <c r="OZ36" s="171">
        <v>72.990000000000009</v>
      </c>
      <c r="PA36" s="178">
        <v>2.8073076923076927</v>
      </c>
      <c r="PB36" s="155"/>
      <c r="PC36" s="156"/>
      <c r="PD36" s="156"/>
      <c r="PE36" s="156"/>
      <c r="PF36" s="156"/>
      <c r="PG36" s="156"/>
      <c r="PH36" s="156"/>
      <c r="PI36" s="156"/>
      <c r="PJ36" s="157"/>
    </row>
    <row r="37" spans="1:426" x14ac:dyDescent="0.15">
      <c r="A37" s="130" t="s">
        <v>375</v>
      </c>
      <c r="B37" s="131" t="s">
        <v>376</v>
      </c>
      <c r="C37" s="132" t="s">
        <v>377</v>
      </c>
      <c r="D37" s="131" t="s">
        <v>378</v>
      </c>
      <c r="E37" s="131" t="s">
        <v>379</v>
      </c>
      <c r="F37" s="132" t="s">
        <v>380</v>
      </c>
      <c r="G37" s="132" t="s">
        <v>380</v>
      </c>
      <c r="H37" s="132" t="s">
        <v>209</v>
      </c>
      <c r="I37" s="132" t="s">
        <v>210</v>
      </c>
      <c r="J37" s="133" t="s">
        <v>232</v>
      </c>
      <c r="K37" s="134">
        <v>1037147</v>
      </c>
      <c r="L37" s="135">
        <v>0</v>
      </c>
      <c r="M37" s="135">
        <v>938570</v>
      </c>
      <c r="N37" s="135">
        <v>726250</v>
      </c>
      <c r="O37" s="136">
        <v>0.77378352174052012</v>
      </c>
      <c r="P37" s="137">
        <v>98577</v>
      </c>
      <c r="Q37" s="138">
        <v>10672.01728</v>
      </c>
      <c r="R37" s="139">
        <v>1022782.0589999999</v>
      </c>
      <c r="S37" s="139">
        <v>558.83888999999988</v>
      </c>
      <c r="T37" s="139">
        <v>1034012.9151699998</v>
      </c>
      <c r="U37" s="467">
        <f t="shared" si="0"/>
        <v>0.99697816719327137</v>
      </c>
      <c r="V37" s="140">
        <v>44.351845240000003</v>
      </c>
      <c r="W37" s="141">
        <v>2.4722222220000001</v>
      </c>
      <c r="X37" s="141">
        <v>318.99402120000002</v>
      </c>
      <c r="Y37" s="141">
        <v>74.989999999999995</v>
      </c>
      <c r="Z37" s="141">
        <v>26.679206350000001</v>
      </c>
      <c r="AA37" s="141">
        <v>118.53</v>
      </c>
      <c r="AB37" s="141">
        <v>10.08</v>
      </c>
      <c r="AC37" s="141">
        <v>53.793611110000001</v>
      </c>
      <c r="AD37" s="141">
        <v>211.6857937</v>
      </c>
      <c r="AE37" s="141">
        <v>861.57669982200014</v>
      </c>
      <c r="AF37" s="142">
        <v>7.4403701562019586E-2</v>
      </c>
      <c r="AG37" s="143">
        <v>0.53513750837198193</v>
      </c>
      <c r="AH37" s="147"/>
      <c r="AI37" s="148"/>
      <c r="AJ37" s="149"/>
      <c r="AK37" s="150"/>
      <c r="AL37" s="150"/>
      <c r="AM37" s="150"/>
      <c r="AN37" s="151"/>
      <c r="AO37" s="149">
        <v>150</v>
      </c>
      <c r="AP37" s="150">
        <v>210</v>
      </c>
      <c r="AQ37" s="151"/>
      <c r="AR37" s="152"/>
      <c r="AS37" s="153"/>
      <c r="AT37" s="153"/>
      <c r="AU37" s="153"/>
      <c r="AV37" s="153"/>
      <c r="AW37" s="153"/>
      <c r="AX37" s="153"/>
      <c r="AY37" s="153"/>
      <c r="AZ37" s="153"/>
      <c r="BA37" s="153"/>
      <c r="BB37" s="153"/>
      <c r="BC37" s="153"/>
      <c r="BD37" s="153"/>
      <c r="BE37" s="153"/>
      <c r="BF37" s="153"/>
      <c r="BG37" s="153"/>
      <c r="BH37" s="153"/>
      <c r="BI37" s="153"/>
      <c r="BJ37" s="153"/>
      <c r="BK37" s="153"/>
      <c r="BL37" s="153"/>
      <c r="BM37" s="153"/>
      <c r="BN37" s="153"/>
      <c r="BO37" s="153"/>
      <c r="BP37" s="153"/>
      <c r="BQ37" s="153"/>
      <c r="BR37" s="153"/>
      <c r="BS37" s="154"/>
      <c r="BT37" s="155"/>
      <c r="BU37" s="156"/>
      <c r="BV37" s="156"/>
      <c r="BW37" s="156"/>
      <c r="BX37" s="156"/>
      <c r="BY37" s="156"/>
      <c r="BZ37" s="156"/>
      <c r="CA37" s="156"/>
      <c r="CB37" s="156"/>
      <c r="CC37" s="156"/>
      <c r="CD37" s="156"/>
      <c r="CE37" s="156"/>
      <c r="CF37" s="156"/>
      <c r="CG37" s="156"/>
      <c r="CH37" s="156"/>
      <c r="CI37" s="156"/>
      <c r="CJ37" s="156"/>
      <c r="CK37" s="156"/>
      <c r="CL37" s="156"/>
      <c r="CM37" s="156"/>
      <c r="CN37" s="156"/>
      <c r="CO37" s="156"/>
      <c r="CP37" s="156"/>
      <c r="CQ37" s="156"/>
      <c r="CR37" s="156"/>
      <c r="CS37" s="156"/>
      <c r="CT37" s="156"/>
      <c r="CU37" s="156"/>
      <c r="CV37" s="156"/>
      <c r="CW37" s="156"/>
      <c r="CX37" s="156"/>
      <c r="CY37" s="156"/>
      <c r="CZ37" s="156"/>
      <c r="DA37" s="156">
        <v>50</v>
      </c>
      <c r="DB37" s="156"/>
      <c r="DC37" s="156"/>
      <c r="DD37" s="156"/>
      <c r="DE37" s="156"/>
      <c r="DF37" s="156"/>
      <c r="DG37" s="278"/>
      <c r="DH37" s="289">
        <v>50</v>
      </c>
      <c r="DI37" s="290">
        <f t="shared" si="1"/>
        <v>1</v>
      </c>
      <c r="DJ37" s="284"/>
      <c r="DK37" s="158"/>
      <c r="DL37" s="158"/>
      <c r="DM37" s="158"/>
      <c r="DN37" s="158"/>
      <c r="DO37" s="158"/>
      <c r="DP37" s="158"/>
      <c r="DQ37" s="158"/>
      <c r="DR37" s="158"/>
      <c r="DS37" s="158"/>
      <c r="DT37" s="158"/>
      <c r="DU37" s="158"/>
      <c r="DV37" s="158"/>
      <c r="DW37" s="158"/>
      <c r="DX37" s="158"/>
      <c r="DY37" s="158"/>
      <c r="DZ37" s="158"/>
      <c r="EA37" s="158"/>
      <c r="EB37" s="158"/>
      <c r="EC37" s="158"/>
      <c r="ED37" s="158"/>
      <c r="EE37" s="158"/>
      <c r="EF37" s="158"/>
      <c r="EG37" s="158"/>
      <c r="EH37" s="158"/>
      <c r="EI37" s="158"/>
      <c r="EJ37" s="158"/>
      <c r="EK37" s="158"/>
      <c r="EL37" s="158"/>
      <c r="EM37" s="158"/>
      <c r="EN37" s="158"/>
      <c r="EO37" s="158"/>
      <c r="EP37" s="158"/>
      <c r="EQ37" s="158">
        <v>0.72661202185792351</v>
      </c>
      <c r="ER37" s="158"/>
      <c r="ES37" s="158"/>
      <c r="ET37" s="158"/>
      <c r="EU37" s="158"/>
      <c r="EV37" s="158"/>
      <c r="EW37" s="159"/>
      <c r="EX37" s="160">
        <v>0.72661202185792351</v>
      </c>
      <c r="EY37" s="149"/>
      <c r="EZ37" s="150"/>
      <c r="FA37" s="150"/>
      <c r="FB37" s="150"/>
      <c r="FC37" s="150"/>
      <c r="FD37" s="150"/>
      <c r="FE37" s="150"/>
      <c r="FF37" s="150"/>
      <c r="FG37" s="150"/>
      <c r="FH37" s="150"/>
      <c r="FI37" s="150"/>
      <c r="FJ37" s="150"/>
      <c r="FK37" s="150"/>
      <c r="FL37" s="150"/>
      <c r="FM37" s="150"/>
      <c r="FN37" s="150"/>
      <c r="FO37" s="150"/>
      <c r="FP37" s="150"/>
      <c r="FQ37" s="150"/>
      <c r="FR37" s="150"/>
      <c r="FS37" s="150"/>
      <c r="FT37" s="150"/>
      <c r="FU37" s="150"/>
      <c r="FV37" s="150"/>
      <c r="FW37" s="150"/>
      <c r="FX37" s="150"/>
      <c r="FY37" s="150"/>
      <c r="FZ37" s="150"/>
      <c r="GA37" s="150"/>
      <c r="GB37" s="150"/>
      <c r="GC37" s="150"/>
      <c r="GD37" s="296"/>
      <c r="GE37" s="307"/>
      <c r="GF37" s="308"/>
      <c r="GG37" s="302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2"/>
      <c r="HM37" s="163"/>
      <c r="HN37" s="152"/>
      <c r="HO37" s="153">
        <v>787</v>
      </c>
      <c r="HP37" s="153"/>
      <c r="HQ37" s="153"/>
      <c r="HR37" s="153"/>
      <c r="HS37" s="164"/>
      <c r="HT37" s="153"/>
      <c r="HU37" s="165"/>
      <c r="HV37" s="154"/>
      <c r="HW37" s="144"/>
      <c r="HX37" s="145"/>
      <c r="HY37" s="145"/>
      <c r="HZ37" s="145"/>
      <c r="IA37" s="145"/>
      <c r="IB37" s="145"/>
      <c r="IC37" s="145"/>
      <c r="ID37" s="145"/>
      <c r="IE37" s="145"/>
      <c r="IF37" s="145"/>
      <c r="IG37" s="145"/>
      <c r="IH37" s="145"/>
      <c r="II37" s="145"/>
      <c r="IJ37" s="145"/>
      <c r="IK37" s="145"/>
      <c r="IL37" s="145"/>
      <c r="IM37" s="145"/>
      <c r="IN37" s="145"/>
      <c r="IO37" s="145"/>
      <c r="IP37" s="145">
        <v>527</v>
      </c>
      <c r="IQ37" s="145">
        <v>296</v>
      </c>
      <c r="IR37" s="145"/>
      <c r="IS37" s="145"/>
      <c r="IT37" s="145"/>
      <c r="IU37" s="145"/>
      <c r="IV37" s="145"/>
      <c r="IW37" s="145"/>
      <c r="IX37" s="146"/>
      <c r="IY37" s="166">
        <v>823</v>
      </c>
      <c r="IZ37" s="315"/>
      <c r="JA37" s="439">
        <f t="shared" si="3"/>
        <v>2.2486338797814209</v>
      </c>
      <c r="JB37" s="444">
        <v>312</v>
      </c>
      <c r="JC37" s="452">
        <v>0.37910085054678005</v>
      </c>
      <c r="JD37" s="445">
        <v>713</v>
      </c>
      <c r="JE37" s="454">
        <v>0.86634264884568646</v>
      </c>
      <c r="JF37" s="167"/>
      <c r="JG37" s="168"/>
      <c r="JH37" s="168"/>
      <c r="JI37" s="168"/>
      <c r="JJ37" s="168"/>
      <c r="JK37" s="168"/>
      <c r="JL37" s="168"/>
      <c r="JM37" s="168"/>
      <c r="JN37" s="168"/>
      <c r="JO37" s="168"/>
      <c r="JP37" s="168"/>
      <c r="JQ37" s="168"/>
      <c r="JR37" s="168"/>
      <c r="JS37" s="168"/>
      <c r="JT37" s="168"/>
      <c r="JU37" s="168"/>
      <c r="JV37" s="168"/>
      <c r="JW37" s="168"/>
      <c r="JX37" s="168"/>
      <c r="JY37" s="168">
        <v>18.039848197343453</v>
      </c>
      <c r="JZ37" s="168">
        <v>16.010135135135137</v>
      </c>
      <c r="KA37" s="168"/>
      <c r="KB37" s="168"/>
      <c r="KC37" s="168"/>
      <c r="KD37" s="168"/>
      <c r="KE37" s="168"/>
      <c r="KF37" s="168"/>
      <c r="KG37" s="169"/>
      <c r="KH37" s="464">
        <f t="shared" si="4"/>
        <v>17.024991666239295</v>
      </c>
      <c r="KI37" s="149"/>
      <c r="KJ37" s="150"/>
      <c r="KK37" s="150"/>
      <c r="KL37" s="150"/>
      <c r="KM37" s="150"/>
      <c r="KN37" s="296">
        <v>823</v>
      </c>
      <c r="KO37" s="330">
        <f t="shared" si="5"/>
        <v>0</v>
      </c>
      <c r="KP37" s="331">
        <f t="shared" si="6"/>
        <v>0</v>
      </c>
      <c r="KQ37" s="331">
        <f t="shared" si="7"/>
        <v>0</v>
      </c>
      <c r="KR37" s="331">
        <f t="shared" si="8"/>
        <v>0</v>
      </c>
      <c r="KS37" s="331">
        <f t="shared" si="9"/>
        <v>0</v>
      </c>
      <c r="KT37" s="332">
        <v>1</v>
      </c>
      <c r="KU37" s="324">
        <v>1355.9993999999999</v>
      </c>
      <c r="KV37" s="170">
        <v>0</v>
      </c>
      <c r="KW37" s="342">
        <v>1355.9993999999999</v>
      </c>
      <c r="KX37" s="351">
        <f t="shared" si="10"/>
        <v>0</v>
      </c>
      <c r="KY37" s="352">
        <f t="shared" si="11"/>
        <v>1.6476298906439852</v>
      </c>
      <c r="KZ37" s="346"/>
      <c r="LA37" s="171"/>
      <c r="LB37" s="172">
        <v>1355.9993999999999</v>
      </c>
      <c r="LC37" s="173">
        <v>0</v>
      </c>
      <c r="LD37" s="174"/>
      <c r="LE37" s="175"/>
      <c r="LF37" s="175"/>
      <c r="LG37" s="175"/>
      <c r="LH37" s="175"/>
      <c r="LI37" s="175"/>
      <c r="LJ37" s="175"/>
      <c r="LK37" s="175"/>
      <c r="LL37" s="175"/>
      <c r="LM37" s="175"/>
      <c r="LN37" s="175"/>
      <c r="LO37" s="175"/>
      <c r="LP37" s="175"/>
      <c r="LQ37" s="175"/>
      <c r="LR37" s="175"/>
      <c r="LS37" s="175"/>
      <c r="LT37" s="175"/>
      <c r="LU37" s="175"/>
      <c r="LV37" s="175"/>
      <c r="LW37" s="175">
        <v>8986</v>
      </c>
      <c r="LX37" s="175">
        <v>4447</v>
      </c>
      <c r="LY37" s="175"/>
      <c r="LZ37" s="175"/>
      <c r="MA37" s="175"/>
      <c r="MB37" s="175"/>
      <c r="MC37" s="175"/>
      <c r="MD37" s="175"/>
      <c r="ME37" s="364"/>
      <c r="MF37" s="374">
        <f t="shared" si="12"/>
        <v>13433</v>
      </c>
      <c r="MG37" s="375">
        <f t="shared" si="13"/>
        <v>36.702185792349724</v>
      </c>
      <c r="MH37" s="369"/>
      <c r="MI37" s="156"/>
      <c r="MJ37" s="156"/>
      <c r="MK37" s="156"/>
      <c r="ML37" s="156"/>
      <c r="MM37" s="156"/>
      <c r="MN37" s="156"/>
      <c r="MO37" s="156"/>
      <c r="MP37" s="156"/>
      <c r="MQ37" s="156"/>
      <c r="MR37" s="156"/>
      <c r="MS37" s="156"/>
      <c r="MT37" s="156"/>
      <c r="MU37" s="156"/>
      <c r="MV37" s="156"/>
      <c r="MW37" s="156"/>
      <c r="MX37" s="156"/>
      <c r="MY37" s="156"/>
      <c r="MZ37" s="156"/>
      <c r="NA37" s="156"/>
      <c r="NB37" s="156"/>
      <c r="NC37" s="156"/>
      <c r="ND37" s="156"/>
      <c r="NE37" s="156"/>
      <c r="NF37" s="156"/>
      <c r="NG37" s="156"/>
      <c r="NH37" s="156"/>
      <c r="NI37" s="278"/>
      <c r="NJ37" s="289">
        <f t="shared" si="14"/>
        <v>0</v>
      </c>
      <c r="NK37" s="290"/>
      <c r="NL37" s="386">
        <f t="shared" si="16"/>
        <v>13433</v>
      </c>
      <c r="NM37" s="387">
        <f t="shared" si="17"/>
        <v>0</v>
      </c>
      <c r="NN37" s="393">
        <f t="shared" si="18"/>
        <v>0</v>
      </c>
      <c r="NO37" s="380"/>
      <c r="NP37" s="176"/>
      <c r="NQ37" s="176"/>
      <c r="NR37" s="176"/>
      <c r="NS37" s="176"/>
      <c r="NT37" s="176"/>
      <c r="NU37" s="176"/>
      <c r="NV37" s="176"/>
      <c r="NW37" s="176"/>
      <c r="NX37" s="176"/>
      <c r="NY37" s="176"/>
      <c r="NZ37" s="176"/>
      <c r="OA37" s="176"/>
      <c r="OB37" s="176"/>
      <c r="OC37" s="176"/>
      <c r="OD37" s="176"/>
      <c r="OE37" s="397"/>
      <c r="OF37" s="403"/>
      <c r="OG37" s="407"/>
      <c r="OH37" s="415"/>
      <c r="OI37" s="416"/>
      <c r="OJ37" s="416"/>
      <c r="OK37" s="416"/>
      <c r="OL37" s="416"/>
      <c r="OM37" s="416"/>
      <c r="ON37" s="416"/>
      <c r="OO37" s="416"/>
      <c r="OP37" s="417"/>
      <c r="OQ37" s="429"/>
      <c r="OR37" s="430"/>
      <c r="OS37" s="431"/>
      <c r="OT37" s="346"/>
      <c r="OU37" s="177"/>
      <c r="OV37" s="171"/>
      <c r="OW37" s="177"/>
      <c r="OX37" s="171"/>
      <c r="OY37" s="177"/>
      <c r="OZ37" s="171"/>
      <c r="PA37" s="178"/>
      <c r="PB37" s="155"/>
      <c r="PC37" s="156"/>
      <c r="PD37" s="156"/>
      <c r="PE37" s="156"/>
      <c r="PF37" s="156"/>
      <c r="PG37" s="156"/>
      <c r="PH37" s="156"/>
      <c r="PI37" s="156"/>
      <c r="PJ37" s="157"/>
    </row>
    <row r="38" spans="1:426" x14ac:dyDescent="0.15">
      <c r="A38" s="130" t="s">
        <v>381</v>
      </c>
      <c r="B38" s="131" t="s">
        <v>382</v>
      </c>
      <c r="C38" s="132" t="s">
        <v>383</v>
      </c>
      <c r="D38" s="131" t="s">
        <v>384</v>
      </c>
      <c r="E38" s="131" t="s">
        <v>274</v>
      </c>
      <c r="F38" s="132" t="s">
        <v>275</v>
      </c>
      <c r="G38" s="132" t="s">
        <v>275</v>
      </c>
      <c r="H38" s="132" t="s">
        <v>209</v>
      </c>
      <c r="I38" s="132" t="s">
        <v>210</v>
      </c>
      <c r="J38" s="133" t="s">
        <v>232</v>
      </c>
      <c r="K38" s="134">
        <v>659082</v>
      </c>
      <c r="L38" s="135">
        <v>6556</v>
      </c>
      <c r="M38" s="135">
        <v>596689</v>
      </c>
      <c r="N38" s="135">
        <v>456742</v>
      </c>
      <c r="O38" s="136">
        <v>0.76546073415129157</v>
      </c>
      <c r="P38" s="137">
        <v>62393</v>
      </c>
      <c r="Q38" s="138">
        <v>8507.7779299999984</v>
      </c>
      <c r="R38" s="139">
        <v>615903.16735</v>
      </c>
      <c r="S38" s="139">
        <v>2372.08761</v>
      </c>
      <c r="T38" s="139">
        <v>626783.03289000003</v>
      </c>
      <c r="U38" s="467">
        <f t="shared" si="0"/>
        <v>0.95099400816590351</v>
      </c>
      <c r="V38" s="140">
        <v>27.532202380000001</v>
      </c>
      <c r="W38" s="141">
        <v>1.62</v>
      </c>
      <c r="X38" s="141">
        <v>185.26518519999999</v>
      </c>
      <c r="Y38" s="141">
        <v>42.301375659999998</v>
      </c>
      <c r="Z38" s="141">
        <v>13.79518519</v>
      </c>
      <c r="AA38" s="141">
        <v>107.5742857</v>
      </c>
      <c r="AB38" s="141">
        <v>2.021534392</v>
      </c>
      <c r="AC38" s="141">
        <v>45.070039680000001</v>
      </c>
      <c r="AD38" s="141">
        <v>113.32702380000001</v>
      </c>
      <c r="AE38" s="141">
        <v>538.50683200200001</v>
      </c>
      <c r="AF38" s="142">
        <v>7.2432241052511892E-2</v>
      </c>
      <c r="AG38" s="143">
        <v>0.48739916872006733</v>
      </c>
      <c r="AH38" s="147"/>
      <c r="AI38" s="148"/>
      <c r="AJ38" s="149"/>
      <c r="AK38" s="150"/>
      <c r="AL38" s="150"/>
      <c r="AM38" s="150"/>
      <c r="AN38" s="151"/>
      <c r="AO38" s="149"/>
      <c r="AP38" s="150">
        <v>254</v>
      </c>
      <c r="AQ38" s="151"/>
      <c r="AR38" s="152"/>
      <c r="AS38" s="153"/>
      <c r="AT38" s="153"/>
      <c r="AU38" s="153"/>
      <c r="AV38" s="153"/>
      <c r="AW38" s="153"/>
      <c r="AX38" s="153"/>
      <c r="AY38" s="153"/>
      <c r="AZ38" s="153"/>
      <c r="BA38" s="153"/>
      <c r="BB38" s="153"/>
      <c r="BC38" s="153"/>
      <c r="BD38" s="153"/>
      <c r="BE38" s="153"/>
      <c r="BF38" s="153"/>
      <c r="BG38" s="153"/>
      <c r="BH38" s="153"/>
      <c r="BI38" s="153"/>
      <c r="BJ38" s="153"/>
      <c r="BK38" s="153"/>
      <c r="BL38" s="153"/>
      <c r="BM38" s="153"/>
      <c r="BN38" s="153"/>
      <c r="BO38" s="153"/>
      <c r="BP38" s="153"/>
      <c r="BQ38" s="153"/>
      <c r="BR38" s="153"/>
      <c r="BS38" s="154"/>
      <c r="BT38" s="155"/>
      <c r="BU38" s="156"/>
      <c r="BV38" s="156"/>
      <c r="BW38" s="156"/>
      <c r="BX38" s="156"/>
      <c r="BY38" s="156"/>
      <c r="BZ38" s="156"/>
      <c r="CA38" s="156"/>
      <c r="CB38" s="156"/>
      <c r="CC38" s="156"/>
      <c r="CD38" s="156"/>
      <c r="CE38" s="156"/>
      <c r="CF38" s="156"/>
      <c r="CG38" s="156"/>
      <c r="CH38" s="156"/>
      <c r="CI38" s="156"/>
      <c r="CJ38" s="156"/>
      <c r="CK38" s="156"/>
      <c r="CL38" s="156"/>
      <c r="CM38" s="156"/>
      <c r="CN38" s="156"/>
      <c r="CO38" s="156"/>
      <c r="CP38" s="156"/>
      <c r="CQ38" s="156"/>
      <c r="CR38" s="156"/>
      <c r="CS38" s="156"/>
      <c r="CT38" s="156"/>
      <c r="CU38" s="156"/>
      <c r="CV38" s="156"/>
      <c r="CW38" s="156"/>
      <c r="CX38" s="156"/>
      <c r="CY38" s="156"/>
      <c r="CZ38" s="156"/>
      <c r="DA38" s="156">
        <v>40</v>
      </c>
      <c r="DB38" s="156"/>
      <c r="DC38" s="156"/>
      <c r="DD38" s="156"/>
      <c r="DE38" s="156"/>
      <c r="DF38" s="156"/>
      <c r="DG38" s="278"/>
      <c r="DH38" s="289">
        <v>40</v>
      </c>
      <c r="DI38" s="290">
        <f t="shared" si="1"/>
        <v>1</v>
      </c>
      <c r="DJ38" s="284"/>
      <c r="DK38" s="158"/>
      <c r="DL38" s="158"/>
      <c r="DM38" s="158"/>
      <c r="DN38" s="158"/>
      <c r="DO38" s="158"/>
      <c r="DP38" s="158"/>
      <c r="DQ38" s="158"/>
      <c r="DR38" s="158"/>
      <c r="DS38" s="158"/>
      <c r="DT38" s="158"/>
      <c r="DU38" s="158"/>
      <c r="DV38" s="158"/>
      <c r="DW38" s="158"/>
      <c r="DX38" s="158"/>
      <c r="DY38" s="158"/>
      <c r="DZ38" s="158"/>
      <c r="EA38" s="158"/>
      <c r="EB38" s="158"/>
      <c r="EC38" s="158"/>
      <c r="ED38" s="158"/>
      <c r="EE38" s="158"/>
      <c r="EF38" s="158"/>
      <c r="EG38" s="158"/>
      <c r="EH38" s="158"/>
      <c r="EI38" s="158"/>
      <c r="EJ38" s="158"/>
      <c r="EK38" s="158"/>
      <c r="EL38" s="158"/>
      <c r="EM38" s="158"/>
      <c r="EN38" s="158"/>
      <c r="EO38" s="158"/>
      <c r="EP38" s="158"/>
      <c r="EQ38" s="158">
        <v>0.9818989071038251</v>
      </c>
      <c r="ER38" s="158"/>
      <c r="ES38" s="158"/>
      <c r="ET38" s="158"/>
      <c r="EU38" s="158"/>
      <c r="EV38" s="158"/>
      <c r="EW38" s="159"/>
      <c r="EX38" s="160">
        <v>0.9818989071038251</v>
      </c>
      <c r="EY38" s="149"/>
      <c r="EZ38" s="150"/>
      <c r="FA38" s="150"/>
      <c r="FB38" s="150"/>
      <c r="FC38" s="150"/>
      <c r="FD38" s="150"/>
      <c r="FE38" s="150"/>
      <c r="FF38" s="150"/>
      <c r="FG38" s="150"/>
      <c r="FH38" s="150"/>
      <c r="FI38" s="150"/>
      <c r="FJ38" s="150"/>
      <c r="FK38" s="150"/>
      <c r="FL38" s="150"/>
      <c r="FM38" s="150"/>
      <c r="FN38" s="150"/>
      <c r="FO38" s="150"/>
      <c r="FP38" s="150"/>
      <c r="FQ38" s="150"/>
      <c r="FR38" s="150"/>
      <c r="FS38" s="150"/>
      <c r="FT38" s="150"/>
      <c r="FU38" s="150"/>
      <c r="FV38" s="150"/>
      <c r="FW38" s="150"/>
      <c r="FX38" s="150"/>
      <c r="FY38" s="150"/>
      <c r="FZ38" s="150"/>
      <c r="GA38" s="150"/>
      <c r="GB38" s="150"/>
      <c r="GC38" s="150"/>
      <c r="GD38" s="296"/>
      <c r="GE38" s="307"/>
      <c r="GF38" s="308"/>
      <c r="GG38" s="302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61"/>
      <c r="HK38" s="161"/>
      <c r="HL38" s="162"/>
      <c r="HM38" s="163"/>
      <c r="HN38" s="152"/>
      <c r="HO38" s="153">
        <v>416</v>
      </c>
      <c r="HP38" s="153"/>
      <c r="HQ38" s="153"/>
      <c r="HR38" s="153"/>
      <c r="HS38" s="164"/>
      <c r="HT38" s="153"/>
      <c r="HU38" s="165"/>
      <c r="HV38" s="154"/>
      <c r="HW38" s="144"/>
      <c r="HX38" s="145">
        <v>16</v>
      </c>
      <c r="HY38" s="145"/>
      <c r="HZ38" s="145"/>
      <c r="IA38" s="145"/>
      <c r="IB38" s="145"/>
      <c r="IC38" s="145"/>
      <c r="ID38" s="145"/>
      <c r="IE38" s="145"/>
      <c r="IF38" s="145"/>
      <c r="IG38" s="145"/>
      <c r="IH38" s="145"/>
      <c r="II38" s="145"/>
      <c r="IJ38" s="145"/>
      <c r="IK38" s="145"/>
      <c r="IL38" s="145"/>
      <c r="IM38" s="145"/>
      <c r="IN38" s="145"/>
      <c r="IO38" s="145"/>
      <c r="IP38" s="145">
        <v>829</v>
      </c>
      <c r="IQ38" s="145">
        <v>140</v>
      </c>
      <c r="IR38" s="145"/>
      <c r="IS38" s="145"/>
      <c r="IT38" s="145"/>
      <c r="IU38" s="145"/>
      <c r="IV38" s="145"/>
      <c r="IW38" s="145"/>
      <c r="IX38" s="146"/>
      <c r="IY38" s="166">
        <v>985</v>
      </c>
      <c r="IZ38" s="315"/>
      <c r="JA38" s="439">
        <f t="shared" si="3"/>
        <v>2.6912568306010929</v>
      </c>
      <c r="JB38" s="444">
        <v>228</v>
      </c>
      <c r="JC38" s="452">
        <v>0.23147208121827412</v>
      </c>
      <c r="JD38" s="445">
        <v>720</v>
      </c>
      <c r="JE38" s="454">
        <v>0.73096446700507611</v>
      </c>
      <c r="JF38" s="167"/>
      <c r="JG38" s="168">
        <v>9.8125</v>
      </c>
      <c r="JH38" s="168"/>
      <c r="JI38" s="168"/>
      <c r="JJ38" s="168"/>
      <c r="JK38" s="168"/>
      <c r="JL38" s="168"/>
      <c r="JM38" s="168"/>
      <c r="JN38" s="168"/>
      <c r="JO38" s="168"/>
      <c r="JP38" s="168"/>
      <c r="JQ38" s="168"/>
      <c r="JR38" s="168"/>
      <c r="JS38" s="168"/>
      <c r="JT38" s="168"/>
      <c r="JU38" s="168"/>
      <c r="JV38" s="168"/>
      <c r="JW38" s="168"/>
      <c r="JX38" s="168"/>
      <c r="JY38" s="168">
        <v>16.020506634499398</v>
      </c>
      <c r="JZ38" s="168">
        <v>11.992857142857142</v>
      </c>
      <c r="KA38" s="168"/>
      <c r="KB38" s="168"/>
      <c r="KC38" s="168"/>
      <c r="KD38" s="168"/>
      <c r="KE38" s="168"/>
      <c r="KF38" s="168"/>
      <c r="KG38" s="169"/>
      <c r="KH38" s="464">
        <f t="shared" si="4"/>
        <v>12.608621259118847</v>
      </c>
      <c r="KI38" s="149"/>
      <c r="KJ38" s="150">
        <v>25</v>
      </c>
      <c r="KK38" s="150"/>
      <c r="KL38" s="150"/>
      <c r="KM38" s="150"/>
      <c r="KN38" s="296">
        <v>960</v>
      </c>
      <c r="KO38" s="330">
        <f t="shared" si="5"/>
        <v>0</v>
      </c>
      <c r="KP38" s="331">
        <f t="shared" si="6"/>
        <v>2.5380710659898477E-2</v>
      </c>
      <c r="KQ38" s="331">
        <f t="shared" si="7"/>
        <v>0</v>
      </c>
      <c r="KR38" s="331">
        <f t="shared" si="8"/>
        <v>0</v>
      </c>
      <c r="KS38" s="331">
        <f t="shared" si="9"/>
        <v>0</v>
      </c>
      <c r="KT38" s="332">
        <v>0.97461928934010156</v>
      </c>
      <c r="KU38" s="324">
        <v>1409.59</v>
      </c>
      <c r="KV38" s="170">
        <v>4.7399999999999998E-2</v>
      </c>
      <c r="KW38" s="342">
        <v>1409.6373999999998</v>
      </c>
      <c r="KX38" s="351">
        <f t="shared" si="10"/>
        <v>3.3625668558453401E-5</v>
      </c>
      <c r="KY38" s="352">
        <f t="shared" si="11"/>
        <v>1.4311039593908628</v>
      </c>
      <c r="KZ38" s="346">
        <v>16.731999999999999</v>
      </c>
      <c r="LA38" s="171"/>
      <c r="LB38" s="172">
        <v>1392.9053999999999</v>
      </c>
      <c r="LC38" s="173">
        <v>1.1869719120676E-2</v>
      </c>
      <c r="LD38" s="174"/>
      <c r="LE38" s="175">
        <v>141</v>
      </c>
      <c r="LF38" s="175"/>
      <c r="LG38" s="175"/>
      <c r="LH38" s="175"/>
      <c r="LI38" s="175"/>
      <c r="LJ38" s="175"/>
      <c r="LK38" s="175"/>
      <c r="LL38" s="175"/>
      <c r="LM38" s="175"/>
      <c r="LN38" s="175"/>
      <c r="LO38" s="175"/>
      <c r="LP38" s="175"/>
      <c r="LQ38" s="175"/>
      <c r="LR38" s="175"/>
      <c r="LS38" s="175"/>
      <c r="LT38" s="175"/>
      <c r="LU38" s="175"/>
      <c r="LV38" s="175"/>
      <c r="LW38" s="175">
        <v>12454</v>
      </c>
      <c r="LX38" s="175">
        <v>1538</v>
      </c>
      <c r="LY38" s="175"/>
      <c r="LZ38" s="175"/>
      <c r="MA38" s="175"/>
      <c r="MB38" s="175"/>
      <c r="MC38" s="175"/>
      <c r="MD38" s="175"/>
      <c r="ME38" s="364"/>
      <c r="MF38" s="374">
        <f t="shared" si="12"/>
        <v>14133</v>
      </c>
      <c r="MG38" s="375">
        <f t="shared" si="13"/>
        <v>38.614754098360656</v>
      </c>
      <c r="MH38" s="369"/>
      <c r="MI38" s="156"/>
      <c r="MJ38" s="156"/>
      <c r="MK38" s="156"/>
      <c r="ML38" s="156"/>
      <c r="MM38" s="156"/>
      <c r="MN38" s="156"/>
      <c r="MO38" s="156"/>
      <c r="MP38" s="156"/>
      <c r="MQ38" s="156"/>
      <c r="MR38" s="156"/>
      <c r="MS38" s="156"/>
      <c r="MT38" s="156"/>
      <c r="MU38" s="156"/>
      <c r="MV38" s="156"/>
      <c r="MW38" s="156"/>
      <c r="MX38" s="156"/>
      <c r="MY38" s="156"/>
      <c r="MZ38" s="156"/>
      <c r="NA38" s="156"/>
      <c r="NB38" s="156"/>
      <c r="NC38" s="156"/>
      <c r="ND38" s="156"/>
      <c r="NE38" s="156"/>
      <c r="NF38" s="156"/>
      <c r="NG38" s="156"/>
      <c r="NH38" s="156"/>
      <c r="NI38" s="278"/>
      <c r="NJ38" s="289">
        <f t="shared" si="14"/>
        <v>0</v>
      </c>
      <c r="NK38" s="290"/>
      <c r="NL38" s="386">
        <f t="shared" si="16"/>
        <v>14133</v>
      </c>
      <c r="NM38" s="387">
        <f t="shared" si="17"/>
        <v>0</v>
      </c>
      <c r="NN38" s="393">
        <f t="shared" si="18"/>
        <v>0</v>
      </c>
      <c r="NO38" s="380"/>
      <c r="NP38" s="176"/>
      <c r="NQ38" s="176"/>
      <c r="NR38" s="176"/>
      <c r="NS38" s="176"/>
      <c r="NT38" s="176"/>
      <c r="NU38" s="176"/>
      <c r="NV38" s="176"/>
      <c r="NW38" s="176"/>
      <c r="NX38" s="176"/>
      <c r="NY38" s="176"/>
      <c r="NZ38" s="176"/>
      <c r="OA38" s="176"/>
      <c r="OB38" s="176"/>
      <c r="OC38" s="176"/>
      <c r="OD38" s="176"/>
      <c r="OE38" s="397"/>
      <c r="OF38" s="403"/>
      <c r="OG38" s="407"/>
      <c r="OH38" s="415"/>
      <c r="OI38" s="416"/>
      <c r="OJ38" s="416"/>
      <c r="OK38" s="416"/>
      <c r="OL38" s="416"/>
      <c r="OM38" s="416"/>
      <c r="ON38" s="416"/>
      <c r="OO38" s="416"/>
      <c r="OP38" s="417"/>
      <c r="OQ38" s="429"/>
      <c r="OR38" s="430"/>
      <c r="OS38" s="431"/>
      <c r="OT38" s="346"/>
      <c r="OU38" s="177"/>
      <c r="OV38" s="171"/>
      <c r="OW38" s="177"/>
      <c r="OX38" s="171"/>
      <c r="OY38" s="177"/>
      <c r="OZ38" s="171"/>
      <c r="PA38" s="178"/>
      <c r="PB38" s="155"/>
      <c r="PC38" s="156"/>
      <c r="PD38" s="156"/>
      <c r="PE38" s="156"/>
      <c r="PF38" s="156"/>
      <c r="PG38" s="156"/>
      <c r="PH38" s="156"/>
      <c r="PI38" s="156"/>
      <c r="PJ38" s="157"/>
    </row>
    <row r="39" spans="1:426" x14ac:dyDescent="0.15">
      <c r="A39" s="130" t="s">
        <v>385</v>
      </c>
      <c r="B39" s="131" t="s">
        <v>386</v>
      </c>
      <c r="C39" s="132" t="s">
        <v>387</v>
      </c>
      <c r="D39" s="131" t="s">
        <v>388</v>
      </c>
      <c r="E39" s="131" t="s">
        <v>368</v>
      </c>
      <c r="F39" s="132" t="s">
        <v>389</v>
      </c>
      <c r="G39" s="132" t="s">
        <v>390</v>
      </c>
      <c r="H39" s="132" t="s">
        <v>320</v>
      </c>
      <c r="I39" s="132" t="s">
        <v>210</v>
      </c>
      <c r="J39" s="133" t="s">
        <v>282</v>
      </c>
      <c r="K39" s="134">
        <v>2963654</v>
      </c>
      <c r="L39" s="135">
        <v>138307</v>
      </c>
      <c r="M39" s="135">
        <v>2934918</v>
      </c>
      <c r="N39" s="135">
        <v>1881241</v>
      </c>
      <c r="O39" s="136">
        <v>0.64098588103654008</v>
      </c>
      <c r="P39" s="137">
        <v>28736</v>
      </c>
      <c r="Q39" s="138">
        <v>16528.300819999997</v>
      </c>
      <c r="R39" s="139">
        <v>2588998.3223700002</v>
      </c>
      <c r="S39" s="139">
        <v>110496.76486000001</v>
      </c>
      <c r="T39" s="139">
        <v>2716023.3880500006</v>
      </c>
      <c r="U39" s="467">
        <f t="shared" si="0"/>
        <v>0.9164441557786438</v>
      </c>
      <c r="V39" s="140">
        <v>257.96717260000003</v>
      </c>
      <c r="W39" s="141">
        <v>18.774563489999998</v>
      </c>
      <c r="X39" s="141">
        <v>656.23915339999996</v>
      </c>
      <c r="Y39" s="141">
        <v>204.66968249999999</v>
      </c>
      <c r="Z39" s="141">
        <v>53.951746030000002</v>
      </c>
      <c r="AA39" s="141">
        <v>374.1380423</v>
      </c>
      <c r="AB39" s="141">
        <v>7.678095238</v>
      </c>
      <c r="AC39" s="141">
        <v>165.13950399999999</v>
      </c>
      <c r="AD39" s="141">
        <v>211.90018850000001</v>
      </c>
      <c r="AE39" s="141">
        <v>1950.458148058</v>
      </c>
      <c r="AF39" s="142">
        <v>0.16395331559048865</v>
      </c>
      <c r="AG39" s="143">
        <v>0.4170785915735748</v>
      </c>
      <c r="AH39" s="147"/>
      <c r="AI39" s="148">
        <v>1</v>
      </c>
      <c r="AJ39" s="149">
        <v>13186</v>
      </c>
      <c r="AK39" s="150">
        <v>13063</v>
      </c>
      <c r="AL39" s="150">
        <v>14363</v>
      </c>
      <c r="AM39" s="150">
        <v>17739</v>
      </c>
      <c r="AN39" s="151">
        <v>91584</v>
      </c>
      <c r="AO39" s="149">
        <v>32619</v>
      </c>
      <c r="AP39" s="150">
        <v>13720</v>
      </c>
      <c r="AQ39" s="151">
        <v>6793</v>
      </c>
      <c r="AR39" s="152"/>
      <c r="AS39" s="153">
        <v>1</v>
      </c>
      <c r="AT39" s="153"/>
      <c r="AU39" s="153"/>
      <c r="AV39" s="153"/>
      <c r="AW39" s="153"/>
      <c r="AX39" s="153"/>
      <c r="AY39" s="153"/>
      <c r="AZ39" s="153"/>
      <c r="BA39" s="153"/>
      <c r="BB39" s="153">
        <v>1</v>
      </c>
      <c r="BC39" s="153"/>
      <c r="BD39" s="153"/>
      <c r="BE39" s="153"/>
      <c r="BF39" s="153"/>
      <c r="BG39" s="153">
        <v>1</v>
      </c>
      <c r="BH39" s="153"/>
      <c r="BI39" s="153"/>
      <c r="BJ39" s="153">
        <v>1</v>
      </c>
      <c r="BK39" s="153"/>
      <c r="BL39" s="153">
        <v>1</v>
      </c>
      <c r="BM39" s="153"/>
      <c r="BN39" s="153"/>
      <c r="BO39" s="153"/>
      <c r="BP39" s="153"/>
      <c r="BQ39" s="153"/>
      <c r="BR39" s="153"/>
      <c r="BS39" s="154">
        <v>5</v>
      </c>
      <c r="BT39" s="155"/>
      <c r="BU39" s="156"/>
      <c r="BV39" s="156"/>
      <c r="BW39" s="156"/>
      <c r="BX39" s="156"/>
      <c r="BY39" s="156"/>
      <c r="BZ39" s="156"/>
      <c r="CA39" s="156"/>
      <c r="CB39" s="156">
        <v>27</v>
      </c>
      <c r="CC39" s="156"/>
      <c r="CD39" s="156">
        <v>30</v>
      </c>
      <c r="CE39" s="156">
        <v>31</v>
      </c>
      <c r="CF39" s="156">
        <v>53</v>
      </c>
      <c r="CG39" s="156"/>
      <c r="CH39" s="156"/>
      <c r="CI39" s="156">
        <v>81</v>
      </c>
      <c r="CJ39" s="156"/>
      <c r="CK39" s="156"/>
      <c r="CL39" s="156">
        <v>78</v>
      </c>
      <c r="CM39" s="156"/>
      <c r="CN39" s="156"/>
      <c r="CO39" s="156">
        <v>25</v>
      </c>
      <c r="CP39" s="156">
        <v>19</v>
      </c>
      <c r="CQ39" s="156">
        <v>38</v>
      </c>
      <c r="CR39" s="156"/>
      <c r="CS39" s="156">
        <v>5</v>
      </c>
      <c r="CT39" s="156"/>
      <c r="CU39" s="156"/>
      <c r="CV39" s="156">
        <v>48</v>
      </c>
      <c r="CW39" s="156">
        <v>27</v>
      </c>
      <c r="CX39" s="156"/>
      <c r="CY39" s="156"/>
      <c r="CZ39" s="156"/>
      <c r="DA39" s="156"/>
      <c r="DB39" s="156"/>
      <c r="DC39" s="156">
        <v>23</v>
      </c>
      <c r="DD39" s="156"/>
      <c r="DE39" s="156"/>
      <c r="DF39" s="156">
        <v>21</v>
      </c>
      <c r="DG39" s="278">
        <v>85</v>
      </c>
      <c r="DH39" s="289">
        <v>591</v>
      </c>
      <c r="DI39" s="290">
        <f t="shared" si="1"/>
        <v>15</v>
      </c>
      <c r="DJ39" s="284"/>
      <c r="DK39" s="158"/>
      <c r="DL39" s="158"/>
      <c r="DM39" s="158"/>
      <c r="DN39" s="158"/>
      <c r="DO39" s="158"/>
      <c r="DP39" s="158"/>
      <c r="DQ39" s="158"/>
      <c r="DR39" s="158">
        <v>0.40568710787290024</v>
      </c>
      <c r="DS39" s="158"/>
      <c r="DT39" s="158">
        <v>0.68925318761384335</v>
      </c>
      <c r="DU39" s="158">
        <v>0.66710735060814386</v>
      </c>
      <c r="DV39" s="158">
        <v>0.27590473244664399</v>
      </c>
      <c r="DW39" s="158"/>
      <c r="DX39" s="158"/>
      <c r="DY39" s="158">
        <v>0.38214261620454698</v>
      </c>
      <c r="DZ39" s="158"/>
      <c r="EA39" s="158"/>
      <c r="EB39" s="158">
        <v>0.56252627154266499</v>
      </c>
      <c r="EC39" s="158"/>
      <c r="ED39" s="158"/>
      <c r="EE39" s="158">
        <v>0.42360655737704916</v>
      </c>
      <c r="EF39" s="158">
        <v>0.74791486914006322</v>
      </c>
      <c r="EG39" s="158">
        <v>0.70491803278688525</v>
      </c>
      <c r="EH39" s="158"/>
      <c r="EI39" s="158">
        <v>2.2950819672131147E-2</v>
      </c>
      <c r="EJ39" s="158"/>
      <c r="EK39" s="158"/>
      <c r="EL39" s="158">
        <v>0.71715619307832423</v>
      </c>
      <c r="EM39" s="158">
        <v>0.52145314713620727</v>
      </c>
      <c r="EN39" s="158"/>
      <c r="EO39" s="158"/>
      <c r="EP39" s="158"/>
      <c r="EQ39" s="158"/>
      <c r="ER39" s="158"/>
      <c r="ES39" s="158">
        <v>0.72511285340936094</v>
      </c>
      <c r="ET39" s="158"/>
      <c r="EU39" s="158"/>
      <c r="EV39" s="158">
        <v>0.62373145979703359</v>
      </c>
      <c r="EW39" s="159">
        <v>0.67412407585985212</v>
      </c>
      <c r="EX39" s="160">
        <v>0.55676217950496054</v>
      </c>
      <c r="EY39" s="149">
        <v>9</v>
      </c>
      <c r="EZ39" s="150"/>
      <c r="FA39" s="150"/>
      <c r="FB39" s="150"/>
      <c r="FC39" s="150"/>
      <c r="FD39" s="150"/>
      <c r="FE39" s="150">
        <v>6</v>
      </c>
      <c r="FF39" s="150"/>
      <c r="FG39" s="150"/>
      <c r="FH39" s="150">
        <v>4</v>
      </c>
      <c r="FI39" s="150"/>
      <c r="FJ39" s="150"/>
      <c r="FK39" s="150">
        <v>11</v>
      </c>
      <c r="FL39" s="150"/>
      <c r="FM39" s="150"/>
      <c r="FN39" s="150">
        <v>7</v>
      </c>
      <c r="FO39" s="150"/>
      <c r="FP39" s="150"/>
      <c r="FQ39" s="150">
        <v>6</v>
      </c>
      <c r="FR39" s="150">
        <v>5</v>
      </c>
      <c r="FS39" s="150">
        <v>8</v>
      </c>
      <c r="FT39" s="150"/>
      <c r="FU39" s="150">
        <v>6</v>
      </c>
      <c r="FV39" s="150"/>
      <c r="FW39" s="150"/>
      <c r="FX39" s="150"/>
      <c r="FY39" s="150"/>
      <c r="FZ39" s="150"/>
      <c r="GA39" s="150"/>
      <c r="GB39" s="150"/>
      <c r="GC39" s="150">
        <v>6</v>
      </c>
      <c r="GD39" s="296">
        <v>11</v>
      </c>
      <c r="GE39" s="307">
        <v>79</v>
      </c>
      <c r="GF39" s="308">
        <f t="shared" si="2"/>
        <v>11</v>
      </c>
      <c r="GG39" s="302">
        <v>0.73831208257437764</v>
      </c>
      <c r="GH39" s="161"/>
      <c r="GI39" s="161"/>
      <c r="GJ39" s="161"/>
      <c r="GK39" s="161"/>
      <c r="GL39" s="161"/>
      <c r="GM39" s="161">
        <v>0.46174863387978143</v>
      </c>
      <c r="GN39" s="161"/>
      <c r="GO39" s="161"/>
      <c r="GP39" s="161">
        <v>0.54576502732240439</v>
      </c>
      <c r="GQ39" s="161"/>
      <c r="GR39" s="161"/>
      <c r="GS39" s="161">
        <v>0.60879284649776455</v>
      </c>
      <c r="GT39" s="161"/>
      <c r="GU39" s="161"/>
      <c r="GV39" s="161">
        <v>0.74629195940671356</v>
      </c>
      <c r="GW39" s="161"/>
      <c r="GX39" s="161"/>
      <c r="GY39" s="161">
        <v>0.31830601092896177</v>
      </c>
      <c r="GZ39" s="161">
        <v>0.70983606557377055</v>
      </c>
      <c r="HA39" s="161">
        <v>0.56181693989071035</v>
      </c>
      <c r="HB39" s="161"/>
      <c r="HC39" s="161">
        <v>0.66757741347905286</v>
      </c>
      <c r="HD39" s="161"/>
      <c r="HE39" s="161"/>
      <c r="HF39" s="161"/>
      <c r="HG39" s="161"/>
      <c r="HH39" s="161"/>
      <c r="HI39" s="161"/>
      <c r="HJ39" s="161"/>
      <c r="HK39" s="161">
        <v>0.59790528233151186</v>
      </c>
      <c r="HL39" s="162">
        <v>0.59165424739195227</v>
      </c>
      <c r="HM39" s="163">
        <v>0.60219962647852254</v>
      </c>
      <c r="HN39" s="152">
        <v>94</v>
      </c>
      <c r="HO39" s="153"/>
      <c r="HP39" s="153">
        <v>56</v>
      </c>
      <c r="HQ39" s="153"/>
      <c r="HR39" s="153"/>
      <c r="HS39" s="164"/>
      <c r="HT39" s="153"/>
      <c r="HU39" s="165"/>
      <c r="HV39" s="154"/>
      <c r="HW39" s="144">
        <v>223</v>
      </c>
      <c r="HX39" s="145">
        <v>1781</v>
      </c>
      <c r="HY39" s="145">
        <v>73</v>
      </c>
      <c r="HZ39" s="145">
        <v>1462</v>
      </c>
      <c r="IA39" s="145">
        <v>1407</v>
      </c>
      <c r="IB39" s="145">
        <v>3555</v>
      </c>
      <c r="IC39" s="145">
        <v>1796</v>
      </c>
      <c r="ID39" s="145">
        <v>818</v>
      </c>
      <c r="IE39" s="145">
        <v>3712</v>
      </c>
      <c r="IF39" s="145">
        <v>606</v>
      </c>
      <c r="IG39" s="145">
        <v>728</v>
      </c>
      <c r="IH39" s="145">
        <v>1495</v>
      </c>
      <c r="II39" s="145">
        <v>452</v>
      </c>
      <c r="IJ39" s="145">
        <v>760</v>
      </c>
      <c r="IK39" s="145">
        <v>1348</v>
      </c>
      <c r="IL39" s="145">
        <v>981</v>
      </c>
      <c r="IM39" s="145">
        <v>283</v>
      </c>
      <c r="IN39" s="145">
        <v>78</v>
      </c>
      <c r="IO39" s="145">
        <v>256</v>
      </c>
      <c r="IP39" s="145">
        <v>72</v>
      </c>
      <c r="IQ39" s="145">
        <v>101</v>
      </c>
      <c r="IR39" s="145">
        <v>118</v>
      </c>
      <c r="IS39" s="145">
        <v>1</v>
      </c>
      <c r="IT39" s="145">
        <v>104</v>
      </c>
      <c r="IU39" s="145">
        <v>464</v>
      </c>
      <c r="IV39" s="145"/>
      <c r="IW39" s="145">
        <v>43</v>
      </c>
      <c r="IX39" s="146">
        <v>17</v>
      </c>
      <c r="IY39" s="166">
        <v>22734</v>
      </c>
      <c r="IZ39" s="315">
        <f t="shared" si="21"/>
        <v>9.8090965074337996E-3</v>
      </c>
      <c r="JA39" s="439">
        <f t="shared" si="3"/>
        <v>62.114754098360656</v>
      </c>
      <c r="JB39" s="444">
        <v>630</v>
      </c>
      <c r="JC39" s="452">
        <v>2.7711797307996833E-2</v>
      </c>
      <c r="JD39" s="445">
        <v>7321</v>
      </c>
      <c r="JE39" s="454">
        <v>0.32202867951086478</v>
      </c>
      <c r="JF39" s="167">
        <v>26.340807174887892</v>
      </c>
      <c r="JG39" s="168">
        <v>7.1291409320606398</v>
      </c>
      <c r="JH39" s="168">
        <v>2.7260273972602738</v>
      </c>
      <c r="JI39" s="168">
        <v>3.9213406292749657</v>
      </c>
      <c r="JJ39" s="168">
        <v>10.841506751954514</v>
      </c>
      <c r="JK39" s="168">
        <v>5.3257383966244722</v>
      </c>
      <c r="JL39" s="168">
        <v>6.9070155902004453</v>
      </c>
      <c r="JM39" s="168">
        <v>9.2249388753056234</v>
      </c>
      <c r="JN39" s="168">
        <v>7.8553340517241379</v>
      </c>
      <c r="JO39" s="168">
        <v>7.2871287128712874</v>
      </c>
      <c r="JP39" s="168">
        <v>8.75</v>
      </c>
      <c r="JQ39" s="168">
        <v>7.2321070234113716</v>
      </c>
      <c r="JR39" s="168">
        <v>4.9092920353982299</v>
      </c>
      <c r="JS39" s="168">
        <v>2.4973684210526317</v>
      </c>
      <c r="JT39" s="168">
        <v>3.8672106824925816</v>
      </c>
      <c r="JU39" s="168">
        <v>5.6483180428134556</v>
      </c>
      <c r="JV39" s="168">
        <v>7.9399293286219077</v>
      </c>
      <c r="JW39" s="168">
        <v>8.8205128205128212</v>
      </c>
      <c r="JX39" s="168">
        <v>11.60546875</v>
      </c>
      <c r="JY39" s="168">
        <v>5.3055555555555554</v>
      </c>
      <c r="JZ39" s="168">
        <v>3.5940594059405941</v>
      </c>
      <c r="KA39" s="168">
        <v>3.5423728813559321</v>
      </c>
      <c r="KB39" s="168">
        <v>35</v>
      </c>
      <c r="KC39" s="168">
        <v>2.6826923076923075</v>
      </c>
      <c r="KD39" s="168">
        <v>14.060344827586206</v>
      </c>
      <c r="KE39" s="168"/>
      <c r="KF39" s="168">
        <v>8.0232558139534884</v>
      </c>
      <c r="KG39" s="169">
        <v>8.0588235294117645</v>
      </c>
      <c r="KH39" s="464">
        <f t="shared" si="4"/>
        <v>8.4850477754801137</v>
      </c>
      <c r="KI39" s="149">
        <v>7922</v>
      </c>
      <c r="KJ39" s="150">
        <v>3892</v>
      </c>
      <c r="KK39" s="150">
        <v>93</v>
      </c>
      <c r="KL39" s="150">
        <v>1042</v>
      </c>
      <c r="KM39" s="150"/>
      <c r="KN39" s="296">
        <v>9785</v>
      </c>
      <c r="KO39" s="330">
        <f t="shared" si="5"/>
        <v>0.34846485440309666</v>
      </c>
      <c r="KP39" s="331">
        <f t="shared" si="6"/>
        <v>0.17119732559162487</v>
      </c>
      <c r="KQ39" s="331">
        <f t="shared" si="7"/>
        <v>4.0907891264185805E-3</v>
      </c>
      <c r="KR39" s="331">
        <f t="shared" si="8"/>
        <v>4.5834433007829682E-2</v>
      </c>
      <c r="KS39" s="331">
        <f t="shared" si="9"/>
        <v>0</v>
      </c>
      <c r="KT39" s="332">
        <v>0.4304125978710302</v>
      </c>
      <c r="KU39" s="324">
        <v>22513.972899999993</v>
      </c>
      <c r="KV39" s="170">
        <v>3829.4538999999995</v>
      </c>
      <c r="KW39" s="342">
        <v>26343.426800000001</v>
      </c>
      <c r="KX39" s="351">
        <f t="shared" si="10"/>
        <v>0.14536658154132018</v>
      </c>
      <c r="KY39" s="352">
        <f t="shared" si="11"/>
        <v>1.1587677839359549</v>
      </c>
      <c r="KZ39" s="346">
        <v>12739.752399999999</v>
      </c>
      <c r="LA39" s="171">
        <v>10560.312899999999</v>
      </c>
      <c r="LB39" s="172">
        <v>3043.3615000000004</v>
      </c>
      <c r="LC39" s="173">
        <v>0.48360270274328931</v>
      </c>
      <c r="LD39" s="174">
        <v>1280</v>
      </c>
      <c r="LE39" s="175">
        <v>9333</v>
      </c>
      <c r="LF39" s="175">
        <v>118</v>
      </c>
      <c r="LG39" s="175">
        <v>4180</v>
      </c>
      <c r="LH39" s="175">
        <v>12700</v>
      </c>
      <c r="LI39" s="175">
        <v>14656</v>
      </c>
      <c r="LJ39" s="175">
        <v>8832</v>
      </c>
      <c r="LK39" s="175">
        <v>5895</v>
      </c>
      <c r="LL39" s="175">
        <v>23496</v>
      </c>
      <c r="LM39" s="175">
        <v>3674</v>
      </c>
      <c r="LN39" s="175">
        <v>5501</v>
      </c>
      <c r="LO39" s="175">
        <v>8339</v>
      </c>
      <c r="LP39" s="175">
        <v>1429</v>
      </c>
      <c r="LQ39" s="175">
        <v>1215</v>
      </c>
      <c r="LR39" s="175">
        <v>3641</v>
      </c>
      <c r="LS39" s="175">
        <v>3837</v>
      </c>
      <c r="LT39" s="175">
        <v>1929</v>
      </c>
      <c r="LU39" s="175">
        <v>563</v>
      </c>
      <c r="LV39" s="175">
        <v>2218</v>
      </c>
      <c r="LW39" s="175">
        <v>293</v>
      </c>
      <c r="LX39" s="175">
        <v>190</v>
      </c>
      <c r="LY39" s="175">
        <v>219</v>
      </c>
      <c r="LZ39" s="175">
        <v>34</v>
      </c>
      <c r="MA39" s="175">
        <v>196</v>
      </c>
      <c r="MB39" s="175">
        <v>6072</v>
      </c>
      <c r="MC39" s="175"/>
      <c r="MD39" s="175">
        <v>290</v>
      </c>
      <c r="ME39" s="364">
        <v>107</v>
      </c>
      <c r="MF39" s="374">
        <f t="shared" si="12"/>
        <v>120237</v>
      </c>
      <c r="MG39" s="375">
        <f t="shared" si="13"/>
        <v>328.51639344262293</v>
      </c>
      <c r="MH39" s="369">
        <v>4366</v>
      </c>
      <c r="MI39" s="156">
        <v>1596</v>
      </c>
      <c r="MJ39" s="156">
        <v>8</v>
      </c>
      <c r="MK39" s="156">
        <v>90</v>
      </c>
      <c r="ML39" s="156">
        <v>1125</v>
      </c>
      <c r="MM39" s="156">
        <v>1446</v>
      </c>
      <c r="MN39" s="156">
        <v>1797</v>
      </c>
      <c r="MO39" s="156">
        <v>829</v>
      </c>
      <c r="MP39" s="156">
        <v>1945</v>
      </c>
      <c r="MQ39" s="156">
        <v>144</v>
      </c>
      <c r="MR39" s="156">
        <v>134</v>
      </c>
      <c r="MS39" s="156">
        <v>1011</v>
      </c>
      <c r="MT39" s="156">
        <v>357</v>
      </c>
      <c r="MU39" s="156">
        <v>305</v>
      </c>
      <c r="MV39" s="156">
        <v>405</v>
      </c>
      <c r="MW39" s="156">
        <v>726</v>
      </c>
      <c r="MX39" s="156">
        <v>37</v>
      </c>
      <c r="MY39" s="156">
        <v>47</v>
      </c>
      <c r="MZ39" s="156">
        <v>504</v>
      </c>
      <c r="NA39" s="156">
        <v>17</v>
      </c>
      <c r="NB39" s="156">
        <v>82</v>
      </c>
      <c r="NC39" s="156">
        <v>86</v>
      </c>
      <c r="ND39" s="156"/>
      <c r="NE39" s="156">
        <v>6</v>
      </c>
      <c r="NF39" s="156"/>
      <c r="NG39" s="156"/>
      <c r="NH39" s="156">
        <v>32</v>
      </c>
      <c r="NI39" s="278">
        <v>13</v>
      </c>
      <c r="NJ39" s="289">
        <f t="shared" si="14"/>
        <v>17108</v>
      </c>
      <c r="NK39" s="290">
        <f t="shared" si="15"/>
        <v>46.743169398907106</v>
      </c>
      <c r="NL39" s="386">
        <f t="shared" si="16"/>
        <v>120237</v>
      </c>
      <c r="NM39" s="387">
        <f t="shared" si="17"/>
        <v>17108</v>
      </c>
      <c r="NN39" s="393">
        <f t="shared" si="18"/>
        <v>0.12456223379081874</v>
      </c>
      <c r="NO39" s="380"/>
      <c r="NP39" s="176">
        <v>855</v>
      </c>
      <c r="NQ39" s="176">
        <v>934</v>
      </c>
      <c r="NR39" s="176">
        <v>464</v>
      </c>
      <c r="NS39" s="176">
        <v>3822</v>
      </c>
      <c r="NT39" s="176">
        <v>3464</v>
      </c>
      <c r="NU39" s="176">
        <v>5752</v>
      </c>
      <c r="NV39" s="176"/>
      <c r="NW39" s="176"/>
      <c r="NX39" s="176">
        <v>841</v>
      </c>
      <c r="NY39" s="176">
        <v>125</v>
      </c>
      <c r="NZ39" s="176"/>
      <c r="OA39" s="176">
        <v>17</v>
      </c>
      <c r="OB39" s="176">
        <v>81</v>
      </c>
      <c r="OC39" s="176">
        <v>596</v>
      </c>
      <c r="OD39" s="176"/>
      <c r="OE39" s="397">
        <v>157</v>
      </c>
      <c r="OF39" s="403">
        <f t="shared" si="19"/>
        <v>17108</v>
      </c>
      <c r="OG39" s="407">
        <f t="shared" si="20"/>
        <v>0.1326864624736965</v>
      </c>
      <c r="OH39" s="415">
        <v>2218</v>
      </c>
      <c r="OI39" s="416">
        <v>8</v>
      </c>
      <c r="OJ39" s="416">
        <v>101</v>
      </c>
      <c r="OK39" s="416">
        <v>2327</v>
      </c>
      <c r="OL39" s="416">
        <v>1605</v>
      </c>
      <c r="OM39" s="416">
        <v>63</v>
      </c>
      <c r="ON39" s="416">
        <v>419</v>
      </c>
      <c r="OO39" s="416">
        <v>2087</v>
      </c>
      <c r="OP39" s="417">
        <v>4414</v>
      </c>
      <c r="OQ39" s="429"/>
      <c r="OR39" s="430">
        <v>3</v>
      </c>
      <c r="OS39" s="431">
        <v>3</v>
      </c>
      <c r="OT39" s="346">
        <v>7.58</v>
      </c>
      <c r="OU39" s="177">
        <v>0.84222222222222221</v>
      </c>
      <c r="OV39" s="171">
        <v>28.149999999999995</v>
      </c>
      <c r="OW39" s="177">
        <v>0.40214285714285708</v>
      </c>
      <c r="OX39" s="171">
        <v>45.05</v>
      </c>
      <c r="OY39" s="177">
        <v>5.0055555555555555</v>
      </c>
      <c r="OZ39" s="171">
        <v>208.89999999999998</v>
      </c>
      <c r="PA39" s="178">
        <v>2.984285714285714</v>
      </c>
      <c r="PB39" s="155"/>
      <c r="PC39" s="156"/>
      <c r="PD39" s="156"/>
      <c r="PE39" s="156"/>
      <c r="PF39" s="156"/>
      <c r="PG39" s="156"/>
      <c r="PH39" s="156"/>
      <c r="PI39" s="156"/>
      <c r="PJ39" s="157"/>
    </row>
    <row r="40" spans="1:426" x14ac:dyDescent="0.15">
      <c r="A40" s="130" t="s">
        <v>391</v>
      </c>
      <c r="B40" s="131" t="s">
        <v>392</v>
      </c>
      <c r="C40" s="132" t="s">
        <v>393</v>
      </c>
      <c r="D40" s="131" t="s">
        <v>394</v>
      </c>
      <c r="E40" s="131" t="s">
        <v>395</v>
      </c>
      <c r="F40" s="132" t="s">
        <v>396</v>
      </c>
      <c r="G40" s="132" t="s">
        <v>397</v>
      </c>
      <c r="H40" s="132" t="s">
        <v>209</v>
      </c>
      <c r="I40" s="132" t="s">
        <v>210</v>
      </c>
      <c r="J40" s="133" t="s">
        <v>232</v>
      </c>
      <c r="K40" s="134">
        <v>1495737</v>
      </c>
      <c r="L40" s="135">
        <v>13</v>
      </c>
      <c r="M40" s="135">
        <v>1363581</v>
      </c>
      <c r="N40" s="135">
        <v>1069824</v>
      </c>
      <c r="O40" s="136">
        <v>0.78456945351981289</v>
      </c>
      <c r="P40" s="137">
        <v>132156</v>
      </c>
      <c r="Q40" s="138">
        <v>9886.1988099999999</v>
      </c>
      <c r="R40" s="139">
        <v>1464413.9334</v>
      </c>
      <c r="S40" s="139">
        <v>405.29528999999997</v>
      </c>
      <c r="T40" s="139">
        <v>1474705.4275</v>
      </c>
      <c r="U40" s="467">
        <f t="shared" si="0"/>
        <v>0.98593899027703402</v>
      </c>
      <c r="V40" s="140">
        <v>67.555238099999997</v>
      </c>
      <c r="W40" s="141">
        <v>2.468035714</v>
      </c>
      <c r="X40" s="141">
        <v>333.54550260000002</v>
      </c>
      <c r="Y40" s="141">
        <v>99.27</v>
      </c>
      <c r="Z40" s="141">
        <v>27.29</v>
      </c>
      <c r="AA40" s="141">
        <v>310.64</v>
      </c>
      <c r="AB40" s="141">
        <v>7.1634391529999997</v>
      </c>
      <c r="AC40" s="141">
        <v>71.094404760000003</v>
      </c>
      <c r="AD40" s="141">
        <v>229.7510714</v>
      </c>
      <c r="AE40" s="141">
        <v>1148.7776917269998</v>
      </c>
      <c r="AF40" s="142">
        <v>7.9670564297202442E-2</v>
      </c>
      <c r="AG40" s="143">
        <v>0.39336340390954833</v>
      </c>
      <c r="AH40" s="147"/>
      <c r="AI40" s="148"/>
      <c r="AJ40" s="149"/>
      <c r="AK40" s="150"/>
      <c r="AL40" s="150"/>
      <c r="AM40" s="150"/>
      <c r="AN40" s="151"/>
      <c r="AO40" s="149"/>
      <c r="AP40" s="150">
        <v>26</v>
      </c>
      <c r="AQ40" s="151"/>
      <c r="AR40" s="152"/>
      <c r="AS40" s="153"/>
      <c r="AT40" s="153"/>
      <c r="AU40" s="153"/>
      <c r="AV40" s="153"/>
      <c r="AW40" s="153"/>
      <c r="AX40" s="153"/>
      <c r="AY40" s="153"/>
      <c r="AZ40" s="153"/>
      <c r="BA40" s="153"/>
      <c r="BB40" s="153"/>
      <c r="BC40" s="153"/>
      <c r="BD40" s="153"/>
      <c r="BE40" s="153"/>
      <c r="BF40" s="153"/>
      <c r="BG40" s="153"/>
      <c r="BH40" s="153"/>
      <c r="BI40" s="153"/>
      <c r="BJ40" s="153"/>
      <c r="BK40" s="153"/>
      <c r="BL40" s="153"/>
      <c r="BM40" s="153"/>
      <c r="BN40" s="153"/>
      <c r="BO40" s="153"/>
      <c r="BP40" s="153"/>
      <c r="BQ40" s="153"/>
      <c r="BR40" s="153"/>
      <c r="BS40" s="154"/>
      <c r="BT40" s="155"/>
      <c r="BU40" s="156"/>
      <c r="BV40" s="156"/>
      <c r="BW40" s="156"/>
      <c r="BX40" s="156"/>
      <c r="BY40" s="156"/>
      <c r="BZ40" s="156"/>
      <c r="CA40" s="156"/>
      <c r="CB40" s="156"/>
      <c r="CC40" s="156"/>
      <c r="CD40" s="156"/>
      <c r="CE40" s="156"/>
      <c r="CF40" s="156"/>
      <c r="CG40" s="156"/>
      <c r="CH40" s="156"/>
      <c r="CI40" s="156"/>
      <c r="CJ40" s="156"/>
      <c r="CK40" s="156"/>
      <c r="CL40" s="156"/>
      <c r="CM40" s="156"/>
      <c r="CN40" s="156"/>
      <c r="CO40" s="156"/>
      <c r="CP40" s="156"/>
      <c r="CQ40" s="156"/>
      <c r="CR40" s="156"/>
      <c r="CS40" s="156"/>
      <c r="CT40" s="156"/>
      <c r="CU40" s="156"/>
      <c r="CV40" s="156"/>
      <c r="CW40" s="156"/>
      <c r="CX40" s="156"/>
      <c r="CY40" s="156"/>
      <c r="CZ40" s="156"/>
      <c r="DA40" s="156">
        <v>55</v>
      </c>
      <c r="DB40" s="156"/>
      <c r="DC40" s="156"/>
      <c r="DD40" s="156"/>
      <c r="DE40" s="156"/>
      <c r="DF40" s="156"/>
      <c r="DG40" s="278"/>
      <c r="DH40" s="289">
        <v>55</v>
      </c>
      <c r="DI40" s="290">
        <f t="shared" si="1"/>
        <v>1</v>
      </c>
      <c r="DJ40" s="284"/>
      <c r="DK40" s="158"/>
      <c r="DL40" s="158"/>
      <c r="DM40" s="158"/>
      <c r="DN40" s="158"/>
      <c r="DO40" s="158"/>
      <c r="DP40" s="158"/>
      <c r="DQ40" s="158"/>
      <c r="DR40" s="158"/>
      <c r="DS40" s="158"/>
      <c r="DT40" s="158"/>
      <c r="DU40" s="158"/>
      <c r="DV40" s="158"/>
      <c r="DW40" s="158"/>
      <c r="DX40" s="158"/>
      <c r="DY40" s="158"/>
      <c r="DZ40" s="158"/>
      <c r="EA40" s="158"/>
      <c r="EB40" s="158"/>
      <c r="EC40" s="158"/>
      <c r="ED40" s="158"/>
      <c r="EE40" s="158"/>
      <c r="EF40" s="158"/>
      <c r="EG40" s="158"/>
      <c r="EH40" s="158"/>
      <c r="EI40" s="158"/>
      <c r="EJ40" s="158"/>
      <c r="EK40" s="158"/>
      <c r="EL40" s="158"/>
      <c r="EM40" s="158"/>
      <c r="EN40" s="158"/>
      <c r="EO40" s="158"/>
      <c r="EP40" s="158"/>
      <c r="EQ40" s="158">
        <v>0.80382513661202182</v>
      </c>
      <c r="ER40" s="158"/>
      <c r="ES40" s="158"/>
      <c r="ET40" s="158"/>
      <c r="EU40" s="158"/>
      <c r="EV40" s="158"/>
      <c r="EW40" s="159"/>
      <c r="EX40" s="160">
        <v>0.80382513661202182</v>
      </c>
      <c r="EY40" s="149"/>
      <c r="EZ40" s="150"/>
      <c r="FA40" s="150"/>
      <c r="FB40" s="150"/>
      <c r="FC40" s="150"/>
      <c r="FD40" s="150"/>
      <c r="FE40" s="150"/>
      <c r="FF40" s="150"/>
      <c r="FG40" s="150"/>
      <c r="FH40" s="150"/>
      <c r="FI40" s="150"/>
      <c r="FJ40" s="150"/>
      <c r="FK40" s="150"/>
      <c r="FL40" s="150"/>
      <c r="FM40" s="150"/>
      <c r="FN40" s="150"/>
      <c r="FO40" s="150"/>
      <c r="FP40" s="150"/>
      <c r="FQ40" s="150"/>
      <c r="FR40" s="150"/>
      <c r="FS40" s="150"/>
      <c r="FT40" s="150"/>
      <c r="FU40" s="150"/>
      <c r="FV40" s="150"/>
      <c r="FW40" s="150"/>
      <c r="FX40" s="150"/>
      <c r="FY40" s="150"/>
      <c r="FZ40" s="150"/>
      <c r="GA40" s="150"/>
      <c r="GB40" s="150"/>
      <c r="GC40" s="150"/>
      <c r="GD40" s="296"/>
      <c r="GE40" s="307"/>
      <c r="GF40" s="308"/>
      <c r="GG40" s="302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2"/>
      <c r="HM40" s="163"/>
      <c r="HN40" s="152"/>
      <c r="HO40" s="153">
        <v>1040</v>
      </c>
      <c r="HP40" s="153"/>
      <c r="HQ40" s="153"/>
      <c r="HR40" s="153"/>
      <c r="HS40" s="164"/>
      <c r="HT40" s="153"/>
      <c r="HU40" s="165"/>
      <c r="HV40" s="154"/>
      <c r="HW40" s="144"/>
      <c r="HX40" s="145">
        <v>1</v>
      </c>
      <c r="HY40" s="145"/>
      <c r="HZ40" s="145"/>
      <c r="IA40" s="145"/>
      <c r="IB40" s="145"/>
      <c r="IC40" s="145"/>
      <c r="ID40" s="145"/>
      <c r="IE40" s="145"/>
      <c r="IF40" s="145"/>
      <c r="IG40" s="145"/>
      <c r="IH40" s="145"/>
      <c r="II40" s="145"/>
      <c r="IJ40" s="145"/>
      <c r="IK40" s="145"/>
      <c r="IL40" s="145"/>
      <c r="IM40" s="145"/>
      <c r="IN40" s="145"/>
      <c r="IO40" s="145"/>
      <c r="IP40" s="145">
        <v>882</v>
      </c>
      <c r="IQ40" s="145">
        <v>143</v>
      </c>
      <c r="IR40" s="145"/>
      <c r="IS40" s="145"/>
      <c r="IT40" s="145"/>
      <c r="IU40" s="145"/>
      <c r="IV40" s="145"/>
      <c r="IW40" s="145"/>
      <c r="IX40" s="146"/>
      <c r="IY40" s="166">
        <v>1026</v>
      </c>
      <c r="IZ40" s="315"/>
      <c r="JA40" s="439">
        <f t="shared" si="3"/>
        <v>2.8032786885245899</v>
      </c>
      <c r="JB40" s="444">
        <v>502</v>
      </c>
      <c r="JC40" s="452">
        <v>0.48927875243664715</v>
      </c>
      <c r="JD40" s="445">
        <v>967</v>
      </c>
      <c r="JE40" s="454">
        <v>0.94249512670565305</v>
      </c>
      <c r="JF40" s="167"/>
      <c r="JG40" s="168">
        <v>16</v>
      </c>
      <c r="JH40" s="168"/>
      <c r="JI40" s="168"/>
      <c r="JJ40" s="168"/>
      <c r="JK40" s="168"/>
      <c r="JL40" s="168"/>
      <c r="JM40" s="168"/>
      <c r="JN40" s="168"/>
      <c r="JO40" s="168"/>
      <c r="JP40" s="168"/>
      <c r="JQ40" s="168"/>
      <c r="JR40" s="168"/>
      <c r="JS40" s="168"/>
      <c r="JT40" s="168"/>
      <c r="JU40" s="168"/>
      <c r="JV40" s="168"/>
      <c r="JW40" s="168"/>
      <c r="JX40" s="168"/>
      <c r="JY40" s="168">
        <v>16.335600907029477</v>
      </c>
      <c r="JZ40" s="168">
        <v>16.636363636363637</v>
      </c>
      <c r="KA40" s="168"/>
      <c r="KB40" s="168"/>
      <c r="KC40" s="168"/>
      <c r="KD40" s="168"/>
      <c r="KE40" s="168"/>
      <c r="KF40" s="168"/>
      <c r="KG40" s="169"/>
      <c r="KH40" s="464">
        <f t="shared" si="4"/>
        <v>16.323988181131039</v>
      </c>
      <c r="KI40" s="149"/>
      <c r="KJ40" s="150">
        <v>1</v>
      </c>
      <c r="KK40" s="150"/>
      <c r="KL40" s="150"/>
      <c r="KM40" s="150"/>
      <c r="KN40" s="296">
        <v>1025</v>
      </c>
      <c r="KO40" s="330">
        <f t="shared" si="5"/>
        <v>0</v>
      </c>
      <c r="KP40" s="331">
        <f t="shared" si="6"/>
        <v>9.7465886939571145E-4</v>
      </c>
      <c r="KQ40" s="331">
        <f t="shared" si="7"/>
        <v>0</v>
      </c>
      <c r="KR40" s="331">
        <f t="shared" si="8"/>
        <v>0</v>
      </c>
      <c r="KS40" s="331">
        <f t="shared" si="9"/>
        <v>0</v>
      </c>
      <c r="KT40" s="332">
        <v>0.99902534113060426</v>
      </c>
      <c r="KU40" s="324">
        <v>1605.0889999999997</v>
      </c>
      <c r="KV40" s="170">
        <v>0</v>
      </c>
      <c r="KW40" s="342">
        <v>1605.0889999999997</v>
      </c>
      <c r="KX40" s="351">
        <f t="shared" si="10"/>
        <v>0</v>
      </c>
      <c r="KY40" s="352">
        <f t="shared" si="11"/>
        <v>1.564414230019493</v>
      </c>
      <c r="KZ40" s="346">
        <v>0.81740000000000002</v>
      </c>
      <c r="LA40" s="171"/>
      <c r="LB40" s="172">
        <v>1604.2715999999998</v>
      </c>
      <c r="LC40" s="173">
        <v>5.0925525002040392E-4</v>
      </c>
      <c r="LD40" s="174"/>
      <c r="LE40" s="175">
        <v>15</v>
      </c>
      <c r="LF40" s="175"/>
      <c r="LG40" s="175"/>
      <c r="LH40" s="175"/>
      <c r="LI40" s="175"/>
      <c r="LJ40" s="175"/>
      <c r="LK40" s="175"/>
      <c r="LL40" s="175"/>
      <c r="LM40" s="175"/>
      <c r="LN40" s="175"/>
      <c r="LO40" s="175"/>
      <c r="LP40" s="175"/>
      <c r="LQ40" s="175"/>
      <c r="LR40" s="175"/>
      <c r="LS40" s="175"/>
      <c r="LT40" s="175"/>
      <c r="LU40" s="175"/>
      <c r="LV40" s="175"/>
      <c r="LW40" s="175">
        <v>13528</v>
      </c>
      <c r="LX40" s="175">
        <v>2236</v>
      </c>
      <c r="LY40" s="175"/>
      <c r="LZ40" s="175"/>
      <c r="MA40" s="175"/>
      <c r="MB40" s="175"/>
      <c r="MC40" s="175"/>
      <c r="MD40" s="175"/>
      <c r="ME40" s="364"/>
      <c r="MF40" s="374">
        <f t="shared" si="12"/>
        <v>15779</v>
      </c>
      <c r="MG40" s="375">
        <f t="shared" si="13"/>
        <v>43.112021857923494</v>
      </c>
      <c r="MH40" s="369"/>
      <c r="MI40" s="156"/>
      <c r="MJ40" s="156"/>
      <c r="MK40" s="156"/>
      <c r="ML40" s="156"/>
      <c r="MM40" s="156"/>
      <c r="MN40" s="156"/>
      <c r="MO40" s="156"/>
      <c r="MP40" s="156"/>
      <c r="MQ40" s="156"/>
      <c r="MR40" s="156"/>
      <c r="MS40" s="156"/>
      <c r="MT40" s="156"/>
      <c r="MU40" s="156"/>
      <c r="MV40" s="156"/>
      <c r="MW40" s="156"/>
      <c r="MX40" s="156"/>
      <c r="MY40" s="156"/>
      <c r="MZ40" s="156"/>
      <c r="NA40" s="156"/>
      <c r="NB40" s="156"/>
      <c r="NC40" s="156"/>
      <c r="ND40" s="156"/>
      <c r="NE40" s="156"/>
      <c r="NF40" s="156"/>
      <c r="NG40" s="156"/>
      <c r="NH40" s="156"/>
      <c r="NI40" s="278"/>
      <c r="NJ40" s="289">
        <f t="shared" si="14"/>
        <v>0</v>
      </c>
      <c r="NK40" s="290"/>
      <c r="NL40" s="386">
        <f t="shared" si="16"/>
        <v>15779</v>
      </c>
      <c r="NM40" s="387">
        <f t="shared" si="17"/>
        <v>0</v>
      </c>
      <c r="NN40" s="393">
        <f t="shared" si="18"/>
        <v>0</v>
      </c>
      <c r="NO40" s="380"/>
      <c r="NP40" s="176"/>
      <c r="NQ40" s="176"/>
      <c r="NR40" s="176"/>
      <c r="NS40" s="176"/>
      <c r="NT40" s="176"/>
      <c r="NU40" s="176"/>
      <c r="NV40" s="176"/>
      <c r="NW40" s="176"/>
      <c r="NX40" s="176"/>
      <c r="NY40" s="176"/>
      <c r="NZ40" s="176"/>
      <c r="OA40" s="176"/>
      <c r="OB40" s="176"/>
      <c r="OC40" s="176"/>
      <c r="OD40" s="176"/>
      <c r="OE40" s="397"/>
      <c r="OF40" s="403"/>
      <c r="OG40" s="407"/>
      <c r="OH40" s="415"/>
      <c r="OI40" s="416"/>
      <c r="OJ40" s="416"/>
      <c r="OK40" s="416"/>
      <c r="OL40" s="416"/>
      <c r="OM40" s="416"/>
      <c r="ON40" s="416"/>
      <c r="OO40" s="416"/>
      <c r="OP40" s="417"/>
      <c r="OQ40" s="429"/>
      <c r="OR40" s="430"/>
      <c r="OS40" s="431"/>
      <c r="OT40" s="346"/>
      <c r="OU40" s="177"/>
      <c r="OV40" s="171"/>
      <c r="OW40" s="177"/>
      <c r="OX40" s="171"/>
      <c r="OY40" s="177"/>
      <c r="OZ40" s="171"/>
      <c r="PA40" s="178"/>
      <c r="PB40" s="155"/>
      <c r="PC40" s="156"/>
      <c r="PD40" s="156"/>
      <c r="PE40" s="156"/>
      <c r="PF40" s="156"/>
      <c r="PG40" s="156"/>
      <c r="PH40" s="156"/>
      <c r="PI40" s="156"/>
      <c r="PJ40" s="157"/>
    </row>
    <row r="41" spans="1:426" x14ac:dyDescent="0.15">
      <c r="A41" s="130" t="s">
        <v>398</v>
      </c>
      <c r="B41" s="131" t="s">
        <v>399</v>
      </c>
      <c r="C41" s="132" t="s">
        <v>400</v>
      </c>
      <c r="D41" s="131" t="s">
        <v>401</v>
      </c>
      <c r="E41" s="131" t="s">
        <v>395</v>
      </c>
      <c r="F41" s="132" t="s">
        <v>402</v>
      </c>
      <c r="G41" s="132" t="s">
        <v>403</v>
      </c>
      <c r="H41" s="132" t="s">
        <v>209</v>
      </c>
      <c r="I41" s="132" t="s">
        <v>210</v>
      </c>
      <c r="J41" s="133" t="s">
        <v>211</v>
      </c>
      <c r="K41" s="134">
        <v>11998289</v>
      </c>
      <c r="L41" s="135">
        <v>17233</v>
      </c>
      <c r="M41" s="135">
        <v>11443180</v>
      </c>
      <c r="N41" s="135">
        <v>5319931</v>
      </c>
      <c r="O41" s="136">
        <v>0.46489970445278322</v>
      </c>
      <c r="P41" s="137">
        <v>555109</v>
      </c>
      <c r="Q41" s="138">
        <v>59754.925570000007</v>
      </c>
      <c r="R41" s="139">
        <v>10587743.564789999</v>
      </c>
      <c r="S41" s="139">
        <v>477444.34523000004</v>
      </c>
      <c r="T41" s="139">
        <v>11124942.835589997</v>
      </c>
      <c r="U41" s="467">
        <f t="shared" si="0"/>
        <v>0.92721077443542133</v>
      </c>
      <c r="V41" s="140">
        <v>843.79950399999996</v>
      </c>
      <c r="W41" s="141">
        <v>36.369999999999997</v>
      </c>
      <c r="X41" s="141">
        <v>1537.4111109999999</v>
      </c>
      <c r="Y41" s="141">
        <v>576.63232800000003</v>
      </c>
      <c r="Z41" s="141">
        <v>125.57</v>
      </c>
      <c r="AA41" s="141">
        <v>577.65</v>
      </c>
      <c r="AB41" s="141">
        <v>7.6</v>
      </c>
      <c r="AC41" s="141">
        <v>538.72438490000002</v>
      </c>
      <c r="AD41" s="141">
        <v>429.66</v>
      </c>
      <c r="AE41" s="141">
        <v>4673.4173278999997</v>
      </c>
      <c r="AF41" s="142">
        <v>0.22774412993930562</v>
      </c>
      <c r="AG41" s="143">
        <v>0.41495207590654876</v>
      </c>
      <c r="AH41" s="147">
        <v>1</v>
      </c>
      <c r="AI41" s="148"/>
      <c r="AJ41" s="149">
        <v>54368</v>
      </c>
      <c r="AK41" s="150">
        <v>53270</v>
      </c>
      <c r="AL41" s="150">
        <v>11081</v>
      </c>
      <c r="AM41" s="150">
        <v>5926</v>
      </c>
      <c r="AN41" s="151">
        <v>111021</v>
      </c>
      <c r="AO41" s="149">
        <v>42331</v>
      </c>
      <c r="AP41" s="150">
        <v>27569</v>
      </c>
      <c r="AQ41" s="151"/>
      <c r="AR41" s="152"/>
      <c r="AS41" s="153"/>
      <c r="AT41" s="153"/>
      <c r="AU41" s="153"/>
      <c r="AV41" s="153">
        <v>1</v>
      </c>
      <c r="AW41" s="153">
        <v>1</v>
      </c>
      <c r="AX41" s="153">
        <v>1</v>
      </c>
      <c r="AY41" s="153">
        <v>1</v>
      </c>
      <c r="AZ41" s="153">
        <v>1</v>
      </c>
      <c r="BA41" s="153"/>
      <c r="BB41" s="153">
        <v>1</v>
      </c>
      <c r="BC41" s="153">
        <v>1</v>
      </c>
      <c r="BD41" s="153">
        <v>1</v>
      </c>
      <c r="BE41" s="153">
        <v>1</v>
      </c>
      <c r="BF41" s="153">
        <v>1</v>
      </c>
      <c r="BG41" s="153"/>
      <c r="BH41" s="153"/>
      <c r="BI41" s="153"/>
      <c r="BJ41" s="153">
        <v>1</v>
      </c>
      <c r="BK41" s="153"/>
      <c r="BL41" s="153"/>
      <c r="BM41" s="153">
        <v>1</v>
      </c>
      <c r="BN41" s="153">
        <v>1</v>
      </c>
      <c r="BO41" s="153">
        <v>1</v>
      </c>
      <c r="BP41" s="153">
        <v>1</v>
      </c>
      <c r="BQ41" s="153"/>
      <c r="BR41" s="153"/>
      <c r="BS41" s="154">
        <v>15</v>
      </c>
      <c r="BT41" s="155"/>
      <c r="BU41" s="156"/>
      <c r="BV41" s="156">
        <v>24</v>
      </c>
      <c r="BW41" s="156"/>
      <c r="BX41" s="156"/>
      <c r="BY41" s="156"/>
      <c r="BZ41" s="156"/>
      <c r="CA41" s="156"/>
      <c r="CB41" s="156">
        <v>43</v>
      </c>
      <c r="CC41" s="156"/>
      <c r="CD41" s="156"/>
      <c r="CE41" s="156">
        <v>46</v>
      </c>
      <c r="CF41" s="156">
        <v>129</v>
      </c>
      <c r="CG41" s="156">
        <v>18</v>
      </c>
      <c r="CH41" s="156"/>
      <c r="CI41" s="156">
        <v>209</v>
      </c>
      <c r="CJ41" s="156">
        <v>50</v>
      </c>
      <c r="CK41" s="156">
        <v>13</v>
      </c>
      <c r="CL41" s="156">
        <v>30</v>
      </c>
      <c r="CM41" s="156">
        <v>90</v>
      </c>
      <c r="CN41" s="156"/>
      <c r="CO41" s="156">
        <v>40</v>
      </c>
      <c r="CP41" s="156">
        <v>42</v>
      </c>
      <c r="CQ41" s="156">
        <v>44</v>
      </c>
      <c r="CR41" s="156"/>
      <c r="CS41" s="156">
        <v>20</v>
      </c>
      <c r="CT41" s="156">
        <v>13</v>
      </c>
      <c r="CU41" s="156"/>
      <c r="CV41" s="156">
        <v>108</v>
      </c>
      <c r="CW41" s="156">
        <v>50</v>
      </c>
      <c r="CX41" s="156">
        <v>12</v>
      </c>
      <c r="CY41" s="156">
        <v>41</v>
      </c>
      <c r="CZ41" s="156"/>
      <c r="DA41" s="156">
        <v>90</v>
      </c>
      <c r="DB41" s="156"/>
      <c r="DC41" s="156">
        <v>54</v>
      </c>
      <c r="DD41" s="156"/>
      <c r="DE41" s="156"/>
      <c r="DF41" s="156">
        <v>69</v>
      </c>
      <c r="DG41" s="278">
        <v>224</v>
      </c>
      <c r="DH41" s="289">
        <v>1459</v>
      </c>
      <c r="DI41" s="290">
        <f t="shared" si="1"/>
        <v>23</v>
      </c>
      <c r="DJ41" s="284"/>
      <c r="DK41" s="158"/>
      <c r="DL41" s="158">
        <v>0.53267304189435338</v>
      </c>
      <c r="DM41" s="158"/>
      <c r="DN41" s="158"/>
      <c r="DO41" s="158"/>
      <c r="DP41" s="158"/>
      <c r="DQ41" s="158"/>
      <c r="DR41" s="158">
        <v>0.47185156944973949</v>
      </c>
      <c r="DS41" s="158"/>
      <c r="DT41" s="158"/>
      <c r="DU41" s="158">
        <v>0.77049180327868849</v>
      </c>
      <c r="DV41" s="158">
        <v>0.43347312237895541</v>
      </c>
      <c r="DW41" s="158">
        <v>0.7387674559805707</v>
      </c>
      <c r="DX41" s="158"/>
      <c r="DY41" s="158">
        <v>0.60391664705728554</v>
      </c>
      <c r="DZ41" s="158">
        <v>0.3977049180327869</v>
      </c>
      <c r="EA41" s="158">
        <v>0.65048339638503572</v>
      </c>
      <c r="EB41" s="158">
        <v>0.93315118397085606</v>
      </c>
      <c r="EC41" s="158">
        <v>0.46305403764420155</v>
      </c>
      <c r="ED41" s="158"/>
      <c r="EE41" s="158">
        <v>0.65450819672131144</v>
      </c>
      <c r="EF41" s="158">
        <v>0.51366120218579236</v>
      </c>
      <c r="EG41" s="158">
        <v>0.5095628415300546</v>
      </c>
      <c r="EH41" s="158"/>
      <c r="EI41" s="158">
        <v>0.44480874316939889</v>
      </c>
      <c r="EJ41" s="158">
        <v>0.49831862126944093</v>
      </c>
      <c r="EK41" s="158"/>
      <c r="EL41" s="158">
        <v>0.51662112932604731</v>
      </c>
      <c r="EM41" s="158">
        <v>0.42721311475409834</v>
      </c>
      <c r="EN41" s="158">
        <v>0.61794171220400729</v>
      </c>
      <c r="EO41" s="158">
        <v>0.58263361322137808</v>
      </c>
      <c r="EP41" s="158"/>
      <c r="EQ41" s="158">
        <v>0.6206132361870067</v>
      </c>
      <c r="ER41" s="158"/>
      <c r="ES41" s="158">
        <v>0.75146731430884439</v>
      </c>
      <c r="ET41" s="158"/>
      <c r="EU41" s="158"/>
      <c r="EV41" s="158">
        <v>0.51381959293577251</v>
      </c>
      <c r="EW41" s="159">
        <v>0.76191695940671356</v>
      </c>
      <c r="EX41" s="160">
        <v>0.58843545058558711</v>
      </c>
      <c r="EY41" s="149">
        <v>16</v>
      </c>
      <c r="EZ41" s="150"/>
      <c r="FA41" s="150"/>
      <c r="FB41" s="150"/>
      <c r="FC41" s="150"/>
      <c r="FD41" s="150"/>
      <c r="FE41" s="150">
        <v>8</v>
      </c>
      <c r="FF41" s="150"/>
      <c r="FG41" s="150"/>
      <c r="FH41" s="150">
        <v>4</v>
      </c>
      <c r="FI41" s="150">
        <v>15</v>
      </c>
      <c r="FJ41" s="150"/>
      <c r="FK41" s="150">
        <v>22</v>
      </c>
      <c r="FL41" s="150">
        <v>4</v>
      </c>
      <c r="FM41" s="150">
        <v>16</v>
      </c>
      <c r="FN41" s="150">
        <v>10</v>
      </c>
      <c r="FO41" s="150"/>
      <c r="FP41" s="150"/>
      <c r="FQ41" s="150">
        <v>38</v>
      </c>
      <c r="FR41" s="150">
        <v>11</v>
      </c>
      <c r="FS41" s="150">
        <v>7</v>
      </c>
      <c r="FT41" s="150"/>
      <c r="FU41" s="150">
        <v>8</v>
      </c>
      <c r="FV41" s="150"/>
      <c r="FW41" s="150"/>
      <c r="FX41" s="150">
        <v>6</v>
      </c>
      <c r="FY41" s="150"/>
      <c r="FZ41" s="150"/>
      <c r="GA41" s="150"/>
      <c r="GB41" s="150"/>
      <c r="GC41" s="150"/>
      <c r="GD41" s="296">
        <v>18</v>
      </c>
      <c r="GE41" s="307">
        <v>183</v>
      </c>
      <c r="GF41" s="308">
        <f t="shared" si="2"/>
        <v>14</v>
      </c>
      <c r="GG41" s="302">
        <v>0.73070355191256831</v>
      </c>
      <c r="GH41" s="161"/>
      <c r="GI41" s="161"/>
      <c r="GJ41" s="161"/>
      <c r="GK41" s="161"/>
      <c r="GL41" s="161"/>
      <c r="GM41" s="161">
        <v>0.39549180327868855</v>
      </c>
      <c r="GN41" s="161"/>
      <c r="GO41" s="161"/>
      <c r="GP41" s="161">
        <v>5.5327868852459015E-2</v>
      </c>
      <c r="GQ41" s="161">
        <v>0.92094717668488157</v>
      </c>
      <c r="GR41" s="161"/>
      <c r="GS41" s="161">
        <v>0.77384500745156481</v>
      </c>
      <c r="GT41" s="161">
        <v>0</v>
      </c>
      <c r="GU41" s="161">
        <v>0.67947404371584696</v>
      </c>
      <c r="GV41" s="161">
        <v>0.99562841530054647</v>
      </c>
      <c r="GW41" s="161"/>
      <c r="GX41" s="161"/>
      <c r="GY41" s="161">
        <v>0.53257118205349441</v>
      </c>
      <c r="GZ41" s="161">
        <v>0.6646795827123696</v>
      </c>
      <c r="HA41" s="161">
        <v>0.74668227946916477</v>
      </c>
      <c r="HB41" s="161"/>
      <c r="HC41" s="161">
        <v>0.66803278688524592</v>
      </c>
      <c r="HD41" s="161"/>
      <c r="HE41" s="161"/>
      <c r="HF41" s="161">
        <v>0.87340619307832423</v>
      </c>
      <c r="HG41" s="161"/>
      <c r="HH41" s="161"/>
      <c r="HI41" s="161"/>
      <c r="HJ41" s="161"/>
      <c r="HK41" s="161"/>
      <c r="HL41" s="162">
        <v>0.94945355191256831</v>
      </c>
      <c r="HM41" s="163">
        <v>0.69504912060676638</v>
      </c>
      <c r="HN41" s="152">
        <v>75</v>
      </c>
      <c r="HO41" s="153"/>
      <c r="HP41" s="153"/>
      <c r="HQ41" s="153"/>
      <c r="HR41" s="153">
        <v>10</v>
      </c>
      <c r="HS41" s="164">
        <v>1.0948087431693989</v>
      </c>
      <c r="HT41" s="153">
        <v>10</v>
      </c>
      <c r="HU41" s="165">
        <v>0.47978142076502733</v>
      </c>
      <c r="HV41" s="154"/>
      <c r="HW41" s="144">
        <v>756</v>
      </c>
      <c r="HX41" s="145">
        <v>4559</v>
      </c>
      <c r="HY41" s="145">
        <v>830</v>
      </c>
      <c r="HZ41" s="145">
        <v>2556</v>
      </c>
      <c r="IA41" s="145">
        <v>3080</v>
      </c>
      <c r="IB41" s="145">
        <v>6261</v>
      </c>
      <c r="IC41" s="145">
        <v>5487</v>
      </c>
      <c r="ID41" s="145">
        <v>2236</v>
      </c>
      <c r="IE41" s="145">
        <v>5585</v>
      </c>
      <c r="IF41" s="145">
        <v>2535</v>
      </c>
      <c r="IG41" s="145">
        <v>1303</v>
      </c>
      <c r="IH41" s="145">
        <v>3490</v>
      </c>
      <c r="II41" s="145">
        <v>1030</v>
      </c>
      <c r="IJ41" s="145">
        <v>1870</v>
      </c>
      <c r="IK41" s="145">
        <v>3318</v>
      </c>
      <c r="IL41" s="145">
        <v>2819</v>
      </c>
      <c r="IM41" s="145">
        <v>499</v>
      </c>
      <c r="IN41" s="145">
        <v>968</v>
      </c>
      <c r="IO41" s="145">
        <v>665</v>
      </c>
      <c r="IP41" s="145">
        <v>756</v>
      </c>
      <c r="IQ41" s="145">
        <v>243</v>
      </c>
      <c r="IR41" s="145">
        <v>300</v>
      </c>
      <c r="IS41" s="145">
        <v>33</v>
      </c>
      <c r="IT41" s="145">
        <v>512</v>
      </c>
      <c r="IU41" s="145">
        <v>949</v>
      </c>
      <c r="IV41" s="145">
        <v>40</v>
      </c>
      <c r="IW41" s="145">
        <v>93</v>
      </c>
      <c r="IX41" s="146">
        <v>8</v>
      </c>
      <c r="IY41" s="166">
        <v>52781</v>
      </c>
      <c r="IZ41" s="315">
        <f t="shared" si="21"/>
        <v>1.5081184517155795E-2</v>
      </c>
      <c r="JA41" s="439">
        <f t="shared" si="3"/>
        <v>144.21038251366122</v>
      </c>
      <c r="JB41" s="444">
        <v>8003</v>
      </c>
      <c r="JC41" s="452">
        <v>0.15162653227487163</v>
      </c>
      <c r="JD41" s="445">
        <v>34065</v>
      </c>
      <c r="JE41" s="454">
        <v>0.64540270172978909</v>
      </c>
      <c r="JF41" s="167">
        <v>23.804232804232804</v>
      </c>
      <c r="JG41" s="168">
        <v>5.2833954814652335</v>
      </c>
      <c r="JH41" s="168">
        <v>4.9638554216867474</v>
      </c>
      <c r="JI41" s="168">
        <v>5.496478873239437</v>
      </c>
      <c r="JJ41" s="168">
        <v>9.6698051948051944</v>
      </c>
      <c r="JK41" s="168">
        <v>7.5539051269765212</v>
      </c>
      <c r="JL41" s="168">
        <v>6.2163295061053399</v>
      </c>
      <c r="JM41" s="168">
        <v>7.6381932021466907</v>
      </c>
      <c r="JN41" s="168">
        <v>9.1672336615935546</v>
      </c>
      <c r="JO41" s="168">
        <v>7.1459566074950693</v>
      </c>
      <c r="JP41" s="168">
        <v>7.6101304681504223</v>
      </c>
      <c r="JQ41" s="168">
        <v>6.9842406876790832</v>
      </c>
      <c r="JR41" s="168">
        <v>5.4300970873786412</v>
      </c>
      <c r="JS41" s="168">
        <v>4.718716577540107</v>
      </c>
      <c r="JT41" s="168">
        <v>5.2625075346594334</v>
      </c>
      <c r="JU41" s="168">
        <v>7.0322809506917343</v>
      </c>
      <c r="JV41" s="168">
        <v>8.3146292585170336</v>
      </c>
      <c r="JW41" s="168">
        <v>8.8522727272727266</v>
      </c>
      <c r="JX41" s="168">
        <v>12.693233082706767</v>
      </c>
      <c r="JY41" s="168">
        <v>19.451058201058203</v>
      </c>
      <c r="JZ41" s="168">
        <v>21.91769547325103</v>
      </c>
      <c r="KA41" s="168">
        <v>8.41</v>
      </c>
      <c r="KB41" s="168">
        <v>8.1515151515151523</v>
      </c>
      <c r="KC41" s="168">
        <v>3.291015625</v>
      </c>
      <c r="KD41" s="168">
        <v>16.621707060063226</v>
      </c>
      <c r="KE41" s="168">
        <v>17.5</v>
      </c>
      <c r="KF41" s="168">
        <v>12.451612903225806</v>
      </c>
      <c r="KG41" s="169">
        <v>9.375</v>
      </c>
      <c r="KH41" s="464">
        <f t="shared" si="4"/>
        <v>9.6788249524448542</v>
      </c>
      <c r="KI41" s="149">
        <v>17687</v>
      </c>
      <c r="KJ41" s="150">
        <v>8495</v>
      </c>
      <c r="KK41" s="150">
        <v>3144</v>
      </c>
      <c r="KL41" s="150">
        <v>2374</v>
      </c>
      <c r="KM41" s="150">
        <v>798</v>
      </c>
      <c r="KN41" s="296">
        <v>20283</v>
      </c>
      <c r="KO41" s="330">
        <f t="shared" si="5"/>
        <v>0.33510164642579715</v>
      </c>
      <c r="KP41" s="331">
        <f t="shared" si="6"/>
        <v>0.16094806843371667</v>
      </c>
      <c r="KQ41" s="331">
        <f t="shared" si="7"/>
        <v>5.9566889600424396E-2</v>
      </c>
      <c r="KR41" s="331">
        <f t="shared" si="8"/>
        <v>4.4978306587597806E-2</v>
      </c>
      <c r="KS41" s="331">
        <f t="shared" si="9"/>
        <v>1.5119076940565733E-2</v>
      </c>
      <c r="KT41" s="332">
        <v>0.38428601201189821</v>
      </c>
      <c r="KU41" s="324">
        <v>59139.166699999994</v>
      </c>
      <c r="KV41" s="170">
        <v>10029.647600000002</v>
      </c>
      <c r="KW41" s="342">
        <v>69168.814300000013</v>
      </c>
      <c r="KX41" s="351">
        <f t="shared" si="10"/>
        <v>0.14500245090944114</v>
      </c>
      <c r="KY41" s="352">
        <f t="shared" si="11"/>
        <v>1.3104869991095283</v>
      </c>
      <c r="KZ41" s="346">
        <v>31461.1034</v>
      </c>
      <c r="LA41" s="171">
        <v>23182.674899999998</v>
      </c>
      <c r="LB41" s="172">
        <v>14525.035999999998</v>
      </c>
      <c r="LC41" s="173">
        <v>0.45484520326669819</v>
      </c>
      <c r="LD41" s="174">
        <v>4588</v>
      </c>
      <c r="LE41" s="175">
        <v>16112</v>
      </c>
      <c r="LF41" s="175">
        <v>3272</v>
      </c>
      <c r="LG41" s="175">
        <v>11324</v>
      </c>
      <c r="LH41" s="175">
        <v>23453</v>
      </c>
      <c r="LI41" s="175">
        <v>34699</v>
      </c>
      <c r="LJ41" s="175">
        <v>25612</v>
      </c>
      <c r="LK41" s="175">
        <v>13848</v>
      </c>
      <c r="LL41" s="175">
        <v>43313</v>
      </c>
      <c r="LM41" s="175">
        <v>15388</v>
      </c>
      <c r="LN41" s="175">
        <v>8328</v>
      </c>
      <c r="LO41" s="175">
        <v>20232</v>
      </c>
      <c r="LP41" s="175">
        <v>4533</v>
      </c>
      <c r="LQ41" s="175">
        <v>6976</v>
      </c>
      <c r="LR41" s="175">
        <v>14135</v>
      </c>
      <c r="LS41" s="175">
        <v>9970</v>
      </c>
      <c r="LT41" s="175">
        <v>3373</v>
      </c>
      <c r="LU41" s="175">
        <v>5991</v>
      </c>
      <c r="LV41" s="175">
        <v>6244</v>
      </c>
      <c r="LW41" s="175">
        <v>13924</v>
      </c>
      <c r="LX41" s="175">
        <v>5058</v>
      </c>
      <c r="LY41" s="175">
        <v>2013</v>
      </c>
      <c r="LZ41" s="175">
        <v>227</v>
      </c>
      <c r="MA41" s="175">
        <v>1181</v>
      </c>
      <c r="MB41" s="175">
        <v>14825</v>
      </c>
      <c r="MC41" s="175">
        <v>354</v>
      </c>
      <c r="MD41" s="175">
        <v>982</v>
      </c>
      <c r="ME41" s="364">
        <v>56</v>
      </c>
      <c r="MF41" s="374">
        <f t="shared" si="12"/>
        <v>310011</v>
      </c>
      <c r="MG41" s="375">
        <f t="shared" si="13"/>
        <v>847.02459016393448</v>
      </c>
      <c r="MH41" s="369">
        <v>12640</v>
      </c>
      <c r="MI41" s="156">
        <v>3446</v>
      </c>
      <c r="MJ41" s="156">
        <v>18</v>
      </c>
      <c r="MK41" s="156">
        <v>162</v>
      </c>
      <c r="ML41" s="156">
        <v>3269</v>
      </c>
      <c r="MM41" s="156">
        <v>7361</v>
      </c>
      <c r="MN41" s="156">
        <v>3073</v>
      </c>
      <c r="MO41" s="156">
        <v>1007</v>
      </c>
      <c r="MP41" s="156">
        <v>2326</v>
      </c>
      <c r="MQ41" s="156">
        <v>205</v>
      </c>
      <c r="MR41" s="156">
        <v>334</v>
      </c>
      <c r="MS41" s="156">
        <v>675</v>
      </c>
      <c r="MT41" s="156">
        <v>29</v>
      </c>
      <c r="MU41" s="156">
        <v>13</v>
      </c>
      <c r="MV41" s="156">
        <v>77</v>
      </c>
      <c r="MW41" s="156">
        <v>7028</v>
      </c>
      <c r="MX41" s="156">
        <v>281</v>
      </c>
      <c r="MY41" s="156">
        <v>1599</v>
      </c>
      <c r="MZ41" s="156">
        <v>1543</v>
      </c>
      <c r="NA41" s="156">
        <v>31</v>
      </c>
      <c r="NB41" s="156">
        <v>27</v>
      </c>
      <c r="NC41" s="156">
        <v>224</v>
      </c>
      <c r="ND41" s="156">
        <v>8</v>
      </c>
      <c r="NE41" s="156">
        <v>16</v>
      </c>
      <c r="NF41" s="156"/>
      <c r="NG41" s="156">
        <v>310</v>
      </c>
      <c r="NH41" s="156">
        <v>84</v>
      </c>
      <c r="NI41" s="278">
        <v>13</v>
      </c>
      <c r="NJ41" s="289">
        <f t="shared" si="14"/>
        <v>45799</v>
      </c>
      <c r="NK41" s="290">
        <f t="shared" si="15"/>
        <v>125.13387978142076</v>
      </c>
      <c r="NL41" s="386">
        <f t="shared" si="16"/>
        <v>310011</v>
      </c>
      <c r="NM41" s="387">
        <f t="shared" si="17"/>
        <v>45799</v>
      </c>
      <c r="NN41" s="393">
        <f t="shared" si="18"/>
        <v>0.12871757398611619</v>
      </c>
      <c r="NO41" s="380"/>
      <c r="NP41" s="176">
        <v>690</v>
      </c>
      <c r="NQ41" s="176">
        <v>2587</v>
      </c>
      <c r="NR41" s="176">
        <v>4714</v>
      </c>
      <c r="NS41" s="176">
        <v>7664</v>
      </c>
      <c r="NT41" s="176">
        <v>9149</v>
      </c>
      <c r="NU41" s="176">
        <v>12709</v>
      </c>
      <c r="NV41" s="176">
        <v>240</v>
      </c>
      <c r="NW41" s="176"/>
      <c r="NX41" s="176">
        <v>579</v>
      </c>
      <c r="NY41" s="176">
        <v>356</v>
      </c>
      <c r="NZ41" s="176">
        <v>97</v>
      </c>
      <c r="OA41" s="176">
        <v>1920</v>
      </c>
      <c r="OB41" s="176">
        <v>4032</v>
      </c>
      <c r="OC41" s="176">
        <v>988</v>
      </c>
      <c r="OD41" s="176">
        <v>74</v>
      </c>
      <c r="OE41" s="397"/>
      <c r="OF41" s="403">
        <f t="shared" si="19"/>
        <v>45799</v>
      </c>
      <c r="OG41" s="407">
        <f t="shared" si="20"/>
        <v>0.22376034411231685</v>
      </c>
      <c r="OH41" s="415">
        <v>2566</v>
      </c>
      <c r="OI41" s="416">
        <v>132</v>
      </c>
      <c r="OJ41" s="416">
        <v>57</v>
      </c>
      <c r="OK41" s="416">
        <v>2755</v>
      </c>
      <c r="OL41" s="416">
        <v>5683</v>
      </c>
      <c r="OM41" s="416">
        <v>2187</v>
      </c>
      <c r="ON41" s="416">
        <v>1760</v>
      </c>
      <c r="OO41" s="416">
        <v>9630</v>
      </c>
      <c r="OP41" s="417">
        <v>12385</v>
      </c>
      <c r="OQ41" s="429">
        <v>47</v>
      </c>
      <c r="OR41" s="430">
        <v>159</v>
      </c>
      <c r="OS41" s="431">
        <v>206</v>
      </c>
      <c r="OT41" s="346">
        <v>17.16</v>
      </c>
      <c r="OU41" s="177">
        <v>1.0725</v>
      </c>
      <c r="OV41" s="171">
        <v>95.699999999999974</v>
      </c>
      <c r="OW41" s="177">
        <v>0.57305389221556868</v>
      </c>
      <c r="OX41" s="171">
        <v>88.8</v>
      </c>
      <c r="OY41" s="177">
        <v>5.55</v>
      </c>
      <c r="OZ41" s="171">
        <v>478.06999999999994</v>
      </c>
      <c r="PA41" s="178">
        <v>2.8626946107784428</v>
      </c>
      <c r="PB41" s="155"/>
      <c r="PC41" s="156"/>
      <c r="PD41" s="156"/>
      <c r="PE41" s="156">
        <v>112</v>
      </c>
      <c r="PF41" s="156"/>
      <c r="PG41" s="156"/>
      <c r="PH41" s="156"/>
      <c r="PI41" s="156">
        <v>112</v>
      </c>
      <c r="PJ41" s="179">
        <v>2.1219757109565943E-3</v>
      </c>
    </row>
    <row r="42" spans="1:426" x14ac:dyDescent="0.15">
      <c r="A42" s="130" t="s">
        <v>404</v>
      </c>
      <c r="B42" s="131" t="s">
        <v>405</v>
      </c>
      <c r="C42" s="132" t="s">
        <v>406</v>
      </c>
      <c r="D42" s="131" t="s">
        <v>407</v>
      </c>
      <c r="E42" s="131" t="s">
        <v>408</v>
      </c>
      <c r="F42" s="132" t="s">
        <v>409</v>
      </c>
      <c r="G42" s="132" t="s">
        <v>410</v>
      </c>
      <c r="H42" s="132" t="s">
        <v>209</v>
      </c>
      <c r="I42" s="132" t="s">
        <v>210</v>
      </c>
      <c r="J42" s="133" t="s">
        <v>232</v>
      </c>
      <c r="K42" s="134">
        <v>555809</v>
      </c>
      <c r="L42" s="135">
        <v>255</v>
      </c>
      <c r="M42" s="135">
        <v>539017</v>
      </c>
      <c r="N42" s="135">
        <v>393308</v>
      </c>
      <c r="O42" s="136">
        <v>0.72967642950036826</v>
      </c>
      <c r="P42" s="137">
        <v>16792</v>
      </c>
      <c r="Q42" s="138">
        <v>117.93527</v>
      </c>
      <c r="R42" s="139">
        <v>519674.15910000005</v>
      </c>
      <c r="S42" s="139">
        <v>1126.64615</v>
      </c>
      <c r="T42" s="139">
        <v>520918.74051999999</v>
      </c>
      <c r="U42" s="467">
        <f t="shared" si="0"/>
        <v>0.93722617035708311</v>
      </c>
      <c r="V42" s="140">
        <v>23.241011910000001</v>
      </c>
      <c r="W42" s="141">
        <v>1</v>
      </c>
      <c r="X42" s="141">
        <v>99.132222220000003</v>
      </c>
      <c r="Y42" s="141">
        <v>50.473121689999999</v>
      </c>
      <c r="Z42" s="141">
        <v>1.72</v>
      </c>
      <c r="AA42" s="141">
        <v>133.62820110000001</v>
      </c>
      <c r="AB42" s="141">
        <v>7.48</v>
      </c>
      <c r="AC42" s="141">
        <v>39.101091269999998</v>
      </c>
      <c r="AD42" s="141">
        <v>92.689246030000007</v>
      </c>
      <c r="AE42" s="141">
        <v>448.46489421999996</v>
      </c>
      <c r="AF42" s="142">
        <v>7.3390840540028826E-2</v>
      </c>
      <c r="AG42" s="143">
        <v>0.31304132287786957</v>
      </c>
      <c r="AH42" s="147"/>
      <c r="AI42" s="148"/>
      <c r="AJ42" s="149"/>
      <c r="AK42" s="150"/>
      <c r="AL42" s="150"/>
      <c r="AM42" s="150"/>
      <c r="AN42" s="151"/>
      <c r="AO42" s="149"/>
      <c r="AP42" s="150">
        <v>231</v>
      </c>
      <c r="AQ42" s="151"/>
      <c r="AR42" s="152"/>
      <c r="AS42" s="153"/>
      <c r="AT42" s="153"/>
      <c r="AU42" s="153"/>
      <c r="AV42" s="153"/>
      <c r="AW42" s="153"/>
      <c r="AX42" s="153"/>
      <c r="AY42" s="153"/>
      <c r="AZ42" s="153"/>
      <c r="BA42" s="153"/>
      <c r="BB42" s="153"/>
      <c r="BC42" s="153"/>
      <c r="BD42" s="153"/>
      <c r="BE42" s="153"/>
      <c r="BF42" s="153"/>
      <c r="BG42" s="153"/>
      <c r="BH42" s="153"/>
      <c r="BI42" s="153"/>
      <c r="BJ42" s="153"/>
      <c r="BK42" s="153"/>
      <c r="BL42" s="153"/>
      <c r="BM42" s="153"/>
      <c r="BN42" s="153"/>
      <c r="BO42" s="153"/>
      <c r="BP42" s="153"/>
      <c r="BQ42" s="153"/>
      <c r="BR42" s="153"/>
      <c r="BS42" s="154"/>
      <c r="BT42" s="155"/>
      <c r="BU42" s="156"/>
      <c r="BV42" s="156"/>
      <c r="BW42" s="156"/>
      <c r="BX42" s="156"/>
      <c r="BY42" s="156"/>
      <c r="BZ42" s="156"/>
      <c r="CA42" s="156"/>
      <c r="CB42" s="156"/>
      <c r="CC42" s="156"/>
      <c r="CD42" s="156"/>
      <c r="CE42" s="156"/>
      <c r="CF42" s="156"/>
      <c r="CG42" s="156"/>
      <c r="CH42" s="156"/>
      <c r="CI42" s="156"/>
      <c r="CJ42" s="156"/>
      <c r="CK42" s="156"/>
      <c r="CL42" s="156"/>
      <c r="CM42" s="156"/>
      <c r="CN42" s="156"/>
      <c r="CO42" s="156"/>
      <c r="CP42" s="156"/>
      <c r="CQ42" s="156"/>
      <c r="CR42" s="156"/>
      <c r="CS42" s="156"/>
      <c r="CT42" s="156"/>
      <c r="CU42" s="156"/>
      <c r="CV42" s="156"/>
      <c r="CW42" s="156"/>
      <c r="CX42" s="156"/>
      <c r="CY42" s="156"/>
      <c r="CZ42" s="156"/>
      <c r="DA42" s="156">
        <v>40</v>
      </c>
      <c r="DB42" s="156"/>
      <c r="DC42" s="156"/>
      <c r="DD42" s="156"/>
      <c r="DE42" s="156"/>
      <c r="DF42" s="156"/>
      <c r="DG42" s="278"/>
      <c r="DH42" s="289">
        <v>40</v>
      </c>
      <c r="DI42" s="290">
        <f t="shared" si="1"/>
        <v>1</v>
      </c>
      <c r="DJ42" s="284"/>
      <c r="DK42" s="158"/>
      <c r="DL42" s="158"/>
      <c r="DM42" s="158"/>
      <c r="DN42" s="158"/>
      <c r="DO42" s="158"/>
      <c r="DP42" s="158"/>
      <c r="DQ42" s="158"/>
      <c r="DR42" s="158"/>
      <c r="DS42" s="158"/>
      <c r="DT42" s="158"/>
      <c r="DU42" s="158"/>
      <c r="DV42" s="158"/>
      <c r="DW42" s="158"/>
      <c r="DX42" s="158"/>
      <c r="DY42" s="158"/>
      <c r="DZ42" s="158"/>
      <c r="EA42" s="158"/>
      <c r="EB42" s="158"/>
      <c r="EC42" s="158"/>
      <c r="ED42" s="158"/>
      <c r="EE42" s="158"/>
      <c r="EF42" s="158"/>
      <c r="EG42" s="158"/>
      <c r="EH42" s="158"/>
      <c r="EI42" s="158"/>
      <c r="EJ42" s="158"/>
      <c r="EK42" s="158"/>
      <c r="EL42" s="158"/>
      <c r="EM42" s="158"/>
      <c r="EN42" s="158"/>
      <c r="EO42" s="158"/>
      <c r="EP42" s="158"/>
      <c r="EQ42" s="158">
        <v>0.84672131147540985</v>
      </c>
      <c r="ER42" s="158"/>
      <c r="ES42" s="158"/>
      <c r="ET42" s="158"/>
      <c r="EU42" s="158"/>
      <c r="EV42" s="158"/>
      <c r="EW42" s="159"/>
      <c r="EX42" s="160">
        <v>0.84672131147540985</v>
      </c>
      <c r="EY42" s="149"/>
      <c r="EZ42" s="150"/>
      <c r="FA42" s="150"/>
      <c r="FB42" s="150"/>
      <c r="FC42" s="150"/>
      <c r="FD42" s="150"/>
      <c r="FE42" s="150"/>
      <c r="FF42" s="150"/>
      <c r="FG42" s="150"/>
      <c r="FH42" s="150"/>
      <c r="FI42" s="150"/>
      <c r="FJ42" s="150"/>
      <c r="FK42" s="150"/>
      <c r="FL42" s="150"/>
      <c r="FM42" s="150"/>
      <c r="FN42" s="150"/>
      <c r="FO42" s="150"/>
      <c r="FP42" s="150"/>
      <c r="FQ42" s="150"/>
      <c r="FR42" s="150"/>
      <c r="FS42" s="150"/>
      <c r="FT42" s="150"/>
      <c r="FU42" s="150"/>
      <c r="FV42" s="150"/>
      <c r="FW42" s="150"/>
      <c r="FX42" s="150"/>
      <c r="FY42" s="150"/>
      <c r="FZ42" s="150"/>
      <c r="GA42" s="150"/>
      <c r="GB42" s="150"/>
      <c r="GC42" s="150"/>
      <c r="GD42" s="296"/>
      <c r="GE42" s="307"/>
      <c r="GF42" s="308"/>
      <c r="GG42" s="302"/>
      <c r="GH42" s="161"/>
      <c r="GI42" s="161"/>
      <c r="GJ42" s="161"/>
      <c r="GK42" s="161"/>
      <c r="GL42" s="161"/>
      <c r="GM42" s="161"/>
      <c r="GN42" s="161"/>
      <c r="GO42" s="161"/>
      <c r="GP42" s="161"/>
      <c r="GQ42" s="161"/>
      <c r="GR42" s="161"/>
      <c r="GS42" s="161"/>
      <c r="GT42" s="161"/>
      <c r="GU42" s="161"/>
      <c r="GV42" s="161"/>
      <c r="GW42" s="161"/>
      <c r="GX42" s="161"/>
      <c r="GY42" s="161"/>
      <c r="GZ42" s="161"/>
      <c r="HA42" s="161"/>
      <c r="HB42" s="161"/>
      <c r="HC42" s="161"/>
      <c r="HD42" s="161"/>
      <c r="HE42" s="161"/>
      <c r="HF42" s="161"/>
      <c r="HG42" s="161"/>
      <c r="HH42" s="161"/>
      <c r="HI42" s="161"/>
      <c r="HJ42" s="161"/>
      <c r="HK42" s="161"/>
      <c r="HL42" s="162"/>
      <c r="HM42" s="163"/>
      <c r="HN42" s="152"/>
      <c r="HO42" s="153">
        <v>371</v>
      </c>
      <c r="HP42" s="153"/>
      <c r="HQ42" s="153"/>
      <c r="HR42" s="153"/>
      <c r="HS42" s="164"/>
      <c r="HT42" s="153"/>
      <c r="HU42" s="165"/>
      <c r="HV42" s="154"/>
      <c r="HW42" s="144"/>
      <c r="HX42" s="145">
        <v>1</v>
      </c>
      <c r="HY42" s="145"/>
      <c r="HZ42" s="145"/>
      <c r="IA42" s="145"/>
      <c r="IB42" s="145"/>
      <c r="IC42" s="145"/>
      <c r="ID42" s="145"/>
      <c r="IE42" s="145"/>
      <c r="IF42" s="145"/>
      <c r="IG42" s="145"/>
      <c r="IH42" s="145"/>
      <c r="II42" s="145"/>
      <c r="IJ42" s="145"/>
      <c r="IK42" s="145"/>
      <c r="IL42" s="145"/>
      <c r="IM42" s="145"/>
      <c r="IN42" s="145"/>
      <c r="IO42" s="145"/>
      <c r="IP42" s="145">
        <v>733</v>
      </c>
      <c r="IQ42" s="145">
        <v>117</v>
      </c>
      <c r="IR42" s="145"/>
      <c r="IS42" s="145"/>
      <c r="IT42" s="145"/>
      <c r="IU42" s="145"/>
      <c r="IV42" s="145"/>
      <c r="IW42" s="145"/>
      <c r="IX42" s="146"/>
      <c r="IY42" s="166">
        <v>851</v>
      </c>
      <c r="IZ42" s="315"/>
      <c r="JA42" s="439">
        <f t="shared" si="3"/>
        <v>2.3251366120218577</v>
      </c>
      <c r="JB42" s="444">
        <v>321</v>
      </c>
      <c r="JC42" s="452">
        <v>0.37720329024676852</v>
      </c>
      <c r="JD42" s="445">
        <v>693</v>
      </c>
      <c r="JE42" s="454">
        <v>0.81433607520564044</v>
      </c>
      <c r="JF42" s="167"/>
      <c r="JG42" s="168">
        <v>6</v>
      </c>
      <c r="JH42" s="168"/>
      <c r="JI42" s="168"/>
      <c r="JJ42" s="168"/>
      <c r="JK42" s="168"/>
      <c r="JL42" s="168"/>
      <c r="JM42" s="168"/>
      <c r="JN42" s="168"/>
      <c r="JO42" s="168"/>
      <c r="JP42" s="168"/>
      <c r="JQ42" s="168"/>
      <c r="JR42" s="168"/>
      <c r="JS42" s="168"/>
      <c r="JT42" s="168"/>
      <c r="JU42" s="168"/>
      <c r="JV42" s="168"/>
      <c r="JW42" s="168"/>
      <c r="JX42" s="168"/>
      <c r="JY42" s="168">
        <v>15.282401091405184</v>
      </c>
      <c r="JZ42" s="168">
        <v>14.897435897435898</v>
      </c>
      <c r="KA42" s="168"/>
      <c r="KB42" s="168"/>
      <c r="KC42" s="168"/>
      <c r="KD42" s="168"/>
      <c r="KE42" s="168"/>
      <c r="KF42" s="168"/>
      <c r="KG42" s="169"/>
      <c r="KH42" s="464">
        <f t="shared" si="4"/>
        <v>12.059945662947028</v>
      </c>
      <c r="KI42" s="149"/>
      <c r="KJ42" s="150">
        <v>38</v>
      </c>
      <c r="KK42" s="150"/>
      <c r="KL42" s="150"/>
      <c r="KM42" s="150"/>
      <c r="KN42" s="296">
        <v>813</v>
      </c>
      <c r="KO42" s="330">
        <f t="shared" si="5"/>
        <v>0</v>
      </c>
      <c r="KP42" s="331">
        <f t="shared" si="6"/>
        <v>4.465334900117509E-2</v>
      </c>
      <c r="KQ42" s="331">
        <f t="shared" si="7"/>
        <v>0</v>
      </c>
      <c r="KR42" s="331">
        <f t="shared" si="8"/>
        <v>0</v>
      </c>
      <c r="KS42" s="331">
        <f t="shared" si="9"/>
        <v>0</v>
      </c>
      <c r="KT42" s="332">
        <v>0.95534665099882488</v>
      </c>
      <c r="KU42" s="324">
        <v>1236.3731</v>
      </c>
      <c r="KV42" s="170">
        <v>1.7900000000000003E-2</v>
      </c>
      <c r="KW42" s="342">
        <v>1236.3909999999998</v>
      </c>
      <c r="KX42" s="351">
        <f t="shared" si="10"/>
        <v>1.4477620752658345E-5</v>
      </c>
      <c r="KY42" s="352">
        <f t="shared" si="11"/>
        <v>1.4528683901292596</v>
      </c>
      <c r="KZ42" s="346">
        <v>0.81740000000000002</v>
      </c>
      <c r="LA42" s="171"/>
      <c r="LB42" s="172">
        <v>1235.5735999999999</v>
      </c>
      <c r="LC42" s="173">
        <v>6.6111772085044305E-4</v>
      </c>
      <c r="LD42" s="174"/>
      <c r="LE42" s="175">
        <v>5</v>
      </c>
      <c r="LF42" s="175"/>
      <c r="LG42" s="175"/>
      <c r="LH42" s="175"/>
      <c r="LI42" s="175"/>
      <c r="LJ42" s="175"/>
      <c r="LK42" s="175"/>
      <c r="LL42" s="175"/>
      <c r="LM42" s="175"/>
      <c r="LN42" s="175"/>
      <c r="LO42" s="175"/>
      <c r="LP42" s="175"/>
      <c r="LQ42" s="175"/>
      <c r="LR42" s="175"/>
      <c r="LS42" s="175"/>
      <c r="LT42" s="175"/>
      <c r="LU42" s="175"/>
      <c r="LV42" s="175"/>
      <c r="LW42" s="175">
        <v>10470</v>
      </c>
      <c r="LX42" s="175">
        <v>1626</v>
      </c>
      <c r="LY42" s="175"/>
      <c r="LZ42" s="175"/>
      <c r="MA42" s="175"/>
      <c r="MB42" s="175"/>
      <c r="MC42" s="175"/>
      <c r="MD42" s="175"/>
      <c r="ME42" s="364"/>
      <c r="MF42" s="374">
        <f t="shared" si="12"/>
        <v>12101</v>
      </c>
      <c r="MG42" s="375">
        <f t="shared" si="13"/>
        <v>33.062841530054648</v>
      </c>
      <c r="MH42" s="369"/>
      <c r="MI42" s="156"/>
      <c r="MJ42" s="156"/>
      <c r="MK42" s="156"/>
      <c r="ML42" s="156"/>
      <c r="MM42" s="156"/>
      <c r="MN42" s="156"/>
      <c r="MO42" s="156"/>
      <c r="MP42" s="156"/>
      <c r="MQ42" s="156"/>
      <c r="MR42" s="156"/>
      <c r="MS42" s="156"/>
      <c r="MT42" s="156"/>
      <c r="MU42" s="156"/>
      <c r="MV42" s="156"/>
      <c r="MW42" s="156"/>
      <c r="MX42" s="156"/>
      <c r="MY42" s="156"/>
      <c r="MZ42" s="156"/>
      <c r="NA42" s="156"/>
      <c r="NB42" s="156"/>
      <c r="NC42" s="156"/>
      <c r="ND42" s="156"/>
      <c r="NE42" s="156"/>
      <c r="NF42" s="156"/>
      <c r="NG42" s="156"/>
      <c r="NH42" s="156"/>
      <c r="NI42" s="278"/>
      <c r="NJ42" s="289">
        <f t="shared" si="14"/>
        <v>0</v>
      </c>
      <c r="NK42" s="290"/>
      <c r="NL42" s="386">
        <f t="shared" si="16"/>
        <v>12101</v>
      </c>
      <c r="NM42" s="387">
        <f t="shared" si="17"/>
        <v>0</v>
      </c>
      <c r="NN42" s="393">
        <f t="shared" si="18"/>
        <v>0</v>
      </c>
      <c r="NO42" s="380"/>
      <c r="NP42" s="176"/>
      <c r="NQ42" s="176"/>
      <c r="NR42" s="176"/>
      <c r="NS42" s="176"/>
      <c r="NT42" s="176"/>
      <c r="NU42" s="176"/>
      <c r="NV42" s="176"/>
      <c r="NW42" s="176"/>
      <c r="NX42" s="176"/>
      <c r="NY42" s="176"/>
      <c r="NZ42" s="176"/>
      <c r="OA42" s="176"/>
      <c r="OB42" s="176"/>
      <c r="OC42" s="176"/>
      <c r="OD42" s="176"/>
      <c r="OE42" s="397"/>
      <c r="OF42" s="403"/>
      <c r="OG42" s="407"/>
      <c r="OH42" s="415"/>
      <c r="OI42" s="416"/>
      <c r="OJ42" s="416"/>
      <c r="OK42" s="416"/>
      <c r="OL42" s="416"/>
      <c r="OM42" s="416"/>
      <c r="ON42" s="416"/>
      <c r="OO42" s="416"/>
      <c r="OP42" s="417"/>
      <c r="OQ42" s="429"/>
      <c r="OR42" s="430"/>
      <c r="OS42" s="431"/>
      <c r="OT42" s="346"/>
      <c r="OU42" s="177"/>
      <c r="OV42" s="171"/>
      <c r="OW42" s="177"/>
      <c r="OX42" s="171"/>
      <c r="OY42" s="177"/>
      <c r="OZ42" s="171"/>
      <c r="PA42" s="178"/>
      <c r="PB42" s="155"/>
      <c r="PC42" s="156"/>
      <c r="PD42" s="156"/>
      <c r="PE42" s="156"/>
      <c r="PF42" s="156"/>
      <c r="PG42" s="156"/>
      <c r="PH42" s="156"/>
      <c r="PI42" s="156"/>
      <c r="PJ42" s="157"/>
    </row>
    <row r="43" spans="1:426" x14ac:dyDescent="0.15">
      <c r="A43" s="130" t="s">
        <v>411</v>
      </c>
      <c r="B43" s="131" t="s">
        <v>412</v>
      </c>
      <c r="C43" s="132" t="s">
        <v>413</v>
      </c>
      <c r="D43" s="131" t="s">
        <v>414</v>
      </c>
      <c r="E43" s="131" t="s">
        <v>318</v>
      </c>
      <c r="F43" s="132" t="s">
        <v>415</v>
      </c>
      <c r="G43" s="132" t="s">
        <v>415</v>
      </c>
      <c r="H43" s="132" t="s">
        <v>320</v>
      </c>
      <c r="I43" s="132" t="s">
        <v>210</v>
      </c>
      <c r="J43" s="133" t="s">
        <v>282</v>
      </c>
      <c r="K43" s="134">
        <v>1426255</v>
      </c>
      <c r="L43" s="135">
        <v>4391</v>
      </c>
      <c r="M43" s="135">
        <v>1355147</v>
      </c>
      <c r="N43" s="135">
        <v>872265</v>
      </c>
      <c r="O43" s="136">
        <v>0.6436681776958515</v>
      </c>
      <c r="P43" s="137">
        <v>71108</v>
      </c>
      <c r="Q43" s="138">
        <v>32.128399999999999</v>
      </c>
      <c r="R43" s="139">
        <v>1241526.96104</v>
      </c>
      <c r="S43" s="139">
        <v>41608.167990000002</v>
      </c>
      <c r="T43" s="139">
        <v>1283167.25743</v>
      </c>
      <c r="U43" s="467">
        <f t="shared" si="0"/>
        <v>0.89967590468043934</v>
      </c>
      <c r="V43" s="140">
        <v>135.73482139999999</v>
      </c>
      <c r="W43" s="141">
        <v>4.2539682540000001</v>
      </c>
      <c r="X43" s="141">
        <v>312.23142860000002</v>
      </c>
      <c r="Y43" s="141">
        <v>94.885714289999996</v>
      </c>
      <c r="Z43" s="141">
        <v>28.148412700000002</v>
      </c>
      <c r="AA43" s="141">
        <v>155.0784127</v>
      </c>
      <c r="AB43" s="141">
        <v>1</v>
      </c>
      <c r="AC43" s="141">
        <v>62.729623019999998</v>
      </c>
      <c r="AD43" s="141">
        <v>87.065952379999999</v>
      </c>
      <c r="AE43" s="141">
        <v>881.12833334399988</v>
      </c>
      <c r="AF43" s="142">
        <v>0.18559926370807195</v>
      </c>
      <c r="AG43" s="143">
        <v>0.4269348326167941</v>
      </c>
      <c r="AH43" s="147"/>
      <c r="AI43" s="148">
        <v>1</v>
      </c>
      <c r="AJ43" s="149">
        <v>22761</v>
      </c>
      <c r="AK43" s="150">
        <v>22761</v>
      </c>
      <c r="AL43" s="150">
        <v>3346</v>
      </c>
      <c r="AM43" s="150">
        <v>5</v>
      </c>
      <c r="AN43" s="151">
        <v>17508</v>
      </c>
      <c r="AO43" s="149">
        <v>11866</v>
      </c>
      <c r="AP43" s="150">
        <v>5710</v>
      </c>
      <c r="AQ43" s="151">
        <v>8491</v>
      </c>
      <c r="AR43" s="152"/>
      <c r="AS43" s="153"/>
      <c r="AT43" s="153"/>
      <c r="AU43" s="153"/>
      <c r="AV43" s="153"/>
      <c r="AW43" s="153"/>
      <c r="AX43" s="153"/>
      <c r="AY43" s="153"/>
      <c r="AZ43" s="153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>
        <v>1</v>
      </c>
      <c r="BK43" s="153"/>
      <c r="BL43" s="153"/>
      <c r="BM43" s="153"/>
      <c r="BN43" s="153"/>
      <c r="BO43" s="153"/>
      <c r="BP43" s="153"/>
      <c r="BQ43" s="153"/>
      <c r="BR43" s="153"/>
      <c r="BS43" s="154">
        <v>1</v>
      </c>
      <c r="BT43" s="155"/>
      <c r="BU43" s="156"/>
      <c r="BV43" s="156"/>
      <c r="BW43" s="156"/>
      <c r="BX43" s="156"/>
      <c r="BY43" s="156"/>
      <c r="BZ43" s="156"/>
      <c r="CA43" s="156"/>
      <c r="CB43" s="156">
        <v>21</v>
      </c>
      <c r="CC43" s="156"/>
      <c r="CD43" s="156"/>
      <c r="CE43" s="156"/>
      <c r="CF43" s="156">
        <v>37</v>
      </c>
      <c r="CG43" s="156"/>
      <c r="CH43" s="156"/>
      <c r="CI43" s="156">
        <v>60</v>
      </c>
      <c r="CJ43" s="156"/>
      <c r="CK43" s="156"/>
      <c r="CL43" s="156"/>
      <c r="CM43" s="156"/>
      <c r="CN43" s="156"/>
      <c r="CO43" s="156">
        <v>13</v>
      </c>
      <c r="CP43" s="156"/>
      <c r="CQ43" s="156"/>
      <c r="CR43" s="156"/>
      <c r="CS43" s="156"/>
      <c r="CT43" s="156"/>
      <c r="CU43" s="156"/>
      <c r="CV43" s="156">
        <v>19</v>
      </c>
      <c r="CW43" s="156">
        <v>7</v>
      </c>
      <c r="CX43" s="156"/>
      <c r="CY43" s="156"/>
      <c r="CZ43" s="156"/>
      <c r="DA43" s="156"/>
      <c r="DB43" s="156"/>
      <c r="DC43" s="156">
        <v>25</v>
      </c>
      <c r="DD43" s="156"/>
      <c r="DE43" s="156"/>
      <c r="DF43" s="156">
        <v>24</v>
      </c>
      <c r="DG43" s="278">
        <v>70</v>
      </c>
      <c r="DH43" s="289">
        <v>276</v>
      </c>
      <c r="DI43" s="290">
        <f t="shared" si="1"/>
        <v>9</v>
      </c>
      <c r="DJ43" s="284"/>
      <c r="DK43" s="158"/>
      <c r="DL43" s="158"/>
      <c r="DM43" s="158"/>
      <c r="DN43" s="158"/>
      <c r="DO43" s="158"/>
      <c r="DP43" s="158"/>
      <c r="DQ43" s="158"/>
      <c r="DR43" s="158">
        <v>0.4548529794431434</v>
      </c>
      <c r="DS43" s="158"/>
      <c r="DT43" s="158"/>
      <c r="DU43" s="158"/>
      <c r="DV43" s="158">
        <v>0.48353271304090978</v>
      </c>
      <c r="DW43" s="158"/>
      <c r="DX43" s="158"/>
      <c r="DY43" s="158">
        <v>0.63847905282331507</v>
      </c>
      <c r="DZ43" s="158"/>
      <c r="EA43" s="158"/>
      <c r="EB43" s="158"/>
      <c r="EC43" s="158"/>
      <c r="ED43" s="158"/>
      <c r="EE43" s="158">
        <v>0.70912147961328287</v>
      </c>
      <c r="EF43" s="158"/>
      <c r="EG43" s="158"/>
      <c r="EH43" s="158"/>
      <c r="EI43" s="158"/>
      <c r="EJ43" s="158"/>
      <c r="EK43" s="158"/>
      <c r="EL43" s="158">
        <v>0.62453264308311762</v>
      </c>
      <c r="EM43" s="158">
        <v>0.40281030444964872</v>
      </c>
      <c r="EN43" s="158"/>
      <c r="EO43" s="158"/>
      <c r="EP43" s="158"/>
      <c r="EQ43" s="158"/>
      <c r="ER43" s="158"/>
      <c r="ES43" s="158">
        <v>0.83486338797814208</v>
      </c>
      <c r="ET43" s="158"/>
      <c r="EU43" s="158"/>
      <c r="EV43" s="158">
        <v>0.28176229508196721</v>
      </c>
      <c r="EW43" s="159">
        <v>0.6520686963309914</v>
      </c>
      <c r="EX43" s="160">
        <v>0.59034212401995723</v>
      </c>
      <c r="EY43" s="149">
        <v>6</v>
      </c>
      <c r="EZ43" s="150"/>
      <c r="FA43" s="150"/>
      <c r="FB43" s="150"/>
      <c r="FC43" s="150"/>
      <c r="FD43" s="150"/>
      <c r="FE43" s="150">
        <v>3</v>
      </c>
      <c r="FF43" s="150"/>
      <c r="FG43" s="150"/>
      <c r="FH43" s="150"/>
      <c r="FI43" s="150"/>
      <c r="FJ43" s="150"/>
      <c r="FK43" s="150">
        <v>12</v>
      </c>
      <c r="FL43" s="150"/>
      <c r="FM43" s="150"/>
      <c r="FN43" s="150"/>
      <c r="FO43" s="150"/>
      <c r="FP43" s="150"/>
      <c r="FQ43" s="150"/>
      <c r="FR43" s="150"/>
      <c r="FS43" s="150"/>
      <c r="FT43" s="150"/>
      <c r="FU43" s="150">
        <v>3</v>
      </c>
      <c r="FV43" s="150"/>
      <c r="FW43" s="150"/>
      <c r="FX43" s="150"/>
      <c r="FY43" s="150"/>
      <c r="FZ43" s="150"/>
      <c r="GA43" s="150"/>
      <c r="GB43" s="150"/>
      <c r="GC43" s="150"/>
      <c r="GD43" s="296">
        <v>9</v>
      </c>
      <c r="GE43" s="307">
        <v>33</v>
      </c>
      <c r="GF43" s="308">
        <f t="shared" si="2"/>
        <v>5</v>
      </c>
      <c r="GG43" s="302">
        <v>0.59653916211293256</v>
      </c>
      <c r="GH43" s="161"/>
      <c r="GI43" s="161"/>
      <c r="GJ43" s="161"/>
      <c r="GK43" s="161"/>
      <c r="GL43" s="161"/>
      <c r="GM43" s="161">
        <v>0.61839708561020035</v>
      </c>
      <c r="GN43" s="161"/>
      <c r="GO43" s="161"/>
      <c r="GP43" s="161"/>
      <c r="GQ43" s="161"/>
      <c r="GR43" s="161"/>
      <c r="GS43" s="161">
        <v>0.58447176684881608</v>
      </c>
      <c r="GT43" s="161"/>
      <c r="GU43" s="161"/>
      <c r="GV43" s="161"/>
      <c r="GW43" s="161"/>
      <c r="GX43" s="161"/>
      <c r="GY43" s="161"/>
      <c r="GZ43" s="161"/>
      <c r="HA43" s="161"/>
      <c r="HB43" s="161"/>
      <c r="HC43" s="161">
        <v>0.53187613843351544</v>
      </c>
      <c r="HD43" s="161"/>
      <c r="HE43" s="161"/>
      <c r="HF43" s="161"/>
      <c r="HG43" s="161"/>
      <c r="HH43" s="161"/>
      <c r="HI43" s="161"/>
      <c r="HJ43" s="161"/>
      <c r="HK43" s="161"/>
      <c r="HL43" s="162">
        <v>0.66211293260473592</v>
      </c>
      <c r="HM43" s="163">
        <v>0.60614340122536847</v>
      </c>
      <c r="HN43" s="152">
        <v>67</v>
      </c>
      <c r="HO43" s="153"/>
      <c r="HP43" s="153"/>
      <c r="HQ43" s="153"/>
      <c r="HR43" s="153"/>
      <c r="HS43" s="164"/>
      <c r="HT43" s="153"/>
      <c r="HU43" s="165"/>
      <c r="HV43" s="154"/>
      <c r="HW43" s="144">
        <v>57</v>
      </c>
      <c r="HX43" s="145">
        <v>677</v>
      </c>
      <c r="HY43" s="145">
        <v>16</v>
      </c>
      <c r="HZ43" s="145">
        <v>496</v>
      </c>
      <c r="IA43" s="145">
        <v>841</v>
      </c>
      <c r="IB43" s="145">
        <v>1085</v>
      </c>
      <c r="IC43" s="145">
        <v>1644</v>
      </c>
      <c r="ID43" s="145">
        <v>702</v>
      </c>
      <c r="IE43" s="145">
        <v>2256</v>
      </c>
      <c r="IF43" s="145">
        <v>457</v>
      </c>
      <c r="IG43" s="145">
        <v>209</v>
      </c>
      <c r="IH43" s="145">
        <v>951</v>
      </c>
      <c r="II43" s="145">
        <v>265</v>
      </c>
      <c r="IJ43" s="145">
        <v>899</v>
      </c>
      <c r="IK43" s="145">
        <v>1230</v>
      </c>
      <c r="IL43" s="145">
        <v>964</v>
      </c>
      <c r="IM43" s="145">
        <v>129</v>
      </c>
      <c r="IN43" s="145">
        <v>53</v>
      </c>
      <c r="IO43" s="145">
        <v>144</v>
      </c>
      <c r="IP43" s="145">
        <v>53</v>
      </c>
      <c r="IQ43" s="145">
        <v>53</v>
      </c>
      <c r="IR43" s="145">
        <v>158</v>
      </c>
      <c r="IS43" s="145">
        <v>10</v>
      </c>
      <c r="IT43" s="145">
        <v>132</v>
      </c>
      <c r="IU43" s="145">
        <v>647</v>
      </c>
      <c r="IV43" s="145"/>
      <c r="IW43" s="145">
        <v>29</v>
      </c>
      <c r="IX43" s="146"/>
      <c r="IY43" s="166">
        <v>14157</v>
      </c>
      <c r="IZ43" s="315">
        <f t="shared" si="21"/>
        <v>4.0262767535494811E-3</v>
      </c>
      <c r="JA43" s="439">
        <f t="shared" si="3"/>
        <v>38.680327868852459</v>
      </c>
      <c r="JB43" s="444">
        <v>1163</v>
      </c>
      <c r="JC43" s="452">
        <v>8.2150173059263962E-2</v>
      </c>
      <c r="JD43" s="445">
        <v>4020</v>
      </c>
      <c r="JE43" s="454">
        <v>0.28395846577664757</v>
      </c>
      <c r="JF43" s="167">
        <v>24.491228070175438</v>
      </c>
      <c r="JG43" s="168">
        <v>5.2983751846381093</v>
      </c>
      <c r="JH43" s="168">
        <v>3</v>
      </c>
      <c r="JI43" s="168">
        <v>3.848790322580645</v>
      </c>
      <c r="JJ43" s="168">
        <v>7.6634958382877523</v>
      </c>
      <c r="JK43" s="168">
        <v>5.9824884792626731</v>
      </c>
      <c r="JL43" s="168">
        <v>5.0948905109489049</v>
      </c>
      <c r="JM43" s="168">
        <v>5.9843304843304841</v>
      </c>
      <c r="JN43" s="168">
        <v>5.5350177304964543</v>
      </c>
      <c r="JO43" s="168">
        <v>5.6892778993435451</v>
      </c>
      <c r="JP43" s="168">
        <v>5.937799043062201</v>
      </c>
      <c r="JQ43" s="168">
        <v>5.8980021030494214</v>
      </c>
      <c r="JR43" s="168">
        <v>4.1358490566037736</v>
      </c>
      <c r="JS43" s="168">
        <v>2.8131256952169075</v>
      </c>
      <c r="JT43" s="168">
        <v>4.28130081300813</v>
      </c>
      <c r="JU43" s="168">
        <v>4.5269709543568464</v>
      </c>
      <c r="JV43" s="168">
        <v>5.3100775193798446</v>
      </c>
      <c r="JW43" s="168">
        <v>5.3396226415094343</v>
      </c>
      <c r="JX43" s="168">
        <v>6.8680555555555554</v>
      </c>
      <c r="JY43" s="168">
        <v>3.8490566037735849</v>
      </c>
      <c r="JZ43" s="168">
        <v>2.6037735849056602</v>
      </c>
      <c r="KA43" s="168">
        <v>3.5443037974683542</v>
      </c>
      <c r="KB43" s="168">
        <v>6.3</v>
      </c>
      <c r="KC43" s="168">
        <v>3.4772727272727271</v>
      </c>
      <c r="KD43" s="168">
        <v>12.795981452859351</v>
      </c>
      <c r="KE43" s="168"/>
      <c r="KF43" s="168">
        <v>10.689655172413794</v>
      </c>
      <c r="KG43" s="169"/>
      <c r="KH43" s="464">
        <f t="shared" si="4"/>
        <v>6.1907208169422923</v>
      </c>
      <c r="KI43" s="149">
        <v>4607</v>
      </c>
      <c r="KJ43" s="150">
        <v>2722</v>
      </c>
      <c r="KK43" s="150">
        <v>7</v>
      </c>
      <c r="KL43" s="150">
        <v>8</v>
      </c>
      <c r="KM43" s="150"/>
      <c r="KN43" s="296">
        <v>6813</v>
      </c>
      <c r="KO43" s="330">
        <f t="shared" si="5"/>
        <v>0.32542205269477997</v>
      </c>
      <c r="KP43" s="331">
        <f t="shared" si="6"/>
        <v>0.19227237409055592</v>
      </c>
      <c r="KQ43" s="331">
        <f t="shared" si="7"/>
        <v>4.9445503990958538E-4</v>
      </c>
      <c r="KR43" s="331">
        <f t="shared" si="8"/>
        <v>5.6509147418238323E-4</v>
      </c>
      <c r="KS43" s="331">
        <f t="shared" si="9"/>
        <v>0</v>
      </c>
      <c r="KT43" s="332">
        <v>0.48124602670057215</v>
      </c>
      <c r="KU43" s="324">
        <v>10385.584099999998</v>
      </c>
      <c r="KV43" s="170">
        <v>986.85059999999987</v>
      </c>
      <c r="KW43" s="342">
        <v>11372.4347</v>
      </c>
      <c r="KX43" s="351">
        <f t="shared" si="10"/>
        <v>8.6775666427875806E-2</v>
      </c>
      <c r="KY43" s="352">
        <f t="shared" si="11"/>
        <v>0.80330823620823621</v>
      </c>
      <c r="KZ43" s="346">
        <v>5602.522100000001</v>
      </c>
      <c r="LA43" s="171">
        <v>4993.6759000000002</v>
      </c>
      <c r="LB43" s="172">
        <v>776.23670000000004</v>
      </c>
      <c r="LC43" s="173">
        <v>0.49264051610689846</v>
      </c>
      <c r="LD43" s="174">
        <v>239</v>
      </c>
      <c r="LE43" s="175">
        <v>2625</v>
      </c>
      <c r="LF43" s="175">
        <v>31</v>
      </c>
      <c r="LG43" s="175">
        <v>1256</v>
      </c>
      <c r="LH43" s="175">
        <v>4750</v>
      </c>
      <c r="LI43" s="175">
        <v>4800</v>
      </c>
      <c r="LJ43" s="175">
        <v>5414</v>
      </c>
      <c r="LK43" s="175">
        <v>3043</v>
      </c>
      <c r="LL43" s="175">
        <v>9251</v>
      </c>
      <c r="LM43" s="175">
        <v>2104</v>
      </c>
      <c r="LN43" s="175">
        <v>904</v>
      </c>
      <c r="LO43" s="175">
        <v>4289</v>
      </c>
      <c r="LP43" s="175">
        <v>782</v>
      </c>
      <c r="LQ43" s="175">
        <v>2079</v>
      </c>
      <c r="LR43" s="175">
        <v>4232</v>
      </c>
      <c r="LS43" s="175">
        <v>3405</v>
      </c>
      <c r="LT43" s="175">
        <v>513</v>
      </c>
      <c r="LU43" s="175">
        <v>204</v>
      </c>
      <c r="LV43" s="175">
        <v>610</v>
      </c>
      <c r="LW43" s="175">
        <v>132</v>
      </c>
      <c r="LX43" s="175">
        <v>68</v>
      </c>
      <c r="LY43" s="175">
        <v>272</v>
      </c>
      <c r="LZ43" s="175">
        <v>52</v>
      </c>
      <c r="MA43" s="175">
        <v>335</v>
      </c>
      <c r="MB43" s="175">
        <v>7632</v>
      </c>
      <c r="MC43" s="175"/>
      <c r="MD43" s="175">
        <v>224</v>
      </c>
      <c r="ME43" s="364"/>
      <c r="MF43" s="374">
        <f t="shared" si="12"/>
        <v>59246</v>
      </c>
      <c r="MG43" s="375">
        <f t="shared" si="13"/>
        <v>161.87431693989072</v>
      </c>
      <c r="MH43" s="369">
        <v>1097</v>
      </c>
      <c r="MI43" s="156">
        <v>302</v>
      </c>
      <c r="MJ43" s="156">
        <v>4</v>
      </c>
      <c r="MK43" s="156">
        <v>174</v>
      </c>
      <c r="ML43" s="156">
        <v>850</v>
      </c>
      <c r="MM43" s="156">
        <v>642</v>
      </c>
      <c r="MN43" s="156">
        <v>1387</v>
      </c>
      <c r="MO43" s="156">
        <v>463</v>
      </c>
      <c r="MP43" s="156">
        <v>1094</v>
      </c>
      <c r="MQ43" s="156">
        <v>79</v>
      </c>
      <c r="MR43" s="156">
        <v>131</v>
      </c>
      <c r="MS43" s="156">
        <v>380</v>
      </c>
      <c r="MT43" s="156">
        <v>64</v>
      </c>
      <c r="MU43" s="156">
        <v>25</v>
      </c>
      <c r="MV43" s="156">
        <v>1</v>
      </c>
      <c r="MW43" s="156">
        <v>3</v>
      </c>
      <c r="MX43" s="156">
        <v>46</v>
      </c>
      <c r="MY43" s="156">
        <v>31</v>
      </c>
      <c r="MZ43" s="156">
        <v>238</v>
      </c>
      <c r="NA43" s="156">
        <v>20</v>
      </c>
      <c r="NB43" s="156">
        <v>25</v>
      </c>
      <c r="NC43" s="156">
        <v>134</v>
      </c>
      <c r="ND43" s="156">
        <v>2</v>
      </c>
      <c r="NE43" s="156">
        <v>5</v>
      </c>
      <c r="NF43" s="156"/>
      <c r="NG43" s="156"/>
      <c r="NH43" s="156">
        <v>56</v>
      </c>
      <c r="NI43" s="278"/>
      <c r="NJ43" s="289">
        <f t="shared" si="14"/>
        <v>7253</v>
      </c>
      <c r="NK43" s="290">
        <f t="shared" si="15"/>
        <v>19.816939890710383</v>
      </c>
      <c r="NL43" s="386">
        <f t="shared" si="16"/>
        <v>59246</v>
      </c>
      <c r="NM43" s="387">
        <f t="shared" si="17"/>
        <v>7253</v>
      </c>
      <c r="NN43" s="393">
        <f t="shared" si="18"/>
        <v>0.109069309312922</v>
      </c>
      <c r="NO43" s="380"/>
      <c r="NP43" s="176">
        <v>2</v>
      </c>
      <c r="NQ43" s="176">
        <v>55</v>
      </c>
      <c r="NR43" s="176">
        <v>431</v>
      </c>
      <c r="NS43" s="176">
        <v>1475</v>
      </c>
      <c r="NT43" s="176">
        <v>1894</v>
      </c>
      <c r="NU43" s="176">
        <v>2723</v>
      </c>
      <c r="NV43" s="176"/>
      <c r="NW43" s="176"/>
      <c r="NX43" s="176"/>
      <c r="NY43" s="176">
        <v>673</v>
      </c>
      <c r="NZ43" s="176"/>
      <c r="OA43" s="176"/>
      <c r="OB43" s="176"/>
      <c r="OC43" s="176"/>
      <c r="OD43" s="176"/>
      <c r="OE43" s="397"/>
      <c r="OF43" s="403">
        <f t="shared" si="19"/>
        <v>7253</v>
      </c>
      <c r="OG43" s="407">
        <f t="shared" si="20"/>
        <v>6.728250379153454E-2</v>
      </c>
      <c r="OH43" s="415">
        <v>896</v>
      </c>
      <c r="OI43" s="416">
        <v>11</v>
      </c>
      <c r="OJ43" s="416">
        <v>82</v>
      </c>
      <c r="OK43" s="416">
        <v>989</v>
      </c>
      <c r="OL43" s="416">
        <v>703</v>
      </c>
      <c r="OM43" s="416">
        <v>27</v>
      </c>
      <c r="ON43" s="416">
        <v>218</v>
      </c>
      <c r="OO43" s="416">
        <v>948</v>
      </c>
      <c r="OP43" s="417">
        <v>1937</v>
      </c>
      <c r="OQ43" s="429"/>
      <c r="OR43" s="430"/>
      <c r="OS43" s="431"/>
      <c r="OT43" s="346">
        <v>9.73</v>
      </c>
      <c r="OU43" s="177">
        <v>1.6216666666666668</v>
      </c>
      <c r="OV43" s="171">
        <v>12.34</v>
      </c>
      <c r="OW43" s="177">
        <v>0.45703703703703702</v>
      </c>
      <c r="OX43" s="171">
        <v>34.03</v>
      </c>
      <c r="OY43" s="177">
        <v>5.6716666666666669</v>
      </c>
      <c r="OZ43" s="171">
        <v>82.539999999999992</v>
      </c>
      <c r="PA43" s="178">
        <v>3.0570370370370368</v>
      </c>
      <c r="PB43" s="155"/>
      <c r="PC43" s="156"/>
      <c r="PD43" s="156"/>
      <c r="PE43" s="156"/>
      <c r="PF43" s="156"/>
      <c r="PG43" s="156"/>
      <c r="PH43" s="156"/>
      <c r="PI43" s="156"/>
      <c r="PJ43" s="157"/>
    </row>
    <row r="44" spans="1:426" x14ac:dyDescent="0.15">
      <c r="A44" s="130" t="s">
        <v>416</v>
      </c>
      <c r="B44" s="131" t="s">
        <v>417</v>
      </c>
      <c r="C44" s="132" t="s">
        <v>418</v>
      </c>
      <c r="D44" s="131" t="s">
        <v>419</v>
      </c>
      <c r="E44" s="131" t="s">
        <v>280</v>
      </c>
      <c r="F44" s="132" t="s">
        <v>420</v>
      </c>
      <c r="G44" s="132" t="s">
        <v>420</v>
      </c>
      <c r="H44" s="132" t="s">
        <v>186</v>
      </c>
      <c r="I44" s="132" t="s">
        <v>210</v>
      </c>
      <c r="J44" s="133" t="s">
        <v>282</v>
      </c>
      <c r="K44" s="134">
        <v>1073735</v>
      </c>
      <c r="L44" s="135">
        <v>15772</v>
      </c>
      <c r="M44" s="135">
        <v>1062669</v>
      </c>
      <c r="N44" s="135">
        <v>729418</v>
      </c>
      <c r="O44" s="136">
        <v>0.68640188054794105</v>
      </c>
      <c r="P44" s="137">
        <v>11066</v>
      </c>
      <c r="Q44" s="138">
        <v>2965.2560100000001</v>
      </c>
      <c r="R44" s="139">
        <v>936921.09289999981</v>
      </c>
      <c r="S44" s="139">
        <v>55740.515619999998</v>
      </c>
      <c r="T44" s="139">
        <v>995626.8645299999</v>
      </c>
      <c r="U44" s="467">
        <f t="shared" si="0"/>
        <v>0.92725566786031921</v>
      </c>
      <c r="V44" s="140">
        <v>128.4225198</v>
      </c>
      <c r="W44" s="141">
        <v>8.9489682540000004</v>
      </c>
      <c r="X44" s="141">
        <v>280.14105819999997</v>
      </c>
      <c r="Y44" s="141">
        <v>91.682962959999998</v>
      </c>
      <c r="Z44" s="141">
        <v>19.208994709999999</v>
      </c>
      <c r="AA44" s="141">
        <v>90.801798939999998</v>
      </c>
      <c r="AB44" s="141">
        <v>0</v>
      </c>
      <c r="AC44" s="141">
        <v>68.04070437</v>
      </c>
      <c r="AD44" s="141">
        <v>162.59287699999999</v>
      </c>
      <c r="AE44" s="141">
        <v>849.83988423400001</v>
      </c>
      <c r="AF44" s="142">
        <v>0.20739859915186654</v>
      </c>
      <c r="AG44" s="143">
        <v>0.45241958440065982</v>
      </c>
      <c r="AH44" s="147"/>
      <c r="AI44" s="148">
        <v>1</v>
      </c>
      <c r="AJ44" s="149"/>
      <c r="AK44" s="150">
        <v>11</v>
      </c>
      <c r="AL44" s="150"/>
      <c r="AM44" s="150">
        <v>16</v>
      </c>
      <c r="AN44" s="151"/>
      <c r="AO44" s="149">
        <v>10830</v>
      </c>
      <c r="AP44" s="150">
        <v>4569</v>
      </c>
      <c r="AQ44" s="151">
        <v>2974</v>
      </c>
      <c r="AR44" s="152"/>
      <c r="AS44" s="153"/>
      <c r="AT44" s="153"/>
      <c r="AU44" s="153"/>
      <c r="AV44" s="153"/>
      <c r="AW44" s="153"/>
      <c r="AX44" s="153"/>
      <c r="AY44" s="153"/>
      <c r="AZ44" s="153"/>
      <c r="BA44" s="153"/>
      <c r="BB44" s="153"/>
      <c r="BC44" s="153"/>
      <c r="BD44" s="153"/>
      <c r="BE44" s="153"/>
      <c r="BF44" s="153"/>
      <c r="BG44" s="153">
        <v>1</v>
      </c>
      <c r="BH44" s="153"/>
      <c r="BI44" s="153"/>
      <c r="BJ44" s="153"/>
      <c r="BK44" s="153"/>
      <c r="BL44" s="153"/>
      <c r="BM44" s="153"/>
      <c r="BN44" s="153"/>
      <c r="BO44" s="153"/>
      <c r="BP44" s="153"/>
      <c r="BQ44" s="153"/>
      <c r="BR44" s="153"/>
      <c r="BS44" s="154">
        <v>1</v>
      </c>
      <c r="BT44" s="155"/>
      <c r="BU44" s="156"/>
      <c r="BV44" s="156"/>
      <c r="BW44" s="156"/>
      <c r="BX44" s="156"/>
      <c r="BY44" s="156"/>
      <c r="BZ44" s="156"/>
      <c r="CA44" s="156"/>
      <c r="CB44" s="156">
        <v>25</v>
      </c>
      <c r="CC44" s="156"/>
      <c r="CD44" s="156"/>
      <c r="CE44" s="156"/>
      <c r="CF44" s="156">
        <v>30</v>
      </c>
      <c r="CG44" s="156"/>
      <c r="CH44" s="156"/>
      <c r="CI44" s="156">
        <v>70</v>
      </c>
      <c r="CJ44" s="156"/>
      <c r="CK44" s="156"/>
      <c r="CL44" s="156"/>
      <c r="CM44" s="156"/>
      <c r="CN44" s="156"/>
      <c r="CO44" s="156">
        <v>10</v>
      </c>
      <c r="CP44" s="156"/>
      <c r="CQ44" s="156">
        <v>36</v>
      </c>
      <c r="CR44" s="156"/>
      <c r="CS44" s="156"/>
      <c r="CT44" s="156"/>
      <c r="CU44" s="156"/>
      <c r="CV44" s="156"/>
      <c r="CW44" s="156">
        <v>15</v>
      </c>
      <c r="CX44" s="156"/>
      <c r="CY44" s="156">
        <v>15</v>
      </c>
      <c r="CZ44" s="156"/>
      <c r="DA44" s="156"/>
      <c r="DB44" s="156"/>
      <c r="DC44" s="156">
        <v>20</v>
      </c>
      <c r="DD44" s="156"/>
      <c r="DE44" s="156"/>
      <c r="DF44" s="156"/>
      <c r="DG44" s="278">
        <v>64</v>
      </c>
      <c r="DH44" s="289">
        <v>285</v>
      </c>
      <c r="DI44" s="290">
        <f t="shared" si="1"/>
        <v>9</v>
      </c>
      <c r="DJ44" s="284"/>
      <c r="DK44" s="158"/>
      <c r="DL44" s="158"/>
      <c r="DM44" s="158"/>
      <c r="DN44" s="158"/>
      <c r="DO44" s="158"/>
      <c r="DP44" s="158"/>
      <c r="DQ44" s="158"/>
      <c r="DR44" s="158">
        <v>0.27420765027322402</v>
      </c>
      <c r="DS44" s="158"/>
      <c r="DT44" s="158"/>
      <c r="DU44" s="158"/>
      <c r="DV44" s="158">
        <v>0.51730418943533696</v>
      </c>
      <c r="DW44" s="158"/>
      <c r="DX44" s="158"/>
      <c r="DY44" s="158">
        <v>0.54457455113192821</v>
      </c>
      <c r="DZ44" s="158"/>
      <c r="EA44" s="158"/>
      <c r="EB44" s="158"/>
      <c r="EC44" s="158"/>
      <c r="ED44" s="158"/>
      <c r="EE44" s="158">
        <v>0.71229508196721314</v>
      </c>
      <c r="EF44" s="158"/>
      <c r="EG44" s="158">
        <v>0.70780206435944137</v>
      </c>
      <c r="EH44" s="158"/>
      <c r="EI44" s="158"/>
      <c r="EJ44" s="158"/>
      <c r="EK44" s="158"/>
      <c r="EL44" s="158"/>
      <c r="EM44" s="158">
        <v>0.19125683060109289</v>
      </c>
      <c r="EN44" s="158"/>
      <c r="EO44" s="158">
        <v>1.0134790528233151</v>
      </c>
      <c r="EP44" s="158"/>
      <c r="EQ44" s="158"/>
      <c r="ER44" s="158"/>
      <c r="ES44" s="158">
        <v>0.8028688524590164</v>
      </c>
      <c r="ET44" s="158"/>
      <c r="EU44" s="158"/>
      <c r="EV44" s="158"/>
      <c r="EW44" s="159">
        <v>0.69646516393442626</v>
      </c>
      <c r="EX44" s="160">
        <v>0.60280893490556997</v>
      </c>
      <c r="EY44" s="149">
        <v>4</v>
      </c>
      <c r="EZ44" s="150"/>
      <c r="FA44" s="150"/>
      <c r="FB44" s="150"/>
      <c r="FC44" s="150"/>
      <c r="FD44" s="150"/>
      <c r="FE44" s="150">
        <v>4</v>
      </c>
      <c r="FF44" s="150"/>
      <c r="FG44" s="150"/>
      <c r="FH44" s="150"/>
      <c r="FI44" s="150"/>
      <c r="FJ44" s="150"/>
      <c r="FK44" s="150">
        <v>6</v>
      </c>
      <c r="FL44" s="150"/>
      <c r="FM44" s="150"/>
      <c r="FN44" s="150"/>
      <c r="FO44" s="150"/>
      <c r="FP44" s="150"/>
      <c r="FQ44" s="150"/>
      <c r="FR44" s="150"/>
      <c r="FS44" s="150">
        <v>5</v>
      </c>
      <c r="FT44" s="150"/>
      <c r="FU44" s="150"/>
      <c r="FV44" s="150"/>
      <c r="FW44" s="150"/>
      <c r="FX44" s="150"/>
      <c r="FY44" s="150"/>
      <c r="FZ44" s="150"/>
      <c r="GA44" s="150"/>
      <c r="GB44" s="150"/>
      <c r="GC44" s="150"/>
      <c r="GD44" s="296">
        <v>6</v>
      </c>
      <c r="GE44" s="307">
        <v>25</v>
      </c>
      <c r="GF44" s="308">
        <f t="shared" si="2"/>
        <v>5</v>
      </c>
      <c r="GG44" s="302">
        <v>0.76844262295081966</v>
      </c>
      <c r="GH44" s="161"/>
      <c r="GI44" s="161"/>
      <c r="GJ44" s="161"/>
      <c r="GK44" s="161"/>
      <c r="GL44" s="161"/>
      <c r="GM44" s="161">
        <v>0.70423497267759561</v>
      </c>
      <c r="GN44" s="161"/>
      <c r="GO44" s="161"/>
      <c r="GP44" s="161"/>
      <c r="GQ44" s="161"/>
      <c r="GR44" s="161"/>
      <c r="GS44" s="161">
        <v>0.90072859744990896</v>
      </c>
      <c r="GT44" s="161"/>
      <c r="GU44" s="161"/>
      <c r="GV44" s="161"/>
      <c r="GW44" s="161"/>
      <c r="GX44" s="161"/>
      <c r="GY44" s="161"/>
      <c r="GZ44" s="161"/>
      <c r="HA44" s="161">
        <v>0.86393442622950822</v>
      </c>
      <c r="HB44" s="161"/>
      <c r="HC44" s="161"/>
      <c r="HD44" s="161"/>
      <c r="HE44" s="161"/>
      <c r="HF44" s="161"/>
      <c r="HG44" s="161"/>
      <c r="HH44" s="161"/>
      <c r="HI44" s="161"/>
      <c r="HJ44" s="161"/>
      <c r="HK44" s="161"/>
      <c r="HL44" s="162">
        <v>0.86976320582877964</v>
      </c>
      <c r="HM44" s="163">
        <v>0.83333333333333337</v>
      </c>
      <c r="HN44" s="152">
        <v>90</v>
      </c>
      <c r="HO44" s="153"/>
      <c r="HP44" s="153"/>
      <c r="HQ44" s="153"/>
      <c r="HR44" s="153"/>
      <c r="HS44" s="164"/>
      <c r="HT44" s="153"/>
      <c r="HU44" s="165"/>
      <c r="HV44" s="154"/>
      <c r="HW44" s="144">
        <v>74</v>
      </c>
      <c r="HX44" s="145">
        <v>805</v>
      </c>
      <c r="HY44" s="145">
        <v>21</v>
      </c>
      <c r="HZ44" s="145">
        <v>522</v>
      </c>
      <c r="IA44" s="145">
        <v>935</v>
      </c>
      <c r="IB44" s="145">
        <v>977</v>
      </c>
      <c r="IC44" s="145">
        <v>1388</v>
      </c>
      <c r="ID44" s="145">
        <v>460</v>
      </c>
      <c r="IE44" s="145">
        <v>1097</v>
      </c>
      <c r="IF44" s="145">
        <v>390</v>
      </c>
      <c r="IG44" s="145">
        <v>180</v>
      </c>
      <c r="IH44" s="145">
        <v>674</v>
      </c>
      <c r="II44" s="145">
        <v>143</v>
      </c>
      <c r="IJ44" s="145">
        <v>453</v>
      </c>
      <c r="IK44" s="145">
        <v>958</v>
      </c>
      <c r="IL44" s="145">
        <v>754</v>
      </c>
      <c r="IM44" s="145">
        <v>161</v>
      </c>
      <c r="IN44" s="145">
        <v>33</v>
      </c>
      <c r="IO44" s="145">
        <v>220</v>
      </c>
      <c r="IP44" s="145">
        <v>23</v>
      </c>
      <c r="IQ44" s="145">
        <v>73</v>
      </c>
      <c r="IR44" s="145">
        <v>116</v>
      </c>
      <c r="IS44" s="145">
        <v>5</v>
      </c>
      <c r="IT44" s="145">
        <v>198</v>
      </c>
      <c r="IU44" s="145">
        <v>358</v>
      </c>
      <c r="IV44" s="145"/>
      <c r="IW44" s="145">
        <v>12</v>
      </c>
      <c r="IX44" s="146">
        <v>2</v>
      </c>
      <c r="IY44" s="166">
        <v>11032</v>
      </c>
      <c r="IZ44" s="315">
        <f t="shared" si="21"/>
        <v>6.7077592458303116E-3</v>
      </c>
      <c r="JA44" s="439">
        <f t="shared" si="3"/>
        <v>30.142076502732241</v>
      </c>
      <c r="JB44" s="444">
        <v>992</v>
      </c>
      <c r="JC44" s="452">
        <v>8.9920232052211752E-2</v>
      </c>
      <c r="JD44" s="445">
        <v>2488</v>
      </c>
      <c r="JE44" s="454">
        <v>0.22552574329224076</v>
      </c>
      <c r="JF44" s="167">
        <v>30.635135135135137</v>
      </c>
      <c r="JG44" s="168">
        <v>10.363975155279503</v>
      </c>
      <c r="JH44" s="168">
        <v>5.5714285714285712</v>
      </c>
      <c r="JI44" s="168">
        <v>4.0459770114942533</v>
      </c>
      <c r="JJ44" s="168">
        <v>9.6545454545454543</v>
      </c>
      <c r="JK44" s="168">
        <v>7.6519959058341867</v>
      </c>
      <c r="JL44" s="168">
        <v>5.9106628242074928</v>
      </c>
      <c r="JM44" s="168">
        <v>7.6586956521739129</v>
      </c>
      <c r="JN44" s="168">
        <v>7.5706472196900636</v>
      </c>
      <c r="JO44" s="168">
        <v>6.5589743589743588</v>
      </c>
      <c r="JP44" s="168">
        <v>8.6833333333333336</v>
      </c>
      <c r="JQ44" s="168">
        <v>6.767062314540059</v>
      </c>
      <c r="JR44" s="168">
        <v>5.8531468531468533</v>
      </c>
      <c r="JS44" s="168">
        <v>5.1015452538631347</v>
      </c>
      <c r="JT44" s="168">
        <v>4.7390396659707728</v>
      </c>
      <c r="JU44" s="168">
        <v>4.4694960212201593</v>
      </c>
      <c r="JV44" s="168">
        <v>6.1180124223602483</v>
      </c>
      <c r="JW44" s="168">
        <v>9.0303030303030312</v>
      </c>
      <c r="JX44" s="168">
        <v>11.013636363636364</v>
      </c>
      <c r="JY44" s="168">
        <v>6.3043478260869561</v>
      </c>
      <c r="JZ44" s="168">
        <v>2.7260273972602738</v>
      </c>
      <c r="KA44" s="168">
        <v>3.6206896551724137</v>
      </c>
      <c r="KB44" s="168">
        <v>3</v>
      </c>
      <c r="KC44" s="168">
        <v>6.3030303030303028</v>
      </c>
      <c r="KD44" s="168">
        <v>17.416201117318437</v>
      </c>
      <c r="KE44" s="168"/>
      <c r="KF44" s="168">
        <v>10.583333333333334</v>
      </c>
      <c r="KG44" s="169">
        <v>3</v>
      </c>
      <c r="KH44" s="464">
        <f t="shared" si="4"/>
        <v>7.7907867473829127</v>
      </c>
      <c r="KI44" s="149">
        <v>2599</v>
      </c>
      <c r="KJ44" s="150">
        <v>1520</v>
      </c>
      <c r="KK44" s="150">
        <v>49</v>
      </c>
      <c r="KL44" s="150">
        <v>18</v>
      </c>
      <c r="KM44" s="150"/>
      <c r="KN44" s="296">
        <v>6846</v>
      </c>
      <c r="KO44" s="330">
        <f t="shared" si="5"/>
        <v>0.23558738216098621</v>
      </c>
      <c r="KP44" s="331">
        <f t="shared" si="6"/>
        <v>0.13778100072516317</v>
      </c>
      <c r="KQ44" s="331">
        <f t="shared" si="7"/>
        <v>4.4416243654822338E-3</v>
      </c>
      <c r="KR44" s="331">
        <f t="shared" si="8"/>
        <v>1.6316171138506164E-3</v>
      </c>
      <c r="KS44" s="331">
        <f t="shared" si="9"/>
        <v>0</v>
      </c>
      <c r="KT44" s="332">
        <v>0.62055837563451777</v>
      </c>
      <c r="KU44" s="324">
        <v>9056.8516999999993</v>
      </c>
      <c r="KV44" s="170">
        <v>457.46590000000003</v>
      </c>
      <c r="KW44" s="342">
        <v>9514.3176000000003</v>
      </c>
      <c r="KX44" s="351">
        <f t="shared" si="10"/>
        <v>4.808184036236083E-2</v>
      </c>
      <c r="KY44" s="352">
        <f t="shared" si="11"/>
        <v>0.86242907904278465</v>
      </c>
      <c r="KZ44" s="346">
        <v>6439.015699999999</v>
      </c>
      <c r="LA44" s="171">
        <v>2682.0830999999998</v>
      </c>
      <c r="LB44" s="172">
        <v>393.21879999999999</v>
      </c>
      <c r="LC44" s="173">
        <v>0.67677115382400088</v>
      </c>
      <c r="LD44" s="174">
        <v>741</v>
      </c>
      <c r="LE44" s="175">
        <v>6038</v>
      </c>
      <c r="LF44" s="175">
        <v>81</v>
      </c>
      <c r="LG44" s="175">
        <v>1498</v>
      </c>
      <c r="LH44" s="175">
        <v>7393</v>
      </c>
      <c r="LI44" s="175">
        <v>5911</v>
      </c>
      <c r="LJ44" s="175">
        <v>5544</v>
      </c>
      <c r="LK44" s="175">
        <v>2760</v>
      </c>
      <c r="LL44" s="175">
        <v>6986</v>
      </c>
      <c r="LM44" s="175">
        <v>2087</v>
      </c>
      <c r="LN44" s="175">
        <v>1246</v>
      </c>
      <c r="LO44" s="175">
        <v>3579</v>
      </c>
      <c r="LP44" s="175">
        <v>661</v>
      </c>
      <c r="LQ44" s="175">
        <v>1922</v>
      </c>
      <c r="LR44" s="175">
        <v>3650</v>
      </c>
      <c r="LS44" s="175">
        <v>2643</v>
      </c>
      <c r="LT44" s="175">
        <v>784</v>
      </c>
      <c r="LU44" s="175">
        <v>255</v>
      </c>
      <c r="LV44" s="175">
        <v>1890</v>
      </c>
      <c r="LW44" s="175">
        <v>92</v>
      </c>
      <c r="LX44" s="175">
        <v>60</v>
      </c>
      <c r="LY44" s="175">
        <v>208</v>
      </c>
      <c r="LZ44" s="175">
        <v>3</v>
      </c>
      <c r="MA44" s="175">
        <v>976</v>
      </c>
      <c r="MB44" s="175">
        <v>5877</v>
      </c>
      <c r="MC44" s="175"/>
      <c r="MD44" s="175">
        <v>87</v>
      </c>
      <c r="ME44" s="364">
        <v>3</v>
      </c>
      <c r="MF44" s="374">
        <f t="shared" si="12"/>
        <v>62975</v>
      </c>
      <c r="MG44" s="375">
        <f t="shared" si="13"/>
        <v>172.06284153005464</v>
      </c>
      <c r="MH44" s="369">
        <v>1445</v>
      </c>
      <c r="MI44" s="156">
        <v>1522</v>
      </c>
      <c r="MJ44" s="156">
        <v>15</v>
      </c>
      <c r="MK44" s="156">
        <v>96</v>
      </c>
      <c r="ML44" s="156">
        <v>701</v>
      </c>
      <c r="MM44" s="156">
        <v>584</v>
      </c>
      <c r="MN44" s="156">
        <v>1280</v>
      </c>
      <c r="MO44" s="156">
        <v>304</v>
      </c>
      <c r="MP44" s="156">
        <v>226</v>
      </c>
      <c r="MQ44" s="156">
        <v>88</v>
      </c>
      <c r="MR44" s="156">
        <v>134</v>
      </c>
      <c r="MS44" s="156">
        <v>301</v>
      </c>
      <c r="MT44" s="156">
        <v>32</v>
      </c>
      <c r="MU44" s="156">
        <v>15</v>
      </c>
      <c r="MV44" s="156">
        <v>4</v>
      </c>
      <c r="MW44" s="156">
        <v>16</v>
      </c>
      <c r="MX44" s="156">
        <v>39</v>
      </c>
      <c r="MY44" s="156">
        <v>10</v>
      </c>
      <c r="MZ44" s="156">
        <v>319</v>
      </c>
      <c r="NA44" s="156">
        <v>30</v>
      </c>
      <c r="NB44" s="156">
        <v>86</v>
      </c>
      <c r="NC44" s="156">
        <v>101</v>
      </c>
      <c r="ND44" s="156">
        <v>7</v>
      </c>
      <c r="NE44" s="156">
        <v>81</v>
      </c>
      <c r="NF44" s="156"/>
      <c r="NG44" s="156"/>
      <c r="NH44" s="156">
        <v>28</v>
      </c>
      <c r="NI44" s="278">
        <v>1</v>
      </c>
      <c r="NJ44" s="289">
        <f t="shared" si="14"/>
        <v>7465</v>
      </c>
      <c r="NK44" s="290">
        <f t="shared" si="15"/>
        <v>20.396174863387976</v>
      </c>
      <c r="NL44" s="386">
        <f t="shared" si="16"/>
        <v>62975</v>
      </c>
      <c r="NM44" s="387">
        <f t="shared" si="17"/>
        <v>7465</v>
      </c>
      <c r="NN44" s="393">
        <f t="shared" si="18"/>
        <v>0.10597671777399205</v>
      </c>
      <c r="NO44" s="380"/>
      <c r="NP44" s="176">
        <v>66</v>
      </c>
      <c r="NQ44" s="176">
        <v>309</v>
      </c>
      <c r="NR44" s="176">
        <v>456</v>
      </c>
      <c r="NS44" s="176">
        <v>388</v>
      </c>
      <c r="NT44" s="176">
        <v>2711</v>
      </c>
      <c r="NU44" s="176">
        <v>2504</v>
      </c>
      <c r="NV44" s="176"/>
      <c r="NW44" s="176"/>
      <c r="NX44" s="176"/>
      <c r="NY44" s="176">
        <v>1031</v>
      </c>
      <c r="NZ44" s="176"/>
      <c r="OA44" s="176"/>
      <c r="OB44" s="176"/>
      <c r="OC44" s="176"/>
      <c r="OD44" s="176"/>
      <c r="OE44" s="397"/>
      <c r="OF44" s="403">
        <f t="shared" si="19"/>
        <v>7465</v>
      </c>
      <c r="OG44" s="407">
        <f t="shared" si="20"/>
        <v>0.11131949095780308</v>
      </c>
      <c r="OH44" s="415">
        <v>947</v>
      </c>
      <c r="OI44" s="416">
        <v>5</v>
      </c>
      <c r="OJ44" s="416">
        <v>113</v>
      </c>
      <c r="OK44" s="416">
        <v>1065</v>
      </c>
      <c r="OL44" s="416">
        <v>12</v>
      </c>
      <c r="OM44" s="416">
        <v>0</v>
      </c>
      <c r="ON44" s="416">
        <v>239</v>
      </c>
      <c r="OO44" s="416">
        <v>251</v>
      </c>
      <c r="OP44" s="417">
        <v>1316</v>
      </c>
      <c r="OQ44" s="429"/>
      <c r="OR44" s="430"/>
      <c r="OS44" s="431"/>
      <c r="OT44" s="346">
        <v>4.0999999999999996</v>
      </c>
      <c r="OU44" s="177">
        <v>1.0249999999999999</v>
      </c>
      <c r="OV44" s="171">
        <v>6.75</v>
      </c>
      <c r="OW44" s="177">
        <v>0.32142857142857145</v>
      </c>
      <c r="OX44" s="171">
        <v>26.5</v>
      </c>
      <c r="OY44" s="177">
        <v>6.625</v>
      </c>
      <c r="OZ44" s="171">
        <v>56.88000000000001</v>
      </c>
      <c r="PA44" s="178">
        <v>2.7085714285714291</v>
      </c>
      <c r="PB44" s="155"/>
      <c r="PC44" s="156">
        <v>20</v>
      </c>
      <c r="PD44" s="156"/>
      <c r="PE44" s="156">
        <v>192</v>
      </c>
      <c r="PF44" s="156"/>
      <c r="PG44" s="156"/>
      <c r="PH44" s="156"/>
      <c r="PI44" s="156">
        <v>212</v>
      </c>
      <c r="PJ44" s="179">
        <v>1.9216823785351705E-2</v>
      </c>
    </row>
    <row r="45" spans="1:426" x14ac:dyDescent="0.15">
      <c r="A45" s="130" t="s">
        <v>421</v>
      </c>
      <c r="B45" s="131" t="s">
        <v>422</v>
      </c>
      <c r="C45" s="132" t="s">
        <v>423</v>
      </c>
      <c r="D45" s="131" t="s">
        <v>424</v>
      </c>
      <c r="E45" s="131" t="s">
        <v>274</v>
      </c>
      <c r="F45" s="132" t="s">
        <v>425</v>
      </c>
      <c r="G45" s="132" t="s">
        <v>425</v>
      </c>
      <c r="H45" s="132" t="s">
        <v>186</v>
      </c>
      <c r="I45" s="132" t="s">
        <v>210</v>
      </c>
      <c r="J45" s="133" t="s">
        <v>282</v>
      </c>
      <c r="K45" s="134">
        <v>1545240</v>
      </c>
      <c r="L45" s="135">
        <v>38149</v>
      </c>
      <c r="M45" s="135">
        <v>1544624</v>
      </c>
      <c r="N45" s="135">
        <v>1006905</v>
      </c>
      <c r="O45" s="136">
        <v>0.65187709112379455</v>
      </c>
      <c r="P45" s="137">
        <v>616</v>
      </c>
      <c r="Q45" s="138">
        <v>0</v>
      </c>
      <c r="R45" s="139">
        <v>1332202.7153399999</v>
      </c>
      <c r="S45" s="139">
        <v>52854.517669999994</v>
      </c>
      <c r="T45" s="139">
        <v>1385057.2330100001</v>
      </c>
      <c r="U45" s="467">
        <f t="shared" si="0"/>
        <v>0.89633793650824478</v>
      </c>
      <c r="V45" s="140">
        <v>170.36053079999999</v>
      </c>
      <c r="W45" s="141">
        <v>9.69</v>
      </c>
      <c r="X45" s="141">
        <v>421.74547089999999</v>
      </c>
      <c r="Y45" s="141">
        <v>108.7536508</v>
      </c>
      <c r="Z45" s="141">
        <v>24.85055556</v>
      </c>
      <c r="AA45" s="141">
        <v>157.42740739999999</v>
      </c>
      <c r="AB45" s="141">
        <v>0</v>
      </c>
      <c r="AC45" s="141">
        <v>95.305446430000003</v>
      </c>
      <c r="AD45" s="141">
        <v>32.836071429999997</v>
      </c>
      <c r="AE45" s="141">
        <v>1020.96913332</v>
      </c>
      <c r="AF45" s="142">
        <v>0.19081010471682971</v>
      </c>
      <c r="AG45" s="143">
        <v>0.4723705490255356</v>
      </c>
      <c r="AH45" s="147"/>
      <c r="AI45" s="148">
        <v>1</v>
      </c>
      <c r="AJ45" s="149">
        <v>6791</v>
      </c>
      <c r="AK45" s="150">
        <v>6582</v>
      </c>
      <c r="AL45" s="150">
        <v>4802</v>
      </c>
      <c r="AM45" s="150">
        <v>6489</v>
      </c>
      <c r="AN45" s="151">
        <v>24505</v>
      </c>
      <c r="AO45" s="149">
        <v>19486</v>
      </c>
      <c r="AP45" s="150">
        <v>7611</v>
      </c>
      <c r="AQ45" s="151">
        <v>6868</v>
      </c>
      <c r="AR45" s="152"/>
      <c r="AS45" s="153"/>
      <c r="AT45" s="153"/>
      <c r="AU45" s="153"/>
      <c r="AV45" s="153"/>
      <c r="AW45" s="153"/>
      <c r="AX45" s="153"/>
      <c r="AY45" s="153"/>
      <c r="AZ45" s="153"/>
      <c r="BA45" s="153"/>
      <c r="BB45" s="153"/>
      <c r="BC45" s="153"/>
      <c r="BD45" s="153"/>
      <c r="BE45" s="153"/>
      <c r="BF45" s="153"/>
      <c r="BG45" s="153"/>
      <c r="BH45" s="153"/>
      <c r="BI45" s="153"/>
      <c r="BJ45" s="153"/>
      <c r="BK45" s="153"/>
      <c r="BL45" s="153"/>
      <c r="BM45" s="153"/>
      <c r="BN45" s="153"/>
      <c r="BO45" s="153"/>
      <c r="BP45" s="153"/>
      <c r="BQ45" s="153"/>
      <c r="BR45" s="153"/>
      <c r="BS45" s="154"/>
      <c r="BT45" s="155"/>
      <c r="BU45" s="156"/>
      <c r="BV45" s="156">
        <v>20</v>
      </c>
      <c r="BW45" s="156"/>
      <c r="BX45" s="156"/>
      <c r="BY45" s="156"/>
      <c r="BZ45" s="156"/>
      <c r="CA45" s="156"/>
      <c r="CB45" s="156">
        <v>23</v>
      </c>
      <c r="CC45" s="156"/>
      <c r="CD45" s="156"/>
      <c r="CE45" s="156"/>
      <c r="CF45" s="156">
        <v>50</v>
      </c>
      <c r="CG45" s="156"/>
      <c r="CH45" s="156"/>
      <c r="CI45" s="156">
        <v>60</v>
      </c>
      <c r="CJ45" s="156">
        <v>20</v>
      </c>
      <c r="CK45" s="156"/>
      <c r="CL45" s="156"/>
      <c r="CM45" s="156"/>
      <c r="CN45" s="156"/>
      <c r="CO45" s="156">
        <v>20</v>
      </c>
      <c r="CP45" s="156"/>
      <c r="CQ45" s="156">
        <v>20</v>
      </c>
      <c r="CR45" s="156"/>
      <c r="CS45" s="156">
        <v>8</v>
      </c>
      <c r="CT45" s="156"/>
      <c r="CU45" s="156"/>
      <c r="CV45" s="156">
        <v>30</v>
      </c>
      <c r="CW45" s="156">
        <v>5</v>
      </c>
      <c r="CX45" s="156"/>
      <c r="CY45" s="156">
        <v>24</v>
      </c>
      <c r="CZ45" s="156"/>
      <c r="DA45" s="156"/>
      <c r="DB45" s="156"/>
      <c r="DC45" s="156">
        <v>26</v>
      </c>
      <c r="DD45" s="156"/>
      <c r="DE45" s="156"/>
      <c r="DF45" s="156">
        <v>20</v>
      </c>
      <c r="DG45" s="278">
        <v>60</v>
      </c>
      <c r="DH45" s="289">
        <v>386</v>
      </c>
      <c r="DI45" s="290">
        <f t="shared" si="1"/>
        <v>14</v>
      </c>
      <c r="DJ45" s="284"/>
      <c r="DK45" s="158"/>
      <c r="DL45" s="158">
        <v>0.70163934426229513</v>
      </c>
      <c r="DM45" s="158"/>
      <c r="DN45" s="158"/>
      <c r="DO45" s="158"/>
      <c r="DP45" s="158"/>
      <c r="DQ45" s="158"/>
      <c r="DR45" s="158">
        <v>0.37883107626514612</v>
      </c>
      <c r="DS45" s="158"/>
      <c r="DT45" s="158"/>
      <c r="DU45" s="158"/>
      <c r="DV45" s="158">
        <v>0.31491803278688524</v>
      </c>
      <c r="DW45" s="158"/>
      <c r="DX45" s="158"/>
      <c r="DY45" s="158">
        <v>0.4855646630236794</v>
      </c>
      <c r="DZ45" s="158">
        <v>0.65655737704918038</v>
      </c>
      <c r="EA45" s="158"/>
      <c r="EB45" s="158"/>
      <c r="EC45" s="158"/>
      <c r="ED45" s="158"/>
      <c r="EE45" s="158">
        <v>0.39494535519125684</v>
      </c>
      <c r="EF45" s="158"/>
      <c r="EG45" s="158">
        <v>0.56147540983606559</v>
      </c>
      <c r="EH45" s="158"/>
      <c r="EI45" s="158">
        <v>3.4153005464480873E-3</v>
      </c>
      <c r="EJ45" s="158"/>
      <c r="EK45" s="158"/>
      <c r="EL45" s="158">
        <v>0.54763205828779604</v>
      </c>
      <c r="EM45" s="158">
        <v>0.20382513661202187</v>
      </c>
      <c r="EN45" s="158"/>
      <c r="EO45" s="158">
        <v>0.53335610200364303</v>
      </c>
      <c r="EP45" s="158"/>
      <c r="EQ45" s="158"/>
      <c r="ER45" s="158"/>
      <c r="ES45" s="158">
        <v>0.58585540142917192</v>
      </c>
      <c r="ET45" s="158"/>
      <c r="EU45" s="158"/>
      <c r="EV45" s="158">
        <v>0.46120218579234973</v>
      </c>
      <c r="EW45" s="159">
        <v>0.65892531876138438</v>
      </c>
      <c r="EX45" s="160">
        <v>0.5029870607888105</v>
      </c>
      <c r="EY45" s="149">
        <v>5</v>
      </c>
      <c r="EZ45" s="150"/>
      <c r="FA45" s="150"/>
      <c r="FB45" s="150"/>
      <c r="FC45" s="150"/>
      <c r="FD45" s="150"/>
      <c r="FE45" s="150">
        <v>5</v>
      </c>
      <c r="FF45" s="150"/>
      <c r="FG45" s="150"/>
      <c r="FH45" s="150"/>
      <c r="FI45" s="150"/>
      <c r="FJ45" s="150"/>
      <c r="FK45" s="150">
        <v>10</v>
      </c>
      <c r="FL45" s="150"/>
      <c r="FM45" s="150"/>
      <c r="FN45" s="150"/>
      <c r="FO45" s="150"/>
      <c r="FP45" s="150"/>
      <c r="FQ45" s="150">
        <v>4</v>
      </c>
      <c r="FR45" s="150"/>
      <c r="FS45" s="150"/>
      <c r="FT45" s="150"/>
      <c r="FU45" s="150"/>
      <c r="FV45" s="150"/>
      <c r="FW45" s="150"/>
      <c r="FX45" s="150"/>
      <c r="FY45" s="150"/>
      <c r="FZ45" s="150"/>
      <c r="GA45" s="150"/>
      <c r="GB45" s="150"/>
      <c r="GC45" s="150"/>
      <c r="GD45" s="296">
        <v>12</v>
      </c>
      <c r="GE45" s="307">
        <v>36</v>
      </c>
      <c r="GF45" s="308">
        <f t="shared" si="2"/>
        <v>5</v>
      </c>
      <c r="GG45" s="302">
        <v>0.58852459016393444</v>
      </c>
      <c r="GH45" s="161"/>
      <c r="GI45" s="161"/>
      <c r="GJ45" s="161"/>
      <c r="GK45" s="161"/>
      <c r="GL45" s="161"/>
      <c r="GM45" s="161">
        <v>0.32841530054644807</v>
      </c>
      <c r="GN45" s="161"/>
      <c r="GO45" s="161"/>
      <c r="GP45" s="161"/>
      <c r="GQ45" s="161"/>
      <c r="GR45" s="161"/>
      <c r="GS45" s="161">
        <v>0.46557377049180326</v>
      </c>
      <c r="GT45" s="161"/>
      <c r="GU45" s="161"/>
      <c r="GV45" s="161"/>
      <c r="GW45" s="161"/>
      <c r="GX45" s="161"/>
      <c r="GY45" s="161">
        <v>0.40437158469945356</v>
      </c>
      <c r="GZ45" s="161"/>
      <c r="HA45" s="161"/>
      <c r="HB45" s="161"/>
      <c r="HC45" s="161"/>
      <c r="HD45" s="161"/>
      <c r="HE45" s="161"/>
      <c r="HF45" s="161"/>
      <c r="HG45" s="161"/>
      <c r="HH45" s="161"/>
      <c r="HI45" s="161"/>
      <c r="HJ45" s="161"/>
      <c r="HK45" s="161"/>
      <c r="HL45" s="162">
        <v>0.65687613843351544</v>
      </c>
      <c r="HM45" s="163">
        <v>0.52056769884638732</v>
      </c>
      <c r="HN45" s="152">
        <v>104</v>
      </c>
      <c r="HO45" s="153"/>
      <c r="HP45" s="153"/>
      <c r="HQ45" s="153"/>
      <c r="HR45" s="153"/>
      <c r="HS45" s="164"/>
      <c r="HT45" s="153">
        <v>10</v>
      </c>
      <c r="HU45" s="165">
        <v>0.62841530054644812</v>
      </c>
      <c r="HV45" s="154"/>
      <c r="HW45" s="144">
        <v>82</v>
      </c>
      <c r="HX45" s="145">
        <v>1259</v>
      </c>
      <c r="HY45" s="145">
        <v>56</v>
      </c>
      <c r="HZ45" s="145">
        <v>589</v>
      </c>
      <c r="IA45" s="145">
        <v>1035</v>
      </c>
      <c r="IB45" s="145">
        <v>1426</v>
      </c>
      <c r="IC45" s="145">
        <v>1488</v>
      </c>
      <c r="ID45" s="145">
        <v>617</v>
      </c>
      <c r="IE45" s="145">
        <v>2312</v>
      </c>
      <c r="IF45" s="145">
        <v>904</v>
      </c>
      <c r="IG45" s="145">
        <v>437</v>
      </c>
      <c r="IH45" s="145">
        <v>1126</v>
      </c>
      <c r="II45" s="145">
        <v>254</v>
      </c>
      <c r="IJ45" s="145">
        <v>794</v>
      </c>
      <c r="IK45" s="145">
        <v>1081</v>
      </c>
      <c r="IL45" s="145">
        <v>906</v>
      </c>
      <c r="IM45" s="145">
        <v>148</v>
      </c>
      <c r="IN45" s="145">
        <v>68</v>
      </c>
      <c r="IO45" s="145">
        <v>268</v>
      </c>
      <c r="IP45" s="145">
        <v>46</v>
      </c>
      <c r="IQ45" s="145">
        <v>65</v>
      </c>
      <c r="IR45" s="145">
        <v>209</v>
      </c>
      <c r="IS45" s="145">
        <v>4</v>
      </c>
      <c r="IT45" s="145">
        <v>67</v>
      </c>
      <c r="IU45" s="145">
        <v>450</v>
      </c>
      <c r="IV45" s="145"/>
      <c r="IW45" s="145">
        <v>2</v>
      </c>
      <c r="IX45" s="146"/>
      <c r="IY45" s="166">
        <v>15693</v>
      </c>
      <c r="IZ45" s="315">
        <f t="shared" si="21"/>
        <v>5.2252596699165236E-3</v>
      </c>
      <c r="JA45" s="439">
        <f t="shared" si="3"/>
        <v>42.877049180327866</v>
      </c>
      <c r="JB45" s="444">
        <v>1232</v>
      </c>
      <c r="JC45" s="452">
        <v>7.850634040655069E-2</v>
      </c>
      <c r="JD45" s="445">
        <v>3030</v>
      </c>
      <c r="JE45" s="454">
        <v>0.19307971707130567</v>
      </c>
      <c r="JF45" s="167">
        <v>22.914634146341463</v>
      </c>
      <c r="JG45" s="168">
        <v>5.2509928514694204</v>
      </c>
      <c r="JH45" s="168">
        <v>4.5</v>
      </c>
      <c r="JI45" s="168">
        <v>3.7877758913412563</v>
      </c>
      <c r="JJ45" s="168">
        <v>7.109178743961353</v>
      </c>
      <c r="JK45" s="168">
        <v>6.4705469845722297</v>
      </c>
      <c r="JL45" s="168">
        <v>5.354166666666667</v>
      </c>
      <c r="JM45" s="168">
        <v>6.7244732576985413</v>
      </c>
      <c r="JN45" s="168">
        <v>5.8187716262975782</v>
      </c>
      <c r="JO45" s="168">
        <v>7.3064159292035402</v>
      </c>
      <c r="JP45" s="168">
        <v>6.0869565217391308</v>
      </c>
      <c r="JQ45" s="168">
        <v>6.0648312611012436</v>
      </c>
      <c r="JR45" s="168">
        <v>5.9606299212598426</v>
      </c>
      <c r="JS45" s="168">
        <v>3.1209068010075565</v>
      </c>
      <c r="JT45" s="168">
        <v>4.3228492136910273</v>
      </c>
      <c r="JU45" s="168">
        <v>4.816777041942605</v>
      </c>
      <c r="JV45" s="168">
        <v>5.7770270270270272</v>
      </c>
      <c r="JW45" s="168">
        <v>7.867647058823529</v>
      </c>
      <c r="JX45" s="168">
        <v>7.7611940298507465</v>
      </c>
      <c r="JY45" s="168">
        <v>7.1739130434782608</v>
      </c>
      <c r="JZ45" s="168">
        <v>3.1538461538461537</v>
      </c>
      <c r="KA45" s="168">
        <v>2.9186602870813396</v>
      </c>
      <c r="KB45" s="168">
        <v>5</v>
      </c>
      <c r="KC45" s="168">
        <v>2.7462686567164178</v>
      </c>
      <c r="KD45" s="168">
        <v>13.388888888888889</v>
      </c>
      <c r="KE45" s="168"/>
      <c r="KF45" s="168">
        <v>12</v>
      </c>
      <c r="KG45" s="169"/>
      <c r="KH45" s="464">
        <f t="shared" si="4"/>
        <v>6.6691289232309909</v>
      </c>
      <c r="KI45" s="149">
        <v>4667</v>
      </c>
      <c r="KJ45" s="150">
        <v>2027</v>
      </c>
      <c r="KK45" s="150">
        <v>16</v>
      </c>
      <c r="KL45" s="150">
        <v>244</v>
      </c>
      <c r="KM45" s="150"/>
      <c r="KN45" s="296">
        <v>8739</v>
      </c>
      <c r="KO45" s="330">
        <f t="shared" si="5"/>
        <v>0.29739374243293187</v>
      </c>
      <c r="KP45" s="331">
        <f t="shared" si="6"/>
        <v>0.1291658701331804</v>
      </c>
      <c r="KQ45" s="331">
        <f t="shared" si="7"/>
        <v>1.0195628624227362E-3</v>
      </c>
      <c r="KR45" s="331">
        <f t="shared" si="8"/>
        <v>1.5548333651946728E-2</v>
      </c>
      <c r="KS45" s="331">
        <f t="shared" si="9"/>
        <v>0</v>
      </c>
      <c r="KT45" s="332">
        <v>0.55687249091951829</v>
      </c>
      <c r="KU45" s="324">
        <v>11869.000099999999</v>
      </c>
      <c r="KV45" s="170">
        <v>983.24060000000009</v>
      </c>
      <c r="KW45" s="342">
        <v>12852.2407</v>
      </c>
      <c r="KX45" s="351">
        <f t="shared" si="10"/>
        <v>7.6503438034738955E-2</v>
      </c>
      <c r="KY45" s="352">
        <f t="shared" si="11"/>
        <v>0.8189792072898745</v>
      </c>
      <c r="KZ45" s="346">
        <v>7078.1067999999987</v>
      </c>
      <c r="LA45" s="171">
        <v>5086.4147999999996</v>
      </c>
      <c r="LB45" s="172">
        <v>687.71910000000003</v>
      </c>
      <c r="LC45" s="173">
        <v>0.55072939927121034</v>
      </c>
      <c r="LD45" s="174">
        <v>308</v>
      </c>
      <c r="LE45" s="175">
        <v>4314</v>
      </c>
      <c r="LF45" s="175">
        <v>189</v>
      </c>
      <c r="LG45" s="175">
        <v>1605</v>
      </c>
      <c r="LH45" s="175">
        <v>5810</v>
      </c>
      <c r="LI45" s="175">
        <v>7216</v>
      </c>
      <c r="LJ45" s="175">
        <v>5684</v>
      </c>
      <c r="LK45" s="175">
        <v>3281</v>
      </c>
      <c r="LL45" s="175">
        <v>10536</v>
      </c>
      <c r="LM45" s="175">
        <v>5690</v>
      </c>
      <c r="LN45" s="175">
        <v>2072</v>
      </c>
      <c r="LO45" s="175">
        <v>5423</v>
      </c>
      <c r="LP45" s="175">
        <v>1247</v>
      </c>
      <c r="LQ45" s="175">
        <v>1996</v>
      </c>
      <c r="LR45" s="175">
        <v>3655</v>
      </c>
      <c r="LS45" s="175">
        <v>2874</v>
      </c>
      <c r="LT45" s="175">
        <v>657</v>
      </c>
      <c r="LU45" s="175">
        <v>437</v>
      </c>
      <c r="LV45" s="175">
        <v>1567</v>
      </c>
      <c r="LW45" s="175">
        <v>251</v>
      </c>
      <c r="LX45" s="175">
        <v>119</v>
      </c>
      <c r="LY45" s="175">
        <v>330</v>
      </c>
      <c r="LZ45" s="175">
        <v>16</v>
      </c>
      <c r="MA45" s="175">
        <v>129</v>
      </c>
      <c r="MB45" s="175">
        <v>5575</v>
      </c>
      <c r="MC45" s="175"/>
      <c r="MD45" s="175">
        <v>15</v>
      </c>
      <c r="ME45" s="364"/>
      <c r="MF45" s="374">
        <f t="shared" si="12"/>
        <v>70996</v>
      </c>
      <c r="MG45" s="375">
        <f t="shared" si="13"/>
        <v>193.97814207650273</v>
      </c>
      <c r="MH45" s="369">
        <v>1487</v>
      </c>
      <c r="MI45" s="156">
        <v>1063</v>
      </c>
      <c r="MJ45" s="156">
        <v>8</v>
      </c>
      <c r="MK45" s="156">
        <v>65</v>
      </c>
      <c r="ML45" s="156">
        <v>519</v>
      </c>
      <c r="MM45" s="156">
        <v>584</v>
      </c>
      <c r="MN45" s="156">
        <v>803</v>
      </c>
      <c r="MO45" s="156">
        <v>243</v>
      </c>
      <c r="MP45" s="156">
        <v>607</v>
      </c>
      <c r="MQ45" s="156">
        <v>75</v>
      </c>
      <c r="MR45" s="156">
        <v>146</v>
      </c>
      <c r="MS45" s="156">
        <v>268</v>
      </c>
      <c r="MT45" s="156">
        <v>13</v>
      </c>
      <c r="MU45" s="156">
        <v>11</v>
      </c>
      <c r="MV45" s="156">
        <v>7</v>
      </c>
      <c r="MW45" s="156">
        <v>587</v>
      </c>
      <c r="MX45" s="156">
        <v>51</v>
      </c>
      <c r="MY45" s="156">
        <v>28</v>
      </c>
      <c r="MZ45" s="156">
        <v>252</v>
      </c>
      <c r="NA45" s="156">
        <v>32</v>
      </c>
      <c r="NB45" s="156">
        <v>30</v>
      </c>
      <c r="NC45" s="156">
        <v>94</v>
      </c>
      <c r="ND45" s="156"/>
      <c r="NE45" s="156">
        <v>3</v>
      </c>
      <c r="NF45" s="156"/>
      <c r="NG45" s="156"/>
      <c r="NH45" s="156">
        <v>7</v>
      </c>
      <c r="NI45" s="278"/>
      <c r="NJ45" s="289">
        <f t="shared" si="14"/>
        <v>6983</v>
      </c>
      <c r="NK45" s="290">
        <f t="shared" si="15"/>
        <v>19.079234972677597</v>
      </c>
      <c r="NL45" s="386">
        <f t="shared" si="16"/>
        <v>70996</v>
      </c>
      <c r="NM45" s="387">
        <f t="shared" si="17"/>
        <v>6983</v>
      </c>
      <c r="NN45" s="393">
        <f t="shared" si="18"/>
        <v>8.9549750573872447E-2</v>
      </c>
      <c r="NO45" s="380"/>
      <c r="NP45" s="176">
        <v>44</v>
      </c>
      <c r="NQ45" s="176">
        <v>228</v>
      </c>
      <c r="NR45" s="176">
        <v>547</v>
      </c>
      <c r="NS45" s="176">
        <v>1802</v>
      </c>
      <c r="NT45" s="176">
        <v>1071</v>
      </c>
      <c r="NU45" s="176">
        <v>2094</v>
      </c>
      <c r="NV45" s="176"/>
      <c r="NW45" s="176"/>
      <c r="NX45" s="176">
        <v>54</v>
      </c>
      <c r="NY45" s="176">
        <v>551</v>
      </c>
      <c r="NZ45" s="176"/>
      <c r="OA45" s="176"/>
      <c r="OB45" s="176">
        <v>113</v>
      </c>
      <c r="OC45" s="176">
        <v>479</v>
      </c>
      <c r="OD45" s="176"/>
      <c r="OE45" s="397"/>
      <c r="OF45" s="403">
        <f t="shared" si="19"/>
        <v>6983</v>
      </c>
      <c r="OG45" s="407">
        <f t="shared" si="20"/>
        <v>0.11728483459831018</v>
      </c>
      <c r="OH45" s="415">
        <v>559</v>
      </c>
      <c r="OI45" s="416">
        <v>12</v>
      </c>
      <c r="OJ45" s="416">
        <v>24</v>
      </c>
      <c r="OK45" s="416">
        <v>595</v>
      </c>
      <c r="OL45" s="416">
        <v>405</v>
      </c>
      <c r="OM45" s="416">
        <v>60</v>
      </c>
      <c r="ON45" s="416">
        <v>121</v>
      </c>
      <c r="OO45" s="416">
        <v>586</v>
      </c>
      <c r="OP45" s="417">
        <v>1181</v>
      </c>
      <c r="OQ45" s="429">
        <v>69</v>
      </c>
      <c r="OR45" s="430">
        <v>304</v>
      </c>
      <c r="OS45" s="431">
        <v>373</v>
      </c>
      <c r="OT45" s="346">
        <v>8.9499999999999993</v>
      </c>
      <c r="OU45" s="177">
        <v>1.7899999999999998</v>
      </c>
      <c r="OV45" s="171">
        <v>10.3</v>
      </c>
      <c r="OW45" s="177">
        <v>0.33225806451612905</v>
      </c>
      <c r="OX45" s="171">
        <v>30.200000000000003</v>
      </c>
      <c r="OY45" s="177">
        <v>6.0400000000000009</v>
      </c>
      <c r="OZ45" s="171">
        <v>72.58</v>
      </c>
      <c r="PA45" s="178">
        <v>2.3412903225806452</v>
      </c>
      <c r="PB45" s="155"/>
      <c r="PC45" s="156"/>
      <c r="PD45" s="156"/>
      <c r="PE45" s="156"/>
      <c r="PF45" s="156"/>
      <c r="PG45" s="156"/>
      <c r="PH45" s="156"/>
      <c r="PI45" s="156"/>
      <c r="PJ45" s="157"/>
    </row>
    <row r="46" spans="1:426" x14ac:dyDescent="0.15">
      <c r="A46" s="130" t="s">
        <v>426</v>
      </c>
      <c r="B46" s="131" t="s">
        <v>427</v>
      </c>
      <c r="C46" s="132" t="s">
        <v>428</v>
      </c>
      <c r="D46" s="131" t="s">
        <v>429</v>
      </c>
      <c r="E46" s="131" t="s">
        <v>274</v>
      </c>
      <c r="F46" s="132" t="s">
        <v>430</v>
      </c>
      <c r="G46" s="132" t="s">
        <v>431</v>
      </c>
      <c r="H46" s="132" t="s">
        <v>186</v>
      </c>
      <c r="I46" s="132" t="s">
        <v>210</v>
      </c>
      <c r="J46" s="133" t="s">
        <v>282</v>
      </c>
      <c r="K46" s="134">
        <v>1493439</v>
      </c>
      <c r="L46" s="135">
        <v>41561</v>
      </c>
      <c r="M46" s="135">
        <v>1493307</v>
      </c>
      <c r="N46" s="135">
        <v>1002016</v>
      </c>
      <c r="O46" s="136">
        <v>0.67100468959162451</v>
      </c>
      <c r="P46" s="137">
        <v>132</v>
      </c>
      <c r="Q46" s="138">
        <v>1425.9776399999998</v>
      </c>
      <c r="R46" s="139">
        <v>1385205.52302</v>
      </c>
      <c r="S46" s="139">
        <v>73204.706630000001</v>
      </c>
      <c r="T46" s="139">
        <v>1459836.20729</v>
      </c>
      <c r="U46" s="467">
        <f t="shared" si="0"/>
        <v>0.97749972197726187</v>
      </c>
      <c r="V46" s="140">
        <v>185.37402779999999</v>
      </c>
      <c r="W46" s="141">
        <v>8.2652380950000008</v>
      </c>
      <c r="X46" s="141">
        <v>461.5140212</v>
      </c>
      <c r="Y46" s="141">
        <v>95.283121690000002</v>
      </c>
      <c r="Z46" s="141">
        <v>30.895343919999998</v>
      </c>
      <c r="AA46" s="141">
        <v>174.21677249999999</v>
      </c>
      <c r="AB46" s="141">
        <v>0</v>
      </c>
      <c r="AC46" s="141">
        <v>79.15884921</v>
      </c>
      <c r="AD46" s="141">
        <v>57.790436509999999</v>
      </c>
      <c r="AE46" s="141">
        <v>1092.4978109250001</v>
      </c>
      <c r="AF46" s="142">
        <v>0.19399750291093851</v>
      </c>
      <c r="AG46" s="143">
        <v>0.4829833431023175</v>
      </c>
      <c r="AH46" s="147"/>
      <c r="AI46" s="148">
        <v>1</v>
      </c>
      <c r="AJ46" s="149">
        <v>6060</v>
      </c>
      <c r="AK46" s="150">
        <v>6057</v>
      </c>
      <c r="AL46" s="150">
        <v>6053</v>
      </c>
      <c r="AM46" s="150">
        <v>37870</v>
      </c>
      <c r="AN46" s="151">
        <v>586</v>
      </c>
      <c r="AO46" s="149">
        <v>17167</v>
      </c>
      <c r="AP46" s="150">
        <v>6184</v>
      </c>
      <c r="AQ46" s="151">
        <v>6327</v>
      </c>
      <c r="AR46" s="152"/>
      <c r="AS46" s="153"/>
      <c r="AT46" s="153"/>
      <c r="AU46" s="153"/>
      <c r="AV46" s="153"/>
      <c r="AW46" s="153"/>
      <c r="AX46" s="153"/>
      <c r="AY46" s="153"/>
      <c r="AZ46" s="153"/>
      <c r="BA46" s="153"/>
      <c r="BB46" s="153"/>
      <c r="BC46" s="153"/>
      <c r="BD46" s="153"/>
      <c r="BE46" s="153"/>
      <c r="BF46" s="153"/>
      <c r="BG46" s="153">
        <v>1</v>
      </c>
      <c r="BH46" s="153"/>
      <c r="BI46" s="153"/>
      <c r="BJ46" s="153"/>
      <c r="BK46" s="153"/>
      <c r="BL46" s="153">
        <v>1</v>
      </c>
      <c r="BM46" s="153"/>
      <c r="BN46" s="153"/>
      <c r="BO46" s="153"/>
      <c r="BP46" s="153"/>
      <c r="BQ46" s="153"/>
      <c r="BR46" s="153"/>
      <c r="BS46" s="154">
        <v>2</v>
      </c>
      <c r="BT46" s="155"/>
      <c r="BU46" s="156"/>
      <c r="BV46" s="156"/>
      <c r="BW46" s="156"/>
      <c r="BX46" s="156"/>
      <c r="BY46" s="156"/>
      <c r="BZ46" s="156"/>
      <c r="CA46" s="156"/>
      <c r="CB46" s="156">
        <v>25</v>
      </c>
      <c r="CC46" s="156"/>
      <c r="CD46" s="156"/>
      <c r="CE46" s="156"/>
      <c r="CF46" s="156">
        <v>39</v>
      </c>
      <c r="CG46" s="156"/>
      <c r="CH46" s="156"/>
      <c r="CI46" s="156">
        <v>66</v>
      </c>
      <c r="CJ46" s="156">
        <v>22</v>
      </c>
      <c r="CK46" s="156"/>
      <c r="CL46" s="156"/>
      <c r="CM46" s="156"/>
      <c r="CN46" s="156"/>
      <c r="CO46" s="156">
        <v>15</v>
      </c>
      <c r="CP46" s="156"/>
      <c r="CQ46" s="156">
        <v>30</v>
      </c>
      <c r="CR46" s="156"/>
      <c r="CS46" s="156">
        <v>5</v>
      </c>
      <c r="CT46" s="156"/>
      <c r="CU46" s="156"/>
      <c r="CV46" s="156">
        <v>24</v>
      </c>
      <c r="CW46" s="156"/>
      <c r="CX46" s="156"/>
      <c r="CY46" s="156"/>
      <c r="CZ46" s="156"/>
      <c r="DA46" s="156"/>
      <c r="DB46" s="156"/>
      <c r="DC46" s="156">
        <v>20</v>
      </c>
      <c r="DD46" s="156"/>
      <c r="DE46" s="156"/>
      <c r="DF46" s="156">
        <v>21</v>
      </c>
      <c r="DG46" s="278">
        <v>88</v>
      </c>
      <c r="DH46" s="289">
        <v>355</v>
      </c>
      <c r="DI46" s="290">
        <f t="shared" si="1"/>
        <v>11</v>
      </c>
      <c r="DJ46" s="284"/>
      <c r="DK46" s="158"/>
      <c r="DL46" s="158"/>
      <c r="DM46" s="158"/>
      <c r="DN46" s="158"/>
      <c r="DO46" s="158"/>
      <c r="DP46" s="158"/>
      <c r="DQ46" s="158"/>
      <c r="DR46" s="158">
        <v>0.33879781420765026</v>
      </c>
      <c r="DS46" s="158"/>
      <c r="DT46" s="158"/>
      <c r="DU46" s="158"/>
      <c r="DV46" s="158">
        <v>0.34082948017374248</v>
      </c>
      <c r="DW46" s="158"/>
      <c r="DX46" s="158"/>
      <c r="DY46" s="158">
        <v>0.57985593641331346</v>
      </c>
      <c r="DZ46" s="158">
        <v>0.62270243417784399</v>
      </c>
      <c r="EA46" s="158"/>
      <c r="EB46" s="158"/>
      <c r="EC46" s="158"/>
      <c r="ED46" s="158"/>
      <c r="EE46" s="158">
        <v>0.36976320582877958</v>
      </c>
      <c r="EF46" s="158"/>
      <c r="EG46" s="158">
        <v>0.59808743169398904</v>
      </c>
      <c r="EH46" s="158"/>
      <c r="EI46" s="158">
        <v>7.3224043715846995E-2</v>
      </c>
      <c r="EJ46" s="158"/>
      <c r="EK46" s="158"/>
      <c r="EL46" s="158">
        <v>0.53882058287795997</v>
      </c>
      <c r="EM46" s="158"/>
      <c r="EN46" s="158"/>
      <c r="EO46" s="158"/>
      <c r="EP46" s="158"/>
      <c r="EQ46" s="158"/>
      <c r="ER46" s="158"/>
      <c r="ES46" s="158">
        <v>0.30519125683060111</v>
      </c>
      <c r="ET46" s="158"/>
      <c r="EU46" s="158"/>
      <c r="EV46" s="158">
        <v>0.66679677335415044</v>
      </c>
      <c r="EW46" s="159">
        <v>0.76130153999006456</v>
      </c>
      <c r="EX46" s="160">
        <v>0.55667667205418303</v>
      </c>
      <c r="EY46" s="149">
        <v>6</v>
      </c>
      <c r="EZ46" s="150"/>
      <c r="FA46" s="150"/>
      <c r="FB46" s="150"/>
      <c r="FC46" s="150"/>
      <c r="FD46" s="150"/>
      <c r="FE46" s="150">
        <v>3</v>
      </c>
      <c r="FF46" s="150"/>
      <c r="FG46" s="150"/>
      <c r="FH46" s="150"/>
      <c r="FI46" s="150"/>
      <c r="FJ46" s="150"/>
      <c r="FK46" s="150">
        <v>11</v>
      </c>
      <c r="FL46" s="150"/>
      <c r="FM46" s="150"/>
      <c r="FN46" s="150"/>
      <c r="FO46" s="150"/>
      <c r="FP46" s="150"/>
      <c r="FQ46" s="150"/>
      <c r="FR46" s="150"/>
      <c r="FS46" s="150"/>
      <c r="FT46" s="150"/>
      <c r="FU46" s="150"/>
      <c r="FV46" s="150"/>
      <c r="FW46" s="150"/>
      <c r="FX46" s="150"/>
      <c r="FY46" s="150"/>
      <c r="FZ46" s="150"/>
      <c r="GA46" s="150"/>
      <c r="GB46" s="150"/>
      <c r="GC46" s="150"/>
      <c r="GD46" s="296">
        <v>11</v>
      </c>
      <c r="GE46" s="307">
        <v>31</v>
      </c>
      <c r="GF46" s="308">
        <f t="shared" si="2"/>
        <v>4</v>
      </c>
      <c r="GG46" s="302">
        <v>0.65573770491803274</v>
      </c>
      <c r="GH46" s="161"/>
      <c r="GI46" s="161"/>
      <c r="GJ46" s="161"/>
      <c r="GK46" s="161"/>
      <c r="GL46" s="161"/>
      <c r="GM46" s="161">
        <v>0.39617486338797814</v>
      </c>
      <c r="GN46" s="161"/>
      <c r="GO46" s="161"/>
      <c r="GP46" s="161"/>
      <c r="GQ46" s="161"/>
      <c r="GR46" s="161"/>
      <c r="GS46" s="161">
        <v>0.67734724292101345</v>
      </c>
      <c r="GT46" s="161"/>
      <c r="GU46" s="161"/>
      <c r="GV46" s="161"/>
      <c r="GW46" s="161"/>
      <c r="GX46" s="161"/>
      <c r="GY46" s="161"/>
      <c r="GZ46" s="161"/>
      <c r="HA46" s="161"/>
      <c r="HB46" s="161"/>
      <c r="HC46" s="161"/>
      <c r="HD46" s="161"/>
      <c r="HE46" s="161"/>
      <c r="HF46" s="161"/>
      <c r="HG46" s="161"/>
      <c r="HH46" s="161"/>
      <c r="HI46" s="161"/>
      <c r="HJ46" s="161"/>
      <c r="HK46" s="161"/>
      <c r="HL46" s="162">
        <v>0.64704421261798306</v>
      </c>
      <c r="HM46" s="163">
        <v>0.63520183324519652</v>
      </c>
      <c r="HN46" s="152">
        <v>70</v>
      </c>
      <c r="HO46" s="153"/>
      <c r="HP46" s="153"/>
      <c r="HQ46" s="153"/>
      <c r="HR46" s="153">
        <v>10</v>
      </c>
      <c r="HS46" s="164">
        <v>0.70519125683060113</v>
      </c>
      <c r="HT46" s="153">
        <v>8</v>
      </c>
      <c r="HU46" s="165">
        <v>0.73838797814207646</v>
      </c>
      <c r="HV46" s="154"/>
      <c r="HW46" s="144">
        <v>45</v>
      </c>
      <c r="HX46" s="145">
        <v>1105</v>
      </c>
      <c r="HY46" s="145">
        <v>174</v>
      </c>
      <c r="HZ46" s="145">
        <v>381</v>
      </c>
      <c r="IA46" s="145">
        <v>1309</v>
      </c>
      <c r="IB46" s="145">
        <v>1323</v>
      </c>
      <c r="IC46" s="145">
        <v>1870</v>
      </c>
      <c r="ID46" s="145">
        <v>597</v>
      </c>
      <c r="IE46" s="145">
        <v>2539</v>
      </c>
      <c r="IF46" s="145">
        <v>758</v>
      </c>
      <c r="IG46" s="145">
        <v>352</v>
      </c>
      <c r="IH46" s="145">
        <v>1243</v>
      </c>
      <c r="II46" s="145">
        <v>599</v>
      </c>
      <c r="IJ46" s="145">
        <v>602</v>
      </c>
      <c r="IK46" s="145">
        <v>777</v>
      </c>
      <c r="IL46" s="145">
        <v>565</v>
      </c>
      <c r="IM46" s="145">
        <v>183</v>
      </c>
      <c r="IN46" s="145">
        <v>70</v>
      </c>
      <c r="IO46" s="145">
        <v>325</v>
      </c>
      <c r="IP46" s="145">
        <v>47</v>
      </c>
      <c r="IQ46" s="145">
        <v>59</v>
      </c>
      <c r="IR46" s="145">
        <v>127</v>
      </c>
      <c r="IS46" s="145">
        <v>14</v>
      </c>
      <c r="IT46" s="145">
        <v>127</v>
      </c>
      <c r="IU46" s="145">
        <v>140</v>
      </c>
      <c r="IV46" s="145">
        <v>1</v>
      </c>
      <c r="IW46" s="145">
        <v>3</v>
      </c>
      <c r="IX46" s="146">
        <v>2</v>
      </c>
      <c r="IY46" s="166">
        <v>15337</v>
      </c>
      <c r="IZ46" s="315">
        <f t="shared" si="21"/>
        <v>2.9992827802047335E-3</v>
      </c>
      <c r="JA46" s="439">
        <f t="shared" si="3"/>
        <v>41.904371584699454</v>
      </c>
      <c r="JB46" s="444">
        <v>2326</v>
      </c>
      <c r="JC46" s="452">
        <v>0.15165938579904806</v>
      </c>
      <c r="JD46" s="445">
        <v>2634</v>
      </c>
      <c r="JE46" s="454">
        <v>0.17174154006650583</v>
      </c>
      <c r="JF46" s="167">
        <v>23.577777777777779</v>
      </c>
      <c r="JG46" s="168">
        <v>5.9149321266968329</v>
      </c>
      <c r="JH46" s="168">
        <v>1.7471264367816093</v>
      </c>
      <c r="JI46" s="168">
        <v>4.1102362204724407</v>
      </c>
      <c r="JJ46" s="168">
        <v>8.0702826585179519</v>
      </c>
      <c r="JK46" s="168">
        <v>7.232048374905518</v>
      </c>
      <c r="JL46" s="168">
        <v>5.2754010695187166</v>
      </c>
      <c r="JM46" s="168">
        <v>7.5041876046901175</v>
      </c>
      <c r="JN46" s="168">
        <v>5.9704608113430488</v>
      </c>
      <c r="JO46" s="168">
        <v>5.7163588390501321</v>
      </c>
      <c r="JP46" s="168">
        <v>6.3863636363636367</v>
      </c>
      <c r="JQ46" s="168">
        <v>6.7707160096540626</v>
      </c>
      <c r="JR46" s="168">
        <v>4.8163606010016693</v>
      </c>
      <c r="JS46" s="168">
        <v>3.8056478405315612</v>
      </c>
      <c r="JT46" s="168">
        <v>4.7258687258687262</v>
      </c>
      <c r="JU46" s="168">
        <v>4.9274336283185844</v>
      </c>
      <c r="JV46" s="168">
        <v>5.278688524590164</v>
      </c>
      <c r="JW46" s="168">
        <v>8.5714285714285712</v>
      </c>
      <c r="JX46" s="168">
        <v>9.9907692307692315</v>
      </c>
      <c r="JY46" s="168">
        <v>5.3191489361702127</v>
      </c>
      <c r="JZ46" s="168">
        <v>2.8644067796610169</v>
      </c>
      <c r="KA46" s="168">
        <v>4.3858267716535435</v>
      </c>
      <c r="KB46" s="168">
        <v>6.7142857142857144</v>
      </c>
      <c r="KC46" s="168">
        <v>3.4173228346456694</v>
      </c>
      <c r="KD46" s="168">
        <v>16.957142857142856</v>
      </c>
      <c r="KE46" s="168">
        <v>13</v>
      </c>
      <c r="KF46" s="168">
        <v>7</v>
      </c>
      <c r="KG46" s="169">
        <v>8.5</v>
      </c>
      <c r="KH46" s="464">
        <f t="shared" si="4"/>
        <v>7.091079377922834</v>
      </c>
      <c r="KI46" s="149">
        <v>4087</v>
      </c>
      <c r="KJ46" s="150">
        <v>1573</v>
      </c>
      <c r="KK46" s="150">
        <v>103</v>
      </c>
      <c r="KL46" s="150">
        <v>246</v>
      </c>
      <c r="KM46" s="150"/>
      <c r="KN46" s="296">
        <v>9328</v>
      </c>
      <c r="KO46" s="330">
        <f t="shared" si="5"/>
        <v>0.2664797548412336</v>
      </c>
      <c r="KP46" s="331">
        <f t="shared" si="6"/>
        <v>0.10256243072308796</v>
      </c>
      <c r="KQ46" s="331">
        <f t="shared" si="7"/>
        <v>6.7157853556758171E-3</v>
      </c>
      <c r="KR46" s="331">
        <f t="shared" si="8"/>
        <v>1.6039642694138358E-2</v>
      </c>
      <c r="KS46" s="331">
        <f t="shared" si="9"/>
        <v>0</v>
      </c>
      <c r="KT46" s="332">
        <v>0.60820238638586421</v>
      </c>
      <c r="KU46" s="324">
        <v>11365.418800000001</v>
      </c>
      <c r="KV46" s="170">
        <v>804.23129999999981</v>
      </c>
      <c r="KW46" s="342">
        <v>12169.650100000001</v>
      </c>
      <c r="KX46" s="351">
        <f t="shared" si="10"/>
        <v>6.6084997792993219E-2</v>
      </c>
      <c r="KY46" s="352">
        <f t="shared" si="11"/>
        <v>0.79348308665319167</v>
      </c>
      <c r="KZ46" s="346">
        <v>7400.8981999999987</v>
      </c>
      <c r="LA46" s="171">
        <v>3993.6237999999994</v>
      </c>
      <c r="LB46" s="172">
        <v>775.12810000000002</v>
      </c>
      <c r="LC46" s="173">
        <v>0.60814387753021759</v>
      </c>
      <c r="LD46" s="174">
        <v>175</v>
      </c>
      <c r="LE46" s="175">
        <v>4740</v>
      </c>
      <c r="LF46" s="175">
        <v>262</v>
      </c>
      <c r="LG46" s="175">
        <v>1142</v>
      </c>
      <c r="LH46" s="175">
        <v>8259</v>
      </c>
      <c r="LI46" s="175">
        <v>7463</v>
      </c>
      <c r="LJ46" s="175">
        <v>7167</v>
      </c>
      <c r="LK46" s="175">
        <v>3420</v>
      </c>
      <c r="LL46" s="175">
        <v>11698</v>
      </c>
      <c r="LM46" s="175">
        <v>3461</v>
      </c>
      <c r="LN46" s="175">
        <v>1739</v>
      </c>
      <c r="LO46" s="175">
        <v>6727</v>
      </c>
      <c r="LP46" s="175">
        <v>2160</v>
      </c>
      <c r="LQ46" s="175">
        <v>1844</v>
      </c>
      <c r="LR46" s="175">
        <v>2931</v>
      </c>
      <c r="LS46" s="175">
        <v>2178</v>
      </c>
      <c r="LT46" s="175">
        <v>753</v>
      </c>
      <c r="LU46" s="175">
        <v>478</v>
      </c>
      <c r="LV46" s="175">
        <v>2400</v>
      </c>
      <c r="LW46" s="175">
        <v>173</v>
      </c>
      <c r="LX46" s="175">
        <v>93</v>
      </c>
      <c r="LY46" s="175">
        <v>364</v>
      </c>
      <c r="LZ46" s="175">
        <v>79</v>
      </c>
      <c r="MA46" s="175">
        <v>320</v>
      </c>
      <c r="MB46" s="175">
        <v>2234</v>
      </c>
      <c r="MC46" s="175">
        <v>6</v>
      </c>
      <c r="MD46" s="175">
        <v>18</v>
      </c>
      <c r="ME46" s="364">
        <v>14</v>
      </c>
      <c r="MF46" s="374">
        <f t="shared" si="12"/>
        <v>72298</v>
      </c>
      <c r="MG46" s="375">
        <f t="shared" si="13"/>
        <v>197.53551912568307</v>
      </c>
      <c r="MH46" s="369">
        <v>841</v>
      </c>
      <c r="MI46" s="156">
        <v>722</v>
      </c>
      <c r="MJ46" s="156">
        <v>3</v>
      </c>
      <c r="MK46" s="156">
        <v>47</v>
      </c>
      <c r="ML46" s="156">
        <v>991</v>
      </c>
      <c r="MM46" s="156">
        <v>772</v>
      </c>
      <c r="MN46" s="156">
        <v>844</v>
      </c>
      <c r="MO46" s="156">
        <v>466</v>
      </c>
      <c r="MP46" s="156">
        <v>922</v>
      </c>
      <c r="MQ46" s="156">
        <v>134</v>
      </c>
      <c r="MR46" s="156">
        <v>152</v>
      </c>
      <c r="MS46" s="156">
        <v>437</v>
      </c>
      <c r="MT46" s="156">
        <v>123</v>
      </c>
      <c r="MU46" s="156">
        <v>14</v>
      </c>
      <c r="MV46" s="156">
        <v>7</v>
      </c>
      <c r="MW46" s="156">
        <v>38</v>
      </c>
      <c r="MX46" s="156">
        <v>33</v>
      </c>
      <c r="MY46" s="156">
        <v>53</v>
      </c>
      <c r="MZ46" s="156">
        <v>522</v>
      </c>
      <c r="NA46" s="156">
        <v>31</v>
      </c>
      <c r="NB46" s="156">
        <v>24</v>
      </c>
      <c r="NC46" s="156">
        <v>72</v>
      </c>
      <c r="ND46" s="156">
        <v>2</v>
      </c>
      <c r="NE46" s="156">
        <v>1</v>
      </c>
      <c r="NF46" s="156"/>
      <c r="NG46" s="156">
        <v>6</v>
      </c>
      <c r="NH46" s="156"/>
      <c r="NI46" s="278">
        <v>1</v>
      </c>
      <c r="NJ46" s="289">
        <f t="shared" si="14"/>
        <v>7258</v>
      </c>
      <c r="NK46" s="290">
        <f t="shared" si="15"/>
        <v>19.830601092896174</v>
      </c>
      <c r="NL46" s="386">
        <f t="shared" si="16"/>
        <v>72298</v>
      </c>
      <c r="NM46" s="387">
        <f t="shared" si="17"/>
        <v>7258</v>
      </c>
      <c r="NN46" s="393">
        <f t="shared" si="18"/>
        <v>9.1231333903162556E-2</v>
      </c>
      <c r="NO46" s="380"/>
      <c r="NP46" s="176">
        <v>132</v>
      </c>
      <c r="NQ46" s="176">
        <v>532</v>
      </c>
      <c r="NR46" s="176">
        <v>455</v>
      </c>
      <c r="NS46" s="176">
        <v>962</v>
      </c>
      <c r="NT46" s="176">
        <v>1718</v>
      </c>
      <c r="NU46" s="176">
        <v>3032</v>
      </c>
      <c r="NV46" s="176"/>
      <c r="NW46" s="176"/>
      <c r="NX46" s="176"/>
      <c r="NY46" s="176">
        <v>427</v>
      </c>
      <c r="NZ46" s="176"/>
      <c r="OA46" s="176"/>
      <c r="OB46" s="176"/>
      <c r="OC46" s="176"/>
      <c r="OD46" s="176"/>
      <c r="OE46" s="397"/>
      <c r="OF46" s="403">
        <f t="shared" si="19"/>
        <v>7258</v>
      </c>
      <c r="OG46" s="407">
        <f t="shared" si="20"/>
        <v>0.15417470377514467</v>
      </c>
      <c r="OH46" s="415">
        <v>776</v>
      </c>
      <c r="OI46" s="416">
        <v>48</v>
      </c>
      <c r="OJ46" s="416">
        <v>19</v>
      </c>
      <c r="OK46" s="416">
        <v>843</v>
      </c>
      <c r="OL46" s="416">
        <v>10</v>
      </c>
      <c r="OM46" s="416">
        <v>3</v>
      </c>
      <c r="ON46" s="416">
        <v>42</v>
      </c>
      <c r="OO46" s="416">
        <v>55</v>
      </c>
      <c r="OP46" s="417">
        <v>898</v>
      </c>
      <c r="OQ46" s="429">
        <v>87</v>
      </c>
      <c r="OR46" s="430">
        <v>92</v>
      </c>
      <c r="OS46" s="431">
        <v>179</v>
      </c>
      <c r="OT46" s="346">
        <v>9.32</v>
      </c>
      <c r="OU46" s="177">
        <v>1.5533333333333335</v>
      </c>
      <c r="OV46" s="171">
        <v>7.55</v>
      </c>
      <c r="OW46" s="177">
        <v>0.30199999999999999</v>
      </c>
      <c r="OX46" s="171">
        <v>29.1</v>
      </c>
      <c r="OY46" s="177">
        <v>4.8500000000000005</v>
      </c>
      <c r="OZ46" s="171">
        <v>69.849999999999994</v>
      </c>
      <c r="PA46" s="178">
        <v>2.7939999999999996</v>
      </c>
      <c r="PB46" s="155"/>
      <c r="PC46" s="156">
        <v>140</v>
      </c>
      <c r="PD46" s="156"/>
      <c r="PE46" s="156">
        <v>290</v>
      </c>
      <c r="PF46" s="156"/>
      <c r="PG46" s="156"/>
      <c r="PH46" s="156"/>
      <c r="PI46" s="156">
        <v>430</v>
      </c>
      <c r="PJ46" s="179">
        <v>2.8036773814957294E-2</v>
      </c>
    </row>
    <row r="47" spans="1:426" x14ac:dyDescent="0.15">
      <c r="A47" s="130" t="s">
        <v>432</v>
      </c>
      <c r="B47" s="131" t="s">
        <v>433</v>
      </c>
      <c r="C47" s="1093" t="s">
        <v>434</v>
      </c>
      <c r="D47" s="1094" t="s">
        <v>435</v>
      </c>
      <c r="E47" s="1094" t="s">
        <v>287</v>
      </c>
      <c r="F47" s="1093" t="s">
        <v>288</v>
      </c>
      <c r="G47" s="1093" t="s">
        <v>436</v>
      </c>
      <c r="H47" s="1093" t="s">
        <v>209</v>
      </c>
      <c r="I47" s="132" t="s">
        <v>210</v>
      </c>
      <c r="J47" s="133" t="s">
        <v>232</v>
      </c>
      <c r="K47" s="134">
        <v>587095</v>
      </c>
      <c r="L47" s="135">
        <v>1743</v>
      </c>
      <c r="M47" s="135">
        <v>555310</v>
      </c>
      <c r="N47" s="135">
        <v>435732</v>
      </c>
      <c r="O47" s="136">
        <v>0.78466442167438011</v>
      </c>
      <c r="P47" s="137">
        <v>31785</v>
      </c>
      <c r="Q47" s="138">
        <v>19669.084440000006</v>
      </c>
      <c r="R47" s="139">
        <v>563603.09907999996</v>
      </c>
      <c r="S47" s="139">
        <v>339.40980999999999</v>
      </c>
      <c r="T47" s="139">
        <v>583611.59332999995</v>
      </c>
      <c r="U47" s="467">
        <f t="shared" si="0"/>
        <v>0.99406670697246602</v>
      </c>
      <c r="V47" s="140">
        <v>35.81</v>
      </c>
      <c r="W47" s="141">
        <v>0</v>
      </c>
      <c r="X47" s="141">
        <v>151.1560317</v>
      </c>
      <c r="Y47" s="141">
        <v>43.251269839999999</v>
      </c>
      <c r="Z47" s="141">
        <v>25.765079369999999</v>
      </c>
      <c r="AA47" s="141">
        <v>120.92978840000001</v>
      </c>
      <c r="AB47" s="141">
        <v>12.242248679999999</v>
      </c>
      <c r="AC47" s="141">
        <v>33.530853180000001</v>
      </c>
      <c r="AD47" s="141">
        <v>98.094821429999996</v>
      </c>
      <c r="AE47" s="141">
        <v>520.78009259999999</v>
      </c>
      <c r="AF47" s="142">
        <v>9.2020026869951158E-2</v>
      </c>
      <c r="AG47" s="143">
        <v>0.38842172852804213</v>
      </c>
      <c r="AH47" s="147"/>
      <c r="AI47" s="148"/>
      <c r="AJ47" s="149"/>
      <c r="AK47" s="150"/>
      <c r="AL47" s="150"/>
      <c r="AM47" s="150"/>
      <c r="AN47" s="151"/>
      <c r="AO47" s="149"/>
      <c r="AP47" s="150"/>
      <c r="AQ47" s="151"/>
      <c r="AR47" s="152"/>
      <c r="AS47" s="153"/>
      <c r="AT47" s="153"/>
      <c r="AU47" s="153"/>
      <c r="AV47" s="153"/>
      <c r="AW47" s="153"/>
      <c r="AX47" s="153"/>
      <c r="AY47" s="153"/>
      <c r="AZ47" s="153"/>
      <c r="BA47" s="153"/>
      <c r="BB47" s="153"/>
      <c r="BC47" s="153"/>
      <c r="BD47" s="153"/>
      <c r="BE47" s="153"/>
      <c r="BF47" s="153"/>
      <c r="BG47" s="153"/>
      <c r="BH47" s="153"/>
      <c r="BI47" s="153"/>
      <c r="BJ47" s="153"/>
      <c r="BK47" s="153"/>
      <c r="BL47" s="153"/>
      <c r="BM47" s="153"/>
      <c r="BN47" s="153"/>
      <c r="BO47" s="153"/>
      <c r="BP47" s="153"/>
      <c r="BQ47" s="153"/>
      <c r="BR47" s="153"/>
      <c r="BS47" s="154"/>
      <c r="BT47" s="155"/>
      <c r="BU47" s="156"/>
      <c r="BV47" s="156"/>
      <c r="BW47" s="156"/>
      <c r="BX47" s="156"/>
      <c r="BY47" s="156"/>
      <c r="BZ47" s="156"/>
      <c r="CA47" s="156"/>
      <c r="CB47" s="156"/>
      <c r="CC47" s="156"/>
      <c r="CD47" s="156"/>
      <c r="CE47" s="156"/>
      <c r="CF47" s="156"/>
      <c r="CG47" s="156"/>
      <c r="CH47" s="156"/>
      <c r="CI47" s="156"/>
      <c r="CJ47" s="156"/>
      <c r="CK47" s="156"/>
      <c r="CL47" s="156"/>
      <c r="CM47" s="156"/>
      <c r="CN47" s="156"/>
      <c r="CO47" s="156"/>
      <c r="CP47" s="156"/>
      <c r="CQ47" s="156"/>
      <c r="CR47" s="156"/>
      <c r="CS47" s="156"/>
      <c r="CT47" s="156"/>
      <c r="CU47" s="156"/>
      <c r="CV47" s="156"/>
      <c r="CW47" s="156"/>
      <c r="CX47" s="156"/>
      <c r="CY47" s="156"/>
      <c r="CZ47" s="156"/>
      <c r="DA47" s="156">
        <v>28</v>
      </c>
      <c r="DB47" s="156"/>
      <c r="DC47" s="156"/>
      <c r="DD47" s="156"/>
      <c r="DE47" s="156"/>
      <c r="DF47" s="156"/>
      <c r="DG47" s="278"/>
      <c r="DH47" s="289">
        <v>28</v>
      </c>
      <c r="DI47" s="290">
        <f t="shared" si="1"/>
        <v>1</v>
      </c>
      <c r="DJ47" s="284"/>
      <c r="DK47" s="158"/>
      <c r="DL47" s="158"/>
      <c r="DM47" s="158"/>
      <c r="DN47" s="158"/>
      <c r="DO47" s="158"/>
      <c r="DP47" s="158"/>
      <c r="DQ47" s="158"/>
      <c r="DR47" s="158"/>
      <c r="DS47" s="158"/>
      <c r="DT47" s="158"/>
      <c r="DU47" s="158"/>
      <c r="DV47" s="158"/>
      <c r="DW47" s="158"/>
      <c r="DX47" s="158"/>
      <c r="DY47" s="158"/>
      <c r="DZ47" s="158"/>
      <c r="EA47" s="158"/>
      <c r="EB47" s="158"/>
      <c r="EC47" s="158"/>
      <c r="ED47" s="158"/>
      <c r="EE47" s="158"/>
      <c r="EF47" s="158"/>
      <c r="EG47" s="158"/>
      <c r="EH47" s="158"/>
      <c r="EI47" s="158"/>
      <c r="EJ47" s="158"/>
      <c r="EK47" s="158"/>
      <c r="EL47" s="158"/>
      <c r="EM47" s="158"/>
      <c r="EN47" s="158"/>
      <c r="EO47" s="158"/>
      <c r="EP47" s="158"/>
      <c r="EQ47" s="158">
        <v>0.65290788446526149</v>
      </c>
      <c r="ER47" s="158"/>
      <c r="ES47" s="158"/>
      <c r="ET47" s="158"/>
      <c r="EU47" s="158"/>
      <c r="EV47" s="158"/>
      <c r="EW47" s="159"/>
      <c r="EX47" s="160">
        <v>0.65290788446526149</v>
      </c>
      <c r="EY47" s="149"/>
      <c r="EZ47" s="150"/>
      <c r="FA47" s="150"/>
      <c r="FB47" s="150"/>
      <c r="FC47" s="150"/>
      <c r="FD47" s="150"/>
      <c r="FE47" s="150"/>
      <c r="FF47" s="150"/>
      <c r="FG47" s="150"/>
      <c r="FH47" s="150"/>
      <c r="FI47" s="150"/>
      <c r="FJ47" s="150"/>
      <c r="FK47" s="150"/>
      <c r="FL47" s="150"/>
      <c r="FM47" s="150"/>
      <c r="FN47" s="150"/>
      <c r="FO47" s="150"/>
      <c r="FP47" s="150"/>
      <c r="FQ47" s="150"/>
      <c r="FR47" s="150"/>
      <c r="FS47" s="150"/>
      <c r="FT47" s="150"/>
      <c r="FU47" s="150"/>
      <c r="FV47" s="150"/>
      <c r="FW47" s="150"/>
      <c r="FX47" s="150"/>
      <c r="FY47" s="150"/>
      <c r="FZ47" s="150"/>
      <c r="GA47" s="150"/>
      <c r="GB47" s="150"/>
      <c r="GC47" s="150"/>
      <c r="GD47" s="296"/>
      <c r="GE47" s="307"/>
      <c r="GF47" s="308"/>
      <c r="GG47" s="302"/>
      <c r="GH47" s="161"/>
      <c r="GI47" s="161"/>
      <c r="GJ47" s="161"/>
      <c r="GK47" s="161"/>
      <c r="GL47" s="161"/>
      <c r="GM47" s="161"/>
      <c r="GN47" s="161"/>
      <c r="GO47" s="161"/>
      <c r="GP47" s="161"/>
      <c r="GQ47" s="161"/>
      <c r="GR47" s="161"/>
      <c r="GS47" s="161"/>
      <c r="GT47" s="161"/>
      <c r="GU47" s="161"/>
      <c r="GV47" s="161"/>
      <c r="GW47" s="161"/>
      <c r="GX47" s="161"/>
      <c r="GY47" s="161"/>
      <c r="GZ47" s="161"/>
      <c r="HA47" s="161"/>
      <c r="HB47" s="161"/>
      <c r="HC47" s="161"/>
      <c r="HD47" s="161"/>
      <c r="HE47" s="161"/>
      <c r="HF47" s="161"/>
      <c r="HG47" s="161"/>
      <c r="HH47" s="161"/>
      <c r="HI47" s="161"/>
      <c r="HJ47" s="161"/>
      <c r="HK47" s="161"/>
      <c r="HL47" s="162"/>
      <c r="HM47" s="163"/>
      <c r="HN47" s="152"/>
      <c r="HO47" s="153">
        <v>446</v>
      </c>
      <c r="HP47" s="153"/>
      <c r="HQ47" s="153"/>
      <c r="HR47" s="153"/>
      <c r="HS47" s="164"/>
      <c r="HT47" s="153"/>
      <c r="HU47" s="165"/>
      <c r="HV47" s="154"/>
      <c r="HW47" s="144"/>
      <c r="HX47" s="145">
        <v>2</v>
      </c>
      <c r="HY47" s="145"/>
      <c r="HZ47" s="145"/>
      <c r="IA47" s="145"/>
      <c r="IB47" s="145"/>
      <c r="IC47" s="145"/>
      <c r="ID47" s="145"/>
      <c r="IE47" s="145"/>
      <c r="IF47" s="145"/>
      <c r="IG47" s="145"/>
      <c r="IH47" s="145"/>
      <c r="II47" s="145"/>
      <c r="IJ47" s="145"/>
      <c r="IK47" s="145"/>
      <c r="IL47" s="145"/>
      <c r="IM47" s="145"/>
      <c r="IN47" s="145"/>
      <c r="IO47" s="145"/>
      <c r="IP47" s="145">
        <v>220</v>
      </c>
      <c r="IQ47" s="145">
        <v>190</v>
      </c>
      <c r="IR47" s="145"/>
      <c r="IS47" s="145"/>
      <c r="IT47" s="145"/>
      <c r="IU47" s="145"/>
      <c r="IV47" s="145"/>
      <c r="IW47" s="145"/>
      <c r="IX47" s="146"/>
      <c r="IY47" s="166">
        <v>412</v>
      </c>
      <c r="IZ47" s="315"/>
      <c r="JA47" s="439">
        <f t="shared" si="3"/>
        <v>1.1256830601092895</v>
      </c>
      <c r="JB47" s="444">
        <v>129</v>
      </c>
      <c r="JC47" s="452">
        <v>0.31310679611650488</v>
      </c>
      <c r="JD47" s="445">
        <v>279</v>
      </c>
      <c r="JE47" s="454">
        <v>0.67718446601941751</v>
      </c>
      <c r="JF47" s="167"/>
      <c r="JG47" s="168">
        <v>24.5</v>
      </c>
      <c r="JH47" s="168"/>
      <c r="JI47" s="168"/>
      <c r="JJ47" s="168"/>
      <c r="JK47" s="168"/>
      <c r="JL47" s="168"/>
      <c r="JM47" s="168"/>
      <c r="JN47" s="168"/>
      <c r="JO47" s="168"/>
      <c r="JP47" s="168"/>
      <c r="JQ47" s="168"/>
      <c r="JR47" s="168"/>
      <c r="JS47" s="168"/>
      <c r="JT47" s="168"/>
      <c r="JU47" s="168"/>
      <c r="JV47" s="168"/>
      <c r="JW47" s="168"/>
      <c r="JX47" s="168"/>
      <c r="JY47" s="168">
        <v>19.868181818181817</v>
      </c>
      <c r="JZ47" s="168">
        <v>13.910526315789474</v>
      </c>
      <c r="KA47" s="168"/>
      <c r="KB47" s="168"/>
      <c r="KC47" s="168"/>
      <c r="KD47" s="168"/>
      <c r="KE47" s="168"/>
      <c r="KF47" s="168"/>
      <c r="KG47" s="169"/>
      <c r="KH47" s="464">
        <f t="shared" si="4"/>
        <v>19.426236044657099</v>
      </c>
      <c r="KI47" s="149"/>
      <c r="KJ47" s="150">
        <v>2</v>
      </c>
      <c r="KK47" s="150"/>
      <c r="KL47" s="150"/>
      <c r="KM47" s="150"/>
      <c r="KN47" s="296">
        <v>410</v>
      </c>
      <c r="KO47" s="330">
        <f t="shared" si="5"/>
        <v>0</v>
      </c>
      <c r="KP47" s="331">
        <f t="shared" si="6"/>
        <v>4.8543689320388345E-3</v>
      </c>
      <c r="KQ47" s="331">
        <f t="shared" si="7"/>
        <v>0</v>
      </c>
      <c r="KR47" s="331">
        <f t="shared" si="8"/>
        <v>0</v>
      </c>
      <c r="KS47" s="331">
        <f t="shared" si="9"/>
        <v>0</v>
      </c>
      <c r="KT47" s="332">
        <v>0.99514563106796117</v>
      </c>
      <c r="KU47" s="324">
        <v>484.66120000000001</v>
      </c>
      <c r="KV47" s="170">
        <v>1.8E-3</v>
      </c>
      <c r="KW47" s="342">
        <v>484.66299999999995</v>
      </c>
      <c r="KX47" s="351">
        <f t="shared" si="10"/>
        <v>3.7139208068286625E-6</v>
      </c>
      <c r="KY47" s="352">
        <f t="shared" si="11"/>
        <v>1.1763665048543688</v>
      </c>
      <c r="KZ47" s="346">
        <v>3.1061000000000001</v>
      </c>
      <c r="LA47" s="171"/>
      <c r="LB47" s="172">
        <v>481.55689999999993</v>
      </c>
      <c r="LC47" s="173">
        <v>6.408783010050283E-3</v>
      </c>
      <c r="LD47" s="174"/>
      <c r="LE47" s="175">
        <v>47</v>
      </c>
      <c r="LF47" s="175"/>
      <c r="LG47" s="175"/>
      <c r="LH47" s="175"/>
      <c r="LI47" s="175"/>
      <c r="LJ47" s="175"/>
      <c r="LK47" s="175"/>
      <c r="LL47" s="175"/>
      <c r="LM47" s="175"/>
      <c r="LN47" s="175"/>
      <c r="LO47" s="175"/>
      <c r="LP47" s="175"/>
      <c r="LQ47" s="175"/>
      <c r="LR47" s="175"/>
      <c r="LS47" s="175"/>
      <c r="LT47" s="175"/>
      <c r="LU47" s="175"/>
      <c r="LV47" s="175"/>
      <c r="LW47" s="175">
        <v>4151</v>
      </c>
      <c r="LX47" s="175">
        <v>2459</v>
      </c>
      <c r="LY47" s="175"/>
      <c r="LZ47" s="175"/>
      <c r="MA47" s="175"/>
      <c r="MB47" s="175"/>
      <c r="MC47" s="175"/>
      <c r="MD47" s="175"/>
      <c r="ME47" s="364"/>
      <c r="MF47" s="374">
        <f t="shared" si="12"/>
        <v>6657</v>
      </c>
      <c r="MG47" s="375">
        <f t="shared" si="13"/>
        <v>18.188524590163933</v>
      </c>
      <c r="MH47" s="369"/>
      <c r="MI47" s="156"/>
      <c r="MJ47" s="156"/>
      <c r="MK47" s="156"/>
      <c r="ML47" s="156"/>
      <c r="MM47" s="156"/>
      <c r="MN47" s="156"/>
      <c r="MO47" s="156"/>
      <c r="MP47" s="156"/>
      <c r="MQ47" s="156"/>
      <c r="MR47" s="156"/>
      <c r="MS47" s="156"/>
      <c r="MT47" s="156"/>
      <c r="MU47" s="156"/>
      <c r="MV47" s="156"/>
      <c r="MW47" s="156"/>
      <c r="MX47" s="156"/>
      <c r="MY47" s="156"/>
      <c r="MZ47" s="156"/>
      <c r="NA47" s="156"/>
      <c r="NB47" s="156"/>
      <c r="NC47" s="156"/>
      <c r="ND47" s="156"/>
      <c r="NE47" s="156"/>
      <c r="NF47" s="156"/>
      <c r="NG47" s="156"/>
      <c r="NH47" s="156"/>
      <c r="NI47" s="278"/>
      <c r="NJ47" s="289">
        <f t="shared" si="14"/>
        <v>0</v>
      </c>
      <c r="NK47" s="290"/>
      <c r="NL47" s="386">
        <f t="shared" si="16"/>
        <v>6657</v>
      </c>
      <c r="NM47" s="387">
        <f t="shared" si="17"/>
        <v>0</v>
      </c>
      <c r="NN47" s="393">
        <f t="shared" si="18"/>
        <v>0</v>
      </c>
      <c r="NO47" s="380"/>
      <c r="NP47" s="176"/>
      <c r="NQ47" s="176"/>
      <c r="NR47" s="176"/>
      <c r="NS47" s="176"/>
      <c r="NT47" s="176"/>
      <c r="NU47" s="176"/>
      <c r="NV47" s="176"/>
      <c r="NW47" s="176"/>
      <c r="NX47" s="176"/>
      <c r="NY47" s="176"/>
      <c r="NZ47" s="176"/>
      <c r="OA47" s="176"/>
      <c r="OB47" s="176"/>
      <c r="OC47" s="176"/>
      <c r="OD47" s="176"/>
      <c r="OE47" s="397"/>
      <c r="OF47" s="403"/>
      <c r="OG47" s="407"/>
      <c r="OH47" s="415"/>
      <c r="OI47" s="416"/>
      <c r="OJ47" s="416"/>
      <c r="OK47" s="416"/>
      <c r="OL47" s="416"/>
      <c r="OM47" s="416"/>
      <c r="ON47" s="416"/>
      <c r="OO47" s="416"/>
      <c r="OP47" s="417"/>
      <c r="OQ47" s="429"/>
      <c r="OR47" s="430"/>
      <c r="OS47" s="431"/>
      <c r="OT47" s="346"/>
      <c r="OU47" s="177"/>
      <c r="OV47" s="171"/>
      <c r="OW47" s="177"/>
      <c r="OX47" s="171"/>
      <c r="OY47" s="177"/>
      <c r="OZ47" s="171"/>
      <c r="PA47" s="178"/>
      <c r="PB47" s="155"/>
      <c r="PC47" s="156"/>
      <c r="PD47" s="156"/>
      <c r="PE47" s="156"/>
      <c r="PF47" s="156"/>
      <c r="PG47" s="156"/>
      <c r="PH47" s="156"/>
      <c r="PI47" s="156"/>
      <c r="PJ47" s="157"/>
    </row>
    <row r="48" spans="1:426" x14ac:dyDescent="0.15">
      <c r="A48" s="130" t="s">
        <v>437</v>
      </c>
      <c r="B48" s="131" t="s">
        <v>438</v>
      </c>
      <c r="C48" s="1093" t="s">
        <v>439</v>
      </c>
      <c r="D48" s="1094" t="s">
        <v>440</v>
      </c>
      <c r="E48" s="1094" t="s">
        <v>368</v>
      </c>
      <c r="F48" s="1093" t="s">
        <v>389</v>
      </c>
      <c r="G48" s="1093" t="s">
        <v>390</v>
      </c>
      <c r="H48" s="1093" t="s">
        <v>209</v>
      </c>
      <c r="I48" s="132" t="s">
        <v>210</v>
      </c>
      <c r="J48" s="133" t="s">
        <v>211</v>
      </c>
      <c r="K48" s="134">
        <v>10398014</v>
      </c>
      <c r="L48" s="135">
        <v>21827</v>
      </c>
      <c r="M48" s="135">
        <v>9838826</v>
      </c>
      <c r="N48" s="135">
        <v>4432860</v>
      </c>
      <c r="O48" s="136">
        <v>0.45054765680376907</v>
      </c>
      <c r="P48" s="137">
        <v>559188</v>
      </c>
      <c r="Q48" s="138">
        <v>27484.219950000002</v>
      </c>
      <c r="R48" s="139">
        <v>9414766.1849600002</v>
      </c>
      <c r="S48" s="139">
        <v>327023.62538000004</v>
      </c>
      <c r="T48" s="139">
        <v>9769274.0302900001</v>
      </c>
      <c r="U48" s="467">
        <f t="shared" si="0"/>
        <v>0.939532686750566</v>
      </c>
      <c r="V48" s="140">
        <v>662.50488099999995</v>
      </c>
      <c r="W48" s="141">
        <v>29.03</v>
      </c>
      <c r="X48" s="141">
        <v>1520.958042</v>
      </c>
      <c r="Y48" s="141">
        <v>412.45433860000003</v>
      </c>
      <c r="Z48" s="141">
        <v>185.45529099999999</v>
      </c>
      <c r="AA48" s="141">
        <v>592.53764550000005</v>
      </c>
      <c r="AB48" s="141">
        <v>26.592275130000001</v>
      </c>
      <c r="AC48" s="141">
        <v>413.3420486</v>
      </c>
      <c r="AD48" s="141">
        <v>245.73039679999999</v>
      </c>
      <c r="AE48" s="141">
        <v>4088.6049186299997</v>
      </c>
      <c r="AF48" s="142">
        <v>0.1931764420285661</v>
      </c>
      <c r="AG48" s="143">
        <v>0.44348845035648038</v>
      </c>
      <c r="AH48" s="147">
        <v>1</v>
      </c>
      <c r="AI48" s="148"/>
      <c r="AJ48" s="149">
        <v>15692</v>
      </c>
      <c r="AK48" s="150">
        <v>15889</v>
      </c>
      <c r="AL48" s="150">
        <v>7641</v>
      </c>
      <c r="AM48" s="150">
        <v>11359</v>
      </c>
      <c r="AN48" s="151">
        <v>49915</v>
      </c>
      <c r="AO48" s="149">
        <v>36912</v>
      </c>
      <c r="AP48" s="150">
        <v>9937</v>
      </c>
      <c r="AQ48" s="151">
        <v>7059</v>
      </c>
      <c r="AR48" s="152"/>
      <c r="AS48" s="153"/>
      <c r="AT48" s="153"/>
      <c r="AU48" s="153">
        <v>1</v>
      </c>
      <c r="AV48" s="153">
        <v>1</v>
      </c>
      <c r="AW48" s="153">
        <v>1</v>
      </c>
      <c r="AX48" s="153">
        <v>1</v>
      </c>
      <c r="AY48" s="153">
        <v>1</v>
      </c>
      <c r="AZ48" s="153">
        <v>1</v>
      </c>
      <c r="BA48" s="153"/>
      <c r="BB48" s="153">
        <v>1</v>
      </c>
      <c r="BC48" s="153">
        <v>1</v>
      </c>
      <c r="BD48" s="153">
        <v>1</v>
      </c>
      <c r="BE48" s="153">
        <v>1</v>
      </c>
      <c r="BF48" s="153">
        <v>1</v>
      </c>
      <c r="BG48" s="153"/>
      <c r="BH48" s="153"/>
      <c r="BI48" s="153">
        <v>1</v>
      </c>
      <c r="BJ48" s="153">
        <v>1</v>
      </c>
      <c r="BK48" s="153"/>
      <c r="BL48" s="153"/>
      <c r="BM48" s="153">
        <v>1</v>
      </c>
      <c r="BN48" s="153">
        <v>1</v>
      </c>
      <c r="BO48" s="153">
        <v>1</v>
      </c>
      <c r="BP48" s="153">
        <v>1</v>
      </c>
      <c r="BQ48" s="153"/>
      <c r="BR48" s="153"/>
      <c r="BS48" s="154">
        <v>17</v>
      </c>
      <c r="BT48" s="155"/>
      <c r="BU48" s="156"/>
      <c r="BV48" s="156">
        <v>21</v>
      </c>
      <c r="BW48" s="156"/>
      <c r="BX48" s="156">
        <v>24</v>
      </c>
      <c r="BY48" s="156">
        <v>27</v>
      </c>
      <c r="BZ48" s="156"/>
      <c r="CA48" s="156"/>
      <c r="CB48" s="156">
        <v>34</v>
      </c>
      <c r="CC48" s="156"/>
      <c r="CD48" s="156"/>
      <c r="CE48" s="156"/>
      <c r="CF48" s="156">
        <v>61</v>
      </c>
      <c r="CG48" s="156">
        <v>30</v>
      </c>
      <c r="CH48" s="156"/>
      <c r="CI48" s="156">
        <v>78</v>
      </c>
      <c r="CJ48" s="156">
        <v>50</v>
      </c>
      <c r="CK48" s="156">
        <v>21</v>
      </c>
      <c r="CL48" s="156">
        <v>50</v>
      </c>
      <c r="CM48" s="156"/>
      <c r="CN48" s="156"/>
      <c r="CO48" s="156">
        <v>30</v>
      </c>
      <c r="CP48" s="156">
        <v>40</v>
      </c>
      <c r="CQ48" s="156">
        <v>46</v>
      </c>
      <c r="CR48" s="156">
        <v>18</v>
      </c>
      <c r="CS48" s="156">
        <v>9</v>
      </c>
      <c r="CT48" s="156">
        <v>20</v>
      </c>
      <c r="CU48" s="156"/>
      <c r="CV48" s="156">
        <v>26</v>
      </c>
      <c r="CW48" s="156">
        <v>30</v>
      </c>
      <c r="CX48" s="156">
        <v>18</v>
      </c>
      <c r="CY48" s="156">
        <v>29</v>
      </c>
      <c r="CZ48" s="156">
        <v>24</v>
      </c>
      <c r="DA48" s="156">
        <v>66</v>
      </c>
      <c r="DB48" s="156">
        <v>66</v>
      </c>
      <c r="DC48" s="156">
        <v>25</v>
      </c>
      <c r="DD48" s="156"/>
      <c r="DE48" s="156">
        <v>48</v>
      </c>
      <c r="DF48" s="156">
        <v>30</v>
      </c>
      <c r="DG48" s="278">
        <v>60</v>
      </c>
      <c r="DH48" s="289">
        <v>981</v>
      </c>
      <c r="DI48" s="290">
        <f t="shared" si="1"/>
        <v>27</v>
      </c>
      <c r="DJ48" s="284"/>
      <c r="DK48" s="158"/>
      <c r="DL48" s="158">
        <v>0.70127504553734066</v>
      </c>
      <c r="DM48" s="158"/>
      <c r="DN48" s="158">
        <v>0.36338797814207652</v>
      </c>
      <c r="DO48" s="158">
        <v>0.3870673952641166</v>
      </c>
      <c r="DP48" s="158"/>
      <c r="DQ48" s="158"/>
      <c r="DR48" s="158">
        <v>0.62986178077788491</v>
      </c>
      <c r="DS48" s="158"/>
      <c r="DT48" s="158"/>
      <c r="DU48" s="158"/>
      <c r="DV48" s="158">
        <v>0.55343545641852554</v>
      </c>
      <c r="DW48" s="158">
        <v>0.60400728597449904</v>
      </c>
      <c r="DX48" s="158"/>
      <c r="DY48" s="158">
        <v>0.54644808743169404</v>
      </c>
      <c r="DZ48" s="158">
        <v>0.59256830601092891</v>
      </c>
      <c r="EA48" s="158">
        <v>0.5264116575591985</v>
      </c>
      <c r="EB48" s="158">
        <v>0.6527322404371585</v>
      </c>
      <c r="EC48" s="158"/>
      <c r="ED48" s="158"/>
      <c r="EE48" s="158">
        <v>0.63570127504553731</v>
      </c>
      <c r="EF48" s="158">
        <v>0.84057377049180326</v>
      </c>
      <c r="EG48" s="158">
        <v>0.64516512235685441</v>
      </c>
      <c r="EH48" s="158">
        <v>0.47601700060716456</v>
      </c>
      <c r="EI48" s="158">
        <v>0.30965391621129323</v>
      </c>
      <c r="EJ48" s="158">
        <v>0.57472677595628419</v>
      </c>
      <c r="EK48" s="158"/>
      <c r="EL48" s="158">
        <v>0.6377679697351829</v>
      </c>
      <c r="EM48" s="158">
        <v>0.55710382513661205</v>
      </c>
      <c r="EN48" s="158">
        <v>0.55312689738919252</v>
      </c>
      <c r="EO48" s="158">
        <v>0.5373092142453364</v>
      </c>
      <c r="EP48" s="158">
        <v>0.41757741347905281</v>
      </c>
      <c r="EQ48" s="158">
        <v>0.84538002980625937</v>
      </c>
      <c r="ER48" s="158">
        <v>0.51937406855439638</v>
      </c>
      <c r="ES48" s="158">
        <v>0.63508196721311472</v>
      </c>
      <c r="ET48" s="158"/>
      <c r="EU48" s="158">
        <v>0.6803847905282332</v>
      </c>
      <c r="EV48" s="158">
        <v>0.56092896174863383</v>
      </c>
      <c r="EW48" s="159">
        <v>0.69225865209471771</v>
      </c>
      <c r="EX48" s="160">
        <v>0.60569397793040447</v>
      </c>
      <c r="EY48" s="149">
        <v>24</v>
      </c>
      <c r="EZ48" s="150"/>
      <c r="FA48" s="150"/>
      <c r="FB48" s="150"/>
      <c r="FC48" s="150"/>
      <c r="FD48" s="150"/>
      <c r="FE48" s="150">
        <v>15</v>
      </c>
      <c r="FF48" s="150"/>
      <c r="FG48" s="150"/>
      <c r="FH48" s="150">
        <v>17</v>
      </c>
      <c r="FI48" s="150">
        <v>12</v>
      </c>
      <c r="FJ48" s="150"/>
      <c r="FK48" s="150">
        <v>10</v>
      </c>
      <c r="FL48" s="150">
        <v>6</v>
      </c>
      <c r="FM48" s="150">
        <v>16</v>
      </c>
      <c r="FN48" s="150">
        <v>12</v>
      </c>
      <c r="FO48" s="150"/>
      <c r="FP48" s="150"/>
      <c r="FQ48" s="150">
        <v>58</v>
      </c>
      <c r="FR48" s="150">
        <v>12</v>
      </c>
      <c r="FS48" s="150">
        <v>13</v>
      </c>
      <c r="FT48" s="150"/>
      <c r="FU48" s="150"/>
      <c r="FV48" s="150"/>
      <c r="FW48" s="150"/>
      <c r="FX48" s="150"/>
      <c r="FY48" s="150">
        <v>6</v>
      </c>
      <c r="FZ48" s="150"/>
      <c r="GA48" s="150">
        <v>15</v>
      </c>
      <c r="GB48" s="150">
        <v>6</v>
      </c>
      <c r="GC48" s="150"/>
      <c r="GD48" s="296">
        <v>12</v>
      </c>
      <c r="GE48" s="307">
        <v>234</v>
      </c>
      <c r="GF48" s="308">
        <f t="shared" si="2"/>
        <v>15</v>
      </c>
      <c r="GG48" s="302">
        <v>0.76104280510018218</v>
      </c>
      <c r="GH48" s="161"/>
      <c r="GI48" s="161"/>
      <c r="GJ48" s="161"/>
      <c r="GK48" s="161"/>
      <c r="GL48" s="161"/>
      <c r="GM48" s="161">
        <v>0.73096539162112928</v>
      </c>
      <c r="GN48" s="161"/>
      <c r="GO48" s="161"/>
      <c r="GP48" s="161">
        <v>0.56718097074895535</v>
      </c>
      <c r="GQ48" s="161">
        <v>0.6154371584699454</v>
      </c>
      <c r="GR48" s="161"/>
      <c r="GS48" s="161">
        <v>0.50136612021857918</v>
      </c>
      <c r="GT48" s="161">
        <v>0.61976320582877964</v>
      </c>
      <c r="GU48" s="161">
        <v>0.63849043715846998</v>
      </c>
      <c r="GV48" s="161">
        <v>0.71470856102003644</v>
      </c>
      <c r="GW48" s="161"/>
      <c r="GX48" s="161"/>
      <c r="GY48" s="161">
        <v>0.56439608064820046</v>
      </c>
      <c r="GZ48" s="161">
        <v>0.90414389799635697</v>
      </c>
      <c r="HA48" s="161">
        <v>0.70575872215216473</v>
      </c>
      <c r="HB48" s="161"/>
      <c r="HC48" s="161"/>
      <c r="HD48" s="161"/>
      <c r="HE48" s="161"/>
      <c r="HF48" s="161"/>
      <c r="HG48" s="161">
        <v>0.63615664845173037</v>
      </c>
      <c r="HH48" s="161"/>
      <c r="HI48" s="161">
        <v>0.61730418943533694</v>
      </c>
      <c r="HJ48" s="161">
        <v>0.88979963570127507</v>
      </c>
      <c r="HK48" s="161"/>
      <c r="HL48" s="162">
        <v>0.64071038251366119</v>
      </c>
      <c r="HM48" s="163">
        <v>0.65232824249217691</v>
      </c>
      <c r="HN48" s="152">
        <v>140</v>
      </c>
      <c r="HO48" s="153"/>
      <c r="HP48" s="153"/>
      <c r="HQ48" s="153"/>
      <c r="HR48" s="153"/>
      <c r="HS48" s="164"/>
      <c r="HT48" s="153"/>
      <c r="HU48" s="165"/>
      <c r="HV48" s="154"/>
      <c r="HW48" s="144">
        <v>562</v>
      </c>
      <c r="HX48" s="145">
        <v>3965</v>
      </c>
      <c r="HY48" s="145">
        <v>823</v>
      </c>
      <c r="HZ48" s="145">
        <v>2295</v>
      </c>
      <c r="IA48" s="145">
        <v>2191</v>
      </c>
      <c r="IB48" s="145">
        <v>6202</v>
      </c>
      <c r="IC48" s="145">
        <v>3566</v>
      </c>
      <c r="ID48" s="145">
        <v>1378</v>
      </c>
      <c r="IE48" s="145">
        <v>5507</v>
      </c>
      <c r="IF48" s="145">
        <v>2335</v>
      </c>
      <c r="IG48" s="145">
        <v>1453</v>
      </c>
      <c r="IH48" s="145">
        <v>1879</v>
      </c>
      <c r="II48" s="145">
        <v>756</v>
      </c>
      <c r="IJ48" s="145">
        <v>1030</v>
      </c>
      <c r="IK48" s="145">
        <v>2822</v>
      </c>
      <c r="IL48" s="145">
        <v>2346</v>
      </c>
      <c r="IM48" s="145">
        <v>524</v>
      </c>
      <c r="IN48" s="145">
        <v>1324</v>
      </c>
      <c r="IO48" s="145">
        <v>650</v>
      </c>
      <c r="IP48" s="145">
        <v>1315</v>
      </c>
      <c r="IQ48" s="145">
        <v>396</v>
      </c>
      <c r="IR48" s="145">
        <v>272</v>
      </c>
      <c r="IS48" s="145">
        <v>199</v>
      </c>
      <c r="IT48" s="145">
        <v>445</v>
      </c>
      <c r="IU48" s="145">
        <v>519</v>
      </c>
      <c r="IV48" s="145">
        <v>63</v>
      </c>
      <c r="IW48" s="145">
        <v>39</v>
      </c>
      <c r="IX48" s="146">
        <v>2</v>
      </c>
      <c r="IY48" s="166">
        <v>44858</v>
      </c>
      <c r="IZ48" s="315">
        <f t="shared" si="21"/>
        <v>1.3932854786214276E-2</v>
      </c>
      <c r="JA48" s="439">
        <f t="shared" si="3"/>
        <v>122.56284153005464</v>
      </c>
      <c r="JB48" s="444">
        <v>2863</v>
      </c>
      <c r="JC48" s="452">
        <v>6.3823621204690359E-2</v>
      </c>
      <c r="JD48" s="445">
        <v>23817</v>
      </c>
      <c r="JE48" s="454">
        <v>0.5309420839092247</v>
      </c>
      <c r="JF48" s="167">
        <v>20.040925266903916</v>
      </c>
      <c r="JG48" s="168">
        <v>6.9611601513240862</v>
      </c>
      <c r="JH48" s="168">
        <v>3.8857837181044959</v>
      </c>
      <c r="JI48" s="168">
        <v>5.4379084967320264</v>
      </c>
      <c r="JJ48" s="168">
        <v>7.544956640803286</v>
      </c>
      <c r="JK48" s="168">
        <v>4.9611415672363757</v>
      </c>
      <c r="JL48" s="168">
        <v>5.886988222097588</v>
      </c>
      <c r="JM48" s="168">
        <v>7.1291727140783747</v>
      </c>
      <c r="JN48" s="168">
        <v>7.1977483203195929</v>
      </c>
      <c r="JO48" s="168">
        <v>7.4526766595289082</v>
      </c>
      <c r="JP48" s="168">
        <v>6.3929800412938746</v>
      </c>
      <c r="JQ48" s="168">
        <v>6.2708887706226717</v>
      </c>
      <c r="JR48" s="168">
        <v>5.1190476190476186</v>
      </c>
      <c r="JS48" s="168">
        <v>4.9029126213592233</v>
      </c>
      <c r="JT48" s="168">
        <v>4.9631467044649185</v>
      </c>
      <c r="JU48" s="168">
        <v>9.1048593350383626</v>
      </c>
      <c r="JV48" s="168">
        <v>6.6583969465648858</v>
      </c>
      <c r="JW48" s="168">
        <v>7.9086102719033233</v>
      </c>
      <c r="JX48" s="168">
        <v>9.6569230769230767</v>
      </c>
      <c r="JY48" s="168">
        <v>14.97338403041825</v>
      </c>
      <c r="JZ48" s="168">
        <v>7.3308080808080804</v>
      </c>
      <c r="KA48" s="168">
        <v>6.2389705882352944</v>
      </c>
      <c r="KB48" s="168">
        <v>17.060301507537687</v>
      </c>
      <c r="KC48" s="168">
        <v>3.5258426966292133</v>
      </c>
      <c r="KD48" s="168">
        <v>18.797687861271676</v>
      </c>
      <c r="KE48" s="168">
        <v>16.777777777777779</v>
      </c>
      <c r="KF48" s="168">
        <v>5.3076923076923075</v>
      </c>
      <c r="KG48" s="169">
        <v>5</v>
      </c>
      <c r="KH48" s="464">
        <f t="shared" si="4"/>
        <v>8.3031675712398876</v>
      </c>
      <c r="KI48" s="149">
        <v>14941</v>
      </c>
      <c r="KJ48" s="150">
        <v>6684</v>
      </c>
      <c r="KK48" s="150">
        <v>2086</v>
      </c>
      <c r="KL48" s="150">
        <v>2351</v>
      </c>
      <c r="KM48" s="150">
        <v>593</v>
      </c>
      <c r="KN48" s="296">
        <v>18203</v>
      </c>
      <c r="KO48" s="330">
        <f t="shared" si="5"/>
        <v>0.33307325337732402</v>
      </c>
      <c r="KP48" s="331">
        <f t="shared" si="6"/>
        <v>0.14900352222568997</v>
      </c>
      <c r="KQ48" s="331">
        <f t="shared" si="7"/>
        <v>4.6502296134468768E-2</v>
      </c>
      <c r="KR48" s="331">
        <f t="shared" si="8"/>
        <v>5.2409826563823619E-2</v>
      </c>
      <c r="KS48" s="331">
        <f t="shared" si="9"/>
        <v>1.3219492621160105E-2</v>
      </c>
      <c r="KT48" s="332">
        <v>0.40579160907753353</v>
      </c>
      <c r="KU48" s="324">
        <v>52199.526800000021</v>
      </c>
      <c r="KV48" s="170">
        <v>11615.981299999998</v>
      </c>
      <c r="KW48" s="342">
        <v>63815.508100000021</v>
      </c>
      <c r="KX48" s="351">
        <f t="shared" si="10"/>
        <v>0.18202442706869232</v>
      </c>
      <c r="KY48" s="352">
        <f t="shared" si="11"/>
        <v>1.4226115319452499</v>
      </c>
      <c r="KZ48" s="346">
        <v>24502.756199999993</v>
      </c>
      <c r="LA48" s="171">
        <v>19208.804700000001</v>
      </c>
      <c r="LB48" s="172">
        <v>20103.947200000006</v>
      </c>
      <c r="LC48" s="173">
        <v>0.38396240866097547</v>
      </c>
      <c r="LD48" s="174">
        <v>2219</v>
      </c>
      <c r="LE48" s="175">
        <v>17487</v>
      </c>
      <c r="LF48" s="175">
        <v>2355</v>
      </c>
      <c r="LG48" s="175">
        <v>10032</v>
      </c>
      <c r="LH48" s="175">
        <v>12343</v>
      </c>
      <c r="LI48" s="175">
        <v>18004</v>
      </c>
      <c r="LJ48" s="175">
        <v>15231</v>
      </c>
      <c r="LK48" s="175">
        <v>7788</v>
      </c>
      <c r="LL48" s="175">
        <v>31379</v>
      </c>
      <c r="LM48" s="175">
        <v>14672</v>
      </c>
      <c r="LN48" s="175">
        <v>7528</v>
      </c>
      <c r="LO48" s="175">
        <v>8714</v>
      </c>
      <c r="LP48" s="175">
        <v>3067</v>
      </c>
      <c r="LQ48" s="175">
        <v>3315</v>
      </c>
      <c r="LR48" s="175">
        <v>8727</v>
      </c>
      <c r="LS48" s="175">
        <v>7359</v>
      </c>
      <c r="LT48" s="175">
        <v>2228</v>
      </c>
      <c r="LU48" s="175">
        <v>7223</v>
      </c>
      <c r="LV48" s="175">
        <v>4638</v>
      </c>
      <c r="LW48" s="175">
        <v>18241</v>
      </c>
      <c r="LX48" s="175">
        <v>2382</v>
      </c>
      <c r="LY48" s="175">
        <v>1230</v>
      </c>
      <c r="LZ48" s="175">
        <v>2512</v>
      </c>
      <c r="MA48" s="175">
        <v>1147</v>
      </c>
      <c r="MB48" s="175">
        <v>6052</v>
      </c>
      <c r="MC48" s="175">
        <v>568</v>
      </c>
      <c r="MD48" s="175">
        <v>151</v>
      </c>
      <c r="ME48" s="364">
        <v>8</v>
      </c>
      <c r="MF48" s="374">
        <f t="shared" si="12"/>
        <v>216600</v>
      </c>
      <c r="MG48" s="375">
        <f t="shared" si="13"/>
        <v>591.80327868852464</v>
      </c>
      <c r="MH48" s="369">
        <v>8478</v>
      </c>
      <c r="MI48" s="156">
        <v>6141</v>
      </c>
      <c r="MJ48" s="156">
        <v>19</v>
      </c>
      <c r="MK48" s="156">
        <v>288</v>
      </c>
      <c r="ML48" s="156">
        <v>2010</v>
      </c>
      <c r="MM48" s="156">
        <v>6733</v>
      </c>
      <c r="MN48" s="156">
        <v>2230</v>
      </c>
      <c r="MO48" s="156">
        <v>660</v>
      </c>
      <c r="MP48" s="156">
        <v>2777</v>
      </c>
      <c r="MQ48" s="156">
        <v>406</v>
      </c>
      <c r="MR48" s="156">
        <v>315</v>
      </c>
      <c r="MS48" s="156">
        <v>1192</v>
      </c>
      <c r="MT48" s="156">
        <v>44</v>
      </c>
      <c r="MU48" s="156">
        <v>743</v>
      </c>
      <c r="MV48" s="156">
        <v>2600</v>
      </c>
      <c r="MW48" s="156">
        <v>11663</v>
      </c>
      <c r="MX48" s="156">
        <v>743</v>
      </c>
      <c r="MY48" s="156">
        <v>1920</v>
      </c>
      <c r="MZ48" s="156">
        <v>994</v>
      </c>
      <c r="NA48" s="156">
        <v>133</v>
      </c>
      <c r="NB48" s="156">
        <v>141</v>
      </c>
      <c r="NC48" s="156">
        <v>207</v>
      </c>
      <c r="ND48" s="156">
        <v>687</v>
      </c>
      <c r="NE48" s="156">
        <v>40</v>
      </c>
      <c r="NF48" s="156">
        <v>3184</v>
      </c>
      <c r="NG48" s="156">
        <v>427</v>
      </c>
      <c r="NH48" s="156">
        <v>18</v>
      </c>
      <c r="NI48" s="278"/>
      <c r="NJ48" s="289">
        <f t="shared" si="14"/>
        <v>54793</v>
      </c>
      <c r="NK48" s="290">
        <f t="shared" si="15"/>
        <v>149.70765027322403</v>
      </c>
      <c r="NL48" s="386">
        <f t="shared" si="16"/>
        <v>216600</v>
      </c>
      <c r="NM48" s="387">
        <f t="shared" si="17"/>
        <v>54793</v>
      </c>
      <c r="NN48" s="393">
        <f t="shared" si="18"/>
        <v>0.2018954062927194</v>
      </c>
      <c r="NO48" s="380">
        <v>2979</v>
      </c>
      <c r="NP48" s="176">
        <v>1364</v>
      </c>
      <c r="NQ48" s="176">
        <v>2043</v>
      </c>
      <c r="NR48" s="176">
        <v>4939</v>
      </c>
      <c r="NS48" s="176">
        <v>7106</v>
      </c>
      <c r="NT48" s="176">
        <v>7703</v>
      </c>
      <c r="NU48" s="176">
        <v>11200</v>
      </c>
      <c r="NV48" s="176">
        <v>640</v>
      </c>
      <c r="NW48" s="176"/>
      <c r="NX48" s="176">
        <v>2285</v>
      </c>
      <c r="NY48" s="176">
        <v>1152</v>
      </c>
      <c r="NZ48" s="176">
        <v>523</v>
      </c>
      <c r="OA48" s="176">
        <v>3807</v>
      </c>
      <c r="OB48" s="176">
        <v>379</v>
      </c>
      <c r="OC48" s="176">
        <v>6766</v>
      </c>
      <c r="OD48" s="176">
        <v>1905</v>
      </c>
      <c r="OE48" s="397">
        <v>2</v>
      </c>
      <c r="OF48" s="403">
        <f t="shared" si="19"/>
        <v>54793</v>
      </c>
      <c r="OG48" s="407">
        <f t="shared" si="20"/>
        <v>0.24302374390889347</v>
      </c>
      <c r="OH48" s="415">
        <v>4237</v>
      </c>
      <c r="OI48" s="416">
        <v>32</v>
      </c>
      <c r="OJ48" s="416">
        <v>674</v>
      </c>
      <c r="OK48" s="416">
        <v>4943</v>
      </c>
      <c r="OL48" s="416">
        <v>7919</v>
      </c>
      <c r="OM48" s="416">
        <v>5618</v>
      </c>
      <c r="ON48" s="416">
        <v>3647</v>
      </c>
      <c r="OO48" s="416">
        <v>17184</v>
      </c>
      <c r="OP48" s="417">
        <v>22127</v>
      </c>
      <c r="OQ48" s="429">
        <v>38</v>
      </c>
      <c r="OR48" s="430">
        <v>230</v>
      </c>
      <c r="OS48" s="431">
        <v>268</v>
      </c>
      <c r="OT48" s="346">
        <v>16.740000000000002</v>
      </c>
      <c r="OU48" s="177">
        <v>0.69750000000000012</v>
      </c>
      <c r="OV48" s="171">
        <v>113.19999999999999</v>
      </c>
      <c r="OW48" s="177">
        <v>0.539047619047619</v>
      </c>
      <c r="OX48" s="171">
        <v>134.04999999999998</v>
      </c>
      <c r="OY48" s="177">
        <v>5.5854166666666663</v>
      </c>
      <c r="OZ48" s="171">
        <v>708.06999999999994</v>
      </c>
      <c r="PA48" s="178">
        <v>3.3717619047619043</v>
      </c>
      <c r="PB48" s="155"/>
      <c r="PC48" s="156"/>
      <c r="PD48" s="156"/>
      <c r="PE48" s="156"/>
      <c r="PF48" s="156"/>
      <c r="PG48" s="156"/>
      <c r="PH48" s="156"/>
      <c r="PI48" s="156"/>
      <c r="PJ48" s="157"/>
    </row>
    <row r="49" spans="1:426" x14ac:dyDescent="0.15">
      <c r="A49" s="130" t="s">
        <v>441</v>
      </c>
      <c r="B49" s="131" t="s">
        <v>442</v>
      </c>
      <c r="C49" s="1093" t="s">
        <v>443</v>
      </c>
      <c r="D49" s="1094" t="s">
        <v>444</v>
      </c>
      <c r="E49" s="1094" t="s">
        <v>368</v>
      </c>
      <c r="F49" s="1093" t="s">
        <v>445</v>
      </c>
      <c r="G49" s="1093" t="s">
        <v>445</v>
      </c>
      <c r="H49" s="1093" t="s">
        <v>209</v>
      </c>
      <c r="I49" s="132" t="s">
        <v>210</v>
      </c>
      <c r="J49" s="133" t="s">
        <v>232</v>
      </c>
      <c r="K49" s="134">
        <v>963978</v>
      </c>
      <c r="L49" s="135">
        <v>15602</v>
      </c>
      <c r="M49" s="135">
        <v>891951</v>
      </c>
      <c r="N49" s="135">
        <v>675036</v>
      </c>
      <c r="O49" s="136">
        <v>0.75680838969853725</v>
      </c>
      <c r="P49" s="137">
        <v>72027</v>
      </c>
      <c r="Q49" s="138">
        <v>21151.547360000008</v>
      </c>
      <c r="R49" s="139">
        <v>898555.25014999998</v>
      </c>
      <c r="S49" s="139">
        <v>0</v>
      </c>
      <c r="T49" s="139">
        <v>919706.79750999995</v>
      </c>
      <c r="U49" s="467">
        <f t="shared" si="0"/>
        <v>0.95407446799615758</v>
      </c>
      <c r="V49" s="140">
        <v>49.56137897</v>
      </c>
      <c r="W49" s="141">
        <v>0</v>
      </c>
      <c r="X49" s="141">
        <v>235.23470900000001</v>
      </c>
      <c r="Y49" s="141">
        <v>42.591428569999998</v>
      </c>
      <c r="Z49" s="141">
        <v>27.761058200000001</v>
      </c>
      <c r="AA49" s="141">
        <v>204.52417990000001</v>
      </c>
      <c r="AB49" s="141">
        <v>21.909365080000001</v>
      </c>
      <c r="AC49" s="141">
        <v>43.807966270000001</v>
      </c>
      <c r="AD49" s="141">
        <v>156.4710714</v>
      </c>
      <c r="AE49" s="141">
        <v>781.86115739000002</v>
      </c>
      <c r="AF49" s="142">
        <v>8.5218195830815927E-2</v>
      </c>
      <c r="AG49" s="143">
        <v>0.40447376393423623</v>
      </c>
      <c r="AH49" s="147"/>
      <c r="AI49" s="148"/>
      <c r="AJ49" s="149"/>
      <c r="AK49" s="150"/>
      <c r="AL49" s="150"/>
      <c r="AM49" s="150"/>
      <c r="AN49" s="151"/>
      <c r="AO49" s="149">
        <v>84</v>
      </c>
      <c r="AP49" s="150">
        <v>173</v>
      </c>
      <c r="AQ49" s="151"/>
      <c r="AR49" s="152"/>
      <c r="AS49" s="153"/>
      <c r="AT49" s="153"/>
      <c r="AU49" s="153"/>
      <c r="AV49" s="153"/>
      <c r="AW49" s="153"/>
      <c r="AX49" s="153"/>
      <c r="AY49" s="153"/>
      <c r="AZ49" s="153"/>
      <c r="BA49" s="153"/>
      <c r="BB49" s="153"/>
      <c r="BC49" s="153"/>
      <c r="BD49" s="153"/>
      <c r="BE49" s="153"/>
      <c r="BF49" s="153"/>
      <c r="BG49" s="153"/>
      <c r="BH49" s="153"/>
      <c r="BI49" s="153"/>
      <c r="BJ49" s="153"/>
      <c r="BK49" s="153"/>
      <c r="BL49" s="153"/>
      <c r="BM49" s="153"/>
      <c r="BN49" s="153"/>
      <c r="BO49" s="153"/>
      <c r="BP49" s="153"/>
      <c r="BQ49" s="153"/>
      <c r="BR49" s="153"/>
      <c r="BS49" s="154"/>
      <c r="BT49" s="155"/>
      <c r="BU49" s="156"/>
      <c r="BV49" s="156"/>
      <c r="BW49" s="156"/>
      <c r="BX49" s="156"/>
      <c r="BY49" s="156"/>
      <c r="BZ49" s="156"/>
      <c r="CA49" s="156"/>
      <c r="CB49" s="156"/>
      <c r="CC49" s="156"/>
      <c r="CD49" s="156"/>
      <c r="CE49" s="156"/>
      <c r="CF49" s="156"/>
      <c r="CG49" s="156"/>
      <c r="CH49" s="156"/>
      <c r="CI49" s="156"/>
      <c r="CJ49" s="156"/>
      <c r="CK49" s="156"/>
      <c r="CL49" s="156"/>
      <c r="CM49" s="156"/>
      <c r="CN49" s="156"/>
      <c r="CO49" s="156"/>
      <c r="CP49" s="156"/>
      <c r="CQ49" s="156"/>
      <c r="CR49" s="156"/>
      <c r="CS49" s="156"/>
      <c r="CT49" s="156"/>
      <c r="CU49" s="156"/>
      <c r="CV49" s="156"/>
      <c r="CW49" s="156"/>
      <c r="CX49" s="156"/>
      <c r="CY49" s="156"/>
      <c r="CZ49" s="156"/>
      <c r="DA49" s="156">
        <v>50</v>
      </c>
      <c r="DB49" s="156"/>
      <c r="DC49" s="156"/>
      <c r="DD49" s="156"/>
      <c r="DE49" s="156"/>
      <c r="DF49" s="156"/>
      <c r="DG49" s="278"/>
      <c r="DH49" s="289">
        <v>50</v>
      </c>
      <c r="DI49" s="290">
        <f t="shared" si="1"/>
        <v>1</v>
      </c>
      <c r="DJ49" s="284"/>
      <c r="DK49" s="158"/>
      <c r="DL49" s="158"/>
      <c r="DM49" s="158"/>
      <c r="DN49" s="158"/>
      <c r="DO49" s="158"/>
      <c r="DP49" s="158"/>
      <c r="DQ49" s="158"/>
      <c r="DR49" s="158"/>
      <c r="DS49" s="158"/>
      <c r="DT49" s="158"/>
      <c r="DU49" s="158"/>
      <c r="DV49" s="158"/>
      <c r="DW49" s="158"/>
      <c r="DX49" s="158"/>
      <c r="DY49" s="158"/>
      <c r="DZ49" s="158"/>
      <c r="EA49" s="158"/>
      <c r="EB49" s="158"/>
      <c r="EC49" s="158"/>
      <c r="ED49" s="158"/>
      <c r="EE49" s="158"/>
      <c r="EF49" s="158"/>
      <c r="EG49" s="158"/>
      <c r="EH49" s="158"/>
      <c r="EI49" s="158"/>
      <c r="EJ49" s="158"/>
      <c r="EK49" s="158"/>
      <c r="EL49" s="158"/>
      <c r="EM49" s="158"/>
      <c r="EN49" s="158"/>
      <c r="EO49" s="158"/>
      <c r="EP49" s="158"/>
      <c r="EQ49" s="158">
        <v>0.73163934426229504</v>
      </c>
      <c r="ER49" s="158"/>
      <c r="ES49" s="158"/>
      <c r="ET49" s="158"/>
      <c r="EU49" s="158"/>
      <c r="EV49" s="158"/>
      <c r="EW49" s="159"/>
      <c r="EX49" s="160">
        <v>0.73163934426229504</v>
      </c>
      <c r="EY49" s="149"/>
      <c r="EZ49" s="150"/>
      <c r="FA49" s="150"/>
      <c r="FB49" s="150"/>
      <c r="FC49" s="150"/>
      <c r="FD49" s="150"/>
      <c r="FE49" s="150"/>
      <c r="FF49" s="150"/>
      <c r="FG49" s="150"/>
      <c r="FH49" s="150"/>
      <c r="FI49" s="150"/>
      <c r="FJ49" s="150"/>
      <c r="FK49" s="150"/>
      <c r="FL49" s="150"/>
      <c r="FM49" s="150"/>
      <c r="FN49" s="150"/>
      <c r="FO49" s="150"/>
      <c r="FP49" s="150"/>
      <c r="FQ49" s="150"/>
      <c r="FR49" s="150"/>
      <c r="FS49" s="150"/>
      <c r="FT49" s="150"/>
      <c r="FU49" s="150"/>
      <c r="FV49" s="150"/>
      <c r="FW49" s="150"/>
      <c r="FX49" s="150"/>
      <c r="FY49" s="150"/>
      <c r="FZ49" s="150"/>
      <c r="GA49" s="150"/>
      <c r="GB49" s="150"/>
      <c r="GC49" s="150"/>
      <c r="GD49" s="296"/>
      <c r="GE49" s="307"/>
      <c r="GF49" s="308"/>
      <c r="GG49" s="302"/>
      <c r="GH49" s="161"/>
      <c r="GI49" s="161"/>
      <c r="GJ49" s="161"/>
      <c r="GK49" s="161"/>
      <c r="GL49" s="161"/>
      <c r="GM49" s="161"/>
      <c r="GN49" s="161"/>
      <c r="GO49" s="161"/>
      <c r="GP49" s="161"/>
      <c r="GQ49" s="161"/>
      <c r="GR49" s="161"/>
      <c r="GS49" s="161"/>
      <c r="GT49" s="161"/>
      <c r="GU49" s="161"/>
      <c r="GV49" s="161"/>
      <c r="GW49" s="161"/>
      <c r="GX49" s="161"/>
      <c r="GY49" s="161"/>
      <c r="GZ49" s="161"/>
      <c r="HA49" s="161"/>
      <c r="HB49" s="161"/>
      <c r="HC49" s="161"/>
      <c r="HD49" s="161"/>
      <c r="HE49" s="161"/>
      <c r="HF49" s="161"/>
      <c r="HG49" s="161"/>
      <c r="HH49" s="161"/>
      <c r="HI49" s="161"/>
      <c r="HJ49" s="161"/>
      <c r="HK49" s="161"/>
      <c r="HL49" s="162"/>
      <c r="HM49" s="163"/>
      <c r="HN49" s="152"/>
      <c r="HO49" s="153">
        <v>675</v>
      </c>
      <c r="HP49" s="153"/>
      <c r="HQ49" s="153"/>
      <c r="HR49" s="153"/>
      <c r="HS49" s="164"/>
      <c r="HT49" s="153"/>
      <c r="HU49" s="165"/>
      <c r="HV49" s="154"/>
      <c r="HW49" s="144"/>
      <c r="HX49" s="145">
        <v>18</v>
      </c>
      <c r="HY49" s="145"/>
      <c r="HZ49" s="145"/>
      <c r="IA49" s="145"/>
      <c r="IB49" s="145"/>
      <c r="IC49" s="145"/>
      <c r="ID49" s="145"/>
      <c r="IE49" s="145"/>
      <c r="IF49" s="145"/>
      <c r="IG49" s="145"/>
      <c r="IH49" s="145"/>
      <c r="II49" s="145"/>
      <c r="IJ49" s="145"/>
      <c r="IK49" s="145"/>
      <c r="IL49" s="145"/>
      <c r="IM49" s="145"/>
      <c r="IN49" s="145"/>
      <c r="IO49" s="145"/>
      <c r="IP49" s="145">
        <v>877</v>
      </c>
      <c r="IQ49" s="145">
        <v>105</v>
      </c>
      <c r="IR49" s="145"/>
      <c r="IS49" s="145"/>
      <c r="IT49" s="145"/>
      <c r="IU49" s="145"/>
      <c r="IV49" s="145"/>
      <c r="IW49" s="145"/>
      <c r="IX49" s="146"/>
      <c r="IY49" s="166">
        <v>1000</v>
      </c>
      <c r="IZ49" s="315"/>
      <c r="JA49" s="439">
        <f t="shared" si="3"/>
        <v>2.7322404371584699</v>
      </c>
      <c r="JB49" s="444">
        <v>63</v>
      </c>
      <c r="JC49" s="452">
        <v>6.3E-2</v>
      </c>
      <c r="JD49" s="445">
        <v>754</v>
      </c>
      <c r="JE49" s="454">
        <v>0.754</v>
      </c>
      <c r="JF49" s="167"/>
      <c r="JG49" s="168">
        <v>10.944444444444445</v>
      </c>
      <c r="JH49" s="168"/>
      <c r="JI49" s="168"/>
      <c r="JJ49" s="168"/>
      <c r="JK49" s="168"/>
      <c r="JL49" s="168"/>
      <c r="JM49" s="168"/>
      <c r="JN49" s="168"/>
      <c r="JO49" s="168"/>
      <c r="JP49" s="168"/>
      <c r="JQ49" s="168"/>
      <c r="JR49" s="168"/>
      <c r="JS49" s="168"/>
      <c r="JT49" s="168"/>
      <c r="JU49" s="168"/>
      <c r="JV49" s="168"/>
      <c r="JW49" s="168"/>
      <c r="JX49" s="168"/>
      <c r="JY49" s="168">
        <v>14.711516533637401</v>
      </c>
      <c r="JZ49" s="168">
        <v>12.752380952380953</v>
      </c>
      <c r="KA49" s="168"/>
      <c r="KB49" s="168"/>
      <c r="KC49" s="168"/>
      <c r="KD49" s="168"/>
      <c r="KE49" s="168"/>
      <c r="KF49" s="168"/>
      <c r="KG49" s="169"/>
      <c r="KH49" s="464">
        <f t="shared" si="4"/>
        <v>12.802780643487599</v>
      </c>
      <c r="KI49" s="149"/>
      <c r="KJ49" s="150">
        <v>29</v>
      </c>
      <c r="KK49" s="150"/>
      <c r="KL49" s="150"/>
      <c r="KM49" s="150"/>
      <c r="KN49" s="296">
        <v>971</v>
      </c>
      <c r="KO49" s="330">
        <f t="shared" si="5"/>
        <v>0</v>
      </c>
      <c r="KP49" s="331">
        <f t="shared" si="6"/>
        <v>2.9000000000000001E-2</v>
      </c>
      <c r="KQ49" s="331">
        <f t="shared" si="7"/>
        <v>0</v>
      </c>
      <c r="KR49" s="331">
        <f t="shared" si="8"/>
        <v>0</v>
      </c>
      <c r="KS49" s="331">
        <f t="shared" si="9"/>
        <v>0</v>
      </c>
      <c r="KT49" s="332">
        <v>0.97099999999999997</v>
      </c>
      <c r="KU49" s="324">
        <v>1474.0567000000001</v>
      </c>
      <c r="KV49" s="170">
        <v>4.9000000000000002E-2</v>
      </c>
      <c r="KW49" s="342">
        <v>1474.1057000000001</v>
      </c>
      <c r="KX49" s="351">
        <f t="shared" si="10"/>
        <v>3.3240492862893076E-5</v>
      </c>
      <c r="KY49" s="352">
        <f t="shared" si="11"/>
        <v>1.4741057</v>
      </c>
      <c r="KZ49" s="346">
        <v>16.885200000000001</v>
      </c>
      <c r="LA49" s="171"/>
      <c r="LB49" s="172">
        <v>1457.2205000000001</v>
      </c>
      <c r="LC49" s="173">
        <v>1.145453816507188E-2</v>
      </c>
      <c r="LD49" s="174"/>
      <c r="LE49" s="175">
        <v>179</v>
      </c>
      <c r="LF49" s="175"/>
      <c r="LG49" s="175"/>
      <c r="LH49" s="175"/>
      <c r="LI49" s="175"/>
      <c r="LJ49" s="175"/>
      <c r="LK49" s="175"/>
      <c r="LL49" s="175"/>
      <c r="LM49" s="175"/>
      <c r="LN49" s="175"/>
      <c r="LO49" s="175"/>
      <c r="LP49" s="175"/>
      <c r="LQ49" s="175"/>
      <c r="LR49" s="175"/>
      <c r="LS49" s="175"/>
      <c r="LT49" s="175"/>
      <c r="LU49" s="175"/>
      <c r="LV49" s="175"/>
      <c r="LW49" s="175">
        <v>12039</v>
      </c>
      <c r="LX49" s="175">
        <v>1236</v>
      </c>
      <c r="LY49" s="175"/>
      <c r="LZ49" s="175"/>
      <c r="MA49" s="175"/>
      <c r="MB49" s="175"/>
      <c r="MC49" s="175"/>
      <c r="MD49" s="175"/>
      <c r="ME49" s="364"/>
      <c r="MF49" s="374">
        <f t="shared" si="12"/>
        <v>13454</v>
      </c>
      <c r="MG49" s="375">
        <f t="shared" si="13"/>
        <v>36.759562841530055</v>
      </c>
      <c r="MH49" s="369"/>
      <c r="MI49" s="156"/>
      <c r="MJ49" s="156"/>
      <c r="MK49" s="156"/>
      <c r="ML49" s="156"/>
      <c r="MM49" s="156"/>
      <c r="MN49" s="156"/>
      <c r="MO49" s="156"/>
      <c r="MP49" s="156"/>
      <c r="MQ49" s="156"/>
      <c r="MR49" s="156"/>
      <c r="MS49" s="156"/>
      <c r="MT49" s="156"/>
      <c r="MU49" s="156"/>
      <c r="MV49" s="156"/>
      <c r="MW49" s="156"/>
      <c r="MX49" s="156"/>
      <c r="MY49" s="156"/>
      <c r="MZ49" s="156"/>
      <c r="NA49" s="156"/>
      <c r="NB49" s="156"/>
      <c r="NC49" s="156"/>
      <c r="ND49" s="156"/>
      <c r="NE49" s="156"/>
      <c r="NF49" s="156"/>
      <c r="NG49" s="156"/>
      <c r="NH49" s="156"/>
      <c r="NI49" s="278"/>
      <c r="NJ49" s="289">
        <f t="shared" si="14"/>
        <v>0</v>
      </c>
      <c r="NK49" s="290"/>
      <c r="NL49" s="386">
        <f t="shared" si="16"/>
        <v>13454</v>
      </c>
      <c r="NM49" s="387">
        <f t="shared" si="17"/>
        <v>0</v>
      </c>
      <c r="NN49" s="393">
        <f t="shared" si="18"/>
        <v>0</v>
      </c>
      <c r="NO49" s="380"/>
      <c r="NP49" s="176"/>
      <c r="NQ49" s="176"/>
      <c r="NR49" s="176"/>
      <c r="NS49" s="176"/>
      <c r="NT49" s="176"/>
      <c r="NU49" s="176"/>
      <c r="NV49" s="176"/>
      <c r="NW49" s="176"/>
      <c r="NX49" s="176"/>
      <c r="NY49" s="176"/>
      <c r="NZ49" s="176"/>
      <c r="OA49" s="176"/>
      <c r="OB49" s="176"/>
      <c r="OC49" s="176"/>
      <c r="OD49" s="176"/>
      <c r="OE49" s="397"/>
      <c r="OF49" s="403"/>
      <c r="OG49" s="407"/>
      <c r="OH49" s="415"/>
      <c r="OI49" s="416"/>
      <c r="OJ49" s="416"/>
      <c r="OK49" s="416"/>
      <c r="OL49" s="416"/>
      <c r="OM49" s="416"/>
      <c r="ON49" s="416"/>
      <c r="OO49" s="416"/>
      <c r="OP49" s="417"/>
      <c r="OQ49" s="429"/>
      <c r="OR49" s="430"/>
      <c r="OS49" s="431"/>
      <c r="OT49" s="346"/>
      <c r="OU49" s="177"/>
      <c r="OV49" s="171"/>
      <c r="OW49" s="177"/>
      <c r="OX49" s="171"/>
      <c r="OY49" s="177"/>
      <c r="OZ49" s="171"/>
      <c r="PA49" s="178"/>
      <c r="PB49" s="155"/>
      <c r="PC49" s="156"/>
      <c r="PD49" s="156"/>
      <c r="PE49" s="156"/>
      <c r="PF49" s="156"/>
      <c r="PG49" s="156"/>
      <c r="PH49" s="156"/>
      <c r="PI49" s="156"/>
      <c r="PJ49" s="157"/>
    </row>
    <row r="50" spans="1:426" x14ac:dyDescent="0.15">
      <c r="A50" s="130" t="s">
        <v>446</v>
      </c>
      <c r="B50" s="131" t="s">
        <v>447</v>
      </c>
      <c r="C50" s="1093" t="s">
        <v>448</v>
      </c>
      <c r="D50" s="1094" t="s">
        <v>449</v>
      </c>
      <c r="E50" s="1094" t="s">
        <v>368</v>
      </c>
      <c r="F50" s="1093" t="s">
        <v>450</v>
      </c>
      <c r="G50" s="1093" t="s">
        <v>451</v>
      </c>
      <c r="H50" s="1093" t="s">
        <v>186</v>
      </c>
      <c r="I50" s="132" t="s">
        <v>210</v>
      </c>
      <c r="J50" s="133" t="s">
        <v>282</v>
      </c>
      <c r="K50" s="134">
        <v>1613238</v>
      </c>
      <c r="L50" s="135">
        <v>21406</v>
      </c>
      <c r="M50" s="135">
        <v>1592994</v>
      </c>
      <c r="N50" s="135">
        <v>944159</v>
      </c>
      <c r="O50" s="136">
        <v>0.59269463664018818</v>
      </c>
      <c r="P50" s="137">
        <v>20244</v>
      </c>
      <c r="Q50" s="138">
        <v>29506.441260000007</v>
      </c>
      <c r="R50" s="139">
        <v>1249446.6886100001</v>
      </c>
      <c r="S50" s="139">
        <v>129223.083</v>
      </c>
      <c r="T50" s="139">
        <v>1408176.2128700002</v>
      </c>
      <c r="U50" s="467">
        <f t="shared" si="0"/>
        <v>0.87288807533048451</v>
      </c>
      <c r="V50" s="140">
        <v>128.8184325</v>
      </c>
      <c r="W50" s="141">
        <v>7.69</v>
      </c>
      <c r="X50" s="141">
        <v>264.25338620000002</v>
      </c>
      <c r="Y50" s="141">
        <v>114.34497349999999</v>
      </c>
      <c r="Z50" s="141">
        <v>25.28761905</v>
      </c>
      <c r="AA50" s="141">
        <v>120.1181481</v>
      </c>
      <c r="AB50" s="141">
        <v>0</v>
      </c>
      <c r="AC50" s="141">
        <v>84.688253970000005</v>
      </c>
      <c r="AD50" s="141">
        <v>69.332182540000005</v>
      </c>
      <c r="AE50" s="141">
        <v>814.53299586000003</v>
      </c>
      <c r="AF50" s="142">
        <v>0.1950279834599484</v>
      </c>
      <c r="AG50" s="143">
        <v>0.40007321959183878</v>
      </c>
      <c r="AH50" s="147"/>
      <c r="AI50" s="148">
        <v>1</v>
      </c>
      <c r="AJ50" s="149">
        <v>6252</v>
      </c>
      <c r="AK50" s="150">
        <v>6158</v>
      </c>
      <c r="AL50" s="150"/>
      <c r="AM50" s="150">
        <v>29423</v>
      </c>
      <c r="AN50" s="151"/>
      <c r="AO50" s="149">
        <v>10021</v>
      </c>
      <c r="AP50" s="150">
        <v>5374</v>
      </c>
      <c r="AQ50" s="151">
        <v>5033</v>
      </c>
      <c r="AR50" s="152"/>
      <c r="AS50" s="153"/>
      <c r="AT50" s="153"/>
      <c r="AU50" s="153"/>
      <c r="AV50" s="153"/>
      <c r="AW50" s="153"/>
      <c r="AX50" s="153"/>
      <c r="AY50" s="153"/>
      <c r="AZ50" s="153"/>
      <c r="BA50" s="153"/>
      <c r="BB50" s="153"/>
      <c r="BC50" s="153"/>
      <c r="BD50" s="153"/>
      <c r="BE50" s="153"/>
      <c r="BF50" s="153"/>
      <c r="BG50" s="153">
        <v>1</v>
      </c>
      <c r="BH50" s="153"/>
      <c r="BI50" s="153"/>
      <c r="BJ50" s="153"/>
      <c r="BK50" s="153"/>
      <c r="BL50" s="153"/>
      <c r="BM50" s="153"/>
      <c r="BN50" s="153"/>
      <c r="BO50" s="153"/>
      <c r="BP50" s="153"/>
      <c r="BQ50" s="153"/>
      <c r="BR50" s="153"/>
      <c r="BS50" s="154">
        <v>1</v>
      </c>
      <c r="BT50" s="155"/>
      <c r="BU50" s="156"/>
      <c r="BV50" s="156"/>
      <c r="BW50" s="156"/>
      <c r="BX50" s="156"/>
      <c r="BY50" s="156"/>
      <c r="BZ50" s="156"/>
      <c r="CA50" s="156"/>
      <c r="CB50" s="156">
        <v>20</v>
      </c>
      <c r="CC50" s="156"/>
      <c r="CD50" s="156"/>
      <c r="CE50" s="156"/>
      <c r="CF50" s="156">
        <v>28</v>
      </c>
      <c r="CG50" s="156"/>
      <c r="CH50" s="156"/>
      <c r="CI50" s="156">
        <v>37</v>
      </c>
      <c r="CJ50" s="156"/>
      <c r="CK50" s="156"/>
      <c r="CL50" s="156"/>
      <c r="CM50" s="156"/>
      <c r="CN50" s="156"/>
      <c r="CO50" s="156">
        <v>10</v>
      </c>
      <c r="CP50" s="156"/>
      <c r="CQ50" s="156">
        <v>30</v>
      </c>
      <c r="CR50" s="156"/>
      <c r="CS50" s="156"/>
      <c r="CT50" s="156"/>
      <c r="CU50" s="156"/>
      <c r="CV50" s="156">
        <v>25</v>
      </c>
      <c r="CW50" s="156"/>
      <c r="CX50" s="156"/>
      <c r="CY50" s="156">
        <v>25</v>
      </c>
      <c r="CZ50" s="156"/>
      <c r="DA50" s="156"/>
      <c r="DB50" s="156"/>
      <c r="DC50" s="156">
        <v>20</v>
      </c>
      <c r="DD50" s="156"/>
      <c r="DE50" s="156"/>
      <c r="DF50" s="156">
        <v>15</v>
      </c>
      <c r="DG50" s="278">
        <v>60</v>
      </c>
      <c r="DH50" s="289">
        <v>270</v>
      </c>
      <c r="DI50" s="290">
        <f t="shared" si="1"/>
        <v>10</v>
      </c>
      <c r="DJ50" s="284"/>
      <c r="DK50" s="158"/>
      <c r="DL50" s="158"/>
      <c r="DM50" s="158"/>
      <c r="DN50" s="158"/>
      <c r="DO50" s="158"/>
      <c r="DP50" s="158"/>
      <c r="DQ50" s="158"/>
      <c r="DR50" s="158">
        <v>0.31680327868852459</v>
      </c>
      <c r="DS50" s="158"/>
      <c r="DT50" s="158"/>
      <c r="DU50" s="158"/>
      <c r="DV50" s="158">
        <v>0.3203551912568306</v>
      </c>
      <c r="DW50" s="158"/>
      <c r="DX50" s="158"/>
      <c r="DY50" s="158">
        <v>0.55693398316349141</v>
      </c>
      <c r="DZ50" s="158"/>
      <c r="EA50" s="158"/>
      <c r="EB50" s="158"/>
      <c r="EC50" s="158"/>
      <c r="ED50" s="158"/>
      <c r="EE50" s="158">
        <v>0.38606557377049178</v>
      </c>
      <c r="EF50" s="158"/>
      <c r="EG50" s="158">
        <v>0.62814207650273224</v>
      </c>
      <c r="EH50" s="158"/>
      <c r="EI50" s="158"/>
      <c r="EJ50" s="158"/>
      <c r="EK50" s="158"/>
      <c r="EL50" s="158">
        <v>0.59311475409836067</v>
      </c>
      <c r="EM50" s="158"/>
      <c r="EN50" s="158"/>
      <c r="EO50" s="158">
        <v>0.55125683060109287</v>
      </c>
      <c r="EP50" s="158"/>
      <c r="EQ50" s="158"/>
      <c r="ER50" s="158"/>
      <c r="ES50" s="158">
        <v>0.71174863387978138</v>
      </c>
      <c r="ET50" s="158"/>
      <c r="EU50" s="158"/>
      <c r="EV50" s="158">
        <v>0.78360655737704921</v>
      </c>
      <c r="EW50" s="159">
        <v>0.59918032786885245</v>
      </c>
      <c r="EX50" s="160">
        <v>0.55246913580246915</v>
      </c>
      <c r="EY50" s="149">
        <v>6</v>
      </c>
      <c r="EZ50" s="150"/>
      <c r="FA50" s="150"/>
      <c r="FB50" s="150"/>
      <c r="FC50" s="150"/>
      <c r="FD50" s="150"/>
      <c r="FE50" s="150">
        <v>5</v>
      </c>
      <c r="FF50" s="150"/>
      <c r="FG50" s="150"/>
      <c r="FH50" s="150"/>
      <c r="FI50" s="150"/>
      <c r="FJ50" s="150"/>
      <c r="FK50" s="150">
        <v>8</v>
      </c>
      <c r="FL50" s="150"/>
      <c r="FM50" s="150"/>
      <c r="FN50" s="150"/>
      <c r="FO50" s="150"/>
      <c r="FP50" s="150"/>
      <c r="FQ50" s="150"/>
      <c r="FR50" s="150"/>
      <c r="FS50" s="150">
        <v>5</v>
      </c>
      <c r="FT50" s="150"/>
      <c r="FU50" s="150"/>
      <c r="FV50" s="150"/>
      <c r="FW50" s="150"/>
      <c r="FX50" s="150"/>
      <c r="FY50" s="150"/>
      <c r="FZ50" s="150"/>
      <c r="GA50" s="150"/>
      <c r="GB50" s="150"/>
      <c r="GC50" s="150"/>
      <c r="GD50" s="296">
        <v>5</v>
      </c>
      <c r="GE50" s="307">
        <v>29</v>
      </c>
      <c r="GF50" s="308">
        <f t="shared" si="2"/>
        <v>5</v>
      </c>
      <c r="GG50" s="302">
        <v>0.5806010928961749</v>
      </c>
      <c r="GH50" s="161"/>
      <c r="GI50" s="161"/>
      <c r="GJ50" s="161"/>
      <c r="GK50" s="161"/>
      <c r="GL50" s="161"/>
      <c r="GM50" s="161">
        <v>0.63497267759562837</v>
      </c>
      <c r="GN50" s="161"/>
      <c r="GO50" s="161"/>
      <c r="GP50" s="161"/>
      <c r="GQ50" s="161"/>
      <c r="GR50" s="161"/>
      <c r="GS50" s="161">
        <v>0.57923497267759561</v>
      </c>
      <c r="GT50" s="161"/>
      <c r="GU50" s="161"/>
      <c r="GV50" s="161"/>
      <c r="GW50" s="161"/>
      <c r="GX50" s="161"/>
      <c r="GY50" s="161"/>
      <c r="GZ50" s="161"/>
      <c r="HA50" s="161">
        <v>0.3797814207650273</v>
      </c>
      <c r="HB50" s="161"/>
      <c r="HC50" s="161"/>
      <c r="HD50" s="161"/>
      <c r="HE50" s="161"/>
      <c r="HF50" s="161"/>
      <c r="HG50" s="161"/>
      <c r="HH50" s="161"/>
      <c r="HI50" s="161"/>
      <c r="HJ50" s="161"/>
      <c r="HK50" s="161"/>
      <c r="HL50" s="162">
        <v>0.59234972677595632</v>
      </c>
      <c r="HM50" s="163">
        <v>0.55700018843037502</v>
      </c>
      <c r="HN50" s="152">
        <v>45</v>
      </c>
      <c r="HO50" s="153">
        <v>25</v>
      </c>
      <c r="HP50" s="153">
        <v>150</v>
      </c>
      <c r="HQ50" s="153"/>
      <c r="HR50" s="153"/>
      <c r="HS50" s="164"/>
      <c r="HT50" s="153">
        <v>8</v>
      </c>
      <c r="HU50" s="165">
        <v>0.87534153005464477</v>
      </c>
      <c r="HV50" s="154"/>
      <c r="HW50" s="144">
        <v>61</v>
      </c>
      <c r="HX50" s="145">
        <v>1226</v>
      </c>
      <c r="HY50" s="145">
        <v>23</v>
      </c>
      <c r="HZ50" s="145">
        <v>330</v>
      </c>
      <c r="IA50" s="145">
        <v>1175</v>
      </c>
      <c r="IB50" s="145">
        <v>856</v>
      </c>
      <c r="IC50" s="145">
        <v>1476</v>
      </c>
      <c r="ID50" s="145">
        <v>514</v>
      </c>
      <c r="IE50" s="145">
        <v>2061</v>
      </c>
      <c r="IF50" s="145">
        <v>344</v>
      </c>
      <c r="IG50" s="145">
        <v>335</v>
      </c>
      <c r="IH50" s="145">
        <v>1159</v>
      </c>
      <c r="II50" s="145">
        <v>247</v>
      </c>
      <c r="IJ50" s="145">
        <v>405</v>
      </c>
      <c r="IK50" s="145">
        <v>746</v>
      </c>
      <c r="IL50" s="145">
        <v>425</v>
      </c>
      <c r="IM50" s="145">
        <v>121</v>
      </c>
      <c r="IN50" s="145">
        <v>30</v>
      </c>
      <c r="IO50" s="145">
        <v>132</v>
      </c>
      <c r="IP50" s="145">
        <v>98</v>
      </c>
      <c r="IQ50" s="145">
        <v>109</v>
      </c>
      <c r="IR50" s="145">
        <v>119</v>
      </c>
      <c r="IS50" s="145">
        <v>9</v>
      </c>
      <c r="IT50" s="145">
        <v>88</v>
      </c>
      <c r="IU50" s="145">
        <v>413</v>
      </c>
      <c r="IV50" s="145"/>
      <c r="IW50" s="145">
        <v>12</v>
      </c>
      <c r="IX50" s="146">
        <v>1</v>
      </c>
      <c r="IY50" s="166">
        <v>12515</v>
      </c>
      <c r="IZ50" s="315">
        <f t="shared" si="21"/>
        <v>4.8741510187774667E-3</v>
      </c>
      <c r="JA50" s="439">
        <f t="shared" si="3"/>
        <v>34.193989071038253</v>
      </c>
      <c r="JB50" s="444">
        <v>1094</v>
      </c>
      <c r="JC50" s="452">
        <v>8.7415101877746704E-2</v>
      </c>
      <c r="JD50" s="445">
        <v>2129</v>
      </c>
      <c r="JE50" s="454">
        <v>0.17011586096683978</v>
      </c>
      <c r="JF50" s="167">
        <v>23.688524590163933</v>
      </c>
      <c r="JG50" s="168">
        <v>5.2871125611745518</v>
      </c>
      <c r="JH50" s="168">
        <v>3.0869565217391304</v>
      </c>
      <c r="JI50" s="168">
        <v>4.0484848484848488</v>
      </c>
      <c r="JJ50" s="168">
        <v>8.1982978723404258</v>
      </c>
      <c r="JK50" s="168">
        <v>6.0735981308411215</v>
      </c>
      <c r="JL50" s="168">
        <v>4.7486449864498645</v>
      </c>
      <c r="JM50" s="168">
        <v>6.0097276264591439</v>
      </c>
      <c r="JN50" s="168">
        <v>5.9121785540999516</v>
      </c>
      <c r="JO50" s="168">
        <v>5.0203488372093021</v>
      </c>
      <c r="JP50" s="168">
        <v>5.5313432835820899</v>
      </c>
      <c r="JQ50" s="168">
        <v>5.0854184641932703</v>
      </c>
      <c r="JR50" s="168">
        <v>4.8016194331983808</v>
      </c>
      <c r="JS50" s="168">
        <v>2.7086419753086419</v>
      </c>
      <c r="JT50" s="168">
        <v>4.0469168900804293</v>
      </c>
      <c r="JU50" s="168">
        <v>4.4705882352941178</v>
      </c>
      <c r="JV50" s="168">
        <v>5.3636363636363633</v>
      </c>
      <c r="JW50" s="168">
        <v>7.1333333333333337</v>
      </c>
      <c r="JX50" s="168">
        <v>7.9469696969696972</v>
      </c>
      <c r="JY50" s="168">
        <v>4.4489795918367347</v>
      </c>
      <c r="JZ50" s="168">
        <v>2.7431192660550461</v>
      </c>
      <c r="KA50" s="168">
        <v>4.2352941176470589</v>
      </c>
      <c r="KB50" s="168">
        <v>6.333333333333333</v>
      </c>
      <c r="KC50" s="168">
        <v>2.7727272727272729</v>
      </c>
      <c r="KD50" s="168">
        <v>13.569007263922519</v>
      </c>
      <c r="KE50" s="168"/>
      <c r="KF50" s="168">
        <v>6</v>
      </c>
      <c r="KG50" s="169">
        <v>8</v>
      </c>
      <c r="KH50" s="464">
        <f t="shared" si="4"/>
        <v>6.1949927055585396</v>
      </c>
      <c r="KI50" s="149">
        <v>2766</v>
      </c>
      <c r="KJ50" s="150">
        <v>1503</v>
      </c>
      <c r="KK50" s="150">
        <v>54</v>
      </c>
      <c r="KL50" s="150">
        <v>4</v>
      </c>
      <c r="KM50" s="150"/>
      <c r="KN50" s="296">
        <v>8188</v>
      </c>
      <c r="KO50" s="330">
        <f t="shared" si="5"/>
        <v>0.22101478226128646</v>
      </c>
      <c r="KP50" s="331">
        <f t="shared" si="6"/>
        <v>0.12009588493807431</v>
      </c>
      <c r="KQ50" s="331">
        <f t="shared" si="7"/>
        <v>4.3148222133439868E-3</v>
      </c>
      <c r="KR50" s="331">
        <f t="shared" si="8"/>
        <v>3.1961646024770274E-4</v>
      </c>
      <c r="KS50" s="331">
        <f t="shared" si="9"/>
        <v>0</v>
      </c>
      <c r="KT50" s="332">
        <v>0.65425489412704751</v>
      </c>
      <c r="KU50" s="324">
        <v>8803.947900000001</v>
      </c>
      <c r="KV50" s="170">
        <v>602.98149999999998</v>
      </c>
      <c r="KW50" s="342">
        <v>9406.9294000000009</v>
      </c>
      <c r="KX50" s="351">
        <f t="shared" si="10"/>
        <v>6.4099715684057326E-2</v>
      </c>
      <c r="KY50" s="352">
        <f t="shared" si="11"/>
        <v>0.75165236915701161</v>
      </c>
      <c r="KZ50" s="346">
        <v>6059.3239999999996</v>
      </c>
      <c r="LA50" s="171">
        <v>2908.3076999999998</v>
      </c>
      <c r="LB50" s="172">
        <v>439.29770000000002</v>
      </c>
      <c r="LC50" s="173">
        <v>0.64413409969888791</v>
      </c>
      <c r="LD50" s="174">
        <v>291</v>
      </c>
      <c r="LE50" s="175">
        <v>4505</v>
      </c>
      <c r="LF50" s="175">
        <v>44</v>
      </c>
      <c r="LG50" s="175">
        <v>944</v>
      </c>
      <c r="LH50" s="175">
        <v>7721</v>
      </c>
      <c r="LI50" s="175">
        <v>4148</v>
      </c>
      <c r="LJ50" s="175">
        <v>4546</v>
      </c>
      <c r="LK50" s="175">
        <v>2211</v>
      </c>
      <c r="LL50" s="175">
        <v>9506</v>
      </c>
      <c r="LM50" s="175">
        <v>1301</v>
      </c>
      <c r="LN50" s="175">
        <v>1419</v>
      </c>
      <c r="LO50" s="175">
        <v>4513</v>
      </c>
      <c r="LP50" s="175">
        <v>908</v>
      </c>
      <c r="LQ50" s="175">
        <v>855</v>
      </c>
      <c r="LR50" s="175">
        <v>2354</v>
      </c>
      <c r="LS50" s="175">
        <v>1460</v>
      </c>
      <c r="LT50" s="175">
        <v>499</v>
      </c>
      <c r="LU50" s="175">
        <v>184</v>
      </c>
      <c r="LV50" s="175">
        <v>756</v>
      </c>
      <c r="LW50" s="175">
        <v>311</v>
      </c>
      <c r="LX50" s="175">
        <v>154</v>
      </c>
      <c r="LY50" s="175">
        <v>303</v>
      </c>
      <c r="LZ50" s="175">
        <v>46</v>
      </c>
      <c r="MA50" s="175">
        <v>155</v>
      </c>
      <c r="MB50" s="175">
        <v>5191</v>
      </c>
      <c r="MC50" s="175"/>
      <c r="MD50" s="175">
        <v>48</v>
      </c>
      <c r="ME50" s="364">
        <v>7</v>
      </c>
      <c r="MF50" s="374">
        <f t="shared" si="12"/>
        <v>54380</v>
      </c>
      <c r="MG50" s="375">
        <f t="shared" si="13"/>
        <v>148.5792349726776</v>
      </c>
      <c r="MH50" s="369">
        <v>1091</v>
      </c>
      <c r="MI50" s="156">
        <v>796</v>
      </c>
      <c r="MJ50" s="156">
        <v>6</v>
      </c>
      <c r="MK50" s="156">
        <v>72</v>
      </c>
      <c r="ML50" s="156">
        <v>736</v>
      </c>
      <c r="MM50" s="156">
        <v>204</v>
      </c>
      <c r="MN50" s="156">
        <v>1003</v>
      </c>
      <c r="MO50" s="156">
        <v>357</v>
      </c>
      <c r="MP50" s="156">
        <v>640</v>
      </c>
      <c r="MQ50" s="156">
        <v>91</v>
      </c>
      <c r="MR50" s="156">
        <v>103</v>
      </c>
      <c r="MS50" s="156">
        <v>198</v>
      </c>
      <c r="MT50" s="156">
        <v>29</v>
      </c>
      <c r="MU50" s="156">
        <v>15</v>
      </c>
      <c r="MV50" s="156"/>
      <c r="MW50" s="156">
        <v>27</v>
      </c>
      <c r="MX50" s="156">
        <v>33</v>
      </c>
      <c r="MY50" s="156">
        <v>1</v>
      </c>
      <c r="MZ50" s="156">
        <v>160</v>
      </c>
      <c r="NA50" s="156">
        <v>33</v>
      </c>
      <c r="NB50" s="156">
        <v>47</v>
      </c>
      <c r="NC50" s="156">
        <v>86</v>
      </c>
      <c r="ND50" s="156">
        <v>2</v>
      </c>
      <c r="NE50" s="156">
        <v>7</v>
      </c>
      <c r="NF50" s="156"/>
      <c r="NG50" s="156"/>
      <c r="NH50" s="156">
        <v>11</v>
      </c>
      <c r="NI50" s="278"/>
      <c r="NJ50" s="289">
        <f t="shared" si="14"/>
        <v>5748</v>
      </c>
      <c r="NK50" s="290">
        <f t="shared" si="15"/>
        <v>15.704918032786885</v>
      </c>
      <c r="NL50" s="386">
        <f t="shared" si="16"/>
        <v>54380</v>
      </c>
      <c r="NM50" s="387">
        <f t="shared" si="17"/>
        <v>5748</v>
      </c>
      <c r="NN50" s="393">
        <f t="shared" si="18"/>
        <v>9.5596061734965404E-2</v>
      </c>
      <c r="NO50" s="380"/>
      <c r="NP50" s="176">
        <v>12</v>
      </c>
      <c r="NQ50" s="176">
        <v>188</v>
      </c>
      <c r="NR50" s="176">
        <v>397</v>
      </c>
      <c r="NS50" s="176">
        <v>429</v>
      </c>
      <c r="NT50" s="176">
        <v>2223</v>
      </c>
      <c r="NU50" s="176">
        <v>1356</v>
      </c>
      <c r="NV50" s="176"/>
      <c r="NW50" s="176"/>
      <c r="NX50" s="176"/>
      <c r="NY50" s="176">
        <v>1143</v>
      </c>
      <c r="NZ50" s="176"/>
      <c r="OA50" s="176"/>
      <c r="OB50" s="176"/>
      <c r="OC50" s="176"/>
      <c r="OD50" s="176"/>
      <c r="OE50" s="397"/>
      <c r="OF50" s="403">
        <f t="shared" si="19"/>
        <v>5748</v>
      </c>
      <c r="OG50" s="407">
        <f t="shared" si="20"/>
        <v>0.10386221294363257</v>
      </c>
      <c r="OH50" s="415">
        <v>602</v>
      </c>
      <c r="OI50" s="416">
        <v>4</v>
      </c>
      <c r="OJ50" s="416">
        <v>41</v>
      </c>
      <c r="OK50" s="416">
        <v>647</v>
      </c>
      <c r="OL50" s="416">
        <v>181</v>
      </c>
      <c r="OM50" s="416">
        <v>7</v>
      </c>
      <c r="ON50" s="416">
        <v>264</v>
      </c>
      <c r="OO50" s="416">
        <v>452</v>
      </c>
      <c r="OP50" s="417">
        <v>1099</v>
      </c>
      <c r="OQ50" s="429"/>
      <c r="OR50" s="430">
        <v>1</v>
      </c>
      <c r="OS50" s="431">
        <v>1</v>
      </c>
      <c r="OT50" s="346">
        <v>6.28</v>
      </c>
      <c r="OU50" s="177">
        <v>1.0466666666666666</v>
      </c>
      <c r="OV50" s="171">
        <v>6.15</v>
      </c>
      <c r="OW50" s="177">
        <v>0.2673913043478261</v>
      </c>
      <c r="OX50" s="171">
        <v>30.8</v>
      </c>
      <c r="OY50" s="177">
        <v>5.1333333333333337</v>
      </c>
      <c r="OZ50" s="171">
        <v>57.2</v>
      </c>
      <c r="PA50" s="178">
        <v>2.4869565217391307</v>
      </c>
      <c r="PB50" s="155"/>
      <c r="PC50" s="156"/>
      <c r="PD50" s="156"/>
      <c r="PE50" s="156"/>
      <c r="PF50" s="156"/>
      <c r="PG50" s="156"/>
      <c r="PH50" s="156"/>
      <c r="PI50" s="156"/>
      <c r="PJ50" s="157"/>
    </row>
    <row r="51" spans="1:426" x14ac:dyDescent="0.15">
      <c r="A51" s="130" t="s">
        <v>452</v>
      </c>
      <c r="B51" s="131" t="s">
        <v>453</v>
      </c>
      <c r="C51" s="1093" t="s">
        <v>454</v>
      </c>
      <c r="D51" s="1094" t="s">
        <v>455</v>
      </c>
      <c r="E51" s="1094" t="s">
        <v>368</v>
      </c>
      <c r="F51" s="1093" t="s">
        <v>456</v>
      </c>
      <c r="G51" s="1093" t="s">
        <v>456</v>
      </c>
      <c r="H51" s="1093" t="s">
        <v>186</v>
      </c>
      <c r="I51" s="132" t="s">
        <v>210</v>
      </c>
      <c r="J51" s="133" t="s">
        <v>282</v>
      </c>
      <c r="K51" s="134">
        <v>1640595</v>
      </c>
      <c r="L51" s="135">
        <v>51207</v>
      </c>
      <c r="M51" s="135">
        <v>1638887</v>
      </c>
      <c r="N51" s="135">
        <v>1010531</v>
      </c>
      <c r="O51" s="136">
        <v>0.61659589709357632</v>
      </c>
      <c r="P51" s="137">
        <v>1708</v>
      </c>
      <c r="Q51" s="138">
        <v>3154.9525099999996</v>
      </c>
      <c r="R51" s="139">
        <v>1332812.9982599996</v>
      </c>
      <c r="S51" s="139">
        <v>89409.542870000005</v>
      </c>
      <c r="T51" s="139">
        <v>1425377.4936399993</v>
      </c>
      <c r="U51" s="467">
        <f t="shared" si="0"/>
        <v>0.86881740687982056</v>
      </c>
      <c r="V51" s="140">
        <v>101.5285714</v>
      </c>
      <c r="W51" s="141">
        <v>4.7</v>
      </c>
      <c r="X51" s="141">
        <v>299.59470900000002</v>
      </c>
      <c r="Y51" s="141">
        <v>93.236719579999999</v>
      </c>
      <c r="Z51" s="141">
        <v>13.62674603</v>
      </c>
      <c r="AA51" s="141">
        <v>129.44685190000001</v>
      </c>
      <c r="AB51" s="141">
        <v>8.36</v>
      </c>
      <c r="AC51" s="141">
        <v>73.470605160000005</v>
      </c>
      <c r="AD51" s="141">
        <v>84.428244050000004</v>
      </c>
      <c r="AE51" s="141">
        <v>808.39244712000016</v>
      </c>
      <c r="AF51" s="142">
        <v>0.1560792784528636</v>
      </c>
      <c r="AG51" s="143">
        <v>0.46056519228257004</v>
      </c>
      <c r="AH51" s="147"/>
      <c r="AI51" s="148">
        <v>1</v>
      </c>
      <c r="AJ51" s="149">
        <v>17731</v>
      </c>
      <c r="AK51" s="150">
        <v>17373</v>
      </c>
      <c r="AL51" s="150">
        <v>17330</v>
      </c>
      <c r="AM51" s="150">
        <v>22432</v>
      </c>
      <c r="AN51" s="151">
        <v>82717</v>
      </c>
      <c r="AO51" s="149">
        <v>13534</v>
      </c>
      <c r="AP51" s="150">
        <v>7727</v>
      </c>
      <c r="AQ51" s="151">
        <v>3817</v>
      </c>
      <c r="AR51" s="152"/>
      <c r="AS51" s="153"/>
      <c r="AT51" s="153"/>
      <c r="AU51" s="153"/>
      <c r="AV51" s="153"/>
      <c r="AW51" s="153"/>
      <c r="AX51" s="153"/>
      <c r="AY51" s="153"/>
      <c r="AZ51" s="153"/>
      <c r="BA51" s="153"/>
      <c r="BB51" s="153"/>
      <c r="BC51" s="153"/>
      <c r="BD51" s="153"/>
      <c r="BE51" s="153"/>
      <c r="BF51" s="153"/>
      <c r="BG51" s="153"/>
      <c r="BH51" s="153"/>
      <c r="BI51" s="153"/>
      <c r="BJ51" s="153"/>
      <c r="BK51" s="153"/>
      <c r="BL51" s="153">
        <v>1</v>
      </c>
      <c r="BM51" s="153"/>
      <c r="BN51" s="153"/>
      <c r="BO51" s="153"/>
      <c r="BP51" s="153"/>
      <c r="BQ51" s="153"/>
      <c r="BR51" s="153"/>
      <c r="BS51" s="154">
        <v>1</v>
      </c>
      <c r="BT51" s="155"/>
      <c r="BU51" s="156"/>
      <c r="BV51" s="156"/>
      <c r="BW51" s="156"/>
      <c r="BX51" s="156"/>
      <c r="BY51" s="156"/>
      <c r="BZ51" s="156"/>
      <c r="CA51" s="156"/>
      <c r="CB51" s="156">
        <v>20</v>
      </c>
      <c r="CC51" s="156"/>
      <c r="CD51" s="156"/>
      <c r="CE51" s="156"/>
      <c r="CF51" s="156">
        <v>38</v>
      </c>
      <c r="CG51" s="156"/>
      <c r="CH51" s="156"/>
      <c r="CI51" s="156">
        <v>50</v>
      </c>
      <c r="CJ51" s="156"/>
      <c r="CK51" s="156"/>
      <c r="CL51" s="156"/>
      <c r="CM51" s="156"/>
      <c r="CN51" s="156"/>
      <c r="CO51" s="156">
        <v>16</v>
      </c>
      <c r="CP51" s="156"/>
      <c r="CQ51" s="156"/>
      <c r="CR51" s="156"/>
      <c r="CS51" s="156">
        <v>5</v>
      </c>
      <c r="CT51" s="156"/>
      <c r="CU51" s="156"/>
      <c r="CV51" s="156">
        <v>30</v>
      </c>
      <c r="CW51" s="156"/>
      <c r="CX51" s="156"/>
      <c r="CY51" s="156"/>
      <c r="CZ51" s="156"/>
      <c r="DA51" s="156"/>
      <c r="DB51" s="156"/>
      <c r="DC51" s="156"/>
      <c r="DD51" s="156"/>
      <c r="DE51" s="156"/>
      <c r="DF51" s="156"/>
      <c r="DG51" s="278">
        <v>35</v>
      </c>
      <c r="DH51" s="289">
        <v>194</v>
      </c>
      <c r="DI51" s="290">
        <f t="shared" si="1"/>
        <v>7</v>
      </c>
      <c r="DJ51" s="284"/>
      <c r="DK51" s="158"/>
      <c r="DL51" s="158"/>
      <c r="DM51" s="158"/>
      <c r="DN51" s="158"/>
      <c r="DO51" s="158"/>
      <c r="DP51" s="158"/>
      <c r="DQ51" s="158"/>
      <c r="DR51" s="158">
        <v>0.50163934426229506</v>
      </c>
      <c r="DS51" s="158"/>
      <c r="DT51" s="158"/>
      <c r="DU51" s="158"/>
      <c r="DV51" s="158">
        <v>0.28983318953120507</v>
      </c>
      <c r="DW51" s="158"/>
      <c r="DX51" s="158"/>
      <c r="DY51" s="158">
        <v>0.52923497267759567</v>
      </c>
      <c r="DZ51" s="158"/>
      <c r="EA51" s="158"/>
      <c r="EB51" s="158"/>
      <c r="EC51" s="158"/>
      <c r="ED51" s="158"/>
      <c r="EE51" s="158">
        <v>0.33128415300546449</v>
      </c>
      <c r="EF51" s="158"/>
      <c r="EG51" s="158"/>
      <c r="EH51" s="158"/>
      <c r="EI51" s="158">
        <v>0.76612021857923496</v>
      </c>
      <c r="EJ51" s="158"/>
      <c r="EK51" s="158"/>
      <c r="EL51" s="158">
        <v>0.52049180327868849</v>
      </c>
      <c r="EM51" s="158"/>
      <c r="EN51" s="158"/>
      <c r="EO51" s="158"/>
      <c r="EP51" s="158"/>
      <c r="EQ51" s="158"/>
      <c r="ER51" s="158"/>
      <c r="ES51" s="158"/>
      <c r="ET51" s="158"/>
      <c r="EU51" s="158"/>
      <c r="EV51" s="158"/>
      <c r="EW51" s="159">
        <v>0.89500390320062451</v>
      </c>
      <c r="EX51" s="160">
        <v>0.5339135823333897</v>
      </c>
      <c r="EY51" s="149">
        <v>7</v>
      </c>
      <c r="EZ51" s="150"/>
      <c r="FA51" s="150"/>
      <c r="FB51" s="150"/>
      <c r="FC51" s="150"/>
      <c r="FD51" s="150"/>
      <c r="FE51" s="150">
        <v>5</v>
      </c>
      <c r="FF51" s="150"/>
      <c r="FG51" s="150"/>
      <c r="FH51" s="150"/>
      <c r="FI51" s="150"/>
      <c r="FJ51" s="150"/>
      <c r="FK51" s="150">
        <v>6</v>
      </c>
      <c r="FL51" s="150"/>
      <c r="FM51" s="150"/>
      <c r="FN51" s="150"/>
      <c r="FO51" s="150"/>
      <c r="FP51" s="150"/>
      <c r="FQ51" s="150"/>
      <c r="FR51" s="150"/>
      <c r="FS51" s="150"/>
      <c r="FT51" s="150"/>
      <c r="FU51" s="150">
        <v>3</v>
      </c>
      <c r="FV51" s="150"/>
      <c r="FW51" s="150"/>
      <c r="FX51" s="150"/>
      <c r="FY51" s="150"/>
      <c r="FZ51" s="150"/>
      <c r="GA51" s="150"/>
      <c r="GB51" s="150"/>
      <c r="GC51" s="150"/>
      <c r="GD51" s="296">
        <v>5</v>
      </c>
      <c r="GE51" s="307">
        <v>26</v>
      </c>
      <c r="GF51" s="308">
        <f t="shared" si="2"/>
        <v>5</v>
      </c>
      <c r="GG51" s="302">
        <v>0.54176424668227952</v>
      </c>
      <c r="GH51" s="161"/>
      <c r="GI51" s="161"/>
      <c r="GJ51" s="161"/>
      <c r="GK51" s="161"/>
      <c r="GL51" s="161"/>
      <c r="GM51" s="161">
        <v>0.34480874316939891</v>
      </c>
      <c r="GN51" s="161"/>
      <c r="GO51" s="161"/>
      <c r="GP51" s="161"/>
      <c r="GQ51" s="161"/>
      <c r="GR51" s="161"/>
      <c r="GS51" s="161">
        <v>0.79143897996357016</v>
      </c>
      <c r="GT51" s="161"/>
      <c r="GU51" s="161"/>
      <c r="GV51" s="161"/>
      <c r="GW51" s="161"/>
      <c r="GX51" s="161"/>
      <c r="GY51" s="161"/>
      <c r="GZ51" s="161"/>
      <c r="HA51" s="161"/>
      <c r="HB51" s="161"/>
      <c r="HC51" s="161">
        <v>0.77686703096539167</v>
      </c>
      <c r="HD51" s="161"/>
      <c r="HE51" s="161"/>
      <c r="HF51" s="161"/>
      <c r="HG51" s="161"/>
      <c r="HH51" s="161"/>
      <c r="HI51" s="161"/>
      <c r="HJ51" s="161"/>
      <c r="HK51" s="161"/>
      <c r="HL51" s="162">
        <v>0.90928961748633885</v>
      </c>
      <c r="HM51" s="163">
        <v>0.6593106347204708</v>
      </c>
      <c r="HN51" s="152">
        <v>25</v>
      </c>
      <c r="HO51" s="153"/>
      <c r="HP51" s="153"/>
      <c r="HQ51" s="153"/>
      <c r="HR51" s="153"/>
      <c r="HS51" s="164"/>
      <c r="HT51" s="153"/>
      <c r="HU51" s="165"/>
      <c r="HV51" s="154"/>
      <c r="HW51" s="144">
        <v>87</v>
      </c>
      <c r="HX51" s="145">
        <v>279</v>
      </c>
      <c r="HY51" s="145">
        <v>1185</v>
      </c>
      <c r="HZ51" s="145">
        <v>151</v>
      </c>
      <c r="IA51" s="145">
        <v>861</v>
      </c>
      <c r="IB51" s="145">
        <v>691</v>
      </c>
      <c r="IC51" s="145">
        <v>1294</v>
      </c>
      <c r="ID51" s="145">
        <v>487</v>
      </c>
      <c r="IE51" s="145">
        <v>1834</v>
      </c>
      <c r="IF51" s="145">
        <v>483</v>
      </c>
      <c r="IG51" s="145">
        <v>196</v>
      </c>
      <c r="IH51" s="145">
        <v>386</v>
      </c>
      <c r="II51" s="145">
        <v>12</v>
      </c>
      <c r="IJ51" s="145">
        <v>729</v>
      </c>
      <c r="IK51" s="145">
        <v>847</v>
      </c>
      <c r="IL51" s="145">
        <v>576</v>
      </c>
      <c r="IM51" s="145">
        <v>124</v>
      </c>
      <c r="IN51" s="145">
        <v>29</v>
      </c>
      <c r="IO51" s="145">
        <v>187</v>
      </c>
      <c r="IP51" s="145">
        <v>43</v>
      </c>
      <c r="IQ51" s="145">
        <v>62</v>
      </c>
      <c r="IR51" s="145">
        <v>127</v>
      </c>
      <c r="IS51" s="145">
        <v>2</v>
      </c>
      <c r="IT51" s="145">
        <v>118</v>
      </c>
      <c r="IU51" s="145"/>
      <c r="IV51" s="145"/>
      <c r="IW51" s="145">
        <v>6</v>
      </c>
      <c r="IX51" s="146"/>
      <c r="IY51" s="166">
        <v>10796</v>
      </c>
      <c r="IZ51" s="315">
        <f t="shared" si="21"/>
        <v>8.0585402000741008E-3</v>
      </c>
      <c r="JA51" s="439">
        <f t="shared" si="3"/>
        <v>29.497267759562842</v>
      </c>
      <c r="JB51" s="444">
        <v>309</v>
      </c>
      <c r="JC51" s="452">
        <v>2.8621711745090775E-2</v>
      </c>
      <c r="JD51" s="445">
        <v>1596</v>
      </c>
      <c r="JE51" s="454">
        <v>0.14783253056687662</v>
      </c>
      <c r="JF51" s="167">
        <v>21.080459770114942</v>
      </c>
      <c r="JG51" s="168">
        <v>4.182795698924731</v>
      </c>
      <c r="JH51" s="168">
        <v>2.2548523206751057</v>
      </c>
      <c r="JI51" s="168">
        <v>3.5496688741721854</v>
      </c>
      <c r="JJ51" s="168">
        <v>6.835075493612079</v>
      </c>
      <c r="JK51" s="168">
        <v>6.0680173661360346</v>
      </c>
      <c r="JL51" s="168">
        <v>4.7843894899536323</v>
      </c>
      <c r="JM51" s="168">
        <v>6.0821355236139629</v>
      </c>
      <c r="JN51" s="168">
        <v>6.3805888767720829</v>
      </c>
      <c r="JO51" s="168">
        <v>4.9482401656314696</v>
      </c>
      <c r="JP51" s="168">
        <v>5.4438775510204085</v>
      </c>
      <c r="JQ51" s="168">
        <v>7.9766839378238341</v>
      </c>
      <c r="JR51" s="168">
        <v>4.5</v>
      </c>
      <c r="JS51" s="168">
        <v>2.4554183813443071</v>
      </c>
      <c r="JT51" s="168">
        <v>3.9138134592680047</v>
      </c>
      <c r="JU51" s="168">
        <v>4.4930555555555554</v>
      </c>
      <c r="JV51" s="168">
        <v>4.870967741935484</v>
      </c>
      <c r="JW51" s="168">
        <v>7.2068965517241379</v>
      </c>
      <c r="JX51" s="168">
        <v>5.9786096256684491</v>
      </c>
      <c r="JY51" s="168">
        <v>3.8139534883720931</v>
      </c>
      <c r="JZ51" s="168">
        <v>2.838709677419355</v>
      </c>
      <c r="KA51" s="168">
        <v>3.7244094488188977</v>
      </c>
      <c r="KB51" s="168">
        <v>16.5</v>
      </c>
      <c r="KC51" s="168">
        <v>2.0508474576271185</v>
      </c>
      <c r="KD51" s="168"/>
      <c r="KE51" s="168"/>
      <c r="KF51" s="168">
        <v>3.8333333333333335</v>
      </c>
      <c r="KG51" s="169"/>
      <c r="KH51" s="464">
        <f t="shared" si="4"/>
        <v>5.8306719915806902</v>
      </c>
      <c r="KI51" s="149">
        <v>3601</v>
      </c>
      <c r="KJ51" s="150">
        <v>761</v>
      </c>
      <c r="KK51" s="150">
        <v>4</v>
      </c>
      <c r="KL51" s="150"/>
      <c r="KM51" s="150"/>
      <c r="KN51" s="296">
        <v>6430</v>
      </c>
      <c r="KO51" s="330">
        <f t="shared" si="5"/>
        <v>0.33354946276398667</v>
      </c>
      <c r="KP51" s="331">
        <f t="shared" si="6"/>
        <v>7.0489070025935532E-2</v>
      </c>
      <c r="KQ51" s="331">
        <f t="shared" si="7"/>
        <v>3.7050759540570581E-4</v>
      </c>
      <c r="KR51" s="331">
        <f t="shared" si="8"/>
        <v>0</v>
      </c>
      <c r="KS51" s="331">
        <f t="shared" si="9"/>
        <v>0</v>
      </c>
      <c r="KT51" s="332">
        <v>0.59559095961467212</v>
      </c>
      <c r="KU51" s="324">
        <v>8004.9446999999991</v>
      </c>
      <c r="KV51" s="170">
        <v>927.0247999999998</v>
      </c>
      <c r="KW51" s="342">
        <v>8931.9695000000011</v>
      </c>
      <c r="KX51" s="351">
        <f t="shared" si="10"/>
        <v>0.10378727782265711</v>
      </c>
      <c r="KY51" s="352">
        <f t="shared" si="11"/>
        <v>0.82734063542052627</v>
      </c>
      <c r="KZ51" s="346">
        <v>4653.8725999999997</v>
      </c>
      <c r="LA51" s="171">
        <v>4017.6562999999996</v>
      </c>
      <c r="LB51" s="172">
        <v>260.44059999999996</v>
      </c>
      <c r="LC51" s="173">
        <v>0.52103543345059566</v>
      </c>
      <c r="LD51" s="174">
        <v>235</v>
      </c>
      <c r="LE51" s="175">
        <v>613</v>
      </c>
      <c r="LF51" s="175">
        <v>1485</v>
      </c>
      <c r="LG51" s="175">
        <v>339</v>
      </c>
      <c r="LH51" s="175">
        <v>4477</v>
      </c>
      <c r="LI51" s="175">
        <v>2874</v>
      </c>
      <c r="LJ51" s="175">
        <v>3977</v>
      </c>
      <c r="LK51" s="175">
        <v>2194</v>
      </c>
      <c r="LL51" s="175">
        <v>8694</v>
      </c>
      <c r="LM51" s="175">
        <v>1825</v>
      </c>
      <c r="LN51" s="175">
        <v>816</v>
      </c>
      <c r="LO51" s="175">
        <v>2364</v>
      </c>
      <c r="LP51" s="175">
        <v>42</v>
      </c>
      <c r="LQ51" s="175">
        <v>1449</v>
      </c>
      <c r="LR51" s="175">
        <v>2579</v>
      </c>
      <c r="LS51" s="175">
        <v>2014</v>
      </c>
      <c r="LT51" s="175">
        <v>458</v>
      </c>
      <c r="LU51" s="175">
        <v>167</v>
      </c>
      <c r="LV51" s="175">
        <v>743</v>
      </c>
      <c r="LW51" s="175">
        <v>113</v>
      </c>
      <c r="LX51" s="175">
        <v>70</v>
      </c>
      <c r="LY51" s="175">
        <v>243</v>
      </c>
      <c r="LZ51" s="175">
        <v>29</v>
      </c>
      <c r="MA51" s="175">
        <v>144</v>
      </c>
      <c r="MB51" s="175"/>
      <c r="MC51" s="175"/>
      <c r="MD51" s="175">
        <v>17</v>
      </c>
      <c r="ME51" s="364"/>
      <c r="MF51" s="374">
        <f t="shared" si="12"/>
        <v>37961</v>
      </c>
      <c r="MG51" s="375">
        <f t="shared" si="13"/>
        <v>103.71857923497268</v>
      </c>
      <c r="MH51" s="369">
        <v>1508</v>
      </c>
      <c r="MI51" s="156">
        <v>289</v>
      </c>
      <c r="MJ51" s="156">
        <v>4</v>
      </c>
      <c r="MK51" s="156">
        <v>48</v>
      </c>
      <c r="ML51" s="156">
        <v>557</v>
      </c>
      <c r="MM51" s="156">
        <v>657</v>
      </c>
      <c r="MN51" s="156">
        <v>940</v>
      </c>
      <c r="MO51" s="156">
        <v>284</v>
      </c>
      <c r="MP51" s="156">
        <v>1181</v>
      </c>
      <c r="MQ51" s="156">
        <v>92</v>
      </c>
      <c r="MR51" s="156">
        <v>60</v>
      </c>
      <c r="MS51" s="156">
        <v>344</v>
      </c>
      <c r="MT51" s="156"/>
      <c r="MU51" s="156">
        <v>2</v>
      </c>
      <c r="MV51" s="156">
        <v>7</v>
      </c>
      <c r="MW51" s="156">
        <v>8</v>
      </c>
      <c r="MX51" s="156">
        <v>22</v>
      </c>
      <c r="MY51" s="156">
        <v>13</v>
      </c>
      <c r="MZ51" s="156">
        <v>197</v>
      </c>
      <c r="NA51" s="156">
        <v>9</v>
      </c>
      <c r="NB51" s="156">
        <v>52</v>
      </c>
      <c r="NC51" s="156">
        <v>114</v>
      </c>
      <c r="ND51" s="156">
        <v>2</v>
      </c>
      <c r="NE51" s="156">
        <v>3</v>
      </c>
      <c r="NF51" s="156"/>
      <c r="NG51" s="156"/>
      <c r="NH51" s="156"/>
      <c r="NI51" s="278"/>
      <c r="NJ51" s="289">
        <f t="shared" si="14"/>
        <v>6393</v>
      </c>
      <c r="NK51" s="290">
        <f t="shared" si="15"/>
        <v>17.467213114754099</v>
      </c>
      <c r="NL51" s="386">
        <f t="shared" si="16"/>
        <v>37961</v>
      </c>
      <c r="NM51" s="387">
        <f t="shared" si="17"/>
        <v>6393</v>
      </c>
      <c r="NN51" s="393">
        <f t="shared" si="18"/>
        <v>0.1441358163863462</v>
      </c>
      <c r="NO51" s="380"/>
      <c r="NP51" s="176">
        <v>21</v>
      </c>
      <c r="NQ51" s="176">
        <v>148</v>
      </c>
      <c r="NR51" s="176">
        <v>792</v>
      </c>
      <c r="NS51" s="176">
        <v>1643</v>
      </c>
      <c r="NT51" s="176">
        <v>1791</v>
      </c>
      <c r="NU51" s="176">
        <v>1371</v>
      </c>
      <c r="NV51" s="176"/>
      <c r="NW51" s="176"/>
      <c r="NX51" s="176"/>
      <c r="NY51" s="176">
        <v>627</v>
      </c>
      <c r="NZ51" s="176"/>
      <c r="OA51" s="176"/>
      <c r="OB51" s="176"/>
      <c r="OC51" s="176"/>
      <c r="OD51" s="176"/>
      <c r="OE51" s="397"/>
      <c r="OF51" s="403">
        <f t="shared" si="19"/>
        <v>6393</v>
      </c>
      <c r="OG51" s="407">
        <f t="shared" si="20"/>
        <v>0.15032066322540277</v>
      </c>
      <c r="OH51" s="415">
        <v>1239</v>
      </c>
      <c r="OI51" s="416">
        <v>15</v>
      </c>
      <c r="OJ51" s="416">
        <v>35</v>
      </c>
      <c r="OK51" s="416">
        <v>1289</v>
      </c>
      <c r="OL51" s="416">
        <v>179</v>
      </c>
      <c r="OM51" s="416">
        <v>0</v>
      </c>
      <c r="ON51" s="416">
        <v>130</v>
      </c>
      <c r="OO51" s="416">
        <v>309</v>
      </c>
      <c r="OP51" s="417">
        <v>1598</v>
      </c>
      <c r="OQ51" s="429"/>
      <c r="OR51" s="430">
        <v>1</v>
      </c>
      <c r="OS51" s="431">
        <v>1</v>
      </c>
      <c r="OT51" s="346">
        <v>8.85</v>
      </c>
      <c r="OU51" s="177">
        <v>1.2642857142857142</v>
      </c>
      <c r="OV51" s="171">
        <v>7.16</v>
      </c>
      <c r="OW51" s="177">
        <v>0.37684210526315792</v>
      </c>
      <c r="OX51" s="171">
        <v>36.08</v>
      </c>
      <c r="OY51" s="177">
        <v>5.1542857142857139</v>
      </c>
      <c r="OZ51" s="171">
        <v>61.9</v>
      </c>
      <c r="PA51" s="178">
        <v>3.2578947368421054</v>
      </c>
      <c r="PB51" s="155"/>
      <c r="PC51" s="156"/>
      <c r="PD51" s="156"/>
      <c r="PE51" s="156"/>
      <c r="PF51" s="156">
        <v>1115</v>
      </c>
      <c r="PG51" s="156"/>
      <c r="PH51" s="156"/>
      <c r="PI51" s="156">
        <v>1115</v>
      </c>
      <c r="PJ51" s="179">
        <v>0.10327899221934049</v>
      </c>
    </row>
    <row r="52" spans="1:426" x14ac:dyDescent="0.15">
      <c r="A52" s="130" t="s">
        <v>452</v>
      </c>
      <c r="B52" s="131" t="s">
        <v>457</v>
      </c>
      <c r="C52" s="1093" t="s">
        <v>454</v>
      </c>
      <c r="D52" s="1094" t="s">
        <v>455</v>
      </c>
      <c r="E52" s="1094" t="s">
        <v>368</v>
      </c>
      <c r="F52" s="1093" t="s">
        <v>456</v>
      </c>
      <c r="G52" s="1093" t="s">
        <v>458</v>
      </c>
      <c r="H52" s="1093" t="s">
        <v>186</v>
      </c>
      <c r="I52" s="132" t="s">
        <v>210</v>
      </c>
      <c r="J52" s="133" t="s">
        <v>282</v>
      </c>
      <c r="K52" s="134"/>
      <c r="L52" s="135"/>
      <c r="M52" s="135"/>
      <c r="N52" s="135"/>
      <c r="O52" s="136"/>
      <c r="P52" s="137"/>
      <c r="Q52" s="138"/>
      <c r="R52" s="139"/>
      <c r="S52" s="139"/>
      <c r="T52" s="139"/>
      <c r="U52" s="467"/>
      <c r="V52" s="140">
        <v>22.12651786</v>
      </c>
      <c r="W52" s="141">
        <v>7.2</v>
      </c>
      <c r="X52" s="141">
        <v>77.341640209999994</v>
      </c>
      <c r="Y52" s="141">
        <v>22.57566138</v>
      </c>
      <c r="Z52" s="141">
        <v>8.56</v>
      </c>
      <c r="AA52" s="141">
        <v>69.132328040000004</v>
      </c>
      <c r="AB52" s="141">
        <v>1.17</v>
      </c>
      <c r="AC52" s="141">
        <v>6.9477182539999998</v>
      </c>
      <c r="AD52" s="141">
        <v>20.568809519999999</v>
      </c>
      <c r="AE52" s="141">
        <v>235.62267526399998</v>
      </c>
      <c r="AF52" s="142">
        <v>0.10632323036523096</v>
      </c>
      <c r="AG52" s="143">
        <v>0.37164514908775798</v>
      </c>
      <c r="AH52" s="147"/>
      <c r="AI52" s="148"/>
      <c r="AJ52" s="149"/>
      <c r="AK52" s="150"/>
      <c r="AL52" s="150"/>
      <c r="AM52" s="150"/>
      <c r="AN52" s="151"/>
      <c r="AO52" s="149"/>
      <c r="AP52" s="150"/>
      <c r="AQ52" s="151"/>
      <c r="AR52" s="152"/>
      <c r="AS52" s="153"/>
      <c r="AT52" s="153"/>
      <c r="AU52" s="153"/>
      <c r="AV52" s="153"/>
      <c r="AW52" s="153"/>
      <c r="AX52" s="153"/>
      <c r="AY52" s="153"/>
      <c r="AZ52" s="153"/>
      <c r="BA52" s="153"/>
      <c r="BB52" s="153"/>
      <c r="BC52" s="153"/>
      <c r="BD52" s="153"/>
      <c r="BE52" s="153"/>
      <c r="BF52" s="153"/>
      <c r="BG52" s="153"/>
      <c r="BH52" s="153"/>
      <c r="BI52" s="153"/>
      <c r="BJ52" s="153"/>
      <c r="BK52" s="153"/>
      <c r="BL52" s="153"/>
      <c r="BM52" s="153"/>
      <c r="BN52" s="153"/>
      <c r="BO52" s="153"/>
      <c r="BP52" s="153"/>
      <c r="BQ52" s="153"/>
      <c r="BR52" s="153"/>
      <c r="BS52" s="154"/>
      <c r="BT52" s="155"/>
      <c r="BU52" s="156"/>
      <c r="BV52" s="156"/>
      <c r="BW52" s="156"/>
      <c r="BX52" s="156"/>
      <c r="BY52" s="156"/>
      <c r="BZ52" s="156"/>
      <c r="CA52" s="156"/>
      <c r="CB52" s="156"/>
      <c r="CC52" s="156"/>
      <c r="CD52" s="156"/>
      <c r="CE52" s="156"/>
      <c r="CF52" s="156"/>
      <c r="CG52" s="156"/>
      <c r="CH52" s="156"/>
      <c r="CI52" s="156"/>
      <c r="CJ52" s="156"/>
      <c r="CK52" s="156"/>
      <c r="CL52" s="156"/>
      <c r="CM52" s="156"/>
      <c r="CN52" s="156"/>
      <c r="CO52" s="156"/>
      <c r="CP52" s="156"/>
      <c r="CQ52" s="156"/>
      <c r="CR52" s="156"/>
      <c r="CS52" s="156"/>
      <c r="CT52" s="156"/>
      <c r="CU52" s="156"/>
      <c r="CV52" s="156"/>
      <c r="CW52" s="156"/>
      <c r="CX52" s="156"/>
      <c r="CY52" s="156"/>
      <c r="CZ52" s="156"/>
      <c r="DA52" s="156"/>
      <c r="DB52" s="156"/>
      <c r="DC52" s="156">
        <v>21</v>
      </c>
      <c r="DD52" s="156"/>
      <c r="DE52" s="156"/>
      <c r="DF52" s="156"/>
      <c r="DG52" s="278"/>
      <c r="DH52" s="289">
        <v>21</v>
      </c>
      <c r="DI52" s="290">
        <f t="shared" si="1"/>
        <v>1</v>
      </c>
      <c r="DJ52" s="284"/>
      <c r="DK52" s="158"/>
      <c r="DL52" s="158"/>
      <c r="DM52" s="158"/>
      <c r="DN52" s="158"/>
      <c r="DO52" s="158"/>
      <c r="DP52" s="158"/>
      <c r="DQ52" s="158"/>
      <c r="DR52" s="158"/>
      <c r="DS52" s="158"/>
      <c r="DT52" s="158"/>
      <c r="DU52" s="158"/>
      <c r="DV52" s="158"/>
      <c r="DW52" s="158"/>
      <c r="DX52" s="158"/>
      <c r="DY52" s="158"/>
      <c r="DZ52" s="158"/>
      <c r="EA52" s="158"/>
      <c r="EB52" s="158"/>
      <c r="EC52" s="158"/>
      <c r="ED52" s="158"/>
      <c r="EE52" s="158"/>
      <c r="EF52" s="158"/>
      <c r="EG52" s="158"/>
      <c r="EH52" s="158"/>
      <c r="EI52" s="158"/>
      <c r="EJ52" s="158"/>
      <c r="EK52" s="158"/>
      <c r="EL52" s="158"/>
      <c r="EM52" s="158"/>
      <c r="EN52" s="158"/>
      <c r="EO52" s="158"/>
      <c r="EP52" s="158"/>
      <c r="EQ52" s="158"/>
      <c r="ER52" s="158"/>
      <c r="ES52" s="158">
        <v>0.92414780119698148</v>
      </c>
      <c r="ET52" s="158"/>
      <c r="EU52" s="158"/>
      <c r="EV52" s="158"/>
      <c r="EW52" s="159"/>
      <c r="EX52" s="160">
        <v>0.92414780119698148</v>
      </c>
      <c r="EY52" s="149"/>
      <c r="EZ52" s="150"/>
      <c r="FA52" s="150"/>
      <c r="FB52" s="150"/>
      <c r="FC52" s="150"/>
      <c r="FD52" s="150"/>
      <c r="FE52" s="150"/>
      <c r="FF52" s="150"/>
      <c r="FG52" s="150"/>
      <c r="FH52" s="150"/>
      <c r="FI52" s="150"/>
      <c r="FJ52" s="150"/>
      <c r="FK52" s="150"/>
      <c r="FL52" s="150"/>
      <c r="FM52" s="150"/>
      <c r="FN52" s="150"/>
      <c r="FO52" s="150"/>
      <c r="FP52" s="150"/>
      <c r="FQ52" s="150"/>
      <c r="FR52" s="150"/>
      <c r="FS52" s="150"/>
      <c r="FT52" s="150"/>
      <c r="FU52" s="150"/>
      <c r="FV52" s="150"/>
      <c r="FW52" s="150"/>
      <c r="FX52" s="150"/>
      <c r="FY52" s="150"/>
      <c r="FZ52" s="150"/>
      <c r="GA52" s="150"/>
      <c r="GB52" s="150"/>
      <c r="GC52" s="150"/>
      <c r="GD52" s="296"/>
      <c r="GE52" s="307"/>
      <c r="GF52" s="308"/>
      <c r="GG52" s="302"/>
      <c r="GH52" s="161"/>
      <c r="GI52" s="161"/>
      <c r="GJ52" s="161"/>
      <c r="GK52" s="161"/>
      <c r="GL52" s="161"/>
      <c r="GM52" s="161"/>
      <c r="GN52" s="161"/>
      <c r="GO52" s="161"/>
      <c r="GP52" s="161"/>
      <c r="GQ52" s="161"/>
      <c r="GR52" s="161"/>
      <c r="GS52" s="161"/>
      <c r="GT52" s="161"/>
      <c r="GU52" s="161"/>
      <c r="GV52" s="161"/>
      <c r="GW52" s="161"/>
      <c r="GX52" s="161"/>
      <c r="GY52" s="161"/>
      <c r="GZ52" s="161"/>
      <c r="HA52" s="161"/>
      <c r="HB52" s="161"/>
      <c r="HC52" s="161"/>
      <c r="HD52" s="161"/>
      <c r="HE52" s="161"/>
      <c r="HF52" s="161"/>
      <c r="HG52" s="161"/>
      <c r="HH52" s="161"/>
      <c r="HI52" s="161"/>
      <c r="HJ52" s="161"/>
      <c r="HK52" s="161"/>
      <c r="HL52" s="162"/>
      <c r="HM52" s="163"/>
      <c r="HN52" s="152">
        <v>83</v>
      </c>
      <c r="HO52" s="153"/>
      <c r="HP52" s="153"/>
      <c r="HQ52" s="153"/>
      <c r="HR52" s="153">
        <v>15</v>
      </c>
      <c r="HS52" s="164">
        <v>0.94371584699453548</v>
      </c>
      <c r="HT52" s="153">
        <v>5</v>
      </c>
      <c r="HU52" s="165">
        <v>1.0590163934426229</v>
      </c>
      <c r="HV52" s="154"/>
      <c r="HW52" s="144"/>
      <c r="HX52" s="145"/>
      <c r="HY52" s="145"/>
      <c r="HZ52" s="145"/>
      <c r="IA52" s="145"/>
      <c r="IB52" s="145"/>
      <c r="IC52" s="145"/>
      <c r="ID52" s="145"/>
      <c r="IE52" s="145"/>
      <c r="IF52" s="145"/>
      <c r="IG52" s="145"/>
      <c r="IH52" s="145"/>
      <c r="II52" s="145"/>
      <c r="IJ52" s="145"/>
      <c r="IK52" s="145"/>
      <c r="IL52" s="145"/>
      <c r="IM52" s="145"/>
      <c r="IN52" s="145"/>
      <c r="IO52" s="145"/>
      <c r="IP52" s="145"/>
      <c r="IQ52" s="145"/>
      <c r="IR52" s="145"/>
      <c r="IS52" s="145"/>
      <c r="IT52" s="145"/>
      <c r="IU52" s="145">
        <v>512</v>
      </c>
      <c r="IV52" s="145"/>
      <c r="IW52" s="145"/>
      <c r="IX52" s="146"/>
      <c r="IY52" s="166">
        <v>512</v>
      </c>
      <c r="IZ52" s="315"/>
      <c r="JA52" s="439">
        <f t="shared" si="3"/>
        <v>1.3989071038251366</v>
      </c>
      <c r="JB52" s="444">
        <v>15</v>
      </c>
      <c r="JC52" s="452">
        <v>2.9296875E-2</v>
      </c>
      <c r="JD52" s="445">
        <v>221</v>
      </c>
      <c r="JE52" s="454">
        <v>0.431640625</v>
      </c>
      <c r="JF52" s="167"/>
      <c r="JG52" s="168"/>
      <c r="JH52" s="168"/>
      <c r="JI52" s="168"/>
      <c r="JJ52" s="168"/>
      <c r="JK52" s="168"/>
      <c r="JL52" s="168"/>
      <c r="JM52" s="168"/>
      <c r="JN52" s="168"/>
      <c r="JO52" s="168"/>
      <c r="JP52" s="168"/>
      <c r="JQ52" s="168"/>
      <c r="JR52" s="168"/>
      <c r="JS52" s="168"/>
      <c r="JT52" s="168"/>
      <c r="JU52" s="168"/>
      <c r="JV52" s="168"/>
      <c r="JW52" s="168"/>
      <c r="JX52" s="168"/>
      <c r="JY52" s="168"/>
      <c r="JZ52" s="168"/>
      <c r="KA52" s="168"/>
      <c r="KB52" s="168"/>
      <c r="KC52" s="168"/>
      <c r="KD52" s="168">
        <v>14.880859375</v>
      </c>
      <c r="KE52" s="168"/>
      <c r="KF52" s="168"/>
      <c r="KG52" s="169"/>
      <c r="KH52" s="464">
        <f t="shared" si="4"/>
        <v>14.880859375</v>
      </c>
      <c r="KI52" s="149"/>
      <c r="KJ52" s="150">
        <v>512</v>
      </c>
      <c r="KK52" s="150"/>
      <c r="KL52" s="150"/>
      <c r="KM52" s="150"/>
      <c r="KN52" s="296"/>
      <c r="KO52" s="330">
        <f t="shared" si="5"/>
        <v>0</v>
      </c>
      <c r="KP52" s="331">
        <f t="shared" si="6"/>
        <v>1</v>
      </c>
      <c r="KQ52" s="331">
        <f t="shared" si="7"/>
        <v>0</v>
      </c>
      <c r="KR52" s="331">
        <f t="shared" si="8"/>
        <v>0</v>
      </c>
      <c r="KS52" s="331">
        <f t="shared" si="9"/>
        <v>0</v>
      </c>
      <c r="KT52" s="332">
        <v>0</v>
      </c>
      <c r="KU52" s="324">
        <v>772.29880000000003</v>
      </c>
      <c r="KV52" s="170">
        <v>5.4000000000000003E-3</v>
      </c>
      <c r="KW52" s="342">
        <v>772.30420000000004</v>
      </c>
      <c r="KX52" s="351">
        <f t="shared" si="10"/>
        <v>6.9920634900082118E-6</v>
      </c>
      <c r="KY52" s="352">
        <f t="shared" si="11"/>
        <v>1.5084066406250001</v>
      </c>
      <c r="KZ52" s="346">
        <v>772.30420000000004</v>
      </c>
      <c r="LA52" s="171"/>
      <c r="LB52" s="172"/>
      <c r="LC52" s="173">
        <v>1</v>
      </c>
      <c r="LD52" s="174"/>
      <c r="LE52" s="175"/>
      <c r="LF52" s="175"/>
      <c r="LG52" s="175"/>
      <c r="LH52" s="175"/>
      <c r="LI52" s="175"/>
      <c r="LJ52" s="175"/>
      <c r="LK52" s="175"/>
      <c r="LL52" s="175"/>
      <c r="LM52" s="175"/>
      <c r="LN52" s="175"/>
      <c r="LO52" s="175"/>
      <c r="LP52" s="175"/>
      <c r="LQ52" s="175"/>
      <c r="LR52" s="175"/>
      <c r="LS52" s="175"/>
      <c r="LT52" s="175"/>
      <c r="LU52" s="175"/>
      <c r="LV52" s="175"/>
      <c r="LW52" s="175"/>
      <c r="LX52" s="175"/>
      <c r="LY52" s="175"/>
      <c r="LZ52" s="175"/>
      <c r="MA52" s="175"/>
      <c r="MB52" s="175">
        <v>7103</v>
      </c>
      <c r="MC52" s="175"/>
      <c r="MD52" s="175"/>
      <c r="ME52" s="364"/>
      <c r="MF52" s="374">
        <f t="shared" si="12"/>
        <v>7103</v>
      </c>
      <c r="MG52" s="375">
        <f t="shared" si="13"/>
        <v>19.407103825136613</v>
      </c>
      <c r="MH52" s="369"/>
      <c r="MI52" s="156"/>
      <c r="MJ52" s="156"/>
      <c r="MK52" s="156"/>
      <c r="ML52" s="156"/>
      <c r="MM52" s="156"/>
      <c r="MN52" s="156"/>
      <c r="MO52" s="156"/>
      <c r="MP52" s="156"/>
      <c r="MQ52" s="156"/>
      <c r="MR52" s="156"/>
      <c r="MS52" s="156"/>
      <c r="MT52" s="156"/>
      <c r="MU52" s="156"/>
      <c r="MV52" s="156"/>
      <c r="MW52" s="156"/>
      <c r="MX52" s="156"/>
      <c r="MY52" s="156"/>
      <c r="MZ52" s="156"/>
      <c r="NA52" s="156"/>
      <c r="NB52" s="156"/>
      <c r="NC52" s="156"/>
      <c r="ND52" s="156"/>
      <c r="NE52" s="156"/>
      <c r="NF52" s="156"/>
      <c r="NG52" s="156"/>
      <c r="NH52" s="156"/>
      <c r="NI52" s="278"/>
      <c r="NJ52" s="289">
        <f t="shared" si="14"/>
        <v>0</v>
      </c>
      <c r="NK52" s="290"/>
      <c r="NL52" s="386">
        <f t="shared" si="16"/>
        <v>7103</v>
      </c>
      <c r="NM52" s="387">
        <f t="shared" si="17"/>
        <v>0</v>
      </c>
      <c r="NN52" s="393">
        <f t="shared" si="18"/>
        <v>0</v>
      </c>
      <c r="NO52" s="380"/>
      <c r="NP52" s="176"/>
      <c r="NQ52" s="176"/>
      <c r="NR52" s="176"/>
      <c r="NS52" s="176"/>
      <c r="NT52" s="176"/>
      <c r="NU52" s="176"/>
      <c r="NV52" s="176"/>
      <c r="NW52" s="176"/>
      <c r="NX52" s="176"/>
      <c r="NY52" s="176"/>
      <c r="NZ52" s="176"/>
      <c r="OA52" s="176"/>
      <c r="OB52" s="176"/>
      <c r="OC52" s="176"/>
      <c r="OD52" s="176"/>
      <c r="OE52" s="397"/>
      <c r="OF52" s="403"/>
      <c r="OG52" s="407"/>
      <c r="OH52" s="415"/>
      <c r="OI52" s="416"/>
      <c r="OJ52" s="416"/>
      <c r="OK52" s="416"/>
      <c r="OL52" s="416"/>
      <c r="OM52" s="416"/>
      <c r="ON52" s="416"/>
      <c r="OO52" s="416"/>
      <c r="OP52" s="417"/>
      <c r="OQ52" s="429"/>
      <c r="OR52" s="430"/>
      <c r="OS52" s="431"/>
      <c r="OT52" s="346"/>
      <c r="OU52" s="177"/>
      <c r="OV52" s="171"/>
      <c r="OW52" s="177"/>
      <c r="OX52" s="171"/>
      <c r="OY52" s="177"/>
      <c r="OZ52" s="171"/>
      <c r="PA52" s="178"/>
      <c r="PB52" s="155"/>
      <c r="PC52" s="156"/>
      <c r="PD52" s="156"/>
      <c r="PE52" s="156"/>
      <c r="PF52" s="156"/>
      <c r="PG52" s="156"/>
      <c r="PH52" s="156"/>
      <c r="PI52" s="156"/>
      <c r="PJ52" s="157"/>
    </row>
    <row r="53" spans="1:426" x14ac:dyDescent="0.15">
      <c r="A53" s="130" t="s">
        <v>459</v>
      </c>
      <c r="B53" s="131" t="s">
        <v>460</v>
      </c>
      <c r="C53" s="1093" t="s">
        <v>461</v>
      </c>
      <c r="D53" s="1094" t="s">
        <v>462</v>
      </c>
      <c r="E53" s="1094" t="s">
        <v>368</v>
      </c>
      <c r="F53" s="1093" t="s">
        <v>456</v>
      </c>
      <c r="G53" s="1093" t="s">
        <v>463</v>
      </c>
      <c r="H53" s="1093" t="s">
        <v>186</v>
      </c>
      <c r="I53" s="132" t="s">
        <v>210</v>
      </c>
      <c r="J53" s="133" t="s">
        <v>282</v>
      </c>
      <c r="K53" s="134">
        <v>1790051</v>
      </c>
      <c r="L53" s="135">
        <v>17254</v>
      </c>
      <c r="M53" s="135">
        <v>1786333</v>
      </c>
      <c r="N53" s="135">
        <v>1020883</v>
      </c>
      <c r="O53" s="136">
        <v>0.57149646790380071</v>
      </c>
      <c r="P53" s="137">
        <v>3718</v>
      </c>
      <c r="Q53" s="138">
        <v>5303.6874500000004</v>
      </c>
      <c r="R53" s="139">
        <v>1439613.0147500003</v>
      </c>
      <c r="S53" s="139">
        <v>147921.38092000003</v>
      </c>
      <c r="T53" s="139">
        <v>1592838.0831200003</v>
      </c>
      <c r="U53" s="467">
        <f t="shared" si="0"/>
        <v>0.88982832507006804</v>
      </c>
      <c r="V53" s="140">
        <v>166.817004</v>
      </c>
      <c r="W53" s="141">
        <v>7</v>
      </c>
      <c r="X53" s="141">
        <v>351.6436243</v>
      </c>
      <c r="Y53" s="141">
        <v>133.9905291</v>
      </c>
      <c r="Z53" s="141">
        <v>40.520000000000003</v>
      </c>
      <c r="AA53" s="141">
        <v>222.7709524</v>
      </c>
      <c r="AB53" s="141">
        <v>1.53</v>
      </c>
      <c r="AC53" s="141">
        <v>82.445863099999997</v>
      </c>
      <c r="AD53" s="141">
        <v>69.506656750000005</v>
      </c>
      <c r="AE53" s="141">
        <v>1076.22462965</v>
      </c>
      <c r="AF53" s="142">
        <v>0.18048473196502376</v>
      </c>
      <c r="AG53" s="143">
        <v>0.38045465244655163</v>
      </c>
      <c r="AH53" s="147"/>
      <c r="AI53" s="148">
        <v>1</v>
      </c>
      <c r="AJ53" s="149">
        <v>8500</v>
      </c>
      <c r="AK53" s="150">
        <v>8382</v>
      </c>
      <c r="AL53" s="150">
        <v>8271</v>
      </c>
      <c r="AM53" s="150">
        <v>523</v>
      </c>
      <c r="AN53" s="151">
        <v>33866</v>
      </c>
      <c r="AO53" s="149">
        <v>27955</v>
      </c>
      <c r="AP53" s="150">
        <v>8932</v>
      </c>
      <c r="AQ53" s="151">
        <v>6915</v>
      </c>
      <c r="AR53" s="152"/>
      <c r="AS53" s="153"/>
      <c r="AT53" s="153"/>
      <c r="AU53" s="153"/>
      <c r="AV53" s="153"/>
      <c r="AW53" s="153"/>
      <c r="AX53" s="153"/>
      <c r="AY53" s="153"/>
      <c r="AZ53" s="153"/>
      <c r="BA53" s="153"/>
      <c r="BB53" s="153"/>
      <c r="BC53" s="153"/>
      <c r="BD53" s="153"/>
      <c r="BE53" s="153"/>
      <c r="BF53" s="153"/>
      <c r="BG53" s="153"/>
      <c r="BH53" s="153"/>
      <c r="BI53" s="153"/>
      <c r="BJ53" s="153"/>
      <c r="BK53" s="153"/>
      <c r="BL53" s="153"/>
      <c r="BM53" s="153"/>
      <c r="BN53" s="153"/>
      <c r="BO53" s="153"/>
      <c r="BP53" s="153"/>
      <c r="BQ53" s="153"/>
      <c r="BR53" s="153"/>
      <c r="BS53" s="154"/>
      <c r="BT53" s="155"/>
      <c r="BU53" s="156"/>
      <c r="BV53" s="156"/>
      <c r="BW53" s="156"/>
      <c r="BX53" s="156"/>
      <c r="BY53" s="156"/>
      <c r="BZ53" s="156"/>
      <c r="CA53" s="156"/>
      <c r="CB53" s="156">
        <v>20</v>
      </c>
      <c r="CC53" s="156"/>
      <c r="CD53" s="156"/>
      <c r="CE53" s="156">
        <v>25</v>
      </c>
      <c r="CF53" s="156">
        <v>25</v>
      </c>
      <c r="CG53" s="156">
        <v>12</v>
      </c>
      <c r="CH53" s="156"/>
      <c r="CI53" s="156">
        <v>50</v>
      </c>
      <c r="CJ53" s="156">
        <v>40</v>
      </c>
      <c r="CK53" s="156"/>
      <c r="CL53" s="156"/>
      <c r="CM53" s="156"/>
      <c r="CN53" s="156"/>
      <c r="CO53" s="156">
        <v>10</v>
      </c>
      <c r="CP53" s="156"/>
      <c r="CQ53" s="156">
        <v>26</v>
      </c>
      <c r="CR53" s="156"/>
      <c r="CS53" s="156"/>
      <c r="CT53" s="156"/>
      <c r="CU53" s="156"/>
      <c r="CV53" s="156">
        <v>10</v>
      </c>
      <c r="CW53" s="156">
        <v>10</v>
      </c>
      <c r="CX53" s="156"/>
      <c r="CY53" s="156"/>
      <c r="CZ53" s="156"/>
      <c r="DA53" s="156">
        <v>39</v>
      </c>
      <c r="DB53" s="156"/>
      <c r="DC53" s="156">
        <v>24</v>
      </c>
      <c r="DD53" s="156"/>
      <c r="DE53" s="156"/>
      <c r="DF53" s="156">
        <v>23</v>
      </c>
      <c r="DG53" s="278">
        <v>53</v>
      </c>
      <c r="DH53" s="289">
        <v>367</v>
      </c>
      <c r="DI53" s="290">
        <f t="shared" si="1"/>
        <v>14</v>
      </c>
      <c r="DJ53" s="284"/>
      <c r="DK53" s="158"/>
      <c r="DL53" s="158"/>
      <c r="DM53" s="158"/>
      <c r="DN53" s="158"/>
      <c r="DO53" s="158"/>
      <c r="DP53" s="158"/>
      <c r="DQ53" s="158"/>
      <c r="DR53" s="158">
        <v>0.40464480874316938</v>
      </c>
      <c r="DS53" s="158"/>
      <c r="DT53" s="158"/>
      <c r="DU53" s="158">
        <v>0.78765027322404368</v>
      </c>
      <c r="DV53" s="158">
        <v>0.49092896174863387</v>
      </c>
      <c r="DW53" s="158">
        <v>0.80555555555555558</v>
      </c>
      <c r="DX53" s="158"/>
      <c r="DY53" s="158">
        <v>0.80355191256830605</v>
      </c>
      <c r="DZ53" s="158">
        <v>4.2076502732240437E-2</v>
      </c>
      <c r="EA53" s="158"/>
      <c r="EB53" s="158"/>
      <c r="EC53" s="158"/>
      <c r="ED53" s="158"/>
      <c r="EE53" s="158">
        <v>0.71338797814207655</v>
      </c>
      <c r="EF53" s="158"/>
      <c r="EG53" s="158">
        <v>0.83123160992013456</v>
      </c>
      <c r="EH53" s="158"/>
      <c r="EI53" s="158"/>
      <c r="EJ53" s="158"/>
      <c r="EK53" s="158"/>
      <c r="EL53" s="158">
        <v>0.41830601092896175</v>
      </c>
      <c r="EM53" s="158">
        <v>0.89071038251366119</v>
      </c>
      <c r="EN53" s="158"/>
      <c r="EO53" s="158"/>
      <c r="EP53" s="158"/>
      <c r="EQ53" s="158">
        <v>0.94871794871794868</v>
      </c>
      <c r="ER53" s="158"/>
      <c r="ES53" s="158">
        <v>0.80942622950819676</v>
      </c>
      <c r="ET53" s="158"/>
      <c r="EU53" s="158"/>
      <c r="EV53" s="158">
        <v>0.69505820860061773</v>
      </c>
      <c r="EW53" s="159">
        <v>0.74188060624806684</v>
      </c>
      <c r="EX53" s="160">
        <v>0.66799184050267268</v>
      </c>
      <c r="EY53" s="149">
        <v>6</v>
      </c>
      <c r="EZ53" s="150"/>
      <c r="FA53" s="150"/>
      <c r="FB53" s="150"/>
      <c r="FC53" s="150"/>
      <c r="FD53" s="150"/>
      <c r="FE53" s="150">
        <v>5</v>
      </c>
      <c r="FF53" s="150"/>
      <c r="FG53" s="150"/>
      <c r="FH53" s="150"/>
      <c r="FI53" s="150"/>
      <c r="FJ53" s="150"/>
      <c r="FK53" s="150">
        <v>10</v>
      </c>
      <c r="FL53" s="150"/>
      <c r="FM53" s="150"/>
      <c r="FN53" s="150"/>
      <c r="FO53" s="150"/>
      <c r="FP53" s="150"/>
      <c r="FQ53" s="150"/>
      <c r="FR53" s="150"/>
      <c r="FS53" s="150"/>
      <c r="FT53" s="150"/>
      <c r="FU53" s="150"/>
      <c r="FV53" s="150"/>
      <c r="FW53" s="150"/>
      <c r="FX53" s="150"/>
      <c r="FY53" s="150"/>
      <c r="FZ53" s="150"/>
      <c r="GA53" s="150"/>
      <c r="GB53" s="150"/>
      <c r="GC53" s="150"/>
      <c r="GD53" s="296">
        <v>10</v>
      </c>
      <c r="GE53" s="307">
        <v>31</v>
      </c>
      <c r="GF53" s="308">
        <f t="shared" si="2"/>
        <v>4</v>
      </c>
      <c r="GG53" s="302">
        <v>0.70036429872495443</v>
      </c>
      <c r="GH53" s="161"/>
      <c r="GI53" s="161"/>
      <c r="GJ53" s="161"/>
      <c r="GK53" s="161"/>
      <c r="GL53" s="161"/>
      <c r="GM53" s="161">
        <v>0.31530054644808742</v>
      </c>
      <c r="GN53" s="161"/>
      <c r="GO53" s="161"/>
      <c r="GP53" s="161"/>
      <c r="GQ53" s="161"/>
      <c r="GR53" s="161"/>
      <c r="GS53" s="161">
        <v>0.78497267759562839</v>
      </c>
      <c r="GT53" s="161"/>
      <c r="GU53" s="161"/>
      <c r="GV53" s="161"/>
      <c r="GW53" s="161"/>
      <c r="GX53" s="161"/>
      <c r="GY53" s="161"/>
      <c r="GZ53" s="161"/>
      <c r="HA53" s="161"/>
      <c r="HB53" s="161"/>
      <c r="HC53" s="161"/>
      <c r="HD53" s="161"/>
      <c r="HE53" s="161"/>
      <c r="HF53" s="161"/>
      <c r="HG53" s="161"/>
      <c r="HH53" s="161"/>
      <c r="HI53" s="161"/>
      <c r="HJ53" s="161"/>
      <c r="HK53" s="161"/>
      <c r="HL53" s="162">
        <v>0.52267759562841531</v>
      </c>
      <c r="HM53" s="163">
        <v>0.60823197602679357</v>
      </c>
      <c r="HN53" s="152">
        <v>30</v>
      </c>
      <c r="HO53" s="153"/>
      <c r="HP53" s="153"/>
      <c r="HQ53" s="153"/>
      <c r="HR53" s="153"/>
      <c r="HS53" s="164"/>
      <c r="HT53" s="153"/>
      <c r="HU53" s="165"/>
      <c r="HV53" s="154"/>
      <c r="HW53" s="144">
        <v>78</v>
      </c>
      <c r="HX53" s="145">
        <v>1153</v>
      </c>
      <c r="HY53" s="145">
        <v>25</v>
      </c>
      <c r="HZ53" s="145">
        <v>919</v>
      </c>
      <c r="IA53" s="145">
        <v>1118</v>
      </c>
      <c r="IB53" s="145">
        <v>889</v>
      </c>
      <c r="IC53" s="145">
        <v>1650</v>
      </c>
      <c r="ID53" s="145">
        <v>655</v>
      </c>
      <c r="IE53" s="145">
        <v>1609</v>
      </c>
      <c r="IF53" s="145">
        <v>458</v>
      </c>
      <c r="IG53" s="145">
        <v>355</v>
      </c>
      <c r="IH53" s="145">
        <v>1289</v>
      </c>
      <c r="II53" s="145">
        <v>352</v>
      </c>
      <c r="IJ53" s="145">
        <v>397</v>
      </c>
      <c r="IK53" s="145">
        <v>1057</v>
      </c>
      <c r="IL53" s="145">
        <v>893</v>
      </c>
      <c r="IM53" s="145">
        <v>242</v>
      </c>
      <c r="IN53" s="145">
        <v>385</v>
      </c>
      <c r="IO53" s="145">
        <v>205</v>
      </c>
      <c r="IP53" s="145">
        <v>669</v>
      </c>
      <c r="IQ53" s="145">
        <v>175</v>
      </c>
      <c r="IR53" s="145">
        <v>150</v>
      </c>
      <c r="IS53" s="145">
        <v>5</v>
      </c>
      <c r="IT53" s="145">
        <v>173</v>
      </c>
      <c r="IU53" s="145">
        <v>441</v>
      </c>
      <c r="IV53" s="145"/>
      <c r="IW53" s="145">
        <v>9</v>
      </c>
      <c r="IX53" s="146">
        <v>3</v>
      </c>
      <c r="IY53" s="166">
        <v>15354</v>
      </c>
      <c r="IZ53" s="315">
        <f t="shared" si="21"/>
        <v>5.0801094177413053E-3</v>
      </c>
      <c r="JA53" s="439">
        <f t="shared" si="3"/>
        <v>41.950819672131146</v>
      </c>
      <c r="JB53" s="444">
        <v>773</v>
      </c>
      <c r="JC53" s="452">
        <v>5.0345186921974733E-2</v>
      </c>
      <c r="JD53" s="445">
        <v>3193</v>
      </c>
      <c r="JE53" s="454">
        <v>0.20795883808779472</v>
      </c>
      <c r="JF53" s="167">
        <v>31.294871794871796</v>
      </c>
      <c r="JG53" s="168">
        <v>6.7146574154379879</v>
      </c>
      <c r="JH53" s="168">
        <v>5.28</v>
      </c>
      <c r="JI53" s="168">
        <v>5.0924918389553859</v>
      </c>
      <c r="JJ53" s="168">
        <v>8.2656529516994635</v>
      </c>
      <c r="JK53" s="168">
        <v>6.6456692913385824</v>
      </c>
      <c r="JL53" s="168">
        <v>6.0187878787878786</v>
      </c>
      <c r="JM53" s="168">
        <v>6.5297709923664122</v>
      </c>
      <c r="JN53" s="168">
        <v>7.7091361093847111</v>
      </c>
      <c r="JO53" s="168">
        <v>5.9039301310043673</v>
      </c>
      <c r="JP53" s="168">
        <v>6.7070422535211272</v>
      </c>
      <c r="JQ53" s="168">
        <v>6.8169123351435221</v>
      </c>
      <c r="JR53" s="168">
        <v>4.5255681818181817</v>
      </c>
      <c r="JS53" s="168">
        <v>3.5012594458438286</v>
      </c>
      <c r="JT53" s="168">
        <v>4.1721854304635766</v>
      </c>
      <c r="JU53" s="168">
        <v>3.9630459126539752</v>
      </c>
      <c r="JV53" s="168">
        <v>6.2644628099173554</v>
      </c>
      <c r="JW53" s="168">
        <v>6.6181818181818182</v>
      </c>
      <c r="JX53" s="168">
        <v>7.9268292682926829</v>
      </c>
      <c r="JY53" s="168">
        <v>21.475336322869953</v>
      </c>
      <c r="JZ53" s="168">
        <v>4.1257142857142854</v>
      </c>
      <c r="KA53" s="168">
        <v>3.6533333333333333</v>
      </c>
      <c r="KB53" s="168">
        <v>14.6</v>
      </c>
      <c r="KC53" s="168">
        <v>3.3699421965317917</v>
      </c>
      <c r="KD53" s="168">
        <v>17.036281179138321</v>
      </c>
      <c r="KE53" s="168"/>
      <c r="KF53" s="168">
        <v>16.666666666666668</v>
      </c>
      <c r="KG53" s="169">
        <v>6</v>
      </c>
      <c r="KH53" s="464">
        <f t="shared" si="4"/>
        <v>8.4028788831087784</v>
      </c>
      <c r="KI53" s="149">
        <v>3412</v>
      </c>
      <c r="KJ53" s="150">
        <v>2287</v>
      </c>
      <c r="KK53" s="150">
        <v>264</v>
      </c>
      <c r="KL53" s="150">
        <v>7</v>
      </c>
      <c r="KM53" s="150"/>
      <c r="KN53" s="296">
        <v>9384</v>
      </c>
      <c r="KO53" s="330">
        <f t="shared" si="5"/>
        <v>0.22222222222222221</v>
      </c>
      <c r="KP53" s="331">
        <f t="shared" si="6"/>
        <v>0.14895141331249187</v>
      </c>
      <c r="KQ53" s="331">
        <f t="shared" si="7"/>
        <v>1.7194216490816726E-2</v>
      </c>
      <c r="KR53" s="331">
        <f t="shared" si="8"/>
        <v>4.5590725543832227E-4</v>
      </c>
      <c r="KS53" s="331">
        <f t="shared" si="9"/>
        <v>0</v>
      </c>
      <c r="KT53" s="332">
        <v>0.61117624071903087</v>
      </c>
      <c r="KU53" s="324">
        <v>13072.160100000001</v>
      </c>
      <c r="KV53" s="170">
        <v>793.33650000000011</v>
      </c>
      <c r="KW53" s="342">
        <v>13865.496599999999</v>
      </c>
      <c r="KX53" s="351">
        <f t="shared" si="10"/>
        <v>5.7216594752185088E-2</v>
      </c>
      <c r="KY53" s="352">
        <f t="shared" si="11"/>
        <v>0.90305435717076976</v>
      </c>
      <c r="KZ53" s="346">
        <v>8043.8839999999991</v>
      </c>
      <c r="LA53" s="171">
        <v>3847.9694000000009</v>
      </c>
      <c r="LB53" s="172">
        <v>1973.6432</v>
      </c>
      <c r="LC53" s="173">
        <v>0.58013674028811912</v>
      </c>
      <c r="LD53" s="174">
        <v>604</v>
      </c>
      <c r="LE53" s="175">
        <v>6266</v>
      </c>
      <c r="LF53" s="175">
        <v>108</v>
      </c>
      <c r="LG53" s="175">
        <v>3689</v>
      </c>
      <c r="LH53" s="175">
        <v>7391</v>
      </c>
      <c r="LI53" s="175">
        <v>4731</v>
      </c>
      <c r="LJ53" s="175">
        <v>7067</v>
      </c>
      <c r="LK53" s="175">
        <v>3485</v>
      </c>
      <c r="LL53" s="175">
        <v>10284</v>
      </c>
      <c r="LM53" s="175">
        <v>2181</v>
      </c>
      <c r="LN53" s="175">
        <v>1699</v>
      </c>
      <c r="LO53" s="175">
        <v>7043</v>
      </c>
      <c r="LP53" s="175">
        <v>1148</v>
      </c>
      <c r="LQ53" s="175">
        <v>979</v>
      </c>
      <c r="LR53" s="175">
        <v>3370</v>
      </c>
      <c r="LS53" s="175">
        <v>2642</v>
      </c>
      <c r="LT53" s="175">
        <v>1262</v>
      </c>
      <c r="LU53" s="175">
        <v>2115</v>
      </c>
      <c r="LV53" s="175">
        <v>1176</v>
      </c>
      <c r="LW53" s="175">
        <v>13664</v>
      </c>
      <c r="LX53" s="175">
        <v>457</v>
      </c>
      <c r="LY53" s="175">
        <v>290</v>
      </c>
      <c r="LZ53" s="175">
        <v>66</v>
      </c>
      <c r="MA53" s="175">
        <v>427</v>
      </c>
      <c r="MB53" s="175">
        <v>7072</v>
      </c>
      <c r="MC53" s="175"/>
      <c r="MD53" s="175">
        <v>139</v>
      </c>
      <c r="ME53" s="364">
        <v>16</v>
      </c>
      <c r="MF53" s="374">
        <f t="shared" si="12"/>
        <v>89371</v>
      </c>
      <c r="MG53" s="375">
        <f t="shared" si="13"/>
        <v>244.18306010928961</v>
      </c>
      <c r="MH53" s="369">
        <v>1760</v>
      </c>
      <c r="MI53" s="156">
        <v>362</v>
      </c>
      <c r="MJ53" s="156"/>
      <c r="MK53" s="156">
        <v>86</v>
      </c>
      <c r="ML53" s="156">
        <v>745</v>
      </c>
      <c r="MM53" s="156">
        <v>306</v>
      </c>
      <c r="MN53" s="156">
        <v>1250</v>
      </c>
      <c r="MO53" s="156">
        <v>134</v>
      </c>
      <c r="MP53" s="156">
        <v>526</v>
      </c>
      <c r="MQ53" s="156">
        <v>80</v>
      </c>
      <c r="MR53" s="156">
        <v>325</v>
      </c>
      <c r="MS53" s="156">
        <v>444</v>
      </c>
      <c r="MT53" s="156">
        <v>91</v>
      </c>
      <c r="MU53" s="156">
        <v>103</v>
      </c>
      <c r="MV53" s="156">
        <v>26</v>
      </c>
      <c r="MW53" s="156">
        <v>22</v>
      </c>
      <c r="MX53" s="156">
        <v>16</v>
      </c>
      <c r="MY53" s="156">
        <v>49</v>
      </c>
      <c r="MZ53" s="156">
        <v>249</v>
      </c>
      <c r="NA53" s="156">
        <v>31</v>
      </c>
      <c r="NB53" s="156">
        <v>111</v>
      </c>
      <c r="NC53" s="156">
        <v>115</v>
      </c>
      <c r="ND53" s="156">
        <v>2</v>
      </c>
      <c r="NE53" s="156">
        <v>4</v>
      </c>
      <c r="NF53" s="156"/>
      <c r="NG53" s="156"/>
      <c r="NH53" s="156">
        <v>2</v>
      </c>
      <c r="NI53" s="278"/>
      <c r="NJ53" s="289">
        <f t="shared" si="14"/>
        <v>6839</v>
      </c>
      <c r="NK53" s="290">
        <f t="shared" si="15"/>
        <v>18.685792349726775</v>
      </c>
      <c r="NL53" s="386">
        <f t="shared" si="16"/>
        <v>89371</v>
      </c>
      <c r="NM53" s="387">
        <f t="shared" si="17"/>
        <v>6839</v>
      </c>
      <c r="NN53" s="393">
        <f t="shared" si="18"/>
        <v>7.1084086893254336E-2</v>
      </c>
      <c r="NO53" s="380"/>
      <c r="NP53" s="176">
        <v>46</v>
      </c>
      <c r="NQ53" s="176">
        <v>384</v>
      </c>
      <c r="NR53" s="176">
        <v>811</v>
      </c>
      <c r="NS53" s="176">
        <v>2667</v>
      </c>
      <c r="NT53" s="176">
        <v>1428</v>
      </c>
      <c r="NU53" s="176">
        <v>933</v>
      </c>
      <c r="NV53" s="176"/>
      <c r="NW53" s="176"/>
      <c r="NX53" s="176">
        <v>6</v>
      </c>
      <c r="NY53" s="176">
        <v>564</v>
      </c>
      <c r="NZ53" s="176"/>
      <c r="OA53" s="176"/>
      <c r="OB53" s="176"/>
      <c r="OC53" s="176"/>
      <c r="OD53" s="176"/>
      <c r="OE53" s="397"/>
      <c r="OF53" s="403">
        <f t="shared" si="19"/>
        <v>6839</v>
      </c>
      <c r="OG53" s="407">
        <f t="shared" si="20"/>
        <v>0.18145927767217429</v>
      </c>
      <c r="OH53" s="415">
        <v>1093</v>
      </c>
      <c r="OI53" s="416">
        <v>18</v>
      </c>
      <c r="OJ53" s="416">
        <v>67</v>
      </c>
      <c r="OK53" s="416">
        <v>1178</v>
      </c>
      <c r="OL53" s="416">
        <v>330</v>
      </c>
      <c r="OM53" s="416">
        <v>21</v>
      </c>
      <c r="ON53" s="416">
        <v>223</v>
      </c>
      <c r="OO53" s="416">
        <v>574</v>
      </c>
      <c r="OP53" s="417">
        <v>1752</v>
      </c>
      <c r="OQ53" s="429">
        <v>1</v>
      </c>
      <c r="OR53" s="430">
        <v>187</v>
      </c>
      <c r="OS53" s="431">
        <v>188</v>
      </c>
      <c r="OT53" s="346">
        <v>9.4</v>
      </c>
      <c r="OU53" s="177">
        <v>1.5666666666666667</v>
      </c>
      <c r="OV53" s="171">
        <v>9.6999999999999993</v>
      </c>
      <c r="OW53" s="177">
        <v>0.38799999999999996</v>
      </c>
      <c r="OX53" s="171">
        <v>40.21</v>
      </c>
      <c r="OY53" s="177">
        <v>6.7016666666666671</v>
      </c>
      <c r="OZ53" s="171">
        <v>59.75</v>
      </c>
      <c r="PA53" s="178">
        <v>2.39</v>
      </c>
      <c r="PB53" s="155"/>
      <c r="PC53" s="156"/>
      <c r="PD53" s="156"/>
      <c r="PE53" s="156"/>
      <c r="PF53" s="156"/>
      <c r="PG53" s="156"/>
      <c r="PH53" s="156"/>
      <c r="PI53" s="156"/>
      <c r="PJ53" s="157"/>
    </row>
    <row r="54" spans="1:426" x14ac:dyDescent="0.15">
      <c r="A54" s="130" t="s">
        <v>464</v>
      </c>
      <c r="B54" s="131" t="s">
        <v>465</v>
      </c>
      <c r="C54" s="1093" t="s">
        <v>466</v>
      </c>
      <c r="D54" s="1094" t="s">
        <v>467</v>
      </c>
      <c r="E54" s="1094" t="s">
        <v>229</v>
      </c>
      <c r="F54" s="1093" t="s">
        <v>468</v>
      </c>
      <c r="G54" s="1093" t="s">
        <v>469</v>
      </c>
      <c r="H54" s="1093" t="s">
        <v>320</v>
      </c>
      <c r="I54" s="132" t="s">
        <v>210</v>
      </c>
      <c r="J54" s="133" t="s">
        <v>282</v>
      </c>
      <c r="K54" s="134">
        <v>395957</v>
      </c>
      <c r="L54" s="135">
        <v>40177</v>
      </c>
      <c r="M54" s="135">
        <v>394079</v>
      </c>
      <c r="N54" s="135">
        <v>290802</v>
      </c>
      <c r="O54" s="136">
        <v>0.73792818191276366</v>
      </c>
      <c r="P54" s="137">
        <v>1878</v>
      </c>
      <c r="Q54" s="138">
        <v>163.56389999999999</v>
      </c>
      <c r="R54" s="139">
        <v>321592.3779599999</v>
      </c>
      <c r="S54" s="139">
        <v>0</v>
      </c>
      <c r="T54" s="139">
        <v>321755.9418599999</v>
      </c>
      <c r="U54" s="467">
        <f t="shared" si="0"/>
        <v>0.81260324191768274</v>
      </c>
      <c r="V54" s="140">
        <v>50.974503970000001</v>
      </c>
      <c r="W54" s="141">
        <v>0</v>
      </c>
      <c r="X54" s="141">
        <v>126.3673016</v>
      </c>
      <c r="Y54" s="141">
        <v>26.725502649999999</v>
      </c>
      <c r="Z54" s="141">
        <v>9.14</v>
      </c>
      <c r="AA54" s="141">
        <v>58.313756609999999</v>
      </c>
      <c r="AB54" s="141">
        <v>0.15</v>
      </c>
      <c r="AC54" s="141">
        <v>31.199940479999999</v>
      </c>
      <c r="AD54" s="141">
        <v>30.795476189999999</v>
      </c>
      <c r="AE54" s="141">
        <v>333.66648149999997</v>
      </c>
      <c r="AF54" s="142">
        <v>0.1876331732343216</v>
      </c>
      <c r="AG54" s="143">
        <v>0.46514818086745896</v>
      </c>
      <c r="AH54" s="147"/>
      <c r="AI54" s="148">
        <v>1</v>
      </c>
      <c r="AJ54" s="149">
        <v>5622</v>
      </c>
      <c r="AK54" s="150">
        <v>5499</v>
      </c>
      <c r="AL54" s="150">
        <v>1815</v>
      </c>
      <c r="AM54" s="150"/>
      <c r="AN54" s="151">
        <v>8513</v>
      </c>
      <c r="AO54" s="149">
        <v>4052</v>
      </c>
      <c r="AP54" s="150">
        <v>1961</v>
      </c>
      <c r="AQ54" s="151"/>
      <c r="AR54" s="152"/>
      <c r="AS54" s="153"/>
      <c r="AT54" s="153"/>
      <c r="AU54" s="153"/>
      <c r="AV54" s="153"/>
      <c r="AW54" s="153"/>
      <c r="AX54" s="153"/>
      <c r="AY54" s="153"/>
      <c r="AZ54" s="153"/>
      <c r="BA54" s="153"/>
      <c r="BB54" s="153"/>
      <c r="BC54" s="153"/>
      <c r="BD54" s="153"/>
      <c r="BE54" s="153"/>
      <c r="BF54" s="153"/>
      <c r="BG54" s="153"/>
      <c r="BH54" s="153"/>
      <c r="BI54" s="153"/>
      <c r="BJ54" s="153"/>
      <c r="BK54" s="153"/>
      <c r="BL54" s="153"/>
      <c r="BM54" s="153"/>
      <c r="BN54" s="153"/>
      <c r="BO54" s="153"/>
      <c r="BP54" s="153"/>
      <c r="BQ54" s="153"/>
      <c r="BR54" s="153"/>
      <c r="BS54" s="154"/>
      <c r="BT54" s="155"/>
      <c r="BU54" s="156"/>
      <c r="BV54" s="156"/>
      <c r="BW54" s="156"/>
      <c r="BX54" s="156"/>
      <c r="BY54" s="156"/>
      <c r="BZ54" s="156"/>
      <c r="CA54" s="156"/>
      <c r="CB54" s="156">
        <v>20</v>
      </c>
      <c r="CC54" s="156"/>
      <c r="CD54" s="156"/>
      <c r="CE54" s="156"/>
      <c r="CF54" s="156">
        <v>30</v>
      </c>
      <c r="CG54" s="156"/>
      <c r="CH54" s="156"/>
      <c r="CI54" s="156">
        <v>20</v>
      </c>
      <c r="CJ54" s="156"/>
      <c r="CK54" s="156"/>
      <c r="CL54" s="156"/>
      <c r="CM54" s="156"/>
      <c r="CN54" s="156"/>
      <c r="CO54" s="156">
        <v>12</v>
      </c>
      <c r="CP54" s="156"/>
      <c r="CQ54" s="156"/>
      <c r="CR54" s="156"/>
      <c r="CS54" s="156"/>
      <c r="CT54" s="156"/>
      <c r="CU54" s="156"/>
      <c r="CV54" s="156"/>
      <c r="CW54" s="156"/>
      <c r="CX54" s="156"/>
      <c r="CY54" s="156"/>
      <c r="CZ54" s="156"/>
      <c r="DA54" s="156"/>
      <c r="DB54" s="156"/>
      <c r="DC54" s="156"/>
      <c r="DD54" s="156"/>
      <c r="DE54" s="156"/>
      <c r="DF54" s="156"/>
      <c r="DG54" s="278">
        <v>20</v>
      </c>
      <c r="DH54" s="289">
        <v>102</v>
      </c>
      <c r="DI54" s="290">
        <f t="shared" si="1"/>
        <v>5</v>
      </c>
      <c r="DJ54" s="284"/>
      <c r="DK54" s="158"/>
      <c r="DL54" s="158"/>
      <c r="DM54" s="158"/>
      <c r="DN54" s="158"/>
      <c r="DO54" s="158"/>
      <c r="DP54" s="158"/>
      <c r="DQ54" s="158"/>
      <c r="DR54" s="158">
        <v>0.34781420765027321</v>
      </c>
      <c r="DS54" s="158"/>
      <c r="DT54" s="158"/>
      <c r="DU54" s="158"/>
      <c r="DV54" s="158">
        <v>0.22677595628415301</v>
      </c>
      <c r="DW54" s="158"/>
      <c r="DX54" s="158"/>
      <c r="DY54" s="158">
        <v>0.84125683060109291</v>
      </c>
      <c r="DZ54" s="158"/>
      <c r="EA54" s="158"/>
      <c r="EB54" s="158"/>
      <c r="EC54" s="158"/>
      <c r="ED54" s="158"/>
      <c r="EE54" s="158">
        <v>0.24203096539162114</v>
      </c>
      <c r="EF54" s="158"/>
      <c r="EG54" s="158"/>
      <c r="EH54" s="158"/>
      <c r="EI54" s="158"/>
      <c r="EJ54" s="158"/>
      <c r="EK54" s="158"/>
      <c r="EL54" s="158"/>
      <c r="EM54" s="158"/>
      <c r="EN54" s="158"/>
      <c r="EO54" s="158"/>
      <c r="EP54" s="158"/>
      <c r="EQ54" s="158"/>
      <c r="ER54" s="158"/>
      <c r="ES54" s="158"/>
      <c r="ET54" s="158"/>
      <c r="EU54" s="158"/>
      <c r="EV54" s="158"/>
      <c r="EW54" s="159">
        <v>0.89112021857923496</v>
      </c>
      <c r="EX54" s="160">
        <v>0.50305368048858889</v>
      </c>
      <c r="EY54" s="149">
        <v>2</v>
      </c>
      <c r="EZ54" s="150"/>
      <c r="FA54" s="150"/>
      <c r="FB54" s="150"/>
      <c r="FC54" s="150"/>
      <c r="FD54" s="150"/>
      <c r="FE54" s="150"/>
      <c r="FF54" s="150"/>
      <c r="FG54" s="150"/>
      <c r="FH54" s="150"/>
      <c r="FI54" s="150"/>
      <c r="FJ54" s="150"/>
      <c r="FK54" s="150">
        <v>4</v>
      </c>
      <c r="FL54" s="150"/>
      <c r="FM54" s="150"/>
      <c r="FN54" s="150"/>
      <c r="FO54" s="150"/>
      <c r="FP54" s="150"/>
      <c r="FQ54" s="150"/>
      <c r="FR54" s="150"/>
      <c r="FS54" s="150"/>
      <c r="FT54" s="150"/>
      <c r="FU54" s="150"/>
      <c r="FV54" s="150"/>
      <c r="FW54" s="150"/>
      <c r="FX54" s="150"/>
      <c r="FY54" s="150"/>
      <c r="FZ54" s="150"/>
      <c r="GA54" s="150"/>
      <c r="GB54" s="150"/>
      <c r="GC54" s="150"/>
      <c r="GD54" s="296"/>
      <c r="GE54" s="307">
        <v>6</v>
      </c>
      <c r="GF54" s="308">
        <f t="shared" si="2"/>
        <v>2</v>
      </c>
      <c r="GG54" s="302">
        <v>0.7103825136612022</v>
      </c>
      <c r="GH54" s="161"/>
      <c r="GI54" s="161"/>
      <c r="GJ54" s="161"/>
      <c r="GK54" s="161"/>
      <c r="GL54" s="161"/>
      <c r="GM54" s="161"/>
      <c r="GN54" s="161"/>
      <c r="GO54" s="161"/>
      <c r="GP54" s="161"/>
      <c r="GQ54" s="161"/>
      <c r="GR54" s="161"/>
      <c r="GS54" s="161">
        <v>0.49863387978142076</v>
      </c>
      <c r="GT54" s="161"/>
      <c r="GU54" s="161"/>
      <c r="GV54" s="161"/>
      <c r="GW54" s="161"/>
      <c r="GX54" s="161"/>
      <c r="GY54" s="161"/>
      <c r="GZ54" s="161"/>
      <c r="HA54" s="161"/>
      <c r="HB54" s="161"/>
      <c r="HC54" s="161"/>
      <c r="HD54" s="161"/>
      <c r="HE54" s="161"/>
      <c r="HF54" s="161"/>
      <c r="HG54" s="161"/>
      <c r="HH54" s="161"/>
      <c r="HI54" s="161"/>
      <c r="HJ54" s="161"/>
      <c r="HK54" s="161"/>
      <c r="HL54" s="162"/>
      <c r="HM54" s="163">
        <v>0.56921675774134795</v>
      </c>
      <c r="HN54" s="152">
        <v>30</v>
      </c>
      <c r="HO54" s="153"/>
      <c r="HP54" s="153"/>
      <c r="HQ54" s="153"/>
      <c r="HR54" s="153"/>
      <c r="HS54" s="164"/>
      <c r="HT54" s="153"/>
      <c r="HU54" s="165"/>
      <c r="HV54" s="154"/>
      <c r="HW54" s="144">
        <v>15</v>
      </c>
      <c r="HX54" s="145">
        <v>183</v>
      </c>
      <c r="HY54" s="145">
        <v>5</v>
      </c>
      <c r="HZ54" s="145">
        <v>91</v>
      </c>
      <c r="IA54" s="145">
        <v>470</v>
      </c>
      <c r="IB54" s="145">
        <v>313</v>
      </c>
      <c r="IC54" s="145">
        <v>697</v>
      </c>
      <c r="ID54" s="145">
        <v>228</v>
      </c>
      <c r="IE54" s="145">
        <v>526</v>
      </c>
      <c r="IF54" s="145">
        <v>182</v>
      </c>
      <c r="IG54" s="145">
        <v>80</v>
      </c>
      <c r="IH54" s="145">
        <v>248</v>
      </c>
      <c r="II54" s="145">
        <v>35</v>
      </c>
      <c r="IJ54" s="145">
        <v>397</v>
      </c>
      <c r="IK54" s="145">
        <v>478</v>
      </c>
      <c r="IL54" s="145">
        <v>322</v>
      </c>
      <c r="IM54" s="145">
        <v>74</v>
      </c>
      <c r="IN54" s="145">
        <v>9</v>
      </c>
      <c r="IO54" s="145">
        <v>87</v>
      </c>
      <c r="IP54" s="145">
        <v>36</v>
      </c>
      <c r="IQ54" s="145">
        <v>28</v>
      </c>
      <c r="IR54" s="145">
        <v>36</v>
      </c>
      <c r="IS54" s="145">
        <v>3</v>
      </c>
      <c r="IT54" s="145">
        <v>52</v>
      </c>
      <c r="IU54" s="145"/>
      <c r="IV54" s="145">
        <v>3</v>
      </c>
      <c r="IW54" s="145">
        <v>4</v>
      </c>
      <c r="IX54" s="146">
        <v>2</v>
      </c>
      <c r="IY54" s="166">
        <v>4604</v>
      </c>
      <c r="IZ54" s="315">
        <f t="shared" si="21"/>
        <v>3.909643788010426E-3</v>
      </c>
      <c r="JA54" s="439">
        <f t="shared" si="3"/>
        <v>12.579234972677595</v>
      </c>
      <c r="JB54" s="444">
        <v>936</v>
      </c>
      <c r="JC54" s="452">
        <v>0.20330147697654213</v>
      </c>
      <c r="JD54" s="445">
        <v>1171</v>
      </c>
      <c r="JE54" s="454">
        <v>0.25434404865334492</v>
      </c>
      <c r="JF54" s="167">
        <v>17.933333333333334</v>
      </c>
      <c r="JG54" s="168">
        <v>4.306010928961749</v>
      </c>
      <c r="JH54" s="168">
        <v>3.6</v>
      </c>
      <c r="JI54" s="168">
        <v>3.8131868131868134</v>
      </c>
      <c r="JJ54" s="168">
        <v>7.2765957446808507</v>
      </c>
      <c r="JK54" s="168">
        <v>5.9872204472843453</v>
      </c>
      <c r="JL54" s="168">
        <v>4.8751793400286942</v>
      </c>
      <c r="JM54" s="168">
        <v>6.3245614035087723</v>
      </c>
      <c r="JN54" s="168">
        <v>5.167300380228137</v>
      </c>
      <c r="JO54" s="168">
        <v>5.5274725274725274</v>
      </c>
      <c r="JP54" s="168">
        <v>6.75</v>
      </c>
      <c r="JQ54" s="168">
        <v>7.366935483870968</v>
      </c>
      <c r="JR54" s="168">
        <v>4.2</v>
      </c>
      <c r="JS54" s="168">
        <v>3.070528967254408</v>
      </c>
      <c r="JT54" s="168">
        <v>4.1924686192468616</v>
      </c>
      <c r="JU54" s="168">
        <v>4.3695652173913047</v>
      </c>
      <c r="JV54" s="168">
        <v>5.9864864864864868</v>
      </c>
      <c r="JW54" s="168">
        <v>8.2222222222222214</v>
      </c>
      <c r="JX54" s="168">
        <v>9.2528735632183903</v>
      </c>
      <c r="JY54" s="168">
        <v>3.4444444444444446</v>
      </c>
      <c r="JZ54" s="168">
        <v>2.6071428571428572</v>
      </c>
      <c r="KA54" s="168">
        <v>3.5833333333333335</v>
      </c>
      <c r="KB54" s="168">
        <v>4</v>
      </c>
      <c r="KC54" s="168">
        <v>4.8269230769230766</v>
      </c>
      <c r="KD54" s="168"/>
      <c r="KE54" s="168">
        <v>10.666666666666666</v>
      </c>
      <c r="KF54" s="168">
        <v>18.25</v>
      </c>
      <c r="KG54" s="169">
        <v>8.5</v>
      </c>
      <c r="KH54" s="464">
        <f t="shared" si="4"/>
        <v>6.4481648835883796</v>
      </c>
      <c r="KI54" s="149">
        <v>1295</v>
      </c>
      <c r="KJ54" s="150">
        <v>441</v>
      </c>
      <c r="KK54" s="150">
        <v>6</v>
      </c>
      <c r="KL54" s="150">
        <v>4</v>
      </c>
      <c r="KM54" s="150"/>
      <c r="KN54" s="296">
        <v>2858</v>
      </c>
      <c r="KO54" s="330">
        <f t="shared" si="5"/>
        <v>0.2812771503040834</v>
      </c>
      <c r="KP54" s="331">
        <f t="shared" si="6"/>
        <v>9.5786272806255429E-2</v>
      </c>
      <c r="KQ54" s="331">
        <f t="shared" si="7"/>
        <v>1.3032145960034753E-3</v>
      </c>
      <c r="KR54" s="331">
        <f t="shared" si="8"/>
        <v>8.6880973066898344E-4</v>
      </c>
      <c r="KS54" s="331">
        <f t="shared" si="9"/>
        <v>0</v>
      </c>
      <c r="KT54" s="332">
        <v>0.62076455256298868</v>
      </c>
      <c r="KU54" s="324">
        <v>2956.5960000000005</v>
      </c>
      <c r="KV54" s="170">
        <v>149.50280000000001</v>
      </c>
      <c r="KW54" s="342">
        <v>3106.0988000000007</v>
      </c>
      <c r="KX54" s="351">
        <f t="shared" si="10"/>
        <v>4.8132016921032895E-2</v>
      </c>
      <c r="KY54" s="352">
        <f t="shared" si="11"/>
        <v>0.67465221546481335</v>
      </c>
      <c r="KZ54" s="346">
        <v>1862.5323999999996</v>
      </c>
      <c r="LA54" s="171">
        <v>1085.7319</v>
      </c>
      <c r="LB54" s="172">
        <v>157.83450000000002</v>
      </c>
      <c r="LC54" s="173">
        <v>0.59963720407090715</v>
      </c>
      <c r="LD54" s="174">
        <v>43</v>
      </c>
      <c r="LE54" s="175">
        <v>557</v>
      </c>
      <c r="LF54" s="175">
        <v>13</v>
      </c>
      <c r="LG54" s="175">
        <v>257</v>
      </c>
      <c r="LH54" s="175">
        <v>2739</v>
      </c>
      <c r="LI54" s="175">
        <v>1473</v>
      </c>
      <c r="LJ54" s="175">
        <v>2572</v>
      </c>
      <c r="LK54" s="175">
        <v>1110</v>
      </c>
      <c r="LL54" s="175">
        <v>2145</v>
      </c>
      <c r="LM54" s="175">
        <v>822</v>
      </c>
      <c r="LN54" s="175">
        <v>415</v>
      </c>
      <c r="LO54" s="175">
        <v>1499</v>
      </c>
      <c r="LP54" s="175">
        <v>114</v>
      </c>
      <c r="LQ54" s="175">
        <v>896</v>
      </c>
      <c r="LR54" s="175">
        <v>1570</v>
      </c>
      <c r="LS54" s="175">
        <v>1091</v>
      </c>
      <c r="LT54" s="175">
        <v>341</v>
      </c>
      <c r="LU54" s="175">
        <v>52</v>
      </c>
      <c r="LV54" s="175">
        <v>560</v>
      </c>
      <c r="LW54" s="175">
        <v>80</v>
      </c>
      <c r="LX54" s="175">
        <v>33</v>
      </c>
      <c r="LY54" s="175">
        <v>91</v>
      </c>
      <c r="LZ54" s="175">
        <v>9</v>
      </c>
      <c r="MA54" s="175">
        <v>201</v>
      </c>
      <c r="MB54" s="175"/>
      <c r="MC54" s="175">
        <v>18</v>
      </c>
      <c r="MD54" s="175">
        <v>68</v>
      </c>
      <c r="ME54" s="364">
        <v>15</v>
      </c>
      <c r="MF54" s="374">
        <f t="shared" si="12"/>
        <v>18784</v>
      </c>
      <c r="MG54" s="375">
        <f t="shared" si="13"/>
        <v>51.322404371584696</v>
      </c>
      <c r="MH54" s="369">
        <v>210</v>
      </c>
      <c r="MI54" s="156">
        <v>54</v>
      </c>
      <c r="MJ54" s="156"/>
      <c r="MK54" s="156"/>
      <c r="ML54" s="156">
        <v>216</v>
      </c>
      <c r="MM54" s="156">
        <v>87</v>
      </c>
      <c r="MN54" s="156">
        <v>140</v>
      </c>
      <c r="MO54" s="156">
        <v>102</v>
      </c>
      <c r="MP54" s="156">
        <v>52</v>
      </c>
      <c r="MQ54" s="156">
        <v>7</v>
      </c>
      <c r="MR54" s="156">
        <v>48</v>
      </c>
      <c r="MS54" s="156">
        <v>82</v>
      </c>
      <c r="MT54" s="156"/>
      <c r="MU54" s="156">
        <v>11</v>
      </c>
      <c r="MV54" s="156">
        <v>3</v>
      </c>
      <c r="MW54" s="156"/>
      <c r="MX54" s="156">
        <v>30</v>
      </c>
      <c r="MY54" s="156">
        <v>14</v>
      </c>
      <c r="MZ54" s="156">
        <v>157</v>
      </c>
      <c r="NA54" s="156">
        <v>11</v>
      </c>
      <c r="NB54" s="156">
        <v>15</v>
      </c>
      <c r="NC54" s="156">
        <v>4</v>
      </c>
      <c r="ND54" s="156"/>
      <c r="NE54" s="156">
        <v>2</v>
      </c>
      <c r="NF54" s="156"/>
      <c r="NG54" s="156">
        <v>11</v>
      </c>
      <c r="NH54" s="156"/>
      <c r="NI54" s="278"/>
      <c r="NJ54" s="289">
        <f t="shared" si="14"/>
        <v>1256</v>
      </c>
      <c r="NK54" s="290">
        <f t="shared" si="15"/>
        <v>3.4316939890710381</v>
      </c>
      <c r="NL54" s="386">
        <f t="shared" si="16"/>
        <v>18784</v>
      </c>
      <c r="NM54" s="387">
        <f t="shared" si="17"/>
        <v>1256</v>
      </c>
      <c r="NN54" s="393">
        <f t="shared" si="18"/>
        <v>6.2674650698602799E-2</v>
      </c>
      <c r="NO54" s="380"/>
      <c r="NP54" s="176">
        <v>3</v>
      </c>
      <c r="NQ54" s="176">
        <v>34</v>
      </c>
      <c r="NR54" s="176">
        <v>120</v>
      </c>
      <c r="NS54" s="176">
        <v>150</v>
      </c>
      <c r="NT54" s="176">
        <v>421</v>
      </c>
      <c r="NU54" s="176">
        <v>528</v>
      </c>
      <c r="NV54" s="176"/>
      <c r="NW54" s="176"/>
      <c r="NX54" s="176"/>
      <c r="NY54" s="176"/>
      <c r="NZ54" s="176"/>
      <c r="OA54" s="176"/>
      <c r="OB54" s="176"/>
      <c r="OC54" s="176"/>
      <c r="OD54" s="176"/>
      <c r="OE54" s="397"/>
      <c r="OF54" s="403">
        <f t="shared" si="19"/>
        <v>1256</v>
      </c>
      <c r="OG54" s="407">
        <f t="shared" si="20"/>
        <v>0.125</v>
      </c>
      <c r="OH54" s="415">
        <v>175</v>
      </c>
      <c r="OI54" s="416">
        <v>1</v>
      </c>
      <c r="OJ54" s="416">
        <v>26</v>
      </c>
      <c r="OK54" s="416">
        <v>202</v>
      </c>
      <c r="OL54" s="416">
        <v>1</v>
      </c>
      <c r="OM54" s="416">
        <v>0</v>
      </c>
      <c r="ON54" s="416">
        <v>15</v>
      </c>
      <c r="OO54" s="416">
        <v>16</v>
      </c>
      <c r="OP54" s="417">
        <v>218</v>
      </c>
      <c r="OQ54" s="429">
        <v>10</v>
      </c>
      <c r="OR54" s="430">
        <v>17</v>
      </c>
      <c r="OS54" s="431">
        <v>27</v>
      </c>
      <c r="OT54" s="346">
        <v>6.51</v>
      </c>
      <c r="OU54" s="177">
        <v>3.2549999999999999</v>
      </c>
      <c r="OV54" s="171">
        <v>1.3800000000000001</v>
      </c>
      <c r="OW54" s="177">
        <v>0.34500000000000003</v>
      </c>
      <c r="OX54" s="171">
        <v>18.05</v>
      </c>
      <c r="OY54" s="177">
        <v>9.0250000000000004</v>
      </c>
      <c r="OZ54" s="171">
        <v>8.6999999999999993</v>
      </c>
      <c r="PA54" s="178">
        <v>2.1749999999999998</v>
      </c>
      <c r="PB54" s="155"/>
      <c r="PC54" s="156"/>
      <c r="PD54" s="156"/>
      <c r="PE54" s="156"/>
      <c r="PF54" s="156"/>
      <c r="PG54" s="156"/>
      <c r="PH54" s="156"/>
      <c r="PI54" s="156"/>
      <c r="PJ54" s="157"/>
    </row>
    <row r="55" spans="1:426" x14ac:dyDescent="0.15">
      <c r="A55" s="130" t="s">
        <v>470</v>
      </c>
      <c r="B55" s="131" t="s">
        <v>471</v>
      </c>
      <c r="C55" s="1093" t="s">
        <v>472</v>
      </c>
      <c r="D55" s="1094" t="s">
        <v>473</v>
      </c>
      <c r="E55" s="1094" t="s">
        <v>229</v>
      </c>
      <c r="F55" s="1093" t="s">
        <v>474</v>
      </c>
      <c r="G55" s="1093" t="s">
        <v>475</v>
      </c>
      <c r="H55" s="1093" t="s">
        <v>320</v>
      </c>
      <c r="I55" s="132" t="s">
        <v>210</v>
      </c>
      <c r="J55" s="133" t="s">
        <v>282</v>
      </c>
      <c r="K55" s="134">
        <v>757437</v>
      </c>
      <c r="L55" s="135">
        <v>38810</v>
      </c>
      <c r="M55" s="135">
        <v>743661</v>
      </c>
      <c r="N55" s="135">
        <v>498107</v>
      </c>
      <c r="O55" s="136">
        <v>0.6698038487966963</v>
      </c>
      <c r="P55" s="137">
        <v>13776</v>
      </c>
      <c r="Q55" s="138">
        <v>2816.8843299999999</v>
      </c>
      <c r="R55" s="139">
        <v>638158.79023000004</v>
      </c>
      <c r="S55" s="139">
        <v>18919.859530000002</v>
      </c>
      <c r="T55" s="139">
        <v>659895.53409000009</v>
      </c>
      <c r="U55" s="467">
        <f t="shared" si="0"/>
        <v>0.87122167796133554</v>
      </c>
      <c r="V55" s="140">
        <v>85.480138890000006</v>
      </c>
      <c r="W55" s="141">
        <v>2.89</v>
      </c>
      <c r="X55" s="141">
        <v>175.0801587</v>
      </c>
      <c r="Y55" s="141">
        <v>33.360370369999998</v>
      </c>
      <c r="Z55" s="141">
        <v>16.36703704</v>
      </c>
      <c r="AA55" s="141">
        <v>124.8212169</v>
      </c>
      <c r="AB55" s="141">
        <v>0</v>
      </c>
      <c r="AC55" s="141">
        <v>34.36575397</v>
      </c>
      <c r="AD55" s="141">
        <v>103.175496</v>
      </c>
      <c r="AE55" s="141">
        <v>575.54017186999999</v>
      </c>
      <c r="AF55" s="142">
        <v>0.19516061482342201</v>
      </c>
      <c r="AG55" s="143">
        <v>0.3997273736211906</v>
      </c>
      <c r="AH55" s="147"/>
      <c r="AI55" s="148">
        <v>1</v>
      </c>
      <c r="AJ55" s="149">
        <v>6308</v>
      </c>
      <c r="AK55" s="150">
        <v>4552</v>
      </c>
      <c r="AL55" s="150">
        <v>2404</v>
      </c>
      <c r="AM55" s="150">
        <v>16</v>
      </c>
      <c r="AN55" s="151">
        <v>18933</v>
      </c>
      <c r="AO55" s="149">
        <v>7496</v>
      </c>
      <c r="AP55" s="150">
        <v>4296</v>
      </c>
      <c r="AQ55" s="151">
        <v>3895</v>
      </c>
      <c r="AR55" s="152"/>
      <c r="AS55" s="153"/>
      <c r="AT55" s="153"/>
      <c r="AU55" s="153"/>
      <c r="AV55" s="153"/>
      <c r="AW55" s="153"/>
      <c r="AX55" s="153"/>
      <c r="AY55" s="153"/>
      <c r="AZ55" s="153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K55" s="153"/>
      <c r="BL55" s="153"/>
      <c r="BM55" s="153"/>
      <c r="BN55" s="153"/>
      <c r="BO55" s="153"/>
      <c r="BP55" s="153"/>
      <c r="BQ55" s="153"/>
      <c r="BR55" s="153"/>
      <c r="BS55" s="154"/>
      <c r="BT55" s="155"/>
      <c r="BU55" s="156"/>
      <c r="BV55" s="156"/>
      <c r="BW55" s="156"/>
      <c r="BX55" s="156"/>
      <c r="BY55" s="156"/>
      <c r="BZ55" s="156"/>
      <c r="CA55" s="156"/>
      <c r="CB55" s="156">
        <v>20</v>
      </c>
      <c r="CC55" s="156"/>
      <c r="CD55" s="156"/>
      <c r="CE55" s="156"/>
      <c r="CF55" s="156">
        <v>37</v>
      </c>
      <c r="CG55" s="156"/>
      <c r="CH55" s="156"/>
      <c r="CI55" s="156">
        <v>57</v>
      </c>
      <c r="CJ55" s="156"/>
      <c r="CK55" s="156"/>
      <c r="CL55" s="156"/>
      <c r="CM55" s="156"/>
      <c r="CN55" s="156"/>
      <c r="CO55" s="156">
        <v>14</v>
      </c>
      <c r="CP55" s="156"/>
      <c r="CQ55" s="156"/>
      <c r="CR55" s="156"/>
      <c r="CS55" s="156"/>
      <c r="CT55" s="156"/>
      <c r="CU55" s="156"/>
      <c r="CV55" s="156">
        <v>26</v>
      </c>
      <c r="CW55" s="156"/>
      <c r="CX55" s="156"/>
      <c r="CY55" s="156"/>
      <c r="CZ55" s="156"/>
      <c r="DA55" s="156"/>
      <c r="DB55" s="156"/>
      <c r="DC55" s="156"/>
      <c r="DD55" s="156"/>
      <c r="DE55" s="156"/>
      <c r="DF55" s="156"/>
      <c r="DG55" s="278">
        <v>75</v>
      </c>
      <c r="DH55" s="289">
        <v>229</v>
      </c>
      <c r="DI55" s="290">
        <f t="shared" si="1"/>
        <v>6</v>
      </c>
      <c r="DJ55" s="284"/>
      <c r="DK55" s="158"/>
      <c r="DL55" s="158"/>
      <c r="DM55" s="158"/>
      <c r="DN55" s="158"/>
      <c r="DO55" s="158"/>
      <c r="DP55" s="158"/>
      <c r="DQ55" s="158"/>
      <c r="DR55" s="158">
        <v>0.11885245901639344</v>
      </c>
      <c r="DS55" s="158"/>
      <c r="DT55" s="158"/>
      <c r="DU55" s="158"/>
      <c r="DV55" s="158">
        <v>0.32351203662679073</v>
      </c>
      <c r="DW55" s="158"/>
      <c r="DX55" s="158"/>
      <c r="DY55" s="158">
        <v>0.4879685552679513</v>
      </c>
      <c r="DZ55" s="158"/>
      <c r="EA55" s="158"/>
      <c r="EB55" s="158"/>
      <c r="EC55" s="158"/>
      <c r="ED55" s="158"/>
      <c r="EE55" s="158">
        <v>0.32123341139734585</v>
      </c>
      <c r="EF55" s="158"/>
      <c r="EG55" s="158"/>
      <c r="EH55" s="158"/>
      <c r="EI55" s="158"/>
      <c r="EJ55" s="158"/>
      <c r="EK55" s="158"/>
      <c r="EL55" s="158">
        <v>0.39890710382513661</v>
      </c>
      <c r="EM55" s="158"/>
      <c r="EN55" s="158"/>
      <c r="EO55" s="158"/>
      <c r="EP55" s="158"/>
      <c r="EQ55" s="158"/>
      <c r="ER55" s="158"/>
      <c r="ES55" s="158"/>
      <c r="ET55" s="158"/>
      <c r="EU55" s="158"/>
      <c r="EV55" s="158"/>
      <c r="EW55" s="159">
        <v>0.52987249544626591</v>
      </c>
      <c r="EX55" s="160">
        <v>0.42257856682654449</v>
      </c>
      <c r="EY55" s="149">
        <v>5</v>
      </c>
      <c r="EZ55" s="150"/>
      <c r="FA55" s="150"/>
      <c r="FB55" s="150"/>
      <c r="FC55" s="150"/>
      <c r="FD55" s="150"/>
      <c r="FE55" s="150"/>
      <c r="FF55" s="150"/>
      <c r="FG55" s="150"/>
      <c r="FH55" s="150"/>
      <c r="FI55" s="150"/>
      <c r="FJ55" s="150"/>
      <c r="FK55" s="150">
        <v>6</v>
      </c>
      <c r="FL55" s="150"/>
      <c r="FM55" s="150"/>
      <c r="FN55" s="150"/>
      <c r="FO55" s="150"/>
      <c r="FP55" s="150"/>
      <c r="FQ55" s="150"/>
      <c r="FR55" s="150"/>
      <c r="FS55" s="150"/>
      <c r="FT55" s="150"/>
      <c r="FU55" s="150"/>
      <c r="FV55" s="150"/>
      <c r="FW55" s="150"/>
      <c r="FX55" s="150"/>
      <c r="FY55" s="150"/>
      <c r="FZ55" s="150"/>
      <c r="GA55" s="150"/>
      <c r="GB55" s="150"/>
      <c r="GC55" s="150"/>
      <c r="GD55" s="296">
        <v>9</v>
      </c>
      <c r="GE55" s="307">
        <v>20</v>
      </c>
      <c r="GF55" s="308">
        <f t="shared" si="2"/>
        <v>3</v>
      </c>
      <c r="GG55" s="302">
        <v>0.52568306010928967</v>
      </c>
      <c r="GH55" s="161"/>
      <c r="GI55" s="161"/>
      <c r="GJ55" s="161"/>
      <c r="GK55" s="161"/>
      <c r="GL55" s="161"/>
      <c r="GM55" s="161"/>
      <c r="GN55" s="161"/>
      <c r="GO55" s="161"/>
      <c r="GP55" s="161"/>
      <c r="GQ55" s="161"/>
      <c r="GR55" s="161"/>
      <c r="GS55" s="161">
        <v>0.62841530054644812</v>
      </c>
      <c r="GT55" s="161"/>
      <c r="GU55" s="161"/>
      <c r="GV55" s="161"/>
      <c r="GW55" s="161"/>
      <c r="GX55" s="161"/>
      <c r="GY55" s="161"/>
      <c r="GZ55" s="161"/>
      <c r="HA55" s="161"/>
      <c r="HB55" s="161"/>
      <c r="HC55" s="161"/>
      <c r="HD55" s="161"/>
      <c r="HE55" s="161"/>
      <c r="HF55" s="161"/>
      <c r="HG55" s="161"/>
      <c r="HH55" s="161"/>
      <c r="HI55" s="161"/>
      <c r="HJ55" s="161"/>
      <c r="HK55" s="161"/>
      <c r="HL55" s="162">
        <v>0.63752276867030966</v>
      </c>
      <c r="HM55" s="163">
        <v>0.60683060109289622</v>
      </c>
      <c r="HN55" s="152">
        <v>20</v>
      </c>
      <c r="HO55" s="153"/>
      <c r="HP55" s="153">
        <v>40</v>
      </c>
      <c r="HQ55" s="153"/>
      <c r="HR55" s="153"/>
      <c r="HS55" s="164"/>
      <c r="HT55" s="153"/>
      <c r="HU55" s="165"/>
      <c r="HV55" s="154"/>
      <c r="HW55" s="144">
        <v>60</v>
      </c>
      <c r="HX55" s="145">
        <v>194</v>
      </c>
      <c r="HY55" s="145">
        <v>9</v>
      </c>
      <c r="HZ55" s="145">
        <v>53</v>
      </c>
      <c r="IA55" s="145">
        <v>610</v>
      </c>
      <c r="IB55" s="145">
        <v>774</v>
      </c>
      <c r="IC55" s="145">
        <v>871</v>
      </c>
      <c r="ID55" s="145">
        <v>426</v>
      </c>
      <c r="IE55" s="145">
        <v>1231</v>
      </c>
      <c r="IF55" s="145">
        <v>186</v>
      </c>
      <c r="IG55" s="145">
        <v>339</v>
      </c>
      <c r="IH55" s="145">
        <v>289</v>
      </c>
      <c r="II55" s="145">
        <v>8</v>
      </c>
      <c r="IJ55" s="145">
        <v>825</v>
      </c>
      <c r="IK55" s="145">
        <v>731</v>
      </c>
      <c r="IL55" s="145">
        <v>489</v>
      </c>
      <c r="IM55" s="145">
        <v>155</v>
      </c>
      <c r="IN55" s="145">
        <v>29</v>
      </c>
      <c r="IO55" s="145">
        <v>148</v>
      </c>
      <c r="IP55" s="145">
        <v>53</v>
      </c>
      <c r="IQ55" s="145">
        <v>80</v>
      </c>
      <c r="IR55" s="145">
        <v>39</v>
      </c>
      <c r="IS55" s="145">
        <v>2</v>
      </c>
      <c r="IT55" s="145">
        <v>56</v>
      </c>
      <c r="IU55" s="145"/>
      <c r="IV55" s="145"/>
      <c r="IW55" s="145">
        <v>7</v>
      </c>
      <c r="IX55" s="146">
        <v>12</v>
      </c>
      <c r="IY55" s="166">
        <v>7676</v>
      </c>
      <c r="IZ55" s="315">
        <f t="shared" si="21"/>
        <v>7.816571130797291E-3</v>
      </c>
      <c r="JA55" s="439">
        <f t="shared" si="3"/>
        <v>20.972677595628415</v>
      </c>
      <c r="JB55" s="444">
        <v>2031</v>
      </c>
      <c r="JC55" s="452">
        <v>0.2645909327774883</v>
      </c>
      <c r="JD55" s="445">
        <v>3407</v>
      </c>
      <c r="JE55" s="454">
        <v>0.44385096404377278</v>
      </c>
      <c r="JF55" s="167">
        <v>21.2</v>
      </c>
      <c r="JG55" s="168">
        <v>6.6288659793814437</v>
      </c>
      <c r="JH55" s="168">
        <v>4.4444444444444446</v>
      </c>
      <c r="JI55" s="168">
        <v>3.2830188679245285</v>
      </c>
      <c r="JJ55" s="168">
        <v>7.5590163934426231</v>
      </c>
      <c r="JK55" s="168">
        <v>7.0478036175710592</v>
      </c>
      <c r="JL55" s="168">
        <v>6.044776119402985</v>
      </c>
      <c r="JM55" s="168">
        <v>7.119718309859155</v>
      </c>
      <c r="JN55" s="168">
        <v>6.9894394800974817</v>
      </c>
      <c r="JO55" s="168">
        <v>6.263440860215054</v>
      </c>
      <c r="JP55" s="168">
        <v>7.4631268436578173</v>
      </c>
      <c r="JQ55" s="168">
        <v>8.7958477508650521</v>
      </c>
      <c r="JR55" s="168">
        <v>6.875</v>
      </c>
      <c r="JS55" s="168">
        <v>2.7684848484848485</v>
      </c>
      <c r="JT55" s="168">
        <v>4.1668946648426815</v>
      </c>
      <c r="JU55" s="168">
        <v>4.3905930470347645</v>
      </c>
      <c r="JV55" s="168">
        <v>5.1161290322580646</v>
      </c>
      <c r="JW55" s="168">
        <v>7.7241379310344831</v>
      </c>
      <c r="JX55" s="168">
        <v>10.432432432432432</v>
      </c>
      <c r="JY55" s="168">
        <v>4.867924528301887</v>
      </c>
      <c r="JZ55" s="168">
        <v>2.4125000000000001</v>
      </c>
      <c r="KA55" s="168">
        <v>4.5641025641025639</v>
      </c>
      <c r="KB55" s="168">
        <v>2.5</v>
      </c>
      <c r="KC55" s="168">
        <v>4.1785714285714288</v>
      </c>
      <c r="KD55" s="168"/>
      <c r="KE55" s="168"/>
      <c r="KF55" s="168">
        <v>7.2857142857142856</v>
      </c>
      <c r="KG55" s="169">
        <v>5.416666666666667</v>
      </c>
      <c r="KH55" s="464">
        <f t="shared" si="4"/>
        <v>6.3668711575502206</v>
      </c>
      <c r="KI55" s="149">
        <v>2488</v>
      </c>
      <c r="KJ55" s="150">
        <v>869</v>
      </c>
      <c r="KK55" s="150">
        <v>2</v>
      </c>
      <c r="KL55" s="150">
        <v>60</v>
      </c>
      <c r="KM55" s="150"/>
      <c r="KN55" s="296">
        <v>4257</v>
      </c>
      <c r="KO55" s="330">
        <f t="shared" si="5"/>
        <v>0.32412714955706096</v>
      </c>
      <c r="KP55" s="331">
        <f t="shared" si="6"/>
        <v>0.11321000521104742</v>
      </c>
      <c r="KQ55" s="331">
        <f t="shared" si="7"/>
        <v>2.6055237102657632E-4</v>
      </c>
      <c r="KR55" s="331">
        <f t="shared" si="8"/>
        <v>7.816571130797291E-3</v>
      </c>
      <c r="KS55" s="331">
        <f t="shared" si="9"/>
        <v>0</v>
      </c>
      <c r="KT55" s="332">
        <v>0.5545857217300677</v>
      </c>
      <c r="KU55" s="324">
        <v>6276.2326999999987</v>
      </c>
      <c r="KV55" s="170">
        <v>558.07029999999997</v>
      </c>
      <c r="KW55" s="342">
        <v>6834.3030000000008</v>
      </c>
      <c r="KX55" s="351">
        <f t="shared" si="10"/>
        <v>8.1657237029145457E-2</v>
      </c>
      <c r="KY55" s="352">
        <f t="shared" si="11"/>
        <v>0.89034692548202199</v>
      </c>
      <c r="KZ55" s="346">
        <v>3940.0668000000001</v>
      </c>
      <c r="LA55" s="171">
        <v>2653.2433000000001</v>
      </c>
      <c r="LB55" s="172">
        <v>240.99289999999999</v>
      </c>
      <c r="LC55" s="173">
        <v>0.57651333281535799</v>
      </c>
      <c r="LD55" s="174">
        <v>289</v>
      </c>
      <c r="LE55" s="175">
        <v>908</v>
      </c>
      <c r="LF55" s="175">
        <v>29</v>
      </c>
      <c r="LG55" s="175">
        <v>122</v>
      </c>
      <c r="LH55" s="175">
        <v>3377</v>
      </c>
      <c r="LI55" s="175">
        <v>4292</v>
      </c>
      <c r="LJ55" s="175">
        <v>3756</v>
      </c>
      <c r="LK55" s="175">
        <v>2349</v>
      </c>
      <c r="LL55" s="175">
        <v>6826</v>
      </c>
      <c r="LM55" s="175">
        <v>963</v>
      </c>
      <c r="LN55" s="175">
        <v>2060</v>
      </c>
      <c r="LO55" s="175">
        <v>2026</v>
      </c>
      <c r="LP55" s="175">
        <v>46</v>
      </c>
      <c r="LQ55" s="175">
        <v>1792</v>
      </c>
      <c r="LR55" s="175">
        <v>2385</v>
      </c>
      <c r="LS55" s="175">
        <v>1666</v>
      </c>
      <c r="LT55" s="175">
        <v>619</v>
      </c>
      <c r="LU55" s="175">
        <v>192</v>
      </c>
      <c r="LV55" s="175">
        <v>1089</v>
      </c>
      <c r="LW55" s="175">
        <v>176</v>
      </c>
      <c r="LX55" s="175">
        <v>53</v>
      </c>
      <c r="LY55" s="175">
        <v>117</v>
      </c>
      <c r="LZ55" s="175">
        <v>3</v>
      </c>
      <c r="MA55" s="175">
        <v>178</v>
      </c>
      <c r="MB55" s="175"/>
      <c r="MC55" s="175"/>
      <c r="MD55" s="175">
        <v>42</v>
      </c>
      <c r="ME55" s="364">
        <v>54</v>
      </c>
      <c r="MF55" s="374">
        <f t="shared" si="12"/>
        <v>35409</v>
      </c>
      <c r="MG55" s="375">
        <f t="shared" si="13"/>
        <v>96.745901639344268</v>
      </c>
      <c r="MH55" s="369">
        <v>921</v>
      </c>
      <c r="MI55" s="156">
        <v>191</v>
      </c>
      <c r="MJ55" s="156">
        <v>2</v>
      </c>
      <c r="MK55" s="156">
        <v>3</v>
      </c>
      <c r="ML55" s="156">
        <v>623</v>
      </c>
      <c r="MM55" s="156">
        <v>370</v>
      </c>
      <c r="MN55" s="156">
        <v>642</v>
      </c>
      <c r="MO55" s="156">
        <v>255</v>
      </c>
      <c r="MP55" s="156">
        <v>578</v>
      </c>
      <c r="MQ55" s="156">
        <v>30</v>
      </c>
      <c r="MR55" s="156">
        <v>128</v>
      </c>
      <c r="MS55" s="156">
        <v>227</v>
      </c>
      <c r="MT55" s="156">
        <v>1</v>
      </c>
      <c r="MU55" s="156">
        <v>24</v>
      </c>
      <c r="MV55" s="156">
        <v>9</v>
      </c>
      <c r="MW55" s="156"/>
      <c r="MX55" s="156">
        <v>23</v>
      </c>
      <c r="MY55" s="156">
        <v>3</v>
      </c>
      <c r="MZ55" s="156">
        <v>308</v>
      </c>
      <c r="NA55" s="156">
        <v>27</v>
      </c>
      <c r="NB55" s="156">
        <v>73</v>
      </c>
      <c r="NC55" s="156">
        <v>23</v>
      </c>
      <c r="ND55" s="156"/>
      <c r="NE55" s="156"/>
      <c r="NF55" s="156"/>
      <c r="NG55" s="156"/>
      <c r="NH55" s="156">
        <v>1</v>
      </c>
      <c r="NI55" s="278"/>
      <c r="NJ55" s="289">
        <f t="shared" si="14"/>
        <v>4462</v>
      </c>
      <c r="NK55" s="290">
        <f t="shared" si="15"/>
        <v>12.191256830601093</v>
      </c>
      <c r="NL55" s="386">
        <f t="shared" si="16"/>
        <v>35409</v>
      </c>
      <c r="NM55" s="387">
        <f t="shared" si="17"/>
        <v>4462</v>
      </c>
      <c r="NN55" s="393">
        <f t="shared" si="18"/>
        <v>0.11191091269343634</v>
      </c>
      <c r="NO55" s="380"/>
      <c r="NP55" s="176">
        <v>169</v>
      </c>
      <c r="NQ55" s="176">
        <v>323</v>
      </c>
      <c r="NR55" s="176">
        <v>303</v>
      </c>
      <c r="NS55" s="176">
        <v>1026</v>
      </c>
      <c r="NT55" s="176">
        <v>1851</v>
      </c>
      <c r="NU55" s="176">
        <v>790</v>
      </c>
      <c r="NV55" s="176"/>
      <c r="NW55" s="176"/>
      <c r="NX55" s="176"/>
      <c r="NY55" s="176"/>
      <c r="NZ55" s="176"/>
      <c r="OA55" s="176"/>
      <c r="OB55" s="176"/>
      <c r="OC55" s="176"/>
      <c r="OD55" s="176"/>
      <c r="OE55" s="397"/>
      <c r="OF55" s="403">
        <f t="shared" si="19"/>
        <v>4462</v>
      </c>
      <c r="OG55" s="407">
        <f t="shared" si="20"/>
        <v>0.17817122366651725</v>
      </c>
      <c r="OH55" s="415">
        <v>665</v>
      </c>
      <c r="OI55" s="416">
        <v>56</v>
      </c>
      <c r="OJ55" s="416">
        <v>116</v>
      </c>
      <c r="OK55" s="416">
        <v>837</v>
      </c>
      <c r="OL55" s="416">
        <v>57</v>
      </c>
      <c r="OM55" s="416">
        <v>40</v>
      </c>
      <c r="ON55" s="416">
        <v>88</v>
      </c>
      <c r="OO55" s="416">
        <v>185</v>
      </c>
      <c r="OP55" s="417">
        <v>1022</v>
      </c>
      <c r="OQ55" s="429"/>
      <c r="OR55" s="430"/>
      <c r="OS55" s="431"/>
      <c r="OT55" s="346">
        <v>6.4</v>
      </c>
      <c r="OU55" s="177">
        <v>1.28</v>
      </c>
      <c r="OV55" s="171">
        <v>4.1999999999999993</v>
      </c>
      <c r="OW55" s="177">
        <v>0.27999999999999997</v>
      </c>
      <c r="OX55" s="171">
        <v>26.1</v>
      </c>
      <c r="OY55" s="177">
        <v>5.2200000000000006</v>
      </c>
      <c r="OZ55" s="171">
        <v>42.7</v>
      </c>
      <c r="PA55" s="178">
        <v>2.8466666666666667</v>
      </c>
      <c r="PB55" s="155"/>
      <c r="PC55" s="156"/>
      <c r="PD55" s="156"/>
      <c r="PE55" s="156"/>
      <c r="PF55" s="156"/>
      <c r="PG55" s="156"/>
      <c r="PH55" s="156"/>
      <c r="PI55" s="156"/>
      <c r="PJ55" s="157"/>
    </row>
    <row r="56" spans="1:426" x14ac:dyDescent="0.15">
      <c r="A56" s="130" t="s">
        <v>476</v>
      </c>
      <c r="B56" s="131" t="s">
        <v>477</v>
      </c>
      <c r="C56" s="1093" t="s">
        <v>478</v>
      </c>
      <c r="D56" s="1094" t="s">
        <v>479</v>
      </c>
      <c r="E56" s="1094" t="s">
        <v>207</v>
      </c>
      <c r="F56" s="1093" t="s">
        <v>480</v>
      </c>
      <c r="G56" s="1093" t="s">
        <v>480</v>
      </c>
      <c r="H56" s="1093" t="s">
        <v>320</v>
      </c>
      <c r="I56" s="132" t="s">
        <v>210</v>
      </c>
      <c r="J56" s="133" t="s">
        <v>282</v>
      </c>
      <c r="K56" s="134">
        <v>719341</v>
      </c>
      <c r="L56" s="135">
        <v>119508</v>
      </c>
      <c r="M56" s="135">
        <v>718643</v>
      </c>
      <c r="N56" s="135">
        <v>461653</v>
      </c>
      <c r="O56" s="136">
        <v>0.64239545921966823</v>
      </c>
      <c r="P56" s="137">
        <v>698</v>
      </c>
      <c r="Q56" s="138">
        <v>4197.5155000000004</v>
      </c>
      <c r="R56" s="139">
        <v>487795.23068999994</v>
      </c>
      <c r="S56" s="139">
        <v>46917.943679999997</v>
      </c>
      <c r="T56" s="139">
        <v>538910.68986999989</v>
      </c>
      <c r="U56" s="467">
        <f t="shared" si="0"/>
        <v>0.74917277045240005</v>
      </c>
      <c r="V56" s="140">
        <v>80.429563490000007</v>
      </c>
      <c r="W56" s="141">
        <v>10.238194439999999</v>
      </c>
      <c r="X56" s="141">
        <v>114.2808995</v>
      </c>
      <c r="Y56" s="141">
        <v>54.019735449999999</v>
      </c>
      <c r="Z56" s="141">
        <v>13.06005291</v>
      </c>
      <c r="AA56" s="141">
        <v>58.434920640000001</v>
      </c>
      <c r="AB56" s="141">
        <v>0</v>
      </c>
      <c r="AC56" s="141">
        <v>48.041865080000001</v>
      </c>
      <c r="AD56" s="141">
        <v>39.299999999999997</v>
      </c>
      <c r="AE56" s="141">
        <v>417.80523151000006</v>
      </c>
      <c r="AF56" s="142">
        <v>0.24338420430343491</v>
      </c>
      <c r="AG56" s="143">
        <v>0.34582017587782271</v>
      </c>
      <c r="AH56" s="147"/>
      <c r="AI56" s="148">
        <v>1</v>
      </c>
      <c r="AJ56" s="149">
        <v>2523</v>
      </c>
      <c r="AK56" s="150">
        <v>2115</v>
      </c>
      <c r="AL56" s="150">
        <v>183</v>
      </c>
      <c r="AM56" s="150">
        <v>476</v>
      </c>
      <c r="AN56" s="151">
        <v>487</v>
      </c>
      <c r="AO56" s="149">
        <v>5033</v>
      </c>
      <c r="AP56" s="150">
        <v>3216</v>
      </c>
      <c r="AQ56" s="151"/>
      <c r="AR56" s="152"/>
      <c r="AS56" s="153"/>
      <c r="AT56" s="153"/>
      <c r="AU56" s="153"/>
      <c r="AV56" s="153"/>
      <c r="AW56" s="153"/>
      <c r="AX56" s="153"/>
      <c r="AY56" s="153"/>
      <c r="AZ56" s="153"/>
      <c r="BA56" s="153"/>
      <c r="BB56" s="153"/>
      <c r="BC56" s="153"/>
      <c r="BD56" s="153"/>
      <c r="BE56" s="153"/>
      <c r="BF56" s="153"/>
      <c r="BG56" s="153"/>
      <c r="BH56" s="153"/>
      <c r="BI56" s="153"/>
      <c r="BJ56" s="153"/>
      <c r="BK56" s="153"/>
      <c r="BL56" s="153"/>
      <c r="BM56" s="153"/>
      <c r="BN56" s="153"/>
      <c r="BO56" s="153"/>
      <c r="BP56" s="153"/>
      <c r="BQ56" s="153"/>
      <c r="BR56" s="153"/>
      <c r="BS56" s="154"/>
      <c r="BT56" s="155"/>
      <c r="BU56" s="156"/>
      <c r="BV56" s="156"/>
      <c r="BW56" s="156"/>
      <c r="BX56" s="156"/>
      <c r="BY56" s="156"/>
      <c r="BZ56" s="156"/>
      <c r="CA56" s="156"/>
      <c r="CB56" s="156"/>
      <c r="CC56" s="156"/>
      <c r="CD56" s="156"/>
      <c r="CE56" s="156"/>
      <c r="CF56" s="156">
        <v>10</v>
      </c>
      <c r="CG56" s="156"/>
      <c r="CH56" s="156"/>
      <c r="CI56" s="156">
        <v>40</v>
      </c>
      <c r="CJ56" s="156"/>
      <c r="CK56" s="156"/>
      <c r="CL56" s="156"/>
      <c r="CM56" s="156"/>
      <c r="CN56" s="156"/>
      <c r="CO56" s="156"/>
      <c r="CP56" s="156"/>
      <c r="CQ56" s="156"/>
      <c r="CR56" s="156"/>
      <c r="CS56" s="156"/>
      <c r="CT56" s="156"/>
      <c r="CU56" s="156"/>
      <c r="CV56" s="156">
        <v>25</v>
      </c>
      <c r="CW56" s="156"/>
      <c r="CX56" s="156">
        <v>8</v>
      </c>
      <c r="CY56" s="156"/>
      <c r="CZ56" s="156"/>
      <c r="DA56" s="156"/>
      <c r="DB56" s="156"/>
      <c r="DC56" s="156"/>
      <c r="DD56" s="156"/>
      <c r="DE56" s="156"/>
      <c r="DF56" s="156"/>
      <c r="DG56" s="278">
        <v>35</v>
      </c>
      <c r="DH56" s="289">
        <v>118</v>
      </c>
      <c r="DI56" s="290">
        <f t="shared" si="1"/>
        <v>5</v>
      </c>
      <c r="DJ56" s="284"/>
      <c r="DK56" s="158"/>
      <c r="DL56" s="158"/>
      <c r="DM56" s="158"/>
      <c r="DN56" s="158"/>
      <c r="DO56" s="158"/>
      <c r="DP56" s="158"/>
      <c r="DQ56" s="158"/>
      <c r="DR56" s="158"/>
      <c r="DS56" s="158"/>
      <c r="DT56" s="158"/>
      <c r="DU56" s="158"/>
      <c r="DV56" s="158">
        <v>1.912568306010929E-3</v>
      </c>
      <c r="DW56" s="158"/>
      <c r="DX56" s="158"/>
      <c r="DY56" s="158">
        <v>0.4044398907103825</v>
      </c>
      <c r="DZ56" s="158"/>
      <c r="EA56" s="158"/>
      <c r="EB56" s="158"/>
      <c r="EC56" s="158"/>
      <c r="ED56" s="158"/>
      <c r="EE56" s="158"/>
      <c r="EF56" s="158"/>
      <c r="EG56" s="158"/>
      <c r="EH56" s="158"/>
      <c r="EI56" s="158"/>
      <c r="EJ56" s="158"/>
      <c r="EK56" s="158"/>
      <c r="EL56" s="158">
        <v>0.61934426229508199</v>
      </c>
      <c r="EM56" s="158"/>
      <c r="EN56" s="158">
        <v>0.26946721311475408</v>
      </c>
      <c r="EO56" s="158"/>
      <c r="EP56" s="158"/>
      <c r="EQ56" s="158"/>
      <c r="ER56" s="158"/>
      <c r="ES56" s="158"/>
      <c r="ET56" s="158"/>
      <c r="EU56" s="158"/>
      <c r="EV56" s="158"/>
      <c r="EW56" s="159">
        <v>0.65386416861826702</v>
      </c>
      <c r="EX56" s="160">
        <v>0.48068908030008334</v>
      </c>
      <c r="EY56" s="149"/>
      <c r="EZ56" s="150"/>
      <c r="FA56" s="150"/>
      <c r="FB56" s="150"/>
      <c r="FC56" s="150"/>
      <c r="FD56" s="150"/>
      <c r="FE56" s="150"/>
      <c r="FF56" s="150"/>
      <c r="FG56" s="150"/>
      <c r="FH56" s="150"/>
      <c r="FI56" s="150"/>
      <c r="FJ56" s="150"/>
      <c r="FK56" s="150">
        <v>13</v>
      </c>
      <c r="FL56" s="150"/>
      <c r="FM56" s="150"/>
      <c r="FN56" s="150"/>
      <c r="FO56" s="150"/>
      <c r="FP56" s="150"/>
      <c r="FQ56" s="150"/>
      <c r="FR56" s="150"/>
      <c r="FS56" s="150"/>
      <c r="FT56" s="150"/>
      <c r="FU56" s="150"/>
      <c r="FV56" s="150"/>
      <c r="FW56" s="150"/>
      <c r="FX56" s="150"/>
      <c r="FY56" s="150"/>
      <c r="FZ56" s="150"/>
      <c r="GA56" s="150"/>
      <c r="GB56" s="150"/>
      <c r="GC56" s="150"/>
      <c r="GD56" s="296"/>
      <c r="GE56" s="307">
        <v>13</v>
      </c>
      <c r="GF56" s="308">
        <f t="shared" si="2"/>
        <v>1</v>
      </c>
      <c r="GG56" s="302"/>
      <c r="GH56" s="161"/>
      <c r="GI56" s="161"/>
      <c r="GJ56" s="161"/>
      <c r="GK56" s="161"/>
      <c r="GL56" s="161"/>
      <c r="GM56" s="161"/>
      <c r="GN56" s="161"/>
      <c r="GO56" s="161"/>
      <c r="GP56" s="161"/>
      <c r="GQ56" s="161"/>
      <c r="GR56" s="161"/>
      <c r="GS56" s="161">
        <v>0.68747372845733501</v>
      </c>
      <c r="GT56" s="161"/>
      <c r="GU56" s="161"/>
      <c r="GV56" s="161"/>
      <c r="GW56" s="161"/>
      <c r="GX56" s="161"/>
      <c r="GY56" s="161"/>
      <c r="GZ56" s="161"/>
      <c r="HA56" s="161"/>
      <c r="HB56" s="161"/>
      <c r="HC56" s="161"/>
      <c r="HD56" s="161"/>
      <c r="HE56" s="161"/>
      <c r="HF56" s="161"/>
      <c r="HG56" s="161"/>
      <c r="HH56" s="161"/>
      <c r="HI56" s="161"/>
      <c r="HJ56" s="161"/>
      <c r="HK56" s="161"/>
      <c r="HL56" s="162"/>
      <c r="HM56" s="163">
        <v>0.68747372845733501</v>
      </c>
      <c r="HN56" s="152">
        <v>46</v>
      </c>
      <c r="HO56" s="153">
        <v>13</v>
      </c>
      <c r="HP56" s="153"/>
      <c r="HQ56" s="153"/>
      <c r="HR56" s="153"/>
      <c r="HS56" s="164"/>
      <c r="HT56" s="153"/>
      <c r="HU56" s="165"/>
      <c r="HV56" s="154"/>
      <c r="HW56" s="144">
        <v>18</v>
      </c>
      <c r="HX56" s="145">
        <v>32</v>
      </c>
      <c r="HY56" s="145"/>
      <c r="HZ56" s="145">
        <v>6</v>
      </c>
      <c r="IA56" s="145">
        <v>305</v>
      </c>
      <c r="IB56" s="145">
        <v>338</v>
      </c>
      <c r="IC56" s="145">
        <v>1078</v>
      </c>
      <c r="ID56" s="145">
        <v>326</v>
      </c>
      <c r="IE56" s="145">
        <v>1193</v>
      </c>
      <c r="IF56" s="145">
        <v>642</v>
      </c>
      <c r="IG56" s="145">
        <v>172</v>
      </c>
      <c r="IH56" s="145">
        <v>137</v>
      </c>
      <c r="II56" s="145">
        <v>36</v>
      </c>
      <c r="IJ56" s="145">
        <v>13</v>
      </c>
      <c r="IK56" s="145">
        <v>1</v>
      </c>
      <c r="IL56" s="145"/>
      <c r="IM56" s="145">
        <v>88</v>
      </c>
      <c r="IN56" s="145">
        <v>8</v>
      </c>
      <c r="IO56" s="145">
        <v>52</v>
      </c>
      <c r="IP56" s="145">
        <v>13</v>
      </c>
      <c r="IQ56" s="145">
        <v>12</v>
      </c>
      <c r="IR56" s="145">
        <v>27</v>
      </c>
      <c r="IS56" s="145"/>
      <c r="IT56" s="145">
        <v>7</v>
      </c>
      <c r="IU56" s="145"/>
      <c r="IV56" s="145"/>
      <c r="IW56" s="145"/>
      <c r="IX56" s="146"/>
      <c r="IY56" s="166">
        <v>4504</v>
      </c>
      <c r="IZ56" s="315">
        <f t="shared" si="21"/>
        <v>3.9964476021314387E-3</v>
      </c>
      <c r="JA56" s="439">
        <f t="shared" si="3"/>
        <v>12.306010928961749</v>
      </c>
      <c r="JB56" s="444">
        <v>1497</v>
      </c>
      <c r="JC56" s="452">
        <v>0.33237122557726467</v>
      </c>
      <c r="JD56" s="445">
        <v>1497</v>
      </c>
      <c r="JE56" s="454">
        <v>0.33237122557726467</v>
      </c>
      <c r="JF56" s="167">
        <v>26.222222222222221</v>
      </c>
      <c r="JG56" s="168">
        <v>9.75</v>
      </c>
      <c r="JH56" s="168"/>
      <c r="JI56" s="168">
        <v>12.333333333333334</v>
      </c>
      <c r="JJ56" s="168">
        <v>8.7606557377049175</v>
      </c>
      <c r="JK56" s="168">
        <v>6.3431952662721898</v>
      </c>
      <c r="JL56" s="168">
        <v>4.5640074211502784</v>
      </c>
      <c r="JM56" s="168">
        <v>5.2392638036809815</v>
      </c>
      <c r="JN56" s="168">
        <v>6.8315171835708295</v>
      </c>
      <c r="JO56" s="168">
        <v>4.70404984423676</v>
      </c>
      <c r="JP56" s="168">
        <v>6.7151162790697674</v>
      </c>
      <c r="JQ56" s="168">
        <v>9.8321167883211675</v>
      </c>
      <c r="JR56" s="168">
        <v>4.1944444444444446</v>
      </c>
      <c r="JS56" s="168">
        <v>3.7692307692307692</v>
      </c>
      <c r="JT56" s="168">
        <v>3</v>
      </c>
      <c r="JU56" s="168"/>
      <c r="JV56" s="168">
        <v>7.8636363636363633</v>
      </c>
      <c r="JW56" s="168">
        <v>8.5</v>
      </c>
      <c r="JX56" s="168">
        <v>13.403846153846153</v>
      </c>
      <c r="JY56" s="168">
        <v>8</v>
      </c>
      <c r="JZ56" s="168">
        <v>3.4166666666666665</v>
      </c>
      <c r="KA56" s="168">
        <v>5.2222222222222223</v>
      </c>
      <c r="KB56" s="168"/>
      <c r="KC56" s="168">
        <v>3.1428571428571428</v>
      </c>
      <c r="KD56" s="168"/>
      <c r="KE56" s="168"/>
      <c r="KF56" s="168"/>
      <c r="KG56" s="169"/>
      <c r="KH56" s="464">
        <f t="shared" si="4"/>
        <v>7.7051610305936284</v>
      </c>
      <c r="KI56" s="149">
        <v>2586</v>
      </c>
      <c r="KJ56" s="150">
        <v>356</v>
      </c>
      <c r="KK56" s="150">
        <v>1</v>
      </c>
      <c r="KL56" s="150">
        <v>10</v>
      </c>
      <c r="KM56" s="150"/>
      <c r="KN56" s="296">
        <v>1551</v>
      </c>
      <c r="KO56" s="330">
        <f t="shared" si="5"/>
        <v>0.57415630550621666</v>
      </c>
      <c r="KP56" s="331">
        <f t="shared" si="6"/>
        <v>7.9040852575488457E-2</v>
      </c>
      <c r="KQ56" s="331">
        <f t="shared" si="7"/>
        <v>2.2202486678507994E-4</v>
      </c>
      <c r="KR56" s="331">
        <f t="shared" si="8"/>
        <v>2.2202486678507992E-3</v>
      </c>
      <c r="KS56" s="331">
        <f t="shared" si="9"/>
        <v>0</v>
      </c>
      <c r="KT56" s="332">
        <v>0.34436056838365897</v>
      </c>
      <c r="KU56" s="324">
        <v>4160.7401999999993</v>
      </c>
      <c r="KV56" s="170">
        <v>783.75619999999992</v>
      </c>
      <c r="KW56" s="342">
        <v>4944.4963999999991</v>
      </c>
      <c r="KX56" s="351">
        <f t="shared" si="10"/>
        <v>0.1585108242772712</v>
      </c>
      <c r="KY56" s="352">
        <f t="shared" si="11"/>
        <v>1.0978011545293072</v>
      </c>
      <c r="KZ56" s="346">
        <v>1558.1453999999999</v>
      </c>
      <c r="LA56" s="171">
        <v>2721.6705999999999</v>
      </c>
      <c r="LB56" s="172">
        <v>664.68039999999996</v>
      </c>
      <c r="LC56" s="173">
        <v>0.3151272190227502</v>
      </c>
      <c r="LD56" s="174">
        <v>104</v>
      </c>
      <c r="LE56" s="175">
        <v>248</v>
      </c>
      <c r="LF56" s="175"/>
      <c r="LG56" s="175">
        <v>68</v>
      </c>
      <c r="LH56" s="175">
        <v>1944</v>
      </c>
      <c r="LI56" s="175">
        <v>1510</v>
      </c>
      <c r="LJ56" s="175">
        <v>3297</v>
      </c>
      <c r="LK56" s="175">
        <v>1194</v>
      </c>
      <c r="LL56" s="175">
        <v>6185</v>
      </c>
      <c r="LM56" s="175">
        <v>2380</v>
      </c>
      <c r="LN56" s="175">
        <v>869</v>
      </c>
      <c r="LO56" s="175">
        <v>1094</v>
      </c>
      <c r="LP56" s="175">
        <v>101</v>
      </c>
      <c r="LQ56" s="175">
        <v>32</v>
      </c>
      <c r="LR56" s="175">
        <v>2</v>
      </c>
      <c r="LS56" s="175"/>
      <c r="LT56" s="175">
        <v>546</v>
      </c>
      <c r="LU56" s="175">
        <v>52</v>
      </c>
      <c r="LV56" s="175">
        <v>424</v>
      </c>
      <c r="LW56" s="175">
        <v>91</v>
      </c>
      <c r="LX56" s="175">
        <v>12</v>
      </c>
      <c r="LY56" s="175">
        <v>93</v>
      </c>
      <c r="LZ56" s="175"/>
      <c r="MA56" s="175">
        <v>17</v>
      </c>
      <c r="MB56" s="175"/>
      <c r="MC56" s="175"/>
      <c r="MD56" s="175"/>
      <c r="ME56" s="364"/>
      <c r="MF56" s="374">
        <f t="shared" si="12"/>
        <v>20263</v>
      </c>
      <c r="MG56" s="375">
        <f t="shared" si="13"/>
        <v>55.363387978142079</v>
      </c>
      <c r="MH56" s="369">
        <v>350</v>
      </c>
      <c r="MI56" s="156">
        <v>34</v>
      </c>
      <c r="MJ56" s="156"/>
      <c r="MK56" s="156"/>
      <c r="ML56" s="156">
        <v>422</v>
      </c>
      <c r="MM56" s="156">
        <v>295</v>
      </c>
      <c r="MN56" s="156">
        <v>551</v>
      </c>
      <c r="MO56" s="156">
        <v>185</v>
      </c>
      <c r="MP56" s="156">
        <v>774</v>
      </c>
      <c r="MQ56" s="156">
        <v>4</v>
      </c>
      <c r="MR56" s="156">
        <v>112</v>
      </c>
      <c r="MS56" s="156">
        <v>116</v>
      </c>
      <c r="MT56" s="156">
        <v>16</v>
      </c>
      <c r="MU56" s="156">
        <v>3</v>
      </c>
      <c r="MV56" s="156"/>
      <c r="MW56" s="156"/>
      <c r="MX56" s="156">
        <v>60</v>
      </c>
      <c r="MY56" s="156">
        <v>8</v>
      </c>
      <c r="MZ56" s="156">
        <v>222</v>
      </c>
      <c r="NA56" s="156"/>
      <c r="NB56" s="156">
        <v>19</v>
      </c>
      <c r="NC56" s="156">
        <v>21</v>
      </c>
      <c r="ND56" s="156"/>
      <c r="NE56" s="156"/>
      <c r="NF56" s="156"/>
      <c r="NG56" s="156"/>
      <c r="NH56" s="156"/>
      <c r="NI56" s="278"/>
      <c r="NJ56" s="289">
        <f t="shared" si="14"/>
        <v>3192</v>
      </c>
      <c r="NK56" s="290">
        <f t="shared" si="15"/>
        <v>8.721311475409836</v>
      </c>
      <c r="NL56" s="386">
        <f t="shared" si="16"/>
        <v>20263</v>
      </c>
      <c r="NM56" s="387">
        <f t="shared" si="17"/>
        <v>3192</v>
      </c>
      <c r="NN56" s="393">
        <f t="shared" si="18"/>
        <v>0.13609038584523556</v>
      </c>
      <c r="NO56" s="380"/>
      <c r="NP56" s="176">
        <v>8</v>
      </c>
      <c r="NQ56" s="176">
        <v>75</v>
      </c>
      <c r="NR56" s="176">
        <v>212</v>
      </c>
      <c r="NS56" s="176">
        <v>1292</v>
      </c>
      <c r="NT56" s="176">
        <v>1085</v>
      </c>
      <c r="NU56" s="176">
        <v>520</v>
      </c>
      <c r="NV56" s="176"/>
      <c r="NW56" s="176"/>
      <c r="NX56" s="176"/>
      <c r="NY56" s="176"/>
      <c r="NZ56" s="176"/>
      <c r="OA56" s="176"/>
      <c r="OB56" s="176"/>
      <c r="OC56" s="176"/>
      <c r="OD56" s="176"/>
      <c r="OE56" s="397"/>
      <c r="OF56" s="403">
        <f t="shared" si="19"/>
        <v>3192</v>
      </c>
      <c r="OG56" s="407">
        <f t="shared" si="20"/>
        <v>9.2418546365914789E-2</v>
      </c>
      <c r="OH56" s="415"/>
      <c r="OI56" s="416"/>
      <c r="OJ56" s="416"/>
      <c r="OK56" s="416"/>
      <c r="OL56" s="416">
        <v>223</v>
      </c>
      <c r="OM56" s="416">
        <v>1</v>
      </c>
      <c r="ON56" s="416">
        <v>130</v>
      </c>
      <c r="OO56" s="416">
        <v>354</v>
      </c>
      <c r="OP56" s="417">
        <v>354</v>
      </c>
      <c r="OQ56" s="429"/>
      <c r="OR56" s="430"/>
      <c r="OS56" s="431"/>
      <c r="OT56" s="400"/>
      <c r="OU56" s="177"/>
      <c r="OV56" s="171">
        <v>7.1</v>
      </c>
      <c r="OW56" s="177">
        <v>0.5461538461538461</v>
      </c>
      <c r="OX56" s="177"/>
      <c r="OY56" s="177"/>
      <c r="OZ56" s="171">
        <v>39.25</v>
      </c>
      <c r="PA56" s="178">
        <v>3.0192307692307692</v>
      </c>
      <c r="PB56" s="155"/>
      <c r="PC56" s="156">
        <v>1</v>
      </c>
      <c r="PD56" s="156"/>
      <c r="PE56" s="156">
        <v>44</v>
      </c>
      <c r="PF56" s="156">
        <v>334</v>
      </c>
      <c r="PG56" s="156"/>
      <c r="PH56" s="156"/>
      <c r="PI56" s="156">
        <v>379</v>
      </c>
      <c r="PJ56" s="179">
        <v>8.4147424511545291E-2</v>
      </c>
    </row>
    <row r="57" spans="1:426" x14ac:dyDescent="0.15">
      <c r="A57" s="130" t="s">
        <v>481</v>
      </c>
      <c r="B57" s="131" t="s">
        <v>482</v>
      </c>
      <c r="C57" s="1093" t="s">
        <v>483</v>
      </c>
      <c r="D57" s="1094" t="s">
        <v>484</v>
      </c>
      <c r="E57" s="1094" t="s">
        <v>280</v>
      </c>
      <c r="F57" s="1093" t="s">
        <v>358</v>
      </c>
      <c r="G57" s="1093" t="s">
        <v>485</v>
      </c>
      <c r="H57" s="1093" t="s">
        <v>186</v>
      </c>
      <c r="I57" s="132" t="s">
        <v>210</v>
      </c>
      <c r="J57" s="133" t="s">
        <v>282</v>
      </c>
      <c r="K57" s="134">
        <v>187502</v>
      </c>
      <c r="L57" s="135">
        <v>8245</v>
      </c>
      <c r="M57" s="135">
        <v>189087</v>
      </c>
      <c r="N57" s="135">
        <v>135302</v>
      </c>
      <c r="O57" s="136">
        <v>0.71555421578426859</v>
      </c>
      <c r="P57" s="137">
        <v>-1585</v>
      </c>
      <c r="Q57" s="138">
        <v>15282.533309999999</v>
      </c>
      <c r="R57" s="139">
        <v>154977.72504000002</v>
      </c>
      <c r="S57" s="139">
        <v>0.30480000000000002</v>
      </c>
      <c r="T57" s="139">
        <v>170260.56315000003</v>
      </c>
      <c r="U57" s="467">
        <f t="shared" si="0"/>
        <v>0.90804665096905646</v>
      </c>
      <c r="V57" s="140">
        <v>18.630793650000001</v>
      </c>
      <c r="W57" s="141">
        <v>0.95476190500000002</v>
      </c>
      <c r="X57" s="141">
        <v>52.911058199999999</v>
      </c>
      <c r="Y57" s="141">
        <v>18.577830689999999</v>
      </c>
      <c r="Z57" s="141">
        <v>8.7652910049999999</v>
      </c>
      <c r="AA57" s="141">
        <v>16.916190480000001</v>
      </c>
      <c r="AB57" s="141">
        <v>2</v>
      </c>
      <c r="AC57" s="141">
        <v>12.25746032</v>
      </c>
      <c r="AD57" s="141">
        <v>41.317708330000002</v>
      </c>
      <c r="AE57" s="141">
        <v>172.33109458000001</v>
      </c>
      <c r="AF57" s="142">
        <v>0.15688306502685026</v>
      </c>
      <c r="AG57" s="143">
        <v>0.44554457207624421</v>
      </c>
      <c r="AH57" s="147"/>
      <c r="AI57" s="148"/>
      <c r="AJ57" s="149"/>
      <c r="AK57" s="150"/>
      <c r="AL57" s="150"/>
      <c r="AM57" s="150"/>
      <c r="AN57" s="151"/>
      <c r="AO57" s="149">
        <v>1948</v>
      </c>
      <c r="AP57" s="150">
        <v>260</v>
      </c>
      <c r="AQ57" s="151">
        <v>2210</v>
      </c>
      <c r="AR57" s="152"/>
      <c r="AS57" s="153"/>
      <c r="AT57" s="153"/>
      <c r="AU57" s="153"/>
      <c r="AV57" s="153"/>
      <c r="AW57" s="153"/>
      <c r="AX57" s="153"/>
      <c r="AY57" s="153"/>
      <c r="AZ57" s="153"/>
      <c r="BA57" s="153"/>
      <c r="BB57" s="153"/>
      <c r="BC57" s="153"/>
      <c r="BD57" s="153"/>
      <c r="BE57" s="153"/>
      <c r="BF57" s="153"/>
      <c r="BG57" s="153"/>
      <c r="BH57" s="153"/>
      <c r="BI57" s="153"/>
      <c r="BJ57" s="153"/>
      <c r="BK57" s="153"/>
      <c r="BL57" s="153"/>
      <c r="BM57" s="153"/>
      <c r="BN57" s="153"/>
      <c r="BO57" s="153"/>
      <c r="BP57" s="153"/>
      <c r="BQ57" s="153"/>
      <c r="BR57" s="153"/>
      <c r="BS57" s="154"/>
      <c r="BT57" s="155"/>
      <c r="BU57" s="156"/>
      <c r="BV57" s="156"/>
      <c r="BW57" s="156"/>
      <c r="BX57" s="156"/>
      <c r="BY57" s="156"/>
      <c r="BZ57" s="156"/>
      <c r="CA57" s="156"/>
      <c r="CB57" s="156"/>
      <c r="CC57" s="156"/>
      <c r="CD57" s="156"/>
      <c r="CE57" s="156"/>
      <c r="CF57" s="156"/>
      <c r="CG57" s="156"/>
      <c r="CH57" s="156"/>
      <c r="CI57" s="156"/>
      <c r="CJ57" s="156"/>
      <c r="CK57" s="156"/>
      <c r="CL57" s="156"/>
      <c r="CM57" s="156"/>
      <c r="CN57" s="156"/>
      <c r="CO57" s="156"/>
      <c r="CP57" s="156"/>
      <c r="CQ57" s="156"/>
      <c r="CR57" s="156"/>
      <c r="CS57" s="156"/>
      <c r="CT57" s="156"/>
      <c r="CU57" s="156"/>
      <c r="CV57" s="156"/>
      <c r="CW57" s="156"/>
      <c r="CX57" s="156"/>
      <c r="CY57" s="156"/>
      <c r="CZ57" s="156"/>
      <c r="DA57" s="156"/>
      <c r="DB57" s="156"/>
      <c r="DC57" s="156"/>
      <c r="DD57" s="156"/>
      <c r="DE57" s="156"/>
      <c r="DF57" s="156"/>
      <c r="DG57" s="278"/>
      <c r="DH57" s="289" t="s">
        <v>486</v>
      </c>
      <c r="DI57" s="290"/>
      <c r="DJ57" s="284"/>
      <c r="DK57" s="158"/>
      <c r="DL57" s="158"/>
      <c r="DM57" s="158"/>
      <c r="DN57" s="158"/>
      <c r="DO57" s="158"/>
      <c r="DP57" s="158"/>
      <c r="DQ57" s="158"/>
      <c r="DR57" s="158"/>
      <c r="DS57" s="158"/>
      <c r="DT57" s="158"/>
      <c r="DU57" s="158"/>
      <c r="DV57" s="158"/>
      <c r="DW57" s="158"/>
      <c r="DX57" s="158"/>
      <c r="DY57" s="158"/>
      <c r="DZ57" s="158"/>
      <c r="EA57" s="158"/>
      <c r="EB57" s="158"/>
      <c r="EC57" s="158"/>
      <c r="ED57" s="158"/>
      <c r="EE57" s="158"/>
      <c r="EF57" s="158"/>
      <c r="EG57" s="158"/>
      <c r="EH57" s="158"/>
      <c r="EI57" s="158"/>
      <c r="EJ57" s="158"/>
      <c r="EK57" s="158"/>
      <c r="EL57" s="158"/>
      <c r="EM57" s="158"/>
      <c r="EN57" s="158"/>
      <c r="EO57" s="158"/>
      <c r="EP57" s="158"/>
      <c r="EQ57" s="158"/>
      <c r="ER57" s="158"/>
      <c r="ES57" s="158"/>
      <c r="ET57" s="158"/>
      <c r="EU57" s="158"/>
      <c r="EV57" s="158"/>
      <c r="EW57" s="159"/>
      <c r="EX57" s="160" t="s">
        <v>486</v>
      </c>
      <c r="EY57" s="149"/>
      <c r="EZ57" s="150"/>
      <c r="FA57" s="150"/>
      <c r="FB57" s="150"/>
      <c r="FC57" s="150"/>
      <c r="FD57" s="150"/>
      <c r="FE57" s="150"/>
      <c r="FF57" s="150"/>
      <c r="FG57" s="150"/>
      <c r="FH57" s="150"/>
      <c r="FI57" s="150"/>
      <c r="FJ57" s="150"/>
      <c r="FK57" s="150"/>
      <c r="FL57" s="150"/>
      <c r="FM57" s="150"/>
      <c r="FN57" s="150"/>
      <c r="FO57" s="150"/>
      <c r="FP57" s="150"/>
      <c r="FQ57" s="150"/>
      <c r="FR57" s="150"/>
      <c r="FS57" s="150"/>
      <c r="FT57" s="150"/>
      <c r="FU57" s="150"/>
      <c r="FV57" s="150"/>
      <c r="FW57" s="150"/>
      <c r="FX57" s="150"/>
      <c r="FY57" s="150"/>
      <c r="FZ57" s="150"/>
      <c r="GA57" s="150"/>
      <c r="GB57" s="150"/>
      <c r="GC57" s="150"/>
      <c r="GD57" s="296"/>
      <c r="GE57" s="307"/>
      <c r="GF57" s="308"/>
      <c r="GG57" s="302"/>
      <c r="GH57" s="161"/>
      <c r="GI57" s="161"/>
      <c r="GJ57" s="161"/>
      <c r="GK57" s="161"/>
      <c r="GL57" s="161"/>
      <c r="GM57" s="161"/>
      <c r="GN57" s="161"/>
      <c r="GO57" s="161"/>
      <c r="GP57" s="161"/>
      <c r="GQ57" s="161"/>
      <c r="GR57" s="161"/>
      <c r="GS57" s="161"/>
      <c r="GT57" s="161"/>
      <c r="GU57" s="161"/>
      <c r="GV57" s="161"/>
      <c r="GW57" s="161"/>
      <c r="GX57" s="161"/>
      <c r="GY57" s="161"/>
      <c r="GZ57" s="161"/>
      <c r="HA57" s="161"/>
      <c r="HB57" s="161"/>
      <c r="HC57" s="161"/>
      <c r="HD57" s="161"/>
      <c r="HE57" s="161"/>
      <c r="HF57" s="161"/>
      <c r="HG57" s="161"/>
      <c r="HH57" s="161"/>
      <c r="HI57" s="161"/>
      <c r="HJ57" s="161"/>
      <c r="HK57" s="161"/>
      <c r="HL57" s="162"/>
      <c r="HM57" s="163"/>
      <c r="HN57" s="152"/>
      <c r="HO57" s="153"/>
      <c r="HP57" s="153"/>
      <c r="HQ57" s="153"/>
      <c r="HR57" s="153"/>
      <c r="HS57" s="164"/>
      <c r="HT57" s="153"/>
      <c r="HU57" s="165"/>
      <c r="HV57" s="154"/>
      <c r="HW57" s="144"/>
      <c r="HX57" s="145">
        <v>9</v>
      </c>
      <c r="HY57" s="145"/>
      <c r="HZ57" s="145">
        <v>4</v>
      </c>
      <c r="IA57" s="145">
        <v>51</v>
      </c>
      <c r="IB57" s="145">
        <v>89</v>
      </c>
      <c r="IC57" s="145">
        <v>25</v>
      </c>
      <c r="ID57" s="145">
        <v>21</v>
      </c>
      <c r="IE57" s="145">
        <v>12</v>
      </c>
      <c r="IF57" s="145">
        <v>8</v>
      </c>
      <c r="IG57" s="145">
        <v>38</v>
      </c>
      <c r="IH57" s="145">
        <v>23</v>
      </c>
      <c r="II57" s="145"/>
      <c r="IJ57" s="145"/>
      <c r="IK57" s="145"/>
      <c r="IL57" s="145"/>
      <c r="IM57" s="145">
        <v>19</v>
      </c>
      <c r="IN57" s="145"/>
      <c r="IO57" s="145">
        <v>10</v>
      </c>
      <c r="IP57" s="145">
        <v>10</v>
      </c>
      <c r="IQ57" s="145">
        <v>1</v>
      </c>
      <c r="IR57" s="145">
        <v>1</v>
      </c>
      <c r="IS57" s="145"/>
      <c r="IT57" s="145">
        <v>2</v>
      </c>
      <c r="IU57" s="145"/>
      <c r="IV57" s="145"/>
      <c r="IW57" s="145"/>
      <c r="IX57" s="146">
        <v>39</v>
      </c>
      <c r="IY57" s="166">
        <v>362</v>
      </c>
      <c r="IZ57" s="315"/>
      <c r="JA57" s="439">
        <f t="shared" si="3"/>
        <v>0.98907103825136611</v>
      </c>
      <c r="JB57" s="444">
        <v>8</v>
      </c>
      <c r="JC57" s="452">
        <v>2.2099447513812154E-2</v>
      </c>
      <c r="JD57" s="445">
        <v>27</v>
      </c>
      <c r="JE57" s="454">
        <v>7.4585635359116026E-2</v>
      </c>
      <c r="JF57" s="167"/>
      <c r="JG57" s="168">
        <v>7.2222222222222223</v>
      </c>
      <c r="JH57" s="168"/>
      <c r="JI57" s="168">
        <v>6</v>
      </c>
      <c r="JJ57" s="168">
        <v>8.6274509803921564</v>
      </c>
      <c r="JK57" s="168">
        <v>6.7191011235955056</v>
      </c>
      <c r="JL57" s="168">
        <v>5.04</v>
      </c>
      <c r="JM57" s="168">
        <v>7.9047619047619051</v>
      </c>
      <c r="JN57" s="168">
        <v>7.083333333333333</v>
      </c>
      <c r="JO57" s="168">
        <v>5</v>
      </c>
      <c r="JP57" s="168">
        <v>7.4736842105263159</v>
      </c>
      <c r="JQ57" s="168">
        <v>8.1304347826086953</v>
      </c>
      <c r="JR57" s="168"/>
      <c r="JS57" s="168"/>
      <c r="JT57" s="168"/>
      <c r="JU57" s="168"/>
      <c r="JV57" s="168">
        <v>7.4210526315789478</v>
      </c>
      <c r="JW57" s="168"/>
      <c r="JX57" s="168">
        <v>11.7</v>
      </c>
      <c r="JY57" s="168">
        <v>5.4</v>
      </c>
      <c r="JZ57" s="168">
        <v>2</v>
      </c>
      <c r="KA57" s="168">
        <v>3</v>
      </c>
      <c r="KB57" s="168"/>
      <c r="KC57" s="168">
        <v>9.5</v>
      </c>
      <c r="KD57" s="168"/>
      <c r="KE57" s="168"/>
      <c r="KF57" s="168"/>
      <c r="KG57" s="169">
        <v>9.0512820512820511</v>
      </c>
      <c r="KH57" s="464">
        <f t="shared" si="4"/>
        <v>6.8984307788412425</v>
      </c>
      <c r="KI57" s="149"/>
      <c r="KJ57" s="150">
        <v>7</v>
      </c>
      <c r="KK57" s="150"/>
      <c r="KL57" s="150">
        <v>2</v>
      </c>
      <c r="KM57" s="150"/>
      <c r="KN57" s="296">
        <v>353</v>
      </c>
      <c r="KO57" s="330">
        <f t="shared" si="5"/>
        <v>0</v>
      </c>
      <c r="KP57" s="331">
        <f t="shared" si="6"/>
        <v>1.9337016574585635E-2</v>
      </c>
      <c r="KQ57" s="331">
        <f t="shared" si="7"/>
        <v>0</v>
      </c>
      <c r="KR57" s="331">
        <f t="shared" si="8"/>
        <v>5.5248618784530384E-3</v>
      </c>
      <c r="KS57" s="331">
        <f t="shared" si="9"/>
        <v>0</v>
      </c>
      <c r="KT57" s="332">
        <v>0.97513812154696133</v>
      </c>
      <c r="KU57" s="324">
        <v>181.91650000000001</v>
      </c>
      <c r="KV57" s="170">
        <v>3.8551999999999995</v>
      </c>
      <c r="KW57" s="342">
        <v>185.77170000000001</v>
      </c>
      <c r="KX57" s="351">
        <f t="shared" si="10"/>
        <v>2.0752353560849146E-2</v>
      </c>
      <c r="KY57" s="352">
        <f t="shared" si="11"/>
        <v>0.51318149171270722</v>
      </c>
      <c r="KZ57" s="346">
        <v>179.22860000000003</v>
      </c>
      <c r="LA57" s="171"/>
      <c r="LB57" s="172">
        <v>6.5430999999999999</v>
      </c>
      <c r="LC57" s="173">
        <v>0.96477881184270797</v>
      </c>
      <c r="LD57" s="174"/>
      <c r="LE57" s="175">
        <v>56</v>
      </c>
      <c r="LF57" s="175"/>
      <c r="LG57" s="175">
        <v>20</v>
      </c>
      <c r="LH57" s="175">
        <v>389</v>
      </c>
      <c r="LI57" s="175">
        <v>512</v>
      </c>
      <c r="LJ57" s="175">
        <v>102</v>
      </c>
      <c r="LK57" s="175">
        <v>146</v>
      </c>
      <c r="LL57" s="175">
        <v>73</v>
      </c>
      <c r="LM57" s="175">
        <v>32</v>
      </c>
      <c r="LN57" s="175">
        <v>247</v>
      </c>
      <c r="LO57" s="175">
        <v>165</v>
      </c>
      <c r="LP57" s="175"/>
      <c r="LQ57" s="175"/>
      <c r="LR57" s="175"/>
      <c r="LS57" s="175"/>
      <c r="LT57" s="175">
        <v>122</v>
      </c>
      <c r="LU57" s="175"/>
      <c r="LV57" s="175">
        <v>107</v>
      </c>
      <c r="LW57" s="175">
        <v>44</v>
      </c>
      <c r="LX57" s="175">
        <v>1</v>
      </c>
      <c r="LY57" s="175">
        <v>2</v>
      </c>
      <c r="LZ57" s="175"/>
      <c r="MA57" s="175">
        <v>17</v>
      </c>
      <c r="MB57" s="175"/>
      <c r="MC57" s="175"/>
      <c r="MD57" s="175"/>
      <c r="ME57" s="364">
        <v>314</v>
      </c>
      <c r="MF57" s="374">
        <f t="shared" si="12"/>
        <v>2349</v>
      </c>
      <c r="MG57" s="375">
        <f t="shared" si="13"/>
        <v>6.418032786885246</v>
      </c>
      <c r="MH57" s="369"/>
      <c r="MI57" s="156"/>
      <c r="MJ57" s="156"/>
      <c r="MK57" s="156"/>
      <c r="ML57" s="156"/>
      <c r="MM57" s="156"/>
      <c r="MN57" s="156"/>
      <c r="MO57" s="156"/>
      <c r="MP57" s="156"/>
      <c r="MQ57" s="156"/>
      <c r="MR57" s="156"/>
      <c r="MS57" s="156"/>
      <c r="MT57" s="156"/>
      <c r="MU57" s="156"/>
      <c r="MV57" s="156"/>
      <c r="MW57" s="156"/>
      <c r="MX57" s="156"/>
      <c r="MY57" s="156"/>
      <c r="MZ57" s="156"/>
      <c r="NA57" s="156"/>
      <c r="NB57" s="156"/>
      <c r="NC57" s="156"/>
      <c r="ND57" s="156"/>
      <c r="NE57" s="156"/>
      <c r="NF57" s="156"/>
      <c r="NG57" s="156"/>
      <c r="NH57" s="156"/>
      <c r="NI57" s="278"/>
      <c r="NJ57" s="289">
        <f t="shared" si="14"/>
        <v>0</v>
      </c>
      <c r="NK57" s="290"/>
      <c r="NL57" s="386">
        <f t="shared" si="16"/>
        <v>2349</v>
      </c>
      <c r="NM57" s="387">
        <f t="shared" si="17"/>
        <v>0</v>
      </c>
      <c r="NN57" s="393">
        <f t="shared" si="18"/>
        <v>0</v>
      </c>
      <c r="NO57" s="380"/>
      <c r="NP57" s="176"/>
      <c r="NQ57" s="176"/>
      <c r="NR57" s="176"/>
      <c r="NS57" s="176"/>
      <c r="NT57" s="176"/>
      <c r="NU57" s="176"/>
      <c r="NV57" s="176"/>
      <c r="NW57" s="176"/>
      <c r="NX57" s="176"/>
      <c r="NY57" s="176"/>
      <c r="NZ57" s="176"/>
      <c r="OA57" s="176"/>
      <c r="OB57" s="176"/>
      <c r="OC57" s="176"/>
      <c r="OD57" s="176"/>
      <c r="OE57" s="397"/>
      <c r="OF57" s="403"/>
      <c r="OG57" s="407"/>
      <c r="OH57" s="415"/>
      <c r="OI57" s="416"/>
      <c r="OJ57" s="416"/>
      <c r="OK57" s="416"/>
      <c r="OL57" s="416"/>
      <c r="OM57" s="416"/>
      <c r="ON57" s="416"/>
      <c r="OO57" s="416"/>
      <c r="OP57" s="417"/>
      <c r="OQ57" s="429"/>
      <c r="OR57" s="430"/>
      <c r="OS57" s="431"/>
      <c r="OT57" s="346"/>
      <c r="OU57" s="177"/>
      <c r="OV57" s="171"/>
      <c r="OW57" s="177"/>
      <c r="OX57" s="171"/>
      <c r="OY57" s="177"/>
      <c r="OZ57" s="171"/>
      <c r="PA57" s="178"/>
      <c r="PB57" s="155"/>
      <c r="PC57" s="156"/>
      <c r="PD57" s="156"/>
      <c r="PE57" s="156"/>
      <c r="PF57" s="156"/>
      <c r="PG57" s="156"/>
      <c r="PH57" s="156"/>
      <c r="PI57" s="156"/>
      <c r="PJ57" s="157"/>
    </row>
    <row r="58" spans="1:426" x14ac:dyDescent="0.15">
      <c r="A58" s="130" t="s">
        <v>487</v>
      </c>
      <c r="B58" s="131" t="s">
        <v>488</v>
      </c>
      <c r="C58" s="1093" t="s">
        <v>489</v>
      </c>
      <c r="D58" s="1094" t="s">
        <v>490</v>
      </c>
      <c r="E58" s="1094" t="s">
        <v>229</v>
      </c>
      <c r="F58" s="1093" t="s">
        <v>491</v>
      </c>
      <c r="G58" s="1093" t="s">
        <v>491</v>
      </c>
      <c r="H58" s="1093" t="s">
        <v>492</v>
      </c>
      <c r="I58" s="132" t="s">
        <v>493</v>
      </c>
      <c r="J58" s="133" t="s">
        <v>282</v>
      </c>
      <c r="K58" s="134">
        <v>690805</v>
      </c>
      <c r="L58" s="135">
        <v>1952</v>
      </c>
      <c r="M58" s="135">
        <v>693028</v>
      </c>
      <c r="N58" s="135">
        <v>459909</v>
      </c>
      <c r="O58" s="136">
        <v>0.66362253761752776</v>
      </c>
      <c r="P58" s="137">
        <v>-2223</v>
      </c>
      <c r="Q58" s="138">
        <v>2401.6451200000001</v>
      </c>
      <c r="R58" s="139">
        <v>631956.27521999995</v>
      </c>
      <c r="S58" s="139">
        <v>26637.48976</v>
      </c>
      <c r="T58" s="139">
        <v>660995.41009999986</v>
      </c>
      <c r="U58" s="467">
        <f t="shared" si="0"/>
        <v>0.95684803975072541</v>
      </c>
      <c r="V58" s="140">
        <v>89.545644839999994</v>
      </c>
      <c r="W58" s="141">
        <v>2.3530257940000001</v>
      </c>
      <c r="X58" s="141">
        <v>151.9613228</v>
      </c>
      <c r="Y58" s="141">
        <v>56.572513229999998</v>
      </c>
      <c r="Z58" s="141">
        <v>18.34089947</v>
      </c>
      <c r="AA58" s="141">
        <v>110.95126980000001</v>
      </c>
      <c r="AB58" s="141">
        <v>3.22</v>
      </c>
      <c r="AC58" s="141">
        <v>34.111517859999999</v>
      </c>
      <c r="AD58" s="141">
        <v>34.971746029999998</v>
      </c>
      <c r="AE58" s="141">
        <v>502.0279398240001</v>
      </c>
      <c r="AF58" s="142">
        <v>0.20682930133468302</v>
      </c>
      <c r="AG58" s="143">
        <v>0.35099478350708629</v>
      </c>
      <c r="AH58" s="147"/>
      <c r="AI58" s="148">
        <v>1</v>
      </c>
      <c r="AJ58" s="149">
        <v>11756</v>
      </c>
      <c r="AK58" s="150">
        <v>4098</v>
      </c>
      <c r="AL58" s="150">
        <v>2703</v>
      </c>
      <c r="AM58" s="150">
        <v>44</v>
      </c>
      <c r="AN58" s="151">
        <v>13871</v>
      </c>
      <c r="AO58" s="149">
        <v>5300</v>
      </c>
      <c r="AP58" s="150">
        <v>3822</v>
      </c>
      <c r="AQ58" s="151">
        <v>1325</v>
      </c>
      <c r="AR58" s="152"/>
      <c r="AS58" s="153"/>
      <c r="AT58" s="153"/>
      <c r="AU58" s="153"/>
      <c r="AV58" s="153"/>
      <c r="AW58" s="153"/>
      <c r="AX58" s="153"/>
      <c r="AY58" s="153"/>
      <c r="AZ58" s="153"/>
      <c r="BA58" s="153"/>
      <c r="BB58" s="153"/>
      <c r="BC58" s="153"/>
      <c r="BD58" s="153"/>
      <c r="BE58" s="153"/>
      <c r="BF58" s="153"/>
      <c r="BG58" s="153"/>
      <c r="BH58" s="153"/>
      <c r="BI58" s="153"/>
      <c r="BJ58" s="153"/>
      <c r="BK58" s="153"/>
      <c r="BL58" s="153"/>
      <c r="BM58" s="153"/>
      <c r="BN58" s="153"/>
      <c r="BO58" s="153"/>
      <c r="BP58" s="153"/>
      <c r="BQ58" s="153"/>
      <c r="BR58" s="153"/>
      <c r="BS58" s="154"/>
      <c r="BT58" s="155"/>
      <c r="BU58" s="156"/>
      <c r="BV58" s="156"/>
      <c r="BW58" s="156"/>
      <c r="BX58" s="156"/>
      <c r="BY58" s="156"/>
      <c r="BZ58" s="156"/>
      <c r="CA58" s="156"/>
      <c r="CB58" s="156"/>
      <c r="CC58" s="156"/>
      <c r="CD58" s="156"/>
      <c r="CE58" s="156"/>
      <c r="CF58" s="156">
        <v>26</v>
      </c>
      <c r="CG58" s="156"/>
      <c r="CH58" s="156"/>
      <c r="CI58" s="156">
        <v>42</v>
      </c>
      <c r="CJ58" s="156"/>
      <c r="CK58" s="156"/>
      <c r="CL58" s="156"/>
      <c r="CM58" s="156"/>
      <c r="CN58" s="156"/>
      <c r="CO58" s="156">
        <v>14</v>
      </c>
      <c r="CP58" s="156"/>
      <c r="CQ58" s="156"/>
      <c r="CR58" s="156"/>
      <c r="CS58" s="156"/>
      <c r="CT58" s="156"/>
      <c r="CU58" s="156"/>
      <c r="CV58" s="156"/>
      <c r="CW58" s="156"/>
      <c r="CX58" s="156"/>
      <c r="CY58" s="156"/>
      <c r="CZ58" s="156"/>
      <c r="DA58" s="156"/>
      <c r="DB58" s="156"/>
      <c r="DC58" s="156">
        <v>10</v>
      </c>
      <c r="DD58" s="156"/>
      <c r="DE58" s="156"/>
      <c r="DF58" s="156"/>
      <c r="DG58" s="278">
        <v>42</v>
      </c>
      <c r="DH58" s="289">
        <v>134</v>
      </c>
      <c r="DI58" s="290">
        <f t="shared" si="1"/>
        <v>5</v>
      </c>
      <c r="DJ58" s="284"/>
      <c r="DK58" s="158"/>
      <c r="DL58" s="158"/>
      <c r="DM58" s="158"/>
      <c r="DN58" s="158"/>
      <c r="DO58" s="158"/>
      <c r="DP58" s="158"/>
      <c r="DQ58" s="158"/>
      <c r="DR58" s="158"/>
      <c r="DS58" s="158"/>
      <c r="DT58" s="158"/>
      <c r="DU58" s="158"/>
      <c r="DV58" s="158">
        <v>0.50462379150903736</v>
      </c>
      <c r="DW58" s="158"/>
      <c r="DX58" s="158"/>
      <c r="DY58" s="158">
        <v>0.69535519125683065</v>
      </c>
      <c r="DZ58" s="158"/>
      <c r="EA58" s="158"/>
      <c r="EB58" s="158"/>
      <c r="EC58" s="158"/>
      <c r="ED58" s="158"/>
      <c r="EE58" s="158">
        <v>0.48750975800156127</v>
      </c>
      <c r="EF58" s="158"/>
      <c r="EG58" s="158"/>
      <c r="EH58" s="158"/>
      <c r="EI58" s="158"/>
      <c r="EJ58" s="158"/>
      <c r="EK58" s="158"/>
      <c r="EL58" s="158"/>
      <c r="EM58" s="158"/>
      <c r="EN58" s="158"/>
      <c r="EO58" s="158"/>
      <c r="EP58" s="158"/>
      <c r="EQ58" s="158"/>
      <c r="ER58" s="158"/>
      <c r="ES58" s="158">
        <v>0.88415300546448083</v>
      </c>
      <c r="ET58" s="158"/>
      <c r="EU58" s="158"/>
      <c r="EV58" s="158"/>
      <c r="EW58" s="159">
        <v>0.63049700754618787</v>
      </c>
      <c r="EX58" s="160">
        <v>0.63039311638528672</v>
      </c>
      <c r="EY58" s="149">
        <v>12</v>
      </c>
      <c r="EZ58" s="150"/>
      <c r="FA58" s="150"/>
      <c r="FB58" s="150"/>
      <c r="FC58" s="150"/>
      <c r="FD58" s="150"/>
      <c r="FE58" s="150"/>
      <c r="FF58" s="150"/>
      <c r="FG58" s="150"/>
      <c r="FH58" s="150"/>
      <c r="FI58" s="150"/>
      <c r="FJ58" s="150"/>
      <c r="FK58" s="150"/>
      <c r="FL58" s="150"/>
      <c r="FM58" s="150"/>
      <c r="FN58" s="150"/>
      <c r="FO58" s="150"/>
      <c r="FP58" s="150"/>
      <c r="FQ58" s="150"/>
      <c r="FR58" s="150"/>
      <c r="FS58" s="150"/>
      <c r="FT58" s="150"/>
      <c r="FU58" s="150"/>
      <c r="FV58" s="150"/>
      <c r="FW58" s="150"/>
      <c r="FX58" s="150"/>
      <c r="FY58" s="150"/>
      <c r="FZ58" s="150"/>
      <c r="GA58" s="150"/>
      <c r="GB58" s="150"/>
      <c r="GC58" s="150"/>
      <c r="GD58" s="296">
        <v>6</v>
      </c>
      <c r="GE58" s="307">
        <v>18</v>
      </c>
      <c r="GF58" s="308">
        <f t="shared" si="2"/>
        <v>2</v>
      </c>
      <c r="GG58" s="302">
        <v>0.56238615664845171</v>
      </c>
      <c r="GH58" s="161"/>
      <c r="GI58" s="161"/>
      <c r="GJ58" s="161"/>
      <c r="GK58" s="161"/>
      <c r="GL58" s="161"/>
      <c r="GM58" s="161"/>
      <c r="GN58" s="161"/>
      <c r="GO58" s="161"/>
      <c r="GP58" s="161"/>
      <c r="GQ58" s="161"/>
      <c r="GR58" s="161"/>
      <c r="GS58" s="161"/>
      <c r="GT58" s="161"/>
      <c r="GU58" s="161"/>
      <c r="GV58" s="161"/>
      <c r="GW58" s="161"/>
      <c r="GX58" s="161"/>
      <c r="GY58" s="161"/>
      <c r="GZ58" s="161"/>
      <c r="HA58" s="161"/>
      <c r="HB58" s="161"/>
      <c r="HC58" s="161"/>
      <c r="HD58" s="161"/>
      <c r="HE58" s="161"/>
      <c r="HF58" s="161"/>
      <c r="HG58" s="161"/>
      <c r="HH58" s="161"/>
      <c r="HI58" s="161"/>
      <c r="HJ58" s="161"/>
      <c r="HK58" s="161"/>
      <c r="HL58" s="162">
        <v>0</v>
      </c>
      <c r="HM58" s="163">
        <v>0.37492410443230118</v>
      </c>
      <c r="HN58" s="152">
        <v>68</v>
      </c>
      <c r="HO58" s="153"/>
      <c r="HP58" s="153">
        <v>10</v>
      </c>
      <c r="HQ58" s="153"/>
      <c r="HR58" s="153">
        <v>5</v>
      </c>
      <c r="HS58" s="164">
        <v>0.56448087431693994</v>
      </c>
      <c r="HT58" s="153">
        <v>11</v>
      </c>
      <c r="HU58" s="165">
        <v>0.69597615499254839</v>
      </c>
      <c r="HV58" s="154"/>
      <c r="HW58" s="144">
        <v>38</v>
      </c>
      <c r="HX58" s="145">
        <v>190</v>
      </c>
      <c r="HY58" s="145">
        <v>6</v>
      </c>
      <c r="HZ58" s="145">
        <v>29</v>
      </c>
      <c r="IA58" s="145">
        <v>446</v>
      </c>
      <c r="IB58" s="145">
        <v>644</v>
      </c>
      <c r="IC58" s="145">
        <v>835</v>
      </c>
      <c r="ID58" s="145">
        <v>361</v>
      </c>
      <c r="IE58" s="145">
        <v>641</v>
      </c>
      <c r="IF58" s="145">
        <v>190</v>
      </c>
      <c r="IG58" s="145">
        <v>136</v>
      </c>
      <c r="IH58" s="145">
        <v>536</v>
      </c>
      <c r="II58" s="145">
        <v>102</v>
      </c>
      <c r="IJ58" s="145">
        <v>529</v>
      </c>
      <c r="IK58" s="145">
        <v>1132</v>
      </c>
      <c r="IL58" s="145">
        <v>794</v>
      </c>
      <c r="IM58" s="145">
        <v>110</v>
      </c>
      <c r="IN58" s="145">
        <v>6</v>
      </c>
      <c r="IO58" s="145">
        <v>86</v>
      </c>
      <c r="IP58" s="145">
        <v>17</v>
      </c>
      <c r="IQ58" s="145">
        <v>22</v>
      </c>
      <c r="IR58" s="145">
        <v>46</v>
      </c>
      <c r="IS58" s="145">
        <v>5</v>
      </c>
      <c r="IT58" s="145">
        <v>19</v>
      </c>
      <c r="IU58" s="145">
        <v>231</v>
      </c>
      <c r="IV58" s="145"/>
      <c r="IW58" s="145"/>
      <c r="IX58" s="146"/>
      <c r="IY58" s="166">
        <v>7151</v>
      </c>
      <c r="IZ58" s="315">
        <f t="shared" si="21"/>
        <v>5.3139421059991612E-3</v>
      </c>
      <c r="JA58" s="439">
        <f t="shared" si="3"/>
        <v>19.538251366120218</v>
      </c>
      <c r="JB58" s="444">
        <v>1626</v>
      </c>
      <c r="JC58" s="452">
        <v>0.22738078590406935</v>
      </c>
      <c r="JD58" s="445">
        <v>2313</v>
      </c>
      <c r="JE58" s="454">
        <v>0.32345126555726472</v>
      </c>
      <c r="JF58" s="167">
        <v>18.842105263157894</v>
      </c>
      <c r="JG58" s="168">
        <v>4.7631578947368425</v>
      </c>
      <c r="JH58" s="168">
        <v>5.833333333333333</v>
      </c>
      <c r="JI58" s="168">
        <v>3.9310344827586206</v>
      </c>
      <c r="JJ58" s="168">
        <v>6.7690582959641254</v>
      </c>
      <c r="JK58" s="168">
        <v>6.6304347826086953</v>
      </c>
      <c r="JL58" s="168">
        <v>5.4670658682634734</v>
      </c>
      <c r="JM58" s="168">
        <v>6.1994459833795013</v>
      </c>
      <c r="JN58" s="168">
        <v>6.5444617784711392</v>
      </c>
      <c r="JO58" s="168">
        <v>6.0473684210526315</v>
      </c>
      <c r="JP58" s="168">
        <v>5.9705882352941178</v>
      </c>
      <c r="JQ58" s="168">
        <v>5.5167910447761193</v>
      </c>
      <c r="JR58" s="168">
        <v>6.3725490196078427</v>
      </c>
      <c r="JS58" s="168">
        <v>3.1134215500945182</v>
      </c>
      <c r="JT58" s="168">
        <v>4.0636042402826851</v>
      </c>
      <c r="JU58" s="168">
        <v>4.1083123425692696</v>
      </c>
      <c r="JV58" s="168">
        <v>4.4272727272727277</v>
      </c>
      <c r="JW58" s="168">
        <v>5.833333333333333</v>
      </c>
      <c r="JX58" s="168">
        <v>8.3604651162790695</v>
      </c>
      <c r="JY58" s="168">
        <v>4.5882352941176467</v>
      </c>
      <c r="JZ58" s="168">
        <v>2.3636363636363638</v>
      </c>
      <c r="KA58" s="168">
        <v>4.5217391304347823</v>
      </c>
      <c r="KB58" s="168">
        <v>6.8</v>
      </c>
      <c r="KC58" s="168">
        <v>2.3157894736842106</v>
      </c>
      <c r="KD58" s="168">
        <v>14.978354978354979</v>
      </c>
      <c r="KE58" s="168"/>
      <c r="KF58" s="168"/>
      <c r="KG58" s="169"/>
      <c r="KH58" s="464">
        <f t="shared" si="4"/>
        <v>6.174462358138558</v>
      </c>
      <c r="KI58" s="149">
        <v>1588</v>
      </c>
      <c r="KJ58" s="150">
        <v>1269</v>
      </c>
      <c r="KK58" s="150">
        <v>6</v>
      </c>
      <c r="KL58" s="150">
        <v>5</v>
      </c>
      <c r="KM58" s="150"/>
      <c r="KN58" s="296">
        <v>4283</v>
      </c>
      <c r="KO58" s="330">
        <f t="shared" si="5"/>
        <v>0.22206684379807021</v>
      </c>
      <c r="KP58" s="331">
        <f t="shared" si="6"/>
        <v>0.1774576982240246</v>
      </c>
      <c r="KQ58" s="331">
        <f t="shared" si="7"/>
        <v>8.3904349042092017E-4</v>
      </c>
      <c r="KR58" s="331">
        <f t="shared" si="8"/>
        <v>6.9920290868410008E-4</v>
      </c>
      <c r="KS58" s="331">
        <f t="shared" si="9"/>
        <v>0</v>
      </c>
      <c r="KT58" s="332">
        <v>0.5989372115788002</v>
      </c>
      <c r="KU58" s="324">
        <v>4778.3339999999989</v>
      </c>
      <c r="KV58" s="170">
        <v>223.47760000000002</v>
      </c>
      <c r="KW58" s="342">
        <v>5001.8115999999991</v>
      </c>
      <c r="KX58" s="351">
        <f t="shared" si="10"/>
        <v>4.467933178450785E-2</v>
      </c>
      <c r="KY58" s="352">
        <f t="shared" si="11"/>
        <v>0.69945624388197447</v>
      </c>
      <c r="KZ58" s="346">
        <v>2986.4328999999998</v>
      </c>
      <c r="LA58" s="171">
        <v>1780.2622000000001</v>
      </c>
      <c r="LB58" s="172">
        <v>235.1165</v>
      </c>
      <c r="LC58" s="173">
        <v>0.59707024950719856</v>
      </c>
      <c r="LD58" s="174">
        <v>128</v>
      </c>
      <c r="LE58" s="175">
        <v>659</v>
      </c>
      <c r="LF58" s="175">
        <v>29</v>
      </c>
      <c r="LG58" s="175">
        <v>86</v>
      </c>
      <c r="LH58" s="175">
        <v>2192</v>
      </c>
      <c r="LI58" s="175">
        <v>3109</v>
      </c>
      <c r="LJ58" s="175">
        <v>3400</v>
      </c>
      <c r="LK58" s="175">
        <v>1780</v>
      </c>
      <c r="LL58" s="175">
        <v>3483</v>
      </c>
      <c r="LM58" s="175">
        <v>943</v>
      </c>
      <c r="LN58" s="175">
        <v>596</v>
      </c>
      <c r="LO58" s="175">
        <v>2351</v>
      </c>
      <c r="LP58" s="175">
        <v>529</v>
      </c>
      <c r="LQ58" s="175">
        <v>1131</v>
      </c>
      <c r="LR58" s="175">
        <v>3446</v>
      </c>
      <c r="LS58" s="175">
        <v>2486</v>
      </c>
      <c r="LT58" s="175">
        <v>361</v>
      </c>
      <c r="LU58" s="175">
        <v>29</v>
      </c>
      <c r="LV58" s="175">
        <v>549</v>
      </c>
      <c r="LW58" s="175">
        <v>63</v>
      </c>
      <c r="LX58" s="175">
        <v>27</v>
      </c>
      <c r="LY58" s="175">
        <v>125</v>
      </c>
      <c r="LZ58" s="175">
        <v>29</v>
      </c>
      <c r="MA58" s="175">
        <v>29</v>
      </c>
      <c r="MB58" s="175">
        <v>3230</v>
      </c>
      <c r="MC58" s="175"/>
      <c r="MD58" s="175"/>
      <c r="ME58" s="364"/>
      <c r="MF58" s="374">
        <f t="shared" si="12"/>
        <v>30790</v>
      </c>
      <c r="MG58" s="375">
        <f t="shared" si="13"/>
        <v>84.125683060109296</v>
      </c>
      <c r="MH58" s="369">
        <v>551</v>
      </c>
      <c r="MI58" s="156">
        <v>61</v>
      </c>
      <c r="MJ58" s="156"/>
      <c r="MK58" s="156">
        <v>1</v>
      </c>
      <c r="ML58" s="156">
        <v>388</v>
      </c>
      <c r="MM58" s="156">
        <v>563</v>
      </c>
      <c r="MN58" s="156">
        <v>346</v>
      </c>
      <c r="MO58" s="156">
        <v>98</v>
      </c>
      <c r="MP58" s="156">
        <v>94</v>
      </c>
      <c r="MQ58" s="156">
        <v>18</v>
      </c>
      <c r="MR58" s="156">
        <v>77</v>
      </c>
      <c r="MS58" s="156">
        <v>87</v>
      </c>
      <c r="MT58" s="156">
        <v>19</v>
      </c>
      <c r="MU58" s="156">
        <v>13</v>
      </c>
      <c r="MV58" s="156">
        <v>5</v>
      </c>
      <c r="MW58" s="156"/>
      <c r="MX58" s="156">
        <v>14</v>
      </c>
      <c r="MY58" s="156"/>
      <c r="MZ58" s="156">
        <v>83</v>
      </c>
      <c r="NA58" s="156">
        <v>1</v>
      </c>
      <c r="NB58" s="156">
        <v>7</v>
      </c>
      <c r="NC58" s="156">
        <v>39</v>
      </c>
      <c r="ND58" s="156"/>
      <c r="NE58" s="156"/>
      <c r="NF58" s="156"/>
      <c r="NG58" s="156"/>
      <c r="NH58" s="156"/>
      <c r="NI58" s="278"/>
      <c r="NJ58" s="289">
        <f t="shared" si="14"/>
        <v>2465</v>
      </c>
      <c r="NK58" s="290">
        <f t="shared" si="15"/>
        <v>6.7349726775956285</v>
      </c>
      <c r="NL58" s="386">
        <f t="shared" si="16"/>
        <v>30790</v>
      </c>
      <c r="NM58" s="387">
        <f t="shared" si="17"/>
        <v>2465</v>
      </c>
      <c r="NN58" s="393">
        <f t="shared" si="18"/>
        <v>7.4124191850849494E-2</v>
      </c>
      <c r="NO58" s="380"/>
      <c r="NP58" s="176">
        <v>10</v>
      </c>
      <c r="NQ58" s="176">
        <v>82</v>
      </c>
      <c r="NR58" s="176">
        <v>193</v>
      </c>
      <c r="NS58" s="176">
        <v>402</v>
      </c>
      <c r="NT58" s="176">
        <v>579</v>
      </c>
      <c r="NU58" s="176">
        <v>1199</v>
      </c>
      <c r="NV58" s="176"/>
      <c r="NW58" s="176"/>
      <c r="NX58" s="176"/>
      <c r="NY58" s="176"/>
      <c r="NZ58" s="176"/>
      <c r="OA58" s="176"/>
      <c r="OB58" s="176"/>
      <c r="OC58" s="176"/>
      <c r="OD58" s="176"/>
      <c r="OE58" s="397"/>
      <c r="OF58" s="403">
        <f t="shared" si="19"/>
        <v>2465</v>
      </c>
      <c r="OG58" s="407">
        <f t="shared" si="20"/>
        <v>0.11561866125760649</v>
      </c>
      <c r="OH58" s="415">
        <v>448</v>
      </c>
      <c r="OI58" s="416"/>
      <c r="OJ58" s="416">
        <v>260</v>
      </c>
      <c r="OK58" s="416">
        <v>708</v>
      </c>
      <c r="OL58" s="416"/>
      <c r="OM58" s="416"/>
      <c r="ON58" s="416">
        <v>14</v>
      </c>
      <c r="OO58" s="416">
        <v>14</v>
      </c>
      <c r="OP58" s="417">
        <v>722</v>
      </c>
      <c r="OQ58" s="429"/>
      <c r="OR58" s="430">
        <v>2</v>
      </c>
      <c r="OS58" s="431">
        <v>2</v>
      </c>
      <c r="OT58" s="346">
        <v>6.71</v>
      </c>
      <c r="OU58" s="177">
        <v>0.5591666666666667</v>
      </c>
      <c r="OV58" s="171">
        <v>1.1000000000000001</v>
      </c>
      <c r="OW58" s="177">
        <v>0.18333333333333335</v>
      </c>
      <c r="OX58" s="171">
        <v>40.599999999999994</v>
      </c>
      <c r="OY58" s="177">
        <v>3.3833333333333329</v>
      </c>
      <c r="OZ58" s="171">
        <v>10.7</v>
      </c>
      <c r="PA58" s="178">
        <v>1.7833333333333332</v>
      </c>
      <c r="PB58" s="155"/>
      <c r="PC58" s="156"/>
      <c r="PD58" s="156"/>
      <c r="PE58" s="156"/>
      <c r="PF58" s="156">
        <v>73</v>
      </c>
      <c r="PG58" s="156"/>
      <c r="PH58" s="156"/>
      <c r="PI58" s="156">
        <v>73</v>
      </c>
      <c r="PJ58" s="179">
        <v>1.0208362466787862E-2</v>
      </c>
    </row>
    <row r="59" spans="1:426" x14ac:dyDescent="0.15">
      <c r="A59" s="130" t="s">
        <v>494</v>
      </c>
      <c r="B59" s="131" t="s">
        <v>495</v>
      </c>
      <c r="C59" s="1093" t="s">
        <v>496</v>
      </c>
      <c r="D59" s="1094" t="s">
        <v>497</v>
      </c>
      <c r="E59" s="1094" t="s">
        <v>318</v>
      </c>
      <c r="F59" s="1093" t="s">
        <v>319</v>
      </c>
      <c r="G59" s="1093" t="s">
        <v>498</v>
      </c>
      <c r="H59" s="1093" t="s">
        <v>320</v>
      </c>
      <c r="I59" s="132" t="s">
        <v>493</v>
      </c>
      <c r="J59" s="133" t="s">
        <v>282</v>
      </c>
      <c r="K59" s="134">
        <v>978654</v>
      </c>
      <c r="L59" s="135">
        <v>0</v>
      </c>
      <c r="M59" s="135">
        <v>912221</v>
      </c>
      <c r="N59" s="135">
        <v>519953</v>
      </c>
      <c r="O59" s="136">
        <v>0.56998578195415361</v>
      </c>
      <c r="P59" s="137">
        <v>66433</v>
      </c>
      <c r="Q59" s="138">
        <v>983.5231500000001</v>
      </c>
      <c r="R59" s="139">
        <v>811977.75954999996</v>
      </c>
      <c r="S59" s="139">
        <v>71785.073360000009</v>
      </c>
      <c r="T59" s="139">
        <v>884746.3560599999</v>
      </c>
      <c r="U59" s="467">
        <f t="shared" si="0"/>
        <v>0.90404408101331002</v>
      </c>
      <c r="V59" s="140">
        <v>55.225426589999998</v>
      </c>
      <c r="W59" s="141">
        <v>7</v>
      </c>
      <c r="X59" s="141">
        <v>140.63214289999999</v>
      </c>
      <c r="Y59" s="141">
        <v>40.306566140000001</v>
      </c>
      <c r="Z59" s="141">
        <v>7.21</v>
      </c>
      <c r="AA59" s="141">
        <v>41.430291009999998</v>
      </c>
      <c r="AB59" s="141">
        <v>6.7137566140000002</v>
      </c>
      <c r="AC59" s="141">
        <v>40.423343250000002</v>
      </c>
      <c r="AD59" s="141">
        <v>36.715034719999998</v>
      </c>
      <c r="AE59" s="141">
        <v>375.65656122400003</v>
      </c>
      <c r="AF59" s="142">
        <v>0.18499853505744529</v>
      </c>
      <c r="AG59" s="143">
        <v>0.471100759649004</v>
      </c>
      <c r="AH59" s="147"/>
      <c r="AI59" s="148">
        <v>1</v>
      </c>
      <c r="AJ59" s="149">
        <v>8985</v>
      </c>
      <c r="AK59" s="150">
        <v>11600</v>
      </c>
      <c r="AL59" s="150">
        <v>122</v>
      </c>
      <c r="AM59" s="150">
        <v>2875</v>
      </c>
      <c r="AN59" s="151">
        <v>22964</v>
      </c>
      <c r="AO59" s="149">
        <v>613</v>
      </c>
      <c r="AP59" s="150">
        <v>2212</v>
      </c>
      <c r="AQ59" s="151"/>
      <c r="AR59" s="152"/>
      <c r="AS59" s="153"/>
      <c r="AT59" s="153"/>
      <c r="AU59" s="153"/>
      <c r="AV59" s="153"/>
      <c r="AW59" s="153"/>
      <c r="AX59" s="153"/>
      <c r="AY59" s="153"/>
      <c r="AZ59" s="153"/>
      <c r="BA59" s="153"/>
      <c r="BB59" s="153"/>
      <c r="BC59" s="153"/>
      <c r="BD59" s="153"/>
      <c r="BE59" s="153"/>
      <c r="BF59" s="153"/>
      <c r="BG59" s="153"/>
      <c r="BH59" s="153"/>
      <c r="BI59" s="153"/>
      <c r="BJ59" s="153"/>
      <c r="BK59" s="153"/>
      <c r="BL59" s="153"/>
      <c r="BM59" s="153"/>
      <c r="BN59" s="153"/>
      <c r="BO59" s="153"/>
      <c r="BP59" s="153"/>
      <c r="BQ59" s="153"/>
      <c r="BR59" s="153"/>
      <c r="BS59" s="154"/>
      <c r="BT59" s="155"/>
      <c r="BU59" s="156"/>
      <c r="BV59" s="156"/>
      <c r="BW59" s="156"/>
      <c r="BX59" s="156"/>
      <c r="BY59" s="156"/>
      <c r="BZ59" s="156"/>
      <c r="CA59" s="156"/>
      <c r="CB59" s="156">
        <v>20</v>
      </c>
      <c r="CC59" s="156"/>
      <c r="CD59" s="156"/>
      <c r="CE59" s="156"/>
      <c r="CF59" s="156">
        <v>35</v>
      </c>
      <c r="CG59" s="156"/>
      <c r="CH59" s="156"/>
      <c r="CI59" s="156">
        <v>36</v>
      </c>
      <c r="CJ59" s="156"/>
      <c r="CK59" s="156"/>
      <c r="CL59" s="156"/>
      <c r="CM59" s="156"/>
      <c r="CN59" s="156"/>
      <c r="CO59" s="156">
        <v>20</v>
      </c>
      <c r="CP59" s="156"/>
      <c r="CQ59" s="156">
        <v>20</v>
      </c>
      <c r="CR59" s="156"/>
      <c r="CS59" s="156"/>
      <c r="CT59" s="156"/>
      <c r="CU59" s="156"/>
      <c r="CV59" s="156"/>
      <c r="CW59" s="156"/>
      <c r="CX59" s="156"/>
      <c r="CY59" s="156"/>
      <c r="CZ59" s="156"/>
      <c r="DA59" s="156"/>
      <c r="DB59" s="156"/>
      <c r="DC59" s="156"/>
      <c r="DD59" s="156"/>
      <c r="DE59" s="156"/>
      <c r="DF59" s="156"/>
      <c r="DG59" s="278">
        <v>35</v>
      </c>
      <c r="DH59" s="289">
        <v>166</v>
      </c>
      <c r="DI59" s="290">
        <f t="shared" si="1"/>
        <v>6</v>
      </c>
      <c r="DJ59" s="284"/>
      <c r="DK59" s="158"/>
      <c r="DL59" s="158"/>
      <c r="DM59" s="158"/>
      <c r="DN59" s="158"/>
      <c r="DO59" s="158"/>
      <c r="DP59" s="158"/>
      <c r="DQ59" s="158"/>
      <c r="DR59" s="158">
        <v>0.24713114754098361</v>
      </c>
      <c r="DS59" s="158"/>
      <c r="DT59" s="158"/>
      <c r="DU59" s="158"/>
      <c r="DV59" s="158">
        <v>0.33731459797033569</v>
      </c>
      <c r="DW59" s="158"/>
      <c r="DX59" s="158"/>
      <c r="DY59" s="158">
        <v>0.46281117182756526</v>
      </c>
      <c r="DZ59" s="158"/>
      <c r="EA59" s="158"/>
      <c r="EB59" s="158"/>
      <c r="EC59" s="158"/>
      <c r="ED59" s="158"/>
      <c r="EE59" s="158">
        <v>0.29426229508196722</v>
      </c>
      <c r="EF59" s="158"/>
      <c r="EG59" s="158">
        <v>0.5215846994535519</v>
      </c>
      <c r="EH59" s="158"/>
      <c r="EI59" s="158"/>
      <c r="EJ59" s="158"/>
      <c r="EK59" s="158"/>
      <c r="EL59" s="158"/>
      <c r="EM59" s="158"/>
      <c r="EN59" s="158"/>
      <c r="EO59" s="158"/>
      <c r="EP59" s="158"/>
      <c r="EQ59" s="158"/>
      <c r="ER59" s="158"/>
      <c r="ES59" s="158"/>
      <c r="ET59" s="158"/>
      <c r="EU59" s="158"/>
      <c r="EV59" s="158"/>
      <c r="EW59" s="159">
        <v>0.77525370804059324</v>
      </c>
      <c r="EX59" s="160">
        <v>0.46301599841990915</v>
      </c>
      <c r="EY59" s="149">
        <v>5</v>
      </c>
      <c r="EZ59" s="150"/>
      <c r="FA59" s="150"/>
      <c r="FB59" s="150"/>
      <c r="FC59" s="150"/>
      <c r="FD59" s="150"/>
      <c r="FE59" s="150"/>
      <c r="FF59" s="150"/>
      <c r="FG59" s="150"/>
      <c r="FH59" s="150"/>
      <c r="FI59" s="150"/>
      <c r="FJ59" s="150"/>
      <c r="FK59" s="150">
        <v>4</v>
      </c>
      <c r="FL59" s="150"/>
      <c r="FM59" s="150"/>
      <c r="FN59" s="150"/>
      <c r="FO59" s="150"/>
      <c r="FP59" s="150"/>
      <c r="FQ59" s="150"/>
      <c r="FR59" s="150"/>
      <c r="FS59" s="150"/>
      <c r="FT59" s="150"/>
      <c r="FU59" s="150"/>
      <c r="FV59" s="150"/>
      <c r="FW59" s="150"/>
      <c r="FX59" s="150"/>
      <c r="FY59" s="150"/>
      <c r="FZ59" s="150"/>
      <c r="GA59" s="150"/>
      <c r="GB59" s="150"/>
      <c r="GC59" s="150"/>
      <c r="GD59" s="296">
        <v>5</v>
      </c>
      <c r="GE59" s="307">
        <v>14</v>
      </c>
      <c r="GF59" s="308">
        <f t="shared" si="2"/>
        <v>3</v>
      </c>
      <c r="GG59" s="302">
        <v>0.61420765027322399</v>
      </c>
      <c r="GH59" s="161"/>
      <c r="GI59" s="161"/>
      <c r="GJ59" s="161"/>
      <c r="GK59" s="161"/>
      <c r="GL59" s="161"/>
      <c r="GM59" s="161"/>
      <c r="GN59" s="161"/>
      <c r="GO59" s="161"/>
      <c r="GP59" s="161"/>
      <c r="GQ59" s="161"/>
      <c r="GR59" s="161"/>
      <c r="GS59" s="161">
        <v>0.37363387978142076</v>
      </c>
      <c r="GT59" s="161"/>
      <c r="GU59" s="161"/>
      <c r="GV59" s="161"/>
      <c r="GW59" s="161"/>
      <c r="GX59" s="161"/>
      <c r="GY59" s="161"/>
      <c r="GZ59" s="161"/>
      <c r="HA59" s="161"/>
      <c r="HB59" s="161"/>
      <c r="HC59" s="161"/>
      <c r="HD59" s="161"/>
      <c r="HE59" s="161"/>
      <c r="HF59" s="161"/>
      <c r="HG59" s="161"/>
      <c r="HH59" s="161"/>
      <c r="HI59" s="161"/>
      <c r="HJ59" s="161"/>
      <c r="HK59" s="161"/>
      <c r="HL59" s="162">
        <v>0.91857923497267757</v>
      </c>
      <c r="HM59" s="163">
        <v>0.6541764246682279</v>
      </c>
      <c r="HN59" s="152"/>
      <c r="HO59" s="153"/>
      <c r="HP59" s="153"/>
      <c r="HQ59" s="153"/>
      <c r="HR59" s="153"/>
      <c r="HS59" s="164"/>
      <c r="HT59" s="153"/>
      <c r="HU59" s="165"/>
      <c r="HV59" s="154"/>
      <c r="HW59" s="144">
        <v>94</v>
      </c>
      <c r="HX59" s="145">
        <v>470</v>
      </c>
      <c r="HY59" s="145">
        <v>9</v>
      </c>
      <c r="HZ59" s="145">
        <v>115</v>
      </c>
      <c r="IA59" s="145">
        <v>467</v>
      </c>
      <c r="IB59" s="145">
        <v>555</v>
      </c>
      <c r="IC59" s="145">
        <v>755</v>
      </c>
      <c r="ID59" s="145">
        <v>236</v>
      </c>
      <c r="IE59" s="145">
        <v>708</v>
      </c>
      <c r="IF59" s="145">
        <v>151</v>
      </c>
      <c r="IG59" s="145">
        <v>99</v>
      </c>
      <c r="IH59" s="145">
        <v>342</v>
      </c>
      <c r="II59" s="145">
        <v>75</v>
      </c>
      <c r="IJ59" s="145">
        <v>638</v>
      </c>
      <c r="IK59" s="145">
        <v>739</v>
      </c>
      <c r="IL59" s="145">
        <v>561</v>
      </c>
      <c r="IM59" s="145">
        <v>48</v>
      </c>
      <c r="IN59" s="145">
        <v>14</v>
      </c>
      <c r="IO59" s="145">
        <v>149</v>
      </c>
      <c r="IP59" s="145">
        <v>30</v>
      </c>
      <c r="IQ59" s="145">
        <v>22</v>
      </c>
      <c r="IR59" s="145">
        <v>37</v>
      </c>
      <c r="IS59" s="145">
        <v>3</v>
      </c>
      <c r="IT59" s="145">
        <v>57</v>
      </c>
      <c r="IU59" s="145"/>
      <c r="IV59" s="145"/>
      <c r="IW59" s="145">
        <v>13</v>
      </c>
      <c r="IX59" s="146">
        <v>47</v>
      </c>
      <c r="IY59" s="166">
        <v>6434</v>
      </c>
      <c r="IZ59" s="315">
        <f t="shared" si="21"/>
        <v>1.4609884986011812E-2</v>
      </c>
      <c r="JA59" s="439">
        <f t="shared" si="3"/>
        <v>17.579234972677597</v>
      </c>
      <c r="JB59" s="444">
        <v>2217</v>
      </c>
      <c r="JC59" s="452">
        <v>0.3445756916381722</v>
      </c>
      <c r="JD59" s="445">
        <v>2472</v>
      </c>
      <c r="JE59" s="454">
        <v>0.38420889027043831</v>
      </c>
      <c r="JF59" s="167">
        <v>24.297872340425531</v>
      </c>
      <c r="JG59" s="168">
        <v>5.7042553191489365</v>
      </c>
      <c r="JH59" s="168">
        <v>4.4444444444444446</v>
      </c>
      <c r="JI59" s="168">
        <v>3.9217391304347826</v>
      </c>
      <c r="JJ59" s="168">
        <v>8.2762312633832984</v>
      </c>
      <c r="JK59" s="168">
        <v>5.9639639639639643</v>
      </c>
      <c r="JL59" s="168">
        <v>5.1417218543046355</v>
      </c>
      <c r="JM59" s="168">
        <v>6.9322033898305087</v>
      </c>
      <c r="JN59" s="168">
        <v>5.6779661016949152</v>
      </c>
      <c r="JO59" s="168">
        <v>5.1456953642384109</v>
      </c>
      <c r="JP59" s="168">
        <v>7.1010101010101012</v>
      </c>
      <c r="JQ59" s="168">
        <v>7.1374269005847957</v>
      </c>
      <c r="JR59" s="168">
        <v>3.6666666666666665</v>
      </c>
      <c r="JS59" s="168">
        <v>3.0407523510971788</v>
      </c>
      <c r="JT59" s="168">
        <v>4.5778078484438431</v>
      </c>
      <c r="JU59" s="168">
        <v>4.8342245989304811</v>
      </c>
      <c r="JV59" s="168">
        <v>5.708333333333333</v>
      </c>
      <c r="JW59" s="168">
        <v>7.5</v>
      </c>
      <c r="JX59" s="168">
        <v>10.127516778523489</v>
      </c>
      <c r="JY59" s="168">
        <v>5.8</v>
      </c>
      <c r="JZ59" s="168">
        <v>4.4090909090909092</v>
      </c>
      <c r="KA59" s="168">
        <v>5.4594594594594597</v>
      </c>
      <c r="KB59" s="168">
        <v>6</v>
      </c>
      <c r="KC59" s="168">
        <v>4.0701754385964914</v>
      </c>
      <c r="KD59" s="168"/>
      <c r="KE59" s="168"/>
      <c r="KF59" s="168">
        <v>4.384615384615385</v>
      </c>
      <c r="KG59" s="169">
        <v>6.1914893617021276</v>
      </c>
      <c r="KH59" s="464">
        <f t="shared" si="4"/>
        <v>6.3659485501509119</v>
      </c>
      <c r="KI59" s="149">
        <v>1890</v>
      </c>
      <c r="KJ59" s="150">
        <v>717</v>
      </c>
      <c r="KK59" s="150">
        <v>2</v>
      </c>
      <c r="KL59" s="150"/>
      <c r="KM59" s="150">
        <v>1</v>
      </c>
      <c r="KN59" s="296">
        <v>3824</v>
      </c>
      <c r="KO59" s="330">
        <f t="shared" si="5"/>
        <v>0.29375194280385453</v>
      </c>
      <c r="KP59" s="331">
        <f t="shared" si="6"/>
        <v>0.11143922909543053</v>
      </c>
      <c r="KQ59" s="331">
        <f t="shared" si="7"/>
        <v>3.1084861672365556E-4</v>
      </c>
      <c r="KR59" s="331">
        <f t="shared" si="8"/>
        <v>0</v>
      </c>
      <c r="KS59" s="331">
        <f t="shared" si="9"/>
        <v>1.5542430836182778E-4</v>
      </c>
      <c r="KT59" s="332">
        <v>0.59434255517562951</v>
      </c>
      <c r="KU59" s="324">
        <v>4955.1200999999992</v>
      </c>
      <c r="KV59" s="170">
        <v>275.5949</v>
      </c>
      <c r="KW59" s="342">
        <v>5230.7150000000001</v>
      </c>
      <c r="KX59" s="351">
        <f t="shared" si="10"/>
        <v>5.268780654270018E-2</v>
      </c>
      <c r="KY59" s="352">
        <f t="shared" si="11"/>
        <v>0.81298026111283805</v>
      </c>
      <c r="KZ59" s="346">
        <v>3402.7308000000003</v>
      </c>
      <c r="LA59" s="171">
        <v>1647.0099999999998</v>
      </c>
      <c r="LB59" s="172">
        <v>180.97420000000002</v>
      </c>
      <c r="LC59" s="173">
        <v>0.65052880915897748</v>
      </c>
      <c r="LD59" s="174">
        <v>769</v>
      </c>
      <c r="LE59" s="175">
        <v>2130</v>
      </c>
      <c r="LF59" s="175">
        <v>32</v>
      </c>
      <c r="LG59" s="175">
        <v>335</v>
      </c>
      <c r="LH59" s="175">
        <v>3198</v>
      </c>
      <c r="LI59" s="175">
        <v>2537</v>
      </c>
      <c r="LJ59" s="175">
        <v>2780</v>
      </c>
      <c r="LK59" s="175">
        <v>1212</v>
      </c>
      <c r="LL59" s="175">
        <v>3244</v>
      </c>
      <c r="LM59" s="175">
        <v>600</v>
      </c>
      <c r="LN59" s="175">
        <v>582</v>
      </c>
      <c r="LO59" s="175">
        <v>1833</v>
      </c>
      <c r="LP59" s="175">
        <v>213</v>
      </c>
      <c r="LQ59" s="175">
        <v>1384</v>
      </c>
      <c r="LR59" s="175">
        <v>2743</v>
      </c>
      <c r="LS59" s="175">
        <v>2163</v>
      </c>
      <c r="LT59" s="175">
        <v>216</v>
      </c>
      <c r="LU59" s="175">
        <v>76</v>
      </c>
      <c r="LV59" s="175">
        <v>1074</v>
      </c>
      <c r="LW59" s="175">
        <v>122</v>
      </c>
      <c r="LX59" s="175">
        <v>68</v>
      </c>
      <c r="LY59" s="175">
        <v>142</v>
      </c>
      <c r="LZ59" s="175">
        <v>15</v>
      </c>
      <c r="MA59" s="175">
        <v>176</v>
      </c>
      <c r="MB59" s="175"/>
      <c r="MC59" s="175"/>
      <c r="MD59" s="175">
        <v>43</v>
      </c>
      <c r="ME59" s="364">
        <v>229</v>
      </c>
      <c r="MF59" s="374">
        <f t="shared" si="12"/>
        <v>27916</v>
      </c>
      <c r="MG59" s="375">
        <f t="shared" si="13"/>
        <v>76.273224043715842</v>
      </c>
      <c r="MH59" s="369">
        <v>1438</v>
      </c>
      <c r="MI59" s="156">
        <v>98</v>
      </c>
      <c r="MJ59" s="156"/>
      <c r="MK59" s="156">
        <v>3</v>
      </c>
      <c r="ML59" s="156">
        <v>193</v>
      </c>
      <c r="MM59" s="156">
        <v>215</v>
      </c>
      <c r="MN59" s="156">
        <v>356</v>
      </c>
      <c r="MO59" s="156">
        <v>186</v>
      </c>
      <c r="MP59" s="156">
        <v>75</v>
      </c>
      <c r="MQ59" s="156">
        <v>31</v>
      </c>
      <c r="MR59" s="156">
        <v>24</v>
      </c>
      <c r="MS59" s="156">
        <v>266</v>
      </c>
      <c r="MT59" s="156"/>
      <c r="MU59" s="156">
        <v>5</v>
      </c>
      <c r="MV59" s="156">
        <v>2</v>
      </c>
      <c r="MW59" s="156"/>
      <c r="MX59" s="156">
        <v>10</v>
      </c>
      <c r="MY59" s="156">
        <v>16</v>
      </c>
      <c r="MZ59" s="156">
        <v>287</v>
      </c>
      <c r="NA59" s="156">
        <v>22</v>
      </c>
      <c r="NB59" s="156">
        <v>10</v>
      </c>
      <c r="NC59" s="156">
        <v>22</v>
      </c>
      <c r="ND59" s="156"/>
      <c r="NE59" s="156">
        <v>6</v>
      </c>
      <c r="NF59" s="156"/>
      <c r="NG59" s="156"/>
      <c r="NH59" s="156">
        <v>2</v>
      </c>
      <c r="NI59" s="278">
        <v>20</v>
      </c>
      <c r="NJ59" s="289">
        <f t="shared" si="14"/>
        <v>3287</v>
      </c>
      <c r="NK59" s="290">
        <f t="shared" si="15"/>
        <v>8.9808743169398912</v>
      </c>
      <c r="NL59" s="386">
        <f t="shared" si="16"/>
        <v>27916</v>
      </c>
      <c r="NM59" s="387">
        <f t="shared" si="17"/>
        <v>3287</v>
      </c>
      <c r="NN59" s="393">
        <f t="shared" si="18"/>
        <v>0.1053424350222735</v>
      </c>
      <c r="NO59" s="380"/>
      <c r="NP59" s="176"/>
      <c r="NQ59" s="176">
        <v>6</v>
      </c>
      <c r="NR59" s="176">
        <v>92</v>
      </c>
      <c r="NS59" s="176">
        <v>885</v>
      </c>
      <c r="NT59" s="176">
        <v>899</v>
      </c>
      <c r="NU59" s="176">
        <v>1405</v>
      </c>
      <c r="NV59" s="176"/>
      <c r="NW59" s="176"/>
      <c r="NX59" s="176"/>
      <c r="NY59" s="176"/>
      <c r="NZ59" s="176"/>
      <c r="OA59" s="176"/>
      <c r="OB59" s="176"/>
      <c r="OC59" s="176"/>
      <c r="OD59" s="176"/>
      <c r="OE59" s="397"/>
      <c r="OF59" s="403">
        <f t="shared" si="19"/>
        <v>3287</v>
      </c>
      <c r="OG59" s="407">
        <f t="shared" si="20"/>
        <v>2.9814420444174018E-2</v>
      </c>
      <c r="OH59" s="415">
        <v>964</v>
      </c>
      <c r="OI59" s="416">
        <v>3</v>
      </c>
      <c r="OJ59" s="416">
        <v>13</v>
      </c>
      <c r="OK59" s="416">
        <v>980</v>
      </c>
      <c r="OL59" s="416">
        <v>36</v>
      </c>
      <c r="OM59" s="416">
        <v>9</v>
      </c>
      <c r="ON59" s="416">
        <v>683</v>
      </c>
      <c r="OO59" s="416">
        <v>728</v>
      </c>
      <c r="OP59" s="417">
        <v>1708</v>
      </c>
      <c r="OQ59" s="429"/>
      <c r="OR59" s="430"/>
      <c r="OS59" s="431"/>
      <c r="OT59" s="346">
        <v>4.25</v>
      </c>
      <c r="OU59" s="177">
        <v>0.85</v>
      </c>
      <c r="OV59" s="171">
        <v>4.34</v>
      </c>
      <c r="OW59" s="177">
        <v>0.48222222222222222</v>
      </c>
      <c r="OX59" s="171">
        <v>28.74</v>
      </c>
      <c r="OY59" s="177">
        <v>5.7479999999999993</v>
      </c>
      <c r="OZ59" s="171">
        <v>25.11</v>
      </c>
      <c r="PA59" s="178">
        <v>2.79</v>
      </c>
      <c r="PB59" s="155"/>
      <c r="PC59" s="156"/>
      <c r="PD59" s="156"/>
      <c r="PE59" s="156"/>
      <c r="PF59" s="156"/>
      <c r="PG59" s="156"/>
      <c r="PH59" s="156"/>
      <c r="PI59" s="156"/>
      <c r="PJ59" s="157"/>
    </row>
    <row r="60" spans="1:426" x14ac:dyDescent="0.15">
      <c r="A60" s="130" t="s">
        <v>494</v>
      </c>
      <c r="B60" s="131" t="s">
        <v>499</v>
      </c>
      <c r="C60" s="1093" t="s">
        <v>500</v>
      </c>
      <c r="D60" s="1094" t="s">
        <v>497</v>
      </c>
      <c r="E60" s="1094" t="s">
        <v>318</v>
      </c>
      <c r="F60" s="1093" t="s">
        <v>319</v>
      </c>
      <c r="G60" s="1093" t="s">
        <v>319</v>
      </c>
      <c r="H60" s="1093" t="s">
        <v>320</v>
      </c>
      <c r="I60" s="132" t="s">
        <v>493</v>
      </c>
      <c r="J60" s="133" t="s">
        <v>282</v>
      </c>
      <c r="K60" s="134"/>
      <c r="L60" s="135"/>
      <c r="M60" s="135"/>
      <c r="N60" s="135"/>
      <c r="O60" s="136"/>
      <c r="P60" s="137"/>
      <c r="Q60" s="138"/>
      <c r="R60" s="139"/>
      <c r="S60" s="139"/>
      <c r="T60" s="139"/>
      <c r="U60" s="467"/>
      <c r="V60" s="140">
        <v>19.08382937</v>
      </c>
      <c r="W60" s="141">
        <v>2.17</v>
      </c>
      <c r="X60" s="141">
        <v>44.451666670000002</v>
      </c>
      <c r="Y60" s="141">
        <v>18.626613760000001</v>
      </c>
      <c r="Z60" s="141">
        <v>4.5151587299999996</v>
      </c>
      <c r="AA60" s="141">
        <v>33.378994710000001</v>
      </c>
      <c r="AB60" s="141">
        <v>2.83</v>
      </c>
      <c r="AC60" s="141">
        <v>15.94419147</v>
      </c>
      <c r="AD60" s="141">
        <v>34.88659226</v>
      </c>
      <c r="AE60" s="141">
        <v>175.88704696999997</v>
      </c>
      <c r="AF60" s="142">
        <v>0.15260194791983775</v>
      </c>
      <c r="AG60" s="143">
        <v>0.35545334170661408</v>
      </c>
      <c r="AH60" s="147"/>
      <c r="AI60" s="148"/>
      <c r="AJ60" s="149"/>
      <c r="AK60" s="150"/>
      <c r="AL60" s="150"/>
      <c r="AM60" s="150"/>
      <c r="AN60" s="151"/>
      <c r="AO60" s="149">
        <v>1575</v>
      </c>
      <c r="AP60" s="150">
        <v>1</v>
      </c>
      <c r="AQ60" s="151">
        <v>6</v>
      </c>
      <c r="AR60" s="152"/>
      <c r="AS60" s="153"/>
      <c r="AT60" s="153"/>
      <c r="AU60" s="153"/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  <c r="BK60" s="153"/>
      <c r="BL60" s="153"/>
      <c r="BM60" s="153"/>
      <c r="BN60" s="153"/>
      <c r="BO60" s="153"/>
      <c r="BP60" s="153"/>
      <c r="BQ60" s="153"/>
      <c r="BR60" s="153"/>
      <c r="BS60" s="154"/>
      <c r="BT60" s="155"/>
      <c r="BU60" s="156"/>
      <c r="BV60" s="156"/>
      <c r="BW60" s="156"/>
      <c r="BX60" s="156"/>
      <c r="BY60" s="156"/>
      <c r="BZ60" s="156"/>
      <c r="CA60" s="156"/>
      <c r="CB60" s="156"/>
      <c r="CC60" s="156"/>
      <c r="CD60" s="156"/>
      <c r="CE60" s="156"/>
      <c r="CF60" s="156"/>
      <c r="CG60" s="156"/>
      <c r="CH60" s="156"/>
      <c r="CI60" s="156"/>
      <c r="CJ60" s="156"/>
      <c r="CK60" s="156"/>
      <c r="CL60" s="156"/>
      <c r="CM60" s="156"/>
      <c r="CN60" s="156"/>
      <c r="CO60" s="156"/>
      <c r="CP60" s="156"/>
      <c r="CQ60" s="156"/>
      <c r="CR60" s="156"/>
      <c r="CS60" s="156"/>
      <c r="CT60" s="156"/>
      <c r="CU60" s="156"/>
      <c r="CV60" s="156">
        <v>20</v>
      </c>
      <c r="CW60" s="156"/>
      <c r="CX60" s="156"/>
      <c r="CY60" s="156"/>
      <c r="CZ60" s="156"/>
      <c r="DA60" s="156"/>
      <c r="DB60" s="156"/>
      <c r="DC60" s="156"/>
      <c r="DD60" s="156"/>
      <c r="DE60" s="156"/>
      <c r="DF60" s="156"/>
      <c r="DG60" s="278"/>
      <c r="DH60" s="289">
        <v>20</v>
      </c>
      <c r="DI60" s="290">
        <f t="shared" si="1"/>
        <v>1</v>
      </c>
      <c r="DJ60" s="284"/>
      <c r="DK60" s="158"/>
      <c r="DL60" s="158"/>
      <c r="DM60" s="158"/>
      <c r="DN60" s="158"/>
      <c r="DO60" s="158"/>
      <c r="DP60" s="158"/>
      <c r="DQ60" s="158"/>
      <c r="DR60" s="158"/>
      <c r="DS60" s="158"/>
      <c r="DT60" s="158"/>
      <c r="DU60" s="158"/>
      <c r="DV60" s="158"/>
      <c r="DW60" s="158"/>
      <c r="DX60" s="158"/>
      <c r="DY60" s="158"/>
      <c r="DZ60" s="158"/>
      <c r="EA60" s="158"/>
      <c r="EB60" s="158"/>
      <c r="EC60" s="158"/>
      <c r="ED60" s="158"/>
      <c r="EE60" s="158"/>
      <c r="EF60" s="158"/>
      <c r="EG60" s="158"/>
      <c r="EH60" s="158"/>
      <c r="EI60" s="158"/>
      <c r="EJ60" s="158"/>
      <c r="EK60" s="158"/>
      <c r="EL60" s="158">
        <v>0.59125683060109291</v>
      </c>
      <c r="EM60" s="158"/>
      <c r="EN60" s="158"/>
      <c r="EO60" s="158"/>
      <c r="EP60" s="158"/>
      <c r="EQ60" s="158"/>
      <c r="ER60" s="158"/>
      <c r="ES60" s="158"/>
      <c r="ET60" s="158"/>
      <c r="EU60" s="158"/>
      <c r="EV60" s="158"/>
      <c r="EW60" s="159"/>
      <c r="EX60" s="160">
        <v>0.59125683060109291</v>
      </c>
      <c r="EY60" s="149"/>
      <c r="EZ60" s="150"/>
      <c r="FA60" s="150"/>
      <c r="FB60" s="150"/>
      <c r="FC60" s="150"/>
      <c r="FD60" s="150"/>
      <c r="FE60" s="150"/>
      <c r="FF60" s="150"/>
      <c r="FG60" s="150"/>
      <c r="FH60" s="150"/>
      <c r="FI60" s="150"/>
      <c r="FJ60" s="150"/>
      <c r="FK60" s="150"/>
      <c r="FL60" s="150"/>
      <c r="FM60" s="150"/>
      <c r="FN60" s="150"/>
      <c r="FO60" s="150"/>
      <c r="FP60" s="150"/>
      <c r="FQ60" s="150"/>
      <c r="FR60" s="150"/>
      <c r="FS60" s="150"/>
      <c r="FT60" s="150"/>
      <c r="FU60" s="150">
        <v>4</v>
      </c>
      <c r="FV60" s="150"/>
      <c r="FW60" s="150"/>
      <c r="FX60" s="150"/>
      <c r="FY60" s="150"/>
      <c r="FZ60" s="150"/>
      <c r="GA60" s="150"/>
      <c r="GB60" s="150"/>
      <c r="GC60" s="150"/>
      <c r="GD60" s="296"/>
      <c r="GE60" s="307">
        <v>4</v>
      </c>
      <c r="GF60" s="308">
        <f t="shared" si="2"/>
        <v>1</v>
      </c>
      <c r="GG60" s="302"/>
      <c r="GH60" s="161"/>
      <c r="GI60" s="161"/>
      <c r="GJ60" s="161"/>
      <c r="GK60" s="161"/>
      <c r="GL60" s="161"/>
      <c r="GM60" s="161"/>
      <c r="GN60" s="161"/>
      <c r="GO60" s="161"/>
      <c r="GP60" s="161"/>
      <c r="GQ60" s="161"/>
      <c r="GR60" s="161"/>
      <c r="GS60" s="161"/>
      <c r="GT60" s="161"/>
      <c r="GU60" s="161"/>
      <c r="GV60" s="161"/>
      <c r="GW60" s="161"/>
      <c r="GX60" s="161"/>
      <c r="GY60" s="161"/>
      <c r="GZ60" s="161"/>
      <c r="HA60" s="161"/>
      <c r="HB60" s="161"/>
      <c r="HC60" s="161">
        <v>0.38387978142076501</v>
      </c>
      <c r="HD60" s="161"/>
      <c r="HE60" s="161"/>
      <c r="HF60" s="161"/>
      <c r="HG60" s="161"/>
      <c r="HH60" s="161"/>
      <c r="HI60" s="161"/>
      <c r="HJ60" s="161"/>
      <c r="HK60" s="161"/>
      <c r="HL60" s="162"/>
      <c r="HM60" s="163">
        <v>0.38387978142076501</v>
      </c>
      <c r="HN60" s="152">
        <v>75</v>
      </c>
      <c r="HO60" s="153"/>
      <c r="HP60" s="153"/>
      <c r="HQ60" s="153"/>
      <c r="HR60" s="153"/>
      <c r="HS60" s="164"/>
      <c r="HT60" s="153"/>
      <c r="HU60" s="165"/>
      <c r="HV60" s="154"/>
      <c r="HW60" s="144"/>
      <c r="HX60" s="145"/>
      <c r="HY60" s="145"/>
      <c r="HZ60" s="145"/>
      <c r="IA60" s="145"/>
      <c r="IB60" s="145"/>
      <c r="IC60" s="145"/>
      <c r="ID60" s="145"/>
      <c r="IE60" s="145">
        <v>903</v>
      </c>
      <c r="IF60" s="145">
        <v>1</v>
      </c>
      <c r="IG60" s="145"/>
      <c r="IH60" s="145"/>
      <c r="II60" s="145"/>
      <c r="IJ60" s="145"/>
      <c r="IK60" s="145"/>
      <c r="IL60" s="145"/>
      <c r="IM60" s="145">
        <v>1</v>
      </c>
      <c r="IN60" s="145"/>
      <c r="IO60" s="145">
        <v>2</v>
      </c>
      <c r="IP60" s="145"/>
      <c r="IQ60" s="145"/>
      <c r="IR60" s="145">
        <v>2</v>
      </c>
      <c r="IS60" s="145"/>
      <c r="IT60" s="145">
        <v>12</v>
      </c>
      <c r="IU60" s="145"/>
      <c r="IV60" s="145"/>
      <c r="IW60" s="145">
        <v>1</v>
      </c>
      <c r="IX60" s="146">
        <v>11</v>
      </c>
      <c r="IY60" s="166">
        <v>933</v>
      </c>
      <c r="IZ60" s="315"/>
      <c r="JA60" s="439">
        <f t="shared" si="3"/>
        <v>2.5491803278688523</v>
      </c>
      <c r="JB60" s="444">
        <v>515</v>
      </c>
      <c r="JC60" s="452">
        <v>0.55198285101822075</v>
      </c>
      <c r="JD60" s="445">
        <v>625</v>
      </c>
      <c r="JE60" s="454">
        <v>0.66988210075026799</v>
      </c>
      <c r="JF60" s="167"/>
      <c r="JG60" s="168"/>
      <c r="JH60" s="168"/>
      <c r="JI60" s="168"/>
      <c r="JJ60" s="168"/>
      <c r="JK60" s="168"/>
      <c r="JL60" s="168"/>
      <c r="JM60" s="168"/>
      <c r="JN60" s="168">
        <v>6.2834994462901443</v>
      </c>
      <c r="JO60" s="168">
        <v>3</v>
      </c>
      <c r="JP60" s="168"/>
      <c r="JQ60" s="168"/>
      <c r="JR60" s="168"/>
      <c r="JS60" s="168"/>
      <c r="JT60" s="168"/>
      <c r="JU60" s="168"/>
      <c r="JV60" s="168">
        <v>20</v>
      </c>
      <c r="JW60" s="168"/>
      <c r="JX60" s="168">
        <v>9</v>
      </c>
      <c r="JY60" s="168"/>
      <c r="JZ60" s="168"/>
      <c r="KA60" s="168">
        <v>17</v>
      </c>
      <c r="KB60" s="168"/>
      <c r="KC60" s="168">
        <v>1.8333333333333333</v>
      </c>
      <c r="KD60" s="168"/>
      <c r="KE60" s="168"/>
      <c r="KF60" s="168">
        <v>4</v>
      </c>
      <c r="KG60" s="169">
        <v>3.3636363636363638</v>
      </c>
      <c r="KH60" s="464">
        <f t="shared" si="4"/>
        <v>8.0600586429074799</v>
      </c>
      <c r="KI60" s="149">
        <v>686</v>
      </c>
      <c r="KJ60" s="150">
        <v>188</v>
      </c>
      <c r="KK60" s="150"/>
      <c r="KL60" s="150"/>
      <c r="KM60" s="150"/>
      <c r="KN60" s="296">
        <v>59</v>
      </c>
      <c r="KO60" s="330">
        <f t="shared" si="5"/>
        <v>0.73526259378349412</v>
      </c>
      <c r="KP60" s="331">
        <f t="shared" si="6"/>
        <v>0.20150053590568059</v>
      </c>
      <c r="KQ60" s="331">
        <f t="shared" si="7"/>
        <v>0</v>
      </c>
      <c r="KR60" s="331">
        <f t="shared" si="8"/>
        <v>0</v>
      </c>
      <c r="KS60" s="331">
        <f t="shared" si="9"/>
        <v>0</v>
      </c>
      <c r="KT60" s="332">
        <v>6.3236870310825297E-2</v>
      </c>
      <c r="KU60" s="324">
        <v>988.75379999999984</v>
      </c>
      <c r="KV60" s="170">
        <v>476.54480000000001</v>
      </c>
      <c r="KW60" s="342">
        <v>1465.2985999999999</v>
      </c>
      <c r="KX60" s="351">
        <f t="shared" si="10"/>
        <v>0.3252202656850966</v>
      </c>
      <c r="KY60" s="352">
        <f t="shared" si="11"/>
        <v>1.5705236870310824</v>
      </c>
      <c r="KZ60" s="346">
        <v>38.543199999999999</v>
      </c>
      <c r="LA60" s="171">
        <v>1425.6279999999999</v>
      </c>
      <c r="LB60" s="172">
        <v>1.1274</v>
      </c>
      <c r="LC60" s="173">
        <v>2.6303990190122337E-2</v>
      </c>
      <c r="LD60" s="174"/>
      <c r="LE60" s="175"/>
      <c r="LF60" s="175"/>
      <c r="LG60" s="175"/>
      <c r="LH60" s="175"/>
      <c r="LI60" s="175"/>
      <c r="LJ60" s="175"/>
      <c r="LK60" s="175"/>
      <c r="LL60" s="175">
        <v>4218</v>
      </c>
      <c r="LM60" s="175">
        <v>2</v>
      </c>
      <c r="LN60" s="175"/>
      <c r="LO60" s="175"/>
      <c r="LP60" s="175"/>
      <c r="LQ60" s="175"/>
      <c r="LR60" s="175"/>
      <c r="LS60" s="175"/>
      <c r="LT60" s="175">
        <v>19</v>
      </c>
      <c r="LU60" s="175"/>
      <c r="LV60" s="175">
        <v>15</v>
      </c>
      <c r="LW60" s="175"/>
      <c r="LX60" s="175"/>
      <c r="LY60" s="175">
        <v>32</v>
      </c>
      <c r="LZ60" s="175"/>
      <c r="MA60" s="175">
        <v>13</v>
      </c>
      <c r="MB60" s="175"/>
      <c r="MC60" s="175"/>
      <c r="MD60" s="175">
        <v>3</v>
      </c>
      <c r="ME60" s="364">
        <v>26</v>
      </c>
      <c r="MF60" s="374">
        <f t="shared" si="12"/>
        <v>4328</v>
      </c>
      <c r="MG60" s="375">
        <f t="shared" si="13"/>
        <v>11.825136612021858</v>
      </c>
      <c r="MH60" s="369"/>
      <c r="MI60" s="156"/>
      <c r="MJ60" s="156"/>
      <c r="MK60" s="156"/>
      <c r="ML60" s="156"/>
      <c r="MM60" s="156"/>
      <c r="MN60" s="156"/>
      <c r="MO60" s="156"/>
      <c r="MP60" s="156">
        <v>561</v>
      </c>
      <c r="MQ60" s="156"/>
      <c r="MR60" s="156"/>
      <c r="MS60" s="156"/>
      <c r="MT60" s="156"/>
      <c r="MU60" s="156"/>
      <c r="MV60" s="156"/>
      <c r="MW60" s="156"/>
      <c r="MX60" s="156"/>
      <c r="MY60" s="156"/>
      <c r="MZ60" s="156">
        <v>1</v>
      </c>
      <c r="NA60" s="156"/>
      <c r="NB60" s="156"/>
      <c r="NC60" s="156"/>
      <c r="ND60" s="156"/>
      <c r="NE60" s="156"/>
      <c r="NF60" s="156"/>
      <c r="NG60" s="156"/>
      <c r="NH60" s="156"/>
      <c r="NI60" s="278"/>
      <c r="NJ60" s="289">
        <f t="shared" si="14"/>
        <v>562</v>
      </c>
      <c r="NK60" s="290">
        <f t="shared" si="15"/>
        <v>1.53551912568306</v>
      </c>
      <c r="NL60" s="386">
        <f t="shared" si="16"/>
        <v>4328</v>
      </c>
      <c r="NM60" s="387">
        <f t="shared" si="17"/>
        <v>562</v>
      </c>
      <c r="NN60" s="393">
        <f t="shared" si="18"/>
        <v>0.1149284253578732</v>
      </c>
      <c r="NO60" s="380"/>
      <c r="NP60" s="176"/>
      <c r="NQ60" s="176"/>
      <c r="NR60" s="176"/>
      <c r="NS60" s="176"/>
      <c r="NT60" s="176">
        <v>4</v>
      </c>
      <c r="NU60" s="176">
        <v>558</v>
      </c>
      <c r="NV60" s="176"/>
      <c r="NW60" s="176"/>
      <c r="NX60" s="176"/>
      <c r="NY60" s="176"/>
      <c r="NZ60" s="176"/>
      <c r="OA60" s="176"/>
      <c r="OB60" s="176"/>
      <c r="OC60" s="176"/>
      <c r="OD60" s="176"/>
      <c r="OE60" s="397"/>
      <c r="OF60" s="403">
        <f t="shared" si="19"/>
        <v>562</v>
      </c>
      <c r="OG60" s="407">
        <f t="shared" si="20"/>
        <v>0</v>
      </c>
      <c r="OH60" s="415"/>
      <c r="OI60" s="416"/>
      <c r="OJ60" s="416"/>
      <c r="OK60" s="416"/>
      <c r="OL60" s="416"/>
      <c r="OM60" s="416"/>
      <c r="ON60" s="416"/>
      <c r="OO60" s="416"/>
      <c r="OP60" s="417"/>
      <c r="OQ60" s="429"/>
      <c r="OR60" s="430"/>
      <c r="OS60" s="431"/>
      <c r="OT60" s="400"/>
      <c r="OU60" s="177"/>
      <c r="OV60" s="171">
        <v>1.0999999999999999</v>
      </c>
      <c r="OW60" s="177">
        <v>0.27499999999999997</v>
      </c>
      <c r="OX60" s="177"/>
      <c r="OY60" s="177"/>
      <c r="OZ60" s="171">
        <v>7.61</v>
      </c>
      <c r="PA60" s="178">
        <v>1.9025000000000001</v>
      </c>
      <c r="PB60" s="155"/>
      <c r="PC60" s="156"/>
      <c r="PD60" s="156"/>
      <c r="PE60" s="156"/>
      <c r="PF60" s="156"/>
      <c r="PG60" s="156"/>
      <c r="PH60" s="156"/>
      <c r="PI60" s="156"/>
      <c r="PJ60" s="157"/>
    </row>
    <row r="61" spans="1:426" x14ac:dyDescent="0.15">
      <c r="A61" s="130" t="s">
        <v>501</v>
      </c>
      <c r="B61" s="131" t="s">
        <v>502</v>
      </c>
      <c r="C61" s="1093" t="s">
        <v>503</v>
      </c>
      <c r="D61" s="1094" t="s">
        <v>504</v>
      </c>
      <c r="E61" s="1094" t="s">
        <v>207</v>
      </c>
      <c r="F61" s="1093" t="s">
        <v>208</v>
      </c>
      <c r="G61" s="1093" t="s">
        <v>208</v>
      </c>
      <c r="H61" s="1093" t="s">
        <v>505</v>
      </c>
      <c r="I61" s="132" t="s">
        <v>210</v>
      </c>
      <c r="J61" s="133" t="s">
        <v>282</v>
      </c>
      <c r="K61" s="134">
        <v>212346</v>
      </c>
      <c r="L61" s="135">
        <v>155840</v>
      </c>
      <c r="M61" s="135">
        <v>212255</v>
      </c>
      <c r="N61" s="135">
        <v>189999</v>
      </c>
      <c r="O61" s="136">
        <v>0.89514499069515441</v>
      </c>
      <c r="P61" s="137">
        <v>91</v>
      </c>
      <c r="Q61" s="138">
        <v>2778.0369999999998</v>
      </c>
      <c r="R61" s="139">
        <v>101843.05050999997</v>
      </c>
      <c r="S61" s="139">
        <v>0</v>
      </c>
      <c r="T61" s="139">
        <v>104621.08750999997</v>
      </c>
      <c r="U61" s="467">
        <f t="shared" si="0"/>
        <v>0.4926915859493467</v>
      </c>
      <c r="V61" s="140">
        <v>29.70839286</v>
      </c>
      <c r="W61" s="141"/>
      <c r="X61" s="141">
        <v>36.084232800000002</v>
      </c>
      <c r="Y61" s="141">
        <v>6.75</v>
      </c>
      <c r="Z61" s="141">
        <v>3</v>
      </c>
      <c r="AA61" s="141">
        <v>0.75</v>
      </c>
      <c r="AB61" s="141"/>
      <c r="AC61" s="141"/>
      <c r="AD61" s="141"/>
      <c r="AE61" s="141">
        <v>76.292625659999999</v>
      </c>
      <c r="AF61" s="142">
        <v>0.38940058233670183</v>
      </c>
      <c r="AG61" s="143">
        <v>0.47297143711910367</v>
      </c>
      <c r="AH61" s="147"/>
      <c r="AI61" s="148"/>
      <c r="AJ61" s="149"/>
      <c r="AK61" s="150"/>
      <c r="AL61" s="150"/>
      <c r="AM61" s="150"/>
      <c r="AN61" s="151"/>
      <c r="AO61" s="149">
        <v>160</v>
      </c>
      <c r="AP61" s="150"/>
      <c r="AQ61" s="151">
        <v>217</v>
      </c>
      <c r="AR61" s="152"/>
      <c r="AS61" s="153"/>
      <c r="AT61" s="153"/>
      <c r="AU61" s="153"/>
      <c r="AV61" s="153"/>
      <c r="AW61" s="153"/>
      <c r="AX61" s="153"/>
      <c r="AY61" s="153"/>
      <c r="AZ61" s="153"/>
      <c r="BA61" s="153"/>
      <c r="BB61" s="153"/>
      <c r="BC61" s="153"/>
      <c r="BD61" s="153"/>
      <c r="BE61" s="153"/>
      <c r="BF61" s="153"/>
      <c r="BG61" s="153"/>
      <c r="BH61" s="153"/>
      <c r="BI61" s="153"/>
      <c r="BJ61" s="153"/>
      <c r="BK61" s="153"/>
      <c r="BL61" s="153"/>
      <c r="BM61" s="153"/>
      <c r="BN61" s="153"/>
      <c r="BO61" s="153"/>
      <c r="BP61" s="153"/>
      <c r="BQ61" s="153"/>
      <c r="BR61" s="153"/>
      <c r="BS61" s="154"/>
      <c r="BT61" s="155"/>
      <c r="BU61" s="156"/>
      <c r="BV61" s="156"/>
      <c r="BW61" s="156"/>
      <c r="BX61" s="156"/>
      <c r="BY61" s="156"/>
      <c r="BZ61" s="156"/>
      <c r="CA61" s="156"/>
      <c r="CB61" s="156"/>
      <c r="CC61" s="156"/>
      <c r="CD61" s="156"/>
      <c r="CE61" s="156"/>
      <c r="CF61" s="156"/>
      <c r="CG61" s="156"/>
      <c r="CH61" s="156"/>
      <c r="CI61" s="156">
        <v>30</v>
      </c>
      <c r="CJ61" s="156"/>
      <c r="CK61" s="156"/>
      <c r="CL61" s="156"/>
      <c r="CM61" s="156"/>
      <c r="CN61" s="156"/>
      <c r="CO61" s="156"/>
      <c r="CP61" s="156"/>
      <c r="CQ61" s="156"/>
      <c r="CR61" s="156"/>
      <c r="CS61" s="156"/>
      <c r="CT61" s="156"/>
      <c r="CU61" s="156"/>
      <c r="CV61" s="156"/>
      <c r="CW61" s="156"/>
      <c r="CX61" s="156"/>
      <c r="CY61" s="156"/>
      <c r="CZ61" s="156"/>
      <c r="DA61" s="156"/>
      <c r="DB61" s="156"/>
      <c r="DC61" s="156"/>
      <c r="DD61" s="156"/>
      <c r="DE61" s="156"/>
      <c r="DF61" s="156"/>
      <c r="DG61" s="278">
        <v>24</v>
      </c>
      <c r="DH61" s="289">
        <v>54</v>
      </c>
      <c r="DI61" s="290">
        <f t="shared" si="1"/>
        <v>2</v>
      </c>
      <c r="DJ61" s="284"/>
      <c r="DK61" s="158"/>
      <c r="DL61" s="158"/>
      <c r="DM61" s="158"/>
      <c r="DN61" s="158"/>
      <c r="DO61" s="158"/>
      <c r="DP61" s="158"/>
      <c r="DQ61" s="158"/>
      <c r="DR61" s="158"/>
      <c r="DS61" s="158"/>
      <c r="DT61" s="158"/>
      <c r="DU61" s="158"/>
      <c r="DV61" s="158"/>
      <c r="DW61" s="158"/>
      <c r="DX61" s="158"/>
      <c r="DY61" s="158">
        <v>0.52449908925318767</v>
      </c>
      <c r="DZ61" s="158"/>
      <c r="EA61" s="158"/>
      <c r="EB61" s="158"/>
      <c r="EC61" s="158"/>
      <c r="ED61" s="158"/>
      <c r="EE61" s="158"/>
      <c r="EF61" s="158"/>
      <c r="EG61" s="158"/>
      <c r="EH61" s="158"/>
      <c r="EI61" s="158"/>
      <c r="EJ61" s="158"/>
      <c r="EK61" s="158"/>
      <c r="EL61" s="158"/>
      <c r="EM61" s="158"/>
      <c r="EN61" s="158"/>
      <c r="EO61" s="158"/>
      <c r="EP61" s="158"/>
      <c r="EQ61" s="158"/>
      <c r="ER61" s="158"/>
      <c r="ES61" s="158"/>
      <c r="ET61" s="158"/>
      <c r="EU61" s="158"/>
      <c r="EV61" s="158"/>
      <c r="EW61" s="159">
        <v>0.52538706739526408</v>
      </c>
      <c r="EX61" s="160">
        <v>0.52489374620522167</v>
      </c>
      <c r="EY61" s="149"/>
      <c r="EZ61" s="150"/>
      <c r="FA61" s="150"/>
      <c r="FB61" s="150"/>
      <c r="FC61" s="150"/>
      <c r="FD61" s="150"/>
      <c r="FE61" s="150"/>
      <c r="FF61" s="150"/>
      <c r="FG61" s="150"/>
      <c r="FH61" s="150"/>
      <c r="FI61" s="150"/>
      <c r="FJ61" s="150"/>
      <c r="FK61" s="150"/>
      <c r="FL61" s="150"/>
      <c r="FM61" s="150"/>
      <c r="FN61" s="150"/>
      <c r="FO61" s="150"/>
      <c r="FP61" s="150"/>
      <c r="FQ61" s="150"/>
      <c r="FR61" s="150"/>
      <c r="FS61" s="150"/>
      <c r="FT61" s="150"/>
      <c r="FU61" s="150"/>
      <c r="FV61" s="150"/>
      <c r="FW61" s="150"/>
      <c r="FX61" s="150"/>
      <c r="FY61" s="150"/>
      <c r="FZ61" s="150"/>
      <c r="GA61" s="150"/>
      <c r="GB61" s="150"/>
      <c r="GC61" s="150"/>
      <c r="GD61" s="296"/>
      <c r="GE61" s="307"/>
      <c r="GF61" s="308"/>
      <c r="GG61" s="302"/>
      <c r="GH61" s="161"/>
      <c r="GI61" s="161"/>
      <c r="GJ61" s="161"/>
      <c r="GK61" s="161"/>
      <c r="GL61" s="161"/>
      <c r="GM61" s="161"/>
      <c r="GN61" s="161"/>
      <c r="GO61" s="161"/>
      <c r="GP61" s="161"/>
      <c r="GQ61" s="161"/>
      <c r="GR61" s="161"/>
      <c r="GS61" s="161"/>
      <c r="GT61" s="161"/>
      <c r="GU61" s="161"/>
      <c r="GV61" s="161"/>
      <c r="GW61" s="161"/>
      <c r="GX61" s="161"/>
      <c r="GY61" s="161"/>
      <c r="GZ61" s="161"/>
      <c r="HA61" s="161"/>
      <c r="HB61" s="161"/>
      <c r="HC61" s="161"/>
      <c r="HD61" s="161"/>
      <c r="HE61" s="161"/>
      <c r="HF61" s="161"/>
      <c r="HG61" s="161"/>
      <c r="HH61" s="161"/>
      <c r="HI61" s="161"/>
      <c r="HJ61" s="161"/>
      <c r="HK61" s="161"/>
      <c r="HL61" s="162"/>
      <c r="HM61" s="163"/>
      <c r="HN61" s="152"/>
      <c r="HO61" s="153"/>
      <c r="HP61" s="153">
        <v>49</v>
      </c>
      <c r="HQ61" s="153"/>
      <c r="HR61" s="153"/>
      <c r="HS61" s="164"/>
      <c r="HT61" s="153"/>
      <c r="HU61" s="165"/>
      <c r="HV61" s="154"/>
      <c r="HW61" s="144"/>
      <c r="HX61" s="145">
        <v>45</v>
      </c>
      <c r="HY61" s="145">
        <v>7</v>
      </c>
      <c r="HZ61" s="145">
        <v>52</v>
      </c>
      <c r="IA61" s="145">
        <v>64</v>
      </c>
      <c r="IB61" s="145">
        <v>75</v>
      </c>
      <c r="IC61" s="145">
        <v>229</v>
      </c>
      <c r="ID61" s="145">
        <v>68</v>
      </c>
      <c r="IE61" s="145">
        <v>128</v>
      </c>
      <c r="IF61" s="145">
        <v>88</v>
      </c>
      <c r="IG61" s="145">
        <v>39</v>
      </c>
      <c r="IH61" s="145">
        <v>29</v>
      </c>
      <c r="II61" s="145">
        <v>32</v>
      </c>
      <c r="IJ61" s="145">
        <v>8</v>
      </c>
      <c r="IK61" s="145">
        <v>2</v>
      </c>
      <c r="IL61" s="145"/>
      <c r="IM61" s="145">
        <v>12</v>
      </c>
      <c r="IN61" s="145">
        <v>2</v>
      </c>
      <c r="IO61" s="145">
        <v>7</v>
      </c>
      <c r="IP61" s="145">
        <v>5</v>
      </c>
      <c r="IQ61" s="145">
        <v>12</v>
      </c>
      <c r="IR61" s="145">
        <v>5</v>
      </c>
      <c r="IS61" s="145">
        <v>1</v>
      </c>
      <c r="IT61" s="145">
        <v>5</v>
      </c>
      <c r="IU61" s="145"/>
      <c r="IV61" s="145"/>
      <c r="IW61" s="145">
        <v>11</v>
      </c>
      <c r="IX61" s="146">
        <v>58</v>
      </c>
      <c r="IY61" s="166">
        <v>984</v>
      </c>
      <c r="IZ61" s="315"/>
      <c r="JA61" s="439">
        <f t="shared" si="3"/>
        <v>2.6885245901639343</v>
      </c>
      <c r="JB61" s="444">
        <v>836</v>
      </c>
      <c r="JC61" s="452">
        <v>0.84959349593495936</v>
      </c>
      <c r="JD61" s="445">
        <v>836</v>
      </c>
      <c r="JE61" s="454">
        <v>0.84959349593495936</v>
      </c>
      <c r="JF61" s="167"/>
      <c r="JG61" s="168">
        <v>8.3333333333333339</v>
      </c>
      <c r="JH61" s="168">
        <v>10</v>
      </c>
      <c r="JI61" s="168">
        <v>9.1730769230769234</v>
      </c>
      <c r="JJ61" s="168">
        <v>17.625</v>
      </c>
      <c r="JK61" s="168">
        <v>14.533333333333333</v>
      </c>
      <c r="JL61" s="168">
        <v>9.3318777292576414</v>
      </c>
      <c r="JM61" s="168">
        <v>10.808823529411764</v>
      </c>
      <c r="JN61" s="168">
        <v>10.5703125</v>
      </c>
      <c r="JO61" s="168">
        <v>9.9772727272727266</v>
      </c>
      <c r="JP61" s="168">
        <v>15.615384615384615</v>
      </c>
      <c r="JQ61" s="168">
        <v>14.241379310344827</v>
      </c>
      <c r="JR61" s="168">
        <v>10.90625</v>
      </c>
      <c r="JS61" s="168">
        <v>10.5</v>
      </c>
      <c r="JT61" s="168">
        <v>6.5</v>
      </c>
      <c r="JU61" s="168"/>
      <c r="JV61" s="168">
        <v>16.583333333333332</v>
      </c>
      <c r="JW61" s="168">
        <v>31.5</v>
      </c>
      <c r="JX61" s="168">
        <v>14.857142857142858</v>
      </c>
      <c r="JY61" s="168">
        <v>11</v>
      </c>
      <c r="JZ61" s="168">
        <v>10.5</v>
      </c>
      <c r="KA61" s="168">
        <v>10.8</v>
      </c>
      <c r="KB61" s="168">
        <v>33</v>
      </c>
      <c r="KC61" s="168">
        <v>17.600000000000001</v>
      </c>
      <c r="KD61" s="168"/>
      <c r="KE61" s="168"/>
      <c r="KF61" s="168">
        <v>16.09090909090909</v>
      </c>
      <c r="KG61" s="169">
        <v>13.775862068965518</v>
      </c>
      <c r="KH61" s="464">
        <f t="shared" si="4"/>
        <v>13.909303806323583</v>
      </c>
      <c r="KI61" s="149">
        <v>259</v>
      </c>
      <c r="KJ61" s="150">
        <v>23</v>
      </c>
      <c r="KK61" s="150"/>
      <c r="KL61" s="150"/>
      <c r="KM61" s="150"/>
      <c r="KN61" s="296">
        <v>702</v>
      </c>
      <c r="KO61" s="330">
        <f t="shared" si="5"/>
        <v>0.26321138211382111</v>
      </c>
      <c r="KP61" s="331">
        <f t="shared" si="6"/>
        <v>2.3373983739837397E-2</v>
      </c>
      <c r="KQ61" s="331">
        <f t="shared" si="7"/>
        <v>0</v>
      </c>
      <c r="KR61" s="331">
        <f t="shared" si="8"/>
        <v>0</v>
      </c>
      <c r="KS61" s="331">
        <f t="shared" si="9"/>
        <v>0</v>
      </c>
      <c r="KT61" s="332">
        <v>0.71341463414634143</v>
      </c>
      <c r="KU61" s="324">
        <v>749.90779999999995</v>
      </c>
      <c r="KV61" s="170">
        <v>19.631899999999998</v>
      </c>
      <c r="KW61" s="342">
        <v>769.53970000000004</v>
      </c>
      <c r="KX61" s="351">
        <f t="shared" si="10"/>
        <v>2.5511224437153791E-2</v>
      </c>
      <c r="KY61" s="352">
        <f t="shared" si="11"/>
        <v>0.78205254065040652</v>
      </c>
      <c r="KZ61" s="346">
        <v>528.92399999999998</v>
      </c>
      <c r="LA61" s="171">
        <v>138.01759999999999</v>
      </c>
      <c r="LB61" s="172">
        <v>102.5981</v>
      </c>
      <c r="LC61" s="173">
        <v>0.68732516334115046</v>
      </c>
      <c r="LD61" s="174"/>
      <c r="LE61" s="175">
        <v>330</v>
      </c>
      <c r="LF61" s="175">
        <v>63</v>
      </c>
      <c r="LG61" s="175">
        <v>425</v>
      </c>
      <c r="LH61" s="175">
        <v>1064</v>
      </c>
      <c r="LI61" s="175">
        <v>1012</v>
      </c>
      <c r="LJ61" s="175">
        <v>1913</v>
      </c>
      <c r="LK61" s="175">
        <v>666</v>
      </c>
      <c r="LL61" s="175">
        <v>1225</v>
      </c>
      <c r="LM61" s="175">
        <v>791</v>
      </c>
      <c r="LN61" s="175">
        <v>569</v>
      </c>
      <c r="LO61" s="175">
        <v>384</v>
      </c>
      <c r="LP61" s="175">
        <v>317</v>
      </c>
      <c r="LQ61" s="175">
        <v>76</v>
      </c>
      <c r="LR61" s="175">
        <v>11</v>
      </c>
      <c r="LS61" s="175"/>
      <c r="LT61" s="175">
        <v>187</v>
      </c>
      <c r="LU61" s="175">
        <v>59</v>
      </c>
      <c r="LV61" s="175">
        <v>97</v>
      </c>
      <c r="LW61" s="175">
        <v>50</v>
      </c>
      <c r="LX61" s="175">
        <v>114</v>
      </c>
      <c r="LY61" s="175">
        <v>49</v>
      </c>
      <c r="LZ61" s="175">
        <v>32</v>
      </c>
      <c r="MA61" s="175">
        <v>82</v>
      </c>
      <c r="MB61" s="175"/>
      <c r="MC61" s="175"/>
      <c r="MD61" s="175">
        <v>166</v>
      </c>
      <c r="ME61" s="364">
        <v>739</v>
      </c>
      <c r="MF61" s="374">
        <f t="shared" si="12"/>
        <v>10421</v>
      </c>
      <c r="MG61" s="375">
        <f t="shared" si="13"/>
        <v>28.472677595628415</v>
      </c>
      <c r="MH61" s="369"/>
      <c r="MI61" s="156"/>
      <c r="MJ61" s="156"/>
      <c r="MK61" s="156"/>
      <c r="ML61" s="156"/>
      <c r="MM61" s="156"/>
      <c r="MN61" s="156"/>
      <c r="MO61" s="156"/>
      <c r="MP61" s="156"/>
      <c r="MQ61" s="156"/>
      <c r="MR61" s="156"/>
      <c r="MS61" s="156"/>
      <c r="MT61" s="156"/>
      <c r="MU61" s="156"/>
      <c r="MV61" s="156"/>
      <c r="MW61" s="156"/>
      <c r="MX61" s="156"/>
      <c r="MY61" s="156"/>
      <c r="MZ61" s="156"/>
      <c r="NA61" s="156"/>
      <c r="NB61" s="156"/>
      <c r="NC61" s="156"/>
      <c r="ND61" s="156"/>
      <c r="NE61" s="156"/>
      <c r="NF61" s="156"/>
      <c r="NG61" s="156"/>
      <c r="NH61" s="156"/>
      <c r="NI61" s="278"/>
      <c r="NJ61" s="289">
        <f t="shared" si="14"/>
        <v>0</v>
      </c>
      <c r="NK61" s="290"/>
      <c r="NL61" s="386">
        <f t="shared" si="16"/>
        <v>10421</v>
      </c>
      <c r="NM61" s="387">
        <f t="shared" si="17"/>
        <v>0</v>
      </c>
      <c r="NN61" s="393">
        <f t="shared" si="18"/>
        <v>0</v>
      </c>
      <c r="NO61" s="380"/>
      <c r="NP61" s="176"/>
      <c r="NQ61" s="176"/>
      <c r="NR61" s="176"/>
      <c r="NS61" s="176"/>
      <c r="NT61" s="176"/>
      <c r="NU61" s="176"/>
      <c r="NV61" s="176"/>
      <c r="NW61" s="176"/>
      <c r="NX61" s="176"/>
      <c r="NY61" s="176"/>
      <c r="NZ61" s="176"/>
      <c r="OA61" s="176"/>
      <c r="OB61" s="176"/>
      <c r="OC61" s="176"/>
      <c r="OD61" s="176"/>
      <c r="OE61" s="397"/>
      <c r="OF61" s="403"/>
      <c r="OG61" s="407"/>
      <c r="OH61" s="415"/>
      <c r="OI61" s="416"/>
      <c r="OJ61" s="416"/>
      <c r="OK61" s="416"/>
      <c r="OL61" s="416"/>
      <c r="OM61" s="416"/>
      <c r="ON61" s="416"/>
      <c r="OO61" s="416"/>
      <c r="OP61" s="417"/>
      <c r="OQ61" s="429"/>
      <c r="OR61" s="430"/>
      <c r="OS61" s="431"/>
      <c r="OT61" s="346"/>
      <c r="OU61" s="177"/>
      <c r="OV61" s="171"/>
      <c r="OW61" s="177"/>
      <c r="OX61" s="171"/>
      <c r="OY61" s="177"/>
      <c r="OZ61" s="171"/>
      <c r="PA61" s="178"/>
      <c r="PB61" s="155"/>
      <c r="PC61" s="156"/>
      <c r="PD61" s="156"/>
      <c r="PE61" s="156"/>
      <c r="PF61" s="156"/>
      <c r="PG61" s="156"/>
      <c r="PH61" s="156"/>
      <c r="PI61" s="156"/>
      <c r="PJ61" s="157"/>
    </row>
    <row r="62" spans="1:426" x14ac:dyDescent="0.15">
      <c r="A62" s="130" t="s">
        <v>501</v>
      </c>
      <c r="B62" s="131" t="s">
        <v>506</v>
      </c>
      <c r="C62" s="1093" t="s">
        <v>507</v>
      </c>
      <c r="D62" s="1094" t="s">
        <v>504</v>
      </c>
      <c r="E62" s="1094" t="s">
        <v>280</v>
      </c>
      <c r="F62" s="1093" t="s">
        <v>293</v>
      </c>
      <c r="G62" s="1093" t="s">
        <v>294</v>
      </c>
      <c r="H62" s="1093" t="s">
        <v>505</v>
      </c>
      <c r="I62" s="132" t="s">
        <v>210</v>
      </c>
      <c r="J62" s="133" t="s">
        <v>282</v>
      </c>
      <c r="K62" s="134"/>
      <c r="L62" s="135"/>
      <c r="M62" s="135"/>
      <c r="N62" s="135"/>
      <c r="O62" s="136"/>
      <c r="P62" s="137"/>
      <c r="Q62" s="138"/>
      <c r="R62" s="139"/>
      <c r="S62" s="139"/>
      <c r="T62" s="139"/>
      <c r="U62" s="467"/>
      <c r="V62" s="140">
        <v>9.1853571429999992</v>
      </c>
      <c r="W62" s="141"/>
      <c r="X62" s="141">
        <v>38.51</v>
      </c>
      <c r="Y62" s="141">
        <v>3</v>
      </c>
      <c r="Z62" s="141">
        <v>0.53</v>
      </c>
      <c r="AA62" s="141">
        <v>3.75</v>
      </c>
      <c r="AB62" s="141"/>
      <c r="AC62" s="141"/>
      <c r="AD62" s="141"/>
      <c r="AE62" s="141">
        <v>54.975357142999997</v>
      </c>
      <c r="AF62" s="142">
        <v>0.16708135463508433</v>
      </c>
      <c r="AG62" s="143">
        <v>0.70049567663251588</v>
      </c>
      <c r="AH62" s="147"/>
      <c r="AI62" s="148"/>
      <c r="AJ62" s="149"/>
      <c r="AK62" s="150"/>
      <c r="AL62" s="150"/>
      <c r="AM62" s="150"/>
      <c r="AN62" s="151"/>
      <c r="AO62" s="149"/>
      <c r="AP62" s="150"/>
      <c r="AQ62" s="151"/>
      <c r="AR62" s="152"/>
      <c r="AS62" s="153"/>
      <c r="AT62" s="153"/>
      <c r="AU62" s="153"/>
      <c r="AV62" s="153"/>
      <c r="AW62" s="153"/>
      <c r="AX62" s="153"/>
      <c r="AY62" s="153"/>
      <c r="AZ62" s="153"/>
      <c r="BA62" s="153"/>
      <c r="BB62" s="153"/>
      <c r="BC62" s="153"/>
      <c r="BD62" s="153"/>
      <c r="BE62" s="153"/>
      <c r="BF62" s="153"/>
      <c r="BG62" s="153"/>
      <c r="BH62" s="153"/>
      <c r="BI62" s="153"/>
      <c r="BJ62" s="153"/>
      <c r="BK62" s="153"/>
      <c r="BL62" s="153"/>
      <c r="BM62" s="153"/>
      <c r="BN62" s="153"/>
      <c r="BO62" s="153"/>
      <c r="BP62" s="153"/>
      <c r="BQ62" s="153"/>
      <c r="BR62" s="153"/>
      <c r="BS62" s="154"/>
      <c r="BT62" s="155"/>
      <c r="BU62" s="156"/>
      <c r="BV62" s="156"/>
      <c r="BW62" s="156"/>
      <c r="BX62" s="156"/>
      <c r="BY62" s="156"/>
      <c r="BZ62" s="156"/>
      <c r="CA62" s="156"/>
      <c r="CB62" s="156"/>
      <c r="CC62" s="156"/>
      <c r="CD62" s="156"/>
      <c r="CE62" s="156"/>
      <c r="CF62" s="156"/>
      <c r="CG62" s="156"/>
      <c r="CH62" s="156"/>
      <c r="CI62" s="156"/>
      <c r="CJ62" s="156">
        <v>24</v>
      </c>
      <c r="CK62" s="156"/>
      <c r="CL62" s="156"/>
      <c r="CM62" s="156"/>
      <c r="CN62" s="156"/>
      <c r="CO62" s="156"/>
      <c r="CP62" s="156"/>
      <c r="CQ62" s="156"/>
      <c r="CR62" s="156"/>
      <c r="CS62" s="156"/>
      <c r="CT62" s="156"/>
      <c r="CU62" s="156"/>
      <c r="CV62" s="156"/>
      <c r="CW62" s="156"/>
      <c r="CX62" s="156"/>
      <c r="CY62" s="156"/>
      <c r="CZ62" s="156"/>
      <c r="DA62" s="156">
        <v>35</v>
      </c>
      <c r="DB62" s="156"/>
      <c r="DC62" s="156"/>
      <c r="DD62" s="156"/>
      <c r="DE62" s="156"/>
      <c r="DF62" s="156"/>
      <c r="DG62" s="278">
        <v>28</v>
      </c>
      <c r="DH62" s="289">
        <v>87</v>
      </c>
      <c r="DI62" s="290">
        <f t="shared" si="1"/>
        <v>3</v>
      </c>
      <c r="DJ62" s="284"/>
      <c r="DK62" s="158"/>
      <c r="DL62" s="158"/>
      <c r="DM62" s="158"/>
      <c r="DN62" s="158"/>
      <c r="DO62" s="158"/>
      <c r="DP62" s="158"/>
      <c r="DQ62" s="158"/>
      <c r="DR62" s="158"/>
      <c r="DS62" s="158"/>
      <c r="DT62" s="158"/>
      <c r="DU62" s="158"/>
      <c r="DV62" s="158"/>
      <c r="DW62" s="158"/>
      <c r="DX62" s="158"/>
      <c r="DY62" s="158"/>
      <c r="DZ62" s="158">
        <v>0.24669854280510017</v>
      </c>
      <c r="EA62" s="158"/>
      <c r="EB62" s="158"/>
      <c r="EC62" s="158"/>
      <c r="ED62" s="158"/>
      <c r="EE62" s="158"/>
      <c r="EF62" s="158"/>
      <c r="EG62" s="158"/>
      <c r="EH62" s="158"/>
      <c r="EI62" s="158"/>
      <c r="EJ62" s="158"/>
      <c r="EK62" s="158"/>
      <c r="EL62" s="158"/>
      <c r="EM62" s="158"/>
      <c r="EN62" s="158"/>
      <c r="EO62" s="158"/>
      <c r="EP62" s="158"/>
      <c r="EQ62" s="158">
        <v>0.42505854800936765</v>
      </c>
      <c r="ER62" s="158"/>
      <c r="ES62" s="158"/>
      <c r="ET62" s="158"/>
      <c r="EU62" s="158"/>
      <c r="EV62" s="158"/>
      <c r="EW62" s="159">
        <v>0.3055230288836846</v>
      </c>
      <c r="EX62" s="160">
        <v>0.33738458639532692</v>
      </c>
      <c r="EY62" s="149"/>
      <c r="EZ62" s="150"/>
      <c r="FA62" s="150"/>
      <c r="FB62" s="150"/>
      <c r="FC62" s="150"/>
      <c r="FD62" s="150"/>
      <c r="FE62" s="150"/>
      <c r="FF62" s="150"/>
      <c r="FG62" s="150"/>
      <c r="FH62" s="150"/>
      <c r="FI62" s="150"/>
      <c r="FJ62" s="150"/>
      <c r="FK62" s="150"/>
      <c r="FL62" s="150"/>
      <c r="FM62" s="150"/>
      <c r="FN62" s="150"/>
      <c r="FO62" s="150"/>
      <c r="FP62" s="150"/>
      <c r="FQ62" s="150"/>
      <c r="FR62" s="150"/>
      <c r="FS62" s="150"/>
      <c r="FT62" s="150"/>
      <c r="FU62" s="150"/>
      <c r="FV62" s="150"/>
      <c r="FW62" s="150"/>
      <c r="FX62" s="150"/>
      <c r="FY62" s="150"/>
      <c r="FZ62" s="150"/>
      <c r="GA62" s="150"/>
      <c r="GB62" s="150"/>
      <c r="GC62" s="150"/>
      <c r="GD62" s="296"/>
      <c r="GE62" s="307"/>
      <c r="GF62" s="308"/>
      <c r="GG62" s="302"/>
      <c r="GH62" s="161"/>
      <c r="GI62" s="161"/>
      <c r="GJ62" s="161"/>
      <c r="GK62" s="161"/>
      <c r="GL62" s="161"/>
      <c r="GM62" s="161"/>
      <c r="GN62" s="161"/>
      <c r="GO62" s="161"/>
      <c r="GP62" s="161"/>
      <c r="GQ62" s="161"/>
      <c r="GR62" s="161"/>
      <c r="GS62" s="161"/>
      <c r="GT62" s="161"/>
      <c r="GU62" s="161"/>
      <c r="GV62" s="161"/>
      <c r="GW62" s="161"/>
      <c r="GX62" s="161"/>
      <c r="GY62" s="161"/>
      <c r="GZ62" s="161"/>
      <c r="HA62" s="161"/>
      <c r="HB62" s="161"/>
      <c r="HC62" s="161"/>
      <c r="HD62" s="161"/>
      <c r="HE62" s="161"/>
      <c r="HF62" s="161"/>
      <c r="HG62" s="161"/>
      <c r="HH62" s="161"/>
      <c r="HI62" s="161"/>
      <c r="HJ62" s="161"/>
      <c r="HK62" s="161"/>
      <c r="HL62" s="162"/>
      <c r="HM62" s="163"/>
      <c r="HN62" s="152">
        <v>26</v>
      </c>
      <c r="HO62" s="153"/>
      <c r="HP62" s="153"/>
      <c r="HQ62" s="153"/>
      <c r="HR62" s="153"/>
      <c r="HS62" s="164"/>
      <c r="HT62" s="153"/>
      <c r="HU62" s="165"/>
      <c r="HV62" s="154"/>
      <c r="HW62" s="144"/>
      <c r="HX62" s="145">
        <v>7</v>
      </c>
      <c r="HY62" s="145">
        <v>4</v>
      </c>
      <c r="HZ62" s="145">
        <v>3</v>
      </c>
      <c r="IA62" s="145">
        <v>27</v>
      </c>
      <c r="IB62" s="145">
        <v>29</v>
      </c>
      <c r="IC62" s="145">
        <v>14</v>
      </c>
      <c r="ID62" s="145">
        <v>68</v>
      </c>
      <c r="IE62" s="145">
        <v>7</v>
      </c>
      <c r="IF62" s="145">
        <v>17</v>
      </c>
      <c r="IG62" s="145">
        <v>11</v>
      </c>
      <c r="IH62" s="145">
        <v>5</v>
      </c>
      <c r="II62" s="145">
        <v>7</v>
      </c>
      <c r="IJ62" s="145">
        <v>1</v>
      </c>
      <c r="IK62" s="145"/>
      <c r="IL62" s="145"/>
      <c r="IM62" s="145">
        <v>2</v>
      </c>
      <c r="IN62" s="145">
        <v>2</v>
      </c>
      <c r="IO62" s="145">
        <v>22</v>
      </c>
      <c r="IP62" s="145">
        <v>245</v>
      </c>
      <c r="IQ62" s="145">
        <v>47</v>
      </c>
      <c r="IR62" s="145"/>
      <c r="IS62" s="145"/>
      <c r="IT62" s="145">
        <v>4</v>
      </c>
      <c r="IU62" s="145"/>
      <c r="IV62" s="145"/>
      <c r="IW62" s="145"/>
      <c r="IX62" s="146">
        <v>24</v>
      </c>
      <c r="IY62" s="166">
        <v>546</v>
      </c>
      <c r="IZ62" s="315"/>
      <c r="JA62" s="439">
        <f t="shared" si="3"/>
        <v>1.4918032786885247</v>
      </c>
      <c r="JB62" s="444">
        <v>436</v>
      </c>
      <c r="JC62" s="452">
        <v>0.79853479853479858</v>
      </c>
      <c r="JD62" s="445">
        <v>490</v>
      </c>
      <c r="JE62" s="454">
        <v>0.89743589743589747</v>
      </c>
      <c r="JF62" s="167"/>
      <c r="JG62" s="168">
        <v>32.857142857142854</v>
      </c>
      <c r="JH62" s="168">
        <v>22.5</v>
      </c>
      <c r="JI62" s="168">
        <v>9.3333333333333339</v>
      </c>
      <c r="JJ62" s="168">
        <v>35.148148148148145</v>
      </c>
      <c r="JK62" s="168">
        <v>19.655172413793103</v>
      </c>
      <c r="JL62" s="168">
        <v>26.214285714285715</v>
      </c>
      <c r="JM62" s="168">
        <v>17.705882352941178</v>
      </c>
      <c r="JN62" s="168">
        <v>37.285714285714285</v>
      </c>
      <c r="JO62" s="168">
        <v>14.764705882352942</v>
      </c>
      <c r="JP62" s="168">
        <v>20.818181818181817</v>
      </c>
      <c r="JQ62" s="168">
        <v>16.600000000000001</v>
      </c>
      <c r="JR62" s="168">
        <v>18.142857142857142</v>
      </c>
      <c r="JS62" s="168">
        <v>15</v>
      </c>
      <c r="JT62" s="168"/>
      <c r="JU62" s="168"/>
      <c r="JV62" s="168">
        <v>45.5</v>
      </c>
      <c r="JW62" s="168">
        <v>17.5</v>
      </c>
      <c r="JX62" s="168">
        <v>14.636363636363637</v>
      </c>
      <c r="JY62" s="168">
        <v>18.767346938775511</v>
      </c>
      <c r="JZ62" s="168">
        <v>20.23404255319149</v>
      </c>
      <c r="KA62" s="168"/>
      <c r="KB62" s="168"/>
      <c r="KC62" s="168">
        <v>30.5</v>
      </c>
      <c r="KD62" s="168"/>
      <c r="KE62" s="168"/>
      <c r="KF62" s="168"/>
      <c r="KG62" s="169">
        <v>23.625</v>
      </c>
      <c r="KH62" s="464">
        <f t="shared" si="4"/>
        <v>22.83940885385406</v>
      </c>
      <c r="KI62" s="149">
        <v>2</v>
      </c>
      <c r="KJ62" s="150">
        <v>3</v>
      </c>
      <c r="KK62" s="150"/>
      <c r="KL62" s="150"/>
      <c r="KM62" s="150"/>
      <c r="KN62" s="296">
        <v>541</v>
      </c>
      <c r="KO62" s="330">
        <f t="shared" si="5"/>
        <v>3.663003663003663E-3</v>
      </c>
      <c r="KP62" s="331">
        <f t="shared" si="6"/>
        <v>5.4945054945054949E-3</v>
      </c>
      <c r="KQ62" s="331">
        <f t="shared" si="7"/>
        <v>0</v>
      </c>
      <c r="KR62" s="331">
        <f t="shared" si="8"/>
        <v>0</v>
      </c>
      <c r="KS62" s="331">
        <f t="shared" si="9"/>
        <v>0</v>
      </c>
      <c r="KT62" s="332">
        <v>0.99084249084249088</v>
      </c>
      <c r="KU62" s="324">
        <v>600.70299999999997</v>
      </c>
      <c r="KV62" s="170">
        <v>1.2555000000000001</v>
      </c>
      <c r="KW62" s="342">
        <v>601.95849999999996</v>
      </c>
      <c r="KX62" s="351">
        <f t="shared" si="10"/>
        <v>2.0856919538473169E-3</v>
      </c>
      <c r="KY62" s="352">
        <f t="shared" si="11"/>
        <v>1.1024880952380951</v>
      </c>
      <c r="KZ62" s="346">
        <v>298.41869999999994</v>
      </c>
      <c r="LA62" s="171">
        <v>10.538799999999998</v>
      </c>
      <c r="LB62" s="172">
        <v>293.00100000000003</v>
      </c>
      <c r="LC62" s="173">
        <v>0.49574630144769111</v>
      </c>
      <c r="LD62" s="174"/>
      <c r="LE62" s="175">
        <v>223</v>
      </c>
      <c r="LF62" s="175">
        <v>85</v>
      </c>
      <c r="LG62" s="175">
        <v>25</v>
      </c>
      <c r="LH62" s="175">
        <v>922</v>
      </c>
      <c r="LI62" s="175">
        <v>540</v>
      </c>
      <c r="LJ62" s="175">
        <v>353</v>
      </c>
      <c r="LK62" s="175">
        <v>1135</v>
      </c>
      <c r="LL62" s="175">
        <v>255</v>
      </c>
      <c r="LM62" s="175">
        <v>234</v>
      </c>
      <c r="LN62" s="175">
        <v>217</v>
      </c>
      <c r="LO62" s="175">
        <v>78</v>
      </c>
      <c r="LP62" s="175">
        <v>119</v>
      </c>
      <c r="LQ62" s="175">
        <v>14</v>
      </c>
      <c r="LR62" s="175"/>
      <c r="LS62" s="175"/>
      <c r="LT62" s="175">
        <v>89</v>
      </c>
      <c r="LU62" s="175">
        <v>33</v>
      </c>
      <c r="LV62" s="175">
        <v>300</v>
      </c>
      <c r="LW62" s="175">
        <v>4350</v>
      </c>
      <c r="LX62" s="175">
        <v>905</v>
      </c>
      <c r="LY62" s="175"/>
      <c r="LZ62" s="175"/>
      <c r="MA62" s="175">
        <v>118</v>
      </c>
      <c r="MB62" s="175"/>
      <c r="MC62" s="175"/>
      <c r="MD62" s="175"/>
      <c r="ME62" s="364">
        <v>542</v>
      </c>
      <c r="MF62" s="374">
        <f t="shared" si="12"/>
        <v>10537</v>
      </c>
      <c r="MG62" s="375">
        <f t="shared" si="13"/>
        <v>28.789617486338798</v>
      </c>
      <c r="MH62" s="369"/>
      <c r="MI62" s="156"/>
      <c r="MJ62" s="156"/>
      <c r="MK62" s="156"/>
      <c r="ML62" s="156"/>
      <c r="MM62" s="156"/>
      <c r="MN62" s="156"/>
      <c r="MO62" s="156"/>
      <c r="MP62" s="156"/>
      <c r="MQ62" s="156"/>
      <c r="MR62" s="156"/>
      <c r="MS62" s="156"/>
      <c r="MT62" s="156"/>
      <c r="MU62" s="156"/>
      <c r="MV62" s="156"/>
      <c r="MW62" s="156"/>
      <c r="MX62" s="156"/>
      <c r="MY62" s="156"/>
      <c r="MZ62" s="156"/>
      <c r="NA62" s="156"/>
      <c r="NB62" s="156"/>
      <c r="NC62" s="156"/>
      <c r="ND62" s="156"/>
      <c r="NE62" s="156"/>
      <c r="NF62" s="156"/>
      <c r="NG62" s="156"/>
      <c r="NH62" s="156"/>
      <c r="NI62" s="278"/>
      <c r="NJ62" s="289">
        <f t="shared" si="14"/>
        <v>0</v>
      </c>
      <c r="NK62" s="290"/>
      <c r="NL62" s="386">
        <f t="shared" si="16"/>
        <v>10537</v>
      </c>
      <c r="NM62" s="387">
        <f t="shared" si="17"/>
        <v>0</v>
      </c>
      <c r="NN62" s="393">
        <f t="shared" si="18"/>
        <v>0</v>
      </c>
      <c r="NO62" s="380"/>
      <c r="NP62" s="176"/>
      <c r="NQ62" s="176"/>
      <c r="NR62" s="176"/>
      <c r="NS62" s="176"/>
      <c r="NT62" s="176"/>
      <c r="NU62" s="176"/>
      <c r="NV62" s="176"/>
      <c r="NW62" s="176"/>
      <c r="NX62" s="176"/>
      <c r="NY62" s="176"/>
      <c r="NZ62" s="176"/>
      <c r="OA62" s="176"/>
      <c r="OB62" s="176"/>
      <c r="OC62" s="176"/>
      <c r="OD62" s="176"/>
      <c r="OE62" s="397"/>
      <c r="OF62" s="403"/>
      <c r="OG62" s="407"/>
      <c r="OH62" s="415"/>
      <c r="OI62" s="416"/>
      <c r="OJ62" s="416"/>
      <c r="OK62" s="416"/>
      <c r="OL62" s="416"/>
      <c r="OM62" s="416"/>
      <c r="ON62" s="416"/>
      <c r="OO62" s="416"/>
      <c r="OP62" s="417"/>
      <c r="OQ62" s="429"/>
      <c r="OR62" s="430"/>
      <c r="OS62" s="431"/>
      <c r="OT62" s="346"/>
      <c r="OU62" s="177"/>
      <c r="OV62" s="171"/>
      <c r="OW62" s="177"/>
      <c r="OX62" s="171"/>
      <c r="OY62" s="177"/>
      <c r="OZ62" s="171"/>
      <c r="PA62" s="178"/>
      <c r="PB62" s="155"/>
      <c r="PC62" s="156"/>
      <c r="PD62" s="156"/>
      <c r="PE62" s="156"/>
      <c r="PF62" s="156"/>
      <c r="PG62" s="156"/>
      <c r="PH62" s="156"/>
      <c r="PI62" s="156"/>
      <c r="PJ62" s="157"/>
    </row>
    <row r="63" spans="1:426" x14ac:dyDescent="0.15">
      <c r="A63" s="130" t="s">
        <v>508</v>
      </c>
      <c r="B63" s="131" t="s">
        <v>509</v>
      </c>
      <c r="C63" s="1093" t="s">
        <v>510</v>
      </c>
      <c r="D63" s="1094" t="s">
        <v>511</v>
      </c>
      <c r="E63" s="1094" t="s">
        <v>512</v>
      </c>
      <c r="F63" s="1093" t="s">
        <v>513</v>
      </c>
      <c r="G63" s="1093" t="s">
        <v>513</v>
      </c>
      <c r="H63" s="1093" t="s">
        <v>492</v>
      </c>
      <c r="I63" s="132" t="s">
        <v>493</v>
      </c>
      <c r="J63" s="133" t="s">
        <v>282</v>
      </c>
      <c r="K63" s="134">
        <v>1315406</v>
      </c>
      <c r="L63" s="135">
        <v>6684</v>
      </c>
      <c r="M63" s="135">
        <v>1252077</v>
      </c>
      <c r="N63" s="135">
        <v>644026</v>
      </c>
      <c r="O63" s="136">
        <v>0.51436612923965541</v>
      </c>
      <c r="P63" s="137">
        <v>63329</v>
      </c>
      <c r="Q63" s="138">
        <v>3097.0472300000001</v>
      </c>
      <c r="R63" s="139">
        <v>1060414.3358499999</v>
      </c>
      <c r="S63" s="139">
        <v>56127.849650000004</v>
      </c>
      <c r="T63" s="139">
        <v>1119639.23273</v>
      </c>
      <c r="U63" s="467">
        <f t="shared" si="0"/>
        <v>0.85117388299125896</v>
      </c>
      <c r="V63" s="140">
        <v>190.93948409999999</v>
      </c>
      <c r="W63" s="141">
        <v>4</v>
      </c>
      <c r="X63" s="141">
        <v>225.36590480000001</v>
      </c>
      <c r="Y63" s="141">
        <v>128.49312169999999</v>
      </c>
      <c r="Z63" s="141">
        <v>17.587830690000001</v>
      </c>
      <c r="AA63" s="141">
        <v>154.58783070000001</v>
      </c>
      <c r="AB63" s="141">
        <v>0</v>
      </c>
      <c r="AC63" s="141">
        <v>50.505952379999997</v>
      </c>
      <c r="AD63" s="141">
        <v>70.778273810000002</v>
      </c>
      <c r="AE63" s="141">
        <v>842.25839818000009</v>
      </c>
      <c r="AF63" s="142">
        <v>0.26483540120858634</v>
      </c>
      <c r="AG63" s="143">
        <v>0.3125852680380426</v>
      </c>
      <c r="AH63" s="147"/>
      <c r="AI63" s="148">
        <v>1</v>
      </c>
      <c r="AJ63" s="149">
        <v>7698</v>
      </c>
      <c r="AK63" s="150">
        <v>7640</v>
      </c>
      <c r="AL63" s="150"/>
      <c r="AM63" s="150"/>
      <c r="AN63" s="151"/>
      <c r="AO63" s="149">
        <v>24959</v>
      </c>
      <c r="AP63" s="150">
        <v>8679</v>
      </c>
      <c r="AQ63" s="151">
        <v>8523</v>
      </c>
      <c r="AR63" s="152"/>
      <c r="AS63" s="153"/>
      <c r="AT63" s="153"/>
      <c r="AU63" s="153"/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  <c r="BG63" s="153">
        <v>1</v>
      </c>
      <c r="BH63" s="153"/>
      <c r="BI63" s="153"/>
      <c r="BJ63" s="153"/>
      <c r="BK63" s="153"/>
      <c r="BL63" s="153"/>
      <c r="BM63" s="153"/>
      <c r="BN63" s="153"/>
      <c r="BO63" s="153"/>
      <c r="BP63" s="153"/>
      <c r="BQ63" s="153"/>
      <c r="BR63" s="153"/>
      <c r="BS63" s="154">
        <v>1</v>
      </c>
      <c r="BT63" s="155"/>
      <c r="BU63" s="156"/>
      <c r="BV63" s="156"/>
      <c r="BW63" s="156"/>
      <c r="BX63" s="156"/>
      <c r="BY63" s="156"/>
      <c r="BZ63" s="156"/>
      <c r="CA63" s="156"/>
      <c r="CB63" s="156">
        <v>30</v>
      </c>
      <c r="CC63" s="156"/>
      <c r="CD63" s="156"/>
      <c r="CE63" s="156"/>
      <c r="CF63" s="156">
        <v>30</v>
      </c>
      <c r="CG63" s="156"/>
      <c r="CH63" s="156"/>
      <c r="CI63" s="156">
        <v>40</v>
      </c>
      <c r="CJ63" s="156"/>
      <c r="CK63" s="156"/>
      <c r="CL63" s="156"/>
      <c r="CM63" s="156"/>
      <c r="CN63" s="156"/>
      <c r="CO63" s="156"/>
      <c r="CP63" s="156"/>
      <c r="CQ63" s="156">
        <v>30</v>
      </c>
      <c r="CR63" s="156"/>
      <c r="CS63" s="156">
        <v>10</v>
      </c>
      <c r="CT63" s="156"/>
      <c r="CU63" s="156"/>
      <c r="CV63" s="156">
        <v>23</v>
      </c>
      <c r="CW63" s="156"/>
      <c r="CX63" s="156"/>
      <c r="CY63" s="156"/>
      <c r="CZ63" s="156"/>
      <c r="DA63" s="156"/>
      <c r="DB63" s="156"/>
      <c r="DC63" s="156">
        <v>20</v>
      </c>
      <c r="DD63" s="156"/>
      <c r="DE63" s="156"/>
      <c r="DF63" s="156"/>
      <c r="DG63" s="278">
        <v>40</v>
      </c>
      <c r="DH63" s="289">
        <v>223</v>
      </c>
      <c r="DI63" s="290">
        <f t="shared" si="1"/>
        <v>8</v>
      </c>
      <c r="DJ63" s="284"/>
      <c r="DK63" s="158"/>
      <c r="DL63" s="158"/>
      <c r="DM63" s="158"/>
      <c r="DN63" s="158"/>
      <c r="DO63" s="158"/>
      <c r="DP63" s="158"/>
      <c r="DQ63" s="158"/>
      <c r="DR63" s="158">
        <v>0.36457194899817852</v>
      </c>
      <c r="DS63" s="158"/>
      <c r="DT63" s="158"/>
      <c r="DU63" s="158"/>
      <c r="DV63" s="158">
        <v>0.32887067395264119</v>
      </c>
      <c r="DW63" s="158"/>
      <c r="DX63" s="158"/>
      <c r="DY63" s="158">
        <v>0.54159836065573774</v>
      </c>
      <c r="DZ63" s="158"/>
      <c r="EA63" s="158"/>
      <c r="EB63" s="158"/>
      <c r="EC63" s="158"/>
      <c r="ED63" s="158"/>
      <c r="EE63" s="158"/>
      <c r="EF63" s="158"/>
      <c r="EG63" s="158">
        <v>0.33561020036429873</v>
      </c>
      <c r="EH63" s="158"/>
      <c r="EI63" s="158">
        <v>0.63579234972677601</v>
      </c>
      <c r="EJ63" s="158"/>
      <c r="EK63" s="158"/>
      <c r="EL63" s="158">
        <v>0.66785459729151819</v>
      </c>
      <c r="EM63" s="158"/>
      <c r="EN63" s="158"/>
      <c r="EO63" s="158"/>
      <c r="EP63" s="158"/>
      <c r="EQ63" s="158"/>
      <c r="ER63" s="158"/>
      <c r="ES63" s="158">
        <v>0.66133879781420768</v>
      </c>
      <c r="ET63" s="158"/>
      <c r="EU63" s="158"/>
      <c r="EV63" s="158"/>
      <c r="EW63" s="159">
        <v>0.6381147540983606</v>
      </c>
      <c r="EX63" s="160">
        <v>0.50675096179764267</v>
      </c>
      <c r="EY63" s="149">
        <v>6</v>
      </c>
      <c r="EZ63" s="150"/>
      <c r="FA63" s="150"/>
      <c r="FB63" s="150"/>
      <c r="FC63" s="150"/>
      <c r="FD63" s="150"/>
      <c r="FE63" s="150">
        <v>2</v>
      </c>
      <c r="FF63" s="150"/>
      <c r="FG63" s="150"/>
      <c r="FH63" s="150"/>
      <c r="FI63" s="150"/>
      <c r="FJ63" s="150"/>
      <c r="FK63" s="150"/>
      <c r="FL63" s="150"/>
      <c r="FM63" s="150"/>
      <c r="FN63" s="150"/>
      <c r="FO63" s="150"/>
      <c r="FP63" s="150"/>
      <c r="FQ63" s="150"/>
      <c r="FR63" s="150"/>
      <c r="FS63" s="150">
        <v>8</v>
      </c>
      <c r="FT63" s="150"/>
      <c r="FU63" s="150"/>
      <c r="FV63" s="150"/>
      <c r="FW63" s="150"/>
      <c r="FX63" s="150"/>
      <c r="FY63" s="150"/>
      <c r="FZ63" s="150"/>
      <c r="GA63" s="150"/>
      <c r="GB63" s="150"/>
      <c r="GC63" s="150"/>
      <c r="GD63" s="296">
        <v>11</v>
      </c>
      <c r="GE63" s="307">
        <v>27</v>
      </c>
      <c r="GF63" s="308">
        <f t="shared" si="2"/>
        <v>4</v>
      </c>
      <c r="GG63" s="302">
        <v>0.49043715846994534</v>
      </c>
      <c r="GH63" s="161"/>
      <c r="GI63" s="161"/>
      <c r="GJ63" s="161"/>
      <c r="GK63" s="161"/>
      <c r="GL63" s="161"/>
      <c r="GM63" s="161">
        <v>0.76229508196721307</v>
      </c>
      <c r="GN63" s="161"/>
      <c r="GO63" s="161"/>
      <c r="GP63" s="161"/>
      <c r="GQ63" s="161"/>
      <c r="GR63" s="161"/>
      <c r="GS63" s="161"/>
      <c r="GT63" s="161"/>
      <c r="GU63" s="161"/>
      <c r="GV63" s="161"/>
      <c r="GW63" s="161"/>
      <c r="GX63" s="161"/>
      <c r="GY63" s="161"/>
      <c r="GZ63" s="161"/>
      <c r="HA63" s="161">
        <v>0.55259562841530052</v>
      </c>
      <c r="HB63" s="161"/>
      <c r="HC63" s="161"/>
      <c r="HD63" s="161"/>
      <c r="HE63" s="161"/>
      <c r="HF63" s="161"/>
      <c r="HG63" s="161"/>
      <c r="HH63" s="161"/>
      <c r="HI63" s="161"/>
      <c r="HJ63" s="161"/>
      <c r="HK63" s="161"/>
      <c r="HL63" s="162">
        <v>0.82389468455042225</v>
      </c>
      <c r="HM63" s="163">
        <v>0.66484517304189439</v>
      </c>
      <c r="HN63" s="152">
        <v>50</v>
      </c>
      <c r="HO63" s="153"/>
      <c r="HP63" s="153"/>
      <c r="HQ63" s="153"/>
      <c r="HR63" s="153"/>
      <c r="HS63" s="164"/>
      <c r="HT63" s="153"/>
      <c r="HU63" s="165"/>
      <c r="HV63" s="154"/>
      <c r="HW63" s="144">
        <v>63</v>
      </c>
      <c r="HX63" s="145">
        <v>921</v>
      </c>
      <c r="HY63" s="145">
        <v>533</v>
      </c>
      <c r="HZ63" s="145">
        <v>151</v>
      </c>
      <c r="IA63" s="145">
        <v>626</v>
      </c>
      <c r="IB63" s="145">
        <v>678</v>
      </c>
      <c r="IC63" s="145">
        <v>845</v>
      </c>
      <c r="ID63" s="145">
        <v>415</v>
      </c>
      <c r="IE63" s="145">
        <v>1540</v>
      </c>
      <c r="IF63" s="145">
        <v>273</v>
      </c>
      <c r="IG63" s="145">
        <v>263</v>
      </c>
      <c r="IH63" s="145">
        <v>491</v>
      </c>
      <c r="II63" s="145">
        <v>11</v>
      </c>
      <c r="IJ63" s="145">
        <v>500</v>
      </c>
      <c r="IK63" s="145">
        <v>705</v>
      </c>
      <c r="IL63" s="145">
        <v>555</v>
      </c>
      <c r="IM63" s="145">
        <v>150</v>
      </c>
      <c r="IN63" s="145">
        <v>12</v>
      </c>
      <c r="IO63" s="145">
        <v>319</v>
      </c>
      <c r="IP63" s="145">
        <v>62</v>
      </c>
      <c r="IQ63" s="145">
        <v>45</v>
      </c>
      <c r="IR63" s="145">
        <v>71</v>
      </c>
      <c r="IS63" s="145">
        <v>5</v>
      </c>
      <c r="IT63" s="145">
        <v>194</v>
      </c>
      <c r="IU63" s="145">
        <v>460</v>
      </c>
      <c r="IV63" s="145"/>
      <c r="IW63" s="145">
        <v>2</v>
      </c>
      <c r="IX63" s="146">
        <v>1</v>
      </c>
      <c r="IY63" s="166">
        <v>9891</v>
      </c>
      <c r="IZ63" s="315">
        <f t="shared" si="21"/>
        <v>6.369426751592357E-3</v>
      </c>
      <c r="JA63" s="439">
        <f t="shared" si="3"/>
        <v>27.024590163934427</v>
      </c>
      <c r="JB63" s="444">
        <v>1256</v>
      </c>
      <c r="JC63" s="452">
        <v>0.12698412698412698</v>
      </c>
      <c r="JD63" s="445">
        <v>3106</v>
      </c>
      <c r="JE63" s="454">
        <v>0.31402284905469618</v>
      </c>
      <c r="JF63" s="167">
        <v>23.746031746031747</v>
      </c>
      <c r="JG63" s="168">
        <v>6.0933767643865364</v>
      </c>
      <c r="JH63" s="168">
        <v>5.080675422138837</v>
      </c>
      <c r="JI63" s="168">
        <v>3.1059602649006623</v>
      </c>
      <c r="JJ63" s="168">
        <v>5.7444089456869012</v>
      </c>
      <c r="JK63" s="168">
        <v>5.0442477876106198</v>
      </c>
      <c r="JL63" s="168">
        <v>5.1313609467455619</v>
      </c>
      <c r="JM63" s="168">
        <v>5.2891566265060241</v>
      </c>
      <c r="JN63" s="168">
        <v>7.0987012987012985</v>
      </c>
      <c r="JO63" s="168">
        <v>5.062271062271062</v>
      </c>
      <c r="JP63" s="168">
        <v>4.1292775665399244</v>
      </c>
      <c r="JQ63" s="168">
        <v>5.731160896130346</v>
      </c>
      <c r="JR63" s="168">
        <v>4.2727272727272725</v>
      </c>
      <c r="JS63" s="168">
        <v>2.7519999999999998</v>
      </c>
      <c r="JT63" s="168">
        <v>4.0241134751773053</v>
      </c>
      <c r="JU63" s="168">
        <v>4.1297297297297293</v>
      </c>
      <c r="JV63" s="168">
        <v>5.4733333333333336</v>
      </c>
      <c r="JW63" s="168">
        <v>5.416666666666667</v>
      </c>
      <c r="JX63" s="168">
        <v>6.1222570532915359</v>
      </c>
      <c r="JY63" s="168">
        <v>2.9516129032258065</v>
      </c>
      <c r="JZ63" s="168">
        <v>2</v>
      </c>
      <c r="KA63" s="168">
        <v>4.352112676056338</v>
      </c>
      <c r="KB63" s="168">
        <v>3.2</v>
      </c>
      <c r="KC63" s="168">
        <v>3.5</v>
      </c>
      <c r="KD63" s="168">
        <v>11.282608695652174</v>
      </c>
      <c r="KE63" s="168"/>
      <c r="KF63" s="168">
        <v>10</v>
      </c>
      <c r="KG63" s="169">
        <v>18</v>
      </c>
      <c r="KH63" s="464">
        <f t="shared" si="4"/>
        <v>6.249399671611469</v>
      </c>
      <c r="KI63" s="149">
        <v>2909</v>
      </c>
      <c r="KJ63" s="150">
        <v>1249</v>
      </c>
      <c r="KK63" s="150">
        <v>97</v>
      </c>
      <c r="KL63" s="150">
        <v>176</v>
      </c>
      <c r="KM63" s="150">
        <v>1</v>
      </c>
      <c r="KN63" s="296">
        <v>5459</v>
      </c>
      <c r="KO63" s="330">
        <f t="shared" si="5"/>
        <v>0.29410575270447881</v>
      </c>
      <c r="KP63" s="331">
        <f t="shared" si="6"/>
        <v>0.12627641290061672</v>
      </c>
      <c r="KQ63" s="331">
        <f t="shared" si="7"/>
        <v>9.8068951572136288E-3</v>
      </c>
      <c r="KR63" s="331">
        <f t="shared" si="8"/>
        <v>1.7793954099686583E-2</v>
      </c>
      <c r="KS63" s="331">
        <f t="shared" si="9"/>
        <v>1.0110201193003741E-4</v>
      </c>
      <c r="KT63" s="332">
        <v>0.5519158831260742</v>
      </c>
      <c r="KU63" s="324">
        <v>8578.5654000000013</v>
      </c>
      <c r="KV63" s="170">
        <v>970.0403</v>
      </c>
      <c r="KW63" s="342">
        <v>9548.6057000000001</v>
      </c>
      <c r="KX63" s="351">
        <f t="shared" si="10"/>
        <v>0.10158973262452339</v>
      </c>
      <c r="KY63" s="352">
        <f t="shared" si="11"/>
        <v>0.96538324739662318</v>
      </c>
      <c r="KZ63" s="346">
        <v>5467.7053999999998</v>
      </c>
      <c r="LA63" s="171">
        <v>3849.6297000000004</v>
      </c>
      <c r="LB63" s="172">
        <v>231.2706</v>
      </c>
      <c r="LC63" s="173">
        <v>0.57261819911570966</v>
      </c>
      <c r="LD63" s="174">
        <v>197</v>
      </c>
      <c r="LE63" s="175">
        <v>3173</v>
      </c>
      <c r="LF63" s="175">
        <v>2171</v>
      </c>
      <c r="LG63" s="175">
        <v>289</v>
      </c>
      <c r="LH63" s="175">
        <v>2302</v>
      </c>
      <c r="LI63" s="175">
        <v>2461</v>
      </c>
      <c r="LJ63" s="175">
        <v>2718</v>
      </c>
      <c r="LK63" s="175">
        <v>1669</v>
      </c>
      <c r="LL63" s="175">
        <v>8444</v>
      </c>
      <c r="LM63" s="175">
        <v>1064</v>
      </c>
      <c r="LN63" s="175">
        <v>787</v>
      </c>
      <c r="LO63" s="175">
        <v>2133</v>
      </c>
      <c r="LP63" s="175">
        <v>31</v>
      </c>
      <c r="LQ63" s="175">
        <v>1077</v>
      </c>
      <c r="LR63" s="175">
        <v>2203</v>
      </c>
      <c r="LS63" s="175">
        <v>1757</v>
      </c>
      <c r="LT63" s="175">
        <v>603</v>
      </c>
      <c r="LU63" s="175">
        <v>49</v>
      </c>
      <c r="LV63" s="175">
        <v>1397</v>
      </c>
      <c r="LW63" s="175">
        <v>86</v>
      </c>
      <c r="LX63" s="175">
        <v>18</v>
      </c>
      <c r="LY63" s="175">
        <v>148</v>
      </c>
      <c r="LZ63" s="175">
        <v>8</v>
      </c>
      <c r="MA63" s="175">
        <v>474</v>
      </c>
      <c r="MB63" s="175">
        <v>4730</v>
      </c>
      <c r="MC63" s="175"/>
      <c r="MD63" s="175">
        <v>18</v>
      </c>
      <c r="ME63" s="364">
        <v>8</v>
      </c>
      <c r="MF63" s="374">
        <f t="shared" si="12"/>
        <v>40015</v>
      </c>
      <c r="MG63" s="375">
        <f t="shared" si="13"/>
        <v>109.33060109289617</v>
      </c>
      <c r="MH63" s="369">
        <v>1234</v>
      </c>
      <c r="MI63" s="156">
        <v>1531</v>
      </c>
      <c r="MJ63" s="156">
        <v>5</v>
      </c>
      <c r="MK63" s="156">
        <v>33</v>
      </c>
      <c r="ML63" s="156">
        <v>677</v>
      </c>
      <c r="MM63" s="156">
        <v>286</v>
      </c>
      <c r="MN63" s="156">
        <v>774</v>
      </c>
      <c r="MO63" s="156">
        <v>116</v>
      </c>
      <c r="MP63" s="156">
        <v>945</v>
      </c>
      <c r="MQ63" s="156">
        <v>57</v>
      </c>
      <c r="MR63" s="156">
        <v>48</v>
      </c>
      <c r="MS63" s="156">
        <v>189</v>
      </c>
      <c r="MT63" s="156">
        <v>6</v>
      </c>
      <c r="MU63" s="156">
        <v>10</v>
      </c>
      <c r="MV63" s="156">
        <v>5</v>
      </c>
      <c r="MW63" s="156">
        <v>3</v>
      </c>
      <c r="MX63" s="156">
        <v>69</v>
      </c>
      <c r="MY63" s="156">
        <v>4</v>
      </c>
      <c r="MZ63" s="156">
        <v>242</v>
      </c>
      <c r="NA63" s="156">
        <v>46</v>
      </c>
      <c r="NB63" s="156">
        <v>34</v>
      </c>
      <c r="NC63" s="156">
        <v>91</v>
      </c>
      <c r="ND63" s="156">
        <v>3</v>
      </c>
      <c r="NE63" s="156">
        <v>20</v>
      </c>
      <c r="NF63" s="156"/>
      <c r="NG63" s="156"/>
      <c r="NH63" s="156"/>
      <c r="NI63" s="278">
        <v>9</v>
      </c>
      <c r="NJ63" s="289">
        <f t="shared" si="14"/>
        <v>6437</v>
      </c>
      <c r="NK63" s="290">
        <f t="shared" si="15"/>
        <v>17.587431693989071</v>
      </c>
      <c r="NL63" s="386">
        <f t="shared" si="16"/>
        <v>40015</v>
      </c>
      <c r="NM63" s="387">
        <f t="shared" si="17"/>
        <v>6437</v>
      </c>
      <c r="NN63" s="393">
        <f t="shared" si="18"/>
        <v>0.13857315077929905</v>
      </c>
      <c r="NO63" s="380"/>
      <c r="NP63" s="176">
        <v>232</v>
      </c>
      <c r="NQ63" s="176">
        <v>521</v>
      </c>
      <c r="NR63" s="176">
        <v>291</v>
      </c>
      <c r="NS63" s="176">
        <v>1141</v>
      </c>
      <c r="NT63" s="176">
        <v>1749</v>
      </c>
      <c r="NU63" s="176">
        <v>1988</v>
      </c>
      <c r="NV63" s="176"/>
      <c r="NW63" s="176"/>
      <c r="NX63" s="176"/>
      <c r="NY63" s="176">
        <v>515</v>
      </c>
      <c r="NZ63" s="176"/>
      <c r="OA63" s="176"/>
      <c r="OB63" s="176"/>
      <c r="OC63" s="176"/>
      <c r="OD63" s="176"/>
      <c r="OE63" s="397"/>
      <c r="OF63" s="403">
        <f t="shared" si="19"/>
        <v>6437</v>
      </c>
      <c r="OG63" s="407">
        <f t="shared" si="20"/>
        <v>0.16218735435762002</v>
      </c>
      <c r="OH63" s="415">
        <v>1030</v>
      </c>
      <c r="OI63" s="416">
        <v>18</v>
      </c>
      <c r="OJ63" s="416">
        <v>6</v>
      </c>
      <c r="OK63" s="416">
        <v>1054</v>
      </c>
      <c r="OL63" s="416">
        <v>113</v>
      </c>
      <c r="OM63" s="416">
        <v>54</v>
      </c>
      <c r="ON63" s="416">
        <v>11</v>
      </c>
      <c r="OO63" s="416">
        <v>178</v>
      </c>
      <c r="OP63" s="417">
        <v>1232</v>
      </c>
      <c r="OQ63" s="429">
        <v>2</v>
      </c>
      <c r="OR63" s="430">
        <v>15</v>
      </c>
      <c r="OS63" s="431">
        <v>17</v>
      </c>
      <c r="OT63" s="346">
        <v>8.58</v>
      </c>
      <c r="OU63" s="177">
        <v>1.43</v>
      </c>
      <c r="OV63" s="171">
        <v>8.9</v>
      </c>
      <c r="OW63" s="177">
        <v>0.4238095238095238</v>
      </c>
      <c r="OX63" s="171">
        <v>32.01</v>
      </c>
      <c r="OY63" s="177">
        <v>5.335</v>
      </c>
      <c r="OZ63" s="171">
        <v>65.5</v>
      </c>
      <c r="PA63" s="178">
        <v>3.1190476190476191</v>
      </c>
      <c r="PB63" s="155"/>
      <c r="PC63" s="156"/>
      <c r="PD63" s="156"/>
      <c r="PE63" s="156"/>
      <c r="PF63" s="156">
        <v>482</v>
      </c>
      <c r="PG63" s="156"/>
      <c r="PH63" s="156"/>
      <c r="PI63" s="156">
        <v>482</v>
      </c>
      <c r="PJ63" s="179">
        <v>4.8731169750278032E-2</v>
      </c>
    </row>
    <row r="64" spans="1:426" x14ac:dyDescent="0.15">
      <c r="A64" s="130" t="s">
        <v>514</v>
      </c>
      <c r="B64" s="131" t="s">
        <v>515</v>
      </c>
      <c r="C64" s="1093" t="s">
        <v>516</v>
      </c>
      <c r="D64" s="1094" t="s">
        <v>517</v>
      </c>
      <c r="E64" s="1094" t="s">
        <v>408</v>
      </c>
      <c r="F64" s="1093" t="s">
        <v>518</v>
      </c>
      <c r="G64" s="1093" t="s">
        <v>519</v>
      </c>
      <c r="H64" s="1093" t="s">
        <v>320</v>
      </c>
      <c r="I64" s="132" t="s">
        <v>493</v>
      </c>
      <c r="J64" s="133" t="s">
        <v>282</v>
      </c>
      <c r="K64" s="134">
        <v>407960</v>
      </c>
      <c r="L64" s="135">
        <v>2706</v>
      </c>
      <c r="M64" s="135">
        <v>407640</v>
      </c>
      <c r="N64" s="135">
        <v>287778</v>
      </c>
      <c r="O64" s="136">
        <v>0.7059611421842803</v>
      </c>
      <c r="P64" s="137">
        <v>320</v>
      </c>
      <c r="Q64" s="138">
        <v>22.111999999999998</v>
      </c>
      <c r="R64" s="139">
        <v>320998.23044000001</v>
      </c>
      <c r="S64" s="139">
        <v>13235.902900000001</v>
      </c>
      <c r="T64" s="139">
        <v>334256.24533999996</v>
      </c>
      <c r="U64" s="467">
        <f t="shared" si="0"/>
        <v>0.81933583032650248</v>
      </c>
      <c r="V64" s="140">
        <v>35.600912700000002</v>
      </c>
      <c r="W64" s="141">
        <v>1.5323412700000001</v>
      </c>
      <c r="X64" s="141">
        <v>81.709100530000001</v>
      </c>
      <c r="Y64" s="141">
        <v>33.882539680000001</v>
      </c>
      <c r="Z64" s="141">
        <v>6.8350793650000004</v>
      </c>
      <c r="AA64" s="141">
        <v>71.372275130000006</v>
      </c>
      <c r="AB64" s="141">
        <v>0</v>
      </c>
      <c r="AC64" s="141">
        <v>22.5669246</v>
      </c>
      <c r="AD64" s="141">
        <v>104.8565675</v>
      </c>
      <c r="AE64" s="141">
        <v>358.35574077500002</v>
      </c>
      <c r="AF64" s="142">
        <v>0.15416172017665039</v>
      </c>
      <c r="AG64" s="143">
        <v>0.353822824654483</v>
      </c>
      <c r="AH64" s="147"/>
      <c r="AI64" s="148">
        <v>1</v>
      </c>
      <c r="AJ64" s="149">
        <v>2985</v>
      </c>
      <c r="AK64" s="150">
        <v>2981</v>
      </c>
      <c r="AL64" s="150">
        <v>1790</v>
      </c>
      <c r="AM64" s="150">
        <v>52</v>
      </c>
      <c r="AN64" s="151">
        <v>18190</v>
      </c>
      <c r="AO64" s="149">
        <v>9793</v>
      </c>
      <c r="AP64" s="150">
        <v>4551</v>
      </c>
      <c r="AQ64" s="151">
        <v>3165</v>
      </c>
      <c r="AR64" s="152"/>
      <c r="AS64" s="153"/>
      <c r="AT64" s="153"/>
      <c r="AU64" s="153"/>
      <c r="AV64" s="153"/>
      <c r="AW64" s="153"/>
      <c r="AX64" s="153"/>
      <c r="AY64" s="153"/>
      <c r="AZ64" s="153"/>
      <c r="BA64" s="153"/>
      <c r="BB64" s="153"/>
      <c r="BC64" s="153"/>
      <c r="BD64" s="153"/>
      <c r="BE64" s="153"/>
      <c r="BF64" s="153"/>
      <c r="BG64" s="153"/>
      <c r="BH64" s="153"/>
      <c r="BI64" s="153"/>
      <c r="BJ64" s="153"/>
      <c r="BK64" s="153"/>
      <c r="BL64" s="153"/>
      <c r="BM64" s="153"/>
      <c r="BN64" s="153"/>
      <c r="BO64" s="153"/>
      <c r="BP64" s="153"/>
      <c r="BQ64" s="153"/>
      <c r="BR64" s="153"/>
      <c r="BS64" s="154"/>
      <c r="BT64" s="155"/>
      <c r="BU64" s="156"/>
      <c r="BV64" s="156"/>
      <c r="BW64" s="156"/>
      <c r="BX64" s="156"/>
      <c r="BY64" s="156"/>
      <c r="BZ64" s="156"/>
      <c r="CA64" s="156"/>
      <c r="CB64" s="156">
        <v>14</v>
      </c>
      <c r="CC64" s="156"/>
      <c r="CD64" s="156"/>
      <c r="CE64" s="156"/>
      <c r="CF64" s="156">
        <v>20</v>
      </c>
      <c r="CG64" s="156"/>
      <c r="CH64" s="156"/>
      <c r="CI64" s="156">
        <v>36</v>
      </c>
      <c r="CJ64" s="156"/>
      <c r="CK64" s="156"/>
      <c r="CL64" s="156"/>
      <c r="CM64" s="156"/>
      <c r="CN64" s="156"/>
      <c r="CO64" s="156"/>
      <c r="CP64" s="156"/>
      <c r="CQ64" s="156"/>
      <c r="CR64" s="156"/>
      <c r="CS64" s="156"/>
      <c r="CT64" s="156"/>
      <c r="CU64" s="156"/>
      <c r="CV64" s="156"/>
      <c r="CW64" s="156"/>
      <c r="CX64" s="156"/>
      <c r="CY64" s="156"/>
      <c r="CZ64" s="156"/>
      <c r="DA64" s="156"/>
      <c r="DB64" s="156"/>
      <c r="DC64" s="156"/>
      <c r="DD64" s="156"/>
      <c r="DE64" s="156"/>
      <c r="DF64" s="156"/>
      <c r="DG64" s="278">
        <v>41</v>
      </c>
      <c r="DH64" s="289">
        <v>111</v>
      </c>
      <c r="DI64" s="290">
        <f t="shared" si="1"/>
        <v>4</v>
      </c>
      <c r="DJ64" s="284"/>
      <c r="DK64" s="158"/>
      <c r="DL64" s="158"/>
      <c r="DM64" s="158"/>
      <c r="DN64" s="158"/>
      <c r="DO64" s="158"/>
      <c r="DP64" s="158"/>
      <c r="DQ64" s="158"/>
      <c r="DR64" s="158">
        <v>0.63466042154566749</v>
      </c>
      <c r="DS64" s="158"/>
      <c r="DT64" s="158"/>
      <c r="DU64" s="158"/>
      <c r="DV64" s="158">
        <v>3.2650273224043715E-2</v>
      </c>
      <c r="DW64" s="158"/>
      <c r="DX64" s="158"/>
      <c r="DY64" s="158">
        <v>0.54181845780206439</v>
      </c>
      <c r="DZ64" s="158"/>
      <c r="EA64" s="158"/>
      <c r="EB64" s="158"/>
      <c r="EC64" s="158"/>
      <c r="ED64" s="158"/>
      <c r="EE64" s="158"/>
      <c r="EF64" s="158"/>
      <c r="EG64" s="158"/>
      <c r="EH64" s="158"/>
      <c r="EI64" s="158"/>
      <c r="EJ64" s="158"/>
      <c r="EK64" s="158"/>
      <c r="EL64" s="158"/>
      <c r="EM64" s="158"/>
      <c r="EN64" s="158"/>
      <c r="EO64" s="158"/>
      <c r="EP64" s="158"/>
      <c r="EQ64" s="158"/>
      <c r="ER64" s="158"/>
      <c r="ES64" s="158"/>
      <c r="ET64" s="158"/>
      <c r="EU64" s="158"/>
      <c r="EV64" s="158"/>
      <c r="EW64" s="159">
        <v>0.59982673597227776</v>
      </c>
      <c r="EX64" s="160">
        <v>0.48321272091763895</v>
      </c>
      <c r="EY64" s="149"/>
      <c r="EZ64" s="150"/>
      <c r="FA64" s="150"/>
      <c r="FB64" s="150"/>
      <c r="FC64" s="150"/>
      <c r="FD64" s="150"/>
      <c r="FE64" s="150">
        <v>3</v>
      </c>
      <c r="FF64" s="150"/>
      <c r="FG64" s="150"/>
      <c r="FH64" s="150"/>
      <c r="FI64" s="150"/>
      <c r="FJ64" s="150"/>
      <c r="FK64" s="150">
        <v>8</v>
      </c>
      <c r="FL64" s="150"/>
      <c r="FM64" s="150"/>
      <c r="FN64" s="150"/>
      <c r="FO64" s="150"/>
      <c r="FP64" s="150"/>
      <c r="FQ64" s="150"/>
      <c r="FR64" s="150"/>
      <c r="FS64" s="150"/>
      <c r="FT64" s="150"/>
      <c r="FU64" s="150"/>
      <c r="FV64" s="150"/>
      <c r="FW64" s="150"/>
      <c r="FX64" s="150"/>
      <c r="FY64" s="150"/>
      <c r="FZ64" s="150"/>
      <c r="GA64" s="150"/>
      <c r="GB64" s="150"/>
      <c r="GC64" s="150"/>
      <c r="GD64" s="296"/>
      <c r="GE64" s="307">
        <v>11</v>
      </c>
      <c r="GF64" s="308">
        <f t="shared" si="2"/>
        <v>2</v>
      </c>
      <c r="GG64" s="302"/>
      <c r="GH64" s="161"/>
      <c r="GI64" s="161"/>
      <c r="GJ64" s="161"/>
      <c r="GK64" s="161"/>
      <c r="GL64" s="161"/>
      <c r="GM64" s="161">
        <v>8.83424408014572E-2</v>
      </c>
      <c r="GN64" s="161"/>
      <c r="GO64" s="161"/>
      <c r="GP64" s="161"/>
      <c r="GQ64" s="161"/>
      <c r="GR64" s="161"/>
      <c r="GS64" s="161">
        <v>0.57616120218579236</v>
      </c>
      <c r="GT64" s="161"/>
      <c r="GU64" s="161"/>
      <c r="GV64" s="161"/>
      <c r="GW64" s="161"/>
      <c r="GX64" s="161"/>
      <c r="GY64" s="161"/>
      <c r="GZ64" s="161"/>
      <c r="HA64" s="161"/>
      <c r="HB64" s="161"/>
      <c r="HC64" s="161"/>
      <c r="HD64" s="161"/>
      <c r="HE64" s="161"/>
      <c r="HF64" s="161"/>
      <c r="HG64" s="161"/>
      <c r="HH64" s="161"/>
      <c r="HI64" s="161"/>
      <c r="HJ64" s="161"/>
      <c r="HK64" s="161"/>
      <c r="HL64" s="162"/>
      <c r="HM64" s="163">
        <v>0.44311972180824638</v>
      </c>
      <c r="HN64" s="152">
        <v>50</v>
      </c>
      <c r="HO64" s="153"/>
      <c r="HP64" s="153"/>
      <c r="HQ64" s="153"/>
      <c r="HR64" s="153"/>
      <c r="HS64" s="164"/>
      <c r="HT64" s="153"/>
      <c r="HU64" s="165"/>
      <c r="HV64" s="154"/>
      <c r="HW64" s="144">
        <v>3</v>
      </c>
      <c r="HX64" s="145">
        <v>256</v>
      </c>
      <c r="HY64" s="145">
        <v>14</v>
      </c>
      <c r="HZ64" s="145">
        <v>148</v>
      </c>
      <c r="IA64" s="145">
        <v>631</v>
      </c>
      <c r="IB64" s="145">
        <v>761</v>
      </c>
      <c r="IC64" s="145">
        <v>953</v>
      </c>
      <c r="ID64" s="145">
        <v>367</v>
      </c>
      <c r="IE64" s="145">
        <v>666</v>
      </c>
      <c r="IF64" s="145">
        <v>397</v>
      </c>
      <c r="IG64" s="145">
        <v>268</v>
      </c>
      <c r="IH64" s="145">
        <v>299</v>
      </c>
      <c r="II64" s="145">
        <v>24</v>
      </c>
      <c r="IJ64" s="145">
        <v>189</v>
      </c>
      <c r="IK64" s="145">
        <v>49</v>
      </c>
      <c r="IL64" s="145">
        <v>15</v>
      </c>
      <c r="IM64" s="145">
        <v>141</v>
      </c>
      <c r="IN64" s="145">
        <v>25</v>
      </c>
      <c r="IO64" s="145">
        <v>100</v>
      </c>
      <c r="IP64" s="145">
        <v>69</v>
      </c>
      <c r="IQ64" s="145">
        <v>42</v>
      </c>
      <c r="IR64" s="145">
        <v>47</v>
      </c>
      <c r="IS64" s="145">
        <v>9</v>
      </c>
      <c r="IT64" s="145">
        <v>83</v>
      </c>
      <c r="IU64" s="145"/>
      <c r="IV64" s="145"/>
      <c r="IW64" s="145"/>
      <c r="IX64" s="146">
        <v>8</v>
      </c>
      <c r="IY64" s="166">
        <v>5564</v>
      </c>
      <c r="IZ64" s="315">
        <f t="shared" si="21"/>
        <v>5.3918044572250177E-4</v>
      </c>
      <c r="JA64" s="439">
        <f t="shared" si="3"/>
        <v>15.202185792349727</v>
      </c>
      <c r="JB64" s="444">
        <v>605</v>
      </c>
      <c r="JC64" s="452">
        <v>0.10873472322070453</v>
      </c>
      <c r="JD64" s="445">
        <v>975</v>
      </c>
      <c r="JE64" s="454">
        <v>0.17523364485981308</v>
      </c>
      <c r="JF64" s="167">
        <v>10.333333333333334</v>
      </c>
      <c r="JG64" s="168">
        <v>3.5859375</v>
      </c>
      <c r="JH64" s="168">
        <v>3.1428571428571428</v>
      </c>
      <c r="JI64" s="168">
        <v>4.3175675675675675</v>
      </c>
      <c r="JJ64" s="168">
        <v>6.0412044374009506</v>
      </c>
      <c r="JK64" s="168">
        <v>4.7687253613666227</v>
      </c>
      <c r="JL64" s="168">
        <v>4.7082896117523614</v>
      </c>
      <c r="JM64" s="168">
        <v>6.0572207084468666</v>
      </c>
      <c r="JN64" s="168">
        <v>4.4834834834834831</v>
      </c>
      <c r="JO64" s="168">
        <v>4.317380352644836</v>
      </c>
      <c r="JP64" s="168">
        <v>5.8917910447761193</v>
      </c>
      <c r="JQ64" s="168">
        <v>5.6822742474916392</v>
      </c>
      <c r="JR64" s="168">
        <v>4.625</v>
      </c>
      <c r="JS64" s="168">
        <v>1.3386243386243386</v>
      </c>
      <c r="JT64" s="168">
        <v>1.0204081632653061</v>
      </c>
      <c r="JU64" s="168">
        <v>3.3333333333333335</v>
      </c>
      <c r="JV64" s="168">
        <v>4.6950354609929077</v>
      </c>
      <c r="JW64" s="168">
        <v>7.36</v>
      </c>
      <c r="JX64" s="168">
        <v>5.83</v>
      </c>
      <c r="JY64" s="168">
        <v>4.0869565217391308</v>
      </c>
      <c r="JZ64" s="168">
        <v>2.9761904761904763</v>
      </c>
      <c r="KA64" s="168">
        <v>3.1702127659574466</v>
      </c>
      <c r="KB64" s="168">
        <v>4.2222222222222223</v>
      </c>
      <c r="KC64" s="168">
        <v>4.0481927710843371</v>
      </c>
      <c r="KD64" s="168"/>
      <c r="KE64" s="168"/>
      <c r="KF64" s="168"/>
      <c r="KG64" s="169">
        <v>6.875</v>
      </c>
      <c r="KH64" s="464">
        <f t="shared" si="4"/>
        <v>4.6764496337812167</v>
      </c>
      <c r="KI64" s="149">
        <v>1021</v>
      </c>
      <c r="KJ64" s="150">
        <v>177</v>
      </c>
      <c r="KK64" s="150"/>
      <c r="KL64" s="150">
        <v>1</v>
      </c>
      <c r="KM64" s="150"/>
      <c r="KN64" s="296">
        <v>4365</v>
      </c>
      <c r="KO64" s="330">
        <f t="shared" si="5"/>
        <v>0.18350107836089144</v>
      </c>
      <c r="KP64" s="331">
        <f t="shared" si="6"/>
        <v>3.1811646297627609E-2</v>
      </c>
      <c r="KQ64" s="331">
        <f t="shared" si="7"/>
        <v>0</v>
      </c>
      <c r="KR64" s="331">
        <f t="shared" si="8"/>
        <v>1.7972681524083394E-4</v>
      </c>
      <c r="KS64" s="331">
        <f t="shared" si="9"/>
        <v>0</v>
      </c>
      <c r="KT64" s="332">
        <v>0.78450754852624016</v>
      </c>
      <c r="KU64" s="324">
        <v>3282.1165000000001</v>
      </c>
      <c r="KV64" s="170">
        <v>129.19740000000002</v>
      </c>
      <c r="KW64" s="342">
        <v>3411.3138999999996</v>
      </c>
      <c r="KX64" s="351">
        <f t="shared" si="10"/>
        <v>3.7873207739692327E-2</v>
      </c>
      <c r="KY64" s="352">
        <f t="shared" si="11"/>
        <v>0.61310458303378856</v>
      </c>
      <c r="KZ64" s="346">
        <v>2571.5403999999999</v>
      </c>
      <c r="LA64" s="171">
        <v>694.55690000000016</v>
      </c>
      <c r="LB64" s="172">
        <v>145.21659999999997</v>
      </c>
      <c r="LC64" s="173">
        <v>0.7538269638569467</v>
      </c>
      <c r="LD64" s="174">
        <v>2</v>
      </c>
      <c r="LE64" s="175">
        <v>643</v>
      </c>
      <c r="LF64" s="175">
        <v>29</v>
      </c>
      <c r="LG64" s="175">
        <v>488</v>
      </c>
      <c r="LH64" s="175">
        <v>2921</v>
      </c>
      <c r="LI64" s="175">
        <v>2577</v>
      </c>
      <c r="LJ64" s="175">
        <v>3065</v>
      </c>
      <c r="LK64" s="175">
        <v>1675</v>
      </c>
      <c r="LL64" s="175">
        <v>2114</v>
      </c>
      <c r="LM64" s="175">
        <v>1300</v>
      </c>
      <c r="LN64" s="175">
        <v>1255</v>
      </c>
      <c r="LO64" s="175">
        <v>1354</v>
      </c>
      <c r="LP64" s="175">
        <v>87</v>
      </c>
      <c r="LQ64" s="175">
        <v>216</v>
      </c>
      <c r="LR64" s="175">
        <v>49</v>
      </c>
      <c r="LS64" s="175">
        <v>35</v>
      </c>
      <c r="LT64" s="175">
        <v>519</v>
      </c>
      <c r="LU64" s="175">
        <v>153</v>
      </c>
      <c r="LV64" s="175">
        <v>420</v>
      </c>
      <c r="LW64" s="175">
        <v>214</v>
      </c>
      <c r="LX64" s="175">
        <v>83</v>
      </c>
      <c r="LY64" s="175">
        <v>93</v>
      </c>
      <c r="LZ64" s="175">
        <v>29</v>
      </c>
      <c r="MA64" s="175">
        <v>249</v>
      </c>
      <c r="MB64" s="175"/>
      <c r="MC64" s="175"/>
      <c r="MD64" s="175"/>
      <c r="ME64" s="364">
        <v>31</v>
      </c>
      <c r="MF64" s="374">
        <f t="shared" si="12"/>
        <v>19601</v>
      </c>
      <c r="MG64" s="375">
        <f t="shared" si="13"/>
        <v>53.55464480874317</v>
      </c>
      <c r="MH64" s="369">
        <v>26</v>
      </c>
      <c r="MI64" s="156">
        <v>38</v>
      </c>
      <c r="MJ64" s="156">
        <v>3</v>
      </c>
      <c r="MK64" s="156">
        <v>4</v>
      </c>
      <c r="ML64" s="156">
        <v>259</v>
      </c>
      <c r="MM64" s="156">
        <v>312</v>
      </c>
      <c r="MN64" s="156">
        <v>483</v>
      </c>
      <c r="MO64" s="156">
        <v>182</v>
      </c>
      <c r="MP64" s="156">
        <v>212</v>
      </c>
      <c r="MQ64" s="156">
        <v>41</v>
      </c>
      <c r="MR64" s="156">
        <v>53</v>
      </c>
      <c r="MS64" s="156">
        <v>51</v>
      </c>
      <c r="MT64" s="156"/>
      <c r="MU64" s="156">
        <v>2</v>
      </c>
      <c r="MV64" s="156"/>
      <c r="MW64" s="156"/>
      <c r="MX64" s="156">
        <v>3</v>
      </c>
      <c r="MY64" s="156">
        <v>7</v>
      </c>
      <c r="MZ64" s="156">
        <v>63</v>
      </c>
      <c r="NA64" s="156">
        <v>5</v>
      </c>
      <c r="NB64" s="156">
        <v>5</v>
      </c>
      <c r="NC64" s="156">
        <v>11</v>
      </c>
      <c r="ND64" s="156"/>
      <c r="NE64" s="156">
        <v>3</v>
      </c>
      <c r="NF64" s="156"/>
      <c r="NG64" s="156"/>
      <c r="NH64" s="156"/>
      <c r="NI64" s="278">
        <v>16</v>
      </c>
      <c r="NJ64" s="289">
        <f t="shared" si="14"/>
        <v>1779</v>
      </c>
      <c r="NK64" s="290">
        <f t="shared" si="15"/>
        <v>4.860655737704918</v>
      </c>
      <c r="NL64" s="386">
        <f t="shared" si="16"/>
        <v>19601</v>
      </c>
      <c r="NM64" s="387">
        <f t="shared" si="17"/>
        <v>1779</v>
      </c>
      <c r="NN64" s="393">
        <f t="shared" si="18"/>
        <v>8.3208606173994393E-2</v>
      </c>
      <c r="NO64" s="380"/>
      <c r="NP64" s="176"/>
      <c r="NQ64" s="176"/>
      <c r="NR64" s="176"/>
      <c r="NS64" s="176">
        <v>185</v>
      </c>
      <c r="NT64" s="176">
        <v>359</v>
      </c>
      <c r="NU64" s="176">
        <v>1141</v>
      </c>
      <c r="NV64" s="176"/>
      <c r="NW64" s="176"/>
      <c r="NX64" s="176"/>
      <c r="NY64" s="176">
        <v>94</v>
      </c>
      <c r="NZ64" s="176"/>
      <c r="OA64" s="176"/>
      <c r="OB64" s="176"/>
      <c r="OC64" s="176"/>
      <c r="OD64" s="176"/>
      <c r="OE64" s="397"/>
      <c r="OF64" s="403">
        <f t="shared" si="19"/>
        <v>1779</v>
      </c>
      <c r="OG64" s="407">
        <f t="shared" si="20"/>
        <v>0</v>
      </c>
      <c r="OH64" s="415"/>
      <c r="OI64" s="416"/>
      <c r="OJ64" s="416"/>
      <c r="OK64" s="416"/>
      <c r="OL64" s="416">
        <v>104</v>
      </c>
      <c r="OM64" s="416">
        <v>54</v>
      </c>
      <c r="ON64" s="416">
        <v>8</v>
      </c>
      <c r="OO64" s="416">
        <v>166</v>
      </c>
      <c r="OP64" s="417">
        <v>166</v>
      </c>
      <c r="OQ64" s="429"/>
      <c r="OR64" s="430"/>
      <c r="OS64" s="431"/>
      <c r="OT64" s="400"/>
      <c r="OU64" s="177"/>
      <c r="OV64" s="171">
        <v>3.7</v>
      </c>
      <c r="OW64" s="177">
        <v>0.33636363636363636</v>
      </c>
      <c r="OX64" s="177"/>
      <c r="OY64" s="177"/>
      <c r="OZ64" s="171">
        <v>30.8</v>
      </c>
      <c r="PA64" s="178">
        <v>2.8000000000000003</v>
      </c>
      <c r="PB64" s="155"/>
      <c r="PC64" s="156"/>
      <c r="PD64" s="156"/>
      <c r="PE64" s="156"/>
      <c r="PF64" s="156"/>
      <c r="PG64" s="156"/>
      <c r="PH64" s="156"/>
      <c r="PI64" s="156"/>
      <c r="PJ64" s="157"/>
    </row>
    <row r="65" spans="1:426" x14ac:dyDescent="0.15">
      <c r="A65" s="130" t="s">
        <v>520</v>
      </c>
      <c r="B65" s="131" t="s">
        <v>521</v>
      </c>
      <c r="C65" s="1093" t="s">
        <v>522</v>
      </c>
      <c r="D65" s="1094" t="s">
        <v>523</v>
      </c>
      <c r="E65" s="1094" t="s">
        <v>229</v>
      </c>
      <c r="F65" s="1093" t="s">
        <v>524</v>
      </c>
      <c r="G65" s="1093" t="s">
        <v>525</v>
      </c>
      <c r="H65" s="1093" t="s">
        <v>492</v>
      </c>
      <c r="I65" s="132" t="s">
        <v>493</v>
      </c>
      <c r="J65" s="133" t="s">
        <v>282</v>
      </c>
      <c r="K65" s="134"/>
      <c r="L65" s="135"/>
      <c r="M65" s="135"/>
      <c r="N65" s="135"/>
      <c r="O65" s="136"/>
      <c r="P65" s="137"/>
      <c r="Q65" s="138">
        <v>0</v>
      </c>
      <c r="R65" s="139">
        <v>209461.16649</v>
      </c>
      <c r="S65" s="139">
        <v>0</v>
      </c>
      <c r="T65" s="139">
        <v>209461.16649</v>
      </c>
      <c r="U65" s="467"/>
      <c r="V65" s="140"/>
      <c r="W65" s="141"/>
      <c r="X65" s="141"/>
      <c r="Y65" s="141"/>
      <c r="Z65" s="141"/>
      <c r="AA65" s="141"/>
      <c r="AB65" s="141"/>
      <c r="AC65" s="141"/>
      <c r="AD65" s="141"/>
      <c r="AE65" s="141"/>
      <c r="AF65" s="142"/>
      <c r="AG65" s="143"/>
      <c r="AH65" s="147"/>
      <c r="AI65" s="148"/>
      <c r="AJ65" s="149"/>
      <c r="AK65" s="150"/>
      <c r="AL65" s="150"/>
      <c r="AM65" s="150"/>
      <c r="AN65" s="151"/>
      <c r="AO65" s="149">
        <v>143</v>
      </c>
      <c r="AP65" s="150">
        <v>696</v>
      </c>
      <c r="AQ65" s="151"/>
      <c r="AR65" s="152"/>
      <c r="AS65" s="153"/>
      <c r="AT65" s="153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  <c r="BK65" s="153"/>
      <c r="BL65" s="153"/>
      <c r="BM65" s="153"/>
      <c r="BN65" s="153"/>
      <c r="BO65" s="153"/>
      <c r="BP65" s="153"/>
      <c r="BQ65" s="153"/>
      <c r="BR65" s="153"/>
      <c r="BS65" s="154"/>
      <c r="BT65" s="155"/>
      <c r="BU65" s="156"/>
      <c r="BV65" s="156"/>
      <c r="BW65" s="156"/>
      <c r="BX65" s="156"/>
      <c r="BY65" s="156"/>
      <c r="BZ65" s="156"/>
      <c r="CA65" s="156"/>
      <c r="CB65" s="156"/>
      <c r="CC65" s="156"/>
      <c r="CD65" s="156"/>
      <c r="CE65" s="156"/>
      <c r="CF65" s="156">
        <v>22</v>
      </c>
      <c r="CG65" s="156"/>
      <c r="CH65" s="156"/>
      <c r="CI65" s="156"/>
      <c r="CJ65" s="156"/>
      <c r="CK65" s="156"/>
      <c r="CL65" s="156"/>
      <c r="CM65" s="156"/>
      <c r="CN65" s="156"/>
      <c r="CO65" s="156"/>
      <c r="CP65" s="156"/>
      <c r="CQ65" s="156"/>
      <c r="CR65" s="156"/>
      <c r="CS65" s="156"/>
      <c r="CT65" s="156"/>
      <c r="CU65" s="156"/>
      <c r="CV65" s="156"/>
      <c r="CW65" s="156"/>
      <c r="CX65" s="156"/>
      <c r="CY65" s="156"/>
      <c r="CZ65" s="156"/>
      <c r="DA65" s="156"/>
      <c r="DB65" s="156"/>
      <c r="DC65" s="156"/>
      <c r="DD65" s="156"/>
      <c r="DE65" s="156"/>
      <c r="DF65" s="156"/>
      <c r="DG65" s="278">
        <v>20</v>
      </c>
      <c r="DH65" s="289">
        <v>42</v>
      </c>
      <c r="DI65" s="290">
        <f t="shared" si="1"/>
        <v>2</v>
      </c>
      <c r="DJ65" s="284"/>
      <c r="DK65" s="158"/>
      <c r="DL65" s="158"/>
      <c r="DM65" s="158"/>
      <c r="DN65" s="158"/>
      <c r="DO65" s="158"/>
      <c r="DP65" s="158"/>
      <c r="DQ65" s="158"/>
      <c r="DR65" s="158"/>
      <c r="DS65" s="158"/>
      <c r="DT65" s="158"/>
      <c r="DU65" s="158"/>
      <c r="DV65" s="158">
        <v>6.0109289617486336E-2</v>
      </c>
      <c r="DW65" s="158"/>
      <c r="DX65" s="158"/>
      <c r="DY65" s="158"/>
      <c r="DZ65" s="158"/>
      <c r="EA65" s="158"/>
      <c r="EB65" s="158"/>
      <c r="EC65" s="158"/>
      <c r="ED65" s="158"/>
      <c r="EE65" s="158"/>
      <c r="EF65" s="158"/>
      <c r="EG65" s="158"/>
      <c r="EH65" s="158"/>
      <c r="EI65" s="158"/>
      <c r="EJ65" s="158"/>
      <c r="EK65" s="158"/>
      <c r="EL65" s="158"/>
      <c r="EM65" s="158"/>
      <c r="EN65" s="158"/>
      <c r="EO65" s="158"/>
      <c r="EP65" s="158"/>
      <c r="EQ65" s="158"/>
      <c r="ER65" s="158"/>
      <c r="ES65" s="158"/>
      <c r="ET65" s="158"/>
      <c r="EU65" s="158"/>
      <c r="EV65" s="158"/>
      <c r="EW65" s="159">
        <v>0.49453551912568305</v>
      </c>
      <c r="EX65" s="160">
        <v>0.26697892271662765</v>
      </c>
      <c r="EY65" s="149"/>
      <c r="EZ65" s="150"/>
      <c r="FA65" s="150"/>
      <c r="FB65" s="150"/>
      <c r="FC65" s="150"/>
      <c r="FD65" s="150"/>
      <c r="FE65" s="150"/>
      <c r="FF65" s="150"/>
      <c r="FG65" s="150"/>
      <c r="FH65" s="150"/>
      <c r="FI65" s="150"/>
      <c r="FJ65" s="150"/>
      <c r="FK65" s="150"/>
      <c r="FL65" s="150"/>
      <c r="FM65" s="150"/>
      <c r="FN65" s="150"/>
      <c r="FO65" s="150"/>
      <c r="FP65" s="150"/>
      <c r="FQ65" s="150"/>
      <c r="FR65" s="150"/>
      <c r="FS65" s="150"/>
      <c r="FT65" s="150"/>
      <c r="FU65" s="150"/>
      <c r="FV65" s="150"/>
      <c r="FW65" s="150"/>
      <c r="FX65" s="150"/>
      <c r="FY65" s="150"/>
      <c r="FZ65" s="150"/>
      <c r="GA65" s="150"/>
      <c r="GB65" s="150"/>
      <c r="GC65" s="150"/>
      <c r="GD65" s="296">
        <v>6</v>
      </c>
      <c r="GE65" s="307">
        <v>6</v>
      </c>
      <c r="GF65" s="308">
        <f t="shared" si="2"/>
        <v>1</v>
      </c>
      <c r="GG65" s="302"/>
      <c r="GH65" s="161"/>
      <c r="GI65" s="161"/>
      <c r="GJ65" s="161"/>
      <c r="GK65" s="161"/>
      <c r="GL65" s="161"/>
      <c r="GM65" s="161"/>
      <c r="GN65" s="161"/>
      <c r="GO65" s="161"/>
      <c r="GP65" s="161"/>
      <c r="GQ65" s="161"/>
      <c r="GR65" s="161"/>
      <c r="GS65" s="161"/>
      <c r="GT65" s="161"/>
      <c r="GU65" s="161"/>
      <c r="GV65" s="161"/>
      <c r="GW65" s="161"/>
      <c r="GX65" s="161"/>
      <c r="GY65" s="161"/>
      <c r="GZ65" s="161"/>
      <c r="HA65" s="161"/>
      <c r="HB65" s="161"/>
      <c r="HC65" s="161"/>
      <c r="HD65" s="161"/>
      <c r="HE65" s="161"/>
      <c r="HF65" s="161"/>
      <c r="HG65" s="161"/>
      <c r="HH65" s="161"/>
      <c r="HI65" s="161"/>
      <c r="HJ65" s="161"/>
      <c r="HK65" s="161"/>
      <c r="HL65" s="162">
        <v>0.30236794171220399</v>
      </c>
      <c r="HM65" s="163">
        <v>0.30236794171220399</v>
      </c>
      <c r="HN65" s="152"/>
      <c r="HO65" s="153"/>
      <c r="HP65" s="153"/>
      <c r="HQ65" s="153"/>
      <c r="HR65" s="153">
        <v>15</v>
      </c>
      <c r="HS65" s="164">
        <v>1.518943533697632</v>
      </c>
      <c r="HT65" s="153">
        <v>12</v>
      </c>
      <c r="HU65" s="165">
        <v>0.23770491803278687</v>
      </c>
      <c r="HV65" s="154"/>
      <c r="HW65" s="144">
        <v>6</v>
      </c>
      <c r="HX65" s="145">
        <v>11</v>
      </c>
      <c r="HY65" s="145"/>
      <c r="HZ65" s="145">
        <v>3</v>
      </c>
      <c r="IA65" s="145">
        <v>222</v>
      </c>
      <c r="IB65" s="145">
        <v>174</v>
      </c>
      <c r="IC65" s="145">
        <v>20</v>
      </c>
      <c r="ID65" s="145">
        <v>30</v>
      </c>
      <c r="IE65" s="145">
        <v>16</v>
      </c>
      <c r="IF65" s="145">
        <v>12</v>
      </c>
      <c r="IG65" s="145">
        <v>63</v>
      </c>
      <c r="IH65" s="145">
        <v>69</v>
      </c>
      <c r="II65" s="145"/>
      <c r="IJ65" s="145">
        <v>289</v>
      </c>
      <c r="IK65" s="145">
        <v>11</v>
      </c>
      <c r="IL65" s="145"/>
      <c r="IM65" s="145">
        <v>57</v>
      </c>
      <c r="IN65" s="145">
        <v>1</v>
      </c>
      <c r="IO65" s="145">
        <v>37</v>
      </c>
      <c r="IP65" s="145">
        <v>8</v>
      </c>
      <c r="IQ65" s="145">
        <v>12</v>
      </c>
      <c r="IR65" s="145">
        <v>12</v>
      </c>
      <c r="IS65" s="145"/>
      <c r="IT65" s="145">
        <v>9</v>
      </c>
      <c r="IU65" s="145"/>
      <c r="IV65" s="145"/>
      <c r="IW65" s="145"/>
      <c r="IX65" s="146"/>
      <c r="IY65" s="166">
        <v>1062</v>
      </c>
      <c r="IZ65" s="315">
        <f t="shared" si="21"/>
        <v>5.6497175141242938E-3</v>
      </c>
      <c r="JA65" s="439">
        <f t="shared" si="3"/>
        <v>2.901639344262295</v>
      </c>
      <c r="JB65" s="444">
        <v>230</v>
      </c>
      <c r="JC65" s="452">
        <v>0.21657250470809794</v>
      </c>
      <c r="JD65" s="445">
        <v>437</v>
      </c>
      <c r="JE65" s="454">
        <v>0.41148775894538608</v>
      </c>
      <c r="JF65" s="167">
        <v>11</v>
      </c>
      <c r="JG65" s="168">
        <v>6.6363636363636367</v>
      </c>
      <c r="JH65" s="168"/>
      <c r="JI65" s="168">
        <v>6.666666666666667</v>
      </c>
      <c r="JJ65" s="168">
        <v>7.2027027027027026</v>
      </c>
      <c r="JK65" s="168">
        <v>5.8103448275862073</v>
      </c>
      <c r="JL65" s="168">
        <v>5.7</v>
      </c>
      <c r="JM65" s="168">
        <v>7.9</v>
      </c>
      <c r="JN65" s="168">
        <v>11.8125</v>
      </c>
      <c r="JO65" s="168">
        <v>12.25</v>
      </c>
      <c r="JP65" s="168">
        <v>5.8253968253968251</v>
      </c>
      <c r="JQ65" s="168">
        <v>9.0869565217391308</v>
      </c>
      <c r="JR65" s="168"/>
      <c r="JS65" s="168">
        <v>2.5605536332179932</v>
      </c>
      <c r="JT65" s="168">
        <v>2</v>
      </c>
      <c r="JU65" s="168"/>
      <c r="JV65" s="168">
        <v>4.3859649122807021</v>
      </c>
      <c r="JW65" s="168">
        <v>4</v>
      </c>
      <c r="JX65" s="168">
        <v>8.4324324324324316</v>
      </c>
      <c r="JY65" s="168">
        <v>3.125</v>
      </c>
      <c r="JZ65" s="168">
        <v>3</v>
      </c>
      <c r="KA65" s="168">
        <v>2.1666666666666665</v>
      </c>
      <c r="KB65" s="168"/>
      <c r="KC65" s="168">
        <v>3.3333333333333335</v>
      </c>
      <c r="KD65" s="168"/>
      <c r="KE65" s="168"/>
      <c r="KF65" s="168"/>
      <c r="KG65" s="169"/>
      <c r="KH65" s="464">
        <f t="shared" si="4"/>
        <v>6.1447441079193137</v>
      </c>
      <c r="KI65" s="149">
        <v>293</v>
      </c>
      <c r="KJ65" s="150">
        <v>55</v>
      </c>
      <c r="KK65" s="150"/>
      <c r="KL65" s="150">
        <v>2</v>
      </c>
      <c r="KM65" s="150"/>
      <c r="KN65" s="296">
        <v>712</v>
      </c>
      <c r="KO65" s="330">
        <f t="shared" si="5"/>
        <v>0.27589453860640301</v>
      </c>
      <c r="KP65" s="331">
        <f t="shared" si="6"/>
        <v>5.1789077212806026E-2</v>
      </c>
      <c r="KQ65" s="331">
        <f t="shared" si="7"/>
        <v>0</v>
      </c>
      <c r="KR65" s="331">
        <f t="shared" si="8"/>
        <v>1.8832391713747645E-3</v>
      </c>
      <c r="KS65" s="331">
        <f t="shared" si="9"/>
        <v>0</v>
      </c>
      <c r="KT65" s="332">
        <v>0.6704331450094162</v>
      </c>
      <c r="KU65" s="324">
        <v>868.52880000000005</v>
      </c>
      <c r="KV65" s="170">
        <v>26.028500000000005</v>
      </c>
      <c r="KW65" s="342">
        <v>894.55730000000017</v>
      </c>
      <c r="KX65" s="351">
        <f t="shared" si="10"/>
        <v>2.9096515114235836E-2</v>
      </c>
      <c r="KY65" s="352">
        <f t="shared" si="11"/>
        <v>0.84233267419962354</v>
      </c>
      <c r="KZ65" s="346">
        <v>745.50760000000014</v>
      </c>
      <c r="LA65" s="171">
        <v>138.98509999999999</v>
      </c>
      <c r="LB65" s="172">
        <v>10.0646</v>
      </c>
      <c r="LC65" s="173">
        <v>0.83338160674559358</v>
      </c>
      <c r="LD65" s="174">
        <v>14</v>
      </c>
      <c r="LE65" s="175">
        <v>62</v>
      </c>
      <c r="LF65" s="175"/>
      <c r="LG65" s="175">
        <v>16</v>
      </c>
      <c r="LH65" s="175">
        <v>1067</v>
      </c>
      <c r="LI65" s="175">
        <v>723</v>
      </c>
      <c r="LJ65" s="175">
        <v>90</v>
      </c>
      <c r="LK65" s="175">
        <v>202</v>
      </c>
      <c r="LL65" s="175">
        <v>173</v>
      </c>
      <c r="LM65" s="175">
        <v>134</v>
      </c>
      <c r="LN65" s="175">
        <v>274</v>
      </c>
      <c r="LO65" s="175">
        <v>517</v>
      </c>
      <c r="LP65" s="175"/>
      <c r="LQ65" s="175">
        <v>465</v>
      </c>
      <c r="LR65" s="175">
        <v>12</v>
      </c>
      <c r="LS65" s="175"/>
      <c r="LT65" s="175">
        <v>191</v>
      </c>
      <c r="LU65" s="175">
        <v>3</v>
      </c>
      <c r="LV65" s="175">
        <v>203</v>
      </c>
      <c r="LW65" s="175">
        <v>14</v>
      </c>
      <c r="LX65" s="175">
        <v>16</v>
      </c>
      <c r="LY65" s="175">
        <v>3</v>
      </c>
      <c r="LZ65" s="175"/>
      <c r="MA65" s="175">
        <v>22</v>
      </c>
      <c r="MB65" s="175"/>
      <c r="MC65" s="175"/>
      <c r="MD65" s="175"/>
      <c r="ME65" s="364"/>
      <c r="MF65" s="374">
        <f t="shared" si="12"/>
        <v>4201</v>
      </c>
      <c r="MG65" s="375">
        <f t="shared" si="13"/>
        <v>11.478142076502733</v>
      </c>
      <c r="MH65" s="369">
        <v>46</v>
      </c>
      <c r="MI65" s="156">
        <v>1</v>
      </c>
      <c r="MJ65" s="156"/>
      <c r="MK65" s="156">
        <v>1</v>
      </c>
      <c r="ML65" s="156">
        <v>321</v>
      </c>
      <c r="MM65" s="156">
        <v>123</v>
      </c>
      <c r="MN65" s="156">
        <v>6</v>
      </c>
      <c r="MO65" s="156">
        <v>5</v>
      </c>
      <c r="MP65" s="156"/>
      <c r="MQ65" s="156"/>
      <c r="MR65" s="156">
        <v>31</v>
      </c>
      <c r="MS65" s="156">
        <v>40</v>
      </c>
      <c r="MT65" s="156"/>
      <c r="MU65" s="156"/>
      <c r="MV65" s="156"/>
      <c r="MW65" s="156"/>
      <c r="MX65" s="156">
        <v>2</v>
      </c>
      <c r="MY65" s="156"/>
      <c r="MZ65" s="156">
        <v>70</v>
      </c>
      <c r="NA65" s="156">
        <v>3</v>
      </c>
      <c r="NB65" s="156">
        <v>10</v>
      </c>
      <c r="NC65" s="156">
        <v>11</v>
      </c>
      <c r="ND65" s="156"/>
      <c r="NE65" s="156"/>
      <c r="NF65" s="156"/>
      <c r="NG65" s="156"/>
      <c r="NH65" s="156"/>
      <c r="NI65" s="278"/>
      <c r="NJ65" s="289">
        <f t="shared" si="14"/>
        <v>670</v>
      </c>
      <c r="NK65" s="290">
        <f t="shared" si="15"/>
        <v>1.8306010928961749</v>
      </c>
      <c r="NL65" s="386">
        <f t="shared" si="16"/>
        <v>4201</v>
      </c>
      <c r="NM65" s="387">
        <f t="shared" si="17"/>
        <v>670</v>
      </c>
      <c r="NN65" s="393">
        <f t="shared" si="18"/>
        <v>0.13754875795524532</v>
      </c>
      <c r="NO65" s="380"/>
      <c r="NP65" s="176"/>
      <c r="NQ65" s="176"/>
      <c r="NR65" s="176">
        <v>6</v>
      </c>
      <c r="NS65" s="176">
        <v>130</v>
      </c>
      <c r="NT65" s="176">
        <v>290</v>
      </c>
      <c r="NU65" s="176">
        <v>244</v>
      </c>
      <c r="NV65" s="176"/>
      <c r="NW65" s="176"/>
      <c r="NX65" s="176"/>
      <c r="NY65" s="176"/>
      <c r="NZ65" s="176"/>
      <c r="OA65" s="176"/>
      <c r="OB65" s="176"/>
      <c r="OC65" s="176"/>
      <c r="OD65" s="176"/>
      <c r="OE65" s="397"/>
      <c r="OF65" s="403">
        <f t="shared" si="19"/>
        <v>670</v>
      </c>
      <c r="OG65" s="407">
        <f t="shared" si="20"/>
        <v>8.9552238805970154E-3</v>
      </c>
      <c r="OH65" s="415"/>
      <c r="OI65" s="416"/>
      <c r="OJ65" s="416"/>
      <c r="OK65" s="416"/>
      <c r="OL65" s="416">
        <v>257</v>
      </c>
      <c r="OM65" s="416">
        <v>5</v>
      </c>
      <c r="ON65" s="416">
        <v>75</v>
      </c>
      <c r="OO65" s="416">
        <v>337</v>
      </c>
      <c r="OP65" s="417">
        <v>337</v>
      </c>
      <c r="OQ65" s="429"/>
      <c r="OR65" s="430"/>
      <c r="OS65" s="431"/>
      <c r="OT65" s="400"/>
      <c r="OU65" s="177"/>
      <c r="OV65" s="171">
        <v>3.9</v>
      </c>
      <c r="OW65" s="177">
        <v>0.65</v>
      </c>
      <c r="OX65" s="177"/>
      <c r="OY65" s="177"/>
      <c r="OZ65" s="171">
        <v>30.68</v>
      </c>
      <c r="PA65" s="178">
        <v>5.1133333333333333</v>
      </c>
      <c r="PB65" s="155"/>
      <c r="PC65" s="156"/>
      <c r="PD65" s="156"/>
      <c r="PE65" s="156"/>
      <c r="PF65" s="156"/>
      <c r="PG65" s="156"/>
      <c r="PH65" s="156"/>
      <c r="PI65" s="156"/>
      <c r="PJ65" s="157"/>
    </row>
    <row r="66" spans="1:426" x14ac:dyDescent="0.15">
      <c r="A66" s="130" t="s">
        <v>526</v>
      </c>
      <c r="B66" s="131" t="s">
        <v>527</v>
      </c>
      <c r="C66" s="1093" t="s">
        <v>528</v>
      </c>
      <c r="D66" s="1094" t="s">
        <v>529</v>
      </c>
      <c r="E66" s="1094" t="s">
        <v>395</v>
      </c>
      <c r="F66" s="1093" t="s">
        <v>402</v>
      </c>
      <c r="G66" s="1093" t="s">
        <v>403</v>
      </c>
      <c r="H66" s="1093" t="s">
        <v>492</v>
      </c>
      <c r="I66" s="132" t="s">
        <v>493</v>
      </c>
      <c r="J66" s="133" t="s">
        <v>282</v>
      </c>
      <c r="K66" s="134">
        <v>441105</v>
      </c>
      <c r="L66" s="135">
        <v>0</v>
      </c>
      <c r="M66" s="135">
        <v>396519</v>
      </c>
      <c r="N66" s="135">
        <v>267746</v>
      </c>
      <c r="O66" s="136">
        <v>0.67524128730275224</v>
      </c>
      <c r="P66" s="137">
        <v>44586</v>
      </c>
      <c r="Q66" s="138">
        <v>0</v>
      </c>
      <c r="R66" s="139">
        <v>439819.31164999993</v>
      </c>
      <c r="S66" s="139">
        <v>0</v>
      </c>
      <c r="T66" s="139">
        <v>439819.31164999993</v>
      </c>
      <c r="U66" s="467">
        <f t="shared" si="0"/>
        <v>0.9970853008920777</v>
      </c>
      <c r="V66" s="140">
        <v>37.483492060000003</v>
      </c>
      <c r="W66" s="141">
        <v>0</v>
      </c>
      <c r="X66" s="141">
        <v>89.97486773</v>
      </c>
      <c r="Y66" s="141">
        <v>22.139047619999999</v>
      </c>
      <c r="Z66" s="141">
        <v>16.309999999999999</v>
      </c>
      <c r="AA66" s="141">
        <v>37.842380949999999</v>
      </c>
      <c r="AB66" s="141">
        <v>1</v>
      </c>
      <c r="AC66" s="141">
        <v>15.822380949999999</v>
      </c>
      <c r="AD66" s="141">
        <v>13.55505952</v>
      </c>
      <c r="AE66" s="141">
        <v>234.12722883000004</v>
      </c>
      <c r="AF66" s="142">
        <v>0.18306974752078811</v>
      </c>
      <c r="AG66" s="143">
        <v>0.43943814765660344</v>
      </c>
      <c r="AH66" s="147"/>
      <c r="AI66" s="148">
        <v>1</v>
      </c>
      <c r="AJ66" s="149">
        <v>6824</v>
      </c>
      <c r="AK66" s="150">
        <v>1296</v>
      </c>
      <c r="AL66" s="150">
        <v>677</v>
      </c>
      <c r="AM66" s="150">
        <v>315</v>
      </c>
      <c r="AN66" s="151">
        <v>950</v>
      </c>
      <c r="AO66" s="149">
        <v>6079</v>
      </c>
      <c r="AP66" s="150">
        <v>1000</v>
      </c>
      <c r="AQ66" s="151"/>
      <c r="AR66" s="152"/>
      <c r="AS66" s="153"/>
      <c r="AT66" s="153"/>
      <c r="AU66" s="153"/>
      <c r="AV66" s="153"/>
      <c r="AW66" s="153"/>
      <c r="AX66" s="153"/>
      <c r="AY66" s="153"/>
      <c r="AZ66" s="153"/>
      <c r="BA66" s="153"/>
      <c r="BB66" s="153"/>
      <c r="BC66" s="153"/>
      <c r="BD66" s="153"/>
      <c r="BE66" s="153"/>
      <c r="BF66" s="153"/>
      <c r="BG66" s="153"/>
      <c r="BH66" s="153"/>
      <c r="BI66" s="153"/>
      <c r="BJ66" s="153"/>
      <c r="BK66" s="153"/>
      <c r="BL66" s="153"/>
      <c r="BM66" s="153"/>
      <c r="BN66" s="153"/>
      <c r="BO66" s="153"/>
      <c r="BP66" s="153"/>
      <c r="BQ66" s="153"/>
      <c r="BR66" s="153"/>
      <c r="BS66" s="154"/>
      <c r="BT66" s="155"/>
      <c r="BU66" s="156"/>
      <c r="BV66" s="156"/>
      <c r="BW66" s="156"/>
      <c r="BX66" s="156"/>
      <c r="BY66" s="156"/>
      <c r="BZ66" s="156"/>
      <c r="CA66" s="156"/>
      <c r="CB66" s="156"/>
      <c r="CC66" s="156"/>
      <c r="CD66" s="156"/>
      <c r="CE66" s="156"/>
      <c r="CF66" s="156">
        <v>38</v>
      </c>
      <c r="CG66" s="156"/>
      <c r="CH66" s="156"/>
      <c r="CI66" s="156">
        <v>40</v>
      </c>
      <c r="CJ66" s="156"/>
      <c r="CK66" s="156"/>
      <c r="CL66" s="156"/>
      <c r="CM66" s="156"/>
      <c r="CN66" s="156"/>
      <c r="CO66" s="156">
        <v>20</v>
      </c>
      <c r="CP66" s="156"/>
      <c r="CQ66" s="156"/>
      <c r="CR66" s="156"/>
      <c r="CS66" s="156"/>
      <c r="CT66" s="156"/>
      <c r="CU66" s="156"/>
      <c r="CV66" s="156">
        <v>20</v>
      </c>
      <c r="CW66" s="156"/>
      <c r="CX66" s="156"/>
      <c r="CY66" s="156"/>
      <c r="CZ66" s="156"/>
      <c r="DA66" s="156"/>
      <c r="DB66" s="156"/>
      <c r="DC66" s="156"/>
      <c r="DD66" s="156"/>
      <c r="DE66" s="156"/>
      <c r="DF66" s="156"/>
      <c r="DG66" s="278">
        <v>38</v>
      </c>
      <c r="DH66" s="289">
        <v>156</v>
      </c>
      <c r="DI66" s="290">
        <f t="shared" si="1"/>
        <v>5</v>
      </c>
      <c r="DJ66" s="284"/>
      <c r="DK66" s="158"/>
      <c r="DL66" s="158"/>
      <c r="DM66" s="158"/>
      <c r="DN66" s="158"/>
      <c r="DO66" s="158"/>
      <c r="DP66" s="158"/>
      <c r="DQ66" s="158"/>
      <c r="DR66" s="158"/>
      <c r="DS66" s="158"/>
      <c r="DT66" s="158"/>
      <c r="DU66" s="158"/>
      <c r="DV66" s="158">
        <v>0.49331320103537535</v>
      </c>
      <c r="DW66" s="158"/>
      <c r="DX66" s="158"/>
      <c r="DY66" s="158">
        <v>0.60293715846994533</v>
      </c>
      <c r="DZ66" s="158"/>
      <c r="EA66" s="158"/>
      <c r="EB66" s="158"/>
      <c r="EC66" s="158"/>
      <c r="ED66" s="158"/>
      <c r="EE66" s="158">
        <v>0.33128415300546449</v>
      </c>
      <c r="EF66" s="158"/>
      <c r="EG66" s="158"/>
      <c r="EH66" s="158"/>
      <c r="EI66" s="158"/>
      <c r="EJ66" s="158"/>
      <c r="EK66" s="158"/>
      <c r="EL66" s="158">
        <v>0.17336065573770493</v>
      </c>
      <c r="EM66" s="158"/>
      <c r="EN66" s="158"/>
      <c r="EO66" s="158"/>
      <c r="EP66" s="158"/>
      <c r="EQ66" s="158"/>
      <c r="ER66" s="158"/>
      <c r="ES66" s="158"/>
      <c r="ET66" s="158"/>
      <c r="EU66" s="158"/>
      <c r="EV66" s="158"/>
      <c r="EW66" s="159">
        <v>0.4392436008052919</v>
      </c>
      <c r="EX66" s="160">
        <v>0.44645859604875998</v>
      </c>
      <c r="EY66" s="149">
        <v>7</v>
      </c>
      <c r="EZ66" s="150"/>
      <c r="FA66" s="150"/>
      <c r="FB66" s="150"/>
      <c r="FC66" s="150"/>
      <c r="FD66" s="150"/>
      <c r="FE66" s="150"/>
      <c r="FF66" s="150"/>
      <c r="FG66" s="150"/>
      <c r="FH66" s="150"/>
      <c r="FI66" s="150"/>
      <c r="FJ66" s="150"/>
      <c r="FK66" s="150"/>
      <c r="FL66" s="150"/>
      <c r="FM66" s="150"/>
      <c r="FN66" s="150"/>
      <c r="FO66" s="150"/>
      <c r="FP66" s="150"/>
      <c r="FQ66" s="150"/>
      <c r="FR66" s="150"/>
      <c r="FS66" s="150"/>
      <c r="FT66" s="150"/>
      <c r="FU66" s="150"/>
      <c r="FV66" s="150"/>
      <c r="FW66" s="150"/>
      <c r="FX66" s="150"/>
      <c r="FY66" s="150"/>
      <c r="FZ66" s="150"/>
      <c r="GA66" s="150"/>
      <c r="GB66" s="150"/>
      <c r="GC66" s="150"/>
      <c r="GD66" s="296"/>
      <c r="GE66" s="307">
        <v>7</v>
      </c>
      <c r="GF66" s="308">
        <f t="shared" si="2"/>
        <v>1</v>
      </c>
      <c r="GG66" s="302">
        <v>0.51912568306010931</v>
      </c>
      <c r="GH66" s="161"/>
      <c r="GI66" s="161"/>
      <c r="GJ66" s="161"/>
      <c r="GK66" s="161"/>
      <c r="GL66" s="161"/>
      <c r="GM66" s="161"/>
      <c r="GN66" s="161"/>
      <c r="GO66" s="161"/>
      <c r="GP66" s="161"/>
      <c r="GQ66" s="161"/>
      <c r="GR66" s="161"/>
      <c r="GS66" s="161"/>
      <c r="GT66" s="161"/>
      <c r="GU66" s="161"/>
      <c r="GV66" s="161"/>
      <c r="GW66" s="161"/>
      <c r="GX66" s="161"/>
      <c r="GY66" s="161"/>
      <c r="GZ66" s="161"/>
      <c r="HA66" s="161"/>
      <c r="HB66" s="161"/>
      <c r="HC66" s="161"/>
      <c r="HD66" s="161"/>
      <c r="HE66" s="161"/>
      <c r="HF66" s="161"/>
      <c r="HG66" s="161"/>
      <c r="HH66" s="161"/>
      <c r="HI66" s="161"/>
      <c r="HJ66" s="161"/>
      <c r="HK66" s="161"/>
      <c r="HL66" s="162"/>
      <c r="HM66" s="163">
        <v>0.51912568306010931</v>
      </c>
      <c r="HN66" s="152"/>
      <c r="HO66" s="153"/>
      <c r="HP66" s="153"/>
      <c r="HQ66" s="153"/>
      <c r="HR66" s="153">
        <v>10</v>
      </c>
      <c r="HS66" s="164">
        <v>0.37896174863387977</v>
      </c>
      <c r="HT66" s="153"/>
      <c r="HU66" s="165"/>
      <c r="HV66" s="154"/>
      <c r="HW66" s="144">
        <v>12</v>
      </c>
      <c r="HX66" s="145">
        <v>33</v>
      </c>
      <c r="HY66" s="145">
        <v>4</v>
      </c>
      <c r="HZ66" s="145">
        <v>13</v>
      </c>
      <c r="IA66" s="145">
        <v>174</v>
      </c>
      <c r="IB66" s="145">
        <v>747</v>
      </c>
      <c r="IC66" s="145">
        <v>451</v>
      </c>
      <c r="ID66" s="145">
        <v>234</v>
      </c>
      <c r="IE66" s="145">
        <v>539</v>
      </c>
      <c r="IF66" s="145">
        <v>160</v>
      </c>
      <c r="IG66" s="145">
        <v>112</v>
      </c>
      <c r="IH66" s="145">
        <v>315</v>
      </c>
      <c r="II66" s="145">
        <v>101</v>
      </c>
      <c r="IJ66" s="145">
        <v>1572</v>
      </c>
      <c r="IK66" s="145">
        <v>957</v>
      </c>
      <c r="IL66" s="145">
        <v>682</v>
      </c>
      <c r="IM66" s="145">
        <v>25</v>
      </c>
      <c r="IN66" s="145">
        <v>33</v>
      </c>
      <c r="IO66" s="145">
        <v>67</v>
      </c>
      <c r="IP66" s="145">
        <v>1</v>
      </c>
      <c r="IQ66" s="145"/>
      <c r="IR66" s="145">
        <v>37</v>
      </c>
      <c r="IS66" s="145">
        <v>2</v>
      </c>
      <c r="IT66" s="145">
        <v>48</v>
      </c>
      <c r="IU66" s="145"/>
      <c r="IV66" s="145"/>
      <c r="IW66" s="145">
        <v>2</v>
      </c>
      <c r="IX66" s="146"/>
      <c r="IY66" s="166">
        <v>6321</v>
      </c>
      <c r="IZ66" s="315">
        <f t="shared" si="21"/>
        <v>1.8984337921214998E-3</v>
      </c>
      <c r="JA66" s="439">
        <f t="shared" si="3"/>
        <v>17.270491803278688</v>
      </c>
      <c r="JB66" s="444">
        <v>548</v>
      </c>
      <c r="JC66" s="452">
        <v>8.6695143173548483E-2</v>
      </c>
      <c r="JD66" s="445">
        <v>3623</v>
      </c>
      <c r="JE66" s="454">
        <v>0.57316880240468282</v>
      </c>
      <c r="JF66" s="167">
        <v>36.166666666666664</v>
      </c>
      <c r="JG66" s="168">
        <v>4.9090909090909092</v>
      </c>
      <c r="JH66" s="168">
        <v>3</v>
      </c>
      <c r="JI66" s="168">
        <v>8</v>
      </c>
      <c r="JJ66" s="168">
        <v>8.8160919540229887</v>
      </c>
      <c r="JK66" s="168">
        <v>6.3467202141900936</v>
      </c>
      <c r="JL66" s="168">
        <v>6.7161862527716183</v>
      </c>
      <c r="JM66" s="168">
        <v>6.7948717948717947</v>
      </c>
      <c r="JN66" s="168">
        <v>7.3246753246753249</v>
      </c>
      <c r="JO66" s="168">
        <v>8.4812499999999993</v>
      </c>
      <c r="JP66" s="168">
        <v>7.6696428571428568</v>
      </c>
      <c r="JQ66" s="168">
        <v>4.3047619047619046</v>
      </c>
      <c r="JR66" s="168">
        <v>3.2475247524752477</v>
      </c>
      <c r="JS66" s="168">
        <v>2.5776081424936388</v>
      </c>
      <c r="JT66" s="168">
        <v>4.1086729362591434</v>
      </c>
      <c r="JU66" s="168">
        <v>4.5351906158357771</v>
      </c>
      <c r="JV66" s="168">
        <v>6.08</v>
      </c>
      <c r="JW66" s="168">
        <v>6.3636363636363633</v>
      </c>
      <c r="JX66" s="168">
        <v>9.7462686567164187</v>
      </c>
      <c r="JY66" s="168">
        <v>4</v>
      </c>
      <c r="JZ66" s="168"/>
      <c r="KA66" s="168">
        <v>4.7837837837837842</v>
      </c>
      <c r="KB66" s="168">
        <v>14</v>
      </c>
      <c r="KC66" s="168">
        <v>2.8958333333333335</v>
      </c>
      <c r="KD66" s="168"/>
      <c r="KE66" s="168"/>
      <c r="KF66" s="168">
        <v>3</v>
      </c>
      <c r="KG66" s="169"/>
      <c r="KH66" s="464">
        <f t="shared" si="4"/>
        <v>7.2445198526136609</v>
      </c>
      <c r="KI66" s="149">
        <v>3131</v>
      </c>
      <c r="KJ66" s="150">
        <v>797</v>
      </c>
      <c r="KK66" s="150"/>
      <c r="KL66" s="150"/>
      <c r="KM66" s="150"/>
      <c r="KN66" s="296">
        <v>2393</v>
      </c>
      <c r="KO66" s="330">
        <f t="shared" si="5"/>
        <v>0.49533301692770132</v>
      </c>
      <c r="KP66" s="331">
        <f t="shared" si="6"/>
        <v>0.12608764436006961</v>
      </c>
      <c r="KQ66" s="331">
        <f t="shared" si="7"/>
        <v>0</v>
      </c>
      <c r="KR66" s="331">
        <f t="shared" si="8"/>
        <v>0</v>
      </c>
      <c r="KS66" s="331">
        <f t="shared" si="9"/>
        <v>0</v>
      </c>
      <c r="KT66" s="332">
        <v>0.3785793387122291</v>
      </c>
      <c r="KU66" s="324">
        <v>3635.1588000000011</v>
      </c>
      <c r="KV66" s="170">
        <v>380.05130000000003</v>
      </c>
      <c r="KW66" s="342">
        <v>4015.2101000000002</v>
      </c>
      <c r="KX66" s="351">
        <f t="shared" si="10"/>
        <v>9.4652904962557252E-2</v>
      </c>
      <c r="KY66" s="352">
        <f t="shared" si="11"/>
        <v>0.63521754469229552</v>
      </c>
      <c r="KZ66" s="346">
        <v>1314.2888</v>
      </c>
      <c r="LA66" s="171">
        <v>2427.4044999999996</v>
      </c>
      <c r="LB66" s="172">
        <v>273.51679999999999</v>
      </c>
      <c r="LC66" s="173">
        <v>0.32732752888821437</v>
      </c>
      <c r="LD66" s="174">
        <v>194</v>
      </c>
      <c r="LE66" s="175">
        <v>122</v>
      </c>
      <c r="LF66" s="175">
        <v>8</v>
      </c>
      <c r="LG66" s="175">
        <v>91</v>
      </c>
      <c r="LH66" s="175">
        <v>1150</v>
      </c>
      <c r="LI66" s="175">
        <v>3852</v>
      </c>
      <c r="LJ66" s="175">
        <v>2350</v>
      </c>
      <c r="LK66" s="175">
        <v>1300</v>
      </c>
      <c r="LL66" s="175">
        <v>3158</v>
      </c>
      <c r="LM66" s="175">
        <v>1183</v>
      </c>
      <c r="LN66" s="175">
        <v>708</v>
      </c>
      <c r="LO66" s="175">
        <v>1026</v>
      </c>
      <c r="LP66" s="175">
        <v>219</v>
      </c>
      <c r="LQ66" s="175">
        <v>3431</v>
      </c>
      <c r="LR66" s="175">
        <v>3156</v>
      </c>
      <c r="LS66" s="175">
        <v>2414</v>
      </c>
      <c r="LT66" s="175">
        <v>121</v>
      </c>
      <c r="LU66" s="175">
        <v>175</v>
      </c>
      <c r="LV66" s="175">
        <v>523</v>
      </c>
      <c r="LW66" s="175">
        <v>3</v>
      </c>
      <c r="LX66" s="175"/>
      <c r="LY66" s="175">
        <v>128</v>
      </c>
      <c r="LZ66" s="175">
        <v>26</v>
      </c>
      <c r="MA66" s="175">
        <v>98</v>
      </c>
      <c r="MB66" s="175"/>
      <c r="MC66" s="175"/>
      <c r="MD66" s="175">
        <v>4</v>
      </c>
      <c r="ME66" s="364"/>
      <c r="MF66" s="374">
        <f t="shared" si="12"/>
        <v>25440</v>
      </c>
      <c r="MG66" s="375">
        <f t="shared" si="13"/>
        <v>69.508196721311478</v>
      </c>
      <c r="MH66" s="369">
        <v>228</v>
      </c>
      <c r="MI66" s="156">
        <v>9</v>
      </c>
      <c r="MJ66" s="156"/>
      <c r="MK66" s="156"/>
      <c r="ML66" s="156">
        <v>208</v>
      </c>
      <c r="MM66" s="156">
        <v>155</v>
      </c>
      <c r="MN66" s="156">
        <v>225</v>
      </c>
      <c r="MO66" s="156">
        <v>56</v>
      </c>
      <c r="MP66" s="156">
        <v>253</v>
      </c>
      <c r="MQ66" s="156">
        <v>18</v>
      </c>
      <c r="MR66" s="156">
        <v>40</v>
      </c>
      <c r="MS66" s="156">
        <v>19</v>
      </c>
      <c r="MT66" s="156">
        <v>8</v>
      </c>
      <c r="MU66" s="156">
        <v>21</v>
      </c>
      <c r="MV66" s="156">
        <v>2</v>
      </c>
      <c r="MW66" s="156"/>
      <c r="MX66" s="156">
        <v>6</v>
      </c>
      <c r="MY66" s="156">
        <v>2</v>
      </c>
      <c r="MZ66" s="156">
        <v>64</v>
      </c>
      <c r="NA66" s="156"/>
      <c r="NB66" s="156"/>
      <c r="NC66" s="156">
        <v>12</v>
      </c>
      <c r="ND66" s="156"/>
      <c r="NE66" s="156"/>
      <c r="NF66" s="156"/>
      <c r="NG66" s="156"/>
      <c r="NH66" s="156"/>
      <c r="NI66" s="278"/>
      <c r="NJ66" s="289">
        <f t="shared" si="14"/>
        <v>1326</v>
      </c>
      <c r="NK66" s="290">
        <f t="shared" si="15"/>
        <v>3.622950819672131</v>
      </c>
      <c r="NL66" s="386">
        <f t="shared" si="16"/>
        <v>25440</v>
      </c>
      <c r="NM66" s="387">
        <f t="shared" si="17"/>
        <v>1326</v>
      </c>
      <c r="NN66" s="393">
        <f t="shared" si="18"/>
        <v>4.9540461779869982E-2</v>
      </c>
      <c r="NO66" s="380"/>
      <c r="NP66" s="176"/>
      <c r="NQ66" s="176"/>
      <c r="NR66" s="176">
        <v>109</v>
      </c>
      <c r="NS66" s="176">
        <v>327</v>
      </c>
      <c r="NT66" s="176">
        <v>397</v>
      </c>
      <c r="NU66" s="176">
        <v>493</v>
      </c>
      <c r="NV66" s="176"/>
      <c r="NW66" s="176"/>
      <c r="NX66" s="176"/>
      <c r="NY66" s="176"/>
      <c r="NZ66" s="176"/>
      <c r="OA66" s="176"/>
      <c r="OB66" s="176"/>
      <c r="OC66" s="176"/>
      <c r="OD66" s="176"/>
      <c r="OE66" s="397"/>
      <c r="OF66" s="403">
        <f t="shared" si="19"/>
        <v>1326</v>
      </c>
      <c r="OG66" s="407">
        <f t="shared" si="20"/>
        <v>8.2202111613876319E-2</v>
      </c>
      <c r="OH66" s="415">
        <v>252</v>
      </c>
      <c r="OI66" s="416">
        <v>41</v>
      </c>
      <c r="OJ66" s="416">
        <v>4</v>
      </c>
      <c r="OK66" s="416">
        <v>297</v>
      </c>
      <c r="OL66" s="416"/>
      <c r="OM66" s="416"/>
      <c r="ON66" s="416"/>
      <c r="OO66" s="416"/>
      <c r="OP66" s="417">
        <v>297</v>
      </c>
      <c r="OQ66" s="429"/>
      <c r="OR66" s="430"/>
      <c r="OS66" s="431"/>
      <c r="OT66" s="346">
        <v>4.4000000000000004</v>
      </c>
      <c r="OU66" s="177">
        <v>0.62857142857142867</v>
      </c>
      <c r="OV66" s="177"/>
      <c r="OW66" s="177"/>
      <c r="OX66" s="171">
        <v>25.15</v>
      </c>
      <c r="OY66" s="177">
        <v>3.5928571428571425</v>
      </c>
      <c r="OZ66" s="177"/>
      <c r="PA66" s="178"/>
      <c r="PB66" s="155"/>
      <c r="PC66" s="156"/>
      <c r="PD66" s="156"/>
      <c r="PE66" s="156"/>
      <c r="PF66" s="156"/>
      <c r="PG66" s="156"/>
      <c r="PH66" s="156"/>
      <c r="PI66" s="156"/>
      <c r="PJ66" s="157"/>
    </row>
    <row r="67" spans="1:426" x14ac:dyDescent="0.15">
      <c r="A67" s="130" t="s">
        <v>530</v>
      </c>
      <c r="B67" s="131" t="s">
        <v>531</v>
      </c>
      <c r="C67" s="1093" t="s">
        <v>532</v>
      </c>
      <c r="D67" s="1094" t="s">
        <v>533</v>
      </c>
      <c r="E67" s="1094" t="s">
        <v>312</v>
      </c>
      <c r="F67" s="1093" t="s">
        <v>534</v>
      </c>
      <c r="G67" s="1093" t="s">
        <v>535</v>
      </c>
      <c r="H67" s="1093" t="s">
        <v>186</v>
      </c>
      <c r="I67" s="132" t="s">
        <v>493</v>
      </c>
      <c r="J67" s="133" t="s">
        <v>282</v>
      </c>
      <c r="K67" s="134">
        <v>297723</v>
      </c>
      <c r="L67" s="135">
        <v>16403</v>
      </c>
      <c r="M67" s="135">
        <v>307514</v>
      </c>
      <c r="N67" s="135">
        <v>216934</v>
      </c>
      <c r="O67" s="136">
        <v>0.70544430497473287</v>
      </c>
      <c r="P67" s="137">
        <v>-9791</v>
      </c>
      <c r="Q67" s="138">
        <v>0</v>
      </c>
      <c r="R67" s="139">
        <v>283304.93813000002</v>
      </c>
      <c r="S67" s="139">
        <v>0</v>
      </c>
      <c r="T67" s="139">
        <v>283304.93813000002</v>
      </c>
      <c r="U67" s="467">
        <f t="shared" si="0"/>
        <v>0.95157222696936428</v>
      </c>
      <c r="V67" s="140">
        <v>33.205421629999996</v>
      </c>
      <c r="W67" s="141">
        <v>0</v>
      </c>
      <c r="X67" s="141">
        <v>85.45338624</v>
      </c>
      <c r="Y67" s="141">
        <v>29.222910049999999</v>
      </c>
      <c r="Z67" s="141">
        <v>8.6291005290000005</v>
      </c>
      <c r="AA67" s="141">
        <v>35.664867729999997</v>
      </c>
      <c r="AB67" s="141">
        <v>0</v>
      </c>
      <c r="AC67" s="141">
        <v>16.724414679999999</v>
      </c>
      <c r="AD67" s="141">
        <v>16.162500000000001</v>
      </c>
      <c r="AE67" s="141">
        <v>225.06260085899999</v>
      </c>
      <c r="AF67" s="142">
        <v>0.17278679884130171</v>
      </c>
      <c r="AG67" s="143">
        <v>0.44466283919187027</v>
      </c>
      <c r="AH67" s="147"/>
      <c r="AI67" s="148"/>
      <c r="AJ67" s="149"/>
      <c r="AK67" s="150"/>
      <c r="AL67" s="150"/>
      <c r="AM67" s="150"/>
      <c r="AN67" s="151"/>
      <c r="AO67" s="149">
        <v>2805</v>
      </c>
      <c r="AP67" s="150">
        <v>967</v>
      </c>
      <c r="AQ67" s="151">
        <v>103</v>
      </c>
      <c r="AR67" s="152"/>
      <c r="AS67" s="153"/>
      <c r="AT67" s="153"/>
      <c r="AU67" s="153"/>
      <c r="AV67" s="153"/>
      <c r="AW67" s="153"/>
      <c r="AX67" s="153"/>
      <c r="AY67" s="153"/>
      <c r="AZ67" s="153"/>
      <c r="BA67" s="153"/>
      <c r="BB67" s="153"/>
      <c r="BC67" s="153"/>
      <c r="BD67" s="153"/>
      <c r="BE67" s="153"/>
      <c r="BF67" s="153"/>
      <c r="BG67" s="153"/>
      <c r="BH67" s="153"/>
      <c r="BI67" s="153"/>
      <c r="BJ67" s="153"/>
      <c r="BK67" s="153"/>
      <c r="BL67" s="153"/>
      <c r="BM67" s="153"/>
      <c r="BN67" s="153"/>
      <c r="BO67" s="153"/>
      <c r="BP67" s="153"/>
      <c r="BQ67" s="153"/>
      <c r="BR67" s="153"/>
      <c r="BS67" s="154"/>
      <c r="BT67" s="155"/>
      <c r="BU67" s="156"/>
      <c r="BV67" s="156"/>
      <c r="BW67" s="156"/>
      <c r="BX67" s="156"/>
      <c r="BY67" s="156"/>
      <c r="BZ67" s="156"/>
      <c r="CA67" s="156"/>
      <c r="CB67" s="156"/>
      <c r="CC67" s="156"/>
      <c r="CD67" s="156"/>
      <c r="CE67" s="156"/>
      <c r="CF67" s="156"/>
      <c r="CG67" s="156"/>
      <c r="CH67" s="156"/>
      <c r="CI67" s="156">
        <v>49</v>
      </c>
      <c r="CJ67" s="156"/>
      <c r="CK67" s="156"/>
      <c r="CL67" s="156"/>
      <c r="CM67" s="156"/>
      <c r="CN67" s="156"/>
      <c r="CO67" s="156"/>
      <c r="CP67" s="156"/>
      <c r="CQ67" s="156"/>
      <c r="CR67" s="156"/>
      <c r="CS67" s="156"/>
      <c r="CT67" s="156"/>
      <c r="CU67" s="156"/>
      <c r="CV67" s="156"/>
      <c r="CW67" s="156"/>
      <c r="CX67" s="156"/>
      <c r="CY67" s="156"/>
      <c r="CZ67" s="156"/>
      <c r="DA67" s="156"/>
      <c r="DB67" s="156"/>
      <c r="DC67" s="156"/>
      <c r="DD67" s="156"/>
      <c r="DE67" s="156"/>
      <c r="DF67" s="156">
        <v>20</v>
      </c>
      <c r="DG67" s="278">
        <v>40</v>
      </c>
      <c r="DH67" s="289">
        <v>109</v>
      </c>
      <c r="DI67" s="290">
        <f t="shared" si="1"/>
        <v>3</v>
      </c>
      <c r="DJ67" s="284"/>
      <c r="DK67" s="158"/>
      <c r="DL67" s="158"/>
      <c r="DM67" s="158"/>
      <c r="DN67" s="158"/>
      <c r="DO67" s="158"/>
      <c r="DP67" s="158"/>
      <c r="DQ67" s="158"/>
      <c r="DR67" s="158"/>
      <c r="DS67" s="158"/>
      <c r="DT67" s="158"/>
      <c r="DU67" s="158"/>
      <c r="DV67" s="158"/>
      <c r="DW67" s="158"/>
      <c r="DX67" s="158"/>
      <c r="DY67" s="158">
        <v>0.42338574774171966</v>
      </c>
      <c r="DZ67" s="158"/>
      <c r="EA67" s="158"/>
      <c r="EB67" s="158"/>
      <c r="EC67" s="158"/>
      <c r="ED67" s="158"/>
      <c r="EE67" s="158"/>
      <c r="EF67" s="158"/>
      <c r="EG67" s="158"/>
      <c r="EH67" s="158"/>
      <c r="EI67" s="158"/>
      <c r="EJ67" s="158"/>
      <c r="EK67" s="158"/>
      <c r="EL67" s="158"/>
      <c r="EM67" s="158"/>
      <c r="EN67" s="158"/>
      <c r="EO67" s="158"/>
      <c r="EP67" s="158"/>
      <c r="EQ67" s="158"/>
      <c r="ER67" s="158"/>
      <c r="ES67" s="158"/>
      <c r="ET67" s="158"/>
      <c r="EU67" s="158"/>
      <c r="EV67" s="158">
        <v>0.64603825136612025</v>
      </c>
      <c r="EW67" s="159">
        <v>0.58387978142076502</v>
      </c>
      <c r="EX67" s="160">
        <v>0.52313631122474558</v>
      </c>
      <c r="EY67" s="149"/>
      <c r="EZ67" s="150"/>
      <c r="FA67" s="150"/>
      <c r="FB67" s="150"/>
      <c r="FC67" s="150"/>
      <c r="FD67" s="150"/>
      <c r="FE67" s="150"/>
      <c r="FF67" s="150"/>
      <c r="FG67" s="150"/>
      <c r="FH67" s="150"/>
      <c r="FI67" s="150"/>
      <c r="FJ67" s="150"/>
      <c r="FK67" s="150">
        <v>3</v>
      </c>
      <c r="FL67" s="150"/>
      <c r="FM67" s="150"/>
      <c r="FN67" s="150"/>
      <c r="FO67" s="150"/>
      <c r="FP67" s="150"/>
      <c r="FQ67" s="150"/>
      <c r="FR67" s="150"/>
      <c r="FS67" s="150"/>
      <c r="FT67" s="150"/>
      <c r="FU67" s="150"/>
      <c r="FV67" s="150"/>
      <c r="FW67" s="150"/>
      <c r="FX67" s="150"/>
      <c r="FY67" s="150"/>
      <c r="FZ67" s="150"/>
      <c r="GA67" s="150"/>
      <c r="GB67" s="150"/>
      <c r="GC67" s="150"/>
      <c r="GD67" s="296">
        <v>4</v>
      </c>
      <c r="GE67" s="307">
        <v>7</v>
      </c>
      <c r="GF67" s="308">
        <f t="shared" si="2"/>
        <v>2</v>
      </c>
      <c r="GG67" s="302"/>
      <c r="GH67" s="161"/>
      <c r="GI67" s="161"/>
      <c r="GJ67" s="161"/>
      <c r="GK67" s="161"/>
      <c r="GL67" s="161"/>
      <c r="GM67" s="161"/>
      <c r="GN67" s="161"/>
      <c r="GO67" s="161"/>
      <c r="GP67" s="161"/>
      <c r="GQ67" s="161"/>
      <c r="GR67" s="161"/>
      <c r="GS67" s="161">
        <v>0.4453551912568306</v>
      </c>
      <c r="GT67" s="161"/>
      <c r="GU67" s="161"/>
      <c r="GV67" s="161"/>
      <c r="GW67" s="161"/>
      <c r="GX67" s="161"/>
      <c r="GY67" s="161"/>
      <c r="GZ67" s="161"/>
      <c r="HA67" s="161"/>
      <c r="HB67" s="161"/>
      <c r="HC67" s="161"/>
      <c r="HD67" s="161"/>
      <c r="HE67" s="161"/>
      <c r="HF67" s="161"/>
      <c r="HG67" s="161"/>
      <c r="HH67" s="161"/>
      <c r="HI67" s="161"/>
      <c r="HJ67" s="161"/>
      <c r="HK67" s="161"/>
      <c r="HL67" s="162">
        <v>0.48633879781420764</v>
      </c>
      <c r="HM67" s="163">
        <v>0.46877439500390322</v>
      </c>
      <c r="HN67" s="152"/>
      <c r="HO67" s="153"/>
      <c r="HP67" s="153">
        <v>40</v>
      </c>
      <c r="HQ67" s="153"/>
      <c r="HR67" s="153"/>
      <c r="HS67" s="164"/>
      <c r="HT67" s="153"/>
      <c r="HU67" s="165"/>
      <c r="HV67" s="154"/>
      <c r="HW67" s="144">
        <v>4</v>
      </c>
      <c r="HX67" s="145">
        <v>167</v>
      </c>
      <c r="HY67" s="145">
        <v>1</v>
      </c>
      <c r="HZ67" s="145">
        <v>24</v>
      </c>
      <c r="IA67" s="145">
        <v>241</v>
      </c>
      <c r="IB67" s="145">
        <v>357</v>
      </c>
      <c r="IC67" s="145">
        <v>613</v>
      </c>
      <c r="ID67" s="145">
        <v>261</v>
      </c>
      <c r="IE67" s="145">
        <v>471</v>
      </c>
      <c r="IF67" s="145">
        <v>199</v>
      </c>
      <c r="IG67" s="145">
        <v>83</v>
      </c>
      <c r="IH67" s="145">
        <v>939</v>
      </c>
      <c r="II67" s="145">
        <v>369</v>
      </c>
      <c r="IJ67" s="145">
        <v>15</v>
      </c>
      <c r="IK67" s="145"/>
      <c r="IL67" s="145"/>
      <c r="IM67" s="145">
        <v>65</v>
      </c>
      <c r="IN67" s="145">
        <v>14</v>
      </c>
      <c r="IO67" s="145">
        <v>124</v>
      </c>
      <c r="IP67" s="145">
        <v>20</v>
      </c>
      <c r="IQ67" s="145">
        <v>13</v>
      </c>
      <c r="IR67" s="145">
        <v>17</v>
      </c>
      <c r="IS67" s="145">
        <v>3</v>
      </c>
      <c r="IT67" s="145">
        <v>12</v>
      </c>
      <c r="IU67" s="145"/>
      <c r="IV67" s="145">
        <v>1</v>
      </c>
      <c r="IW67" s="145">
        <v>23</v>
      </c>
      <c r="IX67" s="146">
        <v>19</v>
      </c>
      <c r="IY67" s="166">
        <v>4055</v>
      </c>
      <c r="IZ67" s="315">
        <f t="shared" si="21"/>
        <v>1.2330456226880395E-3</v>
      </c>
      <c r="JA67" s="439">
        <f t="shared" si="3"/>
        <v>11.079234972677595</v>
      </c>
      <c r="JB67" s="444">
        <v>268</v>
      </c>
      <c r="JC67" s="452">
        <v>6.6091245376078911E-2</v>
      </c>
      <c r="JD67" s="445">
        <v>1081</v>
      </c>
      <c r="JE67" s="454">
        <v>0.26658446362515414</v>
      </c>
      <c r="JF67" s="167">
        <v>14.25</v>
      </c>
      <c r="JG67" s="168">
        <v>5.6526946107784433</v>
      </c>
      <c r="JH67" s="168">
        <v>1</v>
      </c>
      <c r="JI67" s="168">
        <v>7.458333333333333</v>
      </c>
      <c r="JJ67" s="168">
        <v>10.485477178423237</v>
      </c>
      <c r="JK67" s="168">
        <v>7.8879551820728295</v>
      </c>
      <c r="JL67" s="168">
        <v>5.4665579119086463</v>
      </c>
      <c r="JM67" s="168">
        <v>6.352490421455939</v>
      </c>
      <c r="JN67" s="168">
        <v>5.912951167728238</v>
      </c>
      <c r="JO67" s="168">
        <v>5.6432160804020102</v>
      </c>
      <c r="JP67" s="168">
        <v>8.168674698795181</v>
      </c>
      <c r="JQ67" s="168">
        <v>5.4195953141640043</v>
      </c>
      <c r="JR67" s="168">
        <v>5.2384823848238486</v>
      </c>
      <c r="JS67" s="168">
        <v>3.7333333333333334</v>
      </c>
      <c r="JT67" s="168"/>
      <c r="JU67" s="168"/>
      <c r="JV67" s="168">
        <v>6.4923076923076923</v>
      </c>
      <c r="JW67" s="168">
        <v>6.7142857142857144</v>
      </c>
      <c r="JX67" s="168">
        <v>10.862903225806452</v>
      </c>
      <c r="JY67" s="168">
        <v>6.5</v>
      </c>
      <c r="JZ67" s="168">
        <v>3.2307692307692308</v>
      </c>
      <c r="KA67" s="168">
        <v>3.2352941176470589</v>
      </c>
      <c r="KB67" s="168">
        <v>9</v>
      </c>
      <c r="KC67" s="168">
        <v>6.666666666666667</v>
      </c>
      <c r="KD67" s="168"/>
      <c r="KE67" s="168">
        <v>19</v>
      </c>
      <c r="KF67" s="168">
        <v>7.6521739130434785</v>
      </c>
      <c r="KG67" s="169">
        <v>6.2631578947368425</v>
      </c>
      <c r="KH67" s="464">
        <f t="shared" si="4"/>
        <v>7.1314928028992872</v>
      </c>
      <c r="KI67" s="149">
        <v>1276</v>
      </c>
      <c r="KJ67" s="150">
        <v>723</v>
      </c>
      <c r="KK67" s="150"/>
      <c r="KL67" s="150">
        <v>58</v>
      </c>
      <c r="KM67" s="150"/>
      <c r="KN67" s="296">
        <v>1998</v>
      </c>
      <c r="KO67" s="330">
        <f t="shared" si="5"/>
        <v>0.31467324290998766</v>
      </c>
      <c r="KP67" s="331">
        <f t="shared" si="6"/>
        <v>0.1782983970406905</v>
      </c>
      <c r="KQ67" s="331">
        <f t="shared" si="7"/>
        <v>0</v>
      </c>
      <c r="KR67" s="331">
        <f t="shared" si="8"/>
        <v>1.4303329223181258E-2</v>
      </c>
      <c r="KS67" s="331">
        <f t="shared" si="9"/>
        <v>0</v>
      </c>
      <c r="KT67" s="332">
        <v>0.49272503082614055</v>
      </c>
      <c r="KU67" s="324">
        <v>2969.9947000000002</v>
      </c>
      <c r="KV67" s="170">
        <v>203.0147</v>
      </c>
      <c r="KW67" s="342">
        <v>3173.0093999999999</v>
      </c>
      <c r="KX67" s="351">
        <f t="shared" si="10"/>
        <v>6.3981751834709347E-2</v>
      </c>
      <c r="KY67" s="352">
        <f t="shared" si="11"/>
        <v>0.78249307028360049</v>
      </c>
      <c r="KZ67" s="346">
        <v>1852.6923000000002</v>
      </c>
      <c r="LA67" s="171">
        <v>949.2435999999999</v>
      </c>
      <c r="LB67" s="172">
        <v>371.07349999999997</v>
      </c>
      <c r="LC67" s="173">
        <v>0.58389121065950833</v>
      </c>
      <c r="LD67" s="174">
        <v>45</v>
      </c>
      <c r="LE67" s="175">
        <v>727</v>
      </c>
      <c r="LF67" s="175">
        <v>1</v>
      </c>
      <c r="LG67" s="175">
        <v>151</v>
      </c>
      <c r="LH67" s="175">
        <v>2119</v>
      </c>
      <c r="LI67" s="175">
        <v>2268</v>
      </c>
      <c r="LJ67" s="175">
        <v>2475</v>
      </c>
      <c r="LK67" s="175">
        <v>1258</v>
      </c>
      <c r="LL67" s="175">
        <v>2272</v>
      </c>
      <c r="LM67" s="175">
        <v>930</v>
      </c>
      <c r="LN67" s="175">
        <v>573</v>
      </c>
      <c r="LO67" s="175">
        <v>4146</v>
      </c>
      <c r="LP67" s="175">
        <v>1618</v>
      </c>
      <c r="LQ67" s="175">
        <v>39</v>
      </c>
      <c r="LR67" s="175"/>
      <c r="LS67" s="175"/>
      <c r="LT67" s="175">
        <v>351</v>
      </c>
      <c r="LU67" s="175">
        <v>78</v>
      </c>
      <c r="LV67" s="175">
        <v>1094</v>
      </c>
      <c r="LW67" s="175">
        <v>101</v>
      </c>
      <c r="LX67" s="175">
        <v>28</v>
      </c>
      <c r="LY67" s="175">
        <v>39</v>
      </c>
      <c r="LZ67" s="175">
        <v>24</v>
      </c>
      <c r="MA67" s="175">
        <v>68</v>
      </c>
      <c r="MB67" s="175"/>
      <c r="MC67" s="175">
        <v>15</v>
      </c>
      <c r="MD67" s="175">
        <v>150</v>
      </c>
      <c r="ME67" s="364">
        <v>87</v>
      </c>
      <c r="MF67" s="374">
        <f t="shared" si="12"/>
        <v>20657</v>
      </c>
      <c r="MG67" s="375">
        <f t="shared" si="13"/>
        <v>56.439890710382514</v>
      </c>
      <c r="MH67" s="369">
        <v>8</v>
      </c>
      <c r="MI67" s="156">
        <v>64</v>
      </c>
      <c r="MJ67" s="156"/>
      <c r="MK67" s="156">
        <v>7</v>
      </c>
      <c r="ML67" s="156">
        <v>169</v>
      </c>
      <c r="MM67" s="156">
        <v>194</v>
      </c>
      <c r="MN67" s="156">
        <v>277</v>
      </c>
      <c r="MO67" s="156">
        <v>138</v>
      </c>
      <c r="MP67" s="156">
        <v>52</v>
      </c>
      <c r="MQ67" s="156">
        <v>9</v>
      </c>
      <c r="MR67" s="156">
        <v>24</v>
      </c>
      <c r="MS67" s="156">
        <v>97</v>
      </c>
      <c r="MT67" s="156">
        <v>6</v>
      </c>
      <c r="MU67" s="156">
        <v>4</v>
      </c>
      <c r="MV67" s="156"/>
      <c r="MW67" s="156"/>
      <c r="MX67" s="156">
        <v>5</v>
      </c>
      <c r="MY67" s="156">
        <v>3</v>
      </c>
      <c r="MZ67" s="156">
        <v>129</v>
      </c>
      <c r="NA67" s="156">
        <v>9</v>
      </c>
      <c r="NB67" s="156">
        <v>3</v>
      </c>
      <c r="NC67" s="156">
        <v>3</v>
      </c>
      <c r="ND67" s="156"/>
      <c r="NE67" s="156"/>
      <c r="NF67" s="156"/>
      <c r="NG67" s="156">
        <v>3</v>
      </c>
      <c r="NH67" s="156">
        <v>5</v>
      </c>
      <c r="NI67" s="278">
        <v>13</v>
      </c>
      <c r="NJ67" s="289">
        <f t="shared" si="14"/>
        <v>1222</v>
      </c>
      <c r="NK67" s="290">
        <f t="shared" si="15"/>
        <v>3.3387978142076502</v>
      </c>
      <c r="NL67" s="386">
        <f t="shared" si="16"/>
        <v>20657</v>
      </c>
      <c r="NM67" s="387">
        <f t="shared" si="17"/>
        <v>1222</v>
      </c>
      <c r="NN67" s="393">
        <f t="shared" si="18"/>
        <v>5.5852644087938205E-2</v>
      </c>
      <c r="NO67" s="380"/>
      <c r="NP67" s="176"/>
      <c r="NQ67" s="176"/>
      <c r="NR67" s="176"/>
      <c r="NS67" s="176">
        <v>44</v>
      </c>
      <c r="NT67" s="176">
        <v>105</v>
      </c>
      <c r="NU67" s="176">
        <v>1073</v>
      </c>
      <c r="NV67" s="176"/>
      <c r="NW67" s="176"/>
      <c r="NX67" s="176"/>
      <c r="NY67" s="176"/>
      <c r="NZ67" s="176"/>
      <c r="OA67" s="176"/>
      <c r="OB67" s="176"/>
      <c r="OC67" s="176"/>
      <c r="OD67" s="176"/>
      <c r="OE67" s="397"/>
      <c r="OF67" s="403">
        <f t="shared" si="19"/>
        <v>1222</v>
      </c>
      <c r="OG67" s="407">
        <f t="shared" si="20"/>
        <v>0</v>
      </c>
      <c r="OH67" s="415"/>
      <c r="OI67" s="416"/>
      <c r="OJ67" s="416"/>
      <c r="OK67" s="416"/>
      <c r="OL67" s="416">
        <v>11</v>
      </c>
      <c r="OM67" s="416">
        <v>24</v>
      </c>
      <c r="ON67" s="416">
        <v>61</v>
      </c>
      <c r="OO67" s="416">
        <v>96</v>
      </c>
      <c r="OP67" s="417">
        <v>96</v>
      </c>
      <c r="OQ67" s="429"/>
      <c r="OR67" s="430">
        <v>1</v>
      </c>
      <c r="OS67" s="431">
        <v>1</v>
      </c>
      <c r="OT67" s="400"/>
      <c r="OU67" s="177"/>
      <c r="OV67" s="171">
        <v>2.75</v>
      </c>
      <c r="OW67" s="177">
        <v>0.39285714285714285</v>
      </c>
      <c r="OX67" s="177"/>
      <c r="OY67" s="177"/>
      <c r="OZ67" s="171">
        <v>13.55</v>
      </c>
      <c r="PA67" s="178">
        <v>1.9357142857142857</v>
      </c>
      <c r="PB67" s="155"/>
      <c r="PC67" s="156">
        <v>30</v>
      </c>
      <c r="PD67" s="156"/>
      <c r="PE67" s="156"/>
      <c r="PF67" s="156"/>
      <c r="PG67" s="156"/>
      <c r="PH67" s="156">
        <v>1</v>
      </c>
      <c r="PI67" s="156">
        <v>31</v>
      </c>
      <c r="PJ67" s="179">
        <v>7.6448828606658446E-3</v>
      </c>
    </row>
    <row r="68" spans="1:426" x14ac:dyDescent="0.15">
      <c r="A68" s="130" t="s">
        <v>536</v>
      </c>
      <c r="B68" s="131" t="s">
        <v>537</v>
      </c>
      <c r="C68" s="1093" t="s">
        <v>538</v>
      </c>
      <c r="D68" s="1094" t="s">
        <v>539</v>
      </c>
      <c r="E68" s="1094" t="s">
        <v>408</v>
      </c>
      <c r="F68" s="1093" t="s">
        <v>409</v>
      </c>
      <c r="G68" s="1093" t="s">
        <v>410</v>
      </c>
      <c r="H68" s="1093" t="s">
        <v>492</v>
      </c>
      <c r="I68" s="132" t="s">
        <v>493</v>
      </c>
      <c r="J68" s="133" t="s">
        <v>282</v>
      </c>
      <c r="K68" s="134">
        <v>583134</v>
      </c>
      <c r="L68" s="135">
        <v>4982</v>
      </c>
      <c r="M68" s="135">
        <v>576063</v>
      </c>
      <c r="N68" s="135">
        <v>364909</v>
      </c>
      <c r="O68" s="136">
        <v>0.63345328549134383</v>
      </c>
      <c r="P68" s="137">
        <v>7071</v>
      </c>
      <c r="Q68" s="138">
        <v>192.75005000000002</v>
      </c>
      <c r="R68" s="139">
        <v>533324.33589999995</v>
      </c>
      <c r="S68" s="139">
        <v>361.00988000000001</v>
      </c>
      <c r="T68" s="139">
        <v>533878.09583000001</v>
      </c>
      <c r="U68" s="467">
        <f t="shared" si="0"/>
        <v>0.91553244336636175</v>
      </c>
      <c r="V68" s="140">
        <v>64.502876979999996</v>
      </c>
      <c r="W68" s="141">
        <v>0</v>
      </c>
      <c r="X68" s="141">
        <v>121.4877778</v>
      </c>
      <c r="Y68" s="141">
        <v>48.949682539999998</v>
      </c>
      <c r="Z68" s="141">
        <v>15.69269841</v>
      </c>
      <c r="AA68" s="141">
        <v>91.783544969999994</v>
      </c>
      <c r="AB68" s="141">
        <v>0</v>
      </c>
      <c r="AC68" s="141">
        <v>23.699444440000001</v>
      </c>
      <c r="AD68" s="141">
        <v>69.219761910000003</v>
      </c>
      <c r="AE68" s="141">
        <v>435.33578704999996</v>
      </c>
      <c r="AF68" s="142">
        <v>0.18837544854906613</v>
      </c>
      <c r="AG68" s="143">
        <v>0.35479525422408964</v>
      </c>
      <c r="AH68" s="147"/>
      <c r="AI68" s="148"/>
      <c r="AJ68" s="149"/>
      <c r="AK68" s="150"/>
      <c r="AL68" s="150"/>
      <c r="AM68" s="150"/>
      <c r="AN68" s="151"/>
      <c r="AO68" s="149">
        <v>8529</v>
      </c>
      <c r="AP68" s="150">
        <v>2855</v>
      </c>
      <c r="AQ68" s="151">
        <v>1710</v>
      </c>
      <c r="AR68" s="152"/>
      <c r="AS68" s="153"/>
      <c r="AT68" s="153"/>
      <c r="AU68" s="153"/>
      <c r="AV68" s="153"/>
      <c r="AW68" s="153"/>
      <c r="AX68" s="153"/>
      <c r="AY68" s="153"/>
      <c r="AZ68" s="153"/>
      <c r="BA68" s="153"/>
      <c r="BB68" s="153"/>
      <c r="BC68" s="153"/>
      <c r="BD68" s="153"/>
      <c r="BE68" s="153"/>
      <c r="BF68" s="153"/>
      <c r="BG68" s="153"/>
      <c r="BH68" s="153"/>
      <c r="BI68" s="153"/>
      <c r="BJ68" s="153"/>
      <c r="BK68" s="153"/>
      <c r="BL68" s="153"/>
      <c r="BM68" s="153"/>
      <c r="BN68" s="153"/>
      <c r="BO68" s="153"/>
      <c r="BP68" s="153"/>
      <c r="BQ68" s="153"/>
      <c r="BR68" s="153"/>
      <c r="BS68" s="154"/>
      <c r="BT68" s="155"/>
      <c r="BU68" s="156"/>
      <c r="BV68" s="156"/>
      <c r="BW68" s="156"/>
      <c r="BX68" s="156"/>
      <c r="BY68" s="156"/>
      <c r="BZ68" s="156"/>
      <c r="CA68" s="156"/>
      <c r="CB68" s="156">
        <v>22</v>
      </c>
      <c r="CC68" s="156"/>
      <c r="CD68" s="156"/>
      <c r="CE68" s="156"/>
      <c r="CF68" s="156">
        <v>27</v>
      </c>
      <c r="CG68" s="156"/>
      <c r="CH68" s="156"/>
      <c r="CI68" s="156">
        <v>45</v>
      </c>
      <c r="CJ68" s="156"/>
      <c r="CK68" s="156"/>
      <c r="CL68" s="156"/>
      <c r="CM68" s="156"/>
      <c r="CN68" s="156"/>
      <c r="CO68" s="156"/>
      <c r="CP68" s="156"/>
      <c r="CQ68" s="156"/>
      <c r="CR68" s="156"/>
      <c r="CS68" s="156"/>
      <c r="CT68" s="156"/>
      <c r="CU68" s="156"/>
      <c r="CV68" s="156"/>
      <c r="CW68" s="156"/>
      <c r="CX68" s="156"/>
      <c r="CY68" s="156"/>
      <c r="CZ68" s="156"/>
      <c r="DA68" s="156"/>
      <c r="DB68" s="156"/>
      <c r="DC68" s="156"/>
      <c r="DD68" s="156"/>
      <c r="DE68" s="156"/>
      <c r="DF68" s="156"/>
      <c r="DG68" s="278">
        <v>41</v>
      </c>
      <c r="DH68" s="289">
        <v>135</v>
      </c>
      <c r="DI68" s="290">
        <f t="shared" si="1"/>
        <v>4</v>
      </c>
      <c r="DJ68" s="284"/>
      <c r="DK68" s="158"/>
      <c r="DL68" s="158"/>
      <c r="DM68" s="158"/>
      <c r="DN68" s="158"/>
      <c r="DO68" s="158"/>
      <c r="DP68" s="158"/>
      <c r="DQ68" s="158"/>
      <c r="DR68" s="158">
        <v>0.24490809736711375</v>
      </c>
      <c r="DS68" s="158"/>
      <c r="DT68" s="158"/>
      <c r="DU68" s="158"/>
      <c r="DV68" s="158">
        <v>0.37826350941105041</v>
      </c>
      <c r="DW68" s="158"/>
      <c r="DX68" s="158"/>
      <c r="DY68" s="158">
        <v>0.34796599878567092</v>
      </c>
      <c r="DZ68" s="158"/>
      <c r="EA68" s="158"/>
      <c r="EB68" s="158"/>
      <c r="EC68" s="158"/>
      <c r="ED68" s="158"/>
      <c r="EE68" s="158"/>
      <c r="EF68" s="158"/>
      <c r="EG68" s="158"/>
      <c r="EH68" s="158"/>
      <c r="EI68" s="158"/>
      <c r="EJ68" s="158"/>
      <c r="EK68" s="158"/>
      <c r="EL68" s="158"/>
      <c r="EM68" s="158"/>
      <c r="EN68" s="158"/>
      <c r="EO68" s="158"/>
      <c r="EP68" s="158"/>
      <c r="EQ68" s="158"/>
      <c r="ER68" s="158"/>
      <c r="ES68" s="158"/>
      <c r="ET68" s="158"/>
      <c r="EU68" s="158"/>
      <c r="EV68" s="158"/>
      <c r="EW68" s="159">
        <v>0.60342529654804744</v>
      </c>
      <c r="EX68" s="160">
        <v>0.4148148148148148</v>
      </c>
      <c r="EY68" s="149"/>
      <c r="EZ68" s="150"/>
      <c r="FA68" s="150"/>
      <c r="FB68" s="150"/>
      <c r="FC68" s="150"/>
      <c r="FD68" s="150"/>
      <c r="FE68" s="150"/>
      <c r="FF68" s="150"/>
      <c r="FG68" s="150"/>
      <c r="FH68" s="150"/>
      <c r="FI68" s="150"/>
      <c r="FJ68" s="150"/>
      <c r="FK68" s="150">
        <v>4</v>
      </c>
      <c r="FL68" s="150"/>
      <c r="FM68" s="150"/>
      <c r="FN68" s="150"/>
      <c r="FO68" s="150"/>
      <c r="FP68" s="150"/>
      <c r="FQ68" s="150"/>
      <c r="FR68" s="150"/>
      <c r="FS68" s="150"/>
      <c r="FT68" s="150"/>
      <c r="FU68" s="150"/>
      <c r="FV68" s="150"/>
      <c r="FW68" s="150"/>
      <c r="FX68" s="150"/>
      <c r="FY68" s="150"/>
      <c r="FZ68" s="150"/>
      <c r="GA68" s="150"/>
      <c r="GB68" s="150"/>
      <c r="GC68" s="150"/>
      <c r="GD68" s="296">
        <v>4</v>
      </c>
      <c r="GE68" s="307">
        <v>8</v>
      </c>
      <c r="GF68" s="308">
        <f t="shared" si="2"/>
        <v>2</v>
      </c>
      <c r="GG68" s="302"/>
      <c r="GH68" s="161"/>
      <c r="GI68" s="161"/>
      <c r="GJ68" s="161"/>
      <c r="GK68" s="161"/>
      <c r="GL68" s="161"/>
      <c r="GM68" s="161"/>
      <c r="GN68" s="161"/>
      <c r="GO68" s="161"/>
      <c r="GP68" s="161"/>
      <c r="GQ68" s="161"/>
      <c r="GR68" s="161"/>
      <c r="GS68" s="161">
        <v>0.59836065573770492</v>
      </c>
      <c r="GT68" s="161"/>
      <c r="GU68" s="161"/>
      <c r="GV68" s="161"/>
      <c r="GW68" s="161"/>
      <c r="GX68" s="161"/>
      <c r="GY68" s="161"/>
      <c r="GZ68" s="161"/>
      <c r="HA68" s="161"/>
      <c r="HB68" s="161"/>
      <c r="HC68" s="161"/>
      <c r="HD68" s="161"/>
      <c r="HE68" s="161"/>
      <c r="HF68" s="161"/>
      <c r="HG68" s="161"/>
      <c r="HH68" s="161"/>
      <c r="HI68" s="161"/>
      <c r="HJ68" s="161"/>
      <c r="HK68" s="161"/>
      <c r="HL68" s="162">
        <v>0.65232240437158473</v>
      </c>
      <c r="HM68" s="163">
        <v>0.62534153005464477</v>
      </c>
      <c r="HN68" s="152">
        <v>43</v>
      </c>
      <c r="HO68" s="153"/>
      <c r="HP68" s="153"/>
      <c r="HQ68" s="153"/>
      <c r="HR68" s="153">
        <v>15</v>
      </c>
      <c r="HS68" s="164">
        <v>1.5455373406193078</v>
      </c>
      <c r="HT68" s="153">
        <v>15</v>
      </c>
      <c r="HU68" s="165">
        <v>7.9234972677595633E-2</v>
      </c>
      <c r="HV68" s="154"/>
      <c r="HW68" s="144">
        <v>10</v>
      </c>
      <c r="HX68" s="145">
        <v>159</v>
      </c>
      <c r="HY68" s="145">
        <v>2</v>
      </c>
      <c r="HZ68" s="145">
        <v>45</v>
      </c>
      <c r="IA68" s="145">
        <v>432</v>
      </c>
      <c r="IB68" s="145">
        <v>595</v>
      </c>
      <c r="IC68" s="145">
        <v>418</v>
      </c>
      <c r="ID68" s="145">
        <v>245</v>
      </c>
      <c r="IE68" s="145">
        <v>957</v>
      </c>
      <c r="IF68" s="145">
        <v>177</v>
      </c>
      <c r="IG68" s="145">
        <v>189</v>
      </c>
      <c r="IH68" s="145">
        <v>266</v>
      </c>
      <c r="II68" s="145">
        <v>18</v>
      </c>
      <c r="IJ68" s="145">
        <v>550</v>
      </c>
      <c r="IK68" s="145">
        <v>750</v>
      </c>
      <c r="IL68" s="145">
        <v>581</v>
      </c>
      <c r="IM68" s="145">
        <v>101</v>
      </c>
      <c r="IN68" s="145">
        <v>17</v>
      </c>
      <c r="IO68" s="145">
        <v>85</v>
      </c>
      <c r="IP68" s="145">
        <v>31</v>
      </c>
      <c r="IQ68" s="145">
        <v>41</v>
      </c>
      <c r="IR68" s="145">
        <v>22</v>
      </c>
      <c r="IS68" s="145"/>
      <c r="IT68" s="145">
        <v>48</v>
      </c>
      <c r="IU68" s="145"/>
      <c r="IV68" s="145"/>
      <c r="IW68" s="145">
        <v>2</v>
      </c>
      <c r="IX68" s="146">
        <v>2</v>
      </c>
      <c r="IY68" s="166">
        <v>5743</v>
      </c>
      <c r="IZ68" s="315">
        <f t="shared" si="21"/>
        <v>1.7412502176562773E-3</v>
      </c>
      <c r="JA68" s="439">
        <f t="shared" si="3"/>
        <v>15.691256830601093</v>
      </c>
      <c r="JB68" s="444">
        <v>1221</v>
      </c>
      <c r="JC68" s="452">
        <v>0.21260665157583145</v>
      </c>
      <c r="JD68" s="445">
        <v>1705</v>
      </c>
      <c r="JE68" s="454">
        <v>0.29688316211039528</v>
      </c>
      <c r="JF68" s="167">
        <v>34.200000000000003</v>
      </c>
      <c r="JG68" s="168">
        <v>4.0314465408805029</v>
      </c>
      <c r="JH68" s="168">
        <v>2.5</v>
      </c>
      <c r="JI68" s="168">
        <v>3.8</v>
      </c>
      <c r="JJ68" s="168">
        <v>6.9050925925925926</v>
      </c>
      <c r="JK68" s="168">
        <v>4.8117647058823527</v>
      </c>
      <c r="JL68" s="168">
        <v>4.4760765550239237</v>
      </c>
      <c r="JM68" s="168">
        <v>5.4163265306122446</v>
      </c>
      <c r="JN68" s="168">
        <v>4.1076280041797286</v>
      </c>
      <c r="JO68" s="168">
        <v>6.231638418079096</v>
      </c>
      <c r="JP68" s="168">
        <v>5.3809523809523814</v>
      </c>
      <c r="JQ68" s="168">
        <v>6.1954887218045114</v>
      </c>
      <c r="JR68" s="168">
        <v>3.8888888888888888</v>
      </c>
      <c r="JS68" s="168">
        <v>3.1763636363636363</v>
      </c>
      <c r="JT68" s="168">
        <v>4.2186666666666666</v>
      </c>
      <c r="JU68" s="168">
        <v>4.3373493975903612</v>
      </c>
      <c r="JV68" s="168">
        <v>4.9207920792079207</v>
      </c>
      <c r="JW68" s="168">
        <v>5.0588235294117645</v>
      </c>
      <c r="JX68" s="168">
        <v>9.1999999999999993</v>
      </c>
      <c r="JY68" s="168">
        <v>5.967741935483871</v>
      </c>
      <c r="JZ68" s="168">
        <v>2.8292682926829267</v>
      </c>
      <c r="KA68" s="168">
        <v>2.5</v>
      </c>
      <c r="KB68" s="168"/>
      <c r="KC68" s="168">
        <v>6.125</v>
      </c>
      <c r="KD68" s="168"/>
      <c r="KE68" s="168"/>
      <c r="KF68" s="168">
        <v>5.5</v>
      </c>
      <c r="KG68" s="169">
        <v>7.5</v>
      </c>
      <c r="KH68" s="464">
        <f t="shared" si="4"/>
        <v>6.1311723550521346</v>
      </c>
      <c r="KI68" s="149">
        <v>1728</v>
      </c>
      <c r="KJ68" s="150">
        <v>833</v>
      </c>
      <c r="KK68" s="150">
        <v>3</v>
      </c>
      <c r="KL68" s="150"/>
      <c r="KM68" s="150"/>
      <c r="KN68" s="296">
        <v>3179</v>
      </c>
      <c r="KO68" s="330">
        <f t="shared" si="5"/>
        <v>0.30088803761100469</v>
      </c>
      <c r="KP68" s="331">
        <f t="shared" si="6"/>
        <v>0.14504614313076789</v>
      </c>
      <c r="KQ68" s="331">
        <f t="shared" si="7"/>
        <v>5.2237506529688319E-4</v>
      </c>
      <c r="KR68" s="331">
        <f t="shared" si="8"/>
        <v>0</v>
      </c>
      <c r="KS68" s="331">
        <f t="shared" si="9"/>
        <v>0</v>
      </c>
      <c r="KT68" s="332">
        <v>0.55354344419293056</v>
      </c>
      <c r="KU68" s="324">
        <v>3680.6543999999994</v>
      </c>
      <c r="KV68" s="170">
        <v>200.25460000000004</v>
      </c>
      <c r="KW68" s="342">
        <v>3880.9090000000006</v>
      </c>
      <c r="KX68" s="351">
        <f t="shared" si="10"/>
        <v>5.1599921564767434E-2</v>
      </c>
      <c r="KY68" s="352">
        <f t="shared" si="11"/>
        <v>0.67576336409542059</v>
      </c>
      <c r="KZ68" s="346">
        <v>2058.9672000000005</v>
      </c>
      <c r="LA68" s="171">
        <v>1676.6299999999999</v>
      </c>
      <c r="LB68" s="172">
        <v>145.31180000000001</v>
      </c>
      <c r="LC68" s="173">
        <v>0.53053735606786978</v>
      </c>
      <c r="LD68" s="174">
        <v>94</v>
      </c>
      <c r="LE68" s="175">
        <v>446</v>
      </c>
      <c r="LF68" s="175">
        <v>3</v>
      </c>
      <c r="LG68" s="175">
        <v>125</v>
      </c>
      <c r="LH68" s="175">
        <v>2323</v>
      </c>
      <c r="LI68" s="175">
        <v>1927</v>
      </c>
      <c r="LJ68" s="175">
        <v>1205</v>
      </c>
      <c r="LK68" s="175">
        <v>942</v>
      </c>
      <c r="LL68" s="175">
        <v>2941</v>
      </c>
      <c r="LM68" s="175">
        <v>875</v>
      </c>
      <c r="LN68" s="175">
        <v>765</v>
      </c>
      <c r="LO68" s="175">
        <v>1355</v>
      </c>
      <c r="LP68" s="175">
        <v>51</v>
      </c>
      <c r="LQ68" s="175">
        <v>1211</v>
      </c>
      <c r="LR68" s="175">
        <v>2432</v>
      </c>
      <c r="LS68" s="175">
        <v>1946</v>
      </c>
      <c r="LT68" s="175">
        <v>385</v>
      </c>
      <c r="LU68" s="175">
        <v>64</v>
      </c>
      <c r="LV68" s="175">
        <v>608</v>
      </c>
      <c r="LW68" s="175">
        <v>128</v>
      </c>
      <c r="LX68" s="175">
        <v>49</v>
      </c>
      <c r="LY68" s="175">
        <v>20</v>
      </c>
      <c r="LZ68" s="175"/>
      <c r="MA68" s="175">
        <v>245</v>
      </c>
      <c r="MB68" s="175"/>
      <c r="MC68" s="175"/>
      <c r="MD68" s="175">
        <v>5</v>
      </c>
      <c r="ME68" s="364">
        <v>13</v>
      </c>
      <c r="MF68" s="374">
        <f t="shared" si="12"/>
        <v>20158</v>
      </c>
      <c r="MG68" s="375">
        <f t="shared" si="13"/>
        <v>55.076502732240435</v>
      </c>
      <c r="MH68" s="369">
        <v>237</v>
      </c>
      <c r="MI68" s="156">
        <v>44</v>
      </c>
      <c r="MJ68" s="156"/>
      <c r="MK68" s="156">
        <v>2</v>
      </c>
      <c r="ML68" s="156">
        <v>222</v>
      </c>
      <c r="MM68" s="156">
        <v>405</v>
      </c>
      <c r="MN68" s="156">
        <v>254</v>
      </c>
      <c r="MO68" s="156">
        <v>139</v>
      </c>
      <c r="MP68" s="156">
        <v>112</v>
      </c>
      <c r="MQ68" s="156">
        <v>67</v>
      </c>
      <c r="MR68" s="156">
        <v>67</v>
      </c>
      <c r="MS68" s="156">
        <v>29</v>
      </c>
      <c r="MT68" s="156">
        <v>1</v>
      </c>
      <c r="MU68" s="156">
        <v>6</v>
      </c>
      <c r="MV68" s="156"/>
      <c r="MW68" s="156"/>
      <c r="MX68" s="156">
        <v>12</v>
      </c>
      <c r="MY68" s="156">
        <v>5</v>
      </c>
      <c r="MZ68" s="156">
        <v>83</v>
      </c>
      <c r="NA68" s="156">
        <v>25</v>
      </c>
      <c r="NB68" s="156">
        <v>34</v>
      </c>
      <c r="NC68" s="156">
        <v>17</v>
      </c>
      <c r="ND68" s="156"/>
      <c r="NE68" s="156"/>
      <c r="NF68" s="156"/>
      <c r="NG68" s="156"/>
      <c r="NH68" s="156">
        <v>4</v>
      </c>
      <c r="NI68" s="278"/>
      <c r="NJ68" s="289">
        <f t="shared" si="14"/>
        <v>1765</v>
      </c>
      <c r="NK68" s="290">
        <f t="shared" si="15"/>
        <v>4.8224043715846996</v>
      </c>
      <c r="NL68" s="386">
        <f t="shared" si="16"/>
        <v>20158</v>
      </c>
      <c r="NM68" s="387">
        <f t="shared" si="17"/>
        <v>1765</v>
      </c>
      <c r="NN68" s="393">
        <f t="shared" si="18"/>
        <v>8.0509054417734802E-2</v>
      </c>
      <c r="NO68" s="380"/>
      <c r="NP68" s="176"/>
      <c r="NQ68" s="176"/>
      <c r="NR68" s="176"/>
      <c r="NS68" s="176"/>
      <c r="NT68" s="176">
        <v>694</v>
      </c>
      <c r="NU68" s="176">
        <v>1071</v>
      </c>
      <c r="NV68" s="176"/>
      <c r="NW68" s="176"/>
      <c r="NX68" s="176"/>
      <c r="NY68" s="176"/>
      <c r="NZ68" s="176"/>
      <c r="OA68" s="176"/>
      <c r="OB68" s="176"/>
      <c r="OC68" s="176"/>
      <c r="OD68" s="176"/>
      <c r="OE68" s="397"/>
      <c r="OF68" s="403">
        <f t="shared" si="19"/>
        <v>1765</v>
      </c>
      <c r="OG68" s="407">
        <f t="shared" si="20"/>
        <v>0</v>
      </c>
      <c r="OH68" s="415"/>
      <c r="OI68" s="416"/>
      <c r="OJ68" s="416"/>
      <c r="OK68" s="416"/>
      <c r="OL68" s="416">
        <v>121</v>
      </c>
      <c r="OM68" s="416">
        <v>19</v>
      </c>
      <c r="ON68" s="416">
        <v>70</v>
      </c>
      <c r="OO68" s="416">
        <v>210</v>
      </c>
      <c r="OP68" s="417">
        <v>210</v>
      </c>
      <c r="OQ68" s="429">
        <v>1</v>
      </c>
      <c r="OR68" s="430"/>
      <c r="OS68" s="431">
        <v>1</v>
      </c>
      <c r="OT68" s="400"/>
      <c r="OU68" s="177"/>
      <c r="OV68" s="171">
        <v>2.4</v>
      </c>
      <c r="OW68" s="177">
        <v>0.3</v>
      </c>
      <c r="OX68" s="177"/>
      <c r="OY68" s="177"/>
      <c r="OZ68" s="171">
        <v>15.6</v>
      </c>
      <c r="PA68" s="178">
        <v>1.95</v>
      </c>
      <c r="PB68" s="155"/>
      <c r="PC68" s="156"/>
      <c r="PD68" s="156"/>
      <c r="PE68" s="156"/>
      <c r="PF68" s="156"/>
      <c r="PG68" s="156"/>
      <c r="PH68" s="156"/>
      <c r="PI68" s="156"/>
      <c r="PJ68" s="157"/>
    </row>
    <row r="69" spans="1:426" x14ac:dyDescent="0.15">
      <c r="A69" s="130" t="s">
        <v>540</v>
      </c>
      <c r="B69" s="131" t="s">
        <v>541</v>
      </c>
      <c r="C69" s="1093" t="s">
        <v>542</v>
      </c>
      <c r="D69" s="1094" t="s">
        <v>543</v>
      </c>
      <c r="E69" s="1094" t="s">
        <v>408</v>
      </c>
      <c r="F69" s="1093" t="s">
        <v>544</v>
      </c>
      <c r="G69" s="1093" t="s">
        <v>545</v>
      </c>
      <c r="H69" s="1093" t="s">
        <v>320</v>
      </c>
      <c r="I69" s="132" t="s">
        <v>493</v>
      </c>
      <c r="J69" s="133" t="s">
        <v>282</v>
      </c>
      <c r="K69" s="134">
        <v>55803</v>
      </c>
      <c r="L69" s="135">
        <v>24215</v>
      </c>
      <c r="M69" s="135">
        <v>649122</v>
      </c>
      <c r="N69" s="135">
        <v>438171</v>
      </c>
      <c r="O69" s="136">
        <v>0.67502102840452183</v>
      </c>
      <c r="P69" s="137">
        <v>-593319</v>
      </c>
      <c r="Q69" s="138">
        <v>2536.1825900000003</v>
      </c>
      <c r="R69" s="139">
        <v>557887.85176999995</v>
      </c>
      <c r="S69" s="139">
        <v>2162.4701800000003</v>
      </c>
      <c r="T69" s="139">
        <v>562586.50453999999</v>
      </c>
      <c r="U69" s="467">
        <f t="shared" ref="U69:U129" si="22">T69/K69</f>
        <v>10.081653397487591</v>
      </c>
      <c r="V69" s="140">
        <v>65.450753969999994</v>
      </c>
      <c r="W69" s="141">
        <v>0</v>
      </c>
      <c r="X69" s="141">
        <v>137.45100529999999</v>
      </c>
      <c r="Y69" s="141">
        <v>52.978783069999999</v>
      </c>
      <c r="Z69" s="141">
        <v>7.1783068779999999</v>
      </c>
      <c r="AA69" s="141">
        <v>92.214656079999997</v>
      </c>
      <c r="AB69" s="141">
        <v>0</v>
      </c>
      <c r="AC69" s="141">
        <v>59.740813490000001</v>
      </c>
      <c r="AD69" s="141">
        <v>81.916607139999996</v>
      </c>
      <c r="AE69" s="141">
        <v>496.93092592799997</v>
      </c>
      <c r="AF69" s="142">
        <v>0.18422638613341161</v>
      </c>
      <c r="AG69" s="143">
        <v>0.38688785752460608</v>
      </c>
      <c r="AH69" s="147"/>
      <c r="AI69" s="148"/>
      <c r="AJ69" s="149"/>
      <c r="AK69" s="150"/>
      <c r="AL69" s="150"/>
      <c r="AM69" s="150"/>
      <c r="AN69" s="151"/>
      <c r="AO69" s="149">
        <v>12842</v>
      </c>
      <c r="AP69" s="150">
        <v>3473</v>
      </c>
      <c r="AQ69" s="151">
        <v>4619</v>
      </c>
      <c r="AR69" s="152"/>
      <c r="AS69" s="153"/>
      <c r="AT69" s="153"/>
      <c r="AU69" s="153"/>
      <c r="AV69" s="153"/>
      <c r="AW69" s="153"/>
      <c r="AX69" s="153"/>
      <c r="AY69" s="153"/>
      <c r="AZ69" s="153"/>
      <c r="BA69" s="153"/>
      <c r="BB69" s="153"/>
      <c r="BC69" s="153"/>
      <c r="BD69" s="153"/>
      <c r="BE69" s="153"/>
      <c r="BF69" s="153"/>
      <c r="BG69" s="153"/>
      <c r="BH69" s="153"/>
      <c r="BI69" s="153"/>
      <c r="BJ69" s="153"/>
      <c r="BK69" s="153"/>
      <c r="BL69" s="153"/>
      <c r="BM69" s="153"/>
      <c r="BN69" s="153"/>
      <c r="BO69" s="153"/>
      <c r="BP69" s="153"/>
      <c r="BQ69" s="153"/>
      <c r="BR69" s="153"/>
      <c r="BS69" s="154"/>
      <c r="BT69" s="155"/>
      <c r="BU69" s="156"/>
      <c r="BV69" s="156"/>
      <c r="BW69" s="156"/>
      <c r="BX69" s="156"/>
      <c r="BY69" s="156"/>
      <c r="BZ69" s="156"/>
      <c r="CA69" s="156"/>
      <c r="CB69" s="156">
        <v>17</v>
      </c>
      <c r="CC69" s="156"/>
      <c r="CD69" s="156"/>
      <c r="CE69" s="156"/>
      <c r="CF69" s="156">
        <v>38</v>
      </c>
      <c r="CG69" s="156"/>
      <c r="CH69" s="156"/>
      <c r="CI69" s="156">
        <v>35</v>
      </c>
      <c r="CJ69" s="156"/>
      <c r="CK69" s="156"/>
      <c r="CL69" s="156"/>
      <c r="CM69" s="156"/>
      <c r="CN69" s="156"/>
      <c r="CO69" s="156">
        <v>10</v>
      </c>
      <c r="CP69" s="156"/>
      <c r="CQ69" s="156"/>
      <c r="CR69" s="156"/>
      <c r="CS69" s="156"/>
      <c r="CT69" s="156"/>
      <c r="CU69" s="156"/>
      <c r="CV69" s="156">
        <v>27</v>
      </c>
      <c r="CW69" s="156"/>
      <c r="CX69" s="156"/>
      <c r="CY69" s="156"/>
      <c r="CZ69" s="156"/>
      <c r="DA69" s="156"/>
      <c r="DB69" s="156"/>
      <c r="DC69" s="156"/>
      <c r="DD69" s="156"/>
      <c r="DE69" s="156"/>
      <c r="DF69" s="156"/>
      <c r="DG69" s="278">
        <v>30</v>
      </c>
      <c r="DH69" s="289">
        <v>157</v>
      </c>
      <c r="DI69" s="290">
        <f t="shared" ref="DI69:DI132" si="23">COUNT(BT69:DG69)</f>
        <v>6</v>
      </c>
      <c r="DJ69" s="284"/>
      <c r="DK69" s="158"/>
      <c r="DL69" s="158"/>
      <c r="DM69" s="158"/>
      <c r="DN69" s="158"/>
      <c r="DO69" s="158"/>
      <c r="DP69" s="158"/>
      <c r="DQ69" s="158"/>
      <c r="DR69" s="158">
        <v>0.35856637737062036</v>
      </c>
      <c r="DS69" s="158"/>
      <c r="DT69" s="158"/>
      <c r="DU69" s="158"/>
      <c r="DV69" s="158">
        <v>0.32427379925222893</v>
      </c>
      <c r="DW69" s="158"/>
      <c r="DX69" s="158"/>
      <c r="DY69" s="158">
        <v>0.350975800156128</v>
      </c>
      <c r="DZ69" s="158"/>
      <c r="EA69" s="158"/>
      <c r="EB69" s="158"/>
      <c r="EC69" s="158"/>
      <c r="ED69" s="158"/>
      <c r="EE69" s="158">
        <v>0.55573770491803276</v>
      </c>
      <c r="EF69" s="158"/>
      <c r="EG69" s="158"/>
      <c r="EH69" s="158"/>
      <c r="EI69" s="158"/>
      <c r="EJ69" s="158"/>
      <c r="EK69" s="158"/>
      <c r="EL69" s="158">
        <v>0.57336571544221815</v>
      </c>
      <c r="EM69" s="158"/>
      <c r="EN69" s="158"/>
      <c r="EO69" s="158"/>
      <c r="EP69" s="158"/>
      <c r="EQ69" s="158"/>
      <c r="ER69" s="158"/>
      <c r="ES69" s="158"/>
      <c r="ET69" s="158"/>
      <c r="EU69" s="158"/>
      <c r="EV69" s="158"/>
      <c r="EW69" s="159">
        <v>0.78588342440801462</v>
      </c>
      <c r="EX69" s="160">
        <v>0.47972573178796424</v>
      </c>
      <c r="EY69" s="149"/>
      <c r="EZ69" s="150"/>
      <c r="FA69" s="150"/>
      <c r="FB69" s="150"/>
      <c r="FC69" s="150"/>
      <c r="FD69" s="150"/>
      <c r="FE69" s="150">
        <v>3</v>
      </c>
      <c r="FF69" s="150"/>
      <c r="FG69" s="150"/>
      <c r="FH69" s="150"/>
      <c r="FI69" s="150"/>
      <c r="FJ69" s="150"/>
      <c r="FK69" s="150">
        <v>12</v>
      </c>
      <c r="FL69" s="150"/>
      <c r="FM69" s="150"/>
      <c r="FN69" s="150"/>
      <c r="FO69" s="150"/>
      <c r="FP69" s="150"/>
      <c r="FQ69" s="150"/>
      <c r="FR69" s="150"/>
      <c r="FS69" s="150"/>
      <c r="FT69" s="150"/>
      <c r="FU69" s="150"/>
      <c r="FV69" s="150"/>
      <c r="FW69" s="150"/>
      <c r="FX69" s="150"/>
      <c r="FY69" s="150"/>
      <c r="FZ69" s="150"/>
      <c r="GA69" s="150"/>
      <c r="GB69" s="150"/>
      <c r="GC69" s="150"/>
      <c r="GD69" s="296"/>
      <c r="GE69" s="307">
        <v>15</v>
      </c>
      <c r="GF69" s="308">
        <f t="shared" ref="GF69:GF132" si="24">COUNT(EY69:GD69)</f>
        <v>2</v>
      </c>
      <c r="GG69" s="302"/>
      <c r="GH69" s="161"/>
      <c r="GI69" s="161"/>
      <c r="GJ69" s="161"/>
      <c r="GK69" s="161"/>
      <c r="GL69" s="161"/>
      <c r="GM69" s="161">
        <v>0.65027322404371579</v>
      </c>
      <c r="GN69" s="161"/>
      <c r="GO69" s="161"/>
      <c r="GP69" s="161"/>
      <c r="GQ69" s="161"/>
      <c r="GR69" s="161"/>
      <c r="GS69" s="161">
        <v>1.2440801457194899</v>
      </c>
      <c r="GT69" s="161"/>
      <c r="GU69" s="161"/>
      <c r="GV69" s="161"/>
      <c r="GW69" s="161"/>
      <c r="GX69" s="161"/>
      <c r="GY69" s="161"/>
      <c r="GZ69" s="161"/>
      <c r="HA69" s="161"/>
      <c r="HB69" s="161"/>
      <c r="HC69" s="161"/>
      <c r="HD69" s="161"/>
      <c r="HE69" s="161"/>
      <c r="HF69" s="161"/>
      <c r="HG69" s="161"/>
      <c r="HH69" s="161"/>
      <c r="HI69" s="161"/>
      <c r="HJ69" s="161"/>
      <c r="HK69" s="161"/>
      <c r="HL69" s="162"/>
      <c r="HM69" s="163">
        <v>1.1253187613843352</v>
      </c>
      <c r="HN69" s="152">
        <v>34</v>
      </c>
      <c r="HO69" s="153"/>
      <c r="HP69" s="153"/>
      <c r="HQ69" s="153"/>
      <c r="HR69" s="153"/>
      <c r="HS69" s="164"/>
      <c r="HT69" s="153"/>
      <c r="HU69" s="165"/>
      <c r="HV69" s="154"/>
      <c r="HW69" s="144">
        <v>15</v>
      </c>
      <c r="HX69" s="145">
        <v>190</v>
      </c>
      <c r="HY69" s="145">
        <v>8</v>
      </c>
      <c r="HZ69" s="145">
        <v>141</v>
      </c>
      <c r="IA69" s="145">
        <v>689</v>
      </c>
      <c r="IB69" s="145">
        <v>739</v>
      </c>
      <c r="IC69" s="145">
        <v>969</v>
      </c>
      <c r="ID69" s="145">
        <v>339</v>
      </c>
      <c r="IE69" s="145">
        <v>1321</v>
      </c>
      <c r="IF69" s="145">
        <v>270</v>
      </c>
      <c r="IG69" s="145">
        <v>164</v>
      </c>
      <c r="IH69" s="145">
        <v>275</v>
      </c>
      <c r="II69" s="145">
        <v>9</v>
      </c>
      <c r="IJ69" s="145">
        <v>553</v>
      </c>
      <c r="IK69" s="145">
        <v>859</v>
      </c>
      <c r="IL69" s="145">
        <v>571</v>
      </c>
      <c r="IM69" s="145">
        <v>125</v>
      </c>
      <c r="IN69" s="145">
        <v>23</v>
      </c>
      <c r="IO69" s="145">
        <v>111</v>
      </c>
      <c r="IP69" s="145">
        <v>55</v>
      </c>
      <c r="IQ69" s="145">
        <v>59</v>
      </c>
      <c r="IR69" s="145">
        <v>62</v>
      </c>
      <c r="IS69" s="145">
        <v>10</v>
      </c>
      <c r="IT69" s="145">
        <v>70</v>
      </c>
      <c r="IU69" s="145"/>
      <c r="IV69" s="145"/>
      <c r="IW69" s="145">
        <v>1</v>
      </c>
      <c r="IX69" s="146">
        <v>2</v>
      </c>
      <c r="IY69" s="166">
        <v>7630</v>
      </c>
      <c r="IZ69" s="315">
        <f t="shared" ref="IZ69:IZ132" si="25">(IV69+HW69)/IY69</f>
        <v>1.9659239842726079E-3</v>
      </c>
      <c r="JA69" s="439">
        <f t="shared" ref="JA69:JA132" si="26">IY69/366</f>
        <v>20.846994535519126</v>
      </c>
      <c r="JB69" s="444">
        <v>1140</v>
      </c>
      <c r="JC69" s="452">
        <v>0.14941022280471822</v>
      </c>
      <c r="JD69" s="445">
        <v>2197</v>
      </c>
      <c r="JE69" s="454">
        <v>0.28794233289646132</v>
      </c>
      <c r="JF69" s="167">
        <v>22.333333333333332</v>
      </c>
      <c r="JG69" s="168">
        <v>4.3631578947368421</v>
      </c>
      <c r="JH69" s="168">
        <v>2.25</v>
      </c>
      <c r="JI69" s="168">
        <v>2.9361702127659575</v>
      </c>
      <c r="JJ69" s="168">
        <v>6.6545718432510883</v>
      </c>
      <c r="JK69" s="168">
        <v>4.6887686062246274</v>
      </c>
      <c r="JL69" s="168">
        <v>4.6057791537667701</v>
      </c>
      <c r="JM69" s="168">
        <v>6.4483775811209441</v>
      </c>
      <c r="JN69" s="168">
        <v>6.7464042392127173</v>
      </c>
      <c r="JO69" s="168">
        <v>4.6407407407407408</v>
      </c>
      <c r="JP69" s="168">
        <v>5.2195121951219514</v>
      </c>
      <c r="JQ69" s="168">
        <v>6.9054545454545453</v>
      </c>
      <c r="JR69" s="168">
        <v>5.333333333333333</v>
      </c>
      <c r="JS69" s="168">
        <v>3.4303797468354431</v>
      </c>
      <c r="JT69" s="168">
        <v>4.8160651920838182</v>
      </c>
      <c r="JU69" s="168">
        <v>4.7723292469352012</v>
      </c>
      <c r="JV69" s="168">
        <v>5.5039999999999996</v>
      </c>
      <c r="JW69" s="168">
        <v>7.7826086956521738</v>
      </c>
      <c r="JX69" s="168">
        <v>7.0270270270270272</v>
      </c>
      <c r="JY69" s="168">
        <v>6.2363636363636363</v>
      </c>
      <c r="JZ69" s="168">
        <v>2.0169491525423728</v>
      </c>
      <c r="KA69" s="168">
        <v>4.532258064516129</v>
      </c>
      <c r="KB69" s="168">
        <v>4.9000000000000004</v>
      </c>
      <c r="KC69" s="168">
        <v>2.3714285714285714</v>
      </c>
      <c r="KD69" s="168"/>
      <c r="KE69" s="168"/>
      <c r="KF69" s="168">
        <v>19</v>
      </c>
      <c r="KG69" s="169">
        <v>7.5</v>
      </c>
      <c r="KH69" s="464">
        <f t="shared" ref="KH69:KH132" si="27">AVERAGE(JF69:KG69)</f>
        <v>6.2698081927864315</v>
      </c>
      <c r="KI69" s="149">
        <v>2231</v>
      </c>
      <c r="KJ69" s="150">
        <v>695</v>
      </c>
      <c r="KK69" s="150">
        <v>2</v>
      </c>
      <c r="KL69" s="150"/>
      <c r="KM69" s="150"/>
      <c r="KN69" s="296">
        <v>4702</v>
      </c>
      <c r="KO69" s="330">
        <f t="shared" ref="KO69:KO132" si="28">KI69/SUM(KI69:KN69)</f>
        <v>0.29239842726081255</v>
      </c>
      <c r="KP69" s="331">
        <f t="shared" ref="KP69:KP132" si="29">KJ69/SUM(KI69:KN69)</f>
        <v>9.1087811271297503E-2</v>
      </c>
      <c r="KQ69" s="331">
        <f t="shared" ref="KQ69:KQ132" si="30">KK69/SUM(KI69:KN69)</f>
        <v>2.6212319790301441E-4</v>
      </c>
      <c r="KR69" s="331">
        <f t="shared" ref="KR69:KR132" si="31">KL69/SUM(KI69:KN69)</f>
        <v>0</v>
      </c>
      <c r="KS69" s="331">
        <f t="shared" ref="KS69:KS132" si="32">KM69/SUM(KI69:KN69)</f>
        <v>0</v>
      </c>
      <c r="KT69" s="332">
        <v>0.61625163826998686</v>
      </c>
      <c r="KU69" s="324">
        <v>5067.1455999999998</v>
      </c>
      <c r="KV69" s="170">
        <v>586.16480000000013</v>
      </c>
      <c r="KW69" s="342">
        <v>5653.3104000000003</v>
      </c>
      <c r="KX69" s="351">
        <f t="shared" ref="KX69:KX132" si="33">KV69/KW69</f>
        <v>0.10368523193065785</v>
      </c>
      <c r="KY69" s="352">
        <f t="shared" ref="KY69:KY132" si="34">KW69/IY69</f>
        <v>0.74093190039318479</v>
      </c>
      <c r="KZ69" s="346">
        <v>2873.4955999999993</v>
      </c>
      <c r="LA69" s="171">
        <v>2619.9937</v>
      </c>
      <c r="LB69" s="172">
        <v>159.8211</v>
      </c>
      <c r="LC69" s="173">
        <v>0.50828548172412391</v>
      </c>
      <c r="LD69" s="174">
        <v>61</v>
      </c>
      <c r="LE69" s="175">
        <v>536</v>
      </c>
      <c r="LF69" s="175">
        <v>12</v>
      </c>
      <c r="LG69" s="175">
        <v>293</v>
      </c>
      <c r="LH69" s="175">
        <v>2885</v>
      </c>
      <c r="LI69" s="175">
        <v>2082</v>
      </c>
      <c r="LJ69" s="175">
        <v>2792</v>
      </c>
      <c r="LK69" s="175">
        <v>1499</v>
      </c>
      <c r="LL69" s="175">
        <v>6340</v>
      </c>
      <c r="LM69" s="175">
        <v>874</v>
      </c>
      <c r="LN69" s="175">
        <v>534</v>
      </c>
      <c r="LO69" s="175">
        <v>1247</v>
      </c>
      <c r="LP69" s="175">
        <v>34</v>
      </c>
      <c r="LQ69" s="175">
        <v>1215</v>
      </c>
      <c r="LR69" s="175">
        <v>3116</v>
      </c>
      <c r="LS69" s="175">
        <v>2052</v>
      </c>
      <c r="LT69" s="175">
        <v>488</v>
      </c>
      <c r="LU69" s="175">
        <v>123</v>
      </c>
      <c r="LV69" s="175">
        <v>497</v>
      </c>
      <c r="LW69" s="175">
        <v>252</v>
      </c>
      <c r="LX69" s="175">
        <v>46</v>
      </c>
      <c r="LY69" s="175">
        <v>166</v>
      </c>
      <c r="LZ69" s="175">
        <v>37</v>
      </c>
      <c r="MA69" s="175">
        <v>100</v>
      </c>
      <c r="MB69" s="175"/>
      <c r="MC69" s="175"/>
      <c r="MD69" s="175">
        <v>11</v>
      </c>
      <c r="ME69" s="364">
        <v>6</v>
      </c>
      <c r="MF69" s="374">
        <f t="shared" ref="MF69:MF132" si="35">SUM(LD69:ME69)</f>
        <v>27298</v>
      </c>
      <c r="MG69" s="375">
        <f t="shared" ref="MG69:MG132" si="36">MF69/366</f>
        <v>74.584699453551906</v>
      </c>
      <c r="MH69" s="369">
        <v>257</v>
      </c>
      <c r="MI69" s="156">
        <v>119</v>
      </c>
      <c r="MJ69" s="156">
        <v>2</v>
      </c>
      <c r="MK69" s="156">
        <v>25</v>
      </c>
      <c r="ML69" s="156">
        <v>1037</v>
      </c>
      <c r="MM69" s="156">
        <v>699</v>
      </c>
      <c r="MN69" s="156">
        <v>716</v>
      </c>
      <c r="MO69" s="156">
        <v>344</v>
      </c>
      <c r="MP69" s="156">
        <v>1265</v>
      </c>
      <c r="MQ69" s="156">
        <v>145</v>
      </c>
      <c r="MR69" s="156">
        <v>162</v>
      </c>
      <c r="MS69" s="156">
        <v>389</v>
      </c>
      <c r="MT69" s="156">
        <v>6</v>
      </c>
      <c r="MU69" s="156">
        <v>210</v>
      </c>
      <c r="MV69" s="156">
        <v>221</v>
      </c>
      <c r="MW69" s="156">
        <v>108</v>
      </c>
      <c r="MX69" s="156">
        <v>76</v>
      </c>
      <c r="MY69" s="156">
        <v>33</v>
      </c>
      <c r="MZ69" s="156">
        <v>171</v>
      </c>
      <c r="NA69" s="156">
        <v>38</v>
      </c>
      <c r="NB69" s="156">
        <v>21</v>
      </c>
      <c r="NC69" s="156">
        <v>57</v>
      </c>
      <c r="ND69" s="156">
        <v>2</v>
      </c>
      <c r="NE69" s="156">
        <v>9</v>
      </c>
      <c r="NF69" s="156"/>
      <c r="NG69" s="156"/>
      <c r="NH69" s="156">
        <v>7</v>
      </c>
      <c r="NI69" s="278">
        <v>7</v>
      </c>
      <c r="NJ69" s="289">
        <f t="shared" ref="NJ69:NJ132" si="37">SUM(MH69:NI69)</f>
        <v>6126</v>
      </c>
      <c r="NK69" s="290">
        <f t="shared" ref="NK69:NK132" si="38">NJ69/366</f>
        <v>16.737704918032787</v>
      </c>
      <c r="NL69" s="386">
        <f t="shared" ref="NL69:NL132" si="39">MF69</f>
        <v>27298</v>
      </c>
      <c r="NM69" s="387">
        <f t="shared" ref="NM69:NM132" si="40">NJ69</f>
        <v>6126</v>
      </c>
      <c r="NN69" s="393">
        <f t="shared" ref="NN69:NN132" si="41">NM69/(NL69+NM69)</f>
        <v>0.18328147438966014</v>
      </c>
      <c r="NO69" s="380"/>
      <c r="NP69" s="176">
        <v>12</v>
      </c>
      <c r="NQ69" s="176">
        <v>50</v>
      </c>
      <c r="NR69" s="176">
        <v>86</v>
      </c>
      <c r="NS69" s="176">
        <v>446</v>
      </c>
      <c r="NT69" s="176">
        <v>1189</v>
      </c>
      <c r="NU69" s="176">
        <v>3645</v>
      </c>
      <c r="NV69" s="176"/>
      <c r="NW69" s="176"/>
      <c r="NX69" s="176"/>
      <c r="NY69" s="176">
        <v>600</v>
      </c>
      <c r="NZ69" s="176"/>
      <c r="OA69" s="176"/>
      <c r="OB69" s="176"/>
      <c r="OC69" s="176">
        <v>98</v>
      </c>
      <c r="OD69" s="176"/>
      <c r="OE69" s="397"/>
      <c r="OF69" s="403">
        <f t="shared" ref="OF69:OF132" si="42">SUM(NO69:OE69)</f>
        <v>6126</v>
      </c>
      <c r="OG69" s="407">
        <f t="shared" ref="OG69:OG132" si="43">(NP69+NQ69+NR69+NV69+NW69+NZ69+OA69)/OF69</f>
        <v>2.4159320927195561E-2</v>
      </c>
      <c r="OH69" s="415"/>
      <c r="OI69" s="416"/>
      <c r="OJ69" s="416"/>
      <c r="OK69" s="416"/>
      <c r="OL69" s="416">
        <v>124</v>
      </c>
      <c r="OM69" s="416">
        <v>51</v>
      </c>
      <c r="ON69" s="416">
        <v>185</v>
      </c>
      <c r="OO69" s="416">
        <v>360</v>
      </c>
      <c r="OP69" s="417">
        <v>360</v>
      </c>
      <c r="OQ69" s="429"/>
      <c r="OR69" s="430">
        <v>2</v>
      </c>
      <c r="OS69" s="431">
        <v>2</v>
      </c>
      <c r="OT69" s="400"/>
      <c r="OU69" s="177"/>
      <c r="OV69" s="171">
        <v>6.3100000000000005</v>
      </c>
      <c r="OW69" s="177">
        <v>0.42066666666666669</v>
      </c>
      <c r="OX69" s="177"/>
      <c r="OY69" s="177"/>
      <c r="OZ69" s="171">
        <v>40.01</v>
      </c>
      <c r="PA69" s="178">
        <v>2.6673333333333331</v>
      </c>
      <c r="PB69" s="155"/>
      <c r="PC69" s="156">
        <v>124</v>
      </c>
      <c r="PD69" s="156"/>
      <c r="PE69" s="156"/>
      <c r="PF69" s="156">
        <v>47</v>
      </c>
      <c r="PG69" s="156"/>
      <c r="PH69" s="156"/>
      <c r="PI69" s="156">
        <v>171</v>
      </c>
      <c r="PJ69" s="179">
        <v>2.2411533420707733E-2</v>
      </c>
    </row>
    <row r="70" spans="1:426" x14ac:dyDescent="0.15">
      <c r="A70" s="130" t="s">
        <v>546</v>
      </c>
      <c r="B70" s="131" t="s">
        <v>547</v>
      </c>
      <c r="C70" s="1093" t="s">
        <v>548</v>
      </c>
      <c r="D70" s="1094" t="s">
        <v>549</v>
      </c>
      <c r="E70" s="1094" t="s">
        <v>408</v>
      </c>
      <c r="F70" s="1093" t="s">
        <v>550</v>
      </c>
      <c r="G70" s="1093" t="s">
        <v>550</v>
      </c>
      <c r="H70" s="1093" t="s">
        <v>186</v>
      </c>
      <c r="I70" s="132" t="s">
        <v>493</v>
      </c>
      <c r="J70" s="133" t="s">
        <v>238</v>
      </c>
      <c r="K70" s="134">
        <v>14347801</v>
      </c>
      <c r="L70" s="135">
        <v>50365</v>
      </c>
      <c r="M70" s="135">
        <v>14241912</v>
      </c>
      <c r="N70" s="135">
        <v>8627457</v>
      </c>
      <c r="O70" s="136">
        <v>0.60577940658529561</v>
      </c>
      <c r="P70" s="137">
        <v>105889</v>
      </c>
      <c r="Q70" s="138">
        <v>27998.543000000001</v>
      </c>
      <c r="R70" s="139">
        <v>12546404.255989993</v>
      </c>
      <c r="S70" s="139">
        <v>580874.06812000007</v>
      </c>
      <c r="T70" s="139">
        <v>13155276.867109993</v>
      </c>
      <c r="U70" s="467">
        <f t="shared" si="22"/>
        <v>0.91688453632093125</v>
      </c>
      <c r="V70" s="140">
        <v>441.10273810000001</v>
      </c>
      <c r="W70" s="141">
        <v>17.873333330000001</v>
      </c>
      <c r="X70" s="141">
        <v>1020.776296</v>
      </c>
      <c r="Y70" s="141">
        <v>374.99079369999998</v>
      </c>
      <c r="Z70" s="141">
        <v>80.542777779999994</v>
      </c>
      <c r="AA70" s="141">
        <v>587.03187300000002</v>
      </c>
      <c r="AB70" s="141">
        <v>18.657936509999999</v>
      </c>
      <c r="AC70" s="141">
        <v>191.1818452</v>
      </c>
      <c r="AD70" s="141">
        <v>433.14247019999999</v>
      </c>
      <c r="AE70" s="141">
        <v>3165.3000638200006</v>
      </c>
      <c r="AF70" s="142">
        <v>0.17359580797820731</v>
      </c>
      <c r="AG70" s="143">
        <v>0.40172610723842095</v>
      </c>
      <c r="AH70" s="147">
        <v>1</v>
      </c>
      <c r="AI70" s="148"/>
      <c r="AJ70" s="149">
        <v>52866</v>
      </c>
      <c r="AK70" s="150">
        <v>49102</v>
      </c>
      <c r="AL70" s="150">
        <v>8229</v>
      </c>
      <c r="AM70" s="150">
        <v>10243</v>
      </c>
      <c r="AN70" s="151">
        <v>65284</v>
      </c>
      <c r="AO70" s="149">
        <v>17506</v>
      </c>
      <c r="AP70" s="150">
        <v>16652</v>
      </c>
      <c r="AQ70" s="151">
        <v>7581</v>
      </c>
      <c r="AR70" s="152"/>
      <c r="AS70" s="153"/>
      <c r="AT70" s="153"/>
      <c r="AU70" s="153"/>
      <c r="AV70" s="153"/>
      <c r="AW70" s="153">
        <v>1</v>
      </c>
      <c r="AX70" s="153">
        <v>1</v>
      </c>
      <c r="AY70" s="153">
        <v>1</v>
      </c>
      <c r="AZ70" s="153">
        <v>1</v>
      </c>
      <c r="BA70" s="153"/>
      <c r="BB70" s="153">
        <v>1</v>
      </c>
      <c r="BC70" s="153">
        <v>1</v>
      </c>
      <c r="BD70" s="153">
        <v>1</v>
      </c>
      <c r="BE70" s="153">
        <v>1</v>
      </c>
      <c r="BF70" s="153">
        <v>1</v>
      </c>
      <c r="BG70" s="153"/>
      <c r="BH70" s="153"/>
      <c r="BI70" s="153"/>
      <c r="BJ70" s="153">
        <v>1</v>
      </c>
      <c r="BK70" s="153"/>
      <c r="BL70" s="153"/>
      <c r="BM70" s="153"/>
      <c r="BN70" s="153">
        <v>1</v>
      </c>
      <c r="BO70" s="153">
        <v>1</v>
      </c>
      <c r="BP70" s="153">
        <v>1</v>
      </c>
      <c r="BQ70" s="153"/>
      <c r="BR70" s="153"/>
      <c r="BS70" s="154">
        <v>13</v>
      </c>
      <c r="BT70" s="155"/>
      <c r="BU70" s="156"/>
      <c r="BV70" s="156">
        <v>21</v>
      </c>
      <c r="BW70" s="156"/>
      <c r="BX70" s="156">
        <v>29</v>
      </c>
      <c r="BY70" s="156"/>
      <c r="BZ70" s="156"/>
      <c r="CA70" s="156"/>
      <c r="CB70" s="156">
        <v>41</v>
      </c>
      <c r="CC70" s="156"/>
      <c r="CD70" s="156">
        <v>25</v>
      </c>
      <c r="CE70" s="156"/>
      <c r="CF70" s="156">
        <v>83</v>
      </c>
      <c r="CG70" s="156"/>
      <c r="CH70" s="156">
        <v>23</v>
      </c>
      <c r="CI70" s="156">
        <v>64</v>
      </c>
      <c r="CJ70" s="156">
        <v>60</v>
      </c>
      <c r="CK70" s="156">
        <v>18</v>
      </c>
      <c r="CL70" s="156">
        <v>39</v>
      </c>
      <c r="CM70" s="156"/>
      <c r="CN70" s="156"/>
      <c r="CO70" s="156">
        <v>45</v>
      </c>
      <c r="CP70" s="156">
        <v>38</v>
      </c>
      <c r="CQ70" s="156">
        <v>38</v>
      </c>
      <c r="CR70" s="156"/>
      <c r="CS70" s="156">
        <v>18</v>
      </c>
      <c r="CT70" s="156">
        <v>13</v>
      </c>
      <c r="CU70" s="156">
        <v>30</v>
      </c>
      <c r="CV70" s="156">
        <v>40</v>
      </c>
      <c r="CW70" s="156">
        <v>16</v>
      </c>
      <c r="CX70" s="156">
        <v>17</v>
      </c>
      <c r="CY70" s="156">
        <v>65</v>
      </c>
      <c r="CZ70" s="156"/>
      <c r="DA70" s="156">
        <v>55</v>
      </c>
      <c r="DB70" s="156">
        <v>60</v>
      </c>
      <c r="DC70" s="156">
        <v>25</v>
      </c>
      <c r="DD70" s="156"/>
      <c r="DE70" s="156">
        <v>60</v>
      </c>
      <c r="DF70" s="156">
        <v>38</v>
      </c>
      <c r="DG70" s="278">
        <v>58</v>
      </c>
      <c r="DH70" s="289">
        <v>1019</v>
      </c>
      <c r="DI70" s="290">
        <f t="shared" si="23"/>
        <v>26</v>
      </c>
      <c r="DJ70" s="284"/>
      <c r="DK70" s="158"/>
      <c r="DL70" s="158">
        <v>0.48542805100182151</v>
      </c>
      <c r="DM70" s="158"/>
      <c r="DN70" s="158">
        <v>0.29743734690032031</v>
      </c>
      <c r="DO70" s="158"/>
      <c r="DP70" s="158"/>
      <c r="DQ70" s="158"/>
      <c r="DR70" s="158">
        <v>0.40450486472077835</v>
      </c>
      <c r="DS70" s="158"/>
      <c r="DT70" s="158">
        <v>0.47289617486338797</v>
      </c>
      <c r="DU70" s="158"/>
      <c r="DV70" s="158">
        <v>0.32569622753308314</v>
      </c>
      <c r="DW70" s="158"/>
      <c r="DX70" s="158">
        <v>0.45224518888096937</v>
      </c>
      <c r="DY70" s="158">
        <v>0.33107069672131145</v>
      </c>
      <c r="DZ70" s="158">
        <v>0.63592896174863389</v>
      </c>
      <c r="EA70" s="158">
        <v>0.29326047358834245</v>
      </c>
      <c r="EB70" s="158">
        <v>0.49124281911167156</v>
      </c>
      <c r="EC70" s="158"/>
      <c r="ED70" s="158"/>
      <c r="EE70" s="158">
        <v>0.30412871888281723</v>
      </c>
      <c r="EF70" s="158">
        <v>0.54738280126545868</v>
      </c>
      <c r="EG70" s="158">
        <v>0.53077365545010069</v>
      </c>
      <c r="EH70" s="158"/>
      <c r="EI70" s="158">
        <v>0.16469338190649666</v>
      </c>
      <c r="EJ70" s="158">
        <v>0.41803278688524592</v>
      </c>
      <c r="EK70" s="158">
        <v>0.31083788706739529</v>
      </c>
      <c r="EL70" s="158">
        <v>0.57465846994535519</v>
      </c>
      <c r="EM70" s="158">
        <v>0.50973360655737709</v>
      </c>
      <c r="EN70" s="158">
        <v>3.9376406300225007E-2</v>
      </c>
      <c r="EO70" s="158">
        <v>0.19949558638083228</v>
      </c>
      <c r="EP70" s="158"/>
      <c r="EQ70" s="158">
        <v>0.45360158966716346</v>
      </c>
      <c r="ER70" s="158">
        <v>0.22099271402550091</v>
      </c>
      <c r="ES70" s="158">
        <v>0.62743169398907106</v>
      </c>
      <c r="ET70" s="158"/>
      <c r="EU70" s="158">
        <v>0.47408925318761386</v>
      </c>
      <c r="EV70" s="158">
        <v>0.67809893586425074</v>
      </c>
      <c r="EW70" s="159">
        <v>0.52718108159035237</v>
      </c>
      <c r="EX70" s="160">
        <v>0.41637306477474434</v>
      </c>
      <c r="EY70" s="149">
        <v>12</v>
      </c>
      <c r="EZ70" s="150"/>
      <c r="FA70" s="150"/>
      <c r="FB70" s="150"/>
      <c r="FC70" s="150"/>
      <c r="FD70" s="150"/>
      <c r="FE70" s="150">
        <v>18</v>
      </c>
      <c r="FF70" s="150"/>
      <c r="FG70" s="150"/>
      <c r="FH70" s="150">
        <v>10</v>
      </c>
      <c r="FI70" s="150"/>
      <c r="FJ70" s="150"/>
      <c r="FK70" s="150">
        <v>24</v>
      </c>
      <c r="FL70" s="150">
        <v>15</v>
      </c>
      <c r="FM70" s="150">
        <v>7</v>
      </c>
      <c r="FN70" s="150">
        <v>14</v>
      </c>
      <c r="FO70" s="150"/>
      <c r="FP70" s="150"/>
      <c r="FQ70" s="150">
        <v>17</v>
      </c>
      <c r="FR70" s="150"/>
      <c r="FS70" s="150">
        <v>3</v>
      </c>
      <c r="FT70" s="150"/>
      <c r="FU70" s="150">
        <v>6</v>
      </c>
      <c r="FV70" s="150"/>
      <c r="FW70" s="150"/>
      <c r="FX70" s="150"/>
      <c r="FY70" s="150"/>
      <c r="FZ70" s="150">
        <v>3</v>
      </c>
      <c r="GA70" s="150"/>
      <c r="GB70" s="150"/>
      <c r="GC70" s="150"/>
      <c r="GD70" s="296"/>
      <c r="GE70" s="307">
        <v>129</v>
      </c>
      <c r="GF70" s="308">
        <f t="shared" si="24"/>
        <v>11</v>
      </c>
      <c r="GG70" s="302">
        <v>1.3035063752276868</v>
      </c>
      <c r="GH70" s="161"/>
      <c r="GI70" s="161"/>
      <c r="GJ70" s="161"/>
      <c r="GK70" s="161"/>
      <c r="GL70" s="161"/>
      <c r="GM70" s="161">
        <v>0.36763812993321188</v>
      </c>
      <c r="GN70" s="161"/>
      <c r="GO70" s="161"/>
      <c r="GP70" s="161">
        <v>0.35491803278688527</v>
      </c>
      <c r="GQ70" s="161"/>
      <c r="GR70" s="161"/>
      <c r="GS70" s="161">
        <v>0</v>
      </c>
      <c r="GT70" s="161">
        <v>0.40327868852459015</v>
      </c>
      <c r="GU70" s="161">
        <v>0.79586260733801717</v>
      </c>
      <c r="GV70" s="161">
        <v>0.60792349726775952</v>
      </c>
      <c r="GW70" s="161"/>
      <c r="GX70" s="161"/>
      <c r="GY70" s="161">
        <v>0.35085181613629057</v>
      </c>
      <c r="GZ70" s="161"/>
      <c r="HA70" s="161">
        <v>0</v>
      </c>
      <c r="HB70" s="161"/>
      <c r="HC70" s="161">
        <v>0.70628415300546443</v>
      </c>
      <c r="HD70" s="161"/>
      <c r="HE70" s="161"/>
      <c r="HF70" s="161"/>
      <c r="HG70" s="161"/>
      <c r="HH70" s="161">
        <v>0.76958105646630237</v>
      </c>
      <c r="HI70" s="161"/>
      <c r="HJ70" s="161"/>
      <c r="HK70" s="161"/>
      <c r="HL70" s="162"/>
      <c r="HM70" s="163">
        <v>0.45310712924132673</v>
      </c>
      <c r="HN70" s="152">
        <v>115</v>
      </c>
      <c r="HO70" s="153">
        <v>20</v>
      </c>
      <c r="HP70" s="153">
        <v>30</v>
      </c>
      <c r="HQ70" s="153">
        <v>8</v>
      </c>
      <c r="HR70" s="153"/>
      <c r="HS70" s="164"/>
      <c r="HT70" s="153">
        <v>10</v>
      </c>
      <c r="HU70" s="165">
        <v>0.14071038251366119</v>
      </c>
      <c r="HV70" s="154"/>
      <c r="HW70" s="144">
        <v>289</v>
      </c>
      <c r="HX70" s="145">
        <v>2605</v>
      </c>
      <c r="HY70" s="145">
        <v>557</v>
      </c>
      <c r="HZ70" s="145">
        <v>1583</v>
      </c>
      <c r="IA70" s="145">
        <v>2294</v>
      </c>
      <c r="IB70" s="145">
        <v>4619</v>
      </c>
      <c r="IC70" s="145">
        <v>2732</v>
      </c>
      <c r="ID70" s="145">
        <v>814</v>
      </c>
      <c r="IE70" s="145">
        <v>5493</v>
      </c>
      <c r="IF70" s="145">
        <v>1421</v>
      </c>
      <c r="IG70" s="145">
        <v>456</v>
      </c>
      <c r="IH70" s="145">
        <v>2294</v>
      </c>
      <c r="II70" s="145">
        <v>1180</v>
      </c>
      <c r="IJ70" s="145">
        <v>1380</v>
      </c>
      <c r="IK70" s="145">
        <v>1670</v>
      </c>
      <c r="IL70" s="145">
        <v>1194</v>
      </c>
      <c r="IM70" s="145">
        <v>313</v>
      </c>
      <c r="IN70" s="145">
        <v>217</v>
      </c>
      <c r="IO70" s="145">
        <v>413</v>
      </c>
      <c r="IP70" s="145">
        <v>659</v>
      </c>
      <c r="IQ70" s="145">
        <v>167</v>
      </c>
      <c r="IR70" s="145">
        <v>227</v>
      </c>
      <c r="IS70" s="145">
        <v>15</v>
      </c>
      <c r="IT70" s="145">
        <v>455</v>
      </c>
      <c r="IU70" s="145">
        <v>367</v>
      </c>
      <c r="IV70" s="145">
        <v>11</v>
      </c>
      <c r="IW70" s="145">
        <v>48</v>
      </c>
      <c r="IX70" s="146">
        <v>4</v>
      </c>
      <c r="IY70" s="166">
        <v>33477</v>
      </c>
      <c r="IZ70" s="315">
        <f t="shared" si="25"/>
        <v>8.9613764674253971E-3</v>
      </c>
      <c r="JA70" s="439">
        <f t="shared" si="26"/>
        <v>91.467213114754102</v>
      </c>
      <c r="JB70" s="444">
        <v>1878</v>
      </c>
      <c r="JC70" s="452">
        <v>5.6098216686082981E-2</v>
      </c>
      <c r="JD70" s="445">
        <v>17055</v>
      </c>
      <c r="JE70" s="454">
        <v>0.50945425217313378</v>
      </c>
      <c r="JF70" s="167">
        <v>21.134948096885815</v>
      </c>
      <c r="JG70" s="168">
        <v>5.8360844529750482</v>
      </c>
      <c r="JH70" s="168">
        <v>3.6319569120287252</v>
      </c>
      <c r="JI70" s="168">
        <v>4.8648136449778905</v>
      </c>
      <c r="JJ70" s="168">
        <v>8.1142109851787279</v>
      </c>
      <c r="JK70" s="168">
        <v>4.7049144836544707</v>
      </c>
      <c r="JL70" s="168">
        <v>5.1262811127379209</v>
      </c>
      <c r="JM70" s="168">
        <v>6.701474201474201</v>
      </c>
      <c r="JN70" s="168">
        <v>6.3267795375933007</v>
      </c>
      <c r="JO70" s="168">
        <v>7.4876847290640391</v>
      </c>
      <c r="JP70" s="168">
        <v>5.817982456140351</v>
      </c>
      <c r="JQ70" s="168">
        <v>5.362249346120314</v>
      </c>
      <c r="JR70" s="168">
        <v>3.1686440677966101</v>
      </c>
      <c r="JS70" s="168">
        <v>3.4768115942028985</v>
      </c>
      <c r="JT70" s="168">
        <v>4.9239520958083833</v>
      </c>
      <c r="JU70" s="168">
        <v>7.4849246231155782</v>
      </c>
      <c r="JV70" s="168">
        <v>6.7955271565495208</v>
      </c>
      <c r="JW70" s="168">
        <v>6.870967741935484</v>
      </c>
      <c r="JX70" s="168">
        <v>9.101694915254237</v>
      </c>
      <c r="JY70" s="168">
        <v>13.679817905918057</v>
      </c>
      <c r="JZ70" s="168">
        <v>9.2455089820359273</v>
      </c>
      <c r="KA70" s="168">
        <v>6.3171806167400879</v>
      </c>
      <c r="KB70" s="168">
        <v>6.9333333333333336</v>
      </c>
      <c r="KC70" s="168">
        <v>3.6175824175824176</v>
      </c>
      <c r="KD70" s="168">
        <v>16.389645776566759</v>
      </c>
      <c r="KE70" s="168">
        <v>12.818181818181818</v>
      </c>
      <c r="KF70" s="168">
        <v>8.375</v>
      </c>
      <c r="KG70" s="169">
        <v>4.5</v>
      </c>
      <c r="KH70" s="464">
        <f t="shared" si="27"/>
        <v>7.457434035851854</v>
      </c>
      <c r="KI70" s="149">
        <v>11621</v>
      </c>
      <c r="KJ70" s="150">
        <v>4857</v>
      </c>
      <c r="KK70" s="150">
        <v>1343</v>
      </c>
      <c r="KL70" s="150">
        <v>1917</v>
      </c>
      <c r="KM70" s="150">
        <v>80</v>
      </c>
      <c r="KN70" s="296">
        <v>13659</v>
      </c>
      <c r="KO70" s="330">
        <f t="shared" si="28"/>
        <v>0.34713385309316847</v>
      </c>
      <c r="KP70" s="331">
        <f t="shared" si="29"/>
        <v>0.14508468500761718</v>
      </c>
      <c r="KQ70" s="331">
        <f t="shared" si="30"/>
        <v>4.0117095319174359E-2</v>
      </c>
      <c r="KR70" s="331">
        <f t="shared" si="31"/>
        <v>5.7263195626848284E-2</v>
      </c>
      <c r="KS70" s="331">
        <f t="shared" si="32"/>
        <v>2.3897003913134389E-3</v>
      </c>
      <c r="KT70" s="332">
        <v>0.40801147056187831</v>
      </c>
      <c r="KU70" s="324">
        <v>32836.537799999998</v>
      </c>
      <c r="KV70" s="170">
        <v>6815.1618000000017</v>
      </c>
      <c r="KW70" s="342">
        <v>39651.699600000014</v>
      </c>
      <c r="KX70" s="351">
        <f t="shared" si="33"/>
        <v>0.17187565397575036</v>
      </c>
      <c r="KY70" s="352">
        <f t="shared" si="34"/>
        <v>1.184446025629537</v>
      </c>
      <c r="KZ70" s="346">
        <v>16192.327600000002</v>
      </c>
      <c r="LA70" s="171">
        <v>14479.534099999999</v>
      </c>
      <c r="LB70" s="172">
        <v>8979.8378999999986</v>
      </c>
      <c r="LC70" s="173">
        <v>0.40836402382106218</v>
      </c>
      <c r="LD70" s="174">
        <v>1704</v>
      </c>
      <c r="LE70" s="175">
        <v>10818</v>
      </c>
      <c r="LF70" s="175">
        <v>1460</v>
      </c>
      <c r="LG70" s="175">
        <v>6205</v>
      </c>
      <c r="LH70" s="175">
        <v>14676</v>
      </c>
      <c r="LI70" s="175">
        <v>13572</v>
      </c>
      <c r="LJ70" s="175">
        <v>10639</v>
      </c>
      <c r="LK70" s="175">
        <v>4463</v>
      </c>
      <c r="LL70" s="175">
        <v>27614</v>
      </c>
      <c r="LM70" s="175">
        <v>9287</v>
      </c>
      <c r="LN70" s="175">
        <v>2095</v>
      </c>
      <c r="LO70" s="175">
        <v>10112</v>
      </c>
      <c r="LP70" s="175">
        <v>3116</v>
      </c>
      <c r="LQ70" s="175">
        <v>3126</v>
      </c>
      <c r="LR70" s="175">
        <v>6359</v>
      </c>
      <c r="LS70" s="175">
        <v>5216</v>
      </c>
      <c r="LT70" s="175">
        <v>1685</v>
      </c>
      <c r="LU70" s="175">
        <v>1039</v>
      </c>
      <c r="LV70" s="175">
        <v>2818</v>
      </c>
      <c r="LW70" s="175">
        <v>7754</v>
      </c>
      <c r="LX70" s="175">
        <v>1120</v>
      </c>
      <c r="LY70" s="175">
        <v>1054</v>
      </c>
      <c r="LZ70" s="175">
        <v>89</v>
      </c>
      <c r="MA70" s="175">
        <v>1118</v>
      </c>
      <c r="MB70" s="175">
        <v>5647</v>
      </c>
      <c r="MC70" s="175">
        <v>80</v>
      </c>
      <c r="MD70" s="175">
        <v>266</v>
      </c>
      <c r="ME70" s="364">
        <v>8</v>
      </c>
      <c r="MF70" s="374">
        <f t="shared" si="35"/>
        <v>153140</v>
      </c>
      <c r="MG70" s="375">
        <f t="shared" si="36"/>
        <v>418.41530054644807</v>
      </c>
      <c r="MH70" s="369">
        <v>4099</v>
      </c>
      <c r="MI70" s="156">
        <v>1946</v>
      </c>
      <c r="MJ70" s="156">
        <v>19</v>
      </c>
      <c r="MK70" s="156">
        <v>162</v>
      </c>
      <c r="ML70" s="156">
        <v>1646</v>
      </c>
      <c r="MM70" s="156">
        <v>4374</v>
      </c>
      <c r="MN70" s="156">
        <v>646</v>
      </c>
      <c r="MO70" s="156">
        <v>174</v>
      </c>
      <c r="MP70" s="156">
        <v>1974</v>
      </c>
      <c r="MQ70" s="156">
        <v>161</v>
      </c>
      <c r="MR70" s="156">
        <v>107</v>
      </c>
      <c r="MS70" s="156">
        <v>171</v>
      </c>
      <c r="MT70" s="156">
        <v>16</v>
      </c>
      <c r="MU70" s="156">
        <v>831</v>
      </c>
      <c r="MV70" s="156">
        <v>394</v>
      </c>
      <c r="MW70" s="156">
        <v>2532</v>
      </c>
      <c r="MX70" s="156">
        <v>132</v>
      </c>
      <c r="MY70" s="156">
        <v>242</v>
      </c>
      <c r="MZ70" s="156">
        <v>522</v>
      </c>
      <c r="NA70" s="156">
        <v>602</v>
      </c>
      <c r="NB70" s="156">
        <v>265</v>
      </c>
      <c r="NC70" s="156">
        <v>160</v>
      </c>
      <c r="ND70" s="156"/>
      <c r="NE70" s="156">
        <v>142</v>
      </c>
      <c r="NF70" s="156"/>
      <c r="NG70" s="156">
        <v>50</v>
      </c>
      <c r="NH70" s="156">
        <v>88</v>
      </c>
      <c r="NI70" s="278">
        <v>6</v>
      </c>
      <c r="NJ70" s="289">
        <f t="shared" si="37"/>
        <v>21461</v>
      </c>
      <c r="NK70" s="290">
        <f t="shared" si="38"/>
        <v>58.636612021857921</v>
      </c>
      <c r="NL70" s="386">
        <f t="shared" si="39"/>
        <v>153140</v>
      </c>
      <c r="NM70" s="387">
        <f t="shared" si="40"/>
        <v>21461</v>
      </c>
      <c r="NN70" s="393">
        <f t="shared" si="41"/>
        <v>0.12291453084461143</v>
      </c>
      <c r="NO70" s="380"/>
      <c r="NP70" s="176">
        <v>445</v>
      </c>
      <c r="NQ70" s="176">
        <v>1030</v>
      </c>
      <c r="NR70" s="176">
        <v>1605</v>
      </c>
      <c r="NS70" s="176">
        <v>3331</v>
      </c>
      <c r="NT70" s="176">
        <v>3278</v>
      </c>
      <c r="NU70" s="176">
        <v>6767</v>
      </c>
      <c r="NV70" s="176">
        <v>285</v>
      </c>
      <c r="NW70" s="176"/>
      <c r="NX70" s="176">
        <v>75</v>
      </c>
      <c r="NY70" s="176">
        <v>1978</v>
      </c>
      <c r="NZ70" s="176">
        <v>65</v>
      </c>
      <c r="OA70" s="176">
        <v>883</v>
      </c>
      <c r="OB70" s="176">
        <v>46</v>
      </c>
      <c r="OC70" s="176">
        <v>1440</v>
      </c>
      <c r="OD70" s="176">
        <v>233</v>
      </c>
      <c r="OE70" s="397"/>
      <c r="OF70" s="403">
        <f t="shared" si="42"/>
        <v>21461</v>
      </c>
      <c r="OG70" s="407">
        <f t="shared" si="43"/>
        <v>0.20096919994408463</v>
      </c>
      <c r="OH70" s="415">
        <v>2610</v>
      </c>
      <c r="OI70" s="416">
        <v>263</v>
      </c>
      <c r="OJ70" s="416">
        <v>336</v>
      </c>
      <c r="OK70" s="416">
        <v>3209</v>
      </c>
      <c r="OL70" s="416">
        <v>1755</v>
      </c>
      <c r="OM70" s="416">
        <v>330</v>
      </c>
      <c r="ON70" s="416">
        <v>822</v>
      </c>
      <c r="OO70" s="416">
        <v>2907</v>
      </c>
      <c r="OP70" s="417">
        <v>6116</v>
      </c>
      <c r="OQ70" s="429">
        <v>12</v>
      </c>
      <c r="OR70" s="430">
        <v>98</v>
      </c>
      <c r="OS70" s="431">
        <v>110</v>
      </c>
      <c r="OT70" s="346">
        <v>10</v>
      </c>
      <c r="OU70" s="177">
        <v>0.83333333333333337</v>
      </c>
      <c r="OV70" s="171">
        <v>59.980000000000004</v>
      </c>
      <c r="OW70" s="177">
        <v>0.51264957264957267</v>
      </c>
      <c r="OX70" s="171">
        <v>69.849999999999994</v>
      </c>
      <c r="OY70" s="177">
        <v>5.8208333333333329</v>
      </c>
      <c r="OZ70" s="171">
        <v>444.46000000000004</v>
      </c>
      <c r="PA70" s="178">
        <v>3.798803418803419</v>
      </c>
      <c r="PB70" s="155"/>
      <c r="PC70" s="156"/>
      <c r="PD70" s="156"/>
      <c r="PE70" s="156"/>
      <c r="PF70" s="156"/>
      <c r="PG70" s="156"/>
      <c r="PH70" s="156"/>
      <c r="PI70" s="156"/>
      <c r="PJ70" s="157"/>
    </row>
    <row r="71" spans="1:426" x14ac:dyDescent="0.15">
      <c r="A71" s="130" t="s">
        <v>546</v>
      </c>
      <c r="B71" s="131" t="s">
        <v>551</v>
      </c>
      <c r="C71" s="1093" t="s">
        <v>552</v>
      </c>
      <c r="D71" s="1094" t="s">
        <v>553</v>
      </c>
      <c r="E71" s="1094" t="s">
        <v>408</v>
      </c>
      <c r="F71" s="1093" t="s">
        <v>554</v>
      </c>
      <c r="G71" s="1093" t="s">
        <v>554</v>
      </c>
      <c r="H71" s="1093" t="s">
        <v>186</v>
      </c>
      <c r="I71" s="132" t="s">
        <v>493</v>
      </c>
      <c r="J71" s="133" t="s">
        <v>282</v>
      </c>
      <c r="K71" s="134"/>
      <c r="L71" s="135"/>
      <c r="M71" s="135"/>
      <c r="N71" s="135"/>
      <c r="O71" s="136"/>
      <c r="P71" s="137"/>
      <c r="Q71" s="138"/>
      <c r="R71" s="139"/>
      <c r="S71" s="139"/>
      <c r="T71" s="139"/>
      <c r="U71" s="467"/>
      <c r="V71" s="140">
        <v>93.025193450000003</v>
      </c>
      <c r="W71" s="141">
        <v>3.65</v>
      </c>
      <c r="X71" s="141">
        <v>244.02793650000001</v>
      </c>
      <c r="Y71" s="141">
        <v>103.2050794</v>
      </c>
      <c r="Z71" s="141">
        <v>13.954126990000001</v>
      </c>
      <c r="AA71" s="141">
        <v>127.7007407</v>
      </c>
      <c r="AB71" s="141">
        <v>1.39</v>
      </c>
      <c r="AC71" s="141">
        <v>35.986522819999998</v>
      </c>
      <c r="AD71" s="141">
        <v>154.5171627</v>
      </c>
      <c r="AE71" s="141">
        <v>777.45676256000002</v>
      </c>
      <c r="AF71" s="142">
        <v>0.15848829674618176</v>
      </c>
      <c r="AG71" s="143">
        <v>0.41575373917559316</v>
      </c>
      <c r="AH71" s="147"/>
      <c r="AI71" s="148">
        <v>1</v>
      </c>
      <c r="AJ71" s="149">
        <v>24147</v>
      </c>
      <c r="AK71" s="150">
        <v>23461</v>
      </c>
      <c r="AL71" s="150">
        <v>6700</v>
      </c>
      <c r="AM71" s="150">
        <v>533</v>
      </c>
      <c r="AN71" s="151">
        <v>46018</v>
      </c>
      <c r="AO71" s="149">
        <v>6046</v>
      </c>
      <c r="AP71" s="150">
        <v>10045</v>
      </c>
      <c r="AQ71" s="151">
        <v>2124</v>
      </c>
      <c r="AR71" s="152"/>
      <c r="AS71" s="153"/>
      <c r="AT71" s="153"/>
      <c r="AU71" s="153"/>
      <c r="AV71" s="153"/>
      <c r="AW71" s="153"/>
      <c r="AX71" s="153"/>
      <c r="AY71" s="153"/>
      <c r="AZ71" s="153"/>
      <c r="BA71" s="153"/>
      <c r="BB71" s="153"/>
      <c r="BC71" s="153"/>
      <c r="BD71" s="153"/>
      <c r="BE71" s="153"/>
      <c r="BF71" s="153"/>
      <c r="BG71" s="153">
        <v>1</v>
      </c>
      <c r="BH71" s="153"/>
      <c r="BI71" s="153"/>
      <c r="BJ71" s="153"/>
      <c r="BK71" s="153"/>
      <c r="BL71" s="153"/>
      <c r="BM71" s="153"/>
      <c r="BN71" s="153"/>
      <c r="BO71" s="153"/>
      <c r="BP71" s="153"/>
      <c r="BQ71" s="153"/>
      <c r="BR71" s="153"/>
      <c r="BS71" s="154">
        <v>1</v>
      </c>
      <c r="BT71" s="155"/>
      <c r="BU71" s="156"/>
      <c r="BV71" s="156"/>
      <c r="BW71" s="156"/>
      <c r="BX71" s="156"/>
      <c r="BY71" s="156"/>
      <c r="BZ71" s="156"/>
      <c r="CA71" s="156"/>
      <c r="CB71" s="156">
        <v>20</v>
      </c>
      <c r="CC71" s="156"/>
      <c r="CD71" s="156"/>
      <c r="CE71" s="156"/>
      <c r="CF71" s="156">
        <v>41</v>
      </c>
      <c r="CG71" s="156"/>
      <c r="CH71" s="156"/>
      <c r="CI71" s="156">
        <v>52</v>
      </c>
      <c r="CJ71" s="156"/>
      <c r="CK71" s="156"/>
      <c r="CL71" s="156"/>
      <c r="CM71" s="156"/>
      <c r="CN71" s="156"/>
      <c r="CO71" s="156">
        <v>17</v>
      </c>
      <c r="CP71" s="156"/>
      <c r="CQ71" s="156">
        <v>27</v>
      </c>
      <c r="CR71" s="156"/>
      <c r="CS71" s="156">
        <v>2</v>
      </c>
      <c r="CT71" s="156"/>
      <c r="CU71" s="156"/>
      <c r="CV71" s="156"/>
      <c r="CW71" s="156">
        <v>20</v>
      </c>
      <c r="CX71" s="156"/>
      <c r="CY71" s="156"/>
      <c r="CZ71" s="156"/>
      <c r="DA71" s="156"/>
      <c r="DB71" s="156"/>
      <c r="DC71" s="156">
        <v>20</v>
      </c>
      <c r="DD71" s="156"/>
      <c r="DE71" s="156"/>
      <c r="DF71" s="156"/>
      <c r="DG71" s="278">
        <v>60</v>
      </c>
      <c r="DH71" s="289">
        <v>259</v>
      </c>
      <c r="DI71" s="290">
        <f t="shared" si="23"/>
        <v>9</v>
      </c>
      <c r="DJ71" s="284"/>
      <c r="DK71" s="158"/>
      <c r="DL71" s="158"/>
      <c r="DM71" s="158"/>
      <c r="DN71" s="158"/>
      <c r="DO71" s="158"/>
      <c r="DP71" s="158"/>
      <c r="DQ71" s="158"/>
      <c r="DR71" s="158">
        <v>0.5938524590163935</v>
      </c>
      <c r="DS71" s="158"/>
      <c r="DT71" s="158"/>
      <c r="DU71" s="158"/>
      <c r="DV71" s="158">
        <v>0.28601892576302812</v>
      </c>
      <c r="DW71" s="158"/>
      <c r="DX71" s="158"/>
      <c r="DY71" s="158">
        <v>0.33422656578394283</v>
      </c>
      <c r="DZ71" s="158"/>
      <c r="EA71" s="158"/>
      <c r="EB71" s="158"/>
      <c r="EC71" s="158"/>
      <c r="ED71" s="158"/>
      <c r="EE71" s="158">
        <v>0.25441980070716813</v>
      </c>
      <c r="EF71" s="158"/>
      <c r="EG71" s="158">
        <v>0.54432301153612628</v>
      </c>
      <c r="EH71" s="158"/>
      <c r="EI71" s="158">
        <v>8.1967213114754103E-3</v>
      </c>
      <c r="EJ71" s="158"/>
      <c r="EK71" s="158"/>
      <c r="EL71" s="158"/>
      <c r="EM71" s="158">
        <v>0.18278688524590164</v>
      </c>
      <c r="EN71" s="158"/>
      <c r="EO71" s="158"/>
      <c r="EP71" s="158"/>
      <c r="EQ71" s="158"/>
      <c r="ER71" s="158"/>
      <c r="ES71" s="158">
        <v>0.50068306010928965</v>
      </c>
      <c r="ET71" s="158"/>
      <c r="EU71" s="158"/>
      <c r="EV71" s="158"/>
      <c r="EW71" s="159">
        <v>0.39353369763205831</v>
      </c>
      <c r="EX71" s="160">
        <v>0.37568833470472812</v>
      </c>
      <c r="EY71" s="149">
        <v>5</v>
      </c>
      <c r="EZ71" s="150"/>
      <c r="FA71" s="150"/>
      <c r="FB71" s="150"/>
      <c r="FC71" s="150"/>
      <c r="FD71" s="150"/>
      <c r="FE71" s="150">
        <v>3</v>
      </c>
      <c r="FF71" s="150"/>
      <c r="FG71" s="150"/>
      <c r="FH71" s="150"/>
      <c r="FI71" s="150"/>
      <c r="FJ71" s="150"/>
      <c r="FK71" s="150">
        <v>5</v>
      </c>
      <c r="FL71" s="150"/>
      <c r="FM71" s="150"/>
      <c r="FN71" s="150"/>
      <c r="FO71" s="150"/>
      <c r="FP71" s="150"/>
      <c r="FQ71" s="150"/>
      <c r="FR71" s="150"/>
      <c r="FS71" s="150">
        <v>8</v>
      </c>
      <c r="FT71" s="150"/>
      <c r="FU71" s="150"/>
      <c r="FV71" s="150"/>
      <c r="FW71" s="150"/>
      <c r="FX71" s="150"/>
      <c r="FY71" s="150"/>
      <c r="FZ71" s="150"/>
      <c r="GA71" s="150"/>
      <c r="GB71" s="150"/>
      <c r="GC71" s="150"/>
      <c r="GD71" s="296">
        <v>6</v>
      </c>
      <c r="GE71" s="307">
        <v>27</v>
      </c>
      <c r="GF71" s="308">
        <f t="shared" si="24"/>
        <v>5</v>
      </c>
      <c r="GG71" s="302">
        <v>0.86885245901639341</v>
      </c>
      <c r="GH71" s="161"/>
      <c r="GI71" s="161"/>
      <c r="GJ71" s="161"/>
      <c r="GK71" s="161"/>
      <c r="GL71" s="161"/>
      <c r="GM71" s="161">
        <v>0.8460837887067395</v>
      </c>
      <c r="GN71" s="161"/>
      <c r="GO71" s="161"/>
      <c r="GP71" s="161"/>
      <c r="GQ71" s="161"/>
      <c r="GR71" s="161"/>
      <c r="GS71" s="161">
        <v>0.35464480874316939</v>
      </c>
      <c r="GT71" s="161"/>
      <c r="GU71" s="161"/>
      <c r="GV71" s="161"/>
      <c r="GW71" s="161"/>
      <c r="GX71" s="161"/>
      <c r="GY71" s="161"/>
      <c r="GZ71" s="161"/>
      <c r="HA71" s="161">
        <v>0.48531420765027322</v>
      </c>
      <c r="HB71" s="161"/>
      <c r="HC71" s="161"/>
      <c r="HD71" s="161"/>
      <c r="HE71" s="161"/>
      <c r="HF71" s="161"/>
      <c r="HG71" s="161"/>
      <c r="HH71" s="161"/>
      <c r="HI71" s="161"/>
      <c r="HJ71" s="161"/>
      <c r="HK71" s="161"/>
      <c r="HL71" s="162">
        <v>0.78324225865209474</v>
      </c>
      <c r="HM71" s="163">
        <v>0.63843351548269578</v>
      </c>
      <c r="HN71" s="152"/>
      <c r="HO71" s="153"/>
      <c r="HP71" s="153">
        <v>22</v>
      </c>
      <c r="HQ71" s="153"/>
      <c r="HR71" s="153"/>
      <c r="HS71" s="164"/>
      <c r="HT71" s="153"/>
      <c r="HU71" s="165"/>
      <c r="HV71" s="154"/>
      <c r="HW71" s="144">
        <v>83</v>
      </c>
      <c r="HX71" s="145">
        <v>804</v>
      </c>
      <c r="HY71" s="145">
        <v>25</v>
      </c>
      <c r="HZ71" s="145">
        <v>693</v>
      </c>
      <c r="IA71" s="145">
        <v>802</v>
      </c>
      <c r="IB71" s="145">
        <v>832</v>
      </c>
      <c r="IC71" s="145">
        <v>1360</v>
      </c>
      <c r="ID71" s="145">
        <v>637</v>
      </c>
      <c r="IE71" s="145">
        <v>943</v>
      </c>
      <c r="IF71" s="145">
        <v>335</v>
      </c>
      <c r="IG71" s="145">
        <v>337</v>
      </c>
      <c r="IH71" s="145">
        <v>413</v>
      </c>
      <c r="II71" s="145">
        <v>9</v>
      </c>
      <c r="IJ71" s="145">
        <v>643</v>
      </c>
      <c r="IK71" s="145">
        <v>657</v>
      </c>
      <c r="IL71" s="145">
        <v>431</v>
      </c>
      <c r="IM71" s="145">
        <v>188</v>
      </c>
      <c r="IN71" s="145">
        <v>41</v>
      </c>
      <c r="IO71" s="145">
        <v>184</v>
      </c>
      <c r="IP71" s="145">
        <v>85</v>
      </c>
      <c r="IQ71" s="145">
        <v>86</v>
      </c>
      <c r="IR71" s="145">
        <v>90</v>
      </c>
      <c r="IS71" s="145">
        <v>10</v>
      </c>
      <c r="IT71" s="145">
        <v>82</v>
      </c>
      <c r="IU71" s="145">
        <v>285</v>
      </c>
      <c r="IV71" s="145">
        <v>1</v>
      </c>
      <c r="IW71" s="145">
        <v>1</v>
      </c>
      <c r="IX71" s="146"/>
      <c r="IY71" s="166">
        <v>10057</v>
      </c>
      <c r="IZ71" s="315">
        <f t="shared" si="25"/>
        <v>8.3523913691955845E-3</v>
      </c>
      <c r="JA71" s="439">
        <f t="shared" si="26"/>
        <v>27.478142076502731</v>
      </c>
      <c r="JB71" s="444">
        <v>517</v>
      </c>
      <c r="JC71" s="452">
        <v>5.1406980212787112E-2</v>
      </c>
      <c r="JD71" s="445">
        <v>1334</v>
      </c>
      <c r="JE71" s="454">
        <v>0.13264392960127275</v>
      </c>
      <c r="JF71" s="167">
        <v>20.313253012048193</v>
      </c>
      <c r="JG71" s="168">
        <v>6.1082089552238807</v>
      </c>
      <c r="JH71" s="168">
        <v>5.08</v>
      </c>
      <c r="JI71" s="168">
        <v>4.5396825396825395</v>
      </c>
      <c r="JJ71" s="168">
        <v>5.6047381546134662</v>
      </c>
      <c r="JK71" s="168">
        <v>4.212740384615385</v>
      </c>
      <c r="JL71" s="168">
        <v>4.1477941176470585</v>
      </c>
      <c r="JM71" s="168">
        <v>3.9105180533751964</v>
      </c>
      <c r="JN71" s="168">
        <v>5.6023329798515373</v>
      </c>
      <c r="JO71" s="168">
        <v>4.8895522388059698</v>
      </c>
      <c r="JP71" s="168">
        <v>4.1928783382789314</v>
      </c>
      <c r="JQ71" s="168">
        <v>4.8498789346246971</v>
      </c>
      <c r="JR71" s="168">
        <v>3.7777777777777777</v>
      </c>
      <c r="JS71" s="168">
        <v>3.1555209953343701</v>
      </c>
      <c r="JT71" s="168">
        <v>4.1461187214611872</v>
      </c>
      <c r="JU71" s="168">
        <v>4.6264501160092806</v>
      </c>
      <c r="JV71" s="168">
        <v>4.7127659574468082</v>
      </c>
      <c r="JW71" s="168">
        <v>6.0731707317073171</v>
      </c>
      <c r="JX71" s="168">
        <v>5.3913043478260869</v>
      </c>
      <c r="JY71" s="168">
        <v>5.4941176470588236</v>
      </c>
      <c r="JZ71" s="168">
        <v>3.0813953488372094</v>
      </c>
      <c r="KA71" s="168">
        <v>3.0666666666666669</v>
      </c>
      <c r="KB71" s="168">
        <v>4.9000000000000004</v>
      </c>
      <c r="KC71" s="168">
        <v>3.4634146341463414</v>
      </c>
      <c r="KD71" s="168">
        <v>13.814035087719299</v>
      </c>
      <c r="KE71" s="168">
        <v>4</v>
      </c>
      <c r="KF71" s="168">
        <v>10</v>
      </c>
      <c r="KG71" s="169"/>
      <c r="KH71" s="464">
        <f t="shared" si="27"/>
        <v>5.6723820644725205</v>
      </c>
      <c r="KI71" s="149">
        <v>3053</v>
      </c>
      <c r="KJ71" s="150">
        <v>906</v>
      </c>
      <c r="KK71" s="150">
        <v>76</v>
      </c>
      <c r="KL71" s="150"/>
      <c r="KM71" s="150"/>
      <c r="KN71" s="296">
        <v>6022</v>
      </c>
      <c r="KO71" s="330">
        <f t="shared" si="28"/>
        <v>0.30356965297802524</v>
      </c>
      <c r="KP71" s="331">
        <f t="shared" si="29"/>
        <v>9.0086506910609529E-2</v>
      </c>
      <c r="KQ71" s="331">
        <f t="shared" si="30"/>
        <v>7.556925524510291E-3</v>
      </c>
      <c r="KR71" s="331">
        <f t="shared" si="31"/>
        <v>0</v>
      </c>
      <c r="KS71" s="331">
        <f t="shared" si="32"/>
        <v>0</v>
      </c>
      <c r="KT71" s="332">
        <v>0.59878691458685496</v>
      </c>
      <c r="KU71" s="324">
        <v>7611.5588000000007</v>
      </c>
      <c r="KV71" s="170">
        <v>473.62459999999999</v>
      </c>
      <c r="KW71" s="342">
        <v>8085.1834000000008</v>
      </c>
      <c r="KX71" s="351">
        <f t="shared" si="33"/>
        <v>5.8579326722508228E-2</v>
      </c>
      <c r="KY71" s="352">
        <f t="shared" si="34"/>
        <v>0.8039359053395646</v>
      </c>
      <c r="KZ71" s="346">
        <v>5120.7351000000008</v>
      </c>
      <c r="LA71" s="171">
        <v>2504.4786000000004</v>
      </c>
      <c r="LB71" s="172">
        <v>459.96970000000005</v>
      </c>
      <c r="LC71" s="173">
        <v>0.63334804501775432</v>
      </c>
      <c r="LD71" s="174">
        <v>185</v>
      </c>
      <c r="LE71" s="175">
        <v>2923</v>
      </c>
      <c r="LF71" s="175">
        <v>100</v>
      </c>
      <c r="LG71" s="175">
        <v>2300</v>
      </c>
      <c r="LH71" s="175">
        <v>2628</v>
      </c>
      <c r="LI71" s="175">
        <v>2217</v>
      </c>
      <c r="LJ71" s="175">
        <v>3690</v>
      </c>
      <c r="LK71" s="175">
        <v>1731</v>
      </c>
      <c r="LL71" s="175">
        <v>4036</v>
      </c>
      <c r="LM71" s="175">
        <v>1239</v>
      </c>
      <c r="LN71" s="175">
        <v>935</v>
      </c>
      <c r="LO71" s="175">
        <v>1451</v>
      </c>
      <c r="LP71" s="175">
        <v>26</v>
      </c>
      <c r="LQ71" s="175">
        <v>1670</v>
      </c>
      <c r="LR71" s="175">
        <v>2163</v>
      </c>
      <c r="LS71" s="175">
        <v>1557</v>
      </c>
      <c r="LT71" s="175">
        <v>625</v>
      </c>
      <c r="LU71" s="175">
        <v>204</v>
      </c>
      <c r="LV71" s="175">
        <v>678</v>
      </c>
      <c r="LW71" s="175">
        <v>349</v>
      </c>
      <c r="LX71" s="175">
        <v>106</v>
      </c>
      <c r="LY71" s="175">
        <v>142</v>
      </c>
      <c r="LZ71" s="175">
        <v>23</v>
      </c>
      <c r="MA71" s="175">
        <v>198</v>
      </c>
      <c r="MB71" s="175">
        <v>3652</v>
      </c>
      <c r="MC71" s="175"/>
      <c r="MD71" s="175">
        <v>9</v>
      </c>
      <c r="ME71" s="364"/>
      <c r="MF71" s="374">
        <f t="shared" si="35"/>
        <v>34837</v>
      </c>
      <c r="MG71" s="375">
        <f t="shared" si="36"/>
        <v>95.183060109289613</v>
      </c>
      <c r="MH71" s="369">
        <v>1416</v>
      </c>
      <c r="MI71" s="156">
        <v>1194</v>
      </c>
      <c r="MJ71" s="156">
        <v>2</v>
      </c>
      <c r="MK71" s="156">
        <v>155</v>
      </c>
      <c r="ML71" s="156">
        <v>1082</v>
      </c>
      <c r="MM71" s="156">
        <v>521</v>
      </c>
      <c r="MN71" s="156">
        <v>617</v>
      </c>
      <c r="MO71" s="156">
        <v>126</v>
      </c>
      <c r="MP71" s="156">
        <v>311</v>
      </c>
      <c r="MQ71" s="156">
        <v>78</v>
      </c>
      <c r="MR71" s="156">
        <v>187</v>
      </c>
      <c r="MS71" s="156">
        <v>149</v>
      </c>
      <c r="MT71" s="156"/>
      <c r="MU71" s="156">
        <v>3</v>
      </c>
      <c r="MV71" s="156">
        <v>2</v>
      </c>
      <c r="MW71" s="156">
        <v>15</v>
      </c>
      <c r="MX71" s="156">
        <v>74</v>
      </c>
      <c r="MY71" s="156">
        <v>4</v>
      </c>
      <c r="MZ71" s="156">
        <v>131</v>
      </c>
      <c r="NA71" s="156">
        <v>33</v>
      </c>
      <c r="NB71" s="156">
        <v>80</v>
      </c>
      <c r="NC71" s="156">
        <v>47</v>
      </c>
      <c r="ND71" s="156">
        <v>16</v>
      </c>
      <c r="NE71" s="156">
        <v>10</v>
      </c>
      <c r="NF71" s="156"/>
      <c r="NG71" s="156">
        <v>3</v>
      </c>
      <c r="NH71" s="156"/>
      <c r="NI71" s="278"/>
      <c r="NJ71" s="289">
        <f t="shared" si="37"/>
        <v>6256</v>
      </c>
      <c r="NK71" s="290">
        <f t="shared" si="38"/>
        <v>17.092896174863387</v>
      </c>
      <c r="NL71" s="386">
        <f t="shared" si="39"/>
        <v>34837</v>
      </c>
      <c r="NM71" s="387">
        <f t="shared" si="40"/>
        <v>6256</v>
      </c>
      <c r="NN71" s="393">
        <f t="shared" si="41"/>
        <v>0.15224004088287543</v>
      </c>
      <c r="NO71" s="380"/>
      <c r="NP71" s="176">
        <v>70</v>
      </c>
      <c r="NQ71" s="176">
        <v>49</v>
      </c>
      <c r="NR71" s="176">
        <v>153</v>
      </c>
      <c r="NS71" s="176">
        <v>1124</v>
      </c>
      <c r="NT71" s="176">
        <v>3256</v>
      </c>
      <c r="NU71" s="176">
        <v>690</v>
      </c>
      <c r="NV71" s="176"/>
      <c r="NW71" s="176"/>
      <c r="NX71" s="176"/>
      <c r="NY71" s="176">
        <v>914</v>
      </c>
      <c r="NZ71" s="176"/>
      <c r="OA71" s="176"/>
      <c r="OB71" s="176"/>
      <c r="OC71" s="176"/>
      <c r="OD71" s="176"/>
      <c r="OE71" s="397"/>
      <c r="OF71" s="403">
        <f t="shared" si="42"/>
        <v>6256</v>
      </c>
      <c r="OG71" s="407">
        <f t="shared" si="43"/>
        <v>4.3478260869565216E-2</v>
      </c>
      <c r="OH71" s="415">
        <v>1030</v>
      </c>
      <c r="OI71" s="416">
        <v>17</v>
      </c>
      <c r="OJ71" s="416">
        <v>225</v>
      </c>
      <c r="OK71" s="416">
        <v>1272</v>
      </c>
      <c r="OL71" s="416">
        <v>375</v>
      </c>
      <c r="OM71" s="416">
        <v>33</v>
      </c>
      <c r="ON71" s="416">
        <v>245</v>
      </c>
      <c r="OO71" s="416">
        <v>653</v>
      </c>
      <c r="OP71" s="417">
        <v>1925</v>
      </c>
      <c r="OQ71" s="429"/>
      <c r="OR71" s="430">
        <v>1</v>
      </c>
      <c r="OS71" s="431">
        <v>1</v>
      </c>
      <c r="OT71" s="346">
        <v>6.51</v>
      </c>
      <c r="OU71" s="177">
        <v>1.302</v>
      </c>
      <c r="OV71" s="171">
        <v>7.88</v>
      </c>
      <c r="OW71" s="177">
        <v>0.35818181818181816</v>
      </c>
      <c r="OX71" s="171">
        <v>34.35</v>
      </c>
      <c r="OY71" s="177">
        <v>6.87</v>
      </c>
      <c r="OZ71" s="171">
        <v>55.35</v>
      </c>
      <c r="PA71" s="178">
        <v>2.5159090909090911</v>
      </c>
      <c r="PB71" s="155"/>
      <c r="PC71" s="156"/>
      <c r="PD71" s="156"/>
      <c r="PE71" s="156"/>
      <c r="PF71" s="156"/>
      <c r="PG71" s="156"/>
      <c r="PH71" s="156"/>
      <c r="PI71" s="156"/>
      <c r="PJ71" s="157"/>
    </row>
    <row r="72" spans="1:426" x14ac:dyDescent="0.15">
      <c r="A72" s="130" t="s">
        <v>546</v>
      </c>
      <c r="B72" s="131" t="s">
        <v>555</v>
      </c>
      <c r="C72" s="1093" t="s">
        <v>556</v>
      </c>
      <c r="D72" s="1094" t="s">
        <v>557</v>
      </c>
      <c r="E72" s="1094" t="s">
        <v>408</v>
      </c>
      <c r="F72" s="1093" t="s">
        <v>558</v>
      </c>
      <c r="G72" s="1093" t="s">
        <v>558</v>
      </c>
      <c r="H72" s="1093" t="s">
        <v>186</v>
      </c>
      <c r="I72" s="132" t="s">
        <v>493</v>
      </c>
      <c r="J72" s="133" t="s">
        <v>282</v>
      </c>
      <c r="K72" s="134"/>
      <c r="L72" s="135"/>
      <c r="M72" s="135"/>
      <c r="N72" s="135"/>
      <c r="O72" s="136"/>
      <c r="P72" s="137"/>
      <c r="Q72" s="138"/>
      <c r="R72" s="139"/>
      <c r="S72" s="139"/>
      <c r="T72" s="139"/>
      <c r="U72" s="467"/>
      <c r="V72" s="140">
        <v>151.91152779999999</v>
      </c>
      <c r="W72" s="141">
        <v>7.728214286</v>
      </c>
      <c r="X72" s="141">
        <v>401.66529100000002</v>
      </c>
      <c r="Y72" s="141">
        <v>110.03002650000001</v>
      </c>
      <c r="Z72" s="141">
        <v>37.94</v>
      </c>
      <c r="AA72" s="141">
        <v>242.51185190000001</v>
      </c>
      <c r="AB72" s="141">
        <v>1.3984761910000001</v>
      </c>
      <c r="AC72" s="141">
        <v>64.040694439999996</v>
      </c>
      <c r="AD72" s="141">
        <v>196.9487153</v>
      </c>
      <c r="AE72" s="141">
        <v>1214.174797417</v>
      </c>
      <c r="AF72" s="142">
        <v>0.15937248909178336</v>
      </c>
      <c r="AG72" s="143">
        <v>0.42139262329534349</v>
      </c>
      <c r="AH72" s="147"/>
      <c r="AI72" s="148">
        <v>1</v>
      </c>
      <c r="AJ72" s="149">
        <v>37278</v>
      </c>
      <c r="AK72" s="150">
        <v>35088</v>
      </c>
      <c r="AL72" s="150">
        <v>4659</v>
      </c>
      <c r="AM72" s="150">
        <v>1830</v>
      </c>
      <c r="AN72" s="151">
        <v>28056</v>
      </c>
      <c r="AO72" s="149">
        <v>10560</v>
      </c>
      <c r="AP72" s="150">
        <v>12687</v>
      </c>
      <c r="AQ72" s="151">
        <v>7216</v>
      </c>
      <c r="AR72" s="152"/>
      <c r="AS72" s="153"/>
      <c r="AT72" s="153"/>
      <c r="AU72" s="153"/>
      <c r="AV72" s="153">
        <v>1</v>
      </c>
      <c r="AW72" s="153"/>
      <c r="AX72" s="153"/>
      <c r="AY72" s="153"/>
      <c r="AZ72" s="153"/>
      <c r="BA72" s="153"/>
      <c r="BB72" s="153"/>
      <c r="BC72" s="153"/>
      <c r="BD72" s="153"/>
      <c r="BE72" s="153"/>
      <c r="BF72" s="153"/>
      <c r="BG72" s="153">
        <v>1</v>
      </c>
      <c r="BH72" s="153"/>
      <c r="BI72" s="153"/>
      <c r="BJ72" s="153"/>
      <c r="BK72" s="153"/>
      <c r="BL72" s="153"/>
      <c r="BM72" s="153"/>
      <c r="BN72" s="153"/>
      <c r="BO72" s="153"/>
      <c r="BP72" s="153"/>
      <c r="BQ72" s="153"/>
      <c r="BR72" s="153"/>
      <c r="BS72" s="154">
        <v>2</v>
      </c>
      <c r="BT72" s="155"/>
      <c r="BU72" s="156"/>
      <c r="BV72" s="156">
        <v>15</v>
      </c>
      <c r="BW72" s="156"/>
      <c r="BX72" s="156"/>
      <c r="BY72" s="156"/>
      <c r="BZ72" s="156"/>
      <c r="CA72" s="156"/>
      <c r="CB72" s="156">
        <v>29</v>
      </c>
      <c r="CC72" s="156"/>
      <c r="CD72" s="156"/>
      <c r="CE72" s="156"/>
      <c r="CF72" s="156">
        <v>38</v>
      </c>
      <c r="CG72" s="156"/>
      <c r="CH72" s="156"/>
      <c r="CI72" s="156">
        <v>78</v>
      </c>
      <c r="CJ72" s="156"/>
      <c r="CK72" s="156"/>
      <c r="CL72" s="156"/>
      <c r="CM72" s="156"/>
      <c r="CN72" s="156"/>
      <c r="CO72" s="156">
        <v>19</v>
      </c>
      <c r="CP72" s="156"/>
      <c r="CQ72" s="156">
        <v>34</v>
      </c>
      <c r="CR72" s="156"/>
      <c r="CS72" s="156">
        <v>4</v>
      </c>
      <c r="CT72" s="156"/>
      <c r="CU72" s="156"/>
      <c r="CV72" s="156">
        <v>20</v>
      </c>
      <c r="CW72" s="156"/>
      <c r="CX72" s="156"/>
      <c r="CY72" s="156"/>
      <c r="CZ72" s="156"/>
      <c r="DA72" s="156"/>
      <c r="DB72" s="156"/>
      <c r="DC72" s="156">
        <v>28</v>
      </c>
      <c r="DD72" s="156"/>
      <c r="DE72" s="156"/>
      <c r="DF72" s="156">
        <v>26</v>
      </c>
      <c r="DG72" s="278">
        <v>85</v>
      </c>
      <c r="DH72" s="289">
        <v>376</v>
      </c>
      <c r="DI72" s="290">
        <f t="shared" si="23"/>
        <v>11</v>
      </c>
      <c r="DJ72" s="284"/>
      <c r="DK72" s="158"/>
      <c r="DL72" s="158">
        <v>0.72786885245901645</v>
      </c>
      <c r="DM72" s="158"/>
      <c r="DN72" s="158"/>
      <c r="DO72" s="158"/>
      <c r="DP72" s="158"/>
      <c r="DQ72" s="158"/>
      <c r="DR72" s="158">
        <v>0.31354814396080649</v>
      </c>
      <c r="DS72" s="158"/>
      <c r="DT72" s="158"/>
      <c r="DU72" s="158"/>
      <c r="DV72" s="158">
        <v>0.38503019844693703</v>
      </c>
      <c r="DW72" s="158"/>
      <c r="DX72" s="158"/>
      <c r="DY72" s="158">
        <v>0.47327308392882161</v>
      </c>
      <c r="DZ72" s="158"/>
      <c r="EA72" s="158"/>
      <c r="EB72" s="158"/>
      <c r="EC72" s="158"/>
      <c r="ED72" s="158"/>
      <c r="EE72" s="158">
        <v>0.33247052056370435</v>
      </c>
      <c r="EF72" s="158"/>
      <c r="EG72" s="158">
        <v>0.47002571520411446</v>
      </c>
      <c r="EH72" s="158"/>
      <c r="EI72" s="158">
        <v>3.8934426229508198E-2</v>
      </c>
      <c r="EJ72" s="158"/>
      <c r="EK72" s="158"/>
      <c r="EL72" s="158">
        <v>0.63251366120218577</v>
      </c>
      <c r="EM72" s="158"/>
      <c r="EN72" s="158"/>
      <c r="EO72" s="158"/>
      <c r="EP72" s="158"/>
      <c r="EQ72" s="158"/>
      <c r="ER72" s="158"/>
      <c r="ES72" s="158">
        <v>0.5100507416081187</v>
      </c>
      <c r="ET72" s="158"/>
      <c r="EU72" s="158"/>
      <c r="EV72" s="158">
        <v>0.51849516603614965</v>
      </c>
      <c r="EW72" s="159">
        <v>0.52291867566698813</v>
      </c>
      <c r="EX72" s="160">
        <v>0.47572229973258923</v>
      </c>
      <c r="EY72" s="149">
        <v>6</v>
      </c>
      <c r="EZ72" s="150"/>
      <c r="FA72" s="150"/>
      <c r="FB72" s="150"/>
      <c r="FC72" s="150"/>
      <c r="FD72" s="150"/>
      <c r="FE72" s="150">
        <v>4</v>
      </c>
      <c r="FF72" s="150"/>
      <c r="FG72" s="150"/>
      <c r="FH72" s="150">
        <v>3</v>
      </c>
      <c r="FI72" s="150"/>
      <c r="FJ72" s="150"/>
      <c r="FK72" s="150">
        <v>14</v>
      </c>
      <c r="FL72" s="150"/>
      <c r="FM72" s="150"/>
      <c r="FN72" s="150"/>
      <c r="FO72" s="150"/>
      <c r="FP72" s="150"/>
      <c r="FQ72" s="150">
        <v>3</v>
      </c>
      <c r="FR72" s="150"/>
      <c r="FS72" s="150">
        <v>8</v>
      </c>
      <c r="FT72" s="150"/>
      <c r="FU72" s="150"/>
      <c r="FV72" s="150"/>
      <c r="FW72" s="150"/>
      <c r="FX72" s="150"/>
      <c r="FY72" s="150"/>
      <c r="FZ72" s="150"/>
      <c r="GA72" s="150"/>
      <c r="GB72" s="150"/>
      <c r="GC72" s="150"/>
      <c r="GD72" s="296">
        <v>13</v>
      </c>
      <c r="GE72" s="307">
        <v>51</v>
      </c>
      <c r="GF72" s="308">
        <f t="shared" si="24"/>
        <v>7</v>
      </c>
      <c r="GG72" s="302">
        <v>0.98907103825136611</v>
      </c>
      <c r="GH72" s="161"/>
      <c r="GI72" s="161"/>
      <c r="GJ72" s="161"/>
      <c r="GK72" s="161"/>
      <c r="GL72" s="161"/>
      <c r="GM72" s="161">
        <v>0.29918032786885246</v>
      </c>
      <c r="GN72" s="161"/>
      <c r="GO72" s="161"/>
      <c r="GP72" s="161">
        <v>0.47632058287795992</v>
      </c>
      <c r="GQ72" s="161"/>
      <c r="GR72" s="161"/>
      <c r="GS72" s="161">
        <v>0.4566744730679157</v>
      </c>
      <c r="GT72" s="161"/>
      <c r="GU72" s="161"/>
      <c r="GV72" s="161"/>
      <c r="GW72" s="161"/>
      <c r="GX72" s="161"/>
      <c r="GY72" s="161">
        <v>0.91621129326047357</v>
      </c>
      <c r="GZ72" s="161"/>
      <c r="HA72" s="161">
        <v>0.55020491803278693</v>
      </c>
      <c r="HB72" s="161"/>
      <c r="HC72" s="161"/>
      <c r="HD72" s="161"/>
      <c r="HE72" s="161"/>
      <c r="HF72" s="161"/>
      <c r="HG72" s="161"/>
      <c r="HH72" s="161"/>
      <c r="HI72" s="161"/>
      <c r="HJ72" s="161"/>
      <c r="HK72" s="161"/>
      <c r="HL72" s="162">
        <v>0.62337116435477091</v>
      </c>
      <c r="HM72" s="163">
        <v>0.59230686810243227</v>
      </c>
      <c r="HN72" s="152">
        <v>51</v>
      </c>
      <c r="HO72" s="153"/>
      <c r="HP72" s="153"/>
      <c r="HQ72" s="153"/>
      <c r="HR72" s="153"/>
      <c r="HS72" s="164"/>
      <c r="HT72" s="153"/>
      <c r="HU72" s="165"/>
      <c r="HV72" s="154"/>
      <c r="HW72" s="144">
        <v>98</v>
      </c>
      <c r="HX72" s="145">
        <v>1163</v>
      </c>
      <c r="HY72" s="145">
        <v>48</v>
      </c>
      <c r="HZ72" s="145">
        <v>220</v>
      </c>
      <c r="IA72" s="145">
        <v>995</v>
      </c>
      <c r="IB72" s="145">
        <v>1497</v>
      </c>
      <c r="IC72" s="145">
        <v>1242</v>
      </c>
      <c r="ID72" s="145">
        <v>605</v>
      </c>
      <c r="IE72" s="145">
        <v>2158</v>
      </c>
      <c r="IF72" s="145">
        <v>761</v>
      </c>
      <c r="IG72" s="145">
        <v>387</v>
      </c>
      <c r="IH72" s="145">
        <v>1325</v>
      </c>
      <c r="II72" s="145">
        <v>476</v>
      </c>
      <c r="IJ72" s="145">
        <v>1085</v>
      </c>
      <c r="IK72" s="145">
        <v>1235</v>
      </c>
      <c r="IL72" s="145">
        <v>823</v>
      </c>
      <c r="IM72" s="145">
        <v>213</v>
      </c>
      <c r="IN72" s="145">
        <v>42</v>
      </c>
      <c r="IO72" s="145">
        <v>245</v>
      </c>
      <c r="IP72" s="145">
        <v>95</v>
      </c>
      <c r="IQ72" s="145">
        <v>67</v>
      </c>
      <c r="IR72" s="145">
        <v>99</v>
      </c>
      <c r="IS72" s="145">
        <v>9</v>
      </c>
      <c r="IT72" s="145">
        <v>132</v>
      </c>
      <c r="IU72" s="145">
        <v>501</v>
      </c>
      <c r="IV72" s="145"/>
      <c r="IW72" s="145">
        <v>5</v>
      </c>
      <c r="IX72" s="146">
        <v>1</v>
      </c>
      <c r="IY72" s="166">
        <v>15527</v>
      </c>
      <c r="IZ72" s="315">
        <f t="shared" si="25"/>
        <v>6.3115862690796675E-3</v>
      </c>
      <c r="JA72" s="439">
        <f t="shared" si="26"/>
        <v>42.423497267759565</v>
      </c>
      <c r="JB72" s="444">
        <v>502</v>
      </c>
      <c r="JC72" s="452">
        <v>3.233077864365299E-2</v>
      </c>
      <c r="JD72" s="445">
        <v>2335</v>
      </c>
      <c r="JE72" s="454">
        <v>0.15038320345205128</v>
      </c>
      <c r="JF72" s="167">
        <v>24.642857142857142</v>
      </c>
      <c r="JG72" s="168">
        <v>6.4032674118658646</v>
      </c>
      <c r="JH72" s="168">
        <v>4.854166666666667</v>
      </c>
      <c r="JI72" s="168">
        <v>3.7954545454545454</v>
      </c>
      <c r="JJ72" s="168">
        <v>7.1457286432160805</v>
      </c>
      <c r="JK72" s="168">
        <v>5.6179024716098862</v>
      </c>
      <c r="JL72" s="168">
        <v>5.9597423510466987</v>
      </c>
      <c r="JM72" s="168">
        <v>5.9752066115702478</v>
      </c>
      <c r="JN72" s="168">
        <v>5.9508804448563488</v>
      </c>
      <c r="JO72" s="168">
        <v>6.9908015768725358</v>
      </c>
      <c r="JP72" s="168">
        <v>6.8682170542635657</v>
      </c>
      <c r="JQ72" s="168">
        <v>5.4520754716981132</v>
      </c>
      <c r="JR72" s="168">
        <v>4.76890756302521</v>
      </c>
      <c r="JS72" s="168">
        <v>2.1649769585253456</v>
      </c>
      <c r="JT72" s="168">
        <v>3.8121457489878541</v>
      </c>
      <c r="JU72" s="168">
        <v>5.0218712029161603</v>
      </c>
      <c r="JV72" s="168">
        <v>5.065727699530516</v>
      </c>
      <c r="JW72" s="168">
        <v>7.4285714285714288</v>
      </c>
      <c r="JX72" s="168">
        <v>9.3795918367346935</v>
      </c>
      <c r="JY72" s="168">
        <v>5.9473684210526319</v>
      </c>
      <c r="JZ72" s="168">
        <v>2.7761194029850746</v>
      </c>
      <c r="KA72" s="168">
        <v>3.6868686868686869</v>
      </c>
      <c r="KB72" s="168">
        <v>5</v>
      </c>
      <c r="KC72" s="168">
        <v>3.2424242424242422</v>
      </c>
      <c r="KD72" s="168">
        <v>11.303393213572853</v>
      </c>
      <c r="KE72" s="168"/>
      <c r="KF72" s="168">
        <v>12.6</v>
      </c>
      <c r="KG72" s="169">
        <v>5</v>
      </c>
      <c r="KH72" s="464">
        <f t="shared" si="27"/>
        <v>6.550158029524904</v>
      </c>
      <c r="KI72" s="149">
        <v>4015</v>
      </c>
      <c r="KJ72" s="150">
        <v>2542</v>
      </c>
      <c r="KK72" s="150">
        <v>167</v>
      </c>
      <c r="KL72" s="150">
        <v>119</v>
      </c>
      <c r="KM72" s="150">
        <v>1</v>
      </c>
      <c r="KN72" s="296">
        <v>8683</v>
      </c>
      <c r="KO72" s="330">
        <f t="shared" si="28"/>
        <v>0.25858182520770273</v>
      </c>
      <c r="KP72" s="331">
        <f t="shared" si="29"/>
        <v>0.16371481934694404</v>
      </c>
      <c r="KQ72" s="331">
        <f t="shared" si="30"/>
        <v>1.0755458234043924E-2</v>
      </c>
      <c r="KR72" s="331">
        <f t="shared" si="31"/>
        <v>7.6640690410253107E-3</v>
      </c>
      <c r="KS72" s="331">
        <f t="shared" si="32"/>
        <v>6.4403941521221095E-5</v>
      </c>
      <c r="KT72" s="332">
        <v>0.55921942422876281</v>
      </c>
      <c r="KU72" s="324">
        <v>12491.9445</v>
      </c>
      <c r="KV72" s="170">
        <v>936.52839999999992</v>
      </c>
      <c r="KW72" s="342">
        <v>13428.472900000001</v>
      </c>
      <c r="KX72" s="351">
        <f t="shared" si="33"/>
        <v>6.9741988309035483E-2</v>
      </c>
      <c r="KY72" s="352">
        <f t="shared" si="34"/>
        <v>0.86484658337090237</v>
      </c>
      <c r="KZ72" s="346">
        <v>8164.9356999999991</v>
      </c>
      <c r="LA72" s="171">
        <v>4749.5905999999995</v>
      </c>
      <c r="LB72" s="172">
        <v>513.94659999999999</v>
      </c>
      <c r="LC72" s="173">
        <v>0.60803158786581013</v>
      </c>
      <c r="LD72" s="174">
        <v>330</v>
      </c>
      <c r="LE72" s="175">
        <v>4621</v>
      </c>
      <c r="LF72" s="175">
        <v>181</v>
      </c>
      <c r="LG72" s="175">
        <v>580</v>
      </c>
      <c r="LH72" s="175">
        <v>4494</v>
      </c>
      <c r="LI72" s="175">
        <v>5813</v>
      </c>
      <c r="LJ72" s="175">
        <v>5206</v>
      </c>
      <c r="LK72" s="175">
        <v>2783</v>
      </c>
      <c r="LL72" s="175">
        <v>10394</v>
      </c>
      <c r="LM72" s="175">
        <v>4446</v>
      </c>
      <c r="LN72" s="175">
        <v>2083</v>
      </c>
      <c r="LO72" s="175">
        <v>5471</v>
      </c>
      <c r="LP72" s="175">
        <v>1755</v>
      </c>
      <c r="LQ72" s="175">
        <v>1603</v>
      </c>
      <c r="LR72" s="175">
        <v>3485</v>
      </c>
      <c r="LS72" s="175">
        <v>2344</v>
      </c>
      <c r="LT72" s="175">
        <v>767</v>
      </c>
      <c r="LU72" s="175">
        <v>262</v>
      </c>
      <c r="LV72" s="175">
        <v>1706</v>
      </c>
      <c r="LW72" s="175">
        <v>419</v>
      </c>
      <c r="LX72" s="175">
        <v>75</v>
      </c>
      <c r="LY72" s="175">
        <v>174</v>
      </c>
      <c r="LZ72" s="175">
        <v>34</v>
      </c>
      <c r="MA72" s="175">
        <v>248</v>
      </c>
      <c r="MB72" s="175">
        <v>5160</v>
      </c>
      <c r="MC72" s="175"/>
      <c r="MD72" s="175">
        <v>59</v>
      </c>
      <c r="ME72" s="364">
        <v>3</v>
      </c>
      <c r="MF72" s="374">
        <f t="shared" si="35"/>
        <v>64496</v>
      </c>
      <c r="MG72" s="375">
        <f t="shared" si="36"/>
        <v>176.21857923497268</v>
      </c>
      <c r="MH72" s="369">
        <v>1975</v>
      </c>
      <c r="MI72" s="156">
        <v>1672</v>
      </c>
      <c r="MJ72" s="156">
        <v>4</v>
      </c>
      <c r="MK72" s="156">
        <v>41</v>
      </c>
      <c r="ML72" s="156">
        <v>1623</v>
      </c>
      <c r="MM72" s="156">
        <v>1157</v>
      </c>
      <c r="MN72" s="156">
        <v>953</v>
      </c>
      <c r="MO72" s="156">
        <v>230</v>
      </c>
      <c r="MP72" s="156">
        <v>357</v>
      </c>
      <c r="MQ72" s="156">
        <v>134</v>
      </c>
      <c r="MR72" s="156">
        <v>191</v>
      </c>
      <c r="MS72" s="156">
        <v>430</v>
      </c>
      <c r="MT72" s="156">
        <v>41</v>
      </c>
      <c r="MU72" s="156">
        <v>320</v>
      </c>
      <c r="MV72" s="156">
        <v>168</v>
      </c>
      <c r="MW72" s="156">
        <v>980</v>
      </c>
      <c r="MX72" s="156">
        <v>95</v>
      </c>
      <c r="MY72" s="156">
        <v>10</v>
      </c>
      <c r="MZ72" s="156">
        <v>351</v>
      </c>
      <c r="NA72" s="156">
        <v>53</v>
      </c>
      <c r="NB72" s="156">
        <v>51</v>
      </c>
      <c r="NC72" s="156">
        <v>92</v>
      </c>
      <c r="ND72" s="156">
        <v>3</v>
      </c>
      <c r="NE72" s="156">
        <v>52</v>
      </c>
      <c r="NF72" s="156"/>
      <c r="NG72" s="156"/>
      <c r="NH72" s="156"/>
      <c r="NI72" s="278">
        <v>1</v>
      </c>
      <c r="NJ72" s="289">
        <f t="shared" si="37"/>
        <v>10984</v>
      </c>
      <c r="NK72" s="290">
        <f t="shared" si="38"/>
        <v>30.010928961748633</v>
      </c>
      <c r="NL72" s="386">
        <f t="shared" si="39"/>
        <v>64496</v>
      </c>
      <c r="NM72" s="387">
        <f t="shared" si="40"/>
        <v>10984</v>
      </c>
      <c r="NN72" s="393">
        <f t="shared" si="41"/>
        <v>0.14552199258081611</v>
      </c>
      <c r="NO72" s="380"/>
      <c r="NP72" s="176">
        <v>14</v>
      </c>
      <c r="NQ72" s="176">
        <v>304</v>
      </c>
      <c r="NR72" s="176">
        <v>1055</v>
      </c>
      <c r="NS72" s="176">
        <v>3726</v>
      </c>
      <c r="NT72" s="176">
        <v>1916</v>
      </c>
      <c r="NU72" s="176">
        <v>2563</v>
      </c>
      <c r="NV72" s="176"/>
      <c r="NW72" s="176"/>
      <c r="NX72" s="176"/>
      <c r="NY72" s="176">
        <v>426</v>
      </c>
      <c r="NZ72" s="176"/>
      <c r="OA72" s="176"/>
      <c r="OB72" s="176"/>
      <c r="OC72" s="176">
        <v>980</v>
      </c>
      <c r="OD72" s="176"/>
      <c r="OE72" s="397"/>
      <c r="OF72" s="403">
        <f t="shared" si="42"/>
        <v>10984</v>
      </c>
      <c r="OG72" s="407">
        <f t="shared" si="43"/>
        <v>0.125</v>
      </c>
      <c r="OH72" s="415">
        <v>1885</v>
      </c>
      <c r="OI72" s="416">
        <v>44</v>
      </c>
      <c r="OJ72" s="416">
        <v>41</v>
      </c>
      <c r="OK72" s="416">
        <v>1970</v>
      </c>
      <c r="OL72" s="416">
        <v>670</v>
      </c>
      <c r="OM72" s="416">
        <v>218</v>
      </c>
      <c r="ON72" s="416">
        <v>25</v>
      </c>
      <c r="OO72" s="416">
        <v>913</v>
      </c>
      <c r="OP72" s="417">
        <v>2883</v>
      </c>
      <c r="OQ72" s="429">
        <v>1</v>
      </c>
      <c r="OR72" s="430">
        <v>3</v>
      </c>
      <c r="OS72" s="431">
        <v>4</v>
      </c>
      <c r="OT72" s="346">
        <v>12.35</v>
      </c>
      <c r="OU72" s="177">
        <v>2.0583333333333331</v>
      </c>
      <c r="OV72" s="171">
        <v>14.990000000000002</v>
      </c>
      <c r="OW72" s="177">
        <v>0.33311111111111114</v>
      </c>
      <c r="OX72" s="171">
        <v>52.1</v>
      </c>
      <c r="OY72" s="177">
        <v>8.6833333333333336</v>
      </c>
      <c r="OZ72" s="171">
        <v>137.08999999999997</v>
      </c>
      <c r="PA72" s="178">
        <v>3.0464444444444441</v>
      </c>
      <c r="PB72" s="155"/>
      <c r="PC72" s="156"/>
      <c r="PD72" s="156"/>
      <c r="PE72" s="156"/>
      <c r="PF72" s="156"/>
      <c r="PG72" s="156"/>
      <c r="PH72" s="156"/>
      <c r="PI72" s="156"/>
      <c r="PJ72" s="157"/>
    </row>
    <row r="73" spans="1:426" x14ac:dyDescent="0.15">
      <c r="A73" s="130" t="s">
        <v>546</v>
      </c>
      <c r="B73" s="131" t="s">
        <v>559</v>
      </c>
      <c r="C73" s="1093" t="s">
        <v>560</v>
      </c>
      <c r="D73" s="1094" t="s">
        <v>561</v>
      </c>
      <c r="E73" s="1094" t="s">
        <v>408</v>
      </c>
      <c r="F73" s="1093" t="s">
        <v>562</v>
      </c>
      <c r="G73" s="1093" t="s">
        <v>562</v>
      </c>
      <c r="H73" s="1093" t="s">
        <v>186</v>
      </c>
      <c r="I73" s="132" t="s">
        <v>493</v>
      </c>
      <c r="J73" s="133" t="s">
        <v>282</v>
      </c>
      <c r="K73" s="134"/>
      <c r="L73" s="135"/>
      <c r="M73" s="135"/>
      <c r="N73" s="135"/>
      <c r="O73" s="136"/>
      <c r="P73" s="137"/>
      <c r="Q73" s="138"/>
      <c r="R73" s="139"/>
      <c r="S73" s="139"/>
      <c r="T73" s="139"/>
      <c r="U73" s="467"/>
      <c r="V73" s="140">
        <v>180.10992060000001</v>
      </c>
      <c r="W73" s="141">
        <v>9</v>
      </c>
      <c r="X73" s="141">
        <v>494.1630159</v>
      </c>
      <c r="Y73" s="141">
        <v>142.77597879999999</v>
      </c>
      <c r="Z73" s="141">
        <v>25.74777778</v>
      </c>
      <c r="AA73" s="141">
        <v>306.78544970000002</v>
      </c>
      <c r="AB73" s="141">
        <v>0</v>
      </c>
      <c r="AC73" s="141">
        <v>82.053988099999998</v>
      </c>
      <c r="AD73" s="141">
        <v>248.02664680000001</v>
      </c>
      <c r="AE73" s="141">
        <v>1488.6627776799999</v>
      </c>
      <c r="AF73" s="142">
        <v>0.15545718680578749</v>
      </c>
      <c r="AG73" s="143">
        <v>0.42652393615722706</v>
      </c>
      <c r="AH73" s="147"/>
      <c r="AI73" s="148">
        <v>1</v>
      </c>
      <c r="AJ73" s="149">
        <v>31891</v>
      </c>
      <c r="AK73" s="150">
        <v>31389</v>
      </c>
      <c r="AL73" s="150">
        <v>1230</v>
      </c>
      <c r="AM73" s="150"/>
      <c r="AN73" s="151">
        <v>6800</v>
      </c>
      <c r="AO73" s="149">
        <v>5873</v>
      </c>
      <c r="AP73" s="150">
        <v>12798</v>
      </c>
      <c r="AQ73" s="151">
        <v>2984</v>
      </c>
      <c r="AR73" s="152"/>
      <c r="AS73" s="153"/>
      <c r="AT73" s="153"/>
      <c r="AU73" s="153"/>
      <c r="AV73" s="153"/>
      <c r="AW73" s="153"/>
      <c r="AX73" s="153"/>
      <c r="AY73" s="153"/>
      <c r="AZ73" s="153">
        <v>1</v>
      </c>
      <c r="BA73" s="153"/>
      <c r="BB73" s="153"/>
      <c r="BC73" s="153"/>
      <c r="BD73" s="153"/>
      <c r="BE73" s="153"/>
      <c r="BF73" s="153"/>
      <c r="BG73" s="153">
        <v>1</v>
      </c>
      <c r="BH73" s="153"/>
      <c r="BI73" s="153"/>
      <c r="BJ73" s="153"/>
      <c r="BK73" s="153"/>
      <c r="BL73" s="153"/>
      <c r="BM73" s="153"/>
      <c r="BN73" s="153"/>
      <c r="BO73" s="153"/>
      <c r="BP73" s="153"/>
      <c r="BQ73" s="153"/>
      <c r="BR73" s="153"/>
      <c r="BS73" s="154">
        <v>2</v>
      </c>
      <c r="BT73" s="155"/>
      <c r="BU73" s="156"/>
      <c r="BV73" s="156"/>
      <c r="BW73" s="156"/>
      <c r="BX73" s="156"/>
      <c r="BY73" s="156"/>
      <c r="BZ73" s="156"/>
      <c r="CA73" s="156"/>
      <c r="CB73" s="156">
        <v>45</v>
      </c>
      <c r="CC73" s="156"/>
      <c r="CD73" s="156"/>
      <c r="CE73" s="156"/>
      <c r="CF73" s="156">
        <v>55</v>
      </c>
      <c r="CG73" s="156"/>
      <c r="CH73" s="156"/>
      <c r="CI73" s="156">
        <v>81</v>
      </c>
      <c r="CJ73" s="156"/>
      <c r="CK73" s="156"/>
      <c r="CL73" s="156"/>
      <c r="CM73" s="156"/>
      <c r="CN73" s="156"/>
      <c r="CO73" s="156">
        <v>25</v>
      </c>
      <c r="CP73" s="156"/>
      <c r="CQ73" s="156">
        <v>40</v>
      </c>
      <c r="CR73" s="156"/>
      <c r="CS73" s="156">
        <v>10</v>
      </c>
      <c r="CT73" s="156"/>
      <c r="CU73" s="156"/>
      <c r="CV73" s="156">
        <v>36</v>
      </c>
      <c r="CW73" s="156">
        <v>20</v>
      </c>
      <c r="CX73" s="156"/>
      <c r="CY73" s="156">
        <v>28</v>
      </c>
      <c r="CZ73" s="156"/>
      <c r="DA73" s="156">
        <v>28</v>
      </c>
      <c r="DB73" s="156"/>
      <c r="DC73" s="156">
        <v>29</v>
      </c>
      <c r="DD73" s="156"/>
      <c r="DE73" s="156"/>
      <c r="DF73" s="156">
        <v>30</v>
      </c>
      <c r="DG73" s="278">
        <v>130</v>
      </c>
      <c r="DH73" s="289">
        <v>557</v>
      </c>
      <c r="DI73" s="290">
        <f t="shared" si="23"/>
        <v>13</v>
      </c>
      <c r="DJ73" s="284"/>
      <c r="DK73" s="158"/>
      <c r="DL73" s="158"/>
      <c r="DM73" s="158"/>
      <c r="DN73" s="158"/>
      <c r="DO73" s="158"/>
      <c r="DP73" s="158"/>
      <c r="DQ73" s="158"/>
      <c r="DR73" s="158">
        <v>0.41718275652701881</v>
      </c>
      <c r="DS73" s="158"/>
      <c r="DT73" s="158"/>
      <c r="DU73" s="158"/>
      <c r="DV73" s="158">
        <v>0.34133134624937905</v>
      </c>
      <c r="DW73" s="158"/>
      <c r="DX73" s="158"/>
      <c r="DY73" s="158">
        <v>0.39330769749713285</v>
      </c>
      <c r="DZ73" s="158"/>
      <c r="EA73" s="158"/>
      <c r="EB73" s="158"/>
      <c r="EC73" s="158"/>
      <c r="ED73" s="158"/>
      <c r="EE73" s="158">
        <v>0.50153005464480871</v>
      </c>
      <c r="EF73" s="158"/>
      <c r="EG73" s="158">
        <v>0.5096994535519126</v>
      </c>
      <c r="EH73" s="158"/>
      <c r="EI73" s="158">
        <v>0.50218579234972682</v>
      </c>
      <c r="EJ73" s="158"/>
      <c r="EK73" s="158"/>
      <c r="EL73" s="158">
        <v>0.57119004250151795</v>
      </c>
      <c r="EM73" s="158">
        <v>0.44084699453551912</v>
      </c>
      <c r="EN73" s="158"/>
      <c r="EO73" s="158">
        <v>0.80386416861826693</v>
      </c>
      <c r="EP73" s="158"/>
      <c r="EQ73" s="158">
        <v>5.5425448868071818E-2</v>
      </c>
      <c r="ER73" s="158"/>
      <c r="ES73" s="158">
        <v>0.45289240625588845</v>
      </c>
      <c r="ET73" s="158"/>
      <c r="EU73" s="158"/>
      <c r="EV73" s="158">
        <v>0.69571948998178501</v>
      </c>
      <c r="EW73" s="159">
        <v>0.6187683900798655</v>
      </c>
      <c r="EX73" s="160">
        <v>0.494143096800777</v>
      </c>
      <c r="EY73" s="149">
        <v>8</v>
      </c>
      <c r="EZ73" s="150"/>
      <c r="FA73" s="150"/>
      <c r="FB73" s="150"/>
      <c r="FC73" s="150"/>
      <c r="FD73" s="150"/>
      <c r="FE73" s="150">
        <v>9</v>
      </c>
      <c r="FF73" s="150"/>
      <c r="FG73" s="150"/>
      <c r="FH73" s="150">
        <v>3</v>
      </c>
      <c r="FI73" s="150"/>
      <c r="FJ73" s="150"/>
      <c r="FK73" s="150">
        <v>14</v>
      </c>
      <c r="FL73" s="150"/>
      <c r="FM73" s="150"/>
      <c r="FN73" s="150"/>
      <c r="FO73" s="150"/>
      <c r="FP73" s="150"/>
      <c r="FQ73" s="150">
        <v>18</v>
      </c>
      <c r="FR73" s="150"/>
      <c r="FS73" s="150"/>
      <c r="FT73" s="150"/>
      <c r="FU73" s="150"/>
      <c r="FV73" s="150"/>
      <c r="FW73" s="150"/>
      <c r="FX73" s="150"/>
      <c r="FY73" s="150"/>
      <c r="FZ73" s="150"/>
      <c r="GA73" s="150"/>
      <c r="GB73" s="150"/>
      <c r="GC73" s="150"/>
      <c r="GD73" s="296">
        <v>17</v>
      </c>
      <c r="GE73" s="307">
        <v>69</v>
      </c>
      <c r="GF73" s="308">
        <f t="shared" si="24"/>
        <v>6</v>
      </c>
      <c r="GG73" s="302">
        <v>0.48224043715846993</v>
      </c>
      <c r="GH73" s="161"/>
      <c r="GI73" s="161"/>
      <c r="GJ73" s="161"/>
      <c r="GK73" s="161"/>
      <c r="GL73" s="161"/>
      <c r="GM73" s="161">
        <v>0.2416514875531269</v>
      </c>
      <c r="GN73" s="161"/>
      <c r="GO73" s="161"/>
      <c r="GP73" s="161">
        <v>0.23497267759562843</v>
      </c>
      <c r="GQ73" s="161"/>
      <c r="GR73" s="161"/>
      <c r="GS73" s="161">
        <v>0.32494145199063235</v>
      </c>
      <c r="GT73" s="161"/>
      <c r="GU73" s="161"/>
      <c r="GV73" s="161"/>
      <c r="GW73" s="161"/>
      <c r="GX73" s="161"/>
      <c r="GY73" s="161">
        <v>0.39177292046144507</v>
      </c>
      <c r="GZ73" s="161"/>
      <c r="HA73" s="161"/>
      <c r="HB73" s="161"/>
      <c r="HC73" s="161"/>
      <c r="HD73" s="161"/>
      <c r="HE73" s="161"/>
      <c r="HF73" s="161"/>
      <c r="HG73" s="161"/>
      <c r="HH73" s="161"/>
      <c r="HI73" s="161"/>
      <c r="HJ73" s="161"/>
      <c r="HK73" s="161"/>
      <c r="HL73" s="162">
        <v>0.61330761812921886</v>
      </c>
      <c r="HM73" s="163">
        <v>0.41688445394788942</v>
      </c>
      <c r="HN73" s="152">
        <v>106</v>
      </c>
      <c r="HO73" s="153"/>
      <c r="HP73" s="153">
        <v>7</v>
      </c>
      <c r="HQ73" s="153"/>
      <c r="HR73" s="153">
        <v>12</v>
      </c>
      <c r="HS73" s="164">
        <v>0.76183970856102001</v>
      </c>
      <c r="HT73" s="153">
        <v>15</v>
      </c>
      <c r="HU73" s="165"/>
      <c r="HV73" s="154"/>
      <c r="HW73" s="144">
        <v>92</v>
      </c>
      <c r="HX73" s="145">
        <v>1262</v>
      </c>
      <c r="HY73" s="145">
        <v>584</v>
      </c>
      <c r="HZ73" s="145">
        <v>1193</v>
      </c>
      <c r="IA73" s="145">
        <v>1951</v>
      </c>
      <c r="IB73" s="145">
        <v>1865</v>
      </c>
      <c r="IC73" s="145">
        <v>1818</v>
      </c>
      <c r="ID73" s="145">
        <v>789</v>
      </c>
      <c r="IE73" s="145">
        <v>2317</v>
      </c>
      <c r="IF73" s="145">
        <v>783</v>
      </c>
      <c r="IG73" s="145">
        <v>336</v>
      </c>
      <c r="IH73" s="145">
        <v>1878</v>
      </c>
      <c r="II73" s="145">
        <v>482</v>
      </c>
      <c r="IJ73" s="145">
        <v>502</v>
      </c>
      <c r="IK73" s="145">
        <v>1304</v>
      </c>
      <c r="IL73" s="145">
        <v>938</v>
      </c>
      <c r="IM73" s="145">
        <v>305</v>
      </c>
      <c r="IN73" s="145">
        <v>79</v>
      </c>
      <c r="IO73" s="145">
        <v>274</v>
      </c>
      <c r="IP73" s="145">
        <v>161</v>
      </c>
      <c r="IQ73" s="145">
        <v>145</v>
      </c>
      <c r="IR73" s="145">
        <v>186</v>
      </c>
      <c r="IS73" s="145">
        <v>22</v>
      </c>
      <c r="IT73" s="145">
        <v>129</v>
      </c>
      <c r="IU73" s="145">
        <v>295</v>
      </c>
      <c r="IV73" s="145">
        <v>1</v>
      </c>
      <c r="IW73" s="145">
        <v>5</v>
      </c>
      <c r="IX73" s="146">
        <v>3</v>
      </c>
      <c r="IY73" s="166">
        <v>19699</v>
      </c>
      <c r="IZ73" s="315">
        <f t="shared" si="25"/>
        <v>4.7210518300421344E-3</v>
      </c>
      <c r="JA73" s="439">
        <f t="shared" si="26"/>
        <v>53.822404371584696</v>
      </c>
      <c r="JB73" s="444">
        <v>678</v>
      </c>
      <c r="JC73" s="452">
        <v>3.4417990760952331E-2</v>
      </c>
      <c r="JD73" s="445">
        <v>5834</v>
      </c>
      <c r="JE73" s="454">
        <v>0.29615716533834202</v>
      </c>
      <c r="JF73" s="167">
        <v>21.760869565217391</v>
      </c>
      <c r="JG73" s="168">
        <v>6.9207606973058633</v>
      </c>
      <c r="JH73" s="168">
        <v>4.4297945205479454</v>
      </c>
      <c r="JI73" s="168">
        <v>4.3495389773679802</v>
      </c>
      <c r="JJ73" s="168">
        <v>7.6499231163505899</v>
      </c>
      <c r="JK73" s="168">
        <v>6.8605898123324396</v>
      </c>
      <c r="JL73" s="168">
        <v>5.9818481848184817</v>
      </c>
      <c r="JM73" s="168">
        <v>7.0963244613434728</v>
      </c>
      <c r="JN73" s="168">
        <v>7.3310315062580926</v>
      </c>
      <c r="JO73" s="168">
        <v>5.2886334610472545</v>
      </c>
      <c r="JP73" s="168">
        <v>6.8601190476190474</v>
      </c>
      <c r="JQ73" s="168">
        <v>5.9733759318423854</v>
      </c>
      <c r="JR73" s="168">
        <v>4.8568464730290453</v>
      </c>
      <c r="JS73" s="168">
        <v>4.0059760956175303</v>
      </c>
      <c r="JT73" s="168">
        <v>5.1641104294478524</v>
      </c>
      <c r="JU73" s="168">
        <v>9.1886993603411522</v>
      </c>
      <c r="JV73" s="168">
        <v>6.3967213114754102</v>
      </c>
      <c r="JW73" s="168">
        <v>7.3037974683544302</v>
      </c>
      <c r="JX73" s="168">
        <v>7.6824817518248176</v>
      </c>
      <c r="JY73" s="168">
        <v>7.0496894409937889</v>
      </c>
      <c r="JZ73" s="168">
        <v>2.9931034482758623</v>
      </c>
      <c r="KA73" s="168">
        <v>4.60752688172043</v>
      </c>
      <c r="KB73" s="168">
        <v>3.6818181818181817</v>
      </c>
      <c r="KC73" s="168">
        <v>2.7441860465116279</v>
      </c>
      <c r="KD73" s="168">
        <v>17.430508474576271</v>
      </c>
      <c r="KE73" s="168">
        <v>5</v>
      </c>
      <c r="KF73" s="168">
        <v>7.6</v>
      </c>
      <c r="KG73" s="169">
        <v>10</v>
      </c>
      <c r="KH73" s="464">
        <f t="shared" si="27"/>
        <v>7.0074383802156204</v>
      </c>
      <c r="KI73" s="149">
        <v>4782</v>
      </c>
      <c r="KJ73" s="150">
        <v>2516</v>
      </c>
      <c r="KK73" s="150">
        <v>141</v>
      </c>
      <c r="KL73" s="150">
        <v>81</v>
      </c>
      <c r="KM73" s="150"/>
      <c r="KN73" s="296">
        <v>12179</v>
      </c>
      <c r="KO73" s="330">
        <f t="shared" si="28"/>
        <v>0.2427534392608762</v>
      </c>
      <c r="KP73" s="331">
        <f t="shared" si="29"/>
        <v>0.1277222194020001</v>
      </c>
      <c r="KQ73" s="331">
        <f t="shared" si="30"/>
        <v>7.1577237423219456E-3</v>
      </c>
      <c r="KR73" s="331">
        <f t="shared" si="31"/>
        <v>4.1118838519721814E-3</v>
      </c>
      <c r="KS73" s="331">
        <f t="shared" si="32"/>
        <v>0</v>
      </c>
      <c r="KT73" s="332">
        <v>0.61825473374282958</v>
      </c>
      <c r="KU73" s="324">
        <v>15312.435600000001</v>
      </c>
      <c r="KV73" s="170">
        <v>986.99709999999959</v>
      </c>
      <c r="KW73" s="342">
        <v>16299.432699999999</v>
      </c>
      <c r="KX73" s="351">
        <f t="shared" si="33"/>
        <v>6.0554076829925474E-2</v>
      </c>
      <c r="KY73" s="352">
        <f t="shared" si="34"/>
        <v>0.82742437179552264</v>
      </c>
      <c r="KZ73" s="346">
        <v>9651.8307000000004</v>
      </c>
      <c r="LA73" s="171">
        <v>5438.0018999999993</v>
      </c>
      <c r="LB73" s="172">
        <v>1209.6001000000001</v>
      </c>
      <c r="LC73" s="173">
        <v>0.59215746202013531</v>
      </c>
      <c r="LD73" s="174">
        <v>229</v>
      </c>
      <c r="LE73" s="175">
        <v>5999</v>
      </c>
      <c r="LF73" s="175">
        <v>1992</v>
      </c>
      <c r="LG73" s="175">
        <v>3904</v>
      </c>
      <c r="LH73" s="175">
        <v>12163</v>
      </c>
      <c r="LI73" s="175">
        <v>9874</v>
      </c>
      <c r="LJ73" s="175">
        <v>7775</v>
      </c>
      <c r="LK73" s="175">
        <v>4556</v>
      </c>
      <c r="LL73" s="175">
        <v>14518</v>
      </c>
      <c r="LM73" s="175">
        <v>3357</v>
      </c>
      <c r="LN73" s="175">
        <v>1899</v>
      </c>
      <c r="LO73" s="175">
        <v>9204</v>
      </c>
      <c r="LP73" s="175">
        <v>1864</v>
      </c>
      <c r="LQ73" s="175">
        <v>1569</v>
      </c>
      <c r="LR73" s="175">
        <v>5312</v>
      </c>
      <c r="LS73" s="175">
        <v>4703</v>
      </c>
      <c r="LT73" s="175">
        <v>1563</v>
      </c>
      <c r="LU73" s="175">
        <v>490</v>
      </c>
      <c r="LV73" s="175">
        <v>1708</v>
      </c>
      <c r="LW73" s="175">
        <v>967</v>
      </c>
      <c r="LX73" s="175">
        <v>280</v>
      </c>
      <c r="LY73" s="175">
        <v>586</v>
      </c>
      <c r="LZ73" s="175">
        <v>58</v>
      </c>
      <c r="MA73" s="175">
        <v>221</v>
      </c>
      <c r="MB73" s="175">
        <v>4845</v>
      </c>
      <c r="MC73" s="175">
        <v>1</v>
      </c>
      <c r="MD73" s="175">
        <v>32</v>
      </c>
      <c r="ME73" s="364">
        <v>31</v>
      </c>
      <c r="MF73" s="374">
        <f t="shared" si="35"/>
        <v>99700</v>
      </c>
      <c r="MG73" s="375">
        <f t="shared" si="36"/>
        <v>272.40437158469945</v>
      </c>
      <c r="MH73" s="369">
        <v>1680</v>
      </c>
      <c r="MI73" s="156">
        <v>1493</v>
      </c>
      <c r="MJ73" s="156">
        <v>10</v>
      </c>
      <c r="MK73" s="156">
        <v>101</v>
      </c>
      <c r="ML73" s="156">
        <v>804</v>
      </c>
      <c r="MM73" s="156">
        <v>1147</v>
      </c>
      <c r="MN73" s="156">
        <v>1299</v>
      </c>
      <c r="MO73" s="156">
        <v>249</v>
      </c>
      <c r="MP73" s="156">
        <v>155</v>
      </c>
      <c r="MQ73" s="156">
        <v>25</v>
      </c>
      <c r="MR73" s="156">
        <v>76</v>
      </c>
      <c r="MS73" s="156">
        <v>136</v>
      </c>
      <c r="MT73" s="156"/>
      <c r="MU73" s="156">
        <v>12</v>
      </c>
      <c r="MV73" s="156">
        <v>258</v>
      </c>
      <c r="MW73" s="156">
        <v>2979</v>
      </c>
      <c r="MX73" s="156">
        <v>81</v>
      </c>
      <c r="MY73" s="156">
        <v>12</v>
      </c>
      <c r="MZ73" s="156">
        <v>127</v>
      </c>
      <c r="NA73" s="156">
        <v>15</v>
      </c>
      <c r="NB73" s="156">
        <v>34</v>
      </c>
      <c r="NC73" s="156">
        <v>96</v>
      </c>
      <c r="ND73" s="156">
        <v>4</v>
      </c>
      <c r="NE73" s="156">
        <v>8</v>
      </c>
      <c r="NF73" s="156"/>
      <c r="NG73" s="156">
        <v>3</v>
      </c>
      <c r="NH73" s="156"/>
      <c r="NI73" s="278"/>
      <c r="NJ73" s="289">
        <f t="shared" si="37"/>
        <v>10804</v>
      </c>
      <c r="NK73" s="290">
        <f t="shared" si="38"/>
        <v>29.519125683060111</v>
      </c>
      <c r="NL73" s="386">
        <f t="shared" si="39"/>
        <v>99700</v>
      </c>
      <c r="NM73" s="387">
        <f t="shared" si="40"/>
        <v>10804</v>
      </c>
      <c r="NN73" s="393">
        <f t="shared" si="41"/>
        <v>9.7770216462752482E-2</v>
      </c>
      <c r="NO73" s="380"/>
      <c r="NP73" s="176">
        <v>69</v>
      </c>
      <c r="NQ73" s="176">
        <v>426</v>
      </c>
      <c r="NR73" s="176">
        <v>711</v>
      </c>
      <c r="NS73" s="176">
        <v>840</v>
      </c>
      <c r="NT73" s="176">
        <v>1404</v>
      </c>
      <c r="NU73" s="176">
        <v>3353</v>
      </c>
      <c r="NV73" s="176"/>
      <c r="NW73" s="176"/>
      <c r="NX73" s="176">
        <v>333</v>
      </c>
      <c r="NY73" s="176">
        <v>617</v>
      </c>
      <c r="NZ73" s="176">
        <v>57</v>
      </c>
      <c r="OA73" s="176">
        <v>766</v>
      </c>
      <c r="OB73" s="176">
        <v>161</v>
      </c>
      <c r="OC73" s="176">
        <v>1811</v>
      </c>
      <c r="OD73" s="176">
        <v>256</v>
      </c>
      <c r="OE73" s="397"/>
      <c r="OF73" s="403">
        <f t="shared" si="42"/>
        <v>10804</v>
      </c>
      <c r="OG73" s="407">
        <f t="shared" si="43"/>
        <v>0.18780081451314329</v>
      </c>
      <c r="OH73" s="415">
        <v>1267</v>
      </c>
      <c r="OI73" s="416">
        <v>1</v>
      </c>
      <c r="OJ73" s="416">
        <v>60</v>
      </c>
      <c r="OK73" s="416">
        <v>1328</v>
      </c>
      <c r="OL73" s="416">
        <v>433</v>
      </c>
      <c r="OM73" s="416">
        <v>184</v>
      </c>
      <c r="ON73" s="416">
        <v>399</v>
      </c>
      <c r="OO73" s="416">
        <v>1016</v>
      </c>
      <c r="OP73" s="417">
        <v>2344</v>
      </c>
      <c r="OQ73" s="429"/>
      <c r="OR73" s="430"/>
      <c r="OS73" s="431"/>
      <c r="OT73" s="346">
        <v>9.1999999999999993</v>
      </c>
      <c r="OU73" s="177">
        <v>1.1499999999999999</v>
      </c>
      <c r="OV73" s="171">
        <v>21.04</v>
      </c>
      <c r="OW73" s="177">
        <v>0.34491803278688521</v>
      </c>
      <c r="OX73" s="171">
        <v>56.55</v>
      </c>
      <c r="OY73" s="177">
        <v>7.0687499999999996</v>
      </c>
      <c r="OZ73" s="171">
        <v>156.49</v>
      </c>
      <c r="PA73" s="178">
        <v>2.5654098360655739</v>
      </c>
      <c r="PB73" s="155"/>
      <c r="PC73" s="156"/>
      <c r="PD73" s="156"/>
      <c r="PE73" s="156"/>
      <c r="PF73" s="156"/>
      <c r="PG73" s="156"/>
      <c r="PH73" s="156"/>
      <c r="PI73" s="156"/>
      <c r="PJ73" s="157"/>
    </row>
    <row r="74" spans="1:426" x14ac:dyDescent="0.15">
      <c r="A74" s="130" t="s">
        <v>546</v>
      </c>
      <c r="B74" s="131" t="s">
        <v>563</v>
      </c>
      <c r="C74" s="1093" t="s">
        <v>564</v>
      </c>
      <c r="D74" s="1094" t="s">
        <v>565</v>
      </c>
      <c r="E74" s="1094" t="s">
        <v>408</v>
      </c>
      <c r="F74" s="1093" t="s">
        <v>544</v>
      </c>
      <c r="G74" s="1093" t="s">
        <v>544</v>
      </c>
      <c r="H74" s="1093" t="s">
        <v>186</v>
      </c>
      <c r="I74" s="132" t="s">
        <v>493</v>
      </c>
      <c r="J74" s="133" t="s">
        <v>282</v>
      </c>
      <c r="K74" s="134"/>
      <c r="L74" s="135"/>
      <c r="M74" s="135"/>
      <c r="N74" s="135"/>
      <c r="O74" s="136"/>
      <c r="P74" s="137"/>
      <c r="Q74" s="138"/>
      <c r="R74" s="139"/>
      <c r="S74" s="139"/>
      <c r="T74" s="139"/>
      <c r="U74" s="467"/>
      <c r="V74" s="140">
        <v>119.6662054</v>
      </c>
      <c r="W74" s="141">
        <v>6</v>
      </c>
      <c r="X74" s="141">
        <v>369.03192059999998</v>
      </c>
      <c r="Y74" s="141">
        <v>121.12981480000001</v>
      </c>
      <c r="Z74" s="141">
        <v>24.670423280000001</v>
      </c>
      <c r="AA74" s="141">
        <v>170.70357139999999</v>
      </c>
      <c r="AB74" s="141">
        <v>4.2769841270000004</v>
      </c>
      <c r="AC74" s="141">
        <v>49.554211309999999</v>
      </c>
      <c r="AD74" s="141">
        <v>193.51102180000001</v>
      </c>
      <c r="AE74" s="141">
        <v>1058.5441527170001</v>
      </c>
      <c r="AF74" s="142">
        <v>0.14674346880440536</v>
      </c>
      <c r="AG74" s="143">
        <v>0.45253397939194534</v>
      </c>
      <c r="AH74" s="147"/>
      <c r="AI74" s="148">
        <v>1</v>
      </c>
      <c r="AJ74" s="149">
        <v>21173</v>
      </c>
      <c r="AK74" s="150">
        <v>20498</v>
      </c>
      <c r="AL74" s="150">
        <v>4358</v>
      </c>
      <c r="AM74" s="150">
        <v>776</v>
      </c>
      <c r="AN74" s="151">
        <v>42495</v>
      </c>
      <c r="AO74" s="149">
        <v>12711</v>
      </c>
      <c r="AP74" s="150">
        <v>7916</v>
      </c>
      <c r="AQ74" s="151">
        <v>8577</v>
      </c>
      <c r="AR74" s="152"/>
      <c r="AS74" s="153"/>
      <c r="AT74" s="153"/>
      <c r="AU74" s="153"/>
      <c r="AV74" s="153"/>
      <c r="AW74" s="153"/>
      <c r="AX74" s="153"/>
      <c r="AY74" s="153"/>
      <c r="AZ74" s="153"/>
      <c r="BA74" s="153"/>
      <c r="BB74" s="153"/>
      <c r="BC74" s="153"/>
      <c r="BD74" s="153"/>
      <c r="BE74" s="153"/>
      <c r="BF74" s="153"/>
      <c r="BG74" s="153">
        <v>1</v>
      </c>
      <c r="BH74" s="153"/>
      <c r="BI74" s="153"/>
      <c r="BJ74" s="153"/>
      <c r="BK74" s="153"/>
      <c r="BL74" s="153"/>
      <c r="BM74" s="153"/>
      <c r="BN74" s="153"/>
      <c r="BO74" s="153"/>
      <c r="BP74" s="153"/>
      <c r="BQ74" s="153"/>
      <c r="BR74" s="153"/>
      <c r="BS74" s="154">
        <v>1</v>
      </c>
      <c r="BT74" s="155"/>
      <c r="BU74" s="156"/>
      <c r="BV74" s="156"/>
      <c r="BW74" s="156"/>
      <c r="BX74" s="156"/>
      <c r="BY74" s="156"/>
      <c r="BZ74" s="156"/>
      <c r="CA74" s="156"/>
      <c r="CB74" s="156">
        <v>36</v>
      </c>
      <c r="CC74" s="156"/>
      <c r="CD74" s="156"/>
      <c r="CE74" s="156"/>
      <c r="CF74" s="156">
        <v>45</v>
      </c>
      <c r="CG74" s="156"/>
      <c r="CH74" s="156"/>
      <c r="CI74" s="156">
        <v>54</v>
      </c>
      <c r="CJ74" s="156"/>
      <c r="CK74" s="156"/>
      <c r="CL74" s="156"/>
      <c r="CM74" s="156"/>
      <c r="CN74" s="156"/>
      <c r="CO74" s="156">
        <v>15</v>
      </c>
      <c r="CP74" s="156"/>
      <c r="CQ74" s="156">
        <v>30</v>
      </c>
      <c r="CR74" s="156"/>
      <c r="CS74" s="156"/>
      <c r="CT74" s="156"/>
      <c r="CU74" s="156"/>
      <c r="CV74" s="156">
        <v>20</v>
      </c>
      <c r="CW74" s="156"/>
      <c r="CX74" s="156"/>
      <c r="CY74" s="156"/>
      <c r="CZ74" s="156"/>
      <c r="DA74" s="156"/>
      <c r="DB74" s="156">
        <v>35</v>
      </c>
      <c r="DC74" s="156">
        <v>32</v>
      </c>
      <c r="DD74" s="156"/>
      <c r="DE74" s="156"/>
      <c r="DF74" s="156"/>
      <c r="DG74" s="278">
        <v>64</v>
      </c>
      <c r="DH74" s="289">
        <v>331</v>
      </c>
      <c r="DI74" s="290">
        <f t="shared" si="23"/>
        <v>9</v>
      </c>
      <c r="DJ74" s="284"/>
      <c r="DK74" s="158"/>
      <c r="DL74" s="158"/>
      <c r="DM74" s="158"/>
      <c r="DN74" s="158"/>
      <c r="DO74" s="158"/>
      <c r="DP74" s="158"/>
      <c r="DQ74" s="158"/>
      <c r="DR74" s="158">
        <v>0.22434729811778992</v>
      </c>
      <c r="DS74" s="158"/>
      <c r="DT74" s="158"/>
      <c r="DU74" s="158"/>
      <c r="DV74" s="158">
        <v>0.23205828779599272</v>
      </c>
      <c r="DW74" s="158"/>
      <c r="DX74" s="158"/>
      <c r="DY74" s="158">
        <v>0.49747014774337178</v>
      </c>
      <c r="DZ74" s="158"/>
      <c r="EA74" s="158"/>
      <c r="EB74" s="158"/>
      <c r="EC74" s="158"/>
      <c r="ED74" s="158"/>
      <c r="EE74" s="158">
        <v>0.35683060109289616</v>
      </c>
      <c r="EF74" s="158"/>
      <c r="EG74" s="158">
        <v>0.51138433515482695</v>
      </c>
      <c r="EH74" s="158"/>
      <c r="EI74" s="158"/>
      <c r="EJ74" s="158"/>
      <c r="EK74" s="158"/>
      <c r="EL74" s="158">
        <v>0.72827868852459021</v>
      </c>
      <c r="EM74" s="158"/>
      <c r="EN74" s="158"/>
      <c r="EO74" s="158"/>
      <c r="EP74" s="158"/>
      <c r="EQ74" s="158"/>
      <c r="ER74" s="158">
        <v>0.26252927400468384</v>
      </c>
      <c r="ES74" s="158">
        <v>0.56659836065573765</v>
      </c>
      <c r="ET74" s="158"/>
      <c r="EU74" s="158"/>
      <c r="EV74" s="158"/>
      <c r="EW74" s="159">
        <v>0.74509050546448086</v>
      </c>
      <c r="EX74" s="160">
        <v>0.47023426279035213</v>
      </c>
      <c r="EY74" s="149">
        <v>5</v>
      </c>
      <c r="EZ74" s="150"/>
      <c r="FA74" s="150"/>
      <c r="FB74" s="150"/>
      <c r="FC74" s="150"/>
      <c r="FD74" s="150"/>
      <c r="FE74" s="150">
        <v>4</v>
      </c>
      <c r="FF74" s="150"/>
      <c r="FG74" s="150"/>
      <c r="FH74" s="150"/>
      <c r="FI74" s="150"/>
      <c r="FJ74" s="150"/>
      <c r="FK74" s="150">
        <v>9</v>
      </c>
      <c r="FL74" s="150"/>
      <c r="FM74" s="150"/>
      <c r="FN74" s="150"/>
      <c r="FO74" s="150"/>
      <c r="FP74" s="150"/>
      <c r="FQ74" s="150"/>
      <c r="FR74" s="150"/>
      <c r="FS74" s="150">
        <v>10</v>
      </c>
      <c r="FT74" s="150"/>
      <c r="FU74" s="150"/>
      <c r="FV74" s="150"/>
      <c r="FW74" s="150"/>
      <c r="FX74" s="150"/>
      <c r="FY74" s="150"/>
      <c r="FZ74" s="150"/>
      <c r="GA74" s="150"/>
      <c r="GB74" s="150"/>
      <c r="GC74" s="150"/>
      <c r="GD74" s="296">
        <v>18</v>
      </c>
      <c r="GE74" s="307">
        <v>46</v>
      </c>
      <c r="GF74" s="308">
        <f t="shared" si="24"/>
        <v>5</v>
      </c>
      <c r="GG74" s="302">
        <v>0.7054644808743169</v>
      </c>
      <c r="GH74" s="161"/>
      <c r="GI74" s="161"/>
      <c r="GJ74" s="161"/>
      <c r="GK74" s="161"/>
      <c r="GL74" s="161"/>
      <c r="GM74" s="161">
        <v>0.86953551912568305</v>
      </c>
      <c r="GN74" s="161"/>
      <c r="GO74" s="161"/>
      <c r="GP74" s="161"/>
      <c r="GQ74" s="161"/>
      <c r="GR74" s="161"/>
      <c r="GS74" s="161">
        <v>0.53976927747419545</v>
      </c>
      <c r="GT74" s="161"/>
      <c r="GU74" s="161"/>
      <c r="GV74" s="161"/>
      <c r="GW74" s="161"/>
      <c r="GX74" s="161"/>
      <c r="GY74" s="161"/>
      <c r="GZ74" s="161"/>
      <c r="HA74" s="161">
        <v>0.38907103825136613</v>
      </c>
      <c r="HB74" s="161"/>
      <c r="HC74" s="161"/>
      <c r="HD74" s="161"/>
      <c r="HE74" s="161"/>
      <c r="HF74" s="161"/>
      <c r="HG74" s="161"/>
      <c r="HH74" s="161"/>
      <c r="HI74" s="161"/>
      <c r="HJ74" s="161"/>
      <c r="HK74" s="161"/>
      <c r="HL74" s="162">
        <v>0.25622343655130542</v>
      </c>
      <c r="HM74" s="163">
        <v>0.44274174388215726</v>
      </c>
      <c r="HN74" s="152">
        <v>81</v>
      </c>
      <c r="HO74" s="153"/>
      <c r="HP74" s="153"/>
      <c r="HQ74" s="153"/>
      <c r="HR74" s="153"/>
      <c r="HS74" s="164"/>
      <c r="HT74" s="153"/>
      <c r="HU74" s="165"/>
      <c r="HV74" s="154"/>
      <c r="HW74" s="144">
        <v>58</v>
      </c>
      <c r="HX74" s="145">
        <v>1195</v>
      </c>
      <c r="HY74" s="145">
        <v>12</v>
      </c>
      <c r="HZ74" s="145">
        <v>342</v>
      </c>
      <c r="IA74" s="145">
        <v>848</v>
      </c>
      <c r="IB74" s="145">
        <v>976</v>
      </c>
      <c r="IC74" s="145">
        <v>1206</v>
      </c>
      <c r="ID74" s="145">
        <v>539</v>
      </c>
      <c r="IE74" s="145">
        <v>1877</v>
      </c>
      <c r="IF74" s="145">
        <v>420</v>
      </c>
      <c r="IG74" s="145">
        <v>323</v>
      </c>
      <c r="IH74" s="145">
        <v>443</v>
      </c>
      <c r="II74" s="145">
        <v>39</v>
      </c>
      <c r="IJ74" s="145">
        <v>716</v>
      </c>
      <c r="IK74" s="145">
        <v>669</v>
      </c>
      <c r="IL74" s="145">
        <v>534</v>
      </c>
      <c r="IM74" s="145">
        <v>208</v>
      </c>
      <c r="IN74" s="145">
        <v>30</v>
      </c>
      <c r="IO74" s="145">
        <v>112</v>
      </c>
      <c r="IP74" s="145">
        <v>31</v>
      </c>
      <c r="IQ74" s="145">
        <v>28</v>
      </c>
      <c r="IR74" s="145">
        <v>74</v>
      </c>
      <c r="IS74" s="145">
        <v>5</v>
      </c>
      <c r="IT74" s="145">
        <v>111</v>
      </c>
      <c r="IU74" s="145">
        <v>590</v>
      </c>
      <c r="IV74" s="145"/>
      <c r="IW74" s="145"/>
      <c r="IX74" s="146"/>
      <c r="IY74" s="166">
        <v>11386</v>
      </c>
      <c r="IZ74" s="315">
        <f t="shared" si="25"/>
        <v>5.0939750570876512E-3</v>
      </c>
      <c r="JA74" s="439">
        <f t="shared" si="26"/>
        <v>31.10928961748634</v>
      </c>
      <c r="JB74" s="444">
        <v>458</v>
      </c>
      <c r="JC74" s="452">
        <v>4.0224837519761109E-2</v>
      </c>
      <c r="JD74" s="445">
        <v>2266</v>
      </c>
      <c r="JE74" s="454">
        <v>0.19901633585104514</v>
      </c>
      <c r="JF74" s="167">
        <v>20.586206896551722</v>
      </c>
      <c r="JG74" s="168">
        <v>6.0962343096234308</v>
      </c>
      <c r="JH74" s="168">
        <v>3.5833333333333335</v>
      </c>
      <c r="JI74" s="168">
        <v>5.3479532163742691</v>
      </c>
      <c r="JJ74" s="168">
        <v>8.6096698113207548</v>
      </c>
      <c r="JK74" s="168">
        <v>6.5071721311475406</v>
      </c>
      <c r="JL74" s="168">
        <v>6.4336650082918743</v>
      </c>
      <c r="JM74" s="168">
        <v>7.6753246753246751</v>
      </c>
      <c r="JN74" s="168">
        <v>6.6947256259989345</v>
      </c>
      <c r="JO74" s="168">
        <v>6.416666666666667</v>
      </c>
      <c r="JP74" s="168">
        <v>6.4736842105263159</v>
      </c>
      <c r="JQ74" s="168">
        <v>7.8984198645598198</v>
      </c>
      <c r="JR74" s="168">
        <v>7.1282051282051286</v>
      </c>
      <c r="JS74" s="168">
        <v>2.8659217877094973</v>
      </c>
      <c r="JT74" s="168">
        <v>4.448430493273543</v>
      </c>
      <c r="JU74" s="168">
        <v>4.8202247191011232</v>
      </c>
      <c r="JV74" s="168">
        <v>6.9951923076923075</v>
      </c>
      <c r="JW74" s="168">
        <v>8.3000000000000007</v>
      </c>
      <c r="JX74" s="168">
        <v>8.8660714285714288</v>
      </c>
      <c r="JY74" s="168">
        <v>4.645161290322581</v>
      </c>
      <c r="JZ74" s="168">
        <v>3.1428571428571428</v>
      </c>
      <c r="KA74" s="168">
        <v>3.5810810810810811</v>
      </c>
      <c r="KB74" s="168">
        <v>10</v>
      </c>
      <c r="KC74" s="168">
        <v>3.1981981981981984</v>
      </c>
      <c r="KD74" s="168">
        <v>12.067796610169491</v>
      </c>
      <c r="KE74" s="168"/>
      <c r="KF74" s="168"/>
      <c r="KG74" s="169"/>
      <c r="KH74" s="464">
        <f t="shared" si="27"/>
        <v>6.8952878374760349</v>
      </c>
      <c r="KI74" s="149">
        <v>3157</v>
      </c>
      <c r="KJ74" s="150">
        <v>1532</v>
      </c>
      <c r="KK74" s="150">
        <v>432</v>
      </c>
      <c r="KL74" s="150">
        <v>76</v>
      </c>
      <c r="KM74" s="150">
        <v>78</v>
      </c>
      <c r="KN74" s="296">
        <v>6111</v>
      </c>
      <c r="KO74" s="330">
        <f t="shared" si="28"/>
        <v>0.2772703319866503</v>
      </c>
      <c r="KP74" s="331">
        <f t="shared" si="29"/>
        <v>0.13455120323203934</v>
      </c>
      <c r="KQ74" s="331">
        <f t="shared" si="30"/>
        <v>3.7941331459687339E-2</v>
      </c>
      <c r="KR74" s="331">
        <f t="shared" si="31"/>
        <v>6.6748638679079569E-3</v>
      </c>
      <c r="KS74" s="331">
        <f t="shared" si="32"/>
        <v>6.8505181802213247E-3</v>
      </c>
      <c r="KT74" s="332">
        <v>0.5367117512734938</v>
      </c>
      <c r="KU74" s="324">
        <v>9454.1264999999985</v>
      </c>
      <c r="KV74" s="170">
        <v>923.95230000000004</v>
      </c>
      <c r="KW74" s="342">
        <v>10378.078800000001</v>
      </c>
      <c r="KX74" s="351">
        <f t="shared" si="33"/>
        <v>8.902922379043797E-2</v>
      </c>
      <c r="KY74" s="352">
        <f t="shared" si="34"/>
        <v>0.91147714737396812</v>
      </c>
      <c r="KZ74" s="346">
        <v>6362.8203999999987</v>
      </c>
      <c r="LA74" s="171">
        <v>3716.8587999999995</v>
      </c>
      <c r="LB74" s="172">
        <v>298.39959999999996</v>
      </c>
      <c r="LC74" s="173">
        <v>0.61310195486278241</v>
      </c>
      <c r="LD74" s="174">
        <v>349</v>
      </c>
      <c r="LE74" s="175">
        <v>4694</v>
      </c>
      <c r="LF74" s="175">
        <v>30</v>
      </c>
      <c r="LG74" s="175">
        <v>1423</v>
      </c>
      <c r="LH74" s="175">
        <v>5032</v>
      </c>
      <c r="LI74" s="175">
        <v>4697</v>
      </c>
      <c r="LJ74" s="175">
        <v>5796</v>
      </c>
      <c r="LK74" s="175">
        <v>3382</v>
      </c>
      <c r="LL74" s="175">
        <v>9983</v>
      </c>
      <c r="LM74" s="175">
        <v>2167</v>
      </c>
      <c r="LN74" s="175">
        <v>1278</v>
      </c>
      <c r="LO74" s="175">
        <v>2707</v>
      </c>
      <c r="LP74" s="175">
        <v>242</v>
      </c>
      <c r="LQ74" s="175">
        <v>1308</v>
      </c>
      <c r="LR74" s="175">
        <v>2329</v>
      </c>
      <c r="LS74" s="175">
        <v>2013</v>
      </c>
      <c r="LT74" s="175">
        <v>1173</v>
      </c>
      <c r="LU74" s="175">
        <v>218</v>
      </c>
      <c r="LV74" s="175">
        <v>785</v>
      </c>
      <c r="LW74" s="175">
        <v>98</v>
      </c>
      <c r="LX74" s="175">
        <v>40</v>
      </c>
      <c r="LY74" s="175">
        <v>120</v>
      </c>
      <c r="LZ74" s="175">
        <v>45</v>
      </c>
      <c r="MA74" s="175">
        <v>228</v>
      </c>
      <c r="MB74" s="175">
        <v>6529</v>
      </c>
      <c r="MC74" s="175"/>
      <c r="MD74" s="175"/>
      <c r="ME74" s="364"/>
      <c r="MF74" s="374">
        <f t="shared" si="35"/>
        <v>56666</v>
      </c>
      <c r="MG74" s="375">
        <f t="shared" si="36"/>
        <v>154.82513661202185</v>
      </c>
      <c r="MH74" s="369">
        <v>782</v>
      </c>
      <c r="MI74" s="156">
        <v>1423</v>
      </c>
      <c r="MJ74" s="156">
        <v>1</v>
      </c>
      <c r="MK74" s="156">
        <v>68</v>
      </c>
      <c r="ML74" s="156">
        <v>1428</v>
      </c>
      <c r="MM74" s="156">
        <v>713</v>
      </c>
      <c r="MN74" s="156">
        <v>829</v>
      </c>
      <c r="MO74" s="156">
        <v>233</v>
      </c>
      <c r="MP74" s="156">
        <v>710</v>
      </c>
      <c r="MQ74" s="156">
        <v>146</v>
      </c>
      <c r="MR74" s="156">
        <v>492</v>
      </c>
      <c r="MS74" s="156">
        <v>352</v>
      </c>
      <c r="MT74" s="156"/>
      <c r="MU74" s="156">
        <v>53</v>
      </c>
      <c r="MV74" s="156"/>
      <c r="MW74" s="156">
        <v>32</v>
      </c>
      <c r="MX74" s="156">
        <v>89</v>
      </c>
      <c r="MY74" s="156">
        <v>2</v>
      </c>
      <c r="MZ74" s="156">
        <v>98</v>
      </c>
      <c r="NA74" s="156">
        <v>16</v>
      </c>
      <c r="NB74" s="156">
        <v>25</v>
      </c>
      <c r="NC74" s="156">
        <v>76</v>
      </c>
      <c r="ND74" s="156"/>
      <c r="NE74" s="156">
        <v>23</v>
      </c>
      <c r="NF74" s="156"/>
      <c r="NG74" s="156"/>
      <c r="NH74" s="156"/>
      <c r="NI74" s="278"/>
      <c r="NJ74" s="289">
        <f t="shared" si="37"/>
        <v>7591</v>
      </c>
      <c r="NK74" s="290">
        <f t="shared" si="38"/>
        <v>20.740437158469945</v>
      </c>
      <c r="NL74" s="386">
        <f t="shared" si="39"/>
        <v>56666</v>
      </c>
      <c r="NM74" s="387">
        <f t="shared" si="40"/>
        <v>7591</v>
      </c>
      <c r="NN74" s="393">
        <f t="shared" si="41"/>
        <v>0.11813498918405776</v>
      </c>
      <c r="NO74" s="380"/>
      <c r="NP74" s="176">
        <v>127</v>
      </c>
      <c r="NQ74" s="176">
        <v>314</v>
      </c>
      <c r="NR74" s="176">
        <v>508</v>
      </c>
      <c r="NS74" s="176">
        <v>630</v>
      </c>
      <c r="NT74" s="176">
        <v>1177</v>
      </c>
      <c r="NU74" s="176">
        <v>3415</v>
      </c>
      <c r="NV74" s="176"/>
      <c r="NW74" s="176"/>
      <c r="NX74" s="176">
        <v>1150</v>
      </c>
      <c r="NY74" s="176">
        <v>270</v>
      </c>
      <c r="NZ74" s="176"/>
      <c r="OA74" s="176"/>
      <c r="OB74" s="176"/>
      <c r="OC74" s="176"/>
      <c r="OD74" s="176"/>
      <c r="OE74" s="397"/>
      <c r="OF74" s="403">
        <f t="shared" si="42"/>
        <v>7591</v>
      </c>
      <c r="OG74" s="407">
        <f t="shared" si="43"/>
        <v>0.12501646686866025</v>
      </c>
      <c r="OH74" s="415">
        <v>953</v>
      </c>
      <c r="OI74" s="416">
        <v>25</v>
      </c>
      <c r="OJ74" s="416">
        <v>193</v>
      </c>
      <c r="OK74" s="416">
        <v>1171</v>
      </c>
      <c r="OL74" s="416">
        <v>238</v>
      </c>
      <c r="OM74" s="416">
        <v>8</v>
      </c>
      <c r="ON74" s="416">
        <v>95</v>
      </c>
      <c r="OO74" s="416">
        <v>341</v>
      </c>
      <c r="OP74" s="417">
        <v>1512</v>
      </c>
      <c r="OQ74" s="429"/>
      <c r="OR74" s="430"/>
      <c r="OS74" s="431"/>
      <c r="OT74" s="346">
        <v>9.93</v>
      </c>
      <c r="OU74" s="177">
        <v>1.986</v>
      </c>
      <c r="OV74" s="171">
        <v>11.68</v>
      </c>
      <c r="OW74" s="177">
        <v>0.28487804878048778</v>
      </c>
      <c r="OX74" s="171">
        <v>30.3</v>
      </c>
      <c r="OY74" s="177">
        <v>6.0600000000000005</v>
      </c>
      <c r="OZ74" s="171">
        <v>102.66</v>
      </c>
      <c r="PA74" s="178">
        <v>2.5039024390243902</v>
      </c>
      <c r="PB74" s="155"/>
      <c r="PC74" s="156"/>
      <c r="PD74" s="156"/>
      <c r="PE74" s="156"/>
      <c r="PF74" s="156"/>
      <c r="PG74" s="156"/>
      <c r="PH74" s="156"/>
      <c r="PI74" s="156"/>
      <c r="PJ74" s="157"/>
    </row>
    <row r="75" spans="1:426" x14ac:dyDescent="0.15">
      <c r="A75" s="130" t="s">
        <v>546</v>
      </c>
      <c r="B75" s="131" t="s">
        <v>566</v>
      </c>
      <c r="C75" s="1093" t="s">
        <v>567</v>
      </c>
      <c r="D75" s="1094" t="s">
        <v>568</v>
      </c>
      <c r="E75" s="1094" t="s">
        <v>408</v>
      </c>
      <c r="F75" s="1093" t="s">
        <v>409</v>
      </c>
      <c r="G75" s="1093" t="s">
        <v>409</v>
      </c>
      <c r="H75" s="1093" t="s">
        <v>186</v>
      </c>
      <c r="I75" s="132" t="s">
        <v>493</v>
      </c>
      <c r="J75" s="133" t="s">
        <v>282</v>
      </c>
      <c r="K75" s="134"/>
      <c r="L75" s="135"/>
      <c r="M75" s="135"/>
      <c r="N75" s="135"/>
      <c r="O75" s="136"/>
      <c r="P75" s="137"/>
      <c r="Q75" s="138"/>
      <c r="R75" s="139"/>
      <c r="S75" s="139"/>
      <c r="T75" s="139"/>
      <c r="U75" s="467"/>
      <c r="V75" s="140">
        <v>104.53338789999999</v>
      </c>
      <c r="W75" s="141">
        <v>6.0701884919999998</v>
      </c>
      <c r="X75" s="141">
        <v>289.58776189999998</v>
      </c>
      <c r="Y75" s="141">
        <v>86.919656090000004</v>
      </c>
      <c r="Z75" s="141">
        <v>25.9744709</v>
      </c>
      <c r="AA75" s="141">
        <v>153.20624340000001</v>
      </c>
      <c r="AB75" s="141">
        <v>0</v>
      </c>
      <c r="AC75" s="141">
        <v>51.247177579999999</v>
      </c>
      <c r="AD75" s="141">
        <v>164.91631939999999</v>
      </c>
      <c r="AE75" s="141">
        <v>882.45520566200003</v>
      </c>
      <c r="AF75" s="142">
        <v>0.15688832164335167</v>
      </c>
      <c r="AG75" s="143">
        <v>0.43462609263566726</v>
      </c>
      <c r="AH75" s="147"/>
      <c r="AI75" s="148">
        <v>1</v>
      </c>
      <c r="AJ75" s="149">
        <v>29134</v>
      </c>
      <c r="AK75" s="150">
        <v>19895</v>
      </c>
      <c r="AL75" s="150">
        <v>13018</v>
      </c>
      <c r="AM75" s="150"/>
      <c r="AN75" s="151">
        <v>23172</v>
      </c>
      <c r="AO75" s="149">
        <v>8876</v>
      </c>
      <c r="AP75" s="150">
        <v>6724</v>
      </c>
      <c r="AQ75" s="151">
        <v>5747</v>
      </c>
      <c r="AR75" s="152"/>
      <c r="AS75" s="153"/>
      <c r="AT75" s="153"/>
      <c r="AU75" s="153"/>
      <c r="AV75" s="153"/>
      <c r="AW75" s="153"/>
      <c r="AX75" s="153"/>
      <c r="AY75" s="153"/>
      <c r="AZ75" s="153"/>
      <c r="BA75" s="153"/>
      <c r="BB75" s="153"/>
      <c r="BC75" s="153"/>
      <c r="BD75" s="153"/>
      <c r="BE75" s="153"/>
      <c r="BF75" s="153"/>
      <c r="BG75" s="153">
        <v>1</v>
      </c>
      <c r="BH75" s="153"/>
      <c r="BI75" s="153"/>
      <c r="BJ75" s="153"/>
      <c r="BK75" s="153"/>
      <c r="BL75" s="153"/>
      <c r="BM75" s="153"/>
      <c r="BN75" s="153"/>
      <c r="BO75" s="153"/>
      <c r="BP75" s="153"/>
      <c r="BQ75" s="153"/>
      <c r="BR75" s="153"/>
      <c r="BS75" s="154">
        <v>1</v>
      </c>
      <c r="BT75" s="155"/>
      <c r="BU75" s="156"/>
      <c r="BV75" s="156"/>
      <c r="BW75" s="156"/>
      <c r="BX75" s="156"/>
      <c r="BY75" s="156"/>
      <c r="BZ75" s="156"/>
      <c r="CA75" s="156"/>
      <c r="CB75" s="156">
        <v>30</v>
      </c>
      <c r="CC75" s="156"/>
      <c r="CD75" s="156"/>
      <c r="CE75" s="156"/>
      <c r="CF75" s="156">
        <v>40</v>
      </c>
      <c r="CG75" s="156"/>
      <c r="CH75" s="156"/>
      <c r="CI75" s="156">
        <v>50</v>
      </c>
      <c r="CJ75" s="156"/>
      <c r="CK75" s="156"/>
      <c r="CL75" s="156"/>
      <c r="CM75" s="156"/>
      <c r="CN75" s="156"/>
      <c r="CO75" s="156">
        <v>18</v>
      </c>
      <c r="CP75" s="156"/>
      <c r="CQ75" s="156">
        <v>30</v>
      </c>
      <c r="CR75" s="156"/>
      <c r="CS75" s="156"/>
      <c r="CT75" s="156"/>
      <c r="CU75" s="156"/>
      <c r="CV75" s="156">
        <v>30</v>
      </c>
      <c r="CW75" s="156">
        <v>10</v>
      </c>
      <c r="CX75" s="156"/>
      <c r="CY75" s="156"/>
      <c r="CZ75" s="156"/>
      <c r="DA75" s="156"/>
      <c r="DB75" s="156"/>
      <c r="DC75" s="156">
        <v>30</v>
      </c>
      <c r="DD75" s="156"/>
      <c r="DE75" s="156"/>
      <c r="DF75" s="156">
        <v>20</v>
      </c>
      <c r="DG75" s="278">
        <v>90</v>
      </c>
      <c r="DH75" s="289">
        <v>348</v>
      </c>
      <c r="DI75" s="290">
        <f t="shared" si="23"/>
        <v>10</v>
      </c>
      <c r="DJ75" s="284"/>
      <c r="DK75" s="158"/>
      <c r="DL75" s="158"/>
      <c r="DM75" s="158"/>
      <c r="DN75" s="158"/>
      <c r="DO75" s="158"/>
      <c r="DP75" s="158"/>
      <c r="DQ75" s="158"/>
      <c r="DR75" s="158">
        <v>0.27213114754098361</v>
      </c>
      <c r="DS75" s="158"/>
      <c r="DT75" s="158"/>
      <c r="DU75" s="158"/>
      <c r="DV75" s="158">
        <v>0.23497267759562843</v>
      </c>
      <c r="DW75" s="158"/>
      <c r="DX75" s="158"/>
      <c r="DY75" s="158">
        <v>0.52961748633879779</v>
      </c>
      <c r="DZ75" s="158"/>
      <c r="EA75" s="158"/>
      <c r="EB75" s="158"/>
      <c r="EC75" s="158"/>
      <c r="ED75" s="158"/>
      <c r="EE75" s="158">
        <v>0.29462659380692169</v>
      </c>
      <c r="EF75" s="158"/>
      <c r="EG75" s="158">
        <v>0.53661202185792345</v>
      </c>
      <c r="EH75" s="158"/>
      <c r="EI75" s="158"/>
      <c r="EJ75" s="158"/>
      <c r="EK75" s="158"/>
      <c r="EL75" s="158">
        <v>0.59098360655737703</v>
      </c>
      <c r="EM75" s="158">
        <v>4.8087431693989074E-2</v>
      </c>
      <c r="EN75" s="158"/>
      <c r="EO75" s="158"/>
      <c r="EP75" s="158"/>
      <c r="EQ75" s="158"/>
      <c r="ER75" s="158"/>
      <c r="ES75" s="158">
        <v>0.69517304189435336</v>
      </c>
      <c r="ET75" s="158"/>
      <c r="EU75" s="158"/>
      <c r="EV75" s="158">
        <v>0.26912568306010931</v>
      </c>
      <c r="EW75" s="159">
        <v>0.53542805100182145</v>
      </c>
      <c r="EX75" s="160">
        <v>0.45425852647446768</v>
      </c>
      <c r="EY75" s="149">
        <v>7</v>
      </c>
      <c r="EZ75" s="150"/>
      <c r="FA75" s="150"/>
      <c r="FB75" s="150"/>
      <c r="FC75" s="150"/>
      <c r="FD75" s="150"/>
      <c r="FE75" s="150">
        <v>5</v>
      </c>
      <c r="FF75" s="150"/>
      <c r="FG75" s="150"/>
      <c r="FH75" s="150"/>
      <c r="FI75" s="150"/>
      <c r="FJ75" s="150"/>
      <c r="FK75" s="150">
        <v>15</v>
      </c>
      <c r="FL75" s="150"/>
      <c r="FM75" s="150"/>
      <c r="FN75" s="150"/>
      <c r="FO75" s="150"/>
      <c r="FP75" s="150"/>
      <c r="FQ75" s="150"/>
      <c r="FR75" s="150"/>
      <c r="FS75" s="150"/>
      <c r="FT75" s="150"/>
      <c r="FU75" s="150"/>
      <c r="FV75" s="150"/>
      <c r="FW75" s="150"/>
      <c r="FX75" s="150"/>
      <c r="FY75" s="150"/>
      <c r="FZ75" s="150"/>
      <c r="GA75" s="150"/>
      <c r="GB75" s="150"/>
      <c r="GC75" s="150"/>
      <c r="GD75" s="296">
        <v>10</v>
      </c>
      <c r="GE75" s="307">
        <v>37</v>
      </c>
      <c r="GF75" s="308">
        <f t="shared" si="24"/>
        <v>4</v>
      </c>
      <c r="GG75" s="302">
        <v>0.59172521467603434</v>
      </c>
      <c r="GH75" s="161"/>
      <c r="GI75" s="161"/>
      <c r="GJ75" s="161"/>
      <c r="GK75" s="161"/>
      <c r="GL75" s="161"/>
      <c r="GM75" s="161">
        <v>0.60327868852459021</v>
      </c>
      <c r="GN75" s="161"/>
      <c r="GO75" s="161"/>
      <c r="GP75" s="161"/>
      <c r="GQ75" s="161"/>
      <c r="GR75" s="161"/>
      <c r="GS75" s="161">
        <v>0.30928961748633882</v>
      </c>
      <c r="GT75" s="161"/>
      <c r="GU75" s="161"/>
      <c r="GV75" s="161"/>
      <c r="GW75" s="161"/>
      <c r="GX75" s="161"/>
      <c r="GY75" s="161"/>
      <c r="GZ75" s="161"/>
      <c r="HA75" s="161"/>
      <c r="HB75" s="161"/>
      <c r="HC75" s="161"/>
      <c r="HD75" s="161"/>
      <c r="HE75" s="161"/>
      <c r="HF75" s="161"/>
      <c r="HG75" s="161"/>
      <c r="HH75" s="161"/>
      <c r="HI75" s="161"/>
      <c r="HJ75" s="161"/>
      <c r="HK75" s="161"/>
      <c r="HL75" s="162">
        <v>1.0314207650273224</v>
      </c>
      <c r="HM75" s="163">
        <v>0.59762221237631075</v>
      </c>
      <c r="HN75" s="152">
        <v>130</v>
      </c>
      <c r="HO75" s="153"/>
      <c r="HP75" s="153"/>
      <c r="HQ75" s="153"/>
      <c r="HR75" s="153"/>
      <c r="HS75" s="164"/>
      <c r="HT75" s="153"/>
      <c r="HU75" s="165"/>
      <c r="HV75" s="154"/>
      <c r="HW75" s="144">
        <v>80</v>
      </c>
      <c r="HX75" s="145">
        <v>890</v>
      </c>
      <c r="HY75" s="145">
        <v>17</v>
      </c>
      <c r="HZ75" s="145">
        <v>484</v>
      </c>
      <c r="IA75" s="145">
        <v>873</v>
      </c>
      <c r="IB75" s="145">
        <v>1160</v>
      </c>
      <c r="IC75" s="145">
        <v>1016</v>
      </c>
      <c r="ID75" s="145">
        <v>339</v>
      </c>
      <c r="IE75" s="145">
        <v>2564</v>
      </c>
      <c r="IF75" s="145">
        <v>276</v>
      </c>
      <c r="IG75" s="145">
        <v>238</v>
      </c>
      <c r="IH75" s="145">
        <v>617</v>
      </c>
      <c r="II75" s="145">
        <v>167</v>
      </c>
      <c r="IJ75" s="145">
        <v>464</v>
      </c>
      <c r="IK75" s="145">
        <v>707</v>
      </c>
      <c r="IL75" s="145">
        <v>544</v>
      </c>
      <c r="IM75" s="145">
        <v>179</v>
      </c>
      <c r="IN75" s="145">
        <v>33</v>
      </c>
      <c r="IO75" s="145">
        <v>170</v>
      </c>
      <c r="IP75" s="145">
        <v>89</v>
      </c>
      <c r="IQ75" s="145">
        <v>64</v>
      </c>
      <c r="IR75" s="145">
        <v>89</v>
      </c>
      <c r="IS75" s="145">
        <v>7</v>
      </c>
      <c r="IT75" s="145">
        <v>139</v>
      </c>
      <c r="IU75" s="145">
        <v>820</v>
      </c>
      <c r="IV75" s="145"/>
      <c r="IW75" s="145">
        <v>2</v>
      </c>
      <c r="IX75" s="146">
        <v>1</v>
      </c>
      <c r="IY75" s="166">
        <v>12029</v>
      </c>
      <c r="IZ75" s="315">
        <f t="shared" si="25"/>
        <v>6.6505943968742202E-3</v>
      </c>
      <c r="JA75" s="439">
        <f t="shared" si="26"/>
        <v>32.866120218579233</v>
      </c>
      <c r="JB75" s="444">
        <v>894</v>
      </c>
      <c r="JC75" s="452">
        <v>7.432039238506942E-2</v>
      </c>
      <c r="JD75" s="445">
        <v>2145</v>
      </c>
      <c r="JE75" s="454">
        <v>0.17831906226619004</v>
      </c>
      <c r="JF75" s="167">
        <v>22.862500000000001</v>
      </c>
      <c r="JG75" s="168">
        <v>5.8786516853932582</v>
      </c>
      <c r="JH75" s="168">
        <v>4.0588235294117645</v>
      </c>
      <c r="JI75" s="168">
        <v>3.7520661157024793</v>
      </c>
      <c r="JJ75" s="168">
        <v>7.7835051546391751</v>
      </c>
      <c r="JK75" s="168">
        <v>6.0474137931034484</v>
      </c>
      <c r="JL75" s="168">
        <v>6.640748031496063</v>
      </c>
      <c r="JM75" s="168">
        <v>9.3156342182890857</v>
      </c>
      <c r="JN75" s="168">
        <v>6.1462558502340094</v>
      </c>
      <c r="JO75" s="168">
        <v>7.27536231884058</v>
      </c>
      <c r="JP75" s="168">
        <v>7.4663865546218489</v>
      </c>
      <c r="JQ75" s="168">
        <v>6.9351701782820099</v>
      </c>
      <c r="JR75" s="168">
        <v>5.2455089820359282</v>
      </c>
      <c r="JS75" s="168">
        <v>3.0280172413793105</v>
      </c>
      <c r="JT75" s="168">
        <v>4.5983026874115982</v>
      </c>
      <c r="JU75" s="168">
        <v>4.7408088235294121</v>
      </c>
      <c r="JV75" s="168">
        <v>6.8994413407821229</v>
      </c>
      <c r="JW75" s="168">
        <v>9.1818181818181817</v>
      </c>
      <c r="JX75" s="168">
        <v>7.9823529411764707</v>
      </c>
      <c r="JY75" s="168">
        <v>5.1011235955056176</v>
      </c>
      <c r="JZ75" s="168">
        <v>2.875</v>
      </c>
      <c r="KA75" s="168">
        <v>4.8314606741573032</v>
      </c>
      <c r="KB75" s="168">
        <v>4.4285714285714288</v>
      </c>
      <c r="KC75" s="168">
        <v>3.4172661870503598</v>
      </c>
      <c r="KD75" s="168">
        <v>10.271951219512195</v>
      </c>
      <c r="KE75" s="168"/>
      <c r="KF75" s="168">
        <v>16</v>
      </c>
      <c r="KG75" s="169">
        <v>11</v>
      </c>
      <c r="KH75" s="464">
        <f t="shared" si="27"/>
        <v>7.1764496567756906</v>
      </c>
      <c r="KI75" s="149">
        <v>2883</v>
      </c>
      <c r="KJ75" s="150">
        <v>2073</v>
      </c>
      <c r="KK75" s="150">
        <v>109</v>
      </c>
      <c r="KL75" s="150">
        <v>54</v>
      </c>
      <c r="KM75" s="150"/>
      <c r="KN75" s="296">
        <v>6910</v>
      </c>
      <c r="KO75" s="330">
        <f t="shared" si="28"/>
        <v>0.23967079557735474</v>
      </c>
      <c r="KP75" s="331">
        <f t="shared" si="29"/>
        <v>0.17233352730900325</v>
      </c>
      <c r="KQ75" s="331">
        <f t="shared" si="30"/>
        <v>9.0614348657411248E-3</v>
      </c>
      <c r="KR75" s="331">
        <f t="shared" si="31"/>
        <v>4.4891512178900986E-3</v>
      </c>
      <c r="KS75" s="331">
        <f t="shared" si="32"/>
        <v>0</v>
      </c>
      <c r="KT75" s="332">
        <v>0.57444509103001085</v>
      </c>
      <c r="KU75" s="324">
        <v>9282.9951000000001</v>
      </c>
      <c r="KV75" s="170">
        <v>804.97299999999996</v>
      </c>
      <c r="KW75" s="342">
        <v>10087.968100000002</v>
      </c>
      <c r="KX75" s="351">
        <f t="shared" si="33"/>
        <v>7.9795355419492231E-2</v>
      </c>
      <c r="KY75" s="352">
        <f t="shared" si="34"/>
        <v>0.83863730152132365</v>
      </c>
      <c r="KZ75" s="346">
        <v>6275.4031000000004</v>
      </c>
      <c r="LA75" s="171">
        <v>3518.1815999999999</v>
      </c>
      <c r="LB75" s="172">
        <v>294.38339999999999</v>
      </c>
      <c r="LC75" s="173">
        <v>0.6220680951598172</v>
      </c>
      <c r="LD75" s="174">
        <v>242</v>
      </c>
      <c r="LE75" s="175">
        <v>3451</v>
      </c>
      <c r="LF75" s="175">
        <v>51</v>
      </c>
      <c r="LG75" s="175">
        <v>1157</v>
      </c>
      <c r="LH75" s="175">
        <v>5056</v>
      </c>
      <c r="LI75" s="175">
        <v>4901</v>
      </c>
      <c r="LJ75" s="175">
        <v>4664</v>
      </c>
      <c r="LK75" s="175">
        <v>2523</v>
      </c>
      <c r="LL75" s="175">
        <v>12277</v>
      </c>
      <c r="LM75" s="175">
        <v>1667</v>
      </c>
      <c r="LN75" s="175">
        <v>1330</v>
      </c>
      <c r="LO75" s="175">
        <v>3373</v>
      </c>
      <c r="LP75" s="175">
        <v>650</v>
      </c>
      <c r="LQ75" s="175">
        <v>860</v>
      </c>
      <c r="LR75" s="175">
        <v>2480</v>
      </c>
      <c r="LS75" s="175">
        <v>2002</v>
      </c>
      <c r="LT75" s="175">
        <v>997</v>
      </c>
      <c r="LU75" s="175">
        <v>267</v>
      </c>
      <c r="LV75" s="175">
        <v>1054</v>
      </c>
      <c r="LW75" s="175">
        <v>324</v>
      </c>
      <c r="LX75" s="175">
        <v>69</v>
      </c>
      <c r="LY75" s="175">
        <v>282</v>
      </c>
      <c r="LZ75" s="175">
        <v>21</v>
      </c>
      <c r="MA75" s="175">
        <v>336</v>
      </c>
      <c r="MB75" s="175">
        <v>7602</v>
      </c>
      <c r="MC75" s="175"/>
      <c r="MD75" s="175">
        <v>25</v>
      </c>
      <c r="ME75" s="364">
        <v>8</v>
      </c>
      <c r="MF75" s="374">
        <f t="shared" si="35"/>
        <v>57669</v>
      </c>
      <c r="MG75" s="375">
        <f t="shared" si="36"/>
        <v>157.5655737704918</v>
      </c>
      <c r="MH75" s="369">
        <v>1508</v>
      </c>
      <c r="MI75" s="156">
        <v>902</v>
      </c>
      <c r="MJ75" s="156">
        <v>1</v>
      </c>
      <c r="MK75" s="156">
        <v>181</v>
      </c>
      <c r="ML75" s="156">
        <v>866</v>
      </c>
      <c r="MM75" s="156">
        <v>1041</v>
      </c>
      <c r="MN75" s="156">
        <v>1081</v>
      </c>
      <c r="MO75" s="156">
        <v>301</v>
      </c>
      <c r="MP75" s="156">
        <v>938</v>
      </c>
      <c r="MQ75" s="156">
        <v>70</v>
      </c>
      <c r="MR75" s="156">
        <v>219</v>
      </c>
      <c r="MS75" s="156">
        <v>289</v>
      </c>
      <c r="MT75" s="156">
        <v>59</v>
      </c>
      <c r="MU75" s="156">
        <v>115</v>
      </c>
      <c r="MV75" s="156">
        <v>102</v>
      </c>
      <c r="MW75" s="156">
        <v>47</v>
      </c>
      <c r="MX75" s="156">
        <v>61</v>
      </c>
      <c r="MY75" s="156">
        <v>3</v>
      </c>
      <c r="MZ75" s="156">
        <v>138</v>
      </c>
      <c r="NA75" s="156">
        <v>45</v>
      </c>
      <c r="NB75" s="156">
        <v>63</v>
      </c>
      <c r="NC75" s="156">
        <v>63</v>
      </c>
      <c r="ND75" s="156">
        <v>3</v>
      </c>
      <c r="NE75" s="156">
        <v>17</v>
      </c>
      <c r="NF75" s="156"/>
      <c r="NG75" s="156"/>
      <c r="NH75" s="156">
        <v>5</v>
      </c>
      <c r="NI75" s="278">
        <v>2</v>
      </c>
      <c r="NJ75" s="289">
        <f t="shared" si="37"/>
        <v>8120</v>
      </c>
      <c r="NK75" s="290">
        <f t="shared" si="38"/>
        <v>22.185792349726775</v>
      </c>
      <c r="NL75" s="386">
        <f t="shared" si="39"/>
        <v>57669</v>
      </c>
      <c r="NM75" s="387">
        <f t="shared" si="40"/>
        <v>8120</v>
      </c>
      <c r="NN75" s="393">
        <f t="shared" si="41"/>
        <v>0.12342488865919835</v>
      </c>
      <c r="NO75" s="380"/>
      <c r="NP75" s="176">
        <v>57</v>
      </c>
      <c r="NQ75" s="176">
        <v>500</v>
      </c>
      <c r="NR75" s="176">
        <v>800</v>
      </c>
      <c r="NS75" s="176">
        <v>2451</v>
      </c>
      <c r="NT75" s="176">
        <v>1651</v>
      </c>
      <c r="NU75" s="176">
        <v>1564</v>
      </c>
      <c r="NV75" s="176"/>
      <c r="NW75" s="176"/>
      <c r="NX75" s="176"/>
      <c r="NY75" s="176">
        <v>1097</v>
      </c>
      <c r="NZ75" s="176"/>
      <c r="OA75" s="176"/>
      <c r="OB75" s="176"/>
      <c r="OC75" s="176"/>
      <c r="OD75" s="176"/>
      <c r="OE75" s="397"/>
      <c r="OF75" s="403">
        <f t="shared" si="42"/>
        <v>8120</v>
      </c>
      <c r="OG75" s="407">
        <f t="shared" si="43"/>
        <v>0.16711822660098521</v>
      </c>
      <c r="OH75" s="415">
        <v>1429</v>
      </c>
      <c r="OI75" s="416">
        <v>0</v>
      </c>
      <c r="OJ75" s="416">
        <v>12</v>
      </c>
      <c r="OK75" s="416">
        <v>1441</v>
      </c>
      <c r="OL75" s="416">
        <v>100</v>
      </c>
      <c r="OM75" s="416">
        <v>2</v>
      </c>
      <c r="ON75" s="416">
        <v>126</v>
      </c>
      <c r="OO75" s="416">
        <v>228</v>
      </c>
      <c r="OP75" s="417">
        <v>1669</v>
      </c>
      <c r="OQ75" s="429"/>
      <c r="OR75" s="430"/>
      <c r="OS75" s="431"/>
      <c r="OT75" s="346">
        <v>5.25</v>
      </c>
      <c r="OU75" s="177">
        <v>0.75</v>
      </c>
      <c r="OV75" s="171">
        <v>9.629999999999999</v>
      </c>
      <c r="OW75" s="177">
        <v>0.32099999999999995</v>
      </c>
      <c r="OX75" s="171">
        <v>39.5</v>
      </c>
      <c r="OY75" s="177">
        <v>5.6428571428571432</v>
      </c>
      <c r="OZ75" s="171">
        <v>77.5</v>
      </c>
      <c r="PA75" s="178">
        <v>2.5833333333333335</v>
      </c>
      <c r="PB75" s="155"/>
      <c r="PC75" s="156"/>
      <c r="PD75" s="156"/>
      <c r="PE75" s="156"/>
      <c r="PF75" s="156"/>
      <c r="PG75" s="156"/>
      <c r="PH75" s="156"/>
      <c r="PI75" s="156"/>
      <c r="PJ75" s="157"/>
    </row>
    <row r="76" spans="1:426" x14ac:dyDescent="0.15">
      <c r="A76" s="130" t="s">
        <v>546</v>
      </c>
      <c r="B76" s="131" t="s">
        <v>569</v>
      </c>
      <c r="C76" s="1093" t="s">
        <v>548</v>
      </c>
      <c r="D76" s="1094" t="s">
        <v>549</v>
      </c>
      <c r="E76" s="1094" t="s">
        <v>408</v>
      </c>
      <c r="F76" s="1093" t="s">
        <v>554</v>
      </c>
      <c r="G76" s="1093" t="s">
        <v>570</v>
      </c>
      <c r="H76" s="1093" t="s">
        <v>186</v>
      </c>
      <c r="I76" s="132" t="s">
        <v>493</v>
      </c>
      <c r="J76" s="133" t="s">
        <v>282</v>
      </c>
      <c r="K76" s="134"/>
      <c r="L76" s="135"/>
      <c r="M76" s="135"/>
      <c r="N76" s="135"/>
      <c r="O76" s="136"/>
      <c r="P76" s="137"/>
      <c r="Q76" s="138"/>
      <c r="R76" s="139"/>
      <c r="S76" s="139"/>
      <c r="T76" s="139"/>
      <c r="U76" s="467"/>
      <c r="V76" s="140">
        <v>27.353293650000001</v>
      </c>
      <c r="W76" s="141">
        <v>5.0999999999999997E-2</v>
      </c>
      <c r="X76" s="141">
        <v>72.424047619999996</v>
      </c>
      <c r="Y76" s="141">
        <v>37.971613759999997</v>
      </c>
      <c r="Z76" s="141">
        <v>6.9217989419999997</v>
      </c>
      <c r="AA76" s="141">
        <v>38.225978840000003</v>
      </c>
      <c r="AB76" s="141">
        <v>1.08</v>
      </c>
      <c r="AC76" s="141">
        <v>16.03982143</v>
      </c>
      <c r="AD76" s="141">
        <v>50.198908729999999</v>
      </c>
      <c r="AE76" s="141">
        <v>250.266462972</v>
      </c>
      <c r="AF76" s="142">
        <v>0.14863680181260353</v>
      </c>
      <c r="AG76" s="143">
        <v>0.3935496379449902</v>
      </c>
      <c r="AH76" s="147"/>
      <c r="AI76" s="148">
        <v>1</v>
      </c>
      <c r="AJ76" s="149"/>
      <c r="AK76" s="150"/>
      <c r="AL76" s="150"/>
      <c r="AM76" s="150"/>
      <c r="AN76" s="151"/>
      <c r="AO76" s="149">
        <v>3230</v>
      </c>
      <c r="AP76" s="150">
        <v>1641</v>
      </c>
      <c r="AQ76" s="151">
        <v>1096</v>
      </c>
      <c r="AR76" s="152"/>
      <c r="AS76" s="153"/>
      <c r="AT76" s="153"/>
      <c r="AU76" s="153"/>
      <c r="AV76" s="153"/>
      <c r="AW76" s="153"/>
      <c r="AX76" s="153"/>
      <c r="AY76" s="153"/>
      <c r="AZ76" s="153"/>
      <c r="BA76" s="153"/>
      <c r="BB76" s="153"/>
      <c r="BC76" s="153"/>
      <c r="BD76" s="153"/>
      <c r="BE76" s="153"/>
      <c r="BF76" s="153"/>
      <c r="BG76" s="153"/>
      <c r="BH76" s="153"/>
      <c r="BI76" s="153"/>
      <c r="BJ76" s="153"/>
      <c r="BK76" s="153"/>
      <c r="BL76" s="153"/>
      <c r="BM76" s="153"/>
      <c r="BN76" s="153"/>
      <c r="BO76" s="153"/>
      <c r="BP76" s="153"/>
      <c r="BQ76" s="153"/>
      <c r="BR76" s="153"/>
      <c r="BS76" s="154"/>
      <c r="BT76" s="155"/>
      <c r="BU76" s="156"/>
      <c r="BV76" s="156"/>
      <c r="BW76" s="156"/>
      <c r="BX76" s="156"/>
      <c r="BY76" s="156"/>
      <c r="BZ76" s="156"/>
      <c r="CA76" s="156"/>
      <c r="CB76" s="156">
        <v>10</v>
      </c>
      <c r="CC76" s="156"/>
      <c r="CD76" s="156"/>
      <c r="CE76" s="156"/>
      <c r="CF76" s="156">
        <v>4</v>
      </c>
      <c r="CG76" s="156"/>
      <c r="CH76" s="156"/>
      <c r="CI76" s="156">
        <v>16</v>
      </c>
      <c r="CJ76" s="156"/>
      <c r="CK76" s="156"/>
      <c r="CL76" s="156"/>
      <c r="CM76" s="156"/>
      <c r="CN76" s="156"/>
      <c r="CO76" s="156"/>
      <c r="CP76" s="156"/>
      <c r="CQ76" s="156"/>
      <c r="CR76" s="156"/>
      <c r="CS76" s="156"/>
      <c r="CT76" s="156"/>
      <c r="CU76" s="156"/>
      <c r="CV76" s="156"/>
      <c r="CW76" s="156"/>
      <c r="CX76" s="156"/>
      <c r="CY76" s="156"/>
      <c r="CZ76" s="156"/>
      <c r="DA76" s="156"/>
      <c r="DB76" s="156"/>
      <c r="DC76" s="156"/>
      <c r="DD76" s="156"/>
      <c r="DE76" s="156"/>
      <c r="DF76" s="156"/>
      <c r="DG76" s="278">
        <v>22</v>
      </c>
      <c r="DH76" s="289">
        <v>52</v>
      </c>
      <c r="DI76" s="290">
        <f t="shared" si="23"/>
        <v>4</v>
      </c>
      <c r="DJ76" s="284"/>
      <c r="DK76" s="158"/>
      <c r="DL76" s="158"/>
      <c r="DM76" s="158"/>
      <c r="DN76" s="158"/>
      <c r="DO76" s="158"/>
      <c r="DP76" s="158"/>
      <c r="DQ76" s="158"/>
      <c r="DR76" s="158">
        <v>0.55874316939890711</v>
      </c>
      <c r="DS76" s="158"/>
      <c r="DT76" s="158"/>
      <c r="DU76" s="158"/>
      <c r="DV76" s="158">
        <v>0.11133879781420765</v>
      </c>
      <c r="DW76" s="158"/>
      <c r="DX76" s="158"/>
      <c r="DY76" s="158">
        <v>1.0701844262295082</v>
      </c>
      <c r="DZ76" s="158"/>
      <c r="EA76" s="158"/>
      <c r="EB76" s="158"/>
      <c r="EC76" s="158"/>
      <c r="ED76" s="158"/>
      <c r="EE76" s="158"/>
      <c r="EF76" s="158"/>
      <c r="EG76" s="158"/>
      <c r="EH76" s="158"/>
      <c r="EI76" s="158"/>
      <c r="EJ76" s="158"/>
      <c r="EK76" s="158"/>
      <c r="EL76" s="158"/>
      <c r="EM76" s="158"/>
      <c r="EN76" s="158"/>
      <c r="EO76" s="158"/>
      <c r="EP76" s="158"/>
      <c r="EQ76" s="158"/>
      <c r="ER76" s="158"/>
      <c r="ES76" s="158"/>
      <c r="ET76" s="158"/>
      <c r="EU76" s="158"/>
      <c r="EV76" s="158"/>
      <c r="EW76" s="159">
        <v>0.23845007451564829</v>
      </c>
      <c r="EX76" s="160">
        <v>0.54618537200504413</v>
      </c>
      <c r="EY76" s="149"/>
      <c r="EZ76" s="150"/>
      <c r="FA76" s="150"/>
      <c r="FB76" s="150"/>
      <c r="FC76" s="150"/>
      <c r="FD76" s="150"/>
      <c r="FE76" s="150"/>
      <c r="FF76" s="150"/>
      <c r="FG76" s="150"/>
      <c r="FH76" s="150"/>
      <c r="FI76" s="150"/>
      <c r="FJ76" s="150"/>
      <c r="FK76" s="150"/>
      <c r="FL76" s="150"/>
      <c r="FM76" s="150"/>
      <c r="FN76" s="150"/>
      <c r="FO76" s="150"/>
      <c r="FP76" s="150"/>
      <c r="FQ76" s="150"/>
      <c r="FR76" s="150"/>
      <c r="FS76" s="150"/>
      <c r="FT76" s="150"/>
      <c r="FU76" s="150"/>
      <c r="FV76" s="150"/>
      <c r="FW76" s="150"/>
      <c r="FX76" s="150"/>
      <c r="FY76" s="150"/>
      <c r="FZ76" s="150"/>
      <c r="GA76" s="150"/>
      <c r="GB76" s="150"/>
      <c r="GC76" s="150"/>
      <c r="GD76" s="296">
        <v>5</v>
      </c>
      <c r="GE76" s="307">
        <v>5</v>
      </c>
      <c r="GF76" s="308">
        <f t="shared" si="24"/>
        <v>1</v>
      </c>
      <c r="GG76" s="302"/>
      <c r="GH76" s="161"/>
      <c r="GI76" s="161"/>
      <c r="GJ76" s="161"/>
      <c r="GK76" s="161"/>
      <c r="GL76" s="161"/>
      <c r="GM76" s="161"/>
      <c r="GN76" s="161"/>
      <c r="GO76" s="161"/>
      <c r="GP76" s="161"/>
      <c r="GQ76" s="161"/>
      <c r="GR76" s="161"/>
      <c r="GS76" s="161"/>
      <c r="GT76" s="161"/>
      <c r="GU76" s="161"/>
      <c r="GV76" s="161"/>
      <c r="GW76" s="161"/>
      <c r="GX76" s="161"/>
      <c r="GY76" s="161"/>
      <c r="GZ76" s="161"/>
      <c r="HA76" s="161"/>
      <c r="HB76" s="161"/>
      <c r="HC76" s="161"/>
      <c r="HD76" s="161"/>
      <c r="HE76" s="161"/>
      <c r="HF76" s="161"/>
      <c r="HG76" s="161"/>
      <c r="HH76" s="161"/>
      <c r="HI76" s="161"/>
      <c r="HJ76" s="161"/>
      <c r="HK76" s="161"/>
      <c r="HL76" s="162">
        <v>0.6202185792349727</v>
      </c>
      <c r="HM76" s="163">
        <v>0.6202185792349727</v>
      </c>
      <c r="HN76" s="152">
        <v>70</v>
      </c>
      <c r="HO76" s="153"/>
      <c r="HP76" s="153"/>
      <c r="HQ76" s="153"/>
      <c r="HR76" s="153"/>
      <c r="HS76" s="164"/>
      <c r="HT76" s="153"/>
      <c r="HU76" s="165"/>
      <c r="HV76" s="154"/>
      <c r="HW76" s="144">
        <v>1</v>
      </c>
      <c r="HX76" s="145">
        <v>243</v>
      </c>
      <c r="HY76" s="145">
        <v>9</v>
      </c>
      <c r="HZ76" s="145">
        <v>82</v>
      </c>
      <c r="IA76" s="145">
        <v>135</v>
      </c>
      <c r="IB76" s="145">
        <v>222</v>
      </c>
      <c r="IC76" s="145">
        <v>685</v>
      </c>
      <c r="ID76" s="145">
        <v>176</v>
      </c>
      <c r="IE76" s="145">
        <v>624</v>
      </c>
      <c r="IF76" s="145">
        <v>302</v>
      </c>
      <c r="IG76" s="145">
        <v>24</v>
      </c>
      <c r="IH76" s="145">
        <v>146</v>
      </c>
      <c r="II76" s="145">
        <v>16</v>
      </c>
      <c r="IJ76" s="145">
        <v>95</v>
      </c>
      <c r="IK76" s="145">
        <v>4</v>
      </c>
      <c r="IL76" s="145">
        <v>12</v>
      </c>
      <c r="IM76" s="145">
        <v>26</v>
      </c>
      <c r="IN76" s="145">
        <v>3</v>
      </c>
      <c r="IO76" s="145">
        <v>26</v>
      </c>
      <c r="IP76" s="145">
        <v>28</v>
      </c>
      <c r="IQ76" s="145">
        <v>14</v>
      </c>
      <c r="IR76" s="145">
        <v>31</v>
      </c>
      <c r="IS76" s="145">
        <v>5</v>
      </c>
      <c r="IT76" s="145">
        <v>25</v>
      </c>
      <c r="IU76" s="145"/>
      <c r="IV76" s="145">
        <v>1</v>
      </c>
      <c r="IW76" s="145">
        <v>2</v>
      </c>
      <c r="IX76" s="146"/>
      <c r="IY76" s="166">
        <v>2937</v>
      </c>
      <c r="IZ76" s="315">
        <f t="shared" si="25"/>
        <v>6.8096697310180451E-4</v>
      </c>
      <c r="JA76" s="439">
        <f t="shared" si="26"/>
        <v>8.0245901639344268</v>
      </c>
      <c r="JB76" s="444">
        <v>257</v>
      </c>
      <c r="JC76" s="452">
        <v>8.7504256043581891E-2</v>
      </c>
      <c r="JD76" s="445">
        <v>2906</v>
      </c>
      <c r="JE76" s="454">
        <v>0.98944501191692202</v>
      </c>
      <c r="JF76" s="167">
        <v>25</v>
      </c>
      <c r="JG76" s="168">
        <v>3.2057613168724282</v>
      </c>
      <c r="JH76" s="168">
        <v>3.1111111111111112</v>
      </c>
      <c r="JI76" s="168">
        <v>2.8902439024390243</v>
      </c>
      <c r="JJ76" s="168">
        <v>4.9259259259259256</v>
      </c>
      <c r="JK76" s="168">
        <v>5.8468468468468471</v>
      </c>
      <c r="JL76" s="168">
        <v>4.3503649635036492</v>
      </c>
      <c r="JM76" s="168">
        <v>6.3295454545454541</v>
      </c>
      <c r="JN76" s="168">
        <v>5.916666666666667</v>
      </c>
      <c r="JO76" s="168">
        <v>4.9105960264900661</v>
      </c>
      <c r="JP76" s="168">
        <v>7.875</v>
      </c>
      <c r="JQ76" s="168">
        <v>6.1917808219178081</v>
      </c>
      <c r="JR76" s="168">
        <v>6.125</v>
      </c>
      <c r="JS76" s="168">
        <v>2.357894736842105</v>
      </c>
      <c r="JT76" s="168">
        <v>1.25</v>
      </c>
      <c r="JU76" s="168">
        <v>3.4166666666666665</v>
      </c>
      <c r="JV76" s="168">
        <v>8.5384615384615383</v>
      </c>
      <c r="JW76" s="168">
        <v>5.333333333333333</v>
      </c>
      <c r="JX76" s="168">
        <v>6.4615384615384617</v>
      </c>
      <c r="JY76" s="168">
        <v>3.5357142857142856</v>
      </c>
      <c r="JZ76" s="168">
        <v>1.7857142857142858</v>
      </c>
      <c r="KA76" s="168">
        <v>3.4516129032258065</v>
      </c>
      <c r="KB76" s="168">
        <v>4</v>
      </c>
      <c r="KC76" s="168">
        <v>2.72</v>
      </c>
      <c r="KD76" s="168"/>
      <c r="KE76" s="168">
        <v>24</v>
      </c>
      <c r="KF76" s="168">
        <v>8</v>
      </c>
      <c r="KG76" s="169"/>
      <c r="KH76" s="464">
        <f t="shared" si="27"/>
        <v>6.212683817223672</v>
      </c>
      <c r="KI76" s="149">
        <v>633</v>
      </c>
      <c r="KJ76" s="150">
        <v>115</v>
      </c>
      <c r="KK76" s="150"/>
      <c r="KL76" s="150"/>
      <c r="KM76" s="150"/>
      <c r="KN76" s="296">
        <v>2189</v>
      </c>
      <c r="KO76" s="330">
        <f t="shared" si="28"/>
        <v>0.21552604698672115</v>
      </c>
      <c r="KP76" s="331">
        <f t="shared" si="29"/>
        <v>3.9155600953353763E-2</v>
      </c>
      <c r="KQ76" s="331">
        <f t="shared" si="30"/>
        <v>0</v>
      </c>
      <c r="KR76" s="331">
        <f t="shared" si="31"/>
        <v>0</v>
      </c>
      <c r="KS76" s="331">
        <f t="shared" si="32"/>
        <v>0</v>
      </c>
      <c r="KT76" s="332">
        <v>0.74531835205992514</v>
      </c>
      <c r="KU76" s="324">
        <v>1669.9619</v>
      </c>
      <c r="KV76" s="170">
        <v>105.50050000000002</v>
      </c>
      <c r="KW76" s="342">
        <v>1775.4623999999999</v>
      </c>
      <c r="KX76" s="351">
        <f t="shared" si="33"/>
        <v>5.9421421709634638E-2</v>
      </c>
      <c r="KY76" s="352">
        <f t="shared" si="34"/>
        <v>0.60451562819203264</v>
      </c>
      <c r="KZ76" s="346">
        <v>1190.9699000000001</v>
      </c>
      <c r="LA76" s="171">
        <v>469.14360000000005</v>
      </c>
      <c r="LB76" s="172">
        <v>115.34889999999999</v>
      </c>
      <c r="LC76" s="173">
        <v>0.67079421113057647</v>
      </c>
      <c r="LD76" s="174">
        <v>8</v>
      </c>
      <c r="LE76" s="175">
        <v>522</v>
      </c>
      <c r="LF76" s="175">
        <v>16</v>
      </c>
      <c r="LG76" s="175">
        <v>159</v>
      </c>
      <c r="LH76" s="175">
        <v>486</v>
      </c>
      <c r="LI76" s="175">
        <v>1075</v>
      </c>
      <c r="LJ76" s="175">
        <v>1993</v>
      </c>
      <c r="LK76" s="175">
        <v>766</v>
      </c>
      <c r="LL76" s="175">
        <v>2701</v>
      </c>
      <c r="LM76" s="175">
        <v>1129</v>
      </c>
      <c r="LN76" s="175">
        <v>151</v>
      </c>
      <c r="LO76" s="175">
        <v>740</v>
      </c>
      <c r="LP76" s="175">
        <v>83</v>
      </c>
      <c r="LQ76" s="175">
        <v>156</v>
      </c>
      <c r="LR76" s="175">
        <v>5</v>
      </c>
      <c r="LS76" s="175">
        <v>29</v>
      </c>
      <c r="LT76" s="175">
        <v>177</v>
      </c>
      <c r="LU76" s="175">
        <v>13</v>
      </c>
      <c r="LV76" s="175">
        <v>138</v>
      </c>
      <c r="LW76" s="175">
        <v>74</v>
      </c>
      <c r="LX76" s="175">
        <v>14</v>
      </c>
      <c r="LY76" s="175">
        <v>77</v>
      </c>
      <c r="LZ76" s="175">
        <v>15</v>
      </c>
      <c r="MA76" s="175">
        <v>43</v>
      </c>
      <c r="MB76" s="175"/>
      <c r="MC76" s="175">
        <v>21</v>
      </c>
      <c r="MD76" s="175">
        <v>14</v>
      </c>
      <c r="ME76" s="364"/>
      <c r="MF76" s="374">
        <f t="shared" si="35"/>
        <v>10605</v>
      </c>
      <c r="MG76" s="375">
        <f t="shared" si="36"/>
        <v>28.975409836065573</v>
      </c>
      <c r="MH76" s="369">
        <v>16</v>
      </c>
      <c r="MI76" s="156">
        <v>42</v>
      </c>
      <c r="MJ76" s="156"/>
      <c r="MK76" s="156"/>
      <c r="ML76" s="156">
        <v>45</v>
      </c>
      <c r="MM76" s="156">
        <v>83</v>
      </c>
      <c r="MN76" s="156">
        <v>302</v>
      </c>
      <c r="MO76" s="156">
        <v>152</v>
      </c>
      <c r="MP76" s="156">
        <v>453</v>
      </c>
      <c r="MQ76" s="156">
        <v>60</v>
      </c>
      <c r="MR76" s="156">
        <v>14</v>
      </c>
      <c r="MS76" s="156">
        <v>20</v>
      </c>
      <c r="MT76" s="156"/>
      <c r="MU76" s="156"/>
      <c r="MV76" s="156"/>
      <c r="MW76" s="156"/>
      <c r="MX76" s="156">
        <v>19</v>
      </c>
      <c r="MY76" s="156"/>
      <c r="MZ76" s="156">
        <v>4</v>
      </c>
      <c r="NA76" s="156"/>
      <c r="NB76" s="156"/>
      <c r="NC76" s="156"/>
      <c r="ND76" s="156"/>
      <c r="NE76" s="156"/>
      <c r="NF76" s="156"/>
      <c r="NG76" s="156">
        <v>2</v>
      </c>
      <c r="NH76" s="156"/>
      <c r="NI76" s="278"/>
      <c r="NJ76" s="289">
        <f t="shared" si="37"/>
        <v>1212</v>
      </c>
      <c r="NK76" s="290">
        <f t="shared" si="38"/>
        <v>3.3114754098360657</v>
      </c>
      <c r="NL76" s="386">
        <f t="shared" si="39"/>
        <v>10605</v>
      </c>
      <c r="NM76" s="387">
        <f t="shared" si="40"/>
        <v>1212</v>
      </c>
      <c r="NN76" s="393">
        <f t="shared" si="41"/>
        <v>0.10256410256410256</v>
      </c>
      <c r="NO76" s="380"/>
      <c r="NP76" s="176"/>
      <c r="NQ76" s="176">
        <v>2</v>
      </c>
      <c r="NR76" s="176">
        <v>9</v>
      </c>
      <c r="NS76" s="176">
        <v>21</v>
      </c>
      <c r="NT76" s="176">
        <v>44</v>
      </c>
      <c r="NU76" s="176">
        <v>1136</v>
      </c>
      <c r="NV76" s="176"/>
      <c r="NW76" s="176"/>
      <c r="NX76" s="176"/>
      <c r="NY76" s="176"/>
      <c r="NZ76" s="176"/>
      <c r="OA76" s="176"/>
      <c r="OB76" s="176"/>
      <c r="OC76" s="176"/>
      <c r="OD76" s="176"/>
      <c r="OE76" s="397"/>
      <c r="OF76" s="403">
        <f t="shared" si="42"/>
        <v>1212</v>
      </c>
      <c r="OG76" s="407">
        <f t="shared" si="43"/>
        <v>9.0759075907590765E-3</v>
      </c>
      <c r="OH76" s="415"/>
      <c r="OI76" s="416"/>
      <c r="OJ76" s="416"/>
      <c r="OK76" s="416"/>
      <c r="OL76" s="416">
        <v>3</v>
      </c>
      <c r="OM76" s="416">
        <v>6</v>
      </c>
      <c r="ON76" s="416"/>
      <c r="OO76" s="416">
        <v>9</v>
      </c>
      <c r="OP76" s="417">
        <v>9</v>
      </c>
      <c r="OQ76" s="429"/>
      <c r="OR76" s="430"/>
      <c r="OS76" s="431"/>
      <c r="OT76" s="400"/>
      <c r="OU76" s="177"/>
      <c r="OV76" s="171">
        <v>1.4</v>
      </c>
      <c r="OW76" s="177">
        <v>0.27999999999999997</v>
      </c>
      <c r="OX76" s="177"/>
      <c r="OY76" s="177"/>
      <c r="OZ76" s="171">
        <v>17.3</v>
      </c>
      <c r="PA76" s="178">
        <v>3.46</v>
      </c>
      <c r="PB76" s="155"/>
      <c r="PC76" s="156"/>
      <c r="PD76" s="156"/>
      <c r="PE76" s="156"/>
      <c r="PF76" s="156"/>
      <c r="PG76" s="156"/>
      <c r="PH76" s="156"/>
      <c r="PI76" s="156"/>
      <c r="PJ76" s="157"/>
    </row>
    <row r="77" spans="1:426" x14ac:dyDescent="0.15">
      <c r="A77" s="130" t="s">
        <v>571</v>
      </c>
      <c r="B77" s="131" t="s">
        <v>572</v>
      </c>
      <c r="C77" s="1093" t="s">
        <v>573</v>
      </c>
      <c r="D77" s="1094" t="s">
        <v>574</v>
      </c>
      <c r="E77" s="1094" t="s">
        <v>274</v>
      </c>
      <c r="F77" s="1093" t="s">
        <v>430</v>
      </c>
      <c r="G77" s="1093" t="s">
        <v>575</v>
      </c>
      <c r="H77" s="1093" t="s">
        <v>492</v>
      </c>
      <c r="I77" s="132" t="s">
        <v>493</v>
      </c>
      <c r="J77" s="133" t="s">
        <v>282</v>
      </c>
      <c r="K77" s="134">
        <v>514688</v>
      </c>
      <c r="L77" s="135">
        <v>0</v>
      </c>
      <c r="M77" s="135">
        <v>420484</v>
      </c>
      <c r="N77" s="135">
        <v>186114</v>
      </c>
      <c r="O77" s="136">
        <v>0.44261850629274835</v>
      </c>
      <c r="P77" s="137">
        <v>94204</v>
      </c>
      <c r="Q77" s="138">
        <v>0</v>
      </c>
      <c r="R77" s="139">
        <v>470651.30532999994</v>
      </c>
      <c r="S77" s="139">
        <v>0</v>
      </c>
      <c r="T77" s="139">
        <v>470651.30532999994</v>
      </c>
      <c r="U77" s="467">
        <f t="shared" si="22"/>
        <v>0.91444002061443042</v>
      </c>
      <c r="V77" s="140">
        <v>20.14990079</v>
      </c>
      <c r="W77" s="141">
        <v>0</v>
      </c>
      <c r="X77" s="141">
        <v>90.673492060000001</v>
      </c>
      <c r="Y77" s="141">
        <v>12.335661379999999</v>
      </c>
      <c r="Z77" s="141">
        <v>2.4317460319999999</v>
      </c>
      <c r="AA77" s="141">
        <v>46.202592590000002</v>
      </c>
      <c r="AB77" s="141">
        <v>0</v>
      </c>
      <c r="AC77" s="141">
        <v>14.74480159</v>
      </c>
      <c r="AD77" s="141">
        <v>36.172738099999997</v>
      </c>
      <c r="AE77" s="141">
        <v>222.71093254200002</v>
      </c>
      <c r="AF77" s="142">
        <v>0.11729147702065083</v>
      </c>
      <c r="AG77" s="143">
        <v>0.52780546768824343</v>
      </c>
      <c r="AH77" s="147"/>
      <c r="AI77" s="148"/>
      <c r="AJ77" s="149"/>
      <c r="AK77" s="150"/>
      <c r="AL77" s="150"/>
      <c r="AM77" s="150"/>
      <c r="AN77" s="151"/>
      <c r="AO77" s="149">
        <v>3893</v>
      </c>
      <c r="AP77" s="150">
        <v>52</v>
      </c>
      <c r="AQ77" s="151"/>
      <c r="AR77" s="152"/>
      <c r="AS77" s="153"/>
      <c r="AT77" s="153"/>
      <c r="AU77" s="153"/>
      <c r="AV77" s="153"/>
      <c r="AW77" s="153"/>
      <c r="AX77" s="153"/>
      <c r="AY77" s="153"/>
      <c r="AZ77" s="153"/>
      <c r="BA77" s="153"/>
      <c r="BB77" s="153"/>
      <c r="BC77" s="153"/>
      <c r="BD77" s="153"/>
      <c r="BE77" s="153"/>
      <c r="BF77" s="153"/>
      <c r="BG77" s="153"/>
      <c r="BH77" s="153"/>
      <c r="BI77" s="153"/>
      <c r="BJ77" s="153"/>
      <c r="BK77" s="153"/>
      <c r="BL77" s="153"/>
      <c r="BM77" s="153"/>
      <c r="BN77" s="153"/>
      <c r="BO77" s="153"/>
      <c r="BP77" s="153"/>
      <c r="BQ77" s="153"/>
      <c r="BR77" s="153"/>
      <c r="BS77" s="154"/>
      <c r="BT77" s="155"/>
      <c r="BU77" s="156"/>
      <c r="BV77" s="156"/>
      <c r="BW77" s="156"/>
      <c r="BX77" s="156"/>
      <c r="BY77" s="156"/>
      <c r="BZ77" s="156"/>
      <c r="CA77" s="156"/>
      <c r="CB77" s="156"/>
      <c r="CC77" s="156"/>
      <c r="CD77" s="156"/>
      <c r="CE77" s="156"/>
      <c r="CF77" s="156"/>
      <c r="CG77" s="156"/>
      <c r="CH77" s="156"/>
      <c r="CI77" s="156">
        <v>16</v>
      </c>
      <c r="CJ77" s="156"/>
      <c r="CK77" s="156"/>
      <c r="CL77" s="156"/>
      <c r="CM77" s="156"/>
      <c r="CN77" s="156"/>
      <c r="CO77" s="156"/>
      <c r="CP77" s="156"/>
      <c r="CQ77" s="156"/>
      <c r="CR77" s="156"/>
      <c r="CS77" s="156"/>
      <c r="CT77" s="156"/>
      <c r="CU77" s="156"/>
      <c r="CV77" s="156">
        <v>22</v>
      </c>
      <c r="CW77" s="156"/>
      <c r="CX77" s="156"/>
      <c r="CY77" s="156"/>
      <c r="CZ77" s="156"/>
      <c r="DA77" s="156"/>
      <c r="DB77" s="156"/>
      <c r="DC77" s="156"/>
      <c r="DD77" s="156"/>
      <c r="DE77" s="156"/>
      <c r="DF77" s="156"/>
      <c r="DG77" s="278"/>
      <c r="DH77" s="289">
        <v>38</v>
      </c>
      <c r="DI77" s="290">
        <f t="shared" si="23"/>
        <v>2</v>
      </c>
      <c r="DJ77" s="284"/>
      <c r="DK77" s="158"/>
      <c r="DL77" s="158"/>
      <c r="DM77" s="158"/>
      <c r="DN77" s="158"/>
      <c r="DO77" s="158"/>
      <c r="DP77" s="158"/>
      <c r="DQ77" s="158"/>
      <c r="DR77" s="158"/>
      <c r="DS77" s="158"/>
      <c r="DT77" s="158"/>
      <c r="DU77" s="158"/>
      <c r="DV77" s="158"/>
      <c r="DW77" s="158"/>
      <c r="DX77" s="158"/>
      <c r="DY77" s="158">
        <v>0.81181693989071035</v>
      </c>
      <c r="DZ77" s="158"/>
      <c r="EA77" s="158"/>
      <c r="EB77" s="158"/>
      <c r="EC77" s="158"/>
      <c r="ED77" s="158"/>
      <c r="EE77" s="158"/>
      <c r="EF77" s="158"/>
      <c r="EG77" s="158"/>
      <c r="EH77" s="158"/>
      <c r="EI77" s="158"/>
      <c r="EJ77" s="158"/>
      <c r="EK77" s="158"/>
      <c r="EL77" s="158">
        <v>0.58768007948335821</v>
      </c>
      <c r="EM77" s="158"/>
      <c r="EN77" s="158"/>
      <c r="EO77" s="158"/>
      <c r="EP77" s="158"/>
      <c r="EQ77" s="158"/>
      <c r="ER77" s="158"/>
      <c r="ES77" s="158"/>
      <c r="ET77" s="158"/>
      <c r="EU77" s="158"/>
      <c r="EV77" s="158"/>
      <c r="EW77" s="159"/>
      <c r="EX77" s="160">
        <v>0.68205349439171703</v>
      </c>
      <c r="EY77" s="149"/>
      <c r="EZ77" s="150"/>
      <c r="FA77" s="150"/>
      <c r="FB77" s="150"/>
      <c r="FC77" s="150"/>
      <c r="FD77" s="150"/>
      <c r="FE77" s="150"/>
      <c r="FF77" s="150"/>
      <c r="FG77" s="150"/>
      <c r="FH77" s="150"/>
      <c r="FI77" s="150"/>
      <c r="FJ77" s="150"/>
      <c r="FK77" s="150">
        <v>6</v>
      </c>
      <c r="FL77" s="150"/>
      <c r="FM77" s="150"/>
      <c r="FN77" s="150"/>
      <c r="FO77" s="150"/>
      <c r="FP77" s="150"/>
      <c r="FQ77" s="150"/>
      <c r="FR77" s="150"/>
      <c r="FS77" s="150"/>
      <c r="FT77" s="150"/>
      <c r="FU77" s="150"/>
      <c r="FV77" s="150"/>
      <c r="FW77" s="150"/>
      <c r="FX77" s="150"/>
      <c r="FY77" s="150"/>
      <c r="FZ77" s="150"/>
      <c r="GA77" s="150"/>
      <c r="GB77" s="150"/>
      <c r="GC77" s="150"/>
      <c r="GD77" s="296"/>
      <c r="GE77" s="307">
        <v>6</v>
      </c>
      <c r="GF77" s="308">
        <f t="shared" si="24"/>
        <v>1</v>
      </c>
      <c r="GG77" s="302"/>
      <c r="GH77" s="161"/>
      <c r="GI77" s="161"/>
      <c r="GJ77" s="161"/>
      <c r="GK77" s="161"/>
      <c r="GL77" s="161"/>
      <c r="GM77" s="161"/>
      <c r="GN77" s="161"/>
      <c r="GO77" s="161"/>
      <c r="GP77" s="161"/>
      <c r="GQ77" s="161"/>
      <c r="GR77" s="161"/>
      <c r="GS77" s="161">
        <v>0.66530054644808745</v>
      </c>
      <c r="GT77" s="161"/>
      <c r="GU77" s="161"/>
      <c r="GV77" s="161"/>
      <c r="GW77" s="161"/>
      <c r="GX77" s="161"/>
      <c r="GY77" s="161"/>
      <c r="GZ77" s="161"/>
      <c r="HA77" s="161"/>
      <c r="HB77" s="161"/>
      <c r="HC77" s="161"/>
      <c r="HD77" s="161"/>
      <c r="HE77" s="161"/>
      <c r="HF77" s="161"/>
      <c r="HG77" s="161"/>
      <c r="HH77" s="161"/>
      <c r="HI77" s="161"/>
      <c r="HJ77" s="161"/>
      <c r="HK77" s="161"/>
      <c r="HL77" s="162"/>
      <c r="HM77" s="163">
        <v>0.66530054644808745</v>
      </c>
      <c r="HN77" s="152">
        <v>80</v>
      </c>
      <c r="HO77" s="153"/>
      <c r="HP77" s="153"/>
      <c r="HQ77" s="153"/>
      <c r="HR77" s="153">
        <v>15</v>
      </c>
      <c r="HS77" s="164">
        <v>1.1837887067395265</v>
      </c>
      <c r="HT77" s="153"/>
      <c r="HU77" s="165"/>
      <c r="HV77" s="154"/>
      <c r="HW77" s="144">
        <v>2</v>
      </c>
      <c r="HX77" s="145">
        <v>1</v>
      </c>
      <c r="HY77" s="145"/>
      <c r="HZ77" s="145"/>
      <c r="IA77" s="145">
        <v>5</v>
      </c>
      <c r="IB77" s="145">
        <v>39</v>
      </c>
      <c r="IC77" s="145">
        <v>214</v>
      </c>
      <c r="ID77" s="145">
        <v>99</v>
      </c>
      <c r="IE77" s="145">
        <v>998</v>
      </c>
      <c r="IF77" s="145">
        <v>14</v>
      </c>
      <c r="IG77" s="145">
        <v>268</v>
      </c>
      <c r="IH77" s="145">
        <v>34</v>
      </c>
      <c r="II77" s="145">
        <v>416</v>
      </c>
      <c r="IJ77" s="145">
        <v>4</v>
      </c>
      <c r="IK77" s="145"/>
      <c r="IL77" s="145"/>
      <c r="IM77" s="145">
        <v>2</v>
      </c>
      <c r="IN77" s="145">
        <v>2</v>
      </c>
      <c r="IO77" s="145"/>
      <c r="IP77" s="145"/>
      <c r="IQ77" s="145"/>
      <c r="IR77" s="145">
        <v>3</v>
      </c>
      <c r="IS77" s="145"/>
      <c r="IT77" s="145">
        <v>37</v>
      </c>
      <c r="IU77" s="145"/>
      <c r="IV77" s="145"/>
      <c r="IW77" s="145"/>
      <c r="IX77" s="146"/>
      <c r="IY77" s="166">
        <v>2138</v>
      </c>
      <c r="IZ77" s="315">
        <f t="shared" si="25"/>
        <v>9.3545369504209543E-4</v>
      </c>
      <c r="JA77" s="439">
        <f t="shared" si="26"/>
        <v>5.8415300546448083</v>
      </c>
      <c r="JB77" s="444">
        <v>1212</v>
      </c>
      <c r="JC77" s="452">
        <v>0.56688493919550986</v>
      </c>
      <c r="JD77" s="445">
        <v>1586</v>
      </c>
      <c r="JE77" s="454">
        <v>0.74181478016838165</v>
      </c>
      <c r="JF77" s="167">
        <v>11.5</v>
      </c>
      <c r="JG77" s="168">
        <v>3</v>
      </c>
      <c r="JH77" s="168"/>
      <c r="JI77" s="168"/>
      <c r="JJ77" s="168">
        <v>4.2</v>
      </c>
      <c r="JK77" s="168">
        <v>4.0512820512820511</v>
      </c>
      <c r="JL77" s="168">
        <v>4.981308411214953</v>
      </c>
      <c r="JM77" s="168">
        <v>5.666666666666667</v>
      </c>
      <c r="JN77" s="168">
        <v>6.5450901803607211</v>
      </c>
      <c r="JO77" s="168">
        <v>5.1428571428571432</v>
      </c>
      <c r="JP77" s="168">
        <v>6.4141791044776122</v>
      </c>
      <c r="JQ77" s="168">
        <v>6.617647058823529</v>
      </c>
      <c r="JR77" s="168">
        <v>6.0504807692307692</v>
      </c>
      <c r="JS77" s="168">
        <v>3.75</v>
      </c>
      <c r="JT77" s="168"/>
      <c r="JU77" s="168"/>
      <c r="JV77" s="168">
        <v>3</v>
      </c>
      <c r="JW77" s="168">
        <v>5</v>
      </c>
      <c r="JX77" s="168"/>
      <c r="JY77" s="168"/>
      <c r="JZ77" s="168"/>
      <c r="KA77" s="168">
        <v>7</v>
      </c>
      <c r="KB77" s="168"/>
      <c r="KC77" s="168">
        <v>2.0540540540540539</v>
      </c>
      <c r="KD77" s="168"/>
      <c r="KE77" s="168"/>
      <c r="KF77" s="168"/>
      <c r="KG77" s="169"/>
      <c r="KH77" s="464">
        <f t="shared" si="27"/>
        <v>5.3108478399354686</v>
      </c>
      <c r="KI77" s="149">
        <v>1894</v>
      </c>
      <c r="KJ77" s="150">
        <v>79</v>
      </c>
      <c r="KK77" s="150"/>
      <c r="KL77" s="150"/>
      <c r="KM77" s="150"/>
      <c r="KN77" s="296">
        <v>165</v>
      </c>
      <c r="KO77" s="330">
        <f t="shared" si="28"/>
        <v>0.88587464920486436</v>
      </c>
      <c r="KP77" s="331">
        <f t="shared" si="29"/>
        <v>3.6950420954162767E-2</v>
      </c>
      <c r="KQ77" s="331">
        <f t="shared" si="30"/>
        <v>0</v>
      </c>
      <c r="KR77" s="331">
        <f t="shared" si="31"/>
        <v>0</v>
      </c>
      <c r="KS77" s="331">
        <f t="shared" si="32"/>
        <v>0</v>
      </c>
      <c r="KT77" s="332">
        <v>7.7174929840972878E-2</v>
      </c>
      <c r="KU77" s="324">
        <v>2648.2453</v>
      </c>
      <c r="KV77" s="170">
        <v>1168.6740999999997</v>
      </c>
      <c r="KW77" s="342">
        <v>3816.9194000000002</v>
      </c>
      <c r="KX77" s="351">
        <f t="shared" si="33"/>
        <v>0.30618254606057432</v>
      </c>
      <c r="KY77" s="352">
        <f t="shared" si="34"/>
        <v>1.785275678203929</v>
      </c>
      <c r="KZ77" s="346">
        <v>132.07389999999998</v>
      </c>
      <c r="LA77" s="171">
        <v>2590.4041999999999</v>
      </c>
      <c r="LB77" s="172">
        <v>1094.4413</v>
      </c>
      <c r="LC77" s="173">
        <v>3.4602223981989241E-2</v>
      </c>
      <c r="LD77" s="174">
        <v>3</v>
      </c>
      <c r="LE77" s="175">
        <v>2</v>
      </c>
      <c r="LF77" s="175"/>
      <c r="LG77" s="175"/>
      <c r="LH77" s="175"/>
      <c r="LI77" s="175">
        <v>119</v>
      </c>
      <c r="LJ77" s="175">
        <v>812</v>
      </c>
      <c r="LK77" s="175">
        <v>459</v>
      </c>
      <c r="LL77" s="175">
        <v>4802</v>
      </c>
      <c r="LM77" s="175">
        <v>58</v>
      </c>
      <c r="LN77" s="175">
        <v>1197</v>
      </c>
      <c r="LO77" s="175">
        <v>152</v>
      </c>
      <c r="LP77" s="175">
        <v>1750</v>
      </c>
      <c r="LQ77" s="175">
        <v>11</v>
      </c>
      <c r="LR77" s="175"/>
      <c r="LS77" s="175"/>
      <c r="LT77" s="175">
        <v>4</v>
      </c>
      <c r="LU77" s="175">
        <v>8</v>
      </c>
      <c r="LV77" s="175"/>
      <c r="LW77" s="175"/>
      <c r="LX77" s="175"/>
      <c r="LY77" s="175">
        <v>15</v>
      </c>
      <c r="LZ77" s="175"/>
      <c r="MA77" s="175">
        <v>44</v>
      </c>
      <c r="MB77" s="175"/>
      <c r="MC77" s="175"/>
      <c r="MD77" s="175"/>
      <c r="ME77" s="364"/>
      <c r="MF77" s="374">
        <f t="shared" si="35"/>
        <v>9436</v>
      </c>
      <c r="MG77" s="375">
        <f t="shared" si="36"/>
        <v>25.781420765027324</v>
      </c>
      <c r="MH77" s="369">
        <v>18</v>
      </c>
      <c r="MI77" s="156"/>
      <c r="MJ77" s="156"/>
      <c r="MK77" s="156"/>
      <c r="ML77" s="156">
        <v>16</v>
      </c>
      <c r="MM77" s="156">
        <v>1</v>
      </c>
      <c r="MN77" s="156">
        <v>41</v>
      </c>
      <c r="MO77" s="156">
        <v>3</v>
      </c>
      <c r="MP77" s="156">
        <v>731</v>
      </c>
      <c r="MQ77" s="156"/>
      <c r="MR77" s="156">
        <v>252</v>
      </c>
      <c r="MS77" s="156">
        <v>39</v>
      </c>
      <c r="MT77" s="156">
        <v>351</v>
      </c>
      <c r="MU77" s="156"/>
      <c r="MV77" s="156"/>
      <c r="MW77" s="156"/>
      <c r="MX77" s="156"/>
      <c r="MY77" s="156"/>
      <c r="MZ77" s="156"/>
      <c r="NA77" s="156"/>
      <c r="NB77" s="156"/>
      <c r="NC77" s="156">
        <v>3</v>
      </c>
      <c r="ND77" s="156"/>
      <c r="NE77" s="156"/>
      <c r="NF77" s="156"/>
      <c r="NG77" s="156"/>
      <c r="NH77" s="156"/>
      <c r="NI77" s="278"/>
      <c r="NJ77" s="289">
        <f t="shared" si="37"/>
        <v>1455</v>
      </c>
      <c r="NK77" s="290">
        <f t="shared" si="38"/>
        <v>3.9754098360655736</v>
      </c>
      <c r="NL77" s="386">
        <f t="shared" si="39"/>
        <v>9436</v>
      </c>
      <c r="NM77" s="387">
        <f t="shared" si="40"/>
        <v>1455</v>
      </c>
      <c r="NN77" s="393">
        <f t="shared" si="41"/>
        <v>0.13359654760811679</v>
      </c>
      <c r="NO77" s="380"/>
      <c r="NP77" s="176"/>
      <c r="NQ77" s="176"/>
      <c r="NR77" s="176"/>
      <c r="NS77" s="176">
        <v>1056</v>
      </c>
      <c r="NT77" s="176">
        <v>387</v>
      </c>
      <c r="NU77" s="176">
        <v>12</v>
      </c>
      <c r="NV77" s="176"/>
      <c r="NW77" s="176"/>
      <c r="NX77" s="176"/>
      <c r="NY77" s="176"/>
      <c r="NZ77" s="176"/>
      <c r="OA77" s="176"/>
      <c r="OB77" s="176"/>
      <c r="OC77" s="176"/>
      <c r="OD77" s="176"/>
      <c r="OE77" s="397"/>
      <c r="OF77" s="403">
        <f t="shared" si="42"/>
        <v>1455</v>
      </c>
      <c r="OG77" s="407">
        <f t="shared" si="43"/>
        <v>0</v>
      </c>
      <c r="OH77" s="415"/>
      <c r="OI77" s="416"/>
      <c r="OJ77" s="416"/>
      <c r="OK77" s="416"/>
      <c r="OL77" s="416">
        <v>8</v>
      </c>
      <c r="OM77" s="416">
        <v>3</v>
      </c>
      <c r="ON77" s="416">
        <v>12</v>
      </c>
      <c r="OO77" s="416">
        <v>23</v>
      </c>
      <c r="OP77" s="417">
        <v>23</v>
      </c>
      <c r="OQ77" s="429"/>
      <c r="OR77" s="430"/>
      <c r="OS77" s="431"/>
      <c r="OT77" s="400"/>
      <c r="OU77" s="177"/>
      <c r="OV77" s="171">
        <v>2.2999999999999998</v>
      </c>
      <c r="OW77" s="177">
        <v>0.3833333333333333</v>
      </c>
      <c r="OX77" s="177"/>
      <c r="OY77" s="177"/>
      <c r="OZ77" s="171">
        <v>15.65</v>
      </c>
      <c r="PA77" s="178">
        <v>2.6083333333333334</v>
      </c>
      <c r="PB77" s="155"/>
      <c r="PC77" s="156"/>
      <c r="PD77" s="156"/>
      <c r="PE77" s="156"/>
      <c r="PF77" s="156"/>
      <c r="PG77" s="156"/>
      <c r="PH77" s="156"/>
      <c r="PI77" s="156"/>
      <c r="PJ77" s="157"/>
    </row>
    <row r="78" spans="1:426" x14ac:dyDescent="0.15">
      <c r="A78" s="130" t="s">
        <v>576</v>
      </c>
      <c r="B78" s="131" t="s">
        <v>577</v>
      </c>
      <c r="C78" s="1093" t="s">
        <v>578</v>
      </c>
      <c r="D78" s="1094" t="s">
        <v>579</v>
      </c>
      <c r="E78" s="1094" t="s">
        <v>368</v>
      </c>
      <c r="F78" s="1093" t="s">
        <v>580</v>
      </c>
      <c r="G78" s="1093" t="s">
        <v>580</v>
      </c>
      <c r="H78" s="1093" t="s">
        <v>492</v>
      </c>
      <c r="I78" s="132" t="s">
        <v>493</v>
      </c>
      <c r="J78" s="133" t="s">
        <v>282</v>
      </c>
      <c r="K78" s="134">
        <v>2997256</v>
      </c>
      <c r="L78" s="135">
        <v>5454</v>
      </c>
      <c r="M78" s="135">
        <v>2734740</v>
      </c>
      <c r="N78" s="135">
        <v>1102900</v>
      </c>
      <c r="O78" s="136">
        <v>0.40329245193327334</v>
      </c>
      <c r="P78" s="137">
        <v>262516</v>
      </c>
      <c r="Q78" s="138">
        <v>926683.02533000009</v>
      </c>
      <c r="R78" s="139">
        <v>1721161.0008800002</v>
      </c>
      <c r="S78" s="139">
        <v>83706.751510000002</v>
      </c>
      <c r="T78" s="139">
        <v>2731550.7777200001</v>
      </c>
      <c r="U78" s="467">
        <f t="shared" si="22"/>
        <v>0.91135050783783567</v>
      </c>
      <c r="V78" s="140">
        <v>207.75683530000001</v>
      </c>
      <c r="W78" s="141">
        <v>5.3</v>
      </c>
      <c r="X78" s="141">
        <v>413.20608470000002</v>
      </c>
      <c r="Y78" s="141">
        <v>133.32716930000001</v>
      </c>
      <c r="Z78" s="141">
        <v>30.81279365</v>
      </c>
      <c r="AA78" s="141">
        <v>194.2050265</v>
      </c>
      <c r="AB78" s="141">
        <v>0.96</v>
      </c>
      <c r="AC78" s="141">
        <v>77.657177579999995</v>
      </c>
      <c r="AD78" s="141">
        <v>64.387351190000004</v>
      </c>
      <c r="AE78" s="141">
        <v>1127.6124382200001</v>
      </c>
      <c r="AF78" s="142">
        <v>0.21079910710154867</v>
      </c>
      <c r="AG78" s="143">
        <v>0.41925683734020036</v>
      </c>
      <c r="AH78" s="147"/>
      <c r="AI78" s="148">
        <v>1</v>
      </c>
      <c r="AJ78" s="149">
        <v>11424</v>
      </c>
      <c r="AK78" s="150">
        <v>11366</v>
      </c>
      <c r="AL78" s="150">
        <v>5045</v>
      </c>
      <c r="AM78" s="150">
        <v>104</v>
      </c>
      <c r="AN78" s="151">
        <v>23980</v>
      </c>
      <c r="AO78" s="149">
        <v>16809</v>
      </c>
      <c r="AP78" s="150">
        <v>9133</v>
      </c>
      <c r="AQ78" s="151">
        <v>5681</v>
      </c>
      <c r="AR78" s="152"/>
      <c r="AS78" s="153"/>
      <c r="AT78" s="153"/>
      <c r="AU78" s="153"/>
      <c r="AV78" s="153"/>
      <c r="AW78" s="153">
        <v>1</v>
      </c>
      <c r="AX78" s="153"/>
      <c r="AY78" s="153"/>
      <c r="AZ78" s="153"/>
      <c r="BA78" s="153"/>
      <c r="BB78" s="153"/>
      <c r="BC78" s="153"/>
      <c r="BD78" s="153">
        <v>1</v>
      </c>
      <c r="BE78" s="153"/>
      <c r="BF78" s="153"/>
      <c r="BG78" s="153"/>
      <c r="BH78" s="153"/>
      <c r="BI78" s="153"/>
      <c r="BJ78" s="153"/>
      <c r="BK78" s="153"/>
      <c r="BL78" s="153"/>
      <c r="BM78" s="153"/>
      <c r="BN78" s="153">
        <v>1</v>
      </c>
      <c r="BO78" s="153"/>
      <c r="BP78" s="153"/>
      <c r="BQ78" s="153"/>
      <c r="BR78" s="153"/>
      <c r="BS78" s="154">
        <v>3</v>
      </c>
      <c r="BT78" s="155"/>
      <c r="BU78" s="156"/>
      <c r="BV78" s="156"/>
      <c r="BW78" s="156"/>
      <c r="BX78" s="156"/>
      <c r="BY78" s="156"/>
      <c r="BZ78" s="156"/>
      <c r="CA78" s="156"/>
      <c r="CB78" s="156">
        <v>19</v>
      </c>
      <c r="CC78" s="156"/>
      <c r="CD78" s="156"/>
      <c r="CE78" s="156"/>
      <c r="CF78" s="156">
        <v>49</v>
      </c>
      <c r="CG78" s="156"/>
      <c r="CH78" s="156"/>
      <c r="CI78" s="156">
        <v>42</v>
      </c>
      <c r="CJ78" s="156"/>
      <c r="CK78" s="156"/>
      <c r="CL78" s="156"/>
      <c r="CM78" s="156">
        <v>30</v>
      </c>
      <c r="CN78" s="156"/>
      <c r="CO78" s="156">
        <v>15</v>
      </c>
      <c r="CP78" s="156"/>
      <c r="CQ78" s="156">
        <v>20</v>
      </c>
      <c r="CR78" s="156"/>
      <c r="CS78" s="156"/>
      <c r="CT78" s="156"/>
      <c r="CU78" s="156"/>
      <c r="CV78" s="156">
        <v>40</v>
      </c>
      <c r="CW78" s="156">
        <v>17</v>
      </c>
      <c r="CX78" s="156"/>
      <c r="CY78" s="156">
        <v>13</v>
      </c>
      <c r="CZ78" s="156"/>
      <c r="DA78" s="156"/>
      <c r="DB78" s="156"/>
      <c r="DC78" s="156"/>
      <c r="DD78" s="156"/>
      <c r="DE78" s="156"/>
      <c r="DF78" s="156">
        <v>24</v>
      </c>
      <c r="DG78" s="278">
        <v>60</v>
      </c>
      <c r="DH78" s="289">
        <v>329</v>
      </c>
      <c r="DI78" s="290">
        <f t="shared" si="23"/>
        <v>11</v>
      </c>
      <c r="DJ78" s="284"/>
      <c r="DK78" s="158"/>
      <c r="DL78" s="158"/>
      <c r="DM78" s="158"/>
      <c r="DN78" s="158"/>
      <c r="DO78" s="158"/>
      <c r="DP78" s="158"/>
      <c r="DQ78" s="158"/>
      <c r="DR78" s="158">
        <v>0.45872878918607995</v>
      </c>
      <c r="DS78" s="158"/>
      <c r="DT78" s="158"/>
      <c r="DU78" s="158"/>
      <c r="DV78" s="158">
        <v>0.45946247351399577</v>
      </c>
      <c r="DW78" s="158"/>
      <c r="DX78" s="158"/>
      <c r="DY78" s="158">
        <v>0.66217798594847777</v>
      </c>
      <c r="DZ78" s="158"/>
      <c r="EA78" s="158"/>
      <c r="EB78" s="158"/>
      <c r="EC78" s="158">
        <v>0.58870673952641162</v>
      </c>
      <c r="ED78" s="158"/>
      <c r="EE78" s="158">
        <v>0.31839708561020036</v>
      </c>
      <c r="EF78" s="158"/>
      <c r="EG78" s="158">
        <v>0.78374316939890709</v>
      </c>
      <c r="EH78" s="158"/>
      <c r="EI78" s="158"/>
      <c r="EJ78" s="158"/>
      <c r="EK78" s="158"/>
      <c r="EL78" s="158">
        <v>0.73934426229508199</v>
      </c>
      <c r="EM78" s="158">
        <v>0.7230793956927033</v>
      </c>
      <c r="EN78" s="158"/>
      <c r="EO78" s="158">
        <v>0.96595208070617911</v>
      </c>
      <c r="EP78" s="158"/>
      <c r="EQ78" s="158"/>
      <c r="ER78" s="158"/>
      <c r="ES78" s="158"/>
      <c r="ET78" s="158"/>
      <c r="EU78" s="158"/>
      <c r="EV78" s="158">
        <v>0.69899817850637525</v>
      </c>
      <c r="EW78" s="159">
        <v>0.63442622950819672</v>
      </c>
      <c r="EX78" s="160">
        <v>0.6274104340026907</v>
      </c>
      <c r="EY78" s="149">
        <v>6</v>
      </c>
      <c r="EZ78" s="150"/>
      <c r="FA78" s="150"/>
      <c r="FB78" s="150"/>
      <c r="FC78" s="150"/>
      <c r="FD78" s="150"/>
      <c r="FE78" s="150">
        <v>5</v>
      </c>
      <c r="FF78" s="150"/>
      <c r="FG78" s="150"/>
      <c r="FH78" s="150"/>
      <c r="FI78" s="150"/>
      <c r="FJ78" s="150"/>
      <c r="FK78" s="150">
        <v>12</v>
      </c>
      <c r="FL78" s="150"/>
      <c r="FM78" s="150"/>
      <c r="FN78" s="150"/>
      <c r="FO78" s="150"/>
      <c r="FP78" s="150"/>
      <c r="FQ78" s="150"/>
      <c r="FR78" s="150"/>
      <c r="FS78" s="150"/>
      <c r="FT78" s="150"/>
      <c r="FU78" s="150"/>
      <c r="FV78" s="150"/>
      <c r="FW78" s="150"/>
      <c r="FX78" s="150"/>
      <c r="FY78" s="150"/>
      <c r="FZ78" s="150"/>
      <c r="GA78" s="150"/>
      <c r="GB78" s="150"/>
      <c r="GC78" s="150"/>
      <c r="GD78" s="296">
        <v>11</v>
      </c>
      <c r="GE78" s="307">
        <v>34</v>
      </c>
      <c r="GF78" s="308">
        <f t="shared" si="24"/>
        <v>4</v>
      </c>
      <c r="GG78" s="302">
        <v>1.1407103825136613</v>
      </c>
      <c r="GH78" s="161"/>
      <c r="GI78" s="161"/>
      <c r="GJ78" s="161"/>
      <c r="GK78" s="161"/>
      <c r="GL78" s="161"/>
      <c r="GM78" s="161">
        <v>0.78524590163934427</v>
      </c>
      <c r="GN78" s="161"/>
      <c r="GO78" s="161"/>
      <c r="GP78" s="161"/>
      <c r="GQ78" s="161"/>
      <c r="GR78" s="161"/>
      <c r="GS78" s="161">
        <v>0.69262295081967218</v>
      </c>
      <c r="GT78" s="161"/>
      <c r="GU78" s="161"/>
      <c r="GV78" s="161"/>
      <c r="GW78" s="161"/>
      <c r="GX78" s="161"/>
      <c r="GY78" s="161"/>
      <c r="GZ78" s="161"/>
      <c r="HA78" s="161"/>
      <c r="HB78" s="161"/>
      <c r="HC78" s="161"/>
      <c r="HD78" s="161"/>
      <c r="HE78" s="161"/>
      <c r="HF78" s="161"/>
      <c r="HG78" s="161"/>
      <c r="HH78" s="161"/>
      <c r="HI78" s="161"/>
      <c r="HJ78" s="161"/>
      <c r="HK78" s="161"/>
      <c r="HL78" s="162">
        <v>0.72578241430700452</v>
      </c>
      <c r="HM78" s="163">
        <v>0.79604628736740601</v>
      </c>
      <c r="HN78" s="152">
        <v>40</v>
      </c>
      <c r="HO78" s="153"/>
      <c r="HP78" s="153"/>
      <c r="HQ78" s="153"/>
      <c r="HR78" s="153"/>
      <c r="HS78" s="164"/>
      <c r="HT78" s="153"/>
      <c r="HU78" s="165"/>
      <c r="HV78" s="154"/>
      <c r="HW78" s="144">
        <v>125</v>
      </c>
      <c r="HX78" s="145">
        <v>1250</v>
      </c>
      <c r="HY78" s="145">
        <v>17</v>
      </c>
      <c r="HZ78" s="145">
        <v>1161</v>
      </c>
      <c r="IA78" s="145">
        <v>1223</v>
      </c>
      <c r="IB78" s="145">
        <v>683</v>
      </c>
      <c r="IC78" s="145">
        <v>1853</v>
      </c>
      <c r="ID78" s="145">
        <v>793</v>
      </c>
      <c r="IE78" s="145">
        <v>2659</v>
      </c>
      <c r="IF78" s="145">
        <v>736</v>
      </c>
      <c r="IG78" s="145">
        <v>402</v>
      </c>
      <c r="IH78" s="145">
        <v>1168</v>
      </c>
      <c r="II78" s="145">
        <v>478</v>
      </c>
      <c r="IJ78" s="145">
        <v>1376</v>
      </c>
      <c r="IK78" s="145">
        <v>647</v>
      </c>
      <c r="IL78" s="145">
        <v>465</v>
      </c>
      <c r="IM78" s="145">
        <v>157</v>
      </c>
      <c r="IN78" s="145">
        <v>210</v>
      </c>
      <c r="IO78" s="145">
        <v>245</v>
      </c>
      <c r="IP78" s="145">
        <v>103</v>
      </c>
      <c r="IQ78" s="145">
        <v>103</v>
      </c>
      <c r="IR78" s="145">
        <v>131</v>
      </c>
      <c r="IS78" s="145">
        <v>3</v>
      </c>
      <c r="IT78" s="145">
        <v>59</v>
      </c>
      <c r="IU78" s="145"/>
      <c r="IV78" s="145"/>
      <c r="IW78" s="145">
        <v>48</v>
      </c>
      <c r="IX78" s="146">
        <v>3</v>
      </c>
      <c r="IY78" s="166">
        <v>16098</v>
      </c>
      <c r="IZ78" s="315">
        <f t="shared" si="25"/>
        <v>7.7649397440675864E-3</v>
      </c>
      <c r="JA78" s="439">
        <f t="shared" si="26"/>
        <v>43.983606557377051</v>
      </c>
      <c r="JB78" s="444">
        <v>2457</v>
      </c>
      <c r="JC78" s="452">
        <v>0.15262765560939248</v>
      </c>
      <c r="JD78" s="445">
        <v>4322</v>
      </c>
      <c r="JE78" s="454">
        <v>0.26848055659088088</v>
      </c>
      <c r="JF78" s="167">
        <v>24.8</v>
      </c>
      <c r="JG78" s="168">
        <v>5.6247999999999996</v>
      </c>
      <c r="JH78" s="168">
        <v>4.1764705882352944</v>
      </c>
      <c r="JI78" s="168">
        <v>4.7243755383290269</v>
      </c>
      <c r="JJ78" s="168">
        <v>7.8160261651676208</v>
      </c>
      <c r="JK78" s="168">
        <v>7.6910688140556367</v>
      </c>
      <c r="JL78" s="168">
        <v>6.1198057204533187</v>
      </c>
      <c r="JM78" s="168">
        <v>6.8108448928121064</v>
      </c>
      <c r="JN78" s="168">
        <v>6.4870251974426481</v>
      </c>
      <c r="JO78" s="168">
        <v>4.6711956521739131</v>
      </c>
      <c r="JP78" s="168">
        <v>7.2089552238805972</v>
      </c>
      <c r="JQ78" s="168">
        <v>7.1241438356164384</v>
      </c>
      <c r="JR78" s="168">
        <v>6.7552301255230125</v>
      </c>
      <c r="JS78" s="168">
        <v>5.2906976744186043</v>
      </c>
      <c r="JT78" s="168">
        <v>4.5054095826893352</v>
      </c>
      <c r="JU78" s="168">
        <v>4.8666666666666663</v>
      </c>
      <c r="JV78" s="168">
        <v>6.4713375796178347</v>
      </c>
      <c r="JW78" s="168">
        <v>6.2142857142857144</v>
      </c>
      <c r="JX78" s="168">
        <v>7.5673469387755103</v>
      </c>
      <c r="JY78" s="168">
        <v>4.8737864077669899</v>
      </c>
      <c r="JZ78" s="168">
        <v>3.883495145631068</v>
      </c>
      <c r="KA78" s="168">
        <v>4.5190839694656493</v>
      </c>
      <c r="KB78" s="168">
        <v>9.3333333333333339</v>
      </c>
      <c r="KC78" s="168">
        <v>3.8813559322033897</v>
      </c>
      <c r="KD78" s="168"/>
      <c r="KE78" s="168"/>
      <c r="KF78" s="168">
        <v>9.25</v>
      </c>
      <c r="KG78" s="169">
        <v>4.333333333333333</v>
      </c>
      <c r="KH78" s="464">
        <f t="shared" si="27"/>
        <v>6.7307720781491165</v>
      </c>
      <c r="KI78" s="149">
        <v>6440</v>
      </c>
      <c r="KJ78" s="150">
        <v>1610</v>
      </c>
      <c r="KK78" s="150">
        <v>430</v>
      </c>
      <c r="KL78" s="150">
        <v>175</v>
      </c>
      <c r="KM78" s="150">
        <v>143</v>
      </c>
      <c r="KN78" s="296">
        <v>7300</v>
      </c>
      <c r="KO78" s="330">
        <f t="shared" si="28"/>
        <v>0.40004969561436204</v>
      </c>
      <c r="KP78" s="331">
        <f t="shared" si="29"/>
        <v>0.10001242390359051</v>
      </c>
      <c r="KQ78" s="331">
        <f t="shared" si="30"/>
        <v>2.6711392719592497E-2</v>
      </c>
      <c r="KR78" s="331">
        <f t="shared" si="31"/>
        <v>1.0870915641694621E-2</v>
      </c>
      <c r="KS78" s="331">
        <f t="shared" si="32"/>
        <v>8.8830910672133192E-3</v>
      </c>
      <c r="KT78" s="332">
        <v>0.45347248105354704</v>
      </c>
      <c r="KU78" s="324">
        <v>15048.668000000001</v>
      </c>
      <c r="KV78" s="170">
        <v>1659.4181000000003</v>
      </c>
      <c r="KW78" s="342">
        <v>16708.086099999997</v>
      </c>
      <c r="KX78" s="351">
        <f t="shared" si="33"/>
        <v>9.9318263628052572E-2</v>
      </c>
      <c r="KY78" s="352">
        <f t="shared" si="34"/>
        <v>1.0378982544415454</v>
      </c>
      <c r="KZ78" s="346">
        <v>7699.5290999999997</v>
      </c>
      <c r="LA78" s="171">
        <v>6430.2419</v>
      </c>
      <c r="LB78" s="172">
        <v>2578.3151000000003</v>
      </c>
      <c r="LC78" s="173">
        <v>0.46082651561150378</v>
      </c>
      <c r="LD78" s="174">
        <v>682</v>
      </c>
      <c r="LE78" s="175">
        <v>5208</v>
      </c>
      <c r="LF78" s="175">
        <v>49</v>
      </c>
      <c r="LG78" s="175">
        <v>4133</v>
      </c>
      <c r="LH78" s="175">
        <v>7303</v>
      </c>
      <c r="LI78" s="175">
        <v>3983</v>
      </c>
      <c r="LJ78" s="175">
        <v>7700</v>
      </c>
      <c r="LK78" s="175">
        <v>3960</v>
      </c>
      <c r="LL78" s="175">
        <v>13986</v>
      </c>
      <c r="LM78" s="175">
        <v>2536</v>
      </c>
      <c r="LN78" s="175">
        <v>2276</v>
      </c>
      <c r="LO78" s="175">
        <v>6465</v>
      </c>
      <c r="LP78" s="175">
        <v>2657</v>
      </c>
      <c r="LQ78" s="175">
        <v>5983</v>
      </c>
      <c r="LR78" s="175">
        <v>2325</v>
      </c>
      <c r="LS78" s="175">
        <v>1781</v>
      </c>
      <c r="LT78" s="175">
        <v>779</v>
      </c>
      <c r="LU78" s="175">
        <v>971</v>
      </c>
      <c r="LV78" s="175">
        <v>1400</v>
      </c>
      <c r="LW78" s="175">
        <v>346</v>
      </c>
      <c r="LX78" s="175">
        <v>171</v>
      </c>
      <c r="LY78" s="175">
        <v>386</v>
      </c>
      <c r="LZ78" s="175">
        <v>23</v>
      </c>
      <c r="MA78" s="175">
        <v>171</v>
      </c>
      <c r="MB78" s="175"/>
      <c r="MC78" s="175"/>
      <c r="MD78" s="175">
        <v>352</v>
      </c>
      <c r="ME78" s="364">
        <v>8</v>
      </c>
      <c r="MF78" s="374">
        <f t="shared" si="35"/>
        <v>75634</v>
      </c>
      <c r="MG78" s="375">
        <f t="shared" si="36"/>
        <v>206.65027322404373</v>
      </c>
      <c r="MH78" s="369">
        <v>2290</v>
      </c>
      <c r="MI78" s="156">
        <v>604</v>
      </c>
      <c r="MJ78" s="156">
        <v>4</v>
      </c>
      <c r="MK78" s="156">
        <v>200</v>
      </c>
      <c r="ML78" s="156">
        <v>1031</v>
      </c>
      <c r="MM78" s="156">
        <v>606</v>
      </c>
      <c r="MN78" s="156">
        <v>1795</v>
      </c>
      <c r="MO78" s="156">
        <v>645</v>
      </c>
      <c r="MP78" s="156">
        <v>611</v>
      </c>
      <c r="MQ78" s="156">
        <v>184</v>
      </c>
      <c r="MR78" s="156">
        <v>223</v>
      </c>
      <c r="MS78" s="156">
        <v>691</v>
      </c>
      <c r="MT78" s="156">
        <v>91</v>
      </c>
      <c r="MU78" s="156">
        <v>211</v>
      </c>
      <c r="MV78" s="156">
        <v>1</v>
      </c>
      <c r="MW78" s="156">
        <v>30</v>
      </c>
      <c r="MX78" s="156">
        <v>79</v>
      </c>
      <c r="MY78" s="156">
        <v>121</v>
      </c>
      <c r="MZ78" s="156">
        <v>213</v>
      </c>
      <c r="NA78" s="156">
        <v>55</v>
      </c>
      <c r="NB78" s="156">
        <v>138</v>
      </c>
      <c r="NC78" s="156">
        <v>78</v>
      </c>
      <c r="ND78" s="156">
        <v>2</v>
      </c>
      <c r="NE78" s="156">
        <v>1</v>
      </c>
      <c r="NF78" s="156"/>
      <c r="NG78" s="156"/>
      <c r="NH78" s="156">
        <v>44</v>
      </c>
      <c r="NI78" s="278">
        <v>2</v>
      </c>
      <c r="NJ78" s="289">
        <f t="shared" si="37"/>
        <v>9950</v>
      </c>
      <c r="NK78" s="290">
        <f t="shared" si="38"/>
        <v>27.185792349726775</v>
      </c>
      <c r="NL78" s="386">
        <f t="shared" si="39"/>
        <v>75634</v>
      </c>
      <c r="NM78" s="387">
        <f t="shared" si="40"/>
        <v>9950</v>
      </c>
      <c r="NN78" s="393">
        <f t="shared" si="41"/>
        <v>0.1162600486072163</v>
      </c>
      <c r="NO78" s="380"/>
      <c r="NP78" s="176">
        <v>17</v>
      </c>
      <c r="NQ78" s="176">
        <v>353</v>
      </c>
      <c r="NR78" s="176">
        <v>947</v>
      </c>
      <c r="NS78" s="176">
        <v>3060</v>
      </c>
      <c r="NT78" s="176">
        <v>2298</v>
      </c>
      <c r="NU78" s="176">
        <v>1836</v>
      </c>
      <c r="NV78" s="176"/>
      <c r="NW78" s="176"/>
      <c r="NX78" s="176">
        <v>32</v>
      </c>
      <c r="NY78" s="176">
        <v>1407</v>
      </c>
      <c r="NZ78" s="176"/>
      <c r="OA78" s="176"/>
      <c r="OB78" s="176"/>
      <c r="OC78" s="176"/>
      <c r="OD78" s="176"/>
      <c r="OE78" s="397"/>
      <c r="OF78" s="403">
        <f t="shared" si="42"/>
        <v>9950</v>
      </c>
      <c r="OG78" s="407">
        <f t="shared" si="43"/>
        <v>0.13236180904522613</v>
      </c>
      <c r="OH78" s="415">
        <v>1518</v>
      </c>
      <c r="OI78" s="416">
        <v>6</v>
      </c>
      <c r="OJ78" s="416">
        <v>114</v>
      </c>
      <c r="OK78" s="416">
        <v>1638</v>
      </c>
      <c r="OL78" s="416">
        <v>916</v>
      </c>
      <c r="OM78" s="416">
        <v>18</v>
      </c>
      <c r="ON78" s="416">
        <v>202</v>
      </c>
      <c r="OO78" s="416">
        <v>1136</v>
      </c>
      <c r="OP78" s="417">
        <v>2774</v>
      </c>
      <c r="OQ78" s="429">
        <v>2</v>
      </c>
      <c r="OR78" s="430"/>
      <c r="OS78" s="431">
        <v>2</v>
      </c>
      <c r="OT78" s="346">
        <v>14.899999999999999</v>
      </c>
      <c r="OU78" s="177">
        <v>2.4833333333333329</v>
      </c>
      <c r="OV78" s="171">
        <v>10</v>
      </c>
      <c r="OW78" s="177">
        <v>0.35714285714285715</v>
      </c>
      <c r="OX78" s="171">
        <v>39.799999999999997</v>
      </c>
      <c r="OY78" s="177">
        <v>6.6333333333333329</v>
      </c>
      <c r="OZ78" s="171">
        <v>84.2</v>
      </c>
      <c r="PA78" s="178">
        <v>3.0071428571428571</v>
      </c>
      <c r="PB78" s="155"/>
      <c r="PC78" s="156"/>
      <c r="PD78" s="156"/>
      <c r="PE78" s="156"/>
      <c r="PF78" s="156"/>
      <c r="PG78" s="156"/>
      <c r="PH78" s="156"/>
      <c r="PI78" s="156"/>
      <c r="PJ78" s="157"/>
    </row>
    <row r="79" spans="1:426" x14ac:dyDescent="0.15">
      <c r="A79" s="130" t="s">
        <v>581</v>
      </c>
      <c r="B79" s="131" t="s">
        <v>582</v>
      </c>
      <c r="C79" s="1093" t="s">
        <v>583</v>
      </c>
      <c r="D79" s="1094" t="s">
        <v>584</v>
      </c>
      <c r="E79" s="1094" t="s">
        <v>368</v>
      </c>
      <c r="F79" s="1093" t="s">
        <v>456</v>
      </c>
      <c r="G79" s="1093" t="s">
        <v>585</v>
      </c>
      <c r="H79" s="1093" t="s">
        <v>492</v>
      </c>
      <c r="I79" s="132" t="s">
        <v>493</v>
      </c>
      <c r="J79" s="133" t="s">
        <v>282</v>
      </c>
      <c r="K79" s="134">
        <v>229079</v>
      </c>
      <c r="L79" s="135">
        <v>0</v>
      </c>
      <c r="M79" s="135">
        <v>208925</v>
      </c>
      <c r="N79" s="135">
        <v>132638</v>
      </c>
      <c r="O79" s="136">
        <v>0.63485939930597102</v>
      </c>
      <c r="P79" s="137">
        <v>20154</v>
      </c>
      <c r="Q79" s="138">
        <v>326.48159999999996</v>
      </c>
      <c r="R79" s="139">
        <v>206377.83767000001</v>
      </c>
      <c r="S79" s="139">
        <v>0</v>
      </c>
      <c r="T79" s="139">
        <v>206704.31927000001</v>
      </c>
      <c r="U79" s="467">
        <f t="shared" si="22"/>
        <v>0.90232766543419518</v>
      </c>
      <c r="V79" s="140">
        <v>16.23636905</v>
      </c>
      <c r="W79" s="141">
        <v>0</v>
      </c>
      <c r="X79" s="141">
        <v>42.142486769999998</v>
      </c>
      <c r="Y79" s="141">
        <v>25.32587302</v>
      </c>
      <c r="Z79" s="141">
        <v>12.83079365</v>
      </c>
      <c r="AA79" s="141">
        <v>30.621851849999999</v>
      </c>
      <c r="AB79" s="141">
        <v>0.67</v>
      </c>
      <c r="AC79" s="141">
        <v>10.507202380000001</v>
      </c>
      <c r="AD79" s="141">
        <v>21.77088294</v>
      </c>
      <c r="AE79" s="141">
        <v>160.10545966000001</v>
      </c>
      <c r="AF79" s="142">
        <v>0.12701793441218548</v>
      </c>
      <c r="AG79" s="143">
        <v>0.32968280063320277</v>
      </c>
      <c r="AH79" s="147"/>
      <c r="AI79" s="148"/>
      <c r="AJ79" s="149"/>
      <c r="AK79" s="150"/>
      <c r="AL79" s="150"/>
      <c r="AM79" s="150"/>
      <c r="AN79" s="151"/>
      <c r="AO79" s="149"/>
      <c r="AP79" s="150"/>
      <c r="AQ79" s="151"/>
      <c r="AR79" s="152"/>
      <c r="AS79" s="153"/>
      <c r="AT79" s="153"/>
      <c r="AU79" s="153"/>
      <c r="AV79" s="153"/>
      <c r="AW79" s="153"/>
      <c r="AX79" s="153"/>
      <c r="AY79" s="153"/>
      <c r="AZ79" s="153"/>
      <c r="BA79" s="153"/>
      <c r="BB79" s="153"/>
      <c r="BC79" s="153"/>
      <c r="BD79" s="153"/>
      <c r="BE79" s="153"/>
      <c r="BF79" s="153"/>
      <c r="BG79" s="153"/>
      <c r="BH79" s="153"/>
      <c r="BI79" s="153"/>
      <c r="BJ79" s="153"/>
      <c r="BK79" s="153"/>
      <c r="BL79" s="153"/>
      <c r="BM79" s="153"/>
      <c r="BN79" s="153"/>
      <c r="BO79" s="153"/>
      <c r="BP79" s="153"/>
      <c r="BQ79" s="153"/>
      <c r="BR79" s="153"/>
      <c r="BS79" s="154"/>
      <c r="BT79" s="155"/>
      <c r="BU79" s="156"/>
      <c r="BV79" s="156"/>
      <c r="BW79" s="156"/>
      <c r="BX79" s="156"/>
      <c r="BY79" s="156"/>
      <c r="BZ79" s="156"/>
      <c r="CA79" s="156"/>
      <c r="CB79" s="156"/>
      <c r="CC79" s="156"/>
      <c r="CD79" s="156"/>
      <c r="CE79" s="156"/>
      <c r="CF79" s="156"/>
      <c r="CG79" s="156"/>
      <c r="CH79" s="156"/>
      <c r="CI79" s="156"/>
      <c r="CJ79" s="156"/>
      <c r="CK79" s="156"/>
      <c r="CL79" s="156"/>
      <c r="CM79" s="156"/>
      <c r="CN79" s="156"/>
      <c r="CO79" s="156"/>
      <c r="CP79" s="156"/>
      <c r="CQ79" s="156"/>
      <c r="CR79" s="156"/>
      <c r="CS79" s="156"/>
      <c r="CT79" s="156"/>
      <c r="CU79" s="156"/>
      <c r="CV79" s="156"/>
      <c r="CW79" s="156"/>
      <c r="CX79" s="156"/>
      <c r="CY79" s="156"/>
      <c r="CZ79" s="156"/>
      <c r="DA79" s="156"/>
      <c r="DB79" s="156"/>
      <c r="DC79" s="156">
        <v>31</v>
      </c>
      <c r="DD79" s="156"/>
      <c r="DE79" s="156"/>
      <c r="DF79" s="156"/>
      <c r="DG79" s="278"/>
      <c r="DH79" s="289">
        <v>31</v>
      </c>
      <c r="DI79" s="290">
        <f t="shared" si="23"/>
        <v>1</v>
      </c>
      <c r="DJ79" s="284"/>
      <c r="DK79" s="158"/>
      <c r="DL79" s="158"/>
      <c r="DM79" s="158"/>
      <c r="DN79" s="158"/>
      <c r="DO79" s="158"/>
      <c r="DP79" s="158"/>
      <c r="DQ79" s="158"/>
      <c r="DR79" s="158"/>
      <c r="DS79" s="158"/>
      <c r="DT79" s="158"/>
      <c r="DU79" s="158"/>
      <c r="DV79" s="158"/>
      <c r="DW79" s="158"/>
      <c r="DX79" s="158"/>
      <c r="DY79" s="158"/>
      <c r="DZ79" s="158"/>
      <c r="EA79" s="158"/>
      <c r="EB79" s="158"/>
      <c r="EC79" s="158"/>
      <c r="ED79" s="158"/>
      <c r="EE79" s="158"/>
      <c r="EF79" s="158"/>
      <c r="EG79" s="158"/>
      <c r="EH79" s="158"/>
      <c r="EI79" s="158"/>
      <c r="EJ79" s="158"/>
      <c r="EK79" s="158"/>
      <c r="EL79" s="158"/>
      <c r="EM79" s="158"/>
      <c r="EN79" s="158"/>
      <c r="EO79" s="158"/>
      <c r="EP79" s="158"/>
      <c r="EQ79" s="158"/>
      <c r="ER79" s="158"/>
      <c r="ES79" s="158">
        <v>0.85765908690287329</v>
      </c>
      <c r="ET79" s="158"/>
      <c r="EU79" s="158"/>
      <c r="EV79" s="158"/>
      <c r="EW79" s="159"/>
      <c r="EX79" s="160">
        <v>0.85765908690287329</v>
      </c>
      <c r="EY79" s="149"/>
      <c r="EZ79" s="150"/>
      <c r="FA79" s="150"/>
      <c r="FB79" s="150"/>
      <c r="FC79" s="150"/>
      <c r="FD79" s="150"/>
      <c r="FE79" s="150"/>
      <c r="FF79" s="150"/>
      <c r="FG79" s="150"/>
      <c r="FH79" s="150"/>
      <c r="FI79" s="150"/>
      <c r="FJ79" s="150"/>
      <c r="FK79" s="150"/>
      <c r="FL79" s="150"/>
      <c r="FM79" s="150"/>
      <c r="FN79" s="150"/>
      <c r="FO79" s="150"/>
      <c r="FP79" s="150"/>
      <c r="FQ79" s="150"/>
      <c r="FR79" s="150"/>
      <c r="FS79" s="150"/>
      <c r="FT79" s="150"/>
      <c r="FU79" s="150"/>
      <c r="FV79" s="150"/>
      <c r="FW79" s="150"/>
      <c r="FX79" s="150"/>
      <c r="FY79" s="150"/>
      <c r="FZ79" s="150"/>
      <c r="GA79" s="150"/>
      <c r="GB79" s="150"/>
      <c r="GC79" s="150"/>
      <c r="GD79" s="296"/>
      <c r="GE79" s="307"/>
      <c r="GF79" s="308"/>
      <c r="GG79" s="302"/>
      <c r="GH79" s="161"/>
      <c r="GI79" s="161"/>
      <c r="GJ79" s="161"/>
      <c r="GK79" s="161"/>
      <c r="GL79" s="161"/>
      <c r="GM79" s="161"/>
      <c r="GN79" s="161"/>
      <c r="GO79" s="161"/>
      <c r="GP79" s="161"/>
      <c r="GQ79" s="161"/>
      <c r="GR79" s="161"/>
      <c r="GS79" s="161"/>
      <c r="GT79" s="161"/>
      <c r="GU79" s="161"/>
      <c r="GV79" s="161"/>
      <c r="GW79" s="161"/>
      <c r="GX79" s="161"/>
      <c r="GY79" s="161"/>
      <c r="GZ79" s="161"/>
      <c r="HA79" s="161"/>
      <c r="HB79" s="161"/>
      <c r="HC79" s="161"/>
      <c r="HD79" s="161"/>
      <c r="HE79" s="161"/>
      <c r="HF79" s="161"/>
      <c r="HG79" s="161"/>
      <c r="HH79" s="161"/>
      <c r="HI79" s="161"/>
      <c r="HJ79" s="161"/>
      <c r="HK79" s="161"/>
      <c r="HL79" s="162"/>
      <c r="HM79" s="163"/>
      <c r="HN79" s="152">
        <v>59</v>
      </c>
      <c r="HO79" s="153"/>
      <c r="HP79" s="153">
        <v>34</v>
      </c>
      <c r="HQ79" s="153"/>
      <c r="HR79" s="153"/>
      <c r="HS79" s="164"/>
      <c r="HT79" s="153"/>
      <c r="HU79" s="165"/>
      <c r="HV79" s="154"/>
      <c r="HW79" s="144"/>
      <c r="HX79" s="145"/>
      <c r="HY79" s="145"/>
      <c r="HZ79" s="145"/>
      <c r="IA79" s="145"/>
      <c r="IB79" s="145"/>
      <c r="IC79" s="145"/>
      <c r="ID79" s="145"/>
      <c r="IE79" s="145"/>
      <c r="IF79" s="145"/>
      <c r="IG79" s="145"/>
      <c r="IH79" s="145"/>
      <c r="II79" s="145"/>
      <c r="IJ79" s="145"/>
      <c r="IK79" s="145"/>
      <c r="IL79" s="145"/>
      <c r="IM79" s="145"/>
      <c r="IN79" s="145"/>
      <c r="IO79" s="145"/>
      <c r="IP79" s="145"/>
      <c r="IQ79" s="145"/>
      <c r="IR79" s="145"/>
      <c r="IS79" s="145"/>
      <c r="IT79" s="145"/>
      <c r="IU79" s="145">
        <v>659</v>
      </c>
      <c r="IV79" s="145"/>
      <c r="IW79" s="145"/>
      <c r="IX79" s="146"/>
      <c r="IY79" s="166">
        <v>659</v>
      </c>
      <c r="IZ79" s="315"/>
      <c r="JA79" s="439">
        <f t="shared" si="26"/>
        <v>1.8005464480874316</v>
      </c>
      <c r="JB79" s="444">
        <v>30</v>
      </c>
      <c r="JC79" s="452">
        <v>4.5523520485584217E-2</v>
      </c>
      <c r="JD79" s="445">
        <v>453</v>
      </c>
      <c r="JE79" s="454">
        <v>0.68740515933232171</v>
      </c>
      <c r="JF79" s="167"/>
      <c r="JG79" s="168"/>
      <c r="JH79" s="168"/>
      <c r="JI79" s="168"/>
      <c r="JJ79" s="168"/>
      <c r="JK79" s="168"/>
      <c r="JL79" s="168"/>
      <c r="JM79" s="168"/>
      <c r="JN79" s="168"/>
      <c r="JO79" s="168"/>
      <c r="JP79" s="168"/>
      <c r="JQ79" s="168"/>
      <c r="JR79" s="168"/>
      <c r="JS79" s="168"/>
      <c r="JT79" s="168"/>
      <c r="JU79" s="168"/>
      <c r="JV79" s="168"/>
      <c r="JW79" s="168"/>
      <c r="JX79" s="168"/>
      <c r="JY79" s="168"/>
      <c r="JZ79" s="168"/>
      <c r="KA79" s="168"/>
      <c r="KB79" s="168"/>
      <c r="KC79" s="168"/>
      <c r="KD79" s="168">
        <v>15.726858877086494</v>
      </c>
      <c r="KE79" s="168"/>
      <c r="KF79" s="168"/>
      <c r="KG79" s="169"/>
      <c r="KH79" s="464">
        <f t="shared" si="27"/>
        <v>15.726858877086494</v>
      </c>
      <c r="KI79" s="149"/>
      <c r="KJ79" s="150">
        <v>659</v>
      </c>
      <c r="KK79" s="150"/>
      <c r="KL79" s="150"/>
      <c r="KM79" s="150"/>
      <c r="KN79" s="296"/>
      <c r="KO79" s="330">
        <f t="shared" si="28"/>
        <v>0</v>
      </c>
      <c r="KP79" s="331">
        <f t="shared" si="29"/>
        <v>1</v>
      </c>
      <c r="KQ79" s="331">
        <f t="shared" si="30"/>
        <v>0</v>
      </c>
      <c r="KR79" s="331">
        <f t="shared" si="31"/>
        <v>0</v>
      </c>
      <c r="KS79" s="331">
        <f t="shared" si="32"/>
        <v>0</v>
      </c>
      <c r="KT79" s="332">
        <v>0</v>
      </c>
      <c r="KU79" s="324">
        <v>1104.0229999999999</v>
      </c>
      <c r="KV79" s="170">
        <v>2.0000000000000001E-4</v>
      </c>
      <c r="KW79" s="342">
        <v>1104.0232000000001</v>
      </c>
      <c r="KX79" s="351">
        <f t="shared" si="33"/>
        <v>1.8115561339653007E-7</v>
      </c>
      <c r="KY79" s="352">
        <f t="shared" si="34"/>
        <v>1.6753007587253415</v>
      </c>
      <c r="KZ79" s="346">
        <v>1104.0232000000001</v>
      </c>
      <c r="LA79" s="171"/>
      <c r="LB79" s="172"/>
      <c r="LC79" s="173">
        <v>1</v>
      </c>
      <c r="LD79" s="174"/>
      <c r="LE79" s="175"/>
      <c r="LF79" s="175"/>
      <c r="LG79" s="175"/>
      <c r="LH79" s="175"/>
      <c r="LI79" s="175"/>
      <c r="LJ79" s="175"/>
      <c r="LK79" s="175"/>
      <c r="LL79" s="175"/>
      <c r="LM79" s="175"/>
      <c r="LN79" s="175"/>
      <c r="LO79" s="175"/>
      <c r="LP79" s="175"/>
      <c r="LQ79" s="175"/>
      <c r="LR79" s="175"/>
      <c r="LS79" s="175"/>
      <c r="LT79" s="175"/>
      <c r="LU79" s="175"/>
      <c r="LV79" s="175"/>
      <c r="LW79" s="175"/>
      <c r="LX79" s="175"/>
      <c r="LY79" s="175"/>
      <c r="LZ79" s="175"/>
      <c r="MA79" s="175"/>
      <c r="MB79" s="175">
        <v>9704</v>
      </c>
      <c r="MC79" s="175"/>
      <c r="MD79" s="175"/>
      <c r="ME79" s="364"/>
      <c r="MF79" s="374">
        <f t="shared" si="35"/>
        <v>9704</v>
      </c>
      <c r="MG79" s="375">
        <f t="shared" si="36"/>
        <v>26.513661202185791</v>
      </c>
      <c r="MH79" s="369"/>
      <c r="MI79" s="156"/>
      <c r="MJ79" s="156"/>
      <c r="MK79" s="156"/>
      <c r="ML79" s="156"/>
      <c r="MM79" s="156"/>
      <c r="MN79" s="156"/>
      <c r="MO79" s="156"/>
      <c r="MP79" s="156"/>
      <c r="MQ79" s="156"/>
      <c r="MR79" s="156"/>
      <c r="MS79" s="156"/>
      <c r="MT79" s="156"/>
      <c r="MU79" s="156"/>
      <c r="MV79" s="156"/>
      <c r="MW79" s="156"/>
      <c r="MX79" s="156"/>
      <c r="MY79" s="156"/>
      <c r="MZ79" s="156"/>
      <c r="NA79" s="156"/>
      <c r="NB79" s="156"/>
      <c r="NC79" s="156"/>
      <c r="ND79" s="156"/>
      <c r="NE79" s="156"/>
      <c r="NF79" s="156"/>
      <c r="NG79" s="156"/>
      <c r="NH79" s="156"/>
      <c r="NI79" s="278"/>
      <c r="NJ79" s="289">
        <f t="shared" si="37"/>
        <v>0</v>
      </c>
      <c r="NK79" s="290"/>
      <c r="NL79" s="386">
        <f t="shared" si="39"/>
        <v>9704</v>
      </c>
      <c r="NM79" s="387">
        <f t="shared" si="40"/>
        <v>0</v>
      </c>
      <c r="NN79" s="393">
        <f t="shared" si="41"/>
        <v>0</v>
      </c>
      <c r="NO79" s="380"/>
      <c r="NP79" s="176"/>
      <c r="NQ79" s="176"/>
      <c r="NR79" s="176"/>
      <c r="NS79" s="176"/>
      <c r="NT79" s="176"/>
      <c r="NU79" s="176"/>
      <c r="NV79" s="176"/>
      <c r="NW79" s="176"/>
      <c r="NX79" s="176"/>
      <c r="NY79" s="176"/>
      <c r="NZ79" s="176"/>
      <c r="OA79" s="176"/>
      <c r="OB79" s="176"/>
      <c r="OC79" s="176"/>
      <c r="OD79" s="176"/>
      <c r="OE79" s="397"/>
      <c r="OF79" s="403"/>
      <c r="OG79" s="407"/>
      <c r="OH79" s="415"/>
      <c r="OI79" s="416"/>
      <c r="OJ79" s="416"/>
      <c r="OK79" s="416"/>
      <c r="OL79" s="416"/>
      <c r="OM79" s="416"/>
      <c r="ON79" s="416"/>
      <c r="OO79" s="416"/>
      <c r="OP79" s="417"/>
      <c r="OQ79" s="429"/>
      <c r="OR79" s="430"/>
      <c r="OS79" s="431"/>
      <c r="OT79" s="346"/>
      <c r="OU79" s="177"/>
      <c r="OV79" s="171"/>
      <c r="OW79" s="177"/>
      <c r="OX79" s="171"/>
      <c r="OY79" s="177"/>
      <c r="OZ79" s="171"/>
      <c r="PA79" s="178"/>
      <c r="PB79" s="155"/>
      <c r="PC79" s="156"/>
      <c r="PD79" s="156"/>
      <c r="PE79" s="156"/>
      <c r="PF79" s="156"/>
      <c r="PG79" s="156"/>
      <c r="PH79" s="156"/>
      <c r="PI79" s="156"/>
      <c r="PJ79" s="157"/>
    </row>
    <row r="80" spans="1:426" x14ac:dyDescent="0.15">
      <c r="A80" s="130" t="s">
        <v>586</v>
      </c>
      <c r="B80" s="131" t="s">
        <v>587</v>
      </c>
      <c r="C80" s="1093" t="s">
        <v>588</v>
      </c>
      <c r="D80" s="1094" t="s">
        <v>589</v>
      </c>
      <c r="E80" s="1094" t="s">
        <v>312</v>
      </c>
      <c r="F80" s="1093" t="s">
        <v>590</v>
      </c>
      <c r="G80" s="1093" t="s">
        <v>590</v>
      </c>
      <c r="H80" s="1093" t="s">
        <v>186</v>
      </c>
      <c r="I80" s="132" t="s">
        <v>493</v>
      </c>
      <c r="J80" s="133" t="s">
        <v>282</v>
      </c>
      <c r="K80" s="134">
        <v>2437711</v>
      </c>
      <c r="L80" s="135">
        <v>162353</v>
      </c>
      <c r="M80" s="135">
        <v>2489982</v>
      </c>
      <c r="N80" s="135">
        <v>1621103</v>
      </c>
      <c r="O80" s="136">
        <v>0.65105008791228214</v>
      </c>
      <c r="P80" s="137">
        <v>-52271</v>
      </c>
      <c r="Q80" s="138">
        <v>1460.3498399999999</v>
      </c>
      <c r="R80" s="139">
        <v>2132522.9099299996</v>
      </c>
      <c r="S80" s="139">
        <v>0.98312999999999995</v>
      </c>
      <c r="T80" s="139">
        <v>2133984.2429</v>
      </c>
      <c r="U80" s="467">
        <f t="shared" si="22"/>
        <v>0.87540493639319839</v>
      </c>
      <c r="V80" s="140">
        <v>155.6120784</v>
      </c>
      <c r="W80" s="141">
        <v>3.2237797619999999</v>
      </c>
      <c r="X80" s="141">
        <v>305.9683915</v>
      </c>
      <c r="Y80" s="141">
        <v>147.52486769999999</v>
      </c>
      <c r="Z80" s="141">
        <v>37.353624340000003</v>
      </c>
      <c r="AA80" s="141">
        <v>139.9187302</v>
      </c>
      <c r="AB80" s="141">
        <v>5.0029365080000003</v>
      </c>
      <c r="AC80" s="141">
        <v>116.92222719999999</v>
      </c>
      <c r="AD80" s="141">
        <v>90.370545640000003</v>
      </c>
      <c r="AE80" s="141">
        <v>1001.8971812499999</v>
      </c>
      <c r="AF80" s="142">
        <v>0.19583591124466465</v>
      </c>
      <c r="AG80" s="143">
        <v>0.38505750567410202</v>
      </c>
      <c r="AH80" s="147"/>
      <c r="AI80" s="148">
        <v>1</v>
      </c>
      <c r="AJ80" s="149">
        <v>22187</v>
      </c>
      <c r="AK80" s="150">
        <v>20825</v>
      </c>
      <c r="AL80" s="150">
        <v>3351</v>
      </c>
      <c r="AM80" s="150">
        <v>19</v>
      </c>
      <c r="AN80" s="151">
        <v>15292</v>
      </c>
      <c r="AO80" s="149">
        <v>9433</v>
      </c>
      <c r="AP80" s="150">
        <v>6534</v>
      </c>
      <c r="AQ80" s="151">
        <v>7413</v>
      </c>
      <c r="AR80" s="152"/>
      <c r="AS80" s="153"/>
      <c r="AT80" s="153"/>
      <c r="AU80" s="153"/>
      <c r="AV80" s="153"/>
      <c r="AW80" s="153"/>
      <c r="AX80" s="153"/>
      <c r="AY80" s="153"/>
      <c r="AZ80" s="153"/>
      <c r="BA80" s="153"/>
      <c r="BB80" s="153"/>
      <c r="BC80" s="153"/>
      <c r="BD80" s="153"/>
      <c r="BE80" s="153"/>
      <c r="BF80" s="153"/>
      <c r="BG80" s="153">
        <v>1</v>
      </c>
      <c r="BH80" s="153"/>
      <c r="BI80" s="153"/>
      <c r="BJ80" s="153">
        <v>1</v>
      </c>
      <c r="BK80" s="153"/>
      <c r="BL80" s="153"/>
      <c r="BM80" s="153"/>
      <c r="BN80" s="153"/>
      <c r="BO80" s="153"/>
      <c r="BP80" s="153"/>
      <c r="BQ80" s="153"/>
      <c r="BR80" s="153"/>
      <c r="BS80" s="154">
        <v>2</v>
      </c>
      <c r="BT80" s="155"/>
      <c r="BU80" s="156"/>
      <c r="BV80" s="156"/>
      <c r="BW80" s="156"/>
      <c r="BX80" s="156"/>
      <c r="BY80" s="156"/>
      <c r="BZ80" s="156"/>
      <c r="CA80" s="156"/>
      <c r="CB80" s="156">
        <v>30</v>
      </c>
      <c r="CC80" s="156"/>
      <c r="CD80" s="156"/>
      <c r="CE80" s="156"/>
      <c r="CF80" s="156">
        <v>45</v>
      </c>
      <c r="CG80" s="156"/>
      <c r="CH80" s="156"/>
      <c r="CI80" s="156">
        <v>55</v>
      </c>
      <c r="CJ80" s="156"/>
      <c r="CK80" s="156"/>
      <c r="CL80" s="156"/>
      <c r="CM80" s="156"/>
      <c r="CN80" s="156"/>
      <c r="CO80" s="156">
        <v>15</v>
      </c>
      <c r="CP80" s="156"/>
      <c r="CQ80" s="156">
        <v>30</v>
      </c>
      <c r="CR80" s="156"/>
      <c r="CS80" s="156"/>
      <c r="CT80" s="156"/>
      <c r="CU80" s="156"/>
      <c r="CV80" s="156">
        <v>30</v>
      </c>
      <c r="CW80" s="156">
        <v>5</v>
      </c>
      <c r="CX80" s="156"/>
      <c r="CY80" s="156"/>
      <c r="CZ80" s="156"/>
      <c r="DA80" s="156"/>
      <c r="DB80" s="156"/>
      <c r="DC80" s="156">
        <v>34</v>
      </c>
      <c r="DD80" s="156"/>
      <c r="DE80" s="156"/>
      <c r="DF80" s="156">
        <v>20</v>
      </c>
      <c r="DG80" s="278">
        <v>60</v>
      </c>
      <c r="DH80" s="289">
        <v>324</v>
      </c>
      <c r="DI80" s="290">
        <f t="shared" si="23"/>
        <v>10</v>
      </c>
      <c r="DJ80" s="284"/>
      <c r="DK80" s="158"/>
      <c r="DL80" s="158"/>
      <c r="DM80" s="158"/>
      <c r="DN80" s="158"/>
      <c r="DO80" s="158"/>
      <c r="DP80" s="158"/>
      <c r="DQ80" s="158"/>
      <c r="DR80" s="158">
        <v>0.23834244080145719</v>
      </c>
      <c r="DS80" s="158"/>
      <c r="DT80" s="158"/>
      <c r="DU80" s="158"/>
      <c r="DV80" s="158">
        <v>0.32865816636308437</v>
      </c>
      <c r="DW80" s="158"/>
      <c r="DX80" s="158"/>
      <c r="DY80" s="158">
        <v>0.6333333333333333</v>
      </c>
      <c r="DZ80" s="158"/>
      <c r="EA80" s="158"/>
      <c r="EB80" s="158"/>
      <c r="EC80" s="158"/>
      <c r="ED80" s="158"/>
      <c r="EE80" s="158">
        <v>0.55683060109289617</v>
      </c>
      <c r="EF80" s="158"/>
      <c r="EG80" s="158">
        <v>0.55564663023679417</v>
      </c>
      <c r="EH80" s="158"/>
      <c r="EI80" s="158"/>
      <c r="EJ80" s="158"/>
      <c r="EK80" s="158"/>
      <c r="EL80" s="158">
        <v>0.68032786885245899</v>
      </c>
      <c r="EM80" s="158">
        <v>0.19726775956284154</v>
      </c>
      <c r="EN80" s="158"/>
      <c r="EO80" s="158"/>
      <c r="EP80" s="158"/>
      <c r="EQ80" s="158"/>
      <c r="ER80" s="158"/>
      <c r="ES80" s="158">
        <v>0.52242044358727102</v>
      </c>
      <c r="ET80" s="158"/>
      <c r="EU80" s="158"/>
      <c r="EV80" s="158">
        <v>0.57827868852459019</v>
      </c>
      <c r="EW80" s="159">
        <v>0.71780510018214938</v>
      </c>
      <c r="EX80" s="160">
        <v>0.54193651757404038</v>
      </c>
      <c r="EY80" s="149">
        <v>6</v>
      </c>
      <c r="EZ80" s="150"/>
      <c r="FA80" s="150"/>
      <c r="FB80" s="150"/>
      <c r="FC80" s="150"/>
      <c r="FD80" s="150"/>
      <c r="FE80" s="150"/>
      <c r="FF80" s="150"/>
      <c r="FG80" s="150"/>
      <c r="FH80" s="150"/>
      <c r="FI80" s="150"/>
      <c r="FJ80" s="150"/>
      <c r="FK80" s="150">
        <v>14</v>
      </c>
      <c r="FL80" s="150"/>
      <c r="FM80" s="150"/>
      <c r="FN80" s="150"/>
      <c r="FO80" s="150"/>
      <c r="FP80" s="150"/>
      <c r="FQ80" s="150"/>
      <c r="FR80" s="150"/>
      <c r="FS80" s="150">
        <v>8</v>
      </c>
      <c r="FT80" s="150"/>
      <c r="FU80" s="150"/>
      <c r="FV80" s="150"/>
      <c r="FW80" s="150"/>
      <c r="FX80" s="150"/>
      <c r="FY80" s="150"/>
      <c r="FZ80" s="150"/>
      <c r="GA80" s="150"/>
      <c r="GB80" s="150"/>
      <c r="GC80" s="150"/>
      <c r="GD80" s="296">
        <v>6</v>
      </c>
      <c r="GE80" s="307">
        <v>34</v>
      </c>
      <c r="GF80" s="308">
        <f t="shared" si="24"/>
        <v>4</v>
      </c>
      <c r="GG80" s="302">
        <v>0.69899817850637525</v>
      </c>
      <c r="GH80" s="161"/>
      <c r="GI80" s="161"/>
      <c r="GJ80" s="161"/>
      <c r="GK80" s="161"/>
      <c r="GL80" s="161"/>
      <c r="GM80" s="161"/>
      <c r="GN80" s="161"/>
      <c r="GO80" s="161"/>
      <c r="GP80" s="161"/>
      <c r="GQ80" s="161"/>
      <c r="GR80" s="161"/>
      <c r="GS80" s="161">
        <v>0.51990632318501173</v>
      </c>
      <c r="GT80" s="161"/>
      <c r="GU80" s="161"/>
      <c r="GV80" s="161"/>
      <c r="GW80" s="161"/>
      <c r="GX80" s="161"/>
      <c r="GY80" s="161"/>
      <c r="GZ80" s="161"/>
      <c r="HA80" s="161">
        <v>0.52015027322404372</v>
      </c>
      <c r="HB80" s="161"/>
      <c r="HC80" s="161"/>
      <c r="HD80" s="161"/>
      <c r="HE80" s="161"/>
      <c r="HF80" s="161"/>
      <c r="HG80" s="161"/>
      <c r="HH80" s="161"/>
      <c r="HI80" s="161"/>
      <c r="HJ80" s="161"/>
      <c r="HK80" s="161"/>
      <c r="HL80" s="162">
        <v>0.80828779599271405</v>
      </c>
      <c r="HM80" s="163">
        <v>0.60245901639344257</v>
      </c>
      <c r="HN80" s="152">
        <v>83</v>
      </c>
      <c r="HO80" s="153"/>
      <c r="HP80" s="153"/>
      <c r="HQ80" s="153"/>
      <c r="HR80" s="153"/>
      <c r="HS80" s="164"/>
      <c r="HT80" s="153"/>
      <c r="HU80" s="165"/>
      <c r="HV80" s="154"/>
      <c r="HW80" s="144">
        <v>76</v>
      </c>
      <c r="HX80" s="145">
        <v>1017</v>
      </c>
      <c r="HY80" s="145">
        <v>21</v>
      </c>
      <c r="HZ80" s="145">
        <v>466</v>
      </c>
      <c r="IA80" s="145">
        <v>645</v>
      </c>
      <c r="IB80" s="145">
        <v>1067</v>
      </c>
      <c r="IC80" s="145">
        <v>1484</v>
      </c>
      <c r="ID80" s="145">
        <v>548</v>
      </c>
      <c r="IE80" s="145">
        <v>1868</v>
      </c>
      <c r="IF80" s="145">
        <v>342</v>
      </c>
      <c r="IG80" s="145">
        <v>272</v>
      </c>
      <c r="IH80" s="145">
        <v>896</v>
      </c>
      <c r="II80" s="145">
        <v>276</v>
      </c>
      <c r="IJ80" s="145">
        <v>547</v>
      </c>
      <c r="IK80" s="145">
        <v>1067</v>
      </c>
      <c r="IL80" s="145">
        <v>848</v>
      </c>
      <c r="IM80" s="145">
        <v>111</v>
      </c>
      <c r="IN80" s="145">
        <v>48</v>
      </c>
      <c r="IO80" s="145">
        <v>328</v>
      </c>
      <c r="IP80" s="145">
        <v>49</v>
      </c>
      <c r="IQ80" s="145">
        <v>42</v>
      </c>
      <c r="IR80" s="145">
        <v>102</v>
      </c>
      <c r="IS80" s="145">
        <v>13</v>
      </c>
      <c r="IT80" s="145">
        <v>31</v>
      </c>
      <c r="IU80" s="145">
        <v>406</v>
      </c>
      <c r="IV80" s="145"/>
      <c r="IW80" s="145">
        <v>4</v>
      </c>
      <c r="IX80" s="146">
        <v>6</v>
      </c>
      <c r="IY80" s="166">
        <v>12580</v>
      </c>
      <c r="IZ80" s="315">
        <f t="shared" si="25"/>
        <v>6.0413354531001591E-3</v>
      </c>
      <c r="JA80" s="439">
        <f t="shared" si="26"/>
        <v>34.37158469945355</v>
      </c>
      <c r="JB80" s="444">
        <v>841</v>
      </c>
      <c r="JC80" s="452">
        <v>6.6852146263910964E-2</v>
      </c>
      <c r="JD80" s="445">
        <v>2974</v>
      </c>
      <c r="JE80" s="454">
        <v>0.23640699523052464</v>
      </c>
      <c r="JF80" s="167">
        <v>31.973684210526315</v>
      </c>
      <c r="JG80" s="168">
        <v>6.4395280235988199</v>
      </c>
      <c r="JH80" s="168">
        <v>4.9523809523809526</v>
      </c>
      <c r="JI80" s="168">
        <v>3.7854077253218885</v>
      </c>
      <c r="JJ80" s="168">
        <v>7.9147286821705425</v>
      </c>
      <c r="JK80" s="168">
        <v>6.1049671977507032</v>
      </c>
      <c r="JL80" s="168">
        <v>6.1334231805929917</v>
      </c>
      <c r="JM80" s="168">
        <v>7.2408759124087592</v>
      </c>
      <c r="JN80" s="168">
        <v>6.8308351177730193</v>
      </c>
      <c r="JO80" s="168">
        <v>5.0818713450292394</v>
      </c>
      <c r="JP80" s="168">
        <v>7.3713235294117645</v>
      </c>
      <c r="JQ80" s="168">
        <v>6.8537946428571432</v>
      </c>
      <c r="JR80" s="168">
        <v>5.8478260869565215</v>
      </c>
      <c r="JS80" s="168">
        <v>3.2285191956124315</v>
      </c>
      <c r="JT80" s="168">
        <v>4.6916588566073099</v>
      </c>
      <c r="JU80" s="168">
        <v>4.6650943396226419</v>
      </c>
      <c r="JV80" s="168">
        <v>6.7837837837837842</v>
      </c>
      <c r="JW80" s="168">
        <v>7.354166666666667</v>
      </c>
      <c r="JX80" s="168">
        <v>11.048780487804878</v>
      </c>
      <c r="JY80" s="168">
        <v>5.8367346938775508</v>
      </c>
      <c r="JZ80" s="168">
        <v>2.7619047619047619</v>
      </c>
      <c r="KA80" s="168">
        <v>3.8823529411764706</v>
      </c>
      <c r="KB80" s="168">
        <v>6.0769230769230766</v>
      </c>
      <c r="KC80" s="168">
        <v>3.4193548387096775</v>
      </c>
      <c r="KD80" s="168">
        <v>16.97783251231527</v>
      </c>
      <c r="KE80" s="168"/>
      <c r="KF80" s="168">
        <v>6.25</v>
      </c>
      <c r="KG80" s="169">
        <v>11.166666666666666</v>
      </c>
      <c r="KH80" s="464">
        <f t="shared" si="27"/>
        <v>7.4323859047574006</v>
      </c>
      <c r="KI80" s="149">
        <v>4314</v>
      </c>
      <c r="KJ80" s="150">
        <v>2021</v>
      </c>
      <c r="KK80" s="150">
        <v>77</v>
      </c>
      <c r="KL80" s="150"/>
      <c r="KM80" s="150"/>
      <c r="KN80" s="296">
        <v>6168</v>
      </c>
      <c r="KO80" s="330">
        <f t="shared" si="28"/>
        <v>0.34292527821939589</v>
      </c>
      <c r="KP80" s="331">
        <f t="shared" si="29"/>
        <v>0.16065182829888713</v>
      </c>
      <c r="KQ80" s="331">
        <f t="shared" si="30"/>
        <v>6.1208267090620029E-3</v>
      </c>
      <c r="KR80" s="331">
        <f t="shared" si="31"/>
        <v>0</v>
      </c>
      <c r="KS80" s="331">
        <f t="shared" si="32"/>
        <v>0</v>
      </c>
      <c r="KT80" s="332">
        <v>0.49030206677265503</v>
      </c>
      <c r="KU80" s="324">
        <v>10647.6353</v>
      </c>
      <c r="KV80" s="170">
        <v>1055.1161999999999</v>
      </c>
      <c r="KW80" s="342">
        <v>11702.7515</v>
      </c>
      <c r="KX80" s="351">
        <f t="shared" si="33"/>
        <v>9.0159668860780293E-2</v>
      </c>
      <c r="KY80" s="352">
        <f t="shared" si="34"/>
        <v>0.93026641494435613</v>
      </c>
      <c r="KZ80" s="346">
        <v>5981.7735000000011</v>
      </c>
      <c r="LA80" s="171">
        <v>4943.5736000000006</v>
      </c>
      <c r="LB80" s="172">
        <v>777.40440000000001</v>
      </c>
      <c r="LC80" s="173">
        <v>0.51114248644859284</v>
      </c>
      <c r="LD80" s="174">
        <v>790</v>
      </c>
      <c r="LE80" s="175">
        <v>4095</v>
      </c>
      <c r="LF80" s="175">
        <v>83</v>
      </c>
      <c r="LG80" s="175">
        <v>1287</v>
      </c>
      <c r="LH80" s="175">
        <v>3910</v>
      </c>
      <c r="LI80" s="175">
        <v>5099</v>
      </c>
      <c r="LJ80" s="175">
        <v>6863</v>
      </c>
      <c r="LK80" s="175">
        <v>3126</v>
      </c>
      <c r="LL80" s="175">
        <v>10242</v>
      </c>
      <c r="LM80" s="175">
        <v>1386</v>
      </c>
      <c r="LN80" s="175">
        <v>1589</v>
      </c>
      <c r="LO80" s="175">
        <v>4952</v>
      </c>
      <c r="LP80" s="175">
        <v>1344</v>
      </c>
      <c r="LQ80" s="175">
        <v>1385</v>
      </c>
      <c r="LR80" s="175">
        <v>4016</v>
      </c>
      <c r="LS80" s="175">
        <v>3122</v>
      </c>
      <c r="LT80" s="175">
        <v>618</v>
      </c>
      <c r="LU80" s="175">
        <v>301</v>
      </c>
      <c r="LV80" s="175">
        <v>2639</v>
      </c>
      <c r="LW80" s="175">
        <v>221</v>
      </c>
      <c r="LX80" s="175">
        <v>68</v>
      </c>
      <c r="LY80" s="175">
        <v>236</v>
      </c>
      <c r="LZ80" s="175">
        <v>66</v>
      </c>
      <c r="MA80" s="175">
        <v>74</v>
      </c>
      <c r="MB80" s="175">
        <v>6501</v>
      </c>
      <c r="MC80" s="175"/>
      <c r="MD80" s="175">
        <v>20</v>
      </c>
      <c r="ME80" s="364">
        <v>49</v>
      </c>
      <c r="MF80" s="374">
        <f t="shared" si="35"/>
        <v>64082</v>
      </c>
      <c r="MG80" s="375">
        <f t="shared" si="36"/>
        <v>175.08743169398906</v>
      </c>
      <c r="MH80" s="369">
        <v>1562</v>
      </c>
      <c r="MI80" s="156">
        <v>1449</v>
      </c>
      <c r="MJ80" s="156"/>
      <c r="MK80" s="156">
        <v>17</v>
      </c>
      <c r="ML80" s="156">
        <v>553</v>
      </c>
      <c r="MM80" s="156">
        <v>428</v>
      </c>
      <c r="MN80" s="156">
        <v>756</v>
      </c>
      <c r="MO80" s="156">
        <v>293</v>
      </c>
      <c r="MP80" s="156">
        <v>647</v>
      </c>
      <c r="MQ80" s="156">
        <v>20</v>
      </c>
      <c r="MR80" s="156">
        <v>145</v>
      </c>
      <c r="MS80" s="156">
        <v>285</v>
      </c>
      <c r="MT80" s="156">
        <v>2</v>
      </c>
      <c r="MU80" s="156">
        <v>7</v>
      </c>
      <c r="MV80" s="156">
        <v>8</v>
      </c>
      <c r="MW80" s="156"/>
      <c r="MX80" s="156">
        <v>27</v>
      </c>
      <c r="MY80" s="156">
        <v>5</v>
      </c>
      <c r="MZ80" s="156">
        <v>662</v>
      </c>
      <c r="NA80" s="156">
        <v>18</v>
      </c>
      <c r="NB80" s="156">
        <v>12</v>
      </c>
      <c r="NC80" s="156">
        <v>74</v>
      </c>
      <c r="ND80" s="156"/>
      <c r="NE80" s="156">
        <v>5</v>
      </c>
      <c r="NF80" s="156"/>
      <c r="NG80" s="156"/>
      <c r="NH80" s="156">
        <v>1</v>
      </c>
      <c r="NI80" s="278">
        <v>13</v>
      </c>
      <c r="NJ80" s="289">
        <f t="shared" si="37"/>
        <v>6989</v>
      </c>
      <c r="NK80" s="290">
        <f t="shared" si="38"/>
        <v>19.095628415300546</v>
      </c>
      <c r="NL80" s="386">
        <f t="shared" si="39"/>
        <v>64082</v>
      </c>
      <c r="NM80" s="387">
        <f t="shared" si="40"/>
        <v>6989</v>
      </c>
      <c r="NN80" s="393">
        <f t="shared" si="41"/>
        <v>9.8338281436872982E-2</v>
      </c>
      <c r="NO80" s="380"/>
      <c r="NP80" s="176">
        <v>100</v>
      </c>
      <c r="NQ80" s="176">
        <v>335</v>
      </c>
      <c r="NR80" s="176">
        <v>459</v>
      </c>
      <c r="NS80" s="176">
        <v>2617</v>
      </c>
      <c r="NT80" s="176">
        <v>947</v>
      </c>
      <c r="NU80" s="176">
        <v>2531</v>
      </c>
      <c r="NV80" s="176"/>
      <c r="NW80" s="176"/>
      <c r="NX80" s="176"/>
      <c r="NY80" s="176"/>
      <c r="NZ80" s="176"/>
      <c r="OA80" s="176"/>
      <c r="OB80" s="176"/>
      <c r="OC80" s="176"/>
      <c r="OD80" s="176"/>
      <c r="OE80" s="397"/>
      <c r="OF80" s="403">
        <f t="shared" si="42"/>
        <v>6989</v>
      </c>
      <c r="OG80" s="407">
        <f t="shared" si="43"/>
        <v>0.12791529546430105</v>
      </c>
      <c r="OH80" s="415">
        <v>748</v>
      </c>
      <c r="OI80" s="416">
        <v>44</v>
      </c>
      <c r="OJ80" s="416">
        <v>46</v>
      </c>
      <c r="OK80" s="416">
        <v>838</v>
      </c>
      <c r="OL80" s="416">
        <v>482</v>
      </c>
      <c r="OM80" s="416">
        <v>115</v>
      </c>
      <c r="ON80" s="416">
        <v>164</v>
      </c>
      <c r="OO80" s="416">
        <v>761</v>
      </c>
      <c r="OP80" s="417">
        <v>1599</v>
      </c>
      <c r="OQ80" s="429"/>
      <c r="OR80" s="430"/>
      <c r="OS80" s="431"/>
      <c r="OT80" s="346">
        <v>15.1</v>
      </c>
      <c r="OU80" s="177">
        <v>2.5166666666666666</v>
      </c>
      <c r="OV80" s="171">
        <v>7.8</v>
      </c>
      <c r="OW80" s="177">
        <v>0.27857142857142858</v>
      </c>
      <c r="OX80" s="171">
        <v>47.95</v>
      </c>
      <c r="OY80" s="177">
        <v>7.9916666666666671</v>
      </c>
      <c r="OZ80" s="171">
        <v>73.600000000000009</v>
      </c>
      <c r="PA80" s="178">
        <v>2.628571428571429</v>
      </c>
      <c r="PB80" s="155"/>
      <c r="PC80" s="156">
        <v>10</v>
      </c>
      <c r="PD80" s="156"/>
      <c r="PE80" s="156">
        <v>58</v>
      </c>
      <c r="PF80" s="156">
        <v>2</v>
      </c>
      <c r="PG80" s="156"/>
      <c r="PH80" s="156"/>
      <c r="PI80" s="156">
        <v>70</v>
      </c>
      <c r="PJ80" s="179">
        <v>5.5643879173290934E-3</v>
      </c>
    </row>
    <row r="81" spans="1:426" x14ac:dyDescent="0.15">
      <c r="A81" s="130" t="s">
        <v>586</v>
      </c>
      <c r="B81" s="131" t="s">
        <v>591</v>
      </c>
      <c r="C81" s="1093" t="s">
        <v>588</v>
      </c>
      <c r="D81" s="1094" t="s">
        <v>589</v>
      </c>
      <c r="E81" s="1094" t="s">
        <v>312</v>
      </c>
      <c r="F81" s="1093" t="s">
        <v>592</v>
      </c>
      <c r="G81" s="1093" t="s">
        <v>592</v>
      </c>
      <c r="H81" s="1093" t="s">
        <v>186</v>
      </c>
      <c r="I81" s="132" t="s">
        <v>493</v>
      </c>
      <c r="J81" s="133" t="s">
        <v>282</v>
      </c>
      <c r="K81" s="134"/>
      <c r="L81" s="135"/>
      <c r="M81" s="135"/>
      <c r="N81" s="135"/>
      <c r="O81" s="136"/>
      <c r="P81" s="137"/>
      <c r="Q81" s="138"/>
      <c r="R81" s="139"/>
      <c r="S81" s="139"/>
      <c r="T81" s="139"/>
      <c r="U81" s="467"/>
      <c r="V81" s="140">
        <v>76.252390869999999</v>
      </c>
      <c r="W81" s="141">
        <v>0</v>
      </c>
      <c r="X81" s="141">
        <v>182.02804230000001</v>
      </c>
      <c r="Y81" s="141">
        <v>66.915952379999993</v>
      </c>
      <c r="Z81" s="141">
        <v>15.884920640000001</v>
      </c>
      <c r="AA81" s="141">
        <v>59.478518520000002</v>
      </c>
      <c r="AB81" s="141">
        <v>1.29</v>
      </c>
      <c r="AC81" s="141">
        <v>24.450575400000002</v>
      </c>
      <c r="AD81" s="141">
        <v>103.60404269999999</v>
      </c>
      <c r="AE81" s="141">
        <v>529.90444281000009</v>
      </c>
      <c r="AF81" s="142">
        <v>0.18975345062058563</v>
      </c>
      <c r="AG81" s="143">
        <v>0.45297529352255606</v>
      </c>
      <c r="AH81" s="147"/>
      <c r="AI81" s="148"/>
      <c r="AJ81" s="149">
        <v>15720</v>
      </c>
      <c r="AK81" s="150">
        <v>15711</v>
      </c>
      <c r="AL81" s="150">
        <v>2229</v>
      </c>
      <c r="AM81" s="150"/>
      <c r="AN81" s="151">
        <v>7570</v>
      </c>
      <c r="AO81" s="149">
        <v>4531</v>
      </c>
      <c r="AP81" s="150">
        <v>4458</v>
      </c>
      <c r="AQ81" s="151">
        <v>2683</v>
      </c>
      <c r="AR81" s="152"/>
      <c r="AS81" s="153"/>
      <c r="AT81" s="153"/>
      <c r="AU81" s="153"/>
      <c r="AV81" s="153"/>
      <c r="AW81" s="153"/>
      <c r="AX81" s="153"/>
      <c r="AY81" s="153"/>
      <c r="AZ81" s="153"/>
      <c r="BA81" s="153"/>
      <c r="BB81" s="153"/>
      <c r="BC81" s="153"/>
      <c r="BD81" s="153"/>
      <c r="BE81" s="153"/>
      <c r="BF81" s="153"/>
      <c r="BG81" s="153"/>
      <c r="BH81" s="153"/>
      <c r="BI81" s="153"/>
      <c r="BJ81" s="153"/>
      <c r="BK81" s="153"/>
      <c r="BL81" s="153"/>
      <c r="BM81" s="153"/>
      <c r="BN81" s="153"/>
      <c r="BO81" s="153"/>
      <c r="BP81" s="153"/>
      <c r="BQ81" s="153"/>
      <c r="BR81" s="153"/>
      <c r="BS81" s="154"/>
      <c r="BT81" s="155"/>
      <c r="BU81" s="156"/>
      <c r="BV81" s="156"/>
      <c r="BW81" s="156"/>
      <c r="BX81" s="156"/>
      <c r="BY81" s="156"/>
      <c r="BZ81" s="156"/>
      <c r="CA81" s="156"/>
      <c r="CB81" s="156">
        <v>20</v>
      </c>
      <c r="CC81" s="156"/>
      <c r="CD81" s="156"/>
      <c r="CE81" s="156"/>
      <c r="CF81" s="156">
        <v>30</v>
      </c>
      <c r="CG81" s="156"/>
      <c r="CH81" s="156"/>
      <c r="CI81" s="156">
        <v>50</v>
      </c>
      <c r="CJ81" s="156"/>
      <c r="CK81" s="156"/>
      <c r="CL81" s="156"/>
      <c r="CM81" s="156"/>
      <c r="CN81" s="156"/>
      <c r="CO81" s="156">
        <v>10</v>
      </c>
      <c r="CP81" s="156"/>
      <c r="CQ81" s="156"/>
      <c r="CR81" s="156"/>
      <c r="CS81" s="156"/>
      <c r="CT81" s="156"/>
      <c r="CU81" s="156"/>
      <c r="CV81" s="156">
        <v>30</v>
      </c>
      <c r="CW81" s="156"/>
      <c r="CX81" s="156"/>
      <c r="CY81" s="156"/>
      <c r="CZ81" s="156"/>
      <c r="DA81" s="156"/>
      <c r="DB81" s="156"/>
      <c r="DC81" s="156"/>
      <c r="DD81" s="156"/>
      <c r="DE81" s="156"/>
      <c r="DF81" s="156"/>
      <c r="DG81" s="278">
        <v>45</v>
      </c>
      <c r="DH81" s="289">
        <v>185</v>
      </c>
      <c r="DI81" s="290">
        <f t="shared" si="23"/>
        <v>6</v>
      </c>
      <c r="DJ81" s="284"/>
      <c r="DK81" s="158"/>
      <c r="DL81" s="158"/>
      <c r="DM81" s="158"/>
      <c r="DN81" s="158"/>
      <c r="DO81" s="158"/>
      <c r="DP81" s="158"/>
      <c r="DQ81" s="158"/>
      <c r="DR81" s="158">
        <v>0.19795081967213116</v>
      </c>
      <c r="DS81" s="158"/>
      <c r="DT81" s="158"/>
      <c r="DU81" s="158"/>
      <c r="DV81" s="158">
        <v>0.2326047358834244</v>
      </c>
      <c r="DW81" s="158"/>
      <c r="DX81" s="158"/>
      <c r="DY81" s="158">
        <v>0.47737704918032786</v>
      </c>
      <c r="DZ81" s="158"/>
      <c r="EA81" s="158"/>
      <c r="EB81" s="158"/>
      <c r="EC81" s="158"/>
      <c r="ED81" s="158"/>
      <c r="EE81" s="158">
        <v>0.37950819672131147</v>
      </c>
      <c r="EF81" s="158"/>
      <c r="EG81" s="158"/>
      <c r="EH81" s="158"/>
      <c r="EI81" s="158"/>
      <c r="EJ81" s="158"/>
      <c r="EK81" s="158"/>
      <c r="EL81" s="158">
        <v>0.59180327868852456</v>
      </c>
      <c r="EM81" s="158"/>
      <c r="EN81" s="158"/>
      <c r="EO81" s="158"/>
      <c r="EP81" s="158"/>
      <c r="EQ81" s="158"/>
      <c r="ER81" s="158"/>
      <c r="ES81" s="158"/>
      <c r="ET81" s="158"/>
      <c r="EU81" s="158"/>
      <c r="EV81" s="158"/>
      <c r="EW81" s="159">
        <v>0.79034608378870674</v>
      </c>
      <c r="EX81" s="160">
        <v>0.4968690001476887</v>
      </c>
      <c r="EY81" s="149">
        <v>5</v>
      </c>
      <c r="EZ81" s="150"/>
      <c r="FA81" s="150"/>
      <c r="FB81" s="150"/>
      <c r="FC81" s="150"/>
      <c r="FD81" s="150"/>
      <c r="FE81" s="150"/>
      <c r="FF81" s="150"/>
      <c r="FG81" s="150"/>
      <c r="FH81" s="150"/>
      <c r="FI81" s="150"/>
      <c r="FJ81" s="150"/>
      <c r="FK81" s="150">
        <v>4</v>
      </c>
      <c r="FL81" s="150"/>
      <c r="FM81" s="150"/>
      <c r="FN81" s="150"/>
      <c r="FO81" s="150"/>
      <c r="FP81" s="150"/>
      <c r="FQ81" s="150"/>
      <c r="FR81" s="150"/>
      <c r="FS81" s="150"/>
      <c r="FT81" s="150"/>
      <c r="FU81" s="150"/>
      <c r="FV81" s="150"/>
      <c r="FW81" s="150"/>
      <c r="FX81" s="150"/>
      <c r="FY81" s="150"/>
      <c r="FZ81" s="150"/>
      <c r="GA81" s="150"/>
      <c r="GB81" s="150"/>
      <c r="GC81" s="150"/>
      <c r="GD81" s="296">
        <v>6</v>
      </c>
      <c r="GE81" s="307">
        <v>15</v>
      </c>
      <c r="GF81" s="308">
        <f t="shared" si="24"/>
        <v>3</v>
      </c>
      <c r="GG81" s="302">
        <v>0.64043715846994531</v>
      </c>
      <c r="GH81" s="161"/>
      <c r="GI81" s="161"/>
      <c r="GJ81" s="161"/>
      <c r="GK81" s="161"/>
      <c r="GL81" s="161"/>
      <c r="GM81" s="161"/>
      <c r="GN81" s="161"/>
      <c r="GO81" s="161"/>
      <c r="GP81" s="161"/>
      <c r="GQ81" s="161"/>
      <c r="GR81" s="161"/>
      <c r="GS81" s="161">
        <v>0.67896174863387981</v>
      </c>
      <c r="GT81" s="161"/>
      <c r="GU81" s="161"/>
      <c r="GV81" s="161"/>
      <c r="GW81" s="161"/>
      <c r="GX81" s="161"/>
      <c r="GY81" s="161"/>
      <c r="GZ81" s="161"/>
      <c r="HA81" s="161"/>
      <c r="HB81" s="161"/>
      <c r="HC81" s="161"/>
      <c r="HD81" s="161"/>
      <c r="HE81" s="161"/>
      <c r="HF81" s="161"/>
      <c r="HG81" s="161"/>
      <c r="HH81" s="161"/>
      <c r="HI81" s="161"/>
      <c r="HJ81" s="161"/>
      <c r="HK81" s="161"/>
      <c r="HL81" s="162">
        <v>0.70537340619307831</v>
      </c>
      <c r="HM81" s="163">
        <v>0.6766848816029144</v>
      </c>
      <c r="HN81" s="152"/>
      <c r="HO81" s="153">
        <v>20</v>
      </c>
      <c r="HP81" s="153">
        <v>40</v>
      </c>
      <c r="HQ81" s="153"/>
      <c r="HR81" s="153"/>
      <c r="HS81" s="164"/>
      <c r="HT81" s="153"/>
      <c r="HU81" s="165"/>
      <c r="HV81" s="154"/>
      <c r="HW81" s="144">
        <v>67</v>
      </c>
      <c r="HX81" s="145">
        <v>300</v>
      </c>
      <c r="HY81" s="145">
        <v>6</v>
      </c>
      <c r="HZ81" s="145">
        <v>128</v>
      </c>
      <c r="IA81" s="145">
        <v>516</v>
      </c>
      <c r="IB81" s="145">
        <v>1028</v>
      </c>
      <c r="IC81" s="145">
        <v>912</v>
      </c>
      <c r="ID81" s="145">
        <v>396</v>
      </c>
      <c r="IE81" s="145">
        <v>1489</v>
      </c>
      <c r="IF81" s="145">
        <v>159</v>
      </c>
      <c r="IG81" s="145">
        <v>139</v>
      </c>
      <c r="IH81" s="145">
        <v>341</v>
      </c>
      <c r="II81" s="145">
        <v>71</v>
      </c>
      <c r="IJ81" s="145">
        <v>353</v>
      </c>
      <c r="IK81" s="145">
        <v>495</v>
      </c>
      <c r="IL81" s="145">
        <v>391</v>
      </c>
      <c r="IM81" s="145">
        <v>89</v>
      </c>
      <c r="IN81" s="145">
        <v>31</v>
      </c>
      <c r="IO81" s="145">
        <v>241</v>
      </c>
      <c r="IP81" s="145">
        <v>38</v>
      </c>
      <c r="IQ81" s="145">
        <v>38</v>
      </c>
      <c r="IR81" s="145">
        <v>105</v>
      </c>
      <c r="IS81" s="145">
        <v>6</v>
      </c>
      <c r="IT81" s="145">
        <v>12</v>
      </c>
      <c r="IU81" s="145"/>
      <c r="IV81" s="145">
        <v>1</v>
      </c>
      <c r="IW81" s="145">
        <v>3</v>
      </c>
      <c r="IX81" s="146">
        <v>32</v>
      </c>
      <c r="IY81" s="166">
        <v>7387</v>
      </c>
      <c r="IZ81" s="315">
        <f t="shared" si="25"/>
        <v>9.2053607689183709E-3</v>
      </c>
      <c r="JA81" s="439">
        <f t="shared" si="26"/>
        <v>20.183060109289617</v>
      </c>
      <c r="JB81" s="444">
        <v>1024</v>
      </c>
      <c r="JC81" s="452">
        <v>0.13862190334371194</v>
      </c>
      <c r="JD81" s="445">
        <v>7076</v>
      </c>
      <c r="JE81" s="454">
        <v>0.95789901177744685</v>
      </c>
      <c r="JF81" s="167">
        <v>24.46268656716418</v>
      </c>
      <c r="JG81" s="168">
        <v>4.8133333333333335</v>
      </c>
      <c r="JH81" s="168">
        <v>2.8333333333333335</v>
      </c>
      <c r="JI81" s="168">
        <v>2.90625</v>
      </c>
      <c r="JJ81" s="168">
        <v>7.4612403100775193</v>
      </c>
      <c r="JK81" s="168">
        <v>5.4426070038910508</v>
      </c>
      <c r="JL81" s="168">
        <v>5.7149122807017543</v>
      </c>
      <c r="JM81" s="168">
        <v>6.7575757575757578</v>
      </c>
      <c r="JN81" s="168">
        <v>6.6964405641370046</v>
      </c>
      <c r="JO81" s="168">
        <v>5.8867924528301883</v>
      </c>
      <c r="JP81" s="168">
        <v>5.6906474820143886</v>
      </c>
      <c r="JQ81" s="168">
        <v>6.9912023460410557</v>
      </c>
      <c r="JR81" s="168">
        <v>5.788732394366197</v>
      </c>
      <c r="JS81" s="168">
        <v>3.1954674220963173</v>
      </c>
      <c r="JT81" s="168">
        <v>4.163636363636364</v>
      </c>
      <c r="JU81" s="168">
        <v>4.6240409207161122</v>
      </c>
      <c r="JV81" s="168">
        <v>6.595505617977528</v>
      </c>
      <c r="JW81" s="168">
        <v>6.032258064516129</v>
      </c>
      <c r="JX81" s="168">
        <v>9.1659751037344392</v>
      </c>
      <c r="JY81" s="168">
        <v>9.6315789473684212</v>
      </c>
      <c r="JZ81" s="168">
        <v>2.5526315789473686</v>
      </c>
      <c r="KA81" s="168">
        <v>2.961904761904762</v>
      </c>
      <c r="KB81" s="168">
        <v>3.6666666666666665</v>
      </c>
      <c r="KC81" s="168">
        <v>4.416666666666667</v>
      </c>
      <c r="KD81" s="168"/>
      <c r="KE81" s="168">
        <v>15</v>
      </c>
      <c r="KF81" s="168">
        <v>12.333333333333334</v>
      </c>
      <c r="KG81" s="169">
        <v>3.59375</v>
      </c>
      <c r="KH81" s="464">
        <f t="shared" si="27"/>
        <v>6.6436729360381417</v>
      </c>
      <c r="KI81" s="149">
        <v>2440</v>
      </c>
      <c r="KJ81" s="150">
        <v>940</v>
      </c>
      <c r="KK81" s="150">
        <v>10</v>
      </c>
      <c r="KL81" s="150"/>
      <c r="KM81" s="150"/>
      <c r="KN81" s="296">
        <v>3997</v>
      </c>
      <c r="KO81" s="330">
        <f t="shared" si="28"/>
        <v>0.3303100040611886</v>
      </c>
      <c r="KP81" s="331">
        <f t="shared" si="29"/>
        <v>0.12725057533504805</v>
      </c>
      <c r="KQ81" s="331">
        <f t="shared" si="30"/>
        <v>1.3537295248409367E-3</v>
      </c>
      <c r="KR81" s="331">
        <f t="shared" si="31"/>
        <v>0</v>
      </c>
      <c r="KS81" s="331">
        <f t="shared" si="32"/>
        <v>0</v>
      </c>
      <c r="KT81" s="332">
        <v>0.54108569107892246</v>
      </c>
      <c r="KU81" s="324">
        <v>6162.1367999999993</v>
      </c>
      <c r="KV81" s="170">
        <v>701.66349999999989</v>
      </c>
      <c r="KW81" s="342">
        <v>6863.8003000000008</v>
      </c>
      <c r="KX81" s="351">
        <f t="shared" si="33"/>
        <v>0.10222667754479975</v>
      </c>
      <c r="KY81" s="352">
        <f t="shared" si="34"/>
        <v>0.92917291187220807</v>
      </c>
      <c r="KZ81" s="346">
        <v>3477.8393999999998</v>
      </c>
      <c r="LA81" s="171">
        <v>3129.4660000000003</v>
      </c>
      <c r="LB81" s="172">
        <v>256.49490000000003</v>
      </c>
      <c r="LC81" s="173">
        <v>0.50669297590141138</v>
      </c>
      <c r="LD81" s="174">
        <v>693</v>
      </c>
      <c r="LE81" s="175">
        <v>1054</v>
      </c>
      <c r="LF81" s="175">
        <v>12</v>
      </c>
      <c r="LG81" s="175">
        <v>245</v>
      </c>
      <c r="LH81" s="175">
        <v>2968</v>
      </c>
      <c r="LI81" s="175">
        <v>4203</v>
      </c>
      <c r="LJ81" s="175">
        <v>3557</v>
      </c>
      <c r="LK81" s="175">
        <v>1996</v>
      </c>
      <c r="LL81" s="175">
        <v>8333</v>
      </c>
      <c r="LM81" s="175">
        <v>767</v>
      </c>
      <c r="LN81" s="175">
        <v>611</v>
      </c>
      <c r="LO81" s="175">
        <v>1984</v>
      </c>
      <c r="LP81" s="175">
        <v>315</v>
      </c>
      <c r="LQ81" s="175">
        <v>900</v>
      </c>
      <c r="LR81" s="175">
        <v>1624</v>
      </c>
      <c r="LS81" s="175">
        <v>1418</v>
      </c>
      <c r="LT81" s="175">
        <v>436</v>
      </c>
      <c r="LU81" s="175">
        <v>153</v>
      </c>
      <c r="LV81" s="175">
        <v>1640</v>
      </c>
      <c r="LW81" s="175">
        <v>318</v>
      </c>
      <c r="LX81" s="175">
        <v>53</v>
      </c>
      <c r="LY81" s="175">
        <v>171</v>
      </c>
      <c r="LZ81" s="175">
        <v>16</v>
      </c>
      <c r="MA81" s="175">
        <v>41</v>
      </c>
      <c r="MB81" s="175"/>
      <c r="MC81" s="175"/>
      <c r="MD81" s="175">
        <v>26</v>
      </c>
      <c r="ME81" s="364">
        <v>11</v>
      </c>
      <c r="MF81" s="374">
        <f t="shared" si="35"/>
        <v>33545</v>
      </c>
      <c r="MG81" s="375">
        <f t="shared" si="36"/>
        <v>91.65300546448087</v>
      </c>
      <c r="MH81" s="369">
        <v>879</v>
      </c>
      <c r="MI81" s="156">
        <v>110</v>
      </c>
      <c r="MJ81" s="156"/>
      <c r="MK81" s="156">
        <v>1</v>
      </c>
      <c r="ML81" s="156">
        <v>376</v>
      </c>
      <c r="MM81" s="156">
        <v>476</v>
      </c>
      <c r="MN81" s="156">
        <v>757</v>
      </c>
      <c r="MO81" s="156">
        <v>279</v>
      </c>
      <c r="MP81" s="156">
        <v>158</v>
      </c>
      <c r="MQ81" s="156">
        <v>16</v>
      </c>
      <c r="MR81" s="156">
        <v>42</v>
      </c>
      <c r="MS81" s="156">
        <v>67</v>
      </c>
      <c r="MT81" s="156">
        <v>26</v>
      </c>
      <c r="MU81" s="156"/>
      <c r="MV81" s="156"/>
      <c r="MW81" s="156"/>
      <c r="MX81" s="156">
        <v>66</v>
      </c>
      <c r="MY81" s="156">
        <v>2</v>
      </c>
      <c r="MZ81" s="156">
        <v>340</v>
      </c>
      <c r="NA81" s="156">
        <v>10</v>
      </c>
      <c r="NB81" s="156">
        <v>15</v>
      </c>
      <c r="NC81" s="156">
        <v>46</v>
      </c>
      <c r="ND81" s="156"/>
      <c r="NE81" s="156"/>
      <c r="NF81" s="156"/>
      <c r="NG81" s="156">
        <v>14</v>
      </c>
      <c r="NH81" s="156">
        <v>8</v>
      </c>
      <c r="NI81" s="278"/>
      <c r="NJ81" s="289">
        <f t="shared" si="37"/>
        <v>3688</v>
      </c>
      <c r="NK81" s="290">
        <f t="shared" si="38"/>
        <v>10.076502732240437</v>
      </c>
      <c r="NL81" s="386">
        <f t="shared" si="39"/>
        <v>33545</v>
      </c>
      <c r="NM81" s="387">
        <f t="shared" si="40"/>
        <v>3688</v>
      </c>
      <c r="NN81" s="393">
        <f t="shared" si="41"/>
        <v>9.9051916310799556E-2</v>
      </c>
      <c r="NO81" s="380"/>
      <c r="NP81" s="176">
        <v>91</v>
      </c>
      <c r="NQ81" s="176">
        <v>259</v>
      </c>
      <c r="NR81" s="176">
        <v>418</v>
      </c>
      <c r="NS81" s="176">
        <v>295</v>
      </c>
      <c r="NT81" s="176">
        <v>667</v>
      </c>
      <c r="NU81" s="176">
        <v>1958</v>
      </c>
      <c r="NV81" s="176"/>
      <c r="NW81" s="176"/>
      <c r="NX81" s="176"/>
      <c r="NY81" s="176"/>
      <c r="NZ81" s="176"/>
      <c r="OA81" s="176"/>
      <c r="OB81" s="176"/>
      <c r="OC81" s="176"/>
      <c r="OD81" s="176"/>
      <c r="OE81" s="397"/>
      <c r="OF81" s="403">
        <f t="shared" si="42"/>
        <v>3688</v>
      </c>
      <c r="OG81" s="407">
        <f t="shared" si="43"/>
        <v>0.20824295010845986</v>
      </c>
      <c r="OH81" s="415">
        <v>632</v>
      </c>
      <c r="OI81" s="416">
        <v>118</v>
      </c>
      <c r="OJ81" s="416">
        <v>49</v>
      </c>
      <c r="OK81" s="416">
        <v>799</v>
      </c>
      <c r="OL81" s="416"/>
      <c r="OM81" s="416">
        <v>2</v>
      </c>
      <c r="ON81" s="416">
        <v>499</v>
      </c>
      <c r="OO81" s="416">
        <v>501</v>
      </c>
      <c r="OP81" s="417">
        <v>1300</v>
      </c>
      <c r="OQ81" s="429"/>
      <c r="OR81" s="430"/>
      <c r="OS81" s="431"/>
      <c r="OT81" s="346">
        <v>10.45</v>
      </c>
      <c r="OU81" s="177">
        <v>2.09</v>
      </c>
      <c r="OV81" s="171">
        <v>2.5</v>
      </c>
      <c r="OW81" s="177">
        <v>0.25</v>
      </c>
      <c r="OX81" s="171">
        <v>28.6</v>
      </c>
      <c r="OY81" s="177">
        <v>5.7200000000000006</v>
      </c>
      <c r="OZ81" s="171">
        <v>32.400000000000006</v>
      </c>
      <c r="PA81" s="178">
        <v>3.2400000000000007</v>
      </c>
      <c r="PB81" s="155"/>
      <c r="PC81" s="156"/>
      <c r="PD81" s="156"/>
      <c r="PE81" s="156"/>
      <c r="PF81" s="156"/>
      <c r="PG81" s="156"/>
      <c r="PH81" s="156"/>
      <c r="PI81" s="156"/>
      <c r="PJ81" s="157"/>
    </row>
    <row r="82" spans="1:426" x14ac:dyDescent="0.15">
      <c r="A82" s="130" t="s">
        <v>586</v>
      </c>
      <c r="B82" s="131" t="s">
        <v>593</v>
      </c>
      <c r="C82" s="1093" t="s">
        <v>588</v>
      </c>
      <c r="D82" s="1094" t="s">
        <v>589</v>
      </c>
      <c r="E82" s="1094" t="s">
        <v>312</v>
      </c>
      <c r="F82" s="1093" t="s">
        <v>590</v>
      </c>
      <c r="G82" s="1093" t="s">
        <v>594</v>
      </c>
      <c r="H82" s="1093" t="s">
        <v>186</v>
      </c>
      <c r="I82" s="132" t="s">
        <v>493</v>
      </c>
      <c r="J82" s="133" t="s">
        <v>282</v>
      </c>
      <c r="K82" s="134"/>
      <c r="L82" s="135"/>
      <c r="M82" s="135"/>
      <c r="N82" s="135"/>
      <c r="O82" s="136"/>
      <c r="P82" s="137"/>
      <c r="Q82" s="138"/>
      <c r="R82" s="139"/>
      <c r="S82" s="139"/>
      <c r="T82" s="139"/>
      <c r="U82" s="467"/>
      <c r="V82" s="140">
        <v>14.37907242</v>
      </c>
      <c r="W82" s="141">
        <v>0</v>
      </c>
      <c r="X82" s="141">
        <v>43.215873019999997</v>
      </c>
      <c r="Y82" s="141">
        <v>21.62611111</v>
      </c>
      <c r="Z82" s="141">
        <v>2.3814814809999998</v>
      </c>
      <c r="AA82" s="141">
        <v>23.610793650000002</v>
      </c>
      <c r="AB82" s="141">
        <v>0</v>
      </c>
      <c r="AC82" s="141">
        <v>3.8895932540000002</v>
      </c>
      <c r="AD82" s="141">
        <v>9.2335912699999998</v>
      </c>
      <c r="AE82" s="141">
        <v>118.33651620500001</v>
      </c>
      <c r="AF82" s="142">
        <v>0.13666587865116195</v>
      </c>
      <c r="AG82" s="143">
        <v>0.41074521954145243</v>
      </c>
      <c r="AH82" s="147"/>
      <c r="AI82" s="148"/>
      <c r="AJ82" s="149"/>
      <c r="AK82" s="150"/>
      <c r="AL82" s="150"/>
      <c r="AM82" s="150"/>
      <c r="AN82" s="151"/>
      <c r="AO82" s="149"/>
      <c r="AP82" s="150"/>
      <c r="AQ82" s="151"/>
      <c r="AR82" s="152"/>
      <c r="AS82" s="153"/>
      <c r="AT82" s="153"/>
      <c r="AU82" s="153"/>
      <c r="AV82" s="153"/>
      <c r="AW82" s="153"/>
      <c r="AX82" s="153"/>
      <c r="AY82" s="153"/>
      <c r="AZ82" s="153"/>
      <c r="BA82" s="153"/>
      <c r="BB82" s="153"/>
      <c r="BC82" s="153"/>
      <c r="BD82" s="153"/>
      <c r="BE82" s="153"/>
      <c r="BF82" s="153"/>
      <c r="BG82" s="153"/>
      <c r="BH82" s="153"/>
      <c r="BI82" s="153"/>
      <c r="BJ82" s="153"/>
      <c r="BK82" s="153"/>
      <c r="BL82" s="153"/>
      <c r="BM82" s="153"/>
      <c r="BN82" s="153"/>
      <c r="BO82" s="153"/>
      <c r="BP82" s="153"/>
      <c r="BQ82" s="153"/>
      <c r="BR82" s="153"/>
      <c r="BS82" s="154"/>
      <c r="BT82" s="155"/>
      <c r="BU82" s="156"/>
      <c r="BV82" s="156"/>
      <c r="BW82" s="156"/>
      <c r="BX82" s="156"/>
      <c r="BY82" s="156"/>
      <c r="BZ82" s="156"/>
      <c r="CA82" s="156"/>
      <c r="CB82" s="156"/>
      <c r="CC82" s="156"/>
      <c r="CD82" s="156"/>
      <c r="CE82" s="156"/>
      <c r="CF82" s="156"/>
      <c r="CG82" s="156"/>
      <c r="CH82" s="156"/>
      <c r="CI82" s="156"/>
      <c r="CJ82" s="156"/>
      <c r="CK82" s="156"/>
      <c r="CL82" s="156"/>
      <c r="CM82" s="156"/>
      <c r="CN82" s="156"/>
      <c r="CO82" s="156"/>
      <c r="CP82" s="156"/>
      <c r="CQ82" s="156"/>
      <c r="CR82" s="156"/>
      <c r="CS82" s="156"/>
      <c r="CT82" s="156"/>
      <c r="CU82" s="156"/>
      <c r="CV82" s="156"/>
      <c r="CW82" s="156"/>
      <c r="CX82" s="156"/>
      <c r="CY82" s="156"/>
      <c r="CZ82" s="156"/>
      <c r="DA82" s="156"/>
      <c r="DB82" s="156"/>
      <c r="DC82" s="156"/>
      <c r="DD82" s="156"/>
      <c r="DE82" s="156"/>
      <c r="DF82" s="156"/>
      <c r="DG82" s="278">
        <v>20</v>
      </c>
      <c r="DH82" s="289">
        <v>20</v>
      </c>
      <c r="DI82" s="290">
        <f t="shared" si="23"/>
        <v>1</v>
      </c>
      <c r="DJ82" s="284"/>
      <c r="DK82" s="158"/>
      <c r="DL82" s="158"/>
      <c r="DM82" s="158"/>
      <c r="DN82" s="158"/>
      <c r="DO82" s="158"/>
      <c r="DP82" s="158"/>
      <c r="DQ82" s="158"/>
      <c r="DR82" s="158"/>
      <c r="DS82" s="158"/>
      <c r="DT82" s="158"/>
      <c r="DU82" s="158"/>
      <c r="DV82" s="158"/>
      <c r="DW82" s="158"/>
      <c r="DX82" s="158"/>
      <c r="DY82" s="158"/>
      <c r="DZ82" s="158"/>
      <c r="EA82" s="158"/>
      <c r="EB82" s="158"/>
      <c r="EC82" s="158"/>
      <c r="ED82" s="158"/>
      <c r="EE82" s="158"/>
      <c r="EF82" s="158"/>
      <c r="EG82" s="158"/>
      <c r="EH82" s="158"/>
      <c r="EI82" s="158"/>
      <c r="EJ82" s="158"/>
      <c r="EK82" s="158"/>
      <c r="EL82" s="158"/>
      <c r="EM82" s="158"/>
      <c r="EN82" s="158"/>
      <c r="EO82" s="158"/>
      <c r="EP82" s="158"/>
      <c r="EQ82" s="158"/>
      <c r="ER82" s="158"/>
      <c r="ES82" s="158"/>
      <c r="ET82" s="158"/>
      <c r="EU82" s="158"/>
      <c r="EV82" s="158"/>
      <c r="EW82" s="159">
        <v>0.68592896174863383</v>
      </c>
      <c r="EX82" s="160">
        <v>0.68592896174863383</v>
      </c>
      <c r="EY82" s="149"/>
      <c r="EZ82" s="150"/>
      <c r="FA82" s="150"/>
      <c r="FB82" s="150"/>
      <c r="FC82" s="150"/>
      <c r="FD82" s="150"/>
      <c r="FE82" s="150"/>
      <c r="FF82" s="150"/>
      <c r="FG82" s="150"/>
      <c r="FH82" s="150"/>
      <c r="FI82" s="150"/>
      <c r="FJ82" s="150"/>
      <c r="FK82" s="150"/>
      <c r="FL82" s="150"/>
      <c r="FM82" s="150"/>
      <c r="FN82" s="150"/>
      <c r="FO82" s="150"/>
      <c r="FP82" s="150"/>
      <c r="FQ82" s="150"/>
      <c r="FR82" s="150"/>
      <c r="FS82" s="150"/>
      <c r="FT82" s="150"/>
      <c r="FU82" s="150"/>
      <c r="FV82" s="150"/>
      <c r="FW82" s="150"/>
      <c r="FX82" s="150"/>
      <c r="FY82" s="150"/>
      <c r="FZ82" s="150"/>
      <c r="GA82" s="150"/>
      <c r="GB82" s="150"/>
      <c r="GC82" s="150"/>
      <c r="GD82" s="296">
        <v>5</v>
      </c>
      <c r="GE82" s="307">
        <v>5</v>
      </c>
      <c r="GF82" s="308">
        <f t="shared" si="24"/>
        <v>1</v>
      </c>
      <c r="GG82" s="302"/>
      <c r="GH82" s="161"/>
      <c r="GI82" s="161"/>
      <c r="GJ82" s="161"/>
      <c r="GK82" s="161"/>
      <c r="GL82" s="161"/>
      <c r="GM82" s="161"/>
      <c r="GN82" s="161"/>
      <c r="GO82" s="161"/>
      <c r="GP82" s="161"/>
      <c r="GQ82" s="161"/>
      <c r="GR82" s="161"/>
      <c r="GS82" s="161"/>
      <c r="GT82" s="161"/>
      <c r="GU82" s="161"/>
      <c r="GV82" s="161"/>
      <c r="GW82" s="161"/>
      <c r="GX82" s="161"/>
      <c r="GY82" s="161"/>
      <c r="GZ82" s="161"/>
      <c r="HA82" s="161"/>
      <c r="HB82" s="161"/>
      <c r="HC82" s="161"/>
      <c r="HD82" s="161"/>
      <c r="HE82" s="161"/>
      <c r="HF82" s="161"/>
      <c r="HG82" s="161"/>
      <c r="HH82" s="161"/>
      <c r="HI82" s="161"/>
      <c r="HJ82" s="161"/>
      <c r="HK82" s="161"/>
      <c r="HL82" s="162">
        <v>1.0054644808743169</v>
      </c>
      <c r="HM82" s="163">
        <v>1.0054644808743169</v>
      </c>
      <c r="HN82" s="152"/>
      <c r="HO82" s="153">
        <v>20</v>
      </c>
      <c r="HP82" s="153">
        <v>44</v>
      </c>
      <c r="HQ82" s="153"/>
      <c r="HR82" s="153">
        <v>7</v>
      </c>
      <c r="HS82" s="164">
        <v>0.44457455113192818</v>
      </c>
      <c r="HT82" s="153">
        <v>5</v>
      </c>
      <c r="HU82" s="165">
        <v>0.88688524590163931</v>
      </c>
      <c r="HV82" s="154"/>
      <c r="HW82" s="144">
        <v>18</v>
      </c>
      <c r="HX82" s="145">
        <v>13</v>
      </c>
      <c r="HY82" s="145"/>
      <c r="HZ82" s="145">
        <v>10</v>
      </c>
      <c r="IA82" s="145">
        <v>167</v>
      </c>
      <c r="IB82" s="145">
        <v>281</v>
      </c>
      <c r="IC82" s="145">
        <v>67</v>
      </c>
      <c r="ID82" s="145">
        <v>47</v>
      </c>
      <c r="IE82" s="145">
        <v>23</v>
      </c>
      <c r="IF82" s="145">
        <v>20</v>
      </c>
      <c r="IG82" s="145">
        <v>39</v>
      </c>
      <c r="IH82" s="145">
        <v>65</v>
      </c>
      <c r="II82" s="145">
        <v>2</v>
      </c>
      <c r="IJ82" s="145"/>
      <c r="IK82" s="145"/>
      <c r="IL82" s="145"/>
      <c r="IM82" s="145">
        <v>30</v>
      </c>
      <c r="IN82" s="145">
        <v>5</v>
      </c>
      <c r="IO82" s="145">
        <v>48</v>
      </c>
      <c r="IP82" s="145">
        <v>1</v>
      </c>
      <c r="IQ82" s="145">
        <v>7</v>
      </c>
      <c r="IR82" s="145">
        <v>25</v>
      </c>
      <c r="IS82" s="145"/>
      <c r="IT82" s="145">
        <v>2</v>
      </c>
      <c r="IU82" s="145"/>
      <c r="IV82" s="145"/>
      <c r="IW82" s="145"/>
      <c r="IX82" s="146"/>
      <c r="IY82" s="166">
        <v>870</v>
      </c>
      <c r="IZ82" s="315">
        <f t="shared" si="25"/>
        <v>2.0689655172413793E-2</v>
      </c>
      <c r="JA82" s="439">
        <f t="shared" si="26"/>
        <v>2.377049180327869</v>
      </c>
      <c r="JB82" s="444">
        <v>36</v>
      </c>
      <c r="JC82" s="452">
        <v>4.1379310344827586E-2</v>
      </c>
      <c r="JD82" s="445">
        <v>51</v>
      </c>
      <c r="JE82" s="454">
        <v>5.8620689655172413E-2</v>
      </c>
      <c r="JF82" s="167">
        <v>51.388888888888886</v>
      </c>
      <c r="JG82" s="168">
        <v>9.7692307692307701</v>
      </c>
      <c r="JH82" s="168"/>
      <c r="JI82" s="168">
        <v>5.8</v>
      </c>
      <c r="JJ82" s="168">
        <v>10.736526946107784</v>
      </c>
      <c r="JK82" s="168">
        <v>6.5338078291814945</v>
      </c>
      <c r="JL82" s="168">
        <v>7.6119402985074629</v>
      </c>
      <c r="JM82" s="168">
        <v>11.021276595744681</v>
      </c>
      <c r="JN82" s="168">
        <v>13.347826086956522</v>
      </c>
      <c r="JO82" s="168">
        <v>11.9</v>
      </c>
      <c r="JP82" s="168">
        <v>6.0256410256410255</v>
      </c>
      <c r="JQ82" s="168">
        <v>12.107692307692307</v>
      </c>
      <c r="JR82" s="168">
        <v>28</v>
      </c>
      <c r="JS82" s="168"/>
      <c r="JT82" s="168"/>
      <c r="JU82" s="168"/>
      <c r="JV82" s="168">
        <v>6.8</v>
      </c>
      <c r="JW82" s="168">
        <v>8.8000000000000007</v>
      </c>
      <c r="JX82" s="168">
        <v>11.895833333333334</v>
      </c>
      <c r="JY82" s="168">
        <v>37</v>
      </c>
      <c r="JZ82" s="168">
        <v>2.2857142857142856</v>
      </c>
      <c r="KA82" s="168">
        <v>3.8</v>
      </c>
      <c r="KB82" s="168"/>
      <c r="KC82" s="168">
        <v>5</v>
      </c>
      <c r="KD82" s="168"/>
      <c r="KE82" s="168"/>
      <c r="KF82" s="168"/>
      <c r="KG82" s="169"/>
      <c r="KH82" s="464">
        <f t="shared" si="27"/>
        <v>13.148651492999926</v>
      </c>
      <c r="KI82" s="149">
        <v>35</v>
      </c>
      <c r="KJ82" s="150">
        <v>47</v>
      </c>
      <c r="KK82" s="150">
        <v>1</v>
      </c>
      <c r="KL82" s="150"/>
      <c r="KM82" s="150"/>
      <c r="KN82" s="296">
        <v>787</v>
      </c>
      <c r="KO82" s="330">
        <f t="shared" si="28"/>
        <v>4.0229885057471264E-2</v>
      </c>
      <c r="KP82" s="331">
        <f t="shared" si="29"/>
        <v>5.4022988505747126E-2</v>
      </c>
      <c r="KQ82" s="331">
        <f t="shared" si="30"/>
        <v>1.1494252873563218E-3</v>
      </c>
      <c r="KR82" s="331">
        <f t="shared" si="31"/>
        <v>0</v>
      </c>
      <c r="KS82" s="331">
        <f t="shared" si="32"/>
        <v>0</v>
      </c>
      <c r="KT82" s="332">
        <v>0.90459770114942528</v>
      </c>
      <c r="KU82" s="324">
        <v>1159.6112000000003</v>
      </c>
      <c r="KV82" s="170">
        <v>72.23190000000001</v>
      </c>
      <c r="KW82" s="342">
        <v>1231.8431</v>
      </c>
      <c r="KX82" s="351">
        <f t="shared" si="33"/>
        <v>5.8637256644129443E-2</v>
      </c>
      <c r="KY82" s="352">
        <f t="shared" si="34"/>
        <v>1.4159116091954023</v>
      </c>
      <c r="KZ82" s="346">
        <v>1115.123</v>
      </c>
      <c r="LA82" s="171">
        <v>100.24509999999999</v>
      </c>
      <c r="LB82" s="172">
        <v>16.475000000000001</v>
      </c>
      <c r="LC82" s="173">
        <v>0.90524759200258542</v>
      </c>
      <c r="LD82" s="174">
        <v>54</v>
      </c>
      <c r="LE82" s="175">
        <v>67</v>
      </c>
      <c r="LF82" s="175"/>
      <c r="LG82" s="175">
        <v>48</v>
      </c>
      <c r="LH82" s="175">
        <v>1184</v>
      </c>
      <c r="LI82" s="175">
        <v>1042</v>
      </c>
      <c r="LJ82" s="175">
        <v>377</v>
      </c>
      <c r="LK82" s="175">
        <v>410</v>
      </c>
      <c r="LL82" s="175">
        <v>172</v>
      </c>
      <c r="LM82" s="175">
        <v>217</v>
      </c>
      <c r="LN82" s="175">
        <v>165</v>
      </c>
      <c r="LO82" s="175">
        <v>592</v>
      </c>
      <c r="LP82" s="175">
        <v>54</v>
      </c>
      <c r="LQ82" s="175"/>
      <c r="LR82" s="175"/>
      <c r="LS82" s="175"/>
      <c r="LT82" s="175">
        <v>174</v>
      </c>
      <c r="LU82" s="175">
        <v>39</v>
      </c>
      <c r="LV82" s="175">
        <v>466</v>
      </c>
      <c r="LW82" s="175">
        <v>36</v>
      </c>
      <c r="LX82" s="175">
        <v>5</v>
      </c>
      <c r="LY82" s="175">
        <v>21</v>
      </c>
      <c r="LZ82" s="175"/>
      <c r="MA82" s="175">
        <v>8</v>
      </c>
      <c r="MB82" s="175"/>
      <c r="MC82" s="175"/>
      <c r="MD82" s="175"/>
      <c r="ME82" s="364"/>
      <c r="MF82" s="374">
        <f t="shared" si="35"/>
        <v>5131</v>
      </c>
      <c r="MG82" s="375">
        <f t="shared" si="36"/>
        <v>14.019125683060109</v>
      </c>
      <c r="MH82" s="369">
        <v>850</v>
      </c>
      <c r="MI82" s="156">
        <v>47</v>
      </c>
      <c r="MJ82" s="156"/>
      <c r="MK82" s="156">
        <v>1</v>
      </c>
      <c r="ML82" s="156">
        <v>433</v>
      </c>
      <c r="MM82" s="156">
        <v>516</v>
      </c>
      <c r="MN82" s="156">
        <v>65</v>
      </c>
      <c r="MO82" s="156">
        <v>61</v>
      </c>
      <c r="MP82" s="156">
        <v>112</v>
      </c>
      <c r="MQ82" s="156"/>
      <c r="MR82" s="156">
        <v>31</v>
      </c>
      <c r="MS82" s="156">
        <v>129</v>
      </c>
      <c r="MT82" s="156"/>
      <c r="MU82" s="156"/>
      <c r="MV82" s="156"/>
      <c r="MW82" s="156"/>
      <c r="MX82" s="156"/>
      <c r="MY82" s="156"/>
      <c r="MZ82" s="156">
        <v>57</v>
      </c>
      <c r="NA82" s="156"/>
      <c r="NB82" s="156">
        <v>4</v>
      </c>
      <c r="NC82" s="156">
        <v>52</v>
      </c>
      <c r="ND82" s="156"/>
      <c r="NE82" s="156"/>
      <c r="NF82" s="156"/>
      <c r="NG82" s="156"/>
      <c r="NH82" s="156"/>
      <c r="NI82" s="278"/>
      <c r="NJ82" s="289">
        <f t="shared" si="37"/>
        <v>2358</v>
      </c>
      <c r="NK82" s="290">
        <f t="shared" si="38"/>
        <v>6.442622950819672</v>
      </c>
      <c r="NL82" s="386">
        <f t="shared" si="39"/>
        <v>5131</v>
      </c>
      <c r="NM82" s="387">
        <f t="shared" si="40"/>
        <v>2358</v>
      </c>
      <c r="NN82" s="393">
        <f t="shared" si="41"/>
        <v>0.31486179730271063</v>
      </c>
      <c r="NO82" s="380"/>
      <c r="NP82" s="176">
        <v>17</v>
      </c>
      <c r="NQ82" s="176">
        <v>41</v>
      </c>
      <c r="NR82" s="176">
        <v>76</v>
      </c>
      <c r="NS82" s="176">
        <v>637</v>
      </c>
      <c r="NT82" s="176">
        <v>402</v>
      </c>
      <c r="NU82" s="176">
        <v>1185</v>
      </c>
      <c r="NV82" s="176"/>
      <c r="NW82" s="176"/>
      <c r="NX82" s="176"/>
      <c r="NY82" s="176"/>
      <c r="NZ82" s="176"/>
      <c r="OA82" s="176"/>
      <c r="OB82" s="176"/>
      <c r="OC82" s="176"/>
      <c r="OD82" s="176"/>
      <c r="OE82" s="397"/>
      <c r="OF82" s="403">
        <f t="shared" si="42"/>
        <v>2358</v>
      </c>
      <c r="OG82" s="407">
        <f t="shared" si="43"/>
        <v>5.6827820186598814E-2</v>
      </c>
      <c r="OH82" s="415"/>
      <c r="OI82" s="416"/>
      <c r="OJ82" s="416"/>
      <c r="OK82" s="416"/>
      <c r="OL82" s="416">
        <v>346</v>
      </c>
      <c r="OM82" s="416">
        <v>11</v>
      </c>
      <c r="ON82" s="416">
        <v>11</v>
      </c>
      <c r="OO82" s="416">
        <v>368</v>
      </c>
      <c r="OP82" s="417">
        <v>368</v>
      </c>
      <c r="OQ82" s="429"/>
      <c r="OR82" s="430">
        <v>1</v>
      </c>
      <c r="OS82" s="431">
        <v>1</v>
      </c>
      <c r="OT82" s="400"/>
      <c r="OU82" s="177"/>
      <c r="OV82" s="171">
        <v>2</v>
      </c>
      <c r="OW82" s="177">
        <v>0.4</v>
      </c>
      <c r="OX82" s="177"/>
      <c r="OY82" s="177"/>
      <c r="OZ82" s="171">
        <v>15.95</v>
      </c>
      <c r="PA82" s="178">
        <v>3.19</v>
      </c>
      <c r="PB82" s="155"/>
      <c r="PC82" s="156"/>
      <c r="PD82" s="156"/>
      <c r="PE82" s="156"/>
      <c r="PF82" s="156"/>
      <c r="PG82" s="156"/>
      <c r="PH82" s="156"/>
      <c r="PI82" s="156"/>
      <c r="PJ82" s="157"/>
    </row>
    <row r="83" spans="1:426" x14ac:dyDescent="0.15">
      <c r="A83" s="130" t="s">
        <v>586</v>
      </c>
      <c r="B83" s="131" t="s">
        <v>595</v>
      </c>
      <c r="C83" s="1093" t="s">
        <v>588</v>
      </c>
      <c r="D83" s="1094" t="s">
        <v>589</v>
      </c>
      <c r="E83" s="1094" t="s">
        <v>312</v>
      </c>
      <c r="F83" s="1093" t="s">
        <v>590</v>
      </c>
      <c r="G83" s="1093" t="s">
        <v>596</v>
      </c>
      <c r="H83" s="1093" t="s">
        <v>186</v>
      </c>
      <c r="I83" s="132" t="s">
        <v>493</v>
      </c>
      <c r="J83" s="133" t="s">
        <v>282</v>
      </c>
      <c r="K83" s="134"/>
      <c r="L83" s="135"/>
      <c r="M83" s="135"/>
      <c r="N83" s="135"/>
      <c r="O83" s="136"/>
      <c r="P83" s="137"/>
      <c r="Q83" s="138"/>
      <c r="R83" s="139"/>
      <c r="S83" s="139"/>
      <c r="T83" s="139"/>
      <c r="U83" s="467"/>
      <c r="V83" s="140">
        <v>4.7943650790000003</v>
      </c>
      <c r="W83" s="141">
        <v>0</v>
      </c>
      <c r="X83" s="141">
        <v>9.5826455030000002</v>
      </c>
      <c r="Y83" s="141">
        <v>0.28999999999999998</v>
      </c>
      <c r="Z83" s="141">
        <v>1</v>
      </c>
      <c r="AA83" s="141">
        <v>2.7669312170000002</v>
      </c>
      <c r="AB83" s="141">
        <v>0</v>
      </c>
      <c r="AC83" s="141">
        <v>0</v>
      </c>
      <c r="AD83" s="141">
        <v>0.75</v>
      </c>
      <c r="AE83" s="141">
        <v>19.183941798999999</v>
      </c>
      <c r="AF83" s="142">
        <v>0.26008355300655683</v>
      </c>
      <c r="AG83" s="143">
        <v>0.51983702712568169</v>
      </c>
      <c r="AH83" s="147"/>
      <c r="AI83" s="148"/>
      <c r="AJ83" s="149"/>
      <c r="AK83" s="150"/>
      <c r="AL83" s="150"/>
      <c r="AM83" s="150"/>
      <c r="AN83" s="151"/>
      <c r="AO83" s="149"/>
      <c r="AP83" s="150"/>
      <c r="AQ83" s="151"/>
      <c r="AR83" s="152"/>
      <c r="AS83" s="153"/>
      <c r="AT83" s="153"/>
      <c r="AU83" s="153"/>
      <c r="AV83" s="153"/>
      <c r="AW83" s="153"/>
      <c r="AX83" s="153"/>
      <c r="AY83" s="153"/>
      <c r="AZ83" s="153"/>
      <c r="BA83" s="153"/>
      <c r="BB83" s="153"/>
      <c r="BC83" s="153"/>
      <c r="BD83" s="153"/>
      <c r="BE83" s="153"/>
      <c r="BF83" s="153"/>
      <c r="BG83" s="153"/>
      <c r="BH83" s="153"/>
      <c r="BI83" s="153"/>
      <c r="BJ83" s="153"/>
      <c r="BK83" s="153"/>
      <c r="BL83" s="153"/>
      <c r="BM83" s="153"/>
      <c r="BN83" s="153"/>
      <c r="BO83" s="153"/>
      <c r="BP83" s="153"/>
      <c r="BQ83" s="153"/>
      <c r="BR83" s="153"/>
      <c r="BS83" s="154"/>
      <c r="BT83" s="155"/>
      <c r="BU83" s="156"/>
      <c r="BV83" s="156"/>
      <c r="BW83" s="156"/>
      <c r="BX83" s="156"/>
      <c r="BY83" s="156"/>
      <c r="BZ83" s="156"/>
      <c r="CA83" s="156"/>
      <c r="CB83" s="156"/>
      <c r="CC83" s="156"/>
      <c r="CD83" s="156"/>
      <c r="CE83" s="156"/>
      <c r="CF83" s="156"/>
      <c r="CG83" s="156"/>
      <c r="CH83" s="156"/>
      <c r="CI83" s="156"/>
      <c r="CJ83" s="156"/>
      <c r="CK83" s="156"/>
      <c r="CL83" s="156"/>
      <c r="CM83" s="156"/>
      <c r="CN83" s="156"/>
      <c r="CO83" s="156"/>
      <c r="CP83" s="156"/>
      <c r="CQ83" s="156"/>
      <c r="CR83" s="156"/>
      <c r="CS83" s="156"/>
      <c r="CT83" s="156"/>
      <c r="CU83" s="156"/>
      <c r="CV83" s="156"/>
      <c r="CW83" s="156"/>
      <c r="CX83" s="156"/>
      <c r="CY83" s="156"/>
      <c r="CZ83" s="156"/>
      <c r="DA83" s="156">
        <v>30</v>
      </c>
      <c r="DB83" s="156"/>
      <c r="DC83" s="156"/>
      <c r="DD83" s="156"/>
      <c r="DE83" s="156"/>
      <c r="DF83" s="156"/>
      <c r="DG83" s="278"/>
      <c r="DH83" s="289">
        <v>30</v>
      </c>
      <c r="DI83" s="290">
        <f t="shared" si="23"/>
        <v>1</v>
      </c>
      <c r="DJ83" s="284"/>
      <c r="DK83" s="158"/>
      <c r="DL83" s="158"/>
      <c r="DM83" s="158"/>
      <c r="DN83" s="158"/>
      <c r="DO83" s="158"/>
      <c r="DP83" s="158"/>
      <c r="DQ83" s="158"/>
      <c r="DR83" s="158"/>
      <c r="DS83" s="158"/>
      <c r="DT83" s="158"/>
      <c r="DU83" s="158"/>
      <c r="DV83" s="158"/>
      <c r="DW83" s="158"/>
      <c r="DX83" s="158"/>
      <c r="DY83" s="158"/>
      <c r="DZ83" s="158"/>
      <c r="EA83" s="158"/>
      <c r="EB83" s="158"/>
      <c r="EC83" s="158"/>
      <c r="ED83" s="158"/>
      <c r="EE83" s="158"/>
      <c r="EF83" s="158"/>
      <c r="EG83" s="158"/>
      <c r="EH83" s="158"/>
      <c r="EI83" s="158"/>
      <c r="EJ83" s="158"/>
      <c r="EK83" s="158"/>
      <c r="EL83" s="158"/>
      <c r="EM83" s="158"/>
      <c r="EN83" s="158"/>
      <c r="EO83" s="158"/>
      <c r="EP83" s="158"/>
      <c r="EQ83" s="158">
        <v>0.59435336976320585</v>
      </c>
      <c r="ER83" s="158"/>
      <c r="ES83" s="158"/>
      <c r="ET83" s="158"/>
      <c r="EU83" s="158"/>
      <c r="EV83" s="158"/>
      <c r="EW83" s="159"/>
      <c r="EX83" s="160">
        <v>0.59435336976320585</v>
      </c>
      <c r="EY83" s="149"/>
      <c r="EZ83" s="150"/>
      <c r="FA83" s="150"/>
      <c r="FB83" s="150"/>
      <c r="FC83" s="150"/>
      <c r="FD83" s="150"/>
      <c r="FE83" s="150"/>
      <c r="FF83" s="150"/>
      <c r="FG83" s="150"/>
      <c r="FH83" s="150"/>
      <c r="FI83" s="150"/>
      <c r="FJ83" s="150"/>
      <c r="FK83" s="150"/>
      <c r="FL83" s="150"/>
      <c r="FM83" s="150"/>
      <c r="FN83" s="150"/>
      <c r="FO83" s="150"/>
      <c r="FP83" s="150"/>
      <c r="FQ83" s="150"/>
      <c r="FR83" s="150"/>
      <c r="FS83" s="150"/>
      <c r="FT83" s="150"/>
      <c r="FU83" s="150"/>
      <c r="FV83" s="150"/>
      <c r="FW83" s="150"/>
      <c r="FX83" s="150"/>
      <c r="FY83" s="150"/>
      <c r="FZ83" s="150"/>
      <c r="GA83" s="150"/>
      <c r="GB83" s="150"/>
      <c r="GC83" s="150"/>
      <c r="GD83" s="296"/>
      <c r="GE83" s="307"/>
      <c r="GF83" s="308"/>
      <c r="GG83" s="302"/>
      <c r="GH83" s="161"/>
      <c r="GI83" s="161"/>
      <c r="GJ83" s="161"/>
      <c r="GK83" s="161"/>
      <c r="GL83" s="161"/>
      <c r="GM83" s="161"/>
      <c r="GN83" s="161"/>
      <c r="GO83" s="161"/>
      <c r="GP83" s="161"/>
      <c r="GQ83" s="161"/>
      <c r="GR83" s="161"/>
      <c r="GS83" s="161"/>
      <c r="GT83" s="161"/>
      <c r="GU83" s="161"/>
      <c r="GV83" s="161"/>
      <c r="GW83" s="161"/>
      <c r="GX83" s="161"/>
      <c r="GY83" s="161"/>
      <c r="GZ83" s="161"/>
      <c r="HA83" s="161"/>
      <c r="HB83" s="161"/>
      <c r="HC83" s="161"/>
      <c r="HD83" s="161"/>
      <c r="HE83" s="161"/>
      <c r="HF83" s="161"/>
      <c r="HG83" s="161"/>
      <c r="HH83" s="161"/>
      <c r="HI83" s="161"/>
      <c r="HJ83" s="161"/>
      <c r="HK83" s="161"/>
      <c r="HL83" s="162"/>
      <c r="HM83" s="163"/>
      <c r="HN83" s="152"/>
      <c r="HO83" s="153"/>
      <c r="HP83" s="153"/>
      <c r="HQ83" s="153"/>
      <c r="HR83" s="153"/>
      <c r="HS83" s="164"/>
      <c r="HT83" s="153"/>
      <c r="HU83" s="165"/>
      <c r="HV83" s="154"/>
      <c r="HW83" s="144">
        <v>1</v>
      </c>
      <c r="HX83" s="145">
        <v>10</v>
      </c>
      <c r="HY83" s="145"/>
      <c r="HZ83" s="145"/>
      <c r="IA83" s="145"/>
      <c r="IB83" s="145"/>
      <c r="IC83" s="145"/>
      <c r="ID83" s="145"/>
      <c r="IE83" s="145"/>
      <c r="IF83" s="145"/>
      <c r="IG83" s="145"/>
      <c r="IH83" s="145"/>
      <c r="II83" s="145"/>
      <c r="IJ83" s="145"/>
      <c r="IK83" s="145"/>
      <c r="IL83" s="145"/>
      <c r="IM83" s="145"/>
      <c r="IN83" s="145"/>
      <c r="IO83" s="145">
        <v>1</v>
      </c>
      <c r="IP83" s="145">
        <v>222</v>
      </c>
      <c r="IQ83" s="145">
        <v>52</v>
      </c>
      <c r="IR83" s="145">
        <v>7</v>
      </c>
      <c r="IS83" s="145"/>
      <c r="IT83" s="145"/>
      <c r="IU83" s="145"/>
      <c r="IV83" s="145"/>
      <c r="IW83" s="145"/>
      <c r="IX83" s="146"/>
      <c r="IY83" s="166">
        <v>293</v>
      </c>
      <c r="IZ83" s="315">
        <f t="shared" si="25"/>
        <v>3.4129692832764505E-3</v>
      </c>
      <c r="JA83" s="439">
        <f t="shared" si="26"/>
        <v>0.80054644808743169</v>
      </c>
      <c r="JB83" s="444">
        <v>19</v>
      </c>
      <c r="JC83" s="452">
        <v>6.4846416382252553E-2</v>
      </c>
      <c r="JD83" s="445">
        <v>119</v>
      </c>
      <c r="JE83" s="454">
        <v>0.4061433447098976</v>
      </c>
      <c r="JF83" s="167">
        <v>20</v>
      </c>
      <c r="JG83" s="168">
        <v>23.6</v>
      </c>
      <c r="JH83" s="168"/>
      <c r="JI83" s="168"/>
      <c r="JJ83" s="168"/>
      <c r="JK83" s="168"/>
      <c r="JL83" s="168"/>
      <c r="JM83" s="168"/>
      <c r="JN83" s="168"/>
      <c r="JO83" s="168"/>
      <c r="JP83" s="168"/>
      <c r="JQ83" s="168"/>
      <c r="JR83" s="168"/>
      <c r="JS83" s="168"/>
      <c r="JT83" s="168"/>
      <c r="JU83" s="168"/>
      <c r="JV83" s="168"/>
      <c r="JW83" s="168"/>
      <c r="JX83" s="168">
        <v>33</v>
      </c>
      <c r="JY83" s="168">
        <v>25.806306306306308</v>
      </c>
      <c r="JZ83" s="168">
        <v>14.25</v>
      </c>
      <c r="KA83" s="168">
        <v>17.571428571428573</v>
      </c>
      <c r="KB83" s="168"/>
      <c r="KC83" s="168"/>
      <c r="KD83" s="168"/>
      <c r="KE83" s="168"/>
      <c r="KF83" s="168"/>
      <c r="KG83" s="169"/>
      <c r="KH83" s="464">
        <f t="shared" si="27"/>
        <v>22.371289146289147</v>
      </c>
      <c r="KI83" s="149"/>
      <c r="KJ83" s="150">
        <v>2</v>
      </c>
      <c r="KK83" s="150"/>
      <c r="KL83" s="150"/>
      <c r="KM83" s="150"/>
      <c r="KN83" s="296">
        <v>291</v>
      </c>
      <c r="KO83" s="330">
        <f t="shared" si="28"/>
        <v>0</v>
      </c>
      <c r="KP83" s="331">
        <f t="shared" si="29"/>
        <v>6.8259385665529011E-3</v>
      </c>
      <c r="KQ83" s="331">
        <f t="shared" si="30"/>
        <v>0</v>
      </c>
      <c r="KR83" s="331">
        <f t="shared" si="31"/>
        <v>0</v>
      </c>
      <c r="KS83" s="331">
        <f t="shared" si="32"/>
        <v>0</v>
      </c>
      <c r="KT83" s="332">
        <v>0.99317406143344711</v>
      </c>
      <c r="KU83" s="324">
        <v>586.41909999999996</v>
      </c>
      <c r="KV83" s="170">
        <v>1.0010000000000001</v>
      </c>
      <c r="KW83" s="342">
        <v>587.42009999999993</v>
      </c>
      <c r="KX83" s="351">
        <f t="shared" si="33"/>
        <v>1.704061539603429E-3</v>
      </c>
      <c r="KY83" s="352">
        <f t="shared" si="34"/>
        <v>2.0048467576791809</v>
      </c>
      <c r="KZ83" s="346">
        <v>40.371200000000002</v>
      </c>
      <c r="LA83" s="171"/>
      <c r="LB83" s="172">
        <v>547.0489</v>
      </c>
      <c r="LC83" s="173">
        <v>6.872628294469324E-2</v>
      </c>
      <c r="LD83" s="174">
        <v>7</v>
      </c>
      <c r="LE83" s="175">
        <v>226</v>
      </c>
      <c r="LF83" s="175"/>
      <c r="LG83" s="175"/>
      <c r="LH83" s="175"/>
      <c r="LI83" s="175"/>
      <c r="LJ83" s="175"/>
      <c r="LK83" s="175"/>
      <c r="LL83" s="175"/>
      <c r="LM83" s="175"/>
      <c r="LN83" s="175"/>
      <c r="LO83" s="175"/>
      <c r="LP83" s="175"/>
      <c r="LQ83" s="175"/>
      <c r="LR83" s="175"/>
      <c r="LS83" s="175"/>
      <c r="LT83" s="175"/>
      <c r="LU83" s="175"/>
      <c r="LV83" s="175">
        <v>20</v>
      </c>
      <c r="LW83" s="175">
        <v>5509</v>
      </c>
      <c r="LX83" s="175">
        <v>685</v>
      </c>
      <c r="LY83" s="175">
        <v>103</v>
      </c>
      <c r="LZ83" s="175"/>
      <c r="MA83" s="175"/>
      <c r="MB83" s="175"/>
      <c r="MC83" s="175"/>
      <c r="MD83" s="175"/>
      <c r="ME83" s="364"/>
      <c r="MF83" s="374">
        <f t="shared" si="35"/>
        <v>6550</v>
      </c>
      <c r="MG83" s="375">
        <f t="shared" si="36"/>
        <v>17.896174863387976</v>
      </c>
      <c r="MH83" s="369">
        <v>12</v>
      </c>
      <c r="MI83" s="156"/>
      <c r="MJ83" s="156"/>
      <c r="MK83" s="156"/>
      <c r="ML83" s="156"/>
      <c r="MM83" s="156"/>
      <c r="MN83" s="156"/>
      <c r="MO83" s="156"/>
      <c r="MP83" s="156"/>
      <c r="MQ83" s="156"/>
      <c r="MR83" s="156"/>
      <c r="MS83" s="156"/>
      <c r="MT83" s="156"/>
      <c r="MU83" s="156"/>
      <c r="MV83" s="156"/>
      <c r="MW83" s="156"/>
      <c r="MX83" s="156"/>
      <c r="MY83" s="156"/>
      <c r="MZ83" s="156">
        <v>12</v>
      </c>
      <c r="NA83" s="156"/>
      <c r="NB83" s="156">
        <v>4</v>
      </c>
      <c r="NC83" s="156">
        <v>14</v>
      </c>
      <c r="ND83" s="156"/>
      <c r="NE83" s="156"/>
      <c r="NF83" s="156"/>
      <c r="NG83" s="156"/>
      <c r="NH83" s="156"/>
      <c r="NI83" s="278"/>
      <c r="NJ83" s="289">
        <f t="shared" si="37"/>
        <v>42</v>
      </c>
      <c r="NK83" s="290">
        <f t="shared" si="38"/>
        <v>0.11475409836065574</v>
      </c>
      <c r="NL83" s="386">
        <f t="shared" si="39"/>
        <v>6550</v>
      </c>
      <c r="NM83" s="387">
        <f t="shared" si="40"/>
        <v>42</v>
      </c>
      <c r="NN83" s="393">
        <f t="shared" si="41"/>
        <v>6.3713592233009706E-3</v>
      </c>
      <c r="NO83" s="380"/>
      <c r="NP83" s="176"/>
      <c r="NQ83" s="176"/>
      <c r="NR83" s="176">
        <v>8</v>
      </c>
      <c r="NS83" s="176">
        <v>13</v>
      </c>
      <c r="NT83" s="176">
        <v>5</v>
      </c>
      <c r="NU83" s="176">
        <v>16</v>
      </c>
      <c r="NV83" s="176"/>
      <c r="NW83" s="176"/>
      <c r="NX83" s="176"/>
      <c r="NY83" s="176"/>
      <c r="NZ83" s="176"/>
      <c r="OA83" s="176"/>
      <c r="OB83" s="176"/>
      <c r="OC83" s="176"/>
      <c r="OD83" s="176"/>
      <c r="OE83" s="397"/>
      <c r="OF83" s="403">
        <f t="shared" si="42"/>
        <v>42</v>
      </c>
      <c r="OG83" s="407">
        <f t="shared" si="43"/>
        <v>0.19047619047619047</v>
      </c>
      <c r="OH83" s="415"/>
      <c r="OI83" s="416"/>
      <c r="OJ83" s="416"/>
      <c r="OK83" s="416"/>
      <c r="OL83" s="416"/>
      <c r="OM83" s="416"/>
      <c r="ON83" s="416"/>
      <c r="OO83" s="416"/>
      <c r="OP83" s="417"/>
      <c r="OQ83" s="429"/>
      <c r="OR83" s="430"/>
      <c r="OS83" s="431"/>
      <c r="OT83" s="346"/>
      <c r="OU83" s="177"/>
      <c r="OV83" s="171"/>
      <c r="OW83" s="177"/>
      <c r="OX83" s="171"/>
      <c r="OY83" s="177"/>
      <c r="OZ83" s="171"/>
      <c r="PA83" s="178"/>
      <c r="PB83" s="155"/>
      <c r="PC83" s="156"/>
      <c r="PD83" s="156"/>
      <c r="PE83" s="156"/>
      <c r="PF83" s="156"/>
      <c r="PG83" s="156"/>
      <c r="PH83" s="156"/>
      <c r="PI83" s="156"/>
      <c r="PJ83" s="157"/>
    </row>
    <row r="84" spans="1:426" x14ac:dyDescent="0.15">
      <c r="A84" s="130" t="s">
        <v>597</v>
      </c>
      <c r="B84" s="131" t="s">
        <v>598</v>
      </c>
      <c r="C84" s="1093" t="s">
        <v>599</v>
      </c>
      <c r="D84" s="1094" t="s">
        <v>600</v>
      </c>
      <c r="E84" s="1094" t="s">
        <v>312</v>
      </c>
      <c r="F84" s="1093" t="s">
        <v>534</v>
      </c>
      <c r="G84" s="1093" t="s">
        <v>534</v>
      </c>
      <c r="H84" s="1093" t="s">
        <v>186</v>
      </c>
      <c r="I84" s="132" t="s">
        <v>493</v>
      </c>
      <c r="J84" s="133" t="s">
        <v>282</v>
      </c>
      <c r="K84" s="134">
        <v>1041977</v>
      </c>
      <c r="L84" s="135">
        <v>56632</v>
      </c>
      <c r="M84" s="135">
        <v>1051633</v>
      </c>
      <c r="N84" s="135">
        <v>736814</v>
      </c>
      <c r="O84" s="136">
        <v>0.7006379602009446</v>
      </c>
      <c r="P84" s="137">
        <v>-9656</v>
      </c>
      <c r="Q84" s="138">
        <v>7844.8669199999995</v>
      </c>
      <c r="R84" s="139">
        <v>897056.71005999995</v>
      </c>
      <c r="S84" s="139">
        <v>210.71447999999998</v>
      </c>
      <c r="T84" s="139">
        <v>905112.29145999986</v>
      </c>
      <c r="U84" s="467">
        <f t="shared" si="22"/>
        <v>0.86864901188797816</v>
      </c>
      <c r="V84" s="140">
        <v>118.4740724</v>
      </c>
      <c r="W84" s="141">
        <v>2.96</v>
      </c>
      <c r="X84" s="141">
        <v>237.53896829999999</v>
      </c>
      <c r="Y84" s="141">
        <v>107.766746</v>
      </c>
      <c r="Z84" s="141">
        <v>25.230760849999999</v>
      </c>
      <c r="AA84" s="141">
        <v>86.495052909999998</v>
      </c>
      <c r="AB84" s="141">
        <v>2.09</v>
      </c>
      <c r="AC84" s="141">
        <v>65.57409226</v>
      </c>
      <c r="AD84" s="141">
        <v>132.4839187</v>
      </c>
      <c r="AE84" s="141">
        <v>778.6136114200001</v>
      </c>
      <c r="AF84" s="142">
        <v>0.20407015677073431</v>
      </c>
      <c r="AG84" s="143">
        <v>0.40915799987423651</v>
      </c>
      <c r="AH84" s="147"/>
      <c r="AI84" s="148">
        <v>1</v>
      </c>
      <c r="AJ84" s="149">
        <v>13944</v>
      </c>
      <c r="AK84" s="150">
        <v>12960</v>
      </c>
      <c r="AL84" s="150">
        <v>3687</v>
      </c>
      <c r="AM84" s="150"/>
      <c r="AN84" s="151">
        <v>16668</v>
      </c>
      <c r="AO84" s="149">
        <v>12999</v>
      </c>
      <c r="AP84" s="150">
        <v>4349</v>
      </c>
      <c r="AQ84" s="151">
        <v>4004</v>
      </c>
      <c r="AR84" s="152"/>
      <c r="AS84" s="153"/>
      <c r="AT84" s="153"/>
      <c r="AU84" s="153"/>
      <c r="AV84" s="153"/>
      <c r="AW84" s="153"/>
      <c r="AX84" s="153"/>
      <c r="AY84" s="153"/>
      <c r="AZ84" s="153"/>
      <c r="BA84" s="153"/>
      <c r="BB84" s="153"/>
      <c r="BC84" s="153"/>
      <c r="BD84" s="153"/>
      <c r="BE84" s="153"/>
      <c r="BF84" s="153"/>
      <c r="BG84" s="153">
        <v>1</v>
      </c>
      <c r="BH84" s="153"/>
      <c r="BI84" s="153"/>
      <c r="BJ84" s="153"/>
      <c r="BK84" s="153"/>
      <c r="BL84" s="153"/>
      <c r="BM84" s="153"/>
      <c r="BN84" s="153"/>
      <c r="BO84" s="153"/>
      <c r="BP84" s="153"/>
      <c r="BQ84" s="153"/>
      <c r="BR84" s="153"/>
      <c r="BS84" s="154">
        <v>1</v>
      </c>
      <c r="BT84" s="155"/>
      <c r="BU84" s="156"/>
      <c r="BV84" s="156"/>
      <c r="BW84" s="156"/>
      <c r="BX84" s="156"/>
      <c r="BY84" s="156"/>
      <c r="BZ84" s="156"/>
      <c r="CA84" s="156"/>
      <c r="CB84" s="156">
        <v>20</v>
      </c>
      <c r="CC84" s="156"/>
      <c r="CD84" s="156"/>
      <c r="CE84" s="156"/>
      <c r="CF84" s="156">
        <v>43</v>
      </c>
      <c r="CG84" s="156"/>
      <c r="CH84" s="156"/>
      <c r="CI84" s="156">
        <v>50</v>
      </c>
      <c r="CJ84" s="156"/>
      <c r="CK84" s="156"/>
      <c r="CL84" s="156"/>
      <c r="CM84" s="156"/>
      <c r="CN84" s="156"/>
      <c r="CO84" s="156">
        <v>10</v>
      </c>
      <c r="CP84" s="156"/>
      <c r="CQ84" s="156">
        <v>27</v>
      </c>
      <c r="CR84" s="156"/>
      <c r="CS84" s="156"/>
      <c r="CT84" s="156"/>
      <c r="CU84" s="156"/>
      <c r="CV84" s="156">
        <v>27</v>
      </c>
      <c r="CW84" s="156"/>
      <c r="CX84" s="156"/>
      <c r="CY84" s="156"/>
      <c r="CZ84" s="156"/>
      <c r="DA84" s="156"/>
      <c r="DB84" s="156">
        <v>21</v>
      </c>
      <c r="DC84" s="156">
        <v>27</v>
      </c>
      <c r="DD84" s="156"/>
      <c r="DE84" s="156"/>
      <c r="DF84" s="156"/>
      <c r="DG84" s="278">
        <v>56</v>
      </c>
      <c r="DH84" s="289">
        <v>281</v>
      </c>
      <c r="DI84" s="290">
        <f t="shared" si="23"/>
        <v>9</v>
      </c>
      <c r="DJ84" s="284"/>
      <c r="DK84" s="158"/>
      <c r="DL84" s="158"/>
      <c r="DM84" s="158"/>
      <c r="DN84" s="158"/>
      <c r="DO84" s="158"/>
      <c r="DP84" s="158"/>
      <c r="DQ84" s="158"/>
      <c r="DR84" s="158">
        <v>0.26707650273224043</v>
      </c>
      <c r="DS84" s="158"/>
      <c r="DT84" s="158"/>
      <c r="DU84" s="158"/>
      <c r="DV84" s="158">
        <v>0.25460668445799972</v>
      </c>
      <c r="DW84" s="158"/>
      <c r="DX84" s="158"/>
      <c r="DY84" s="158">
        <v>0.5340437158469945</v>
      </c>
      <c r="DZ84" s="158"/>
      <c r="EA84" s="158"/>
      <c r="EB84" s="158"/>
      <c r="EC84" s="158"/>
      <c r="ED84" s="158"/>
      <c r="EE84" s="158">
        <v>0.47240437158469945</v>
      </c>
      <c r="EF84" s="158"/>
      <c r="EG84" s="158">
        <v>0.45233758348512448</v>
      </c>
      <c r="EH84" s="158"/>
      <c r="EI84" s="158"/>
      <c r="EJ84" s="158"/>
      <c r="EK84" s="158"/>
      <c r="EL84" s="158">
        <v>0.61192066383323218</v>
      </c>
      <c r="EM84" s="158"/>
      <c r="EN84" s="158"/>
      <c r="EO84" s="158"/>
      <c r="EP84" s="158"/>
      <c r="EQ84" s="158"/>
      <c r="ER84" s="158">
        <v>0.30067655477491545</v>
      </c>
      <c r="ES84" s="158">
        <v>0.72778789718680426</v>
      </c>
      <c r="ET84" s="158"/>
      <c r="EU84" s="158"/>
      <c r="EV84" s="158"/>
      <c r="EW84" s="159">
        <v>0.58030835284933646</v>
      </c>
      <c r="EX84" s="160">
        <v>0.48011590144487876</v>
      </c>
      <c r="EY84" s="149">
        <v>5</v>
      </c>
      <c r="EZ84" s="150"/>
      <c r="FA84" s="150"/>
      <c r="FB84" s="150"/>
      <c r="FC84" s="150"/>
      <c r="FD84" s="150"/>
      <c r="FE84" s="150"/>
      <c r="FF84" s="150"/>
      <c r="FG84" s="150"/>
      <c r="FH84" s="150"/>
      <c r="FI84" s="150"/>
      <c r="FJ84" s="150"/>
      <c r="FK84" s="150">
        <v>4</v>
      </c>
      <c r="FL84" s="150"/>
      <c r="FM84" s="150"/>
      <c r="FN84" s="150"/>
      <c r="FO84" s="150"/>
      <c r="FP84" s="150"/>
      <c r="FQ84" s="150"/>
      <c r="FR84" s="150"/>
      <c r="FS84" s="150">
        <v>4</v>
      </c>
      <c r="FT84" s="150"/>
      <c r="FU84" s="150"/>
      <c r="FV84" s="150"/>
      <c r="FW84" s="150"/>
      <c r="FX84" s="150"/>
      <c r="FY84" s="150"/>
      <c r="FZ84" s="150"/>
      <c r="GA84" s="150"/>
      <c r="GB84" s="150"/>
      <c r="GC84" s="150"/>
      <c r="GD84" s="296">
        <v>6</v>
      </c>
      <c r="GE84" s="307">
        <v>19</v>
      </c>
      <c r="GF84" s="308">
        <f t="shared" si="24"/>
        <v>4</v>
      </c>
      <c r="GG84" s="302">
        <v>0.72185792349726774</v>
      </c>
      <c r="GH84" s="161"/>
      <c r="GI84" s="161"/>
      <c r="GJ84" s="161"/>
      <c r="GK84" s="161"/>
      <c r="GL84" s="161"/>
      <c r="GM84" s="161"/>
      <c r="GN84" s="161"/>
      <c r="GO84" s="161"/>
      <c r="GP84" s="161"/>
      <c r="GQ84" s="161"/>
      <c r="GR84" s="161"/>
      <c r="GS84" s="161">
        <v>0.69603825136612019</v>
      </c>
      <c r="GT84" s="161"/>
      <c r="GU84" s="161"/>
      <c r="GV84" s="161"/>
      <c r="GW84" s="161"/>
      <c r="GX84" s="161"/>
      <c r="GY84" s="161"/>
      <c r="GZ84" s="161"/>
      <c r="HA84" s="161">
        <v>0</v>
      </c>
      <c r="HB84" s="161"/>
      <c r="HC84" s="161"/>
      <c r="HD84" s="161"/>
      <c r="HE84" s="161"/>
      <c r="HF84" s="161"/>
      <c r="HG84" s="161"/>
      <c r="HH84" s="161"/>
      <c r="HI84" s="161"/>
      <c r="HJ84" s="161"/>
      <c r="HK84" s="161"/>
      <c r="HL84" s="162">
        <v>0.4849726775956284</v>
      </c>
      <c r="HM84" s="163">
        <v>0.48964624676445212</v>
      </c>
      <c r="HN84" s="152"/>
      <c r="HO84" s="153"/>
      <c r="HP84" s="153"/>
      <c r="HQ84" s="153"/>
      <c r="HR84" s="153"/>
      <c r="HS84" s="164"/>
      <c r="HT84" s="153"/>
      <c r="HU84" s="165"/>
      <c r="HV84" s="154"/>
      <c r="HW84" s="144">
        <v>48</v>
      </c>
      <c r="HX84" s="145">
        <v>836</v>
      </c>
      <c r="HY84" s="145">
        <v>17</v>
      </c>
      <c r="HZ84" s="145">
        <v>222</v>
      </c>
      <c r="IA84" s="145">
        <v>657</v>
      </c>
      <c r="IB84" s="145">
        <v>688</v>
      </c>
      <c r="IC84" s="145">
        <v>929</v>
      </c>
      <c r="ID84" s="145">
        <v>408</v>
      </c>
      <c r="IE84" s="145">
        <v>1858</v>
      </c>
      <c r="IF84" s="145">
        <v>257</v>
      </c>
      <c r="IG84" s="145">
        <v>190</v>
      </c>
      <c r="IH84" s="145">
        <v>304</v>
      </c>
      <c r="II84" s="145">
        <v>30</v>
      </c>
      <c r="IJ84" s="145">
        <v>646</v>
      </c>
      <c r="IK84" s="145">
        <v>720</v>
      </c>
      <c r="IL84" s="145">
        <v>552</v>
      </c>
      <c r="IM84" s="145">
        <v>113</v>
      </c>
      <c r="IN84" s="145">
        <v>51</v>
      </c>
      <c r="IO84" s="145">
        <v>83</v>
      </c>
      <c r="IP84" s="145">
        <v>53</v>
      </c>
      <c r="IQ84" s="145">
        <v>47</v>
      </c>
      <c r="IR84" s="145">
        <v>77</v>
      </c>
      <c r="IS84" s="145">
        <v>6</v>
      </c>
      <c r="IT84" s="145">
        <v>130</v>
      </c>
      <c r="IU84" s="145">
        <v>638</v>
      </c>
      <c r="IV84" s="145"/>
      <c r="IW84" s="145">
        <v>2</v>
      </c>
      <c r="IX84" s="146">
        <v>3</v>
      </c>
      <c r="IY84" s="166">
        <v>9565</v>
      </c>
      <c r="IZ84" s="315">
        <f t="shared" si="25"/>
        <v>5.0182958703606896E-3</v>
      </c>
      <c r="JA84" s="439">
        <f t="shared" si="26"/>
        <v>26.133879781420767</v>
      </c>
      <c r="JB84" s="444">
        <v>823</v>
      </c>
      <c r="JC84" s="452">
        <v>8.6042864610559336E-2</v>
      </c>
      <c r="JD84" s="445">
        <v>1705</v>
      </c>
      <c r="JE84" s="454">
        <v>0.17825405122843702</v>
      </c>
      <c r="JF84" s="167">
        <v>27.208333333333332</v>
      </c>
      <c r="JG84" s="168">
        <v>5.8767942583732058</v>
      </c>
      <c r="JH84" s="168">
        <v>4.5294117647058822</v>
      </c>
      <c r="JI84" s="168">
        <v>4.1351351351351351</v>
      </c>
      <c r="JJ84" s="168">
        <v>7.9634703196347028</v>
      </c>
      <c r="JK84" s="168">
        <v>6.4883720930232558</v>
      </c>
      <c r="JL84" s="168">
        <v>5.9343379978471473</v>
      </c>
      <c r="JM84" s="168">
        <v>6.8235294117647056</v>
      </c>
      <c r="JN84" s="168">
        <v>6.7911733046286331</v>
      </c>
      <c r="JO84" s="168">
        <v>7.3073929961089492</v>
      </c>
      <c r="JP84" s="168">
        <v>6.7263157894736842</v>
      </c>
      <c r="JQ84" s="168">
        <v>7.0328947368421053</v>
      </c>
      <c r="JR84" s="168">
        <v>3.2666666666666666</v>
      </c>
      <c r="JS84" s="168">
        <v>3.5448916408668731</v>
      </c>
      <c r="JT84" s="168">
        <v>4.0986111111111114</v>
      </c>
      <c r="JU84" s="168">
        <v>4.1286231884057969</v>
      </c>
      <c r="JV84" s="168">
        <v>6.7256637168141591</v>
      </c>
      <c r="JW84" s="168">
        <v>8.7843137254901968</v>
      </c>
      <c r="JX84" s="168">
        <v>7.2289156626506026</v>
      </c>
      <c r="JY84" s="168">
        <v>3.7735849056603774</v>
      </c>
      <c r="JZ84" s="168">
        <v>2.7659574468085109</v>
      </c>
      <c r="KA84" s="168">
        <v>3.5974025974025974</v>
      </c>
      <c r="KB84" s="168">
        <v>6.166666666666667</v>
      </c>
      <c r="KC84" s="168">
        <v>4.1307692307692312</v>
      </c>
      <c r="KD84" s="168">
        <v>12.297805642633229</v>
      </c>
      <c r="KE84" s="168"/>
      <c r="KF84" s="168">
        <v>9</v>
      </c>
      <c r="KG84" s="169">
        <v>13.333333333333334</v>
      </c>
      <c r="KH84" s="464">
        <f t="shared" si="27"/>
        <v>7.0244580250425956</v>
      </c>
      <c r="KI84" s="149">
        <v>2613</v>
      </c>
      <c r="KJ84" s="150">
        <v>1624</v>
      </c>
      <c r="KK84" s="150">
        <v>242</v>
      </c>
      <c r="KL84" s="150">
        <v>79</v>
      </c>
      <c r="KM84" s="150"/>
      <c r="KN84" s="296">
        <v>5007</v>
      </c>
      <c r="KO84" s="330">
        <f t="shared" si="28"/>
        <v>0.27318348144276006</v>
      </c>
      <c r="KP84" s="331">
        <f t="shared" si="29"/>
        <v>0.16978567694720334</v>
      </c>
      <c r="KQ84" s="331">
        <f t="shared" si="30"/>
        <v>2.5300575013068479E-2</v>
      </c>
      <c r="KR84" s="331">
        <f t="shared" si="31"/>
        <v>8.2592786199686356E-3</v>
      </c>
      <c r="KS84" s="331">
        <f t="shared" si="32"/>
        <v>0</v>
      </c>
      <c r="KT84" s="332">
        <v>0.52347098797699942</v>
      </c>
      <c r="KU84" s="324">
        <v>7820.1584999999995</v>
      </c>
      <c r="KV84" s="170">
        <v>711.8198000000001</v>
      </c>
      <c r="KW84" s="342">
        <v>8531.9782999999989</v>
      </c>
      <c r="KX84" s="351">
        <f t="shared" si="33"/>
        <v>8.3429630851264605E-2</v>
      </c>
      <c r="KY84" s="352">
        <f t="shared" si="34"/>
        <v>0.89199982226868779</v>
      </c>
      <c r="KZ84" s="346">
        <v>5148.3369000000002</v>
      </c>
      <c r="LA84" s="171">
        <v>3153.2367999999997</v>
      </c>
      <c r="LB84" s="172">
        <v>230.40460000000002</v>
      </c>
      <c r="LC84" s="173">
        <v>0.6034165487739227</v>
      </c>
      <c r="LD84" s="174">
        <v>206</v>
      </c>
      <c r="LE84" s="175">
        <v>3858</v>
      </c>
      <c r="LF84" s="175">
        <v>60</v>
      </c>
      <c r="LG84" s="175">
        <v>696</v>
      </c>
      <c r="LH84" s="175">
        <v>3932</v>
      </c>
      <c r="LI84" s="175">
        <v>3596</v>
      </c>
      <c r="LJ84" s="175">
        <v>4191</v>
      </c>
      <c r="LK84" s="175">
        <v>2287</v>
      </c>
      <c r="LL84" s="175">
        <v>10637</v>
      </c>
      <c r="LM84" s="175">
        <v>1587</v>
      </c>
      <c r="LN84" s="175">
        <v>1036</v>
      </c>
      <c r="LO84" s="175">
        <v>1749</v>
      </c>
      <c r="LP84" s="175">
        <v>63</v>
      </c>
      <c r="LQ84" s="175">
        <v>1797</v>
      </c>
      <c r="LR84" s="175">
        <v>2299</v>
      </c>
      <c r="LS84" s="175">
        <v>1744</v>
      </c>
      <c r="LT84" s="175">
        <v>590</v>
      </c>
      <c r="LU84" s="175">
        <v>383</v>
      </c>
      <c r="LV84" s="175">
        <v>459</v>
      </c>
      <c r="LW84" s="175">
        <v>142</v>
      </c>
      <c r="LX84" s="175">
        <v>83</v>
      </c>
      <c r="LY84" s="175">
        <v>185</v>
      </c>
      <c r="LZ84" s="175">
        <v>25</v>
      </c>
      <c r="MA84" s="175">
        <v>416</v>
      </c>
      <c r="MB84" s="175">
        <v>7212</v>
      </c>
      <c r="MC84" s="175"/>
      <c r="MD84" s="175">
        <v>16</v>
      </c>
      <c r="ME84" s="364">
        <v>35</v>
      </c>
      <c r="MF84" s="374">
        <f t="shared" si="35"/>
        <v>49284</v>
      </c>
      <c r="MG84" s="375">
        <f t="shared" si="36"/>
        <v>134.65573770491804</v>
      </c>
      <c r="MH84" s="369">
        <v>1051</v>
      </c>
      <c r="MI84" s="156">
        <v>252</v>
      </c>
      <c r="MJ84" s="156">
        <v>4</v>
      </c>
      <c r="MK84" s="156">
        <v>7</v>
      </c>
      <c r="ML84" s="156">
        <v>676</v>
      </c>
      <c r="MM84" s="156">
        <v>201</v>
      </c>
      <c r="MN84" s="156">
        <v>416</v>
      </c>
      <c r="MO84" s="156">
        <v>100</v>
      </c>
      <c r="MP84" s="156">
        <v>180</v>
      </c>
      <c r="MQ84" s="156">
        <v>56</v>
      </c>
      <c r="MR84" s="156">
        <v>56</v>
      </c>
      <c r="MS84" s="156">
        <v>97</v>
      </c>
      <c r="MT84" s="156">
        <v>6</v>
      </c>
      <c r="MU84" s="156">
        <v>7</v>
      </c>
      <c r="MV84" s="156">
        <v>1</v>
      </c>
      <c r="MW84" s="156"/>
      <c r="MX84" s="156">
        <v>59</v>
      </c>
      <c r="MY84" s="156">
        <v>14</v>
      </c>
      <c r="MZ84" s="156">
        <v>63</v>
      </c>
      <c r="NA84" s="156">
        <v>15</v>
      </c>
      <c r="NB84" s="156">
        <v>16</v>
      </c>
      <c r="NC84" s="156">
        <v>24</v>
      </c>
      <c r="ND84" s="156">
        <v>6</v>
      </c>
      <c r="NE84" s="156">
        <v>9</v>
      </c>
      <c r="NF84" s="156"/>
      <c r="NG84" s="156"/>
      <c r="NH84" s="156"/>
      <c r="NI84" s="278">
        <v>2</v>
      </c>
      <c r="NJ84" s="289">
        <f t="shared" si="37"/>
        <v>3318</v>
      </c>
      <c r="NK84" s="290">
        <f t="shared" si="38"/>
        <v>9.0655737704918025</v>
      </c>
      <c r="NL84" s="386">
        <f t="shared" si="39"/>
        <v>49284</v>
      </c>
      <c r="NM84" s="387">
        <f t="shared" si="40"/>
        <v>3318</v>
      </c>
      <c r="NN84" s="393">
        <f t="shared" si="41"/>
        <v>6.3077449526633966E-2</v>
      </c>
      <c r="NO84" s="380"/>
      <c r="NP84" s="176"/>
      <c r="NQ84" s="176">
        <v>77</v>
      </c>
      <c r="NR84" s="176">
        <v>663</v>
      </c>
      <c r="NS84" s="176">
        <v>630</v>
      </c>
      <c r="NT84" s="176">
        <v>617</v>
      </c>
      <c r="NU84" s="176">
        <v>1331</v>
      </c>
      <c r="NV84" s="176"/>
      <c r="NW84" s="176"/>
      <c r="NX84" s="176"/>
      <c r="NY84" s="176"/>
      <c r="NZ84" s="176"/>
      <c r="OA84" s="176"/>
      <c r="OB84" s="176"/>
      <c r="OC84" s="176"/>
      <c r="OD84" s="176"/>
      <c r="OE84" s="397"/>
      <c r="OF84" s="403">
        <f t="shared" si="42"/>
        <v>3318</v>
      </c>
      <c r="OG84" s="407">
        <f t="shared" si="43"/>
        <v>0.22302591922845089</v>
      </c>
      <c r="OH84" s="415">
        <v>940</v>
      </c>
      <c r="OI84" s="416">
        <v>11</v>
      </c>
      <c r="OJ84" s="416">
        <v>27</v>
      </c>
      <c r="OK84" s="416">
        <v>978</v>
      </c>
      <c r="OL84" s="416">
        <v>231</v>
      </c>
      <c r="OM84" s="416">
        <v>35</v>
      </c>
      <c r="ON84" s="416">
        <v>15</v>
      </c>
      <c r="OO84" s="416">
        <v>281</v>
      </c>
      <c r="OP84" s="417">
        <v>1259</v>
      </c>
      <c r="OQ84" s="429"/>
      <c r="OR84" s="430"/>
      <c r="OS84" s="431"/>
      <c r="OT84" s="346">
        <v>10.199999999999999</v>
      </c>
      <c r="OU84" s="177">
        <v>2.04</v>
      </c>
      <c r="OV84" s="171">
        <v>4.5500000000000007</v>
      </c>
      <c r="OW84" s="177">
        <v>0.32500000000000007</v>
      </c>
      <c r="OX84" s="171">
        <v>33.31</v>
      </c>
      <c r="OY84" s="177">
        <v>6.6620000000000008</v>
      </c>
      <c r="OZ84" s="171">
        <v>28.71</v>
      </c>
      <c r="PA84" s="178">
        <v>2.0507142857142857</v>
      </c>
      <c r="PB84" s="155"/>
      <c r="PC84" s="156"/>
      <c r="PD84" s="156"/>
      <c r="PE84" s="156"/>
      <c r="PF84" s="156"/>
      <c r="PG84" s="156"/>
      <c r="PH84" s="156"/>
      <c r="PI84" s="156"/>
      <c r="PJ84" s="157"/>
    </row>
    <row r="85" spans="1:426" x14ac:dyDescent="0.15">
      <c r="A85" s="130" t="s">
        <v>601</v>
      </c>
      <c r="B85" s="131" t="s">
        <v>602</v>
      </c>
      <c r="C85" s="1093" t="s">
        <v>603</v>
      </c>
      <c r="D85" s="1094" t="s">
        <v>604</v>
      </c>
      <c r="E85" s="1094" t="s">
        <v>312</v>
      </c>
      <c r="F85" s="1093" t="s">
        <v>605</v>
      </c>
      <c r="G85" s="1093" t="s">
        <v>605</v>
      </c>
      <c r="H85" s="1093" t="s">
        <v>186</v>
      </c>
      <c r="I85" s="132" t="s">
        <v>493</v>
      </c>
      <c r="J85" s="133" t="s">
        <v>282</v>
      </c>
      <c r="K85" s="134">
        <v>1373775</v>
      </c>
      <c r="L85" s="135">
        <v>106026</v>
      </c>
      <c r="M85" s="135">
        <v>1384735</v>
      </c>
      <c r="N85" s="135">
        <v>953576</v>
      </c>
      <c r="O85" s="136">
        <v>0.68863428742683619</v>
      </c>
      <c r="P85" s="137">
        <v>-10960</v>
      </c>
      <c r="Q85" s="138">
        <v>1.3444200000000002</v>
      </c>
      <c r="R85" s="139">
        <v>1132719.6146800001</v>
      </c>
      <c r="S85" s="139">
        <v>47166.02393000001</v>
      </c>
      <c r="T85" s="139">
        <v>1179886.9830300002</v>
      </c>
      <c r="U85" s="467">
        <f t="shared" si="22"/>
        <v>0.85886479447507802</v>
      </c>
      <c r="V85" s="140">
        <v>110.1838839</v>
      </c>
      <c r="W85" s="141">
        <v>8.67</v>
      </c>
      <c r="X85" s="141">
        <v>230.32177250000001</v>
      </c>
      <c r="Y85" s="141">
        <v>82.068095240000005</v>
      </c>
      <c r="Z85" s="141">
        <v>26.753809520000001</v>
      </c>
      <c r="AA85" s="141">
        <v>90.462830690000004</v>
      </c>
      <c r="AB85" s="141">
        <v>3.7156349209999999</v>
      </c>
      <c r="AC85" s="141">
        <v>71.906626979999999</v>
      </c>
      <c r="AD85" s="141">
        <v>94.61051587</v>
      </c>
      <c r="AE85" s="141">
        <v>718.69316962099992</v>
      </c>
      <c r="AF85" s="142">
        <v>0.19954485265202537</v>
      </c>
      <c r="AG85" s="143">
        <v>0.41711657394267815</v>
      </c>
      <c r="AH85" s="147"/>
      <c r="AI85" s="148">
        <v>1</v>
      </c>
      <c r="AJ85" s="149">
        <v>11315</v>
      </c>
      <c r="AK85" s="150">
        <v>6706</v>
      </c>
      <c r="AL85" s="150">
        <v>3055</v>
      </c>
      <c r="AM85" s="150">
        <v>6231</v>
      </c>
      <c r="AN85" s="151">
        <v>17883</v>
      </c>
      <c r="AO85" s="149">
        <v>17649</v>
      </c>
      <c r="AP85" s="150">
        <v>4607</v>
      </c>
      <c r="AQ85" s="151">
        <v>5567</v>
      </c>
      <c r="AR85" s="152"/>
      <c r="AS85" s="153"/>
      <c r="AT85" s="153"/>
      <c r="AU85" s="153"/>
      <c r="AV85" s="153"/>
      <c r="AW85" s="153"/>
      <c r="AX85" s="153"/>
      <c r="AY85" s="153"/>
      <c r="AZ85" s="153"/>
      <c r="BA85" s="153"/>
      <c r="BB85" s="153"/>
      <c r="BC85" s="153"/>
      <c r="BD85" s="153"/>
      <c r="BE85" s="153"/>
      <c r="BF85" s="153"/>
      <c r="BG85" s="153"/>
      <c r="BH85" s="153"/>
      <c r="BI85" s="153"/>
      <c r="BJ85" s="153"/>
      <c r="BK85" s="153"/>
      <c r="BL85" s="153"/>
      <c r="BM85" s="153"/>
      <c r="BN85" s="153"/>
      <c r="BO85" s="153"/>
      <c r="BP85" s="153"/>
      <c r="BQ85" s="153"/>
      <c r="BR85" s="153"/>
      <c r="BS85" s="154"/>
      <c r="BT85" s="155"/>
      <c r="BU85" s="156"/>
      <c r="BV85" s="156"/>
      <c r="BW85" s="156"/>
      <c r="BX85" s="156"/>
      <c r="BY85" s="156"/>
      <c r="BZ85" s="156"/>
      <c r="CA85" s="156"/>
      <c r="CB85" s="156">
        <v>20</v>
      </c>
      <c r="CC85" s="156"/>
      <c r="CD85" s="156"/>
      <c r="CE85" s="156"/>
      <c r="CF85" s="156">
        <v>35</v>
      </c>
      <c r="CG85" s="156"/>
      <c r="CH85" s="156"/>
      <c r="CI85" s="156">
        <v>51</v>
      </c>
      <c r="CJ85" s="156"/>
      <c r="CK85" s="156"/>
      <c r="CL85" s="156"/>
      <c r="CM85" s="156"/>
      <c r="CN85" s="156"/>
      <c r="CO85" s="156">
        <v>12</v>
      </c>
      <c r="CP85" s="156"/>
      <c r="CQ85" s="156">
        <v>22</v>
      </c>
      <c r="CR85" s="156"/>
      <c r="CS85" s="156"/>
      <c r="CT85" s="156"/>
      <c r="CU85" s="156"/>
      <c r="CV85" s="156"/>
      <c r="CW85" s="156">
        <v>19</v>
      </c>
      <c r="CX85" s="156"/>
      <c r="CY85" s="156"/>
      <c r="CZ85" s="156"/>
      <c r="DA85" s="156">
        <v>21</v>
      </c>
      <c r="DB85" s="156">
        <v>20</v>
      </c>
      <c r="DC85" s="156"/>
      <c r="DD85" s="156"/>
      <c r="DE85" s="156"/>
      <c r="DF85" s="156"/>
      <c r="DG85" s="278">
        <v>71</v>
      </c>
      <c r="DH85" s="289">
        <v>271</v>
      </c>
      <c r="DI85" s="290">
        <f t="shared" si="23"/>
        <v>9</v>
      </c>
      <c r="DJ85" s="284"/>
      <c r="DK85" s="158"/>
      <c r="DL85" s="158"/>
      <c r="DM85" s="158"/>
      <c r="DN85" s="158"/>
      <c r="DO85" s="158"/>
      <c r="DP85" s="158"/>
      <c r="DQ85" s="158"/>
      <c r="DR85" s="158">
        <v>0.26557377049180325</v>
      </c>
      <c r="DS85" s="158"/>
      <c r="DT85" s="158"/>
      <c r="DU85" s="158"/>
      <c r="DV85" s="158">
        <v>0.34933645589383294</v>
      </c>
      <c r="DW85" s="158"/>
      <c r="DX85" s="158"/>
      <c r="DY85" s="158">
        <v>0.48778527804564448</v>
      </c>
      <c r="DZ85" s="158"/>
      <c r="EA85" s="158"/>
      <c r="EB85" s="158"/>
      <c r="EC85" s="158"/>
      <c r="ED85" s="158"/>
      <c r="EE85" s="158">
        <v>0.48406193078324228</v>
      </c>
      <c r="EF85" s="158"/>
      <c r="EG85" s="158">
        <v>0.6261798310978639</v>
      </c>
      <c r="EH85" s="158"/>
      <c r="EI85" s="158"/>
      <c r="EJ85" s="158"/>
      <c r="EK85" s="158"/>
      <c r="EL85" s="158"/>
      <c r="EM85" s="158">
        <v>0.4012079378774806</v>
      </c>
      <c r="EN85" s="158"/>
      <c r="EO85" s="158"/>
      <c r="EP85" s="158"/>
      <c r="EQ85" s="158">
        <v>0.43494665625813167</v>
      </c>
      <c r="ER85" s="158">
        <v>0</v>
      </c>
      <c r="ES85" s="158"/>
      <c r="ET85" s="158"/>
      <c r="EU85" s="158"/>
      <c r="EV85" s="158"/>
      <c r="EW85" s="159">
        <v>0.65435234356961436</v>
      </c>
      <c r="EX85" s="160">
        <v>0.4620510959207953</v>
      </c>
      <c r="EY85" s="149">
        <v>7</v>
      </c>
      <c r="EZ85" s="150"/>
      <c r="FA85" s="150"/>
      <c r="FB85" s="150"/>
      <c r="FC85" s="150"/>
      <c r="FD85" s="150"/>
      <c r="FE85" s="150"/>
      <c r="FF85" s="150"/>
      <c r="FG85" s="150"/>
      <c r="FH85" s="150"/>
      <c r="FI85" s="150"/>
      <c r="FJ85" s="150"/>
      <c r="FK85" s="150"/>
      <c r="FL85" s="150"/>
      <c r="FM85" s="150"/>
      <c r="FN85" s="150"/>
      <c r="FO85" s="150"/>
      <c r="FP85" s="150"/>
      <c r="FQ85" s="150"/>
      <c r="FR85" s="150"/>
      <c r="FS85" s="150"/>
      <c r="FT85" s="150"/>
      <c r="FU85" s="150"/>
      <c r="FV85" s="150"/>
      <c r="FW85" s="150"/>
      <c r="FX85" s="150"/>
      <c r="FY85" s="150"/>
      <c r="FZ85" s="150"/>
      <c r="GA85" s="150"/>
      <c r="GB85" s="150"/>
      <c r="GC85" s="150"/>
      <c r="GD85" s="296">
        <v>12</v>
      </c>
      <c r="GE85" s="307">
        <v>19</v>
      </c>
      <c r="GF85" s="308">
        <f t="shared" si="24"/>
        <v>2</v>
      </c>
      <c r="GG85" s="302">
        <v>0.665495706479313</v>
      </c>
      <c r="GH85" s="161"/>
      <c r="GI85" s="161"/>
      <c r="GJ85" s="161"/>
      <c r="GK85" s="161"/>
      <c r="GL85" s="161"/>
      <c r="GM85" s="161"/>
      <c r="GN85" s="161"/>
      <c r="GO85" s="161"/>
      <c r="GP85" s="161"/>
      <c r="GQ85" s="161"/>
      <c r="GR85" s="161"/>
      <c r="GS85" s="161"/>
      <c r="GT85" s="161"/>
      <c r="GU85" s="161"/>
      <c r="GV85" s="161"/>
      <c r="GW85" s="161"/>
      <c r="GX85" s="161"/>
      <c r="GY85" s="161"/>
      <c r="GZ85" s="161"/>
      <c r="HA85" s="161"/>
      <c r="HB85" s="161"/>
      <c r="HC85" s="161"/>
      <c r="HD85" s="161"/>
      <c r="HE85" s="161"/>
      <c r="HF85" s="161"/>
      <c r="HG85" s="161"/>
      <c r="HH85" s="161"/>
      <c r="HI85" s="161"/>
      <c r="HJ85" s="161"/>
      <c r="HK85" s="161"/>
      <c r="HL85" s="162">
        <v>0.69763205828779595</v>
      </c>
      <c r="HM85" s="163">
        <v>0.68579234972677594</v>
      </c>
      <c r="HN85" s="152"/>
      <c r="HO85" s="153"/>
      <c r="HP85" s="153"/>
      <c r="HQ85" s="153"/>
      <c r="HR85" s="153"/>
      <c r="HS85" s="164"/>
      <c r="HT85" s="153"/>
      <c r="HU85" s="165"/>
      <c r="HV85" s="154"/>
      <c r="HW85" s="144">
        <v>69</v>
      </c>
      <c r="HX85" s="145">
        <v>955</v>
      </c>
      <c r="HY85" s="145">
        <v>14</v>
      </c>
      <c r="HZ85" s="145">
        <v>948</v>
      </c>
      <c r="IA85" s="145">
        <v>818</v>
      </c>
      <c r="IB85" s="145">
        <v>1048</v>
      </c>
      <c r="IC85" s="145">
        <v>1161</v>
      </c>
      <c r="ID85" s="145">
        <v>494</v>
      </c>
      <c r="IE85" s="145">
        <v>1197</v>
      </c>
      <c r="IF85" s="145">
        <v>327</v>
      </c>
      <c r="IG85" s="145">
        <v>297</v>
      </c>
      <c r="IH85" s="145">
        <v>447</v>
      </c>
      <c r="II85" s="145">
        <v>62</v>
      </c>
      <c r="IJ85" s="145">
        <v>518</v>
      </c>
      <c r="IK85" s="145">
        <v>791</v>
      </c>
      <c r="IL85" s="145">
        <v>574</v>
      </c>
      <c r="IM85" s="145">
        <v>140</v>
      </c>
      <c r="IN85" s="145">
        <v>34</v>
      </c>
      <c r="IO85" s="145">
        <v>214</v>
      </c>
      <c r="IP85" s="145">
        <v>198</v>
      </c>
      <c r="IQ85" s="145">
        <v>73</v>
      </c>
      <c r="IR85" s="145">
        <v>99</v>
      </c>
      <c r="IS85" s="145">
        <v>10</v>
      </c>
      <c r="IT85" s="145">
        <v>51</v>
      </c>
      <c r="IU85" s="145"/>
      <c r="IV85" s="145"/>
      <c r="IW85" s="145">
        <v>1</v>
      </c>
      <c r="IX85" s="146">
        <v>2</v>
      </c>
      <c r="IY85" s="166">
        <v>10542</v>
      </c>
      <c r="IZ85" s="315">
        <f t="shared" si="25"/>
        <v>6.5452475811041549E-3</v>
      </c>
      <c r="JA85" s="439">
        <f t="shared" si="26"/>
        <v>28.803278688524589</v>
      </c>
      <c r="JB85" s="444">
        <v>2420</v>
      </c>
      <c r="JC85" s="452">
        <v>0.22955795864162398</v>
      </c>
      <c r="JD85" s="445">
        <v>3673</v>
      </c>
      <c r="JE85" s="454">
        <v>0.34841586036805161</v>
      </c>
      <c r="JF85" s="167">
        <v>18.10144927536232</v>
      </c>
      <c r="JG85" s="168">
        <v>4.5413612565445023</v>
      </c>
      <c r="JH85" s="168">
        <v>3.7857142857142856</v>
      </c>
      <c r="JI85" s="168">
        <v>3.4578059071729959</v>
      </c>
      <c r="JJ85" s="168">
        <v>7.5048899755501219</v>
      </c>
      <c r="JK85" s="168">
        <v>5.7480916030534353</v>
      </c>
      <c r="JL85" s="168">
        <v>5.3962101636520243</v>
      </c>
      <c r="JM85" s="168">
        <v>6.5931174089068829</v>
      </c>
      <c r="JN85" s="168">
        <v>6.0409356725146202</v>
      </c>
      <c r="JO85" s="168">
        <v>5.7003058103975537</v>
      </c>
      <c r="JP85" s="168">
        <v>5.9865319865319861</v>
      </c>
      <c r="JQ85" s="168">
        <v>6.9351230425055927</v>
      </c>
      <c r="JR85" s="168">
        <v>3.2580645161290325</v>
      </c>
      <c r="JS85" s="168">
        <v>3.5250965250965249</v>
      </c>
      <c r="JT85" s="168">
        <v>4.490518331226296</v>
      </c>
      <c r="JU85" s="168">
        <v>4.7822299651567945</v>
      </c>
      <c r="JV85" s="168">
        <v>5.5714285714285712</v>
      </c>
      <c r="JW85" s="168">
        <v>6.2352941176470589</v>
      </c>
      <c r="JX85" s="168">
        <v>8.4719626168224291</v>
      </c>
      <c r="JY85" s="168">
        <v>18.777777777777779</v>
      </c>
      <c r="JZ85" s="168">
        <v>3.7260273972602738</v>
      </c>
      <c r="KA85" s="168">
        <v>3.393939393939394</v>
      </c>
      <c r="KB85" s="168">
        <v>5.5</v>
      </c>
      <c r="KC85" s="168">
        <v>3.1176470588235294</v>
      </c>
      <c r="KD85" s="168"/>
      <c r="KE85" s="168"/>
      <c r="KF85" s="168">
        <v>3</v>
      </c>
      <c r="KG85" s="169">
        <v>7</v>
      </c>
      <c r="KH85" s="464">
        <f t="shared" si="27"/>
        <v>6.1785201022774618</v>
      </c>
      <c r="KI85" s="149">
        <v>3029</v>
      </c>
      <c r="KJ85" s="150">
        <v>719</v>
      </c>
      <c r="KK85" s="150">
        <v>4</v>
      </c>
      <c r="KL85" s="150">
        <v>246</v>
      </c>
      <c r="KM85" s="150">
        <v>9</v>
      </c>
      <c r="KN85" s="296">
        <v>6535</v>
      </c>
      <c r="KO85" s="330">
        <f t="shared" si="28"/>
        <v>0.28732688294441283</v>
      </c>
      <c r="KP85" s="331">
        <f t="shared" si="29"/>
        <v>6.8203376968317214E-2</v>
      </c>
      <c r="KQ85" s="331">
        <f t="shared" si="30"/>
        <v>3.7943464238284955E-4</v>
      </c>
      <c r="KR85" s="331">
        <f t="shared" si="31"/>
        <v>2.3335230506545249E-2</v>
      </c>
      <c r="KS85" s="331">
        <f t="shared" si="32"/>
        <v>8.5372794536141153E-4</v>
      </c>
      <c r="KT85" s="332">
        <v>0.6199013469929805</v>
      </c>
      <c r="KU85" s="324">
        <v>7303.9525000000003</v>
      </c>
      <c r="KV85" s="170">
        <v>449.99810000000002</v>
      </c>
      <c r="KW85" s="342">
        <v>7753.950600000001</v>
      </c>
      <c r="KX85" s="351">
        <f t="shared" si="33"/>
        <v>5.8034687504973266E-2</v>
      </c>
      <c r="KY85" s="352">
        <f t="shared" si="34"/>
        <v>0.73552936824132054</v>
      </c>
      <c r="KZ85" s="346">
        <v>4586.8876999999993</v>
      </c>
      <c r="LA85" s="171">
        <v>2549.7109</v>
      </c>
      <c r="LB85" s="172">
        <v>617.35199999999998</v>
      </c>
      <c r="LC85" s="173">
        <v>0.59155492943171439</v>
      </c>
      <c r="LD85" s="174">
        <v>226</v>
      </c>
      <c r="LE85" s="175">
        <v>3153</v>
      </c>
      <c r="LF85" s="175">
        <v>39</v>
      </c>
      <c r="LG85" s="175">
        <v>2621</v>
      </c>
      <c r="LH85" s="175">
        <v>4768</v>
      </c>
      <c r="LI85" s="175">
        <v>4157</v>
      </c>
      <c r="LJ85" s="175">
        <v>4384</v>
      </c>
      <c r="LK85" s="175">
        <v>2555</v>
      </c>
      <c r="LL85" s="175">
        <v>5858</v>
      </c>
      <c r="LM85" s="175">
        <v>1501</v>
      </c>
      <c r="LN85" s="175">
        <v>1343</v>
      </c>
      <c r="LO85" s="175">
        <v>2512</v>
      </c>
      <c r="LP85" s="175">
        <v>156</v>
      </c>
      <c r="LQ85" s="175">
        <v>1476</v>
      </c>
      <c r="LR85" s="175">
        <v>2855</v>
      </c>
      <c r="LS85" s="175">
        <v>2185</v>
      </c>
      <c r="LT85" s="175">
        <v>614</v>
      </c>
      <c r="LU85" s="175">
        <v>163</v>
      </c>
      <c r="LV85" s="175">
        <v>1436</v>
      </c>
      <c r="LW85" s="175">
        <v>3498</v>
      </c>
      <c r="LX85" s="175">
        <v>134</v>
      </c>
      <c r="LY85" s="175">
        <v>173</v>
      </c>
      <c r="LZ85" s="175">
        <v>37</v>
      </c>
      <c r="MA85" s="175">
        <v>118</v>
      </c>
      <c r="MB85" s="175"/>
      <c r="MC85" s="175"/>
      <c r="MD85" s="175">
        <v>2</v>
      </c>
      <c r="ME85" s="364">
        <v>8</v>
      </c>
      <c r="MF85" s="374">
        <f t="shared" si="35"/>
        <v>45972</v>
      </c>
      <c r="MG85" s="375">
        <f t="shared" si="36"/>
        <v>125.60655737704919</v>
      </c>
      <c r="MH85" s="369">
        <v>950</v>
      </c>
      <c r="MI85" s="156">
        <v>250</v>
      </c>
      <c r="MJ85" s="156"/>
      <c r="MK85" s="156">
        <v>29</v>
      </c>
      <c r="ML85" s="156">
        <v>573</v>
      </c>
      <c r="MM85" s="156">
        <v>988</v>
      </c>
      <c r="MN85" s="156">
        <v>730</v>
      </c>
      <c r="MO85" s="156">
        <v>205</v>
      </c>
      <c r="MP85" s="156">
        <v>201</v>
      </c>
      <c r="MQ85" s="156">
        <v>59</v>
      </c>
      <c r="MR85" s="156">
        <v>137</v>
      </c>
      <c r="MS85" s="156">
        <v>159</v>
      </c>
      <c r="MT85" s="156"/>
      <c r="MU85" s="156">
        <v>24</v>
      </c>
      <c r="MV85" s="156"/>
      <c r="MW85" s="156"/>
      <c r="MX85" s="156">
        <v>40</v>
      </c>
      <c r="MY85" s="156">
        <v>15</v>
      </c>
      <c r="MZ85" s="156">
        <v>177</v>
      </c>
      <c r="NA85" s="156">
        <v>24</v>
      </c>
      <c r="NB85" s="156">
        <v>76</v>
      </c>
      <c r="NC85" s="156">
        <v>76</v>
      </c>
      <c r="ND85" s="156">
        <v>8</v>
      </c>
      <c r="NE85" s="156">
        <v>2</v>
      </c>
      <c r="NF85" s="156"/>
      <c r="NG85" s="156"/>
      <c r="NH85" s="156"/>
      <c r="NI85" s="278">
        <v>4</v>
      </c>
      <c r="NJ85" s="289">
        <f t="shared" si="37"/>
        <v>4727</v>
      </c>
      <c r="NK85" s="290">
        <f t="shared" si="38"/>
        <v>12.915300546448087</v>
      </c>
      <c r="NL85" s="386">
        <f t="shared" si="39"/>
        <v>45972</v>
      </c>
      <c r="NM85" s="387">
        <f t="shared" si="40"/>
        <v>4727</v>
      </c>
      <c r="NN85" s="393">
        <f t="shared" si="41"/>
        <v>9.3236552989210839E-2</v>
      </c>
      <c r="NO85" s="380"/>
      <c r="NP85" s="176">
        <v>27</v>
      </c>
      <c r="NQ85" s="176">
        <v>268</v>
      </c>
      <c r="NR85" s="176">
        <v>538</v>
      </c>
      <c r="NS85" s="176">
        <v>423</v>
      </c>
      <c r="NT85" s="176">
        <v>969</v>
      </c>
      <c r="NU85" s="176">
        <v>2502</v>
      </c>
      <c r="NV85" s="176"/>
      <c r="NW85" s="176"/>
      <c r="NX85" s="176"/>
      <c r="NY85" s="176"/>
      <c r="NZ85" s="176"/>
      <c r="OA85" s="176"/>
      <c r="OB85" s="176"/>
      <c r="OC85" s="176"/>
      <c r="OD85" s="176"/>
      <c r="OE85" s="397"/>
      <c r="OF85" s="403">
        <f t="shared" si="42"/>
        <v>4727</v>
      </c>
      <c r="OG85" s="407">
        <f t="shared" si="43"/>
        <v>0.17622170509837107</v>
      </c>
      <c r="OH85" s="415">
        <v>923</v>
      </c>
      <c r="OI85" s="416">
        <v>12</v>
      </c>
      <c r="OJ85" s="416">
        <v>38</v>
      </c>
      <c r="OK85" s="416">
        <v>973</v>
      </c>
      <c r="OL85" s="416">
        <v>24</v>
      </c>
      <c r="OM85" s="416">
        <v>28</v>
      </c>
      <c r="ON85" s="416">
        <v>24</v>
      </c>
      <c r="OO85" s="416">
        <v>76</v>
      </c>
      <c r="OP85" s="417">
        <v>1049</v>
      </c>
      <c r="OQ85" s="429"/>
      <c r="OR85" s="430">
        <v>1</v>
      </c>
      <c r="OS85" s="431">
        <v>1</v>
      </c>
      <c r="OT85" s="346">
        <v>7</v>
      </c>
      <c r="OU85" s="177">
        <v>1</v>
      </c>
      <c r="OV85" s="171">
        <v>2.5</v>
      </c>
      <c r="OW85" s="177">
        <v>0.20833333333333334</v>
      </c>
      <c r="OX85" s="171">
        <v>38.51</v>
      </c>
      <c r="OY85" s="177">
        <v>5.5014285714285709</v>
      </c>
      <c r="OZ85" s="171">
        <v>23.93</v>
      </c>
      <c r="PA85" s="178">
        <v>1.9941666666666666</v>
      </c>
      <c r="PB85" s="155"/>
      <c r="PC85" s="156"/>
      <c r="PD85" s="156"/>
      <c r="PE85" s="156">
        <v>13</v>
      </c>
      <c r="PF85" s="156"/>
      <c r="PG85" s="156"/>
      <c r="PH85" s="156"/>
      <c r="PI85" s="156">
        <v>13</v>
      </c>
      <c r="PJ85" s="179">
        <v>1.2331625877442611E-3</v>
      </c>
    </row>
    <row r="86" spans="1:426" x14ac:dyDescent="0.15">
      <c r="A86" s="130" t="s">
        <v>601</v>
      </c>
      <c r="B86" s="131" t="s">
        <v>606</v>
      </c>
      <c r="C86" s="1093" t="s">
        <v>603</v>
      </c>
      <c r="D86" s="1094" t="s">
        <v>604</v>
      </c>
      <c r="E86" s="1094" t="s">
        <v>312</v>
      </c>
      <c r="F86" s="1093" t="s">
        <v>313</v>
      </c>
      <c r="G86" s="1093" t="s">
        <v>607</v>
      </c>
      <c r="H86" s="1093" t="s">
        <v>186</v>
      </c>
      <c r="I86" s="132" t="s">
        <v>493</v>
      </c>
      <c r="J86" s="133" t="s">
        <v>282</v>
      </c>
      <c r="K86" s="134"/>
      <c r="L86" s="135"/>
      <c r="M86" s="135"/>
      <c r="N86" s="135"/>
      <c r="O86" s="136"/>
      <c r="P86" s="137"/>
      <c r="Q86" s="138"/>
      <c r="R86" s="139"/>
      <c r="S86" s="139"/>
      <c r="T86" s="139"/>
      <c r="U86" s="467"/>
      <c r="V86" s="140">
        <v>27.296617059999999</v>
      </c>
      <c r="W86" s="141">
        <v>0</v>
      </c>
      <c r="X86" s="141">
        <v>71.010158730000001</v>
      </c>
      <c r="Y86" s="141">
        <v>20.35037037</v>
      </c>
      <c r="Z86" s="141">
        <v>10.67492064</v>
      </c>
      <c r="AA86" s="141">
        <v>55.598994709999999</v>
      </c>
      <c r="AB86" s="141">
        <v>0</v>
      </c>
      <c r="AC86" s="141">
        <v>9.7299156750000009</v>
      </c>
      <c r="AD86" s="141">
        <v>54.136190480000003</v>
      </c>
      <c r="AE86" s="141">
        <v>248.79716766500002</v>
      </c>
      <c r="AF86" s="142">
        <v>0.14760428473787759</v>
      </c>
      <c r="AG86" s="143">
        <v>0.38398178299625552</v>
      </c>
      <c r="AH86" s="147"/>
      <c r="AI86" s="148"/>
      <c r="AJ86" s="149"/>
      <c r="AK86" s="150"/>
      <c r="AL86" s="150"/>
      <c r="AM86" s="150"/>
      <c r="AN86" s="151"/>
      <c r="AO86" s="149">
        <v>2506</v>
      </c>
      <c r="AP86" s="150">
        <v>418</v>
      </c>
      <c r="AQ86" s="151">
        <v>1852</v>
      </c>
      <c r="AR86" s="152"/>
      <c r="AS86" s="153"/>
      <c r="AT86" s="153"/>
      <c r="AU86" s="153"/>
      <c r="AV86" s="153"/>
      <c r="AW86" s="153"/>
      <c r="AX86" s="153"/>
      <c r="AY86" s="153"/>
      <c r="AZ86" s="153"/>
      <c r="BA86" s="153"/>
      <c r="BB86" s="153"/>
      <c r="BC86" s="153"/>
      <c r="BD86" s="153"/>
      <c r="BE86" s="153"/>
      <c r="BF86" s="153"/>
      <c r="BG86" s="153"/>
      <c r="BH86" s="153"/>
      <c r="BI86" s="153"/>
      <c r="BJ86" s="153"/>
      <c r="BK86" s="153"/>
      <c r="BL86" s="153"/>
      <c r="BM86" s="153"/>
      <c r="BN86" s="153"/>
      <c r="BO86" s="153"/>
      <c r="BP86" s="153"/>
      <c r="BQ86" s="153"/>
      <c r="BR86" s="153"/>
      <c r="BS86" s="154"/>
      <c r="BT86" s="155"/>
      <c r="BU86" s="156"/>
      <c r="BV86" s="156"/>
      <c r="BW86" s="156"/>
      <c r="BX86" s="156"/>
      <c r="BY86" s="156"/>
      <c r="BZ86" s="156"/>
      <c r="CA86" s="156"/>
      <c r="CB86" s="156"/>
      <c r="CC86" s="156"/>
      <c r="CD86" s="156"/>
      <c r="CE86" s="156"/>
      <c r="CF86" s="156"/>
      <c r="CG86" s="156"/>
      <c r="CH86" s="156"/>
      <c r="CI86" s="156"/>
      <c r="CJ86" s="156"/>
      <c r="CK86" s="156"/>
      <c r="CL86" s="156"/>
      <c r="CM86" s="156"/>
      <c r="CN86" s="156"/>
      <c r="CO86" s="156"/>
      <c r="CP86" s="156"/>
      <c r="CQ86" s="156"/>
      <c r="CR86" s="156"/>
      <c r="CS86" s="156"/>
      <c r="CT86" s="156"/>
      <c r="CU86" s="156"/>
      <c r="CV86" s="156"/>
      <c r="CW86" s="156"/>
      <c r="CX86" s="156"/>
      <c r="CY86" s="156"/>
      <c r="CZ86" s="156"/>
      <c r="DA86" s="156"/>
      <c r="DB86" s="156"/>
      <c r="DC86" s="156">
        <v>35</v>
      </c>
      <c r="DD86" s="156"/>
      <c r="DE86" s="156"/>
      <c r="DF86" s="156"/>
      <c r="DG86" s="278">
        <v>22</v>
      </c>
      <c r="DH86" s="289">
        <v>57</v>
      </c>
      <c r="DI86" s="290">
        <f t="shared" si="23"/>
        <v>2</v>
      </c>
      <c r="DJ86" s="284"/>
      <c r="DK86" s="158"/>
      <c r="DL86" s="158"/>
      <c r="DM86" s="158"/>
      <c r="DN86" s="158"/>
      <c r="DO86" s="158"/>
      <c r="DP86" s="158"/>
      <c r="DQ86" s="158"/>
      <c r="DR86" s="158"/>
      <c r="DS86" s="158"/>
      <c r="DT86" s="158"/>
      <c r="DU86" s="158"/>
      <c r="DV86" s="158"/>
      <c r="DW86" s="158"/>
      <c r="DX86" s="158"/>
      <c r="DY86" s="158"/>
      <c r="DZ86" s="158"/>
      <c r="EA86" s="158"/>
      <c r="EB86" s="158"/>
      <c r="EC86" s="158"/>
      <c r="ED86" s="158"/>
      <c r="EE86" s="158"/>
      <c r="EF86" s="158"/>
      <c r="EG86" s="158"/>
      <c r="EH86" s="158"/>
      <c r="EI86" s="158"/>
      <c r="EJ86" s="158"/>
      <c r="EK86" s="158"/>
      <c r="EL86" s="158"/>
      <c r="EM86" s="158"/>
      <c r="EN86" s="158"/>
      <c r="EO86" s="158"/>
      <c r="EP86" s="158"/>
      <c r="EQ86" s="158"/>
      <c r="ER86" s="158"/>
      <c r="ES86" s="158">
        <v>0.61756440281030445</v>
      </c>
      <c r="ET86" s="158"/>
      <c r="EU86" s="158"/>
      <c r="EV86" s="158"/>
      <c r="EW86" s="159">
        <v>0.65971187282662691</v>
      </c>
      <c r="EX86" s="160">
        <v>0.63383184737800791</v>
      </c>
      <c r="EY86" s="149"/>
      <c r="EZ86" s="150"/>
      <c r="FA86" s="150"/>
      <c r="FB86" s="150"/>
      <c r="FC86" s="150"/>
      <c r="FD86" s="150"/>
      <c r="FE86" s="150"/>
      <c r="FF86" s="150"/>
      <c r="FG86" s="150"/>
      <c r="FH86" s="150"/>
      <c r="FI86" s="150"/>
      <c r="FJ86" s="150"/>
      <c r="FK86" s="150"/>
      <c r="FL86" s="150"/>
      <c r="FM86" s="150"/>
      <c r="FN86" s="150"/>
      <c r="FO86" s="150"/>
      <c r="FP86" s="150"/>
      <c r="FQ86" s="150"/>
      <c r="FR86" s="150"/>
      <c r="FS86" s="150"/>
      <c r="FT86" s="150"/>
      <c r="FU86" s="150"/>
      <c r="FV86" s="150"/>
      <c r="FW86" s="150"/>
      <c r="FX86" s="150"/>
      <c r="FY86" s="150"/>
      <c r="FZ86" s="150"/>
      <c r="GA86" s="150"/>
      <c r="GB86" s="150"/>
      <c r="GC86" s="150"/>
      <c r="GD86" s="296"/>
      <c r="GE86" s="307"/>
      <c r="GF86" s="308"/>
      <c r="GG86" s="302"/>
      <c r="GH86" s="161"/>
      <c r="GI86" s="161"/>
      <c r="GJ86" s="161"/>
      <c r="GK86" s="161"/>
      <c r="GL86" s="161"/>
      <c r="GM86" s="161"/>
      <c r="GN86" s="161"/>
      <c r="GO86" s="161"/>
      <c r="GP86" s="161"/>
      <c r="GQ86" s="161"/>
      <c r="GR86" s="161"/>
      <c r="GS86" s="161"/>
      <c r="GT86" s="161"/>
      <c r="GU86" s="161"/>
      <c r="GV86" s="161"/>
      <c r="GW86" s="161"/>
      <c r="GX86" s="161"/>
      <c r="GY86" s="161"/>
      <c r="GZ86" s="161"/>
      <c r="HA86" s="161"/>
      <c r="HB86" s="161"/>
      <c r="HC86" s="161"/>
      <c r="HD86" s="161"/>
      <c r="HE86" s="161"/>
      <c r="HF86" s="161"/>
      <c r="HG86" s="161"/>
      <c r="HH86" s="161"/>
      <c r="HI86" s="161"/>
      <c r="HJ86" s="161"/>
      <c r="HK86" s="161"/>
      <c r="HL86" s="162"/>
      <c r="HM86" s="163"/>
      <c r="HN86" s="152">
        <v>107</v>
      </c>
      <c r="HO86" s="153"/>
      <c r="HP86" s="153">
        <v>51</v>
      </c>
      <c r="HQ86" s="153"/>
      <c r="HR86" s="153"/>
      <c r="HS86" s="164"/>
      <c r="HT86" s="153"/>
      <c r="HU86" s="165"/>
      <c r="HV86" s="154"/>
      <c r="HW86" s="144">
        <v>1</v>
      </c>
      <c r="HX86" s="145">
        <v>4</v>
      </c>
      <c r="HY86" s="145">
        <v>1</v>
      </c>
      <c r="HZ86" s="145">
        <v>54</v>
      </c>
      <c r="IA86" s="145">
        <v>143</v>
      </c>
      <c r="IB86" s="145">
        <v>116</v>
      </c>
      <c r="IC86" s="145">
        <v>31</v>
      </c>
      <c r="ID86" s="145">
        <v>25</v>
      </c>
      <c r="IE86" s="145">
        <v>7</v>
      </c>
      <c r="IF86" s="145">
        <v>8</v>
      </c>
      <c r="IG86" s="145">
        <v>44</v>
      </c>
      <c r="IH86" s="145">
        <v>115</v>
      </c>
      <c r="II86" s="145">
        <v>1</v>
      </c>
      <c r="IJ86" s="145"/>
      <c r="IK86" s="145"/>
      <c r="IL86" s="145"/>
      <c r="IM86" s="145">
        <v>26</v>
      </c>
      <c r="IN86" s="145">
        <v>1</v>
      </c>
      <c r="IO86" s="145">
        <v>5</v>
      </c>
      <c r="IP86" s="145">
        <v>2</v>
      </c>
      <c r="IQ86" s="145">
        <v>1</v>
      </c>
      <c r="IR86" s="145">
        <v>1</v>
      </c>
      <c r="IS86" s="145"/>
      <c r="IT86" s="145">
        <v>1</v>
      </c>
      <c r="IU86" s="145">
        <v>489</v>
      </c>
      <c r="IV86" s="145"/>
      <c r="IW86" s="145"/>
      <c r="IX86" s="146"/>
      <c r="IY86" s="166">
        <v>1076</v>
      </c>
      <c r="IZ86" s="315">
        <f t="shared" si="25"/>
        <v>9.2936802973977691E-4</v>
      </c>
      <c r="JA86" s="439">
        <f t="shared" si="26"/>
        <v>2.9398907103825138</v>
      </c>
      <c r="JB86" s="444">
        <v>81</v>
      </c>
      <c r="JC86" s="452">
        <v>7.527881040892194E-2</v>
      </c>
      <c r="JD86" s="445">
        <v>819</v>
      </c>
      <c r="JE86" s="454">
        <v>0.76115241635687736</v>
      </c>
      <c r="JF86" s="167">
        <v>32</v>
      </c>
      <c r="JG86" s="168">
        <v>12.25</v>
      </c>
      <c r="JH86" s="168">
        <v>10</v>
      </c>
      <c r="JI86" s="168">
        <v>10.666666666666666</v>
      </c>
      <c r="JJ86" s="168">
        <v>11</v>
      </c>
      <c r="JK86" s="168">
        <v>8.931034482758621</v>
      </c>
      <c r="JL86" s="168">
        <v>8.5161290322580641</v>
      </c>
      <c r="JM86" s="168">
        <v>11.56</v>
      </c>
      <c r="JN86" s="168">
        <v>9.4285714285714288</v>
      </c>
      <c r="JO86" s="168">
        <v>12.5</v>
      </c>
      <c r="JP86" s="168">
        <v>8.2727272727272734</v>
      </c>
      <c r="JQ86" s="168">
        <v>10.31304347826087</v>
      </c>
      <c r="JR86" s="168">
        <v>3</v>
      </c>
      <c r="JS86" s="168"/>
      <c r="JT86" s="168"/>
      <c r="JU86" s="168"/>
      <c r="JV86" s="168">
        <v>7.4615384615384617</v>
      </c>
      <c r="JW86" s="168">
        <v>3</v>
      </c>
      <c r="JX86" s="168">
        <v>10</v>
      </c>
      <c r="JY86" s="168">
        <v>6</v>
      </c>
      <c r="JZ86" s="168">
        <v>9</v>
      </c>
      <c r="KA86" s="168">
        <v>3</v>
      </c>
      <c r="KB86" s="168"/>
      <c r="KC86" s="168">
        <v>2</v>
      </c>
      <c r="KD86" s="168">
        <v>17.177914110429448</v>
      </c>
      <c r="KE86" s="168"/>
      <c r="KF86" s="168"/>
      <c r="KG86" s="169"/>
      <c r="KH86" s="464">
        <f t="shared" si="27"/>
        <v>9.8132202349148017</v>
      </c>
      <c r="KI86" s="149">
        <v>14</v>
      </c>
      <c r="KJ86" s="150">
        <v>503</v>
      </c>
      <c r="KK86" s="150"/>
      <c r="KL86" s="150"/>
      <c r="KM86" s="150">
        <v>1</v>
      </c>
      <c r="KN86" s="296">
        <v>558</v>
      </c>
      <c r="KO86" s="330">
        <f t="shared" si="28"/>
        <v>1.3011152416356878E-2</v>
      </c>
      <c r="KP86" s="331">
        <f t="shared" si="29"/>
        <v>0.46747211895910779</v>
      </c>
      <c r="KQ86" s="331">
        <f t="shared" si="30"/>
        <v>0</v>
      </c>
      <c r="KR86" s="331">
        <f t="shared" si="31"/>
        <v>0</v>
      </c>
      <c r="KS86" s="331">
        <f t="shared" si="32"/>
        <v>9.2936802973977691E-4</v>
      </c>
      <c r="KT86" s="332">
        <v>0.51858736059479549</v>
      </c>
      <c r="KU86" s="324">
        <v>1240.8875</v>
      </c>
      <c r="KV86" s="170">
        <v>20.737600000000004</v>
      </c>
      <c r="KW86" s="342">
        <v>1261.6251</v>
      </c>
      <c r="KX86" s="351">
        <f t="shared" si="33"/>
        <v>1.6437212607770726E-2</v>
      </c>
      <c r="KY86" s="352">
        <f t="shared" si="34"/>
        <v>1.172514033457249</v>
      </c>
      <c r="KZ86" s="346">
        <v>1232.9927</v>
      </c>
      <c r="LA86" s="171">
        <v>27.090499999999999</v>
      </c>
      <c r="LB86" s="172">
        <v>1.5419</v>
      </c>
      <c r="LC86" s="173">
        <v>0.97730514397660606</v>
      </c>
      <c r="LD86" s="174">
        <v>21</v>
      </c>
      <c r="LE86" s="175">
        <v>45</v>
      </c>
      <c r="LF86" s="175">
        <v>9</v>
      </c>
      <c r="LG86" s="175">
        <v>521</v>
      </c>
      <c r="LH86" s="175">
        <v>1419</v>
      </c>
      <c r="LI86" s="175">
        <v>918</v>
      </c>
      <c r="LJ86" s="175">
        <v>230</v>
      </c>
      <c r="LK86" s="175">
        <v>264</v>
      </c>
      <c r="LL86" s="175">
        <v>58</v>
      </c>
      <c r="LM86" s="175">
        <v>92</v>
      </c>
      <c r="LN86" s="175">
        <v>321</v>
      </c>
      <c r="LO86" s="175">
        <v>1061</v>
      </c>
      <c r="LP86" s="175">
        <v>2</v>
      </c>
      <c r="LQ86" s="175"/>
      <c r="LR86" s="175"/>
      <c r="LS86" s="175"/>
      <c r="LT86" s="175">
        <v>168</v>
      </c>
      <c r="LU86" s="175">
        <v>2</v>
      </c>
      <c r="LV86" s="175">
        <v>45</v>
      </c>
      <c r="LW86" s="175">
        <v>10</v>
      </c>
      <c r="LX86" s="175">
        <v>8</v>
      </c>
      <c r="LY86" s="175">
        <v>2</v>
      </c>
      <c r="LZ86" s="175"/>
      <c r="MA86" s="175">
        <v>1</v>
      </c>
      <c r="MB86" s="175">
        <v>7911</v>
      </c>
      <c r="MC86" s="175"/>
      <c r="MD86" s="175"/>
      <c r="ME86" s="364"/>
      <c r="MF86" s="374">
        <f t="shared" si="35"/>
        <v>13108</v>
      </c>
      <c r="MG86" s="375">
        <f t="shared" si="36"/>
        <v>35.814207650273225</v>
      </c>
      <c r="MH86" s="369">
        <v>10</v>
      </c>
      <c r="MI86" s="156"/>
      <c r="MJ86" s="156"/>
      <c r="MK86" s="156"/>
      <c r="ML86" s="156">
        <v>11</v>
      </c>
      <c r="MM86" s="156">
        <v>3</v>
      </c>
      <c r="MN86" s="156">
        <v>3</v>
      </c>
      <c r="MO86" s="156"/>
      <c r="MP86" s="156"/>
      <c r="MQ86" s="156"/>
      <c r="MR86" s="156"/>
      <c r="MS86" s="156">
        <v>11</v>
      </c>
      <c r="MT86" s="156"/>
      <c r="MU86" s="156"/>
      <c r="MV86" s="156"/>
      <c r="MW86" s="156"/>
      <c r="MX86" s="156"/>
      <c r="MY86" s="156"/>
      <c r="MZ86" s="156"/>
      <c r="NA86" s="156"/>
      <c r="NB86" s="156"/>
      <c r="NC86" s="156"/>
      <c r="ND86" s="156"/>
      <c r="NE86" s="156"/>
      <c r="NF86" s="156"/>
      <c r="NG86" s="156"/>
      <c r="NH86" s="156"/>
      <c r="NI86" s="278"/>
      <c r="NJ86" s="289">
        <f t="shared" si="37"/>
        <v>38</v>
      </c>
      <c r="NK86" s="290">
        <f t="shared" si="38"/>
        <v>0.10382513661202186</v>
      </c>
      <c r="NL86" s="386">
        <f t="shared" si="39"/>
        <v>13108</v>
      </c>
      <c r="NM86" s="387">
        <f t="shared" si="40"/>
        <v>38</v>
      </c>
      <c r="NN86" s="393">
        <f t="shared" si="41"/>
        <v>2.8906131142552869E-3</v>
      </c>
      <c r="NO86" s="380"/>
      <c r="NP86" s="176"/>
      <c r="NQ86" s="176"/>
      <c r="NR86" s="176"/>
      <c r="NS86" s="176">
        <v>4</v>
      </c>
      <c r="NT86" s="176">
        <v>8</v>
      </c>
      <c r="NU86" s="176">
        <v>26</v>
      </c>
      <c r="NV86" s="176"/>
      <c r="NW86" s="176"/>
      <c r="NX86" s="176"/>
      <c r="NY86" s="176"/>
      <c r="NZ86" s="176"/>
      <c r="OA86" s="176"/>
      <c r="OB86" s="176"/>
      <c r="OC86" s="176"/>
      <c r="OD86" s="176"/>
      <c r="OE86" s="397"/>
      <c r="OF86" s="403">
        <f t="shared" si="42"/>
        <v>38</v>
      </c>
      <c r="OG86" s="407">
        <f t="shared" si="43"/>
        <v>0</v>
      </c>
      <c r="OH86" s="415"/>
      <c r="OI86" s="416"/>
      <c r="OJ86" s="416"/>
      <c r="OK86" s="416"/>
      <c r="OL86" s="416"/>
      <c r="OM86" s="416"/>
      <c r="ON86" s="416"/>
      <c r="OO86" s="416"/>
      <c r="OP86" s="417"/>
      <c r="OQ86" s="429"/>
      <c r="OR86" s="430"/>
      <c r="OS86" s="431"/>
      <c r="OT86" s="346"/>
      <c r="OU86" s="177"/>
      <c r="OV86" s="171"/>
      <c r="OW86" s="177"/>
      <c r="OX86" s="171"/>
      <c r="OY86" s="177"/>
      <c r="OZ86" s="171"/>
      <c r="PA86" s="178"/>
      <c r="PB86" s="155"/>
      <c r="PC86" s="156"/>
      <c r="PD86" s="156"/>
      <c r="PE86" s="156"/>
      <c r="PF86" s="156"/>
      <c r="PG86" s="156"/>
      <c r="PH86" s="156"/>
      <c r="PI86" s="156"/>
      <c r="PJ86" s="157"/>
    </row>
    <row r="87" spans="1:426" x14ac:dyDescent="0.15">
      <c r="A87" s="130" t="s">
        <v>608</v>
      </c>
      <c r="B87" s="131" t="s">
        <v>609</v>
      </c>
      <c r="C87" s="1093" t="s">
        <v>610</v>
      </c>
      <c r="D87" s="1094" t="s">
        <v>611</v>
      </c>
      <c r="E87" s="1094" t="s">
        <v>612</v>
      </c>
      <c r="F87" s="1093" t="s">
        <v>613</v>
      </c>
      <c r="G87" s="1093" t="s">
        <v>613</v>
      </c>
      <c r="H87" s="1093" t="s">
        <v>186</v>
      </c>
      <c r="I87" s="132" t="s">
        <v>493</v>
      </c>
      <c r="J87" s="133" t="s">
        <v>238</v>
      </c>
      <c r="K87" s="134">
        <v>8393960</v>
      </c>
      <c r="L87" s="135">
        <v>5553</v>
      </c>
      <c r="M87" s="135">
        <v>8143857</v>
      </c>
      <c r="N87" s="135">
        <v>4201228</v>
      </c>
      <c r="O87" s="136">
        <v>0.5158769364442426</v>
      </c>
      <c r="P87" s="137">
        <v>250103</v>
      </c>
      <c r="Q87" s="138">
        <v>5792.6217400000005</v>
      </c>
      <c r="R87" s="139">
        <v>7525470.7148400024</v>
      </c>
      <c r="S87" s="139">
        <v>224868.08323000002</v>
      </c>
      <c r="T87" s="139">
        <v>7756131.4198100017</v>
      </c>
      <c r="U87" s="467">
        <f t="shared" si="22"/>
        <v>0.92401338817554546</v>
      </c>
      <c r="V87" s="140">
        <v>579.44753969999999</v>
      </c>
      <c r="W87" s="141">
        <v>32.376726189999999</v>
      </c>
      <c r="X87" s="141">
        <v>1280.9783600000001</v>
      </c>
      <c r="Y87" s="141">
        <v>484.18089950000001</v>
      </c>
      <c r="Z87" s="141">
        <v>110.4450265</v>
      </c>
      <c r="AA87" s="141">
        <v>506.26613759999998</v>
      </c>
      <c r="AB87" s="141">
        <v>14.64555556</v>
      </c>
      <c r="AC87" s="141">
        <v>227.39857140000001</v>
      </c>
      <c r="AD87" s="141">
        <v>399.20884919999997</v>
      </c>
      <c r="AE87" s="141">
        <v>3634.9476656500001</v>
      </c>
      <c r="AF87" s="142">
        <v>0.19261369808599202</v>
      </c>
      <c r="AG87" s="143">
        <v>0.42580900285722484</v>
      </c>
      <c r="AH87" s="147">
        <v>1</v>
      </c>
      <c r="AI87" s="148"/>
      <c r="AJ87" s="149">
        <v>39201</v>
      </c>
      <c r="AK87" s="150">
        <v>1342</v>
      </c>
      <c r="AL87" s="150">
        <v>1142</v>
      </c>
      <c r="AM87" s="150">
        <v>6677</v>
      </c>
      <c r="AN87" s="151">
        <v>211</v>
      </c>
      <c r="AO87" s="149">
        <v>63835</v>
      </c>
      <c r="AP87" s="150">
        <v>22024</v>
      </c>
      <c r="AQ87" s="151">
        <v>10673</v>
      </c>
      <c r="AR87" s="152"/>
      <c r="AS87" s="153"/>
      <c r="AT87" s="153"/>
      <c r="AU87" s="153"/>
      <c r="AV87" s="153">
        <v>1</v>
      </c>
      <c r="AW87" s="153">
        <v>1</v>
      </c>
      <c r="AX87" s="153">
        <v>1</v>
      </c>
      <c r="AY87" s="153">
        <v>1</v>
      </c>
      <c r="AZ87" s="153">
        <v>1</v>
      </c>
      <c r="BA87" s="153"/>
      <c r="BB87" s="153">
        <v>1</v>
      </c>
      <c r="BC87" s="153"/>
      <c r="BD87" s="153">
        <v>1</v>
      </c>
      <c r="BE87" s="153">
        <v>1</v>
      </c>
      <c r="BF87" s="153">
        <v>1</v>
      </c>
      <c r="BG87" s="153"/>
      <c r="BH87" s="153"/>
      <c r="BI87" s="153"/>
      <c r="BJ87" s="153">
        <v>1</v>
      </c>
      <c r="BK87" s="153"/>
      <c r="BL87" s="153">
        <v>1</v>
      </c>
      <c r="BM87" s="153"/>
      <c r="BN87" s="153"/>
      <c r="BO87" s="153">
        <v>1</v>
      </c>
      <c r="BP87" s="153">
        <v>1</v>
      </c>
      <c r="BQ87" s="153"/>
      <c r="BR87" s="153"/>
      <c r="BS87" s="154">
        <v>13</v>
      </c>
      <c r="BT87" s="155"/>
      <c r="BU87" s="156"/>
      <c r="BV87" s="156">
        <v>20</v>
      </c>
      <c r="BW87" s="156"/>
      <c r="BX87" s="156"/>
      <c r="BY87" s="156"/>
      <c r="BZ87" s="156"/>
      <c r="CA87" s="156"/>
      <c r="CB87" s="156">
        <v>71</v>
      </c>
      <c r="CC87" s="156"/>
      <c r="CD87" s="156">
        <v>26</v>
      </c>
      <c r="CE87" s="156"/>
      <c r="CF87" s="156">
        <v>96</v>
      </c>
      <c r="CG87" s="156"/>
      <c r="CH87" s="156"/>
      <c r="CI87" s="156">
        <v>101</v>
      </c>
      <c r="CJ87" s="156">
        <v>41</v>
      </c>
      <c r="CK87" s="156">
        <v>19</v>
      </c>
      <c r="CL87" s="156">
        <v>48</v>
      </c>
      <c r="CM87" s="156">
        <v>63</v>
      </c>
      <c r="CN87" s="156"/>
      <c r="CO87" s="156">
        <v>56</v>
      </c>
      <c r="CP87" s="156">
        <v>21</v>
      </c>
      <c r="CQ87" s="156">
        <v>40</v>
      </c>
      <c r="CR87" s="156">
        <v>12</v>
      </c>
      <c r="CS87" s="156">
        <v>12</v>
      </c>
      <c r="CT87" s="156">
        <v>4</v>
      </c>
      <c r="CU87" s="156"/>
      <c r="CV87" s="156">
        <v>36</v>
      </c>
      <c r="CW87" s="156">
        <v>20</v>
      </c>
      <c r="CX87" s="156"/>
      <c r="CY87" s="156">
        <v>22</v>
      </c>
      <c r="CZ87" s="156"/>
      <c r="DA87" s="156">
        <v>68</v>
      </c>
      <c r="DB87" s="156"/>
      <c r="DC87" s="156">
        <v>42</v>
      </c>
      <c r="DD87" s="156"/>
      <c r="DE87" s="156">
        <v>74</v>
      </c>
      <c r="DF87" s="156">
        <v>46</v>
      </c>
      <c r="DG87" s="278">
        <v>82</v>
      </c>
      <c r="DH87" s="289">
        <v>1020</v>
      </c>
      <c r="DI87" s="290">
        <f t="shared" si="23"/>
        <v>23</v>
      </c>
      <c r="DJ87" s="284"/>
      <c r="DK87" s="158"/>
      <c r="DL87" s="158">
        <v>0.72937158469945351</v>
      </c>
      <c r="DM87" s="158"/>
      <c r="DN87" s="158"/>
      <c r="DO87" s="158"/>
      <c r="DP87" s="158"/>
      <c r="DQ87" s="158"/>
      <c r="DR87" s="158">
        <v>0.44539367351650888</v>
      </c>
      <c r="DS87" s="158"/>
      <c r="DT87" s="158">
        <v>0.82524169819251791</v>
      </c>
      <c r="DU87" s="158"/>
      <c r="DV87" s="158">
        <v>0.43434084699453551</v>
      </c>
      <c r="DW87" s="158"/>
      <c r="DX87" s="158"/>
      <c r="DY87" s="158">
        <v>0.56535735540767196</v>
      </c>
      <c r="DZ87" s="158">
        <v>0.72697587631614025</v>
      </c>
      <c r="EA87" s="158">
        <v>0.50762151279838941</v>
      </c>
      <c r="EB87" s="158">
        <v>0.80236794171220405</v>
      </c>
      <c r="EC87" s="158">
        <v>0.42054818284326478</v>
      </c>
      <c r="ED87" s="158"/>
      <c r="EE87" s="158">
        <v>0.44584309133489464</v>
      </c>
      <c r="EF87" s="158">
        <v>0.61254228467343219</v>
      </c>
      <c r="EG87" s="158">
        <v>0.34535519125683062</v>
      </c>
      <c r="EH87" s="158">
        <v>0.14663023679417123</v>
      </c>
      <c r="EI87" s="158">
        <v>0.47153916211293262</v>
      </c>
      <c r="EJ87" s="158">
        <v>0.64959016393442626</v>
      </c>
      <c r="EK87" s="158"/>
      <c r="EL87" s="158">
        <v>0.70962355798421373</v>
      </c>
      <c r="EM87" s="158">
        <v>0.52213114754098355</v>
      </c>
      <c r="EN87" s="158"/>
      <c r="EO87" s="158">
        <v>0.65300546448087426</v>
      </c>
      <c r="EP87" s="158"/>
      <c r="EQ87" s="158">
        <v>0.76096914175506269</v>
      </c>
      <c r="ER87" s="158"/>
      <c r="ES87" s="158">
        <v>0.74486078584439241</v>
      </c>
      <c r="ET87" s="158"/>
      <c r="EU87" s="158">
        <v>0.59728991286368338</v>
      </c>
      <c r="EV87" s="158">
        <v>0.53599429793300069</v>
      </c>
      <c r="EW87" s="159">
        <v>0.61582033853125417</v>
      </c>
      <c r="EX87" s="160">
        <v>0.57384549448194577</v>
      </c>
      <c r="EY87" s="149">
        <v>21</v>
      </c>
      <c r="EZ87" s="150"/>
      <c r="FA87" s="150"/>
      <c r="FB87" s="150"/>
      <c r="FC87" s="150"/>
      <c r="FD87" s="150"/>
      <c r="FE87" s="150">
        <v>11</v>
      </c>
      <c r="FF87" s="150"/>
      <c r="FG87" s="150">
        <v>6</v>
      </c>
      <c r="FH87" s="150">
        <v>13</v>
      </c>
      <c r="FI87" s="150"/>
      <c r="FJ87" s="150"/>
      <c r="FK87" s="150">
        <v>10</v>
      </c>
      <c r="FL87" s="150">
        <v>10</v>
      </c>
      <c r="FM87" s="150">
        <v>13</v>
      </c>
      <c r="FN87" s="150">
        <v>14</v>
      </c>
      <c r="FO87" s="150">
        <v>4</v>
      </c>
      <c r="FP87" s="150"/>
      <c r="FQ87" s="150">
        <v>29</v>
      </c>
      <c r="FR87" s="150">
        <v>5</v>
      </c>
      <c r="FS87" s="150">
        <v>8</v>
      </c>
      <c r="FT87" s="150"/>
      <c r="FU87" s="150">
        <v>10</v>
      </c>
      <c r="FV87" s="150"/>
      <c r="FW87" s="150"/>
      <c r="FX87" s="150"/>
      <c r="FY87" s="150"/>
      <c r="FZ87" s="150"/>
      <c r="GA87" s="150"/>
      <c r="GB87" s="150">
        <v>8</v>
      </c>
      <c r="GC87" s="150">
        <v>5</v>
      </c>
      <c r="GD87" s="296">
        <v>8</v>
      </c>
      <c r="GE87" s="307">
        <v>175</v>
      </c>
      <c r="GF87" s="308">
        <f t="shared" si="24"/>
        <v>16</v>
      </c>
      <c r="GG87" s="302">
        <v>0.64168618266978927</v>
      </c>
      <c r="GH87" s="161"/>
      <c r="GI87" s="161"/>
      <c r="GJ87" s="161"/>
      <c r="GK87" s="161"/>
      <c r="GL87" s="161"/>
      <c r="GM87" s="161">
        <v>0.30278191753601591</v>
      </c>
      <c r="GN87" s="161"/>
      <c r="GO87" s="161">
        <v>0.30692167577413482</v>
      </c>
      <c r="GP87" s="161">
        <v>0.16813787305590586</v>
      </c>
      <c r="GQ87" s="161"/>
      <c r="GR87" s="161"/>
      <c r="GS87" s="161">
        <v>0.97295081967213115</v>
      </c>
      <c r="GT87" s="161">
        <v>0.53497267759562839</v>
      </c>
      <c r="GU87" s="161">
        <v>0.35203867171080283</v>
      </c>
      <c r="GV87" s="161">
        <v>0.21311475409836064</v>
      </c>
      <c r="GW87" s="161">
        <v>0.24726775956284153</v>
      </c>
      <c r="GX87" s="161"/>
      <c r="GY87" s="161">
        <v>0.3796872055775391</v>
      </c>
      <c r="GZ87" s="161">
        <v>1.1568306010928961</v>
      </c>
      <c r="HA87" s="161">
        <v>0.84323770491803274</v>
      </c>
      <c r="HB87" s="161"/>
      <c r="HC87" s="161">
        <v>0.48825136612021858</v>
      </c>
      <c r="HD87" s="161"/>
      <c r="HE87" s="161"/>
      <c r="HF87" s="161"/>
      <c r="HG87" s="161"/>
      <c r="HH87" s="161"/>
      <c r="HI87" s="161"/>
      <c r="HJ87" s="161">
        <v>0.81693989071038253</v>
      </c>
      <c r="HK87" s="161">
        <v>0.69071038251366124</v>
      </c>
      <c r="HL87" s="162">
        <v>0.61475409836065575</v>
      </c>
      <c r="HM87" s="163">
        <v>0.50167056986729119</v>
      </c>
      <c r="HN87" s="152">
        <v>229</v>
      </c>
      <c r="HO87" s="153">
        <v>50</v>
      </c>
      <c r="HP87" s="153"/>
      <c r="HQ87" s="153"/>
      <c r="HR87" s="153"/>
      <c r="HS87" s="164"/>
      <c r="HT87" s="153"/>
      <c r="HU87" s="165"/>
      <c r="HV87" s="154"/>
      <c r="HW87" s="144">
        <v>255</v>
      </c>
      <c r="HX87" s="145">
        <v>3502</v>
      </c>
      <c r="HY87" s="145">
        <v>981</v>
      </c>
      <c r="HZ87" s="145">
        <v>2148</v>
      </c>
      <c r="IA87" s="145">
        <v>2181</v>
      </c>
      <c r="IB87" s="145">
        <v>6313</v>
      </c>
      <c r="IC87" s="145">
        <v>3160</v>
      </c>
      <c r="ID87" s="145">
        <v>1360</v>
      </c>
      <c r="IE87" s="145">
        <v>6757</v>
      </c>
      <c r="IF87" s="145">
        <v>2217</v>
      </c>
      <c r="IG87" s="145">
        <v>1257</v>
      </c>
      <c r="IH87" s="145">
        <v>2958</v>
      </c>
      <c r="II87" s="145">
        <v>953</v>
      </c>
      <c r="IJ87" s="145">
        <v>2085</v>
      </c>
      <c r="IK87" s="145">
        <v>2541</v>
      </c>
      <c r="IL87" s="145">
        <v>2032</v>
      </c>
      <c r="IM87" s="145">
        <v>362</v>
      </c>
      <c r="IN87" s="145">
        <v>533</v>
      </c>
      <c r="IO87" s="145">
        <v>557</v>
      </c>
      <c r="IP87" s="145">
        <v>1077</v>
      </c>
      <c r="IQ87" s="145">
        <v>316</v>
      </c>
      <c r="IR87" s="145">
        <v>247</v>
      </c>
      <c r="IS87" s="145">
        <v>44</v>
      </c>
      <c r="IT87" s="145">
        <v>316</v>
      </c>
      <c r="IU87" s="145">
        <v>954</v>
      </c>
      <c r="IV87" s="145">
        <v>361</v>
      </c>
      <c r="IW87" s="145">
        <v>12</v>
      </c>
      <c r="IX87" s="146">
        <v>7</v>
      </c>
      <c r="IY87" s="166">
        <v>45486</v>
      </c>
      <c r="IZ87" s="315">
        <f t="shared" si="25"/>
        <v>1.3542628501077255E-2</v>
      </c>
      <c r="JA87" s="439">
        <f t="shared" si="26"/>
        <v>124.27868852459017</v>
      </c>
      <c r="JB87" s="444">
        <v>3269</v>
      </c>
      <c r="JC87" s="452">
        <v>7.1868267159125879E-2</v>
      </c>
      <c r="JD87" s="445">
        <v>19492</v>
      </c>
      <c r="JE87" s="454">
        <v>0.42852745899837313</v>
      </c>
      <c r="JF87" s="167">
        <v>23.254901960784313</v>
      </c>
      <c r="JG87" s="168">
        <v>5.0628212450028558</v>
      </c>
      <c r="JH87" s="168">
        <v>3.5953109072375127</v>
      </c>
      <c r="JI87" s="168">
        <v>4.7271880819366849</v>
      </c>
      <c r="JJ87" s="168">
        <v>7.1196698762035764</v>
      </c>
      <c r="JK87" s="168">
        <v>5.7275463329637253</v>
      </c>
      <c r="JL87" s="168">
        <v>6.4098101265822782</v>
      </c>
      <c r="JM87" s="168">
        <v>6.8720588235294118</v>
      </c>
      <c r="JN87" s="168">
        <v>5.5887228059789846</v>
      </c>
      <c r="JO87" s="168">
        <v>6.1317095173658096</v>
      </c>
      <c r="JP87" s="168">
        <v>6.6690533015115356</v>
      </c>
      <c r="JQ87" s="168">
        <v>6.1893171061528056</v>
      </c>
      <c r="JR87" s="168">
        <v>4.6925498426023085</v>
      </c>
      <c r="JS87" s="168">
        <v>3.3971223021582735</v>
      </c>
      <c r="JT87" s="168">
        <v>4.9854388036206219</v>
      </c>
      <c r="JU87" s="168">
        <v>7.40009842519685</v>
      </c>
      <c r="JV87" s="168">
        <v>6.958563535911602</v>
      </c>
      <c r="JW87" s="168">
        <v>7.9737335834896808</v>
      </c>
      <c r="JX87" s="168">
        <v>9.4524236983842016</v>
      </c>
      <c r="JY87" s="168">
        <v>15.689879294336119</v>
      </c>
      <c r="JZ87" s="168">
        <v>6.9746835443037973</v>
      </c>
      <c r="KA87" s="168">
        <v>6.668016194331984</v>
      </c>
      <c r="KB87" s="168">
        <v>5.2272727272727275</v>
      </c>
      <c r="KC87" s="168">
        <v>3.490506329113924</v>
      </c>
      <c r="KD87" s="168">
        <v>12.957023060796645</v>
      </c>
      <c r="KE87" s="168">
        <v>11.43213296398892</v>
      </c>
      <c r="KF87" s="168">
        <v>12.666666666666666</v>
      </c>
      <c r="KG87" s="169">
        <v>8.1428571428571423</v>
      </c>
      <c r="KH87" s="464">
        <f t="shared" si="27"/>
        <v>7.6948956500100323</v>
      </c>
      <c r="KI87" s="149">
        <v>16103</v>
      </c>
      <c r="KJ87" s="150">
        <v>8335</v>
      </c>
      <c r="KK87" s="150">
        <v>859</v>
      </c>
      <c r="KL87" s="150">
        <v>1287</v>
      </c>
      <c r="KM87" s="150">
        <v>441</v>
      </c>
      <c r="KN87" s="296">
        <v>18461</v>
      </c>
      <c r="KO87" s="330">
        <f t="shared" si="28"/>
        <v>0.35402101745592052</v>
      </c>
      <c r="KP87" s="331">
        <f t="shared" si="29"/>
        <v>0.18324319570856967</v>
      </c>
      <c r="KQ87" s="331">
        <f t="shared" si="30"/>
        <v>1.8884931627313899E-2</v>
      </c>
      <c r="KR87" s="331">
        <f t="shared" si="31"/>
        <v>2.8294420261179263E-2</v>
      </c>
      <c r="KS87" s="331">
        <f t="shared" si="32"/>
        <v>9.6952908587257611E-3</v>
      </c>
      <c r="KT87" s="332">
        <v>0.40586114408829088</v>
      </c>
      <c r="KU87" s="324">
        <v>46035.113399999995</v>
      </c>
      <c r="KV87" s="170">
        <v>10024.075799999997</v>
      </c>
      <c r="KW87" s="342">
        <v>56059.189200000015</v>
      </c>
      <c r="KX87" s="351">
        <f t="shared" si="33"/>
        <v>0.17881235784979913</v>
      </c>
      <c r="KY87" s="352">
        <f t="shared" si="34"/>
        <v>1.2324493074792247</v>
      </c>
      <c r="KZ87" s="346">
        <v>19889.885900000008</v>
      </c>
      <c r="LA87" s="171">
        <v>20838.891500000002</v>
      </c>
      <c r="LB87" s="172">
        <v>15330.4118</v>
      </c>
      <c r="LC87" s="173">
        <v>0.3548015264551847</v>
      </c>
      <c r="LD87" s="174">
        <v>1284</v>
      </c>
      <c r="LE87" s="175">
        <v>10070</v>
      </c>
      <c r="LF87" s="175">
        <v>2573</v>
      </c>
      <c r="LG87" s="175">
        <v>7914</v>
      </c>
      <c r="LH87" s="175">
        <v>12158</v>
      </c>
      <c r="LI87" s="175">
        <v>25495</v>
      </c>
      <c r="LJ87" s="175">
        <v>14679</v>
      </c>
      <c r="LK87" s="175">
        <v>7066</v>
      </c>
      <c r="LL87" s="175">
        <v>27674</v>
      </c>
      <c r="LM87" s="175">
        <v>11136</v>
      </c>
      <c r="LN87" s="175">
        <v>6894</v>
      </c>
      <c r="LO87" s="175">
        <v>14293</v>
      </c>
      <c r="LP87" s="175">
        <v>2981</v>
      </c>
      <c r="LQ87" s="175">
        <v>5460</v>
      </c>
      <c r="LR87" s="175">
        <v>10254</v>
      </c>
      <c r="LS87" s="175">
        <v>8974</v>
      </c>
      <c r="LT87" s="175">
        <v>1982</v>
      </c>
      <c r="LU87" s="175">
        <v>3417</v>
      </c>
      <c r="LV87" s="175">
        <v>3951</v>
      </c>
      <c r="LW87" s="175">
        <v>15743</v>
      </c>
      <c r="LX87" s="175">
        <v>1791</v>
      </c>
      <c r="LY87" s="175">
        <v>1236</v>
      </c>
      <c r="LZ87" s="175">
        <v>177</v>
      </c>
      <c r="MA87" s="175">
        <v>772</v>
      </c>
      <c r="MB87" s="175">
        <v>11407</v>
      </c>
      <c r="MC87" s="175">
        <v>2365</v>
      </c>
      <c r="MD87" s="175">
        <v>107</v>
      </c>
      <c r="ME87" s="364">
        <v>47</v>
      </c>
      <c r="MF87" s="374">
        <f t="shared" si="35"/>
        <v>211900</v>
      </c>
      <c r="MG87" s="375">
        <f t="shared" si="36"/>
        <v>578.96174863387978</v>
      </c>
      <c r="MH87" s="369">
        <v>4394</v>
      </c>
      <c r="MI87" s="156">
        <v>4348</v>
      </c>
      <c r="MJ87" s="156">
        <v>26</v>
      </c>
      <c r="MK87" s="156">
        <v>267</v>
      </c>
      <c r="ML87" s="156">
        <v>1226</v>
      </c>
      <c r="MM87" s="156">
        <v>4480</v>
      </c>
      <c r="MN87" s="156">
        <v>2466</v>
      </c>
      <c r="MO87" s="156">
        <v>949</v>
      </c>
      <c r="MP87" s="156">
        <v>3454</v>
      </c>
      <c r="MQ87" s="156">
        <v>344</v>
      </c>
      <c r="MR87" s="156">
        <v>254</v>
      </c>
      <c r="MS87" s="156">
        <v>1057</v>
      </c>
      <c r="MT87" s="156">
        <v>543</v>
      </c>
      <c r="MU87" s="156">
        <v>583</v>
      </c>
      <c r="MV87" s="156">
        <v>124</v>
      </c>
      <c r="MW87" s="156">
        <v>4024</v>
      </c>
      <c r="MX87" s="156">
        <v>178</v>
      </c>
      <c r="MY87" s="156">
        <v>314</v>
      </c>
      <c r="MZ87" s="156">
        <v>768</v>
      </c>
      <c r="NA87" s="156">
        <v>75</v>
      </c>
      <c r="NB87" s="156">
        <v>164</v>
      </c>
      <c r="NC87" s="156">
        <v>198</v>
      </c>
      <c r="ND87" s="156">
        <v>12</v>
      </c>
      <c r="NE87" s="156">
        <v>53</v>
      </c>
      <c r="NF87" s="156"/>
      <c r="NG87" s="156">
        <v>1415</v>
      </c>
      <c r="NH87" s="156">
        <v>32</v>
      </c>
      <c r="NI87" s="278">
        <v>3</v>
      </c>
      <c r="NJ87" s="289">
        <f t="shared" si="37"/>
        <v>31751</v>
      </c>
      <c r="NK87" s="290">
        <f t="shared" si="38"/>
        <v>86.751366120218577</v>
      </c>
      <c r="NL87" s="386">
        <f t="shared" si="39"/>
        <v>211900</v>
      </c>
      <c r="NM87" s="387">
        <f t="shared" si="40"/>
        <v>31751</v>
      </c>
      <c r="NN87" s="393">
        <f t="shared" si="41"/>
        <v>0.13031344012542531</v>
      </c>
      <c r="NO87" s="380"/>
      <c r="NP87" s="176">
        <v>789</v>
      </c>
      <c r="NQ87" s="176">
        <v>1836</v>
      </c>
      <c r="NR87" s="176">
        <v>1400</v>
      </c>
      <c r="NS87" s="176">
        <v>3366</v>
      </c>
      <c r="NT87" s="176">
        <v>5152</v>
      </c>
      <c r="NU87" s="176">
        <v>13830</v>
      </c>
      <c r="NV87" s="176">
        <v>137</v>
      </c>
      <c r="NW87" s="176"/>
      <c r="NX87" s="176">
        <v>26</v>
      </c>
      <c r="NY87" s="176">
        <v>999</v>
      </c>
      <c r="NZ87" s="176">
        <v>85</v>
      </c>
      <c r="OA87" s="176">
        <v>2050</v>
      </c>
      <c r="OB87" s="176">
        <v>22</v>
      </c>
      <c r="OC87" s="176">
        <v>1930</v>
      </c>
      <c r="OD87" s="176">
        <v>129</v>
      </c>
      <c r="OE87" s="397"/>
      <c r="OF87" s="403">
        <f t="shared" si="42"/>
        <v>31751</v>
      </c>
      <c r="OG87" s="407">
        <f t="shared" si="43"/>
        <v>0.19832446222166231</v>
      </c>
      <c r="OH87" s="415">
        <v>3273</v>
      </c>
      <c r="OI87" s="416">
        <v>12</v>
      </c>
      <c r="OJ87" s="416">
        <v>277</v>
      </c>
      <c r="OK87" s="416">
        <v>3562</v>
      </c>
      <c r="OL87" s="416">
        <v>733</v>
      </c>
      <c r="OM87" s="416">
        <v>823</v>
      </c>
      <c r="ON87" s="416">
        <v>1551</v>
      </c>
      <c r="OO87" s="416">
        <v>3107</v>
      </c>
      <c r="OP87" s="417">
        <v>6669</v>
      </c>
      <c r="OQ87" s="429">
        <v>108</v>
      </c>
      <c r="OR87" s="430">
        <v>230</v>
      </c>
      <c r="OS87" s="431">
        <v>338</v>
      </c>
      <c r="OT87" s="346">
        <v>15.86</v>
      </c>
      <c r="OU87" s="177">
        <v>0.75523809523809526</v>
      </c>
      <c r="OV87" s="171">
        <v>58.69</v>
      </c>
      <c r="OW87" s="177">
        <v>0.38110389610389611</v>
      </c>
      <c r="OX87" s="171">
        <v>118.65</v>
      </c>
      <c r="OY87" s="177">
        <v>5.65</v>
      </c>
      <c r="OZ87" s="171">
        <v>405.28</v>
      </c>
      <c r="PA87" s="178">
        <v>2.6316883116883116</v>
      </c>
      <c r="PB87" s="155"/>
      <c r="PC87" s="156"/>
      <c r="PD87" s="156"/>
      <c r="PE87" s="156"/>
      <c r="PF87" s="156"/>
      <c r="PG87" s="156"/>
      <c r="PH87" s="156"/>
      <c r="PI87" s="156"/>
      <c r="PJ87" s="157"/>
    </row>
    <row r="88" spans="1:426" x14ac:dyDescent="0.15">
      <c r="A88" s="130" t="s">
        <v>614</v>
      </c>
      <c r="B88" s="131" t="s">
        <v>615</v>
      </c>
      <c r="C88" s="1093" t="s">
        <v>616</v>
      </c>
      <c r="D88" s="1094" t="s">
        <v>617</v>
      </c>
      <c r="E88" s="1094" t="s">
        <v>229</v>
      </c>
      <c r="F88" s="1093" t="s">
        <v>230</v>
      </c>
      <c r="G88" s="1093" t="s">
        <v>231</v>
      </c>
      <c r="H88" s="1093" t="s">
        <v>492</v>
      </c>
      <c r="I88" s="132" t="s">
        <v>493</v>
      </c>
      <c r="J88" s="133" t="s">
        <v>282</v>
      </c>
      <c r="K88" s="134">
        <v>394580</v>
      </c>
      <c r="L88" s="135">
        <v>0</v>
      </c>
      <c r="M88" s="135">
        <v>382739</v>
      </c>
      <c r="N88" s="135">
        <v>196206</v>
      </c>
      <c r="O88" s="136">
        <v>0.51263654866632358</v>
      </c>
      <c r="P88" s="137">
        <v>11841</v>
      </c>
      <c r="Q88" s="138">
        <v>3183.27052</v>
      </c>
      <c r="R88" s="139">
        <v>342745.85025000002</v>
      </c>
      <c r="S88" s="139">
        <v>19118.448499999995</v>
      </c>
      <c r="T88" s="139">
        <v>365047.56926999998</v>
      </c>
      <c r="U88" s="467">
        <f t="shared" si="22"/>
        <v>0.92515477031273752</v>
      </c>
      <c r="V88" s="140">
        <v>41.402182539999998</v>
      </c>
      <c r="W88" s="141">
        <v>2.16984127</v>
      </c>
      <c r="X88" s="141">
        <v>81.92169312</v>
      </c>
      <c r="Y88" s="141">
        <v>34.012169309999997</v>
      </c>
      <c r="Z88" s="141">
        <v>6.35</v>
      </c>
      <c r="AA88" s="141">
        <v>39.566402119999999</v>
      </c>
      <c r="AB88" s="141">
        <v>0.75</v>
      </c>
      <c r="AC88" s="141">
        <v>10.8</v>
      </c>
      <c r="AD88" s="141">
        <v>23.7</v>
      </c>
      <c r="AE88" s="141">
        <v>240.67228835999998</v>
      </c>
      <c r="AF88" s="142">
        <v>0.20081351800154215</v>
      </c>
      <c r="AG88" s="143">
        <v>0.39734580127934321</v>
      </c>
      <c r="AH88" s="147"/>
      <c r="AI88" s="148"/>
      <c r="AJ88" s="149"/>
      <c r="AK88" s="150"/>
      <c r="AL88" s="150"/>
      <c r="AM88" s="150"/>
      <c r="AN88" s="151"/>
      <c r="AO88" s="149">
        <v>5824</v>
      </c>
      <c r="AP88" s="150">
        <v>2029</v>
      </c>
      <c r="AQ88" s="151"/>
      <c r="AR88" s="152"/>
      <c r="AS88" s="153"/>
      <c r="AT88" s="153"/>
      <c r="AU88" s="153"/>
      <c r="AV88" s="153"/>
      <c r="AW88" s="153"/>
      <c r="AX88" s="153"/>
      <c r="AY88" s="153"/>
      <c r="AZ88" s="153"/>
      <c r="BA88" s="153"/>
      <c r="BB88" s="153"/>
      <c r="BC88" s="153"/>
      <c r="BD88" s="153"/>
      <c r="BE88" s="153"/>
      <c r="BF88" s="153"/>
      <c r="BG88" s="153"/>
      <c r="BH88" s="153"/>
      <c r="BI88" s="153"/>
      <c r="BJ88" s="153"/>
      <c r="BK88" s="153"/>
      <c r="BL88" s="153"/>
      <c r="BM88" s="153"/>
      <c r="BN88" s="153"/>
      <c r="BO88" s="153"/>
      <c r="BP88" s="153"/>
      <c r="BQ88" s="153"/>
      <c r="BR88" s="153"/>
      <c r="BS88" s="154"/>
      <c r="BT88" s="155"/>
      <c r="BU88" s="156"/>
      <c r="BV88" s="156"/>
      <c r="BW88" s="156"/>
      <c r="BX88" s="156"/>
      <c r="BY88" s="156"/>
      <c r="BZ88" s="156"/>
      <c r="CA88" s="156"/>
      <c r="CB88" s="156"/>
      <c r="CC88" s="156"/>
      <c r="CD88" s="156"/>
      <c r="CE88" s="156"/>
      <c r="CF88" s="156"/>
      <c r="CG88" s="156"/>
      <c r="CH88" s="156"/>
      <c r="CI88" s="156"/>
      <c r="CJ88" s="156"/>
      <c r="CK88" s="156"/>
      <c r="CL88" s="156"/>
      <c r="CM88" s="156"/>
      <c r="CN88" s="156"/>
      <c r="CO88" s="156"/>
      <c r="CP88" s="156"/>
      <c r="CQ88" s="156"/>
      <c r="CR88" s="156"/>
      <c r="CS88" s="156"/>
      <c r="CT88" s="156"/>
      <c r="CU88" s="156"/>
      <c r="CV88" s="156"/>
      <c r="CW88" s="156"/>
      <c r="CX88" s="156"/>
      <c r="CY88" s="156"/>
      <c r="CZ88" s="156"/>
      <c r="DA88" s="156"/>
      <c r="DB88" s="156"/>
      <c r="DC88" s="156"/>
      <c r="DD88" s="156"/>
      <c r="DE88" s="156"/>
      <c r="DF88" s="156"/>
      <c r="DG88" s="278">
        <v>40</v>
      </c>
      <c r="DH88" s="289">
        <v>40</v>
      </c>
      <c r="DI88" s="290">
        <f t="shared" si="23"/>
        <v>1</v>
      </c>
      <c r="DJ88" s="284"/>
      <c r="DK88" s="158"/>
      <c r="DL88" s="158"/>
      <c r="DM88" s="158"/>
      <c r="DN88" s="158"/>
      <c r="DO88" s="158"/>
      <c r="DP88" s="158"/>
      <c r="DQ88" s="158"/>
      <c r="DR88" s="158"/>
      <c r="DS88" s="158"/>
      <c r="DT88" s="158"/>
      <c r="DU88" s="158"/>
      <c r="DV88" s="158"/>
      <c r="DW88" s="158"/>
      <c r="DX88" s="158"/>
      <c r="DY88" s="158"/>
      <c r="DZ88" s="158"/>
      <c r="EA88" s="158"/>
      <c r="EB88" s="158"/>
      <c r="EC88" s="158"/>
      <c r="ED88" s="158"/>
      <c r="EE88" s="158"/>
      <c r="EF88" s="158"/>
      <c r="EG88" s="158"/>
      <c r="EH88" s="158"/>
      <c r="EI88" s="158"/>
      <c r="EJ88" s="158"/>
      <c r="EK88" s="158"/>
      <c r="EL88" s="158"/>
      <c r="EM88" s="158"/>
      <c r="EN88" s="158"/>
      <c r="EO88" s="158"/>
      <c r="EP88" s="158"/>
      <c r="EQ88" s="158"/>
      <c r="ER88" s="158"/>
      <c r="ES88" s="158"/>
      <c r="ET88" s="158"/>
      <c r="EU88" s="158"/>
      <c r="EV88" s="158"/>
      <c r="EW88" s="159">
        <v>0.67732240437158475</v>
      </c>
      <c r="EX88" s="160">
        <v>0.67732240437158475</v>
      </c>
      <c r="EY88" s="149"/>
      <c r="EZ88" s="150"/>
      <c r="FA88" s="150"/>
      <c r="FB88" s="150"/>
      <c r="FC88" s="150"/>
      <c r="FD88" s="150"/>
      <c r="FE88" s="150"/>
      <c r="FF88" s="150"/>
      <c r="FG88" s="150"/>
      <c r="FH88" s="150"/>
      <c r="FI88" s="150"/>
      <c r="FJ88" s="150"/>
      <c r="FK88" s="150"/>
      <c r="FL88" s="150"/>
      <c r="FM88" s="150"/>
      <c r="FN88" s="150"/>
      <c r="FO88" s="150"/>
      <c r="FP88" s="150"/>
      <c r="FQ88" s="150"/>
      <c r="FR88" s="150"/>
      <c r="FS88" s="150"/>
      <c r="FT88" s="150"/>
      <c r="FU88" s="150"/>
      <c r="FV88" s="150"/>
      <c r="FW88" s="150"/>
      <c r="FX88" s="150"/>
      <c r="FY88" s="150"/>
      <c r="FZ88" s="150"/>
      <c r="GA88" s="150"/>
      <c r="GB88" s="150"/>
      <c r="GC88" s="150"/>
      <c r="GD88" s="296">
        <v>6</v>
      </c>
      <c r="GE88" s="307">
        <v>6</v>
      </c>
      <c r="GF88" s="308">
        <f t="shared" si="24"/>
        <v>1</v>
      </c>
      <c r="GG88" s="302"/>
      <c r="GH88" s="161"/>
      <c r="GI88" s="161"/>
      <c r="GJ88" s="161"/>
      <c r="GK88" s="161"/>
      <c r="GL88" s="161"/>
      <c r="GM88" s="161"/>
      <c r="GN88" s="161"/>
      <c r="GO88" s="161"/>
      <c r="GP88" s="161"/>
      <c r="GQ88" s="161"/>
      <c r="GR88" s="161"/>
      <c r="GS88" s="161"/>
      <c r="GT88" s="161"/>
      <c r="GU88" s="161"/>
      <c r="GV88" s="161"/>
      <c r="GW88" s="161"/>
      <c r="GX88" s="161"/>
      <c r="GY88" s="161"/>
      <c r="GZ88" s="161"/>
      <c r="HA88" s="161"/>
      <c r="HB88" s="161"/>
      <c r="HC88" s="161"/>
      <c r="HD88" s="161"/>
      <c r="HE88" s="161"/>
      <c r="HF88" s="161"/>
      <c r="HG88" s="161"/>
      <c r="HH88" s="161"/>
      <c r="HI88" s="161"/>
      <c r="HJ88" s="161"/>
      <c r="HK88" s="161"/>
      <c r="HL88" s="162">
        <v>0.59335154826958103</v>
      </c>
      <c r="HM88" s="163">
        <v>0.59335154826958103</v>
      </c>
      <c r="HN88" s="152">
        <v>80</v>
      </c>
      <c r="HO88" s="153"/>
      <c r="HP88" s="153"/>
      <c r="HQ88" s="153"/>
      <c r="HR88" s="153"/>
      <c r="HS88" s="164"/>
      <c r="HT88" s="153"/>
      <c r="HU88" s="165"/>
      <c r="HV88" s="154"/>
      <c r="HW88" s="144">
        <v>1</v>
      </c>
      <c r="HX88" s="145">
        <v>65</v>
      </c>
      <c r="HY88" s="145"/>
      <c r="HZ88" s="145">
        <v>7</v>
      </c>
      <c r="IA88" s="145">
        <v>406</v>
      </c>
      <c r="IB88" s="145">
        <v>462</v>
      </c>
      <c r="IC88" s="145">
        <v>81</v>
      </c>
      <c r="ID88" s="145">
        <v>169</v>
      </c>
      <c r="IE88" s="145">
        <v>129</v>
      </c>
      <c r="IF88" s="145">
        <v>32</v>
      </c>
      <c r="IG88" s="145">
        <v>331</v>
      </c>
      <c r="IH88" s="145">
        <v>238</v>
      </c>
      <c r="II88" s="145">
        <v>2</v>
      </c>
      <c r="IJ88" s="145">
        <v>1</v>
      </c>
      <c r="IK88" s="145"/>
      <c r="IL88" s="145"/>
      <c r="IM88" s="145">
        <v>132</v>
      </c>
      <c r="IN88" s="145">
        <v>5</v>
      </c>
      <c r="IO88" s="145">
        <v>156</v>
      </c>
      <c r="IP88" s="145">
        <v>14</v>
      </c>
      <c r="IQ88" s="145">
        <v>45</v>
      </c>
      <c r="IR88" s="145">
        <v>56</v>
      </c>
      <c r="IS88" s="145"/>
      <c r="IT88" s="145">
        <v>2</v>
      </c>
      <c r="IU88" s="145"/>
      <c r="IV88" s="145"/>
      <c r="IW88" s="145"/>
      <c r="IX88" s="146">
        <v>53</v>
      </c>
      <c r="IY88" s="166">
        <v>2387</v>
      </c>
      <c r="IZ88" s="315">
        <f t="shared" si="25"/>
        <v>4.1893590280687055E-4</v>
      </c>
      <c r="JA88" s="439">
        <f t="shared" si="26"/>
        <v>6.5218579234972678</v>
      </c>
      <c r="JB88" s="444">
        <v>361</v>
      </c>
      <c r="JC88" s="452">
        <v>0.15123586091328026</v>
      </c>
      <c r="JD88" s="445">
        <v>604</v>
      </c>
      <c r="JE88" s="454">
        <v>0.2530372852953498</v>
      </c>
      <c r="JF88" s="167">
        <v>22</v>
      </c>
      <c r="JG88" s="168">
        <v>4.1846153846153848</v>
      </c>
      <c r="JH88" s="168"/>
      <c r="JI88" s="168">
        <v>4.5714285714285712</v>
      </c>
      <c r="JJ88" s="168">
        <v>6.6477832512315267</v>
      </c>
      <c r="JK88" s="168">
        <v>5.1320346320346317</v>
      </c>
      <c r="JL88" s="168">
        <v>5.8641975308641978</v>
      </c>
      <c r="JM88" s="168">
        <v>6.2189349112426031</v>
      </c>
      <c r="JN88" s="168">
        <v>4.7441860465116283</v>
      </c>
      <c r="JO88" s="168">
        <v>6.34375</v>
      </c>
      <c r="JP88" s="168">
        <v>4.4410876132930515</v>
      </c>
      <c r="JQ88" s="168">
        <v>6.9117647058823533</v>
      </c>
      <c r="JR88" s="168">
        <v>3.5</v>
      </c>
      <c r="JS88" s="168">
        <v>5</v>
      </c>
      <c r="JT88" s="168"/>
      <c r="JU88" s="168"/>
      <c r="JV88" s="168">
        <v>5.7121212121212119</v>
      </c>
      <c r="JW88" s="168">
        <v>3.8</v>
      </c>
      <c r="JX88" s="168">
        <v>7.583333333333333</v>
      </c>
      <c r="JY88" s="168">
        <v>3.6428571428571428</v>
      </c>
      <c r="JZ88" s="168">
        <v>2.4</v>
      </c>
      <c r="KA88" s="168">
        <v>2.2857142857142856</v>
      </c>
      <c r="KB88" s="168"/>
      <c r="KC88" s="168">
        <v>2</v>
      </c>
      <c r="KD88" s="168"/>
      <c r="KE88" s="168"/>
      <c r="KF88" s="168"/>
      <c r="KG88" s="169">
        <v>5.6037735849056602</v>
      </c>
      <c r="KH88" s="464">
        <f t="shared" si="27"/>
        <v>5.6470277240969331</v>
      </c>
      <c r="KI88" s="149">
        <v>3</v>
      </c>
      <c r="KJ88" s="150">
        <v>54</v>
      </c>
      <c r="KK88" s="150">
        <v>3</v>
      </c>
      <c r="KL88" s="150">
        <v>1</v>
      </c>
      <c r="KM88" s="150"/>
      <c r="KN88" s="296">
        <v>2326</v>
      </c>
      <c r="KO88" s="330">
        <f t="shared" si="28"/>
        <v>1.2568077084206116E-3</v>
      </c>
      <c r="KP88" s="331">
        <f t="shared" si="29"/>
        <v>2.2622538751571011E-2</v>
      </c>
      <c r="KQ88" s="331">
        <f t="shared" si="30"/>
        <v>1.2568077084206116E-3</v>
      </c>
      <c r="KR88" s="331">
        <f t="shared" si="31"/>
        <v>4.1893590280687055E-4</v>
      </c>
      <c r="KS88" s="331">
        <f t="shared" si="32"/>
        <v>0</v>
      </c>
      <c r="KT88" s="332">
        <v>0.97444490992878086</v>
      </c>
      <c r="KU88" s="324">
        <v>1675.7222999999999</v>
      </c>
      <c r="KV88" s="170">
        <v>46.641599999999997</v>
      </c>
      <c r="KW88" s="342">
        <v>1722.3639000000005</v>
      </c>
      <c r="KX88" s="351">
        <f t="shared" si="33"/>
        <v>2.7079991632430279E-2</v>
      </c>
      <c r="KY88" s="352">
        <f t="shared" si="34"/>
        <v>0.72156007540846268</v>
      </c>
      <c r="KZ88" s="346">
        <v>1648.2750000000003</v>
      </c>
      <c r="LA88" s="171">
        <v>51.764899999999997</v>
      </c>
      <c r="LB88" s="172">
        <v>22.324000000000002</v>
      </c>
      <c r="LC88" s="173">
        <v>0.95698417738551067</v>
      </c>
      <c r="LD88" s="174">
        <v>4</v>
      </c>
      <c r="LE88" s="175">
        <v>187</v>
      </c>
      <c r="LF88" s="175"/>
      <c r="LG88" s="175">
        <v>25</v>
      </c>
      <c r="LH88" s="175">
        <v>1936</v>
      </c>
      <c r="LI88" s="175">
        <v>1745</v>
      </c>
      <c r="LJ88" s="175">
        <v>386</v>
      </c>
      <c r="LK88" s="175">
        <v>854</v>
      </c>
      <c r="LL88" s="175">
        <v>486</v>
      </c>
      <c r="LM88" s="175">
        <v>171</v>
      </c>
      <c r="LN88" s="175">
        <v>1087</v>
      </c>
      <c r="LO88" s="175">
        <v>1351</v>
      </c>
      <c r="LP88" s="175">
        <v>5</v>
      </c>
      <c r="LQ88" s="175">
        <v>4</v>
      </c>
      <c r="LR88" s="175"/>
      <c r="LS88" s="175"/>
      <c r="LT88" s="175">
        <v>528</v>
      </c>
      <c r="LU88" s="175">
        <v>15</v>
      </c>
      <c r="LV88" s="175">
        <v>818</v>
      </c>
      <c r="LW88" s="175">
        <v>35</v>
      </c>
      <c r="LX88" s="175">
        <v>21</v>
      </c>
      <c r="LY88" s="175">
        <v>18</v>
      </c>
      <c r="LZ88" s="175"/>
      <c r="MA88" s="175">
        <v>2</v>
      </c>
      <c r="MB88" s="175"/>
      <c r="MC88" s="175"/>
      <c r="MD88" s="175"/>
      <c r="ME88" s="364">
        <v>236</v>
      </c>
      <c r="MF88" s="374">
        <f t="shared" si="35"/>
        <v>9914</v>
      </c>
      <c r="MG88" s="375">
        <f t="shared" si="36"/>
        <v>27.087431693989071</v>
      </c>
      <c r="MH88" s="369">
        <v>17</v>
      </c>
      <c r="MI88" s="156">
        <v>22</v>
      </c>
      <c r="MJ88" s="156"/>
      <c r="MK88" s="156"/>
      <c r="ML88" s="156">
        <v>363</v>
      </c>
      <c r="MM88" s="156">
        <v>299</v>
      </c>
      <c r="MN88" s="156">
        <v>6</v>
      </c>
      <c r="MO88" s="156">
        <v>44</v>
      </c>
      <c r="MP88" s="156">
        <v>2</v>
      </c>
      <c r="MQ88" s="156"/>
      <c r="MR88" s="156">
        <v>58</v>
      </c>
      <c r="MS88" s="156">
        <v>54</v>
      </c>
      <c r="MT88" s="156"/>
      <c r="MU88" s="156"/>
      <c r="MV88" s="156"/>
      <c r="MW88" s="156"/>
      <c r="MX88" s="156">
        <v>98</v>
      </c>
      <c r="MY88" s="156"/>
      <c r="MZ88" s="156">
        <v>220</v>
      </c>
      <c r="NA88" s="156">
        <v>2</v>
      </c>
      <c r="NB88" s="156">
        <v>46</v>
      </c>
      <c r="NC88" s="156">
        <v>60</v>
      </c>
      <c r="ND88" s="156"/>
      <c r="NE88" s="156"/>
      <c r="NF88" s="156"/>
      <c r="NG88" s="156"/>
      <c r="NH88" s="156"/>
      <c r="NI88" s="278">
        <v>11</v>
      </c>
      <c r="NJ88" s="289">
        <f t="shared" si="37"/>
        <v>1302</v>
      </c>
      <c r="NK88" s="290">
        <f t="shared" si="38"/>
        <v>3.557377049180328</v>
      </c>
      <c r="NL88" s="386">
        <f t="shared" si="39"/>
        <v>9914</v>
      </c>
      <c r="NM88" s="387">
        <f t="shared" si="40"/>
        <v>1302</v>
      </c>
      <c r="NN88" s="393">
        <f t="shared" si="41"/>
        <v>0.11608416547788873</v>
      </c>
      <c r="NO88" s="380"/>
      <c r="NP88" s="176"/>
      <c r="NQ88" s="176"/>
      <c r="NR88" s="176"/>
      <c r="NS88" s="176"/>
      <c r="NT88" s="176">
        <v>937</v>
      </c>
      <c r="NU88" s="176">
        <v>365</v>
      </c>
      <c r="NV88" s="176"/>
      <c r="NW88" s="176"/>
      <c r="NX88" s="176"/>
      <c r="NY88" s="176"/>
      <c r="NZ88" s="176"/>
      <c r="OA88" s="176"/>
      <c r="OB88" s="176"/>
      <c r="OC88" s="176"/>
      <c r="OD88" s="176"/>
      <c r="OE88" s="397"/>
      <c r="OF88" s="403">
        <f t="shared" si="42"/>
        <v>1302</v>
      </c>
      <c r="OG88" s="407">
        <f t="shared" si="43"/>
        <v>0</v>
      </c>
      <c r="OH88" s="415"/>
      <c r="OI88" s="416"/>
      <c r="OJ88" s="416"/>
      <c r="OK88" s="416"/>
      <c r="OL88" s="416">
        <v>30</v>
      </c>
      <c r="OM88" s="416">
        <v>18</v>
      </c>
      <c r="ON88" s="416">
        <v>37</v>
      </c>
      <c r="OO88" s="416">
        <v>85</v>
      </c>
      <c r="OP88" s="417">
        <v>85</v>
      </c>
      <c r="OQ88" s="429"/>
      <c r="OR88" s="430"/>
      <c r="OS88" s="431"/>
      <c r="OT88" s="400"/>
      <c r="OU88" s="177"/>
      <c r="OV88" s="171">
        <v>1.5</v>
      </c>
      <c r="OW88" s="177">
        <v>0.25</v>
      </c>
      <c r="OX88" s="177"/>
      <c r="OY88" s="177"/>
      <c r="OZ88" s="171">
        <v>10.899999999999999</v>
      </c>
      <c r="PA88" s="178">
        <v>1.8166666666666664</v>
      </c>
      <c r="PB88" s="155"/>
      <c r="PC88" s="156">
        <v>845</v>
      </c>
      <c r="PD88" s="156"/>
      <c r="PE88" s="156"/>
      <c r="PF88" s="156">
        <v>1406</v>
      </c>
      <c r="PG88" s="156"/>
      <c r="PH88" s="156"/>
      <c r="PI88" s="156">
        <v>2251</v>
      </c>
      <c r="PJ88" s="179">
        <v>0.94302471721826564</v>
      </c>
    </row>
    <row r="89" spans="1:426" x14ac:dyDescent="0.15">
      <c r="A89" s="130" t="s">
        <v>618</v>
      </c>
      <c r="B89" s="131" t="s">
        <v>619</v>
      </c>
      <c r="C89" s="1093" t="s">
        <v>620</v>
      </c>
      <c r="D89" s="1094" t="s">
        <v>621</v>
      </c>
      <c r="E89" s="1094" t="s">
        <v>612</v>
      </c>
      <c r="F89" s="1093" t="s">
        <v>622</v>
      </c>
      <c r="G89" s="1093" t="s">
        <v>622</v>
      </c>
      <c r="H89" s="1093" t="s">
        <v>186</v>
      </c>
      <c r="I89" s="132" t="s">
        <v>493</v>
      </c>
      <c r="J89" s="133" t="s">
        <v>282</v>
      </c>
      <c r="K89" s="134">
        <v>751619</v>
      </c>
      <c r="L89" s="135">
        <v>6985</v>
      </c>
      <c r="M89" s="135">
        <v>769686</v>
      </c>
      <c r="N89" s="135">
        <v>501135</v>
      </c>
      <c r="O89" s="136">
        <v>0.65109018482861847</v>
      </c>
      <c r="P89" s="137">
        <v>-18067</v>
      </c>
      <c r="Q89" s="138">
        <v>1693.76881</v>
      </c>
      <c r="R89" s="139">
        <v>563651.48992999992</v>
      </c>
      <c r="S89" s="139">
        <v>81508.870370000004</v>
      </c>
      <c r="T89" s="139">
        <v>646854.12910999986</v>
      </c>
      <c r="U89" s="467">
        <f t="shared" si="22"/>
        <v>0.86061439254462679</v>
      </c>
      <c r="V89" s="140">
        <v>68.201532740000005</v>
      </c>
      <c r="W89" s="141">
        <v>9.0396825399999994</v>
      </c>
      <c r="X89" s="141">
        <v>147.3814021</v>
      </c>
      <c r="Y89" s="141">
        <v>56.497460320000002</v>
      </c>
      <c r="Z89" s="141">
        <v>17.576931219999999</v>
      </c>
      <c r="AA89" s="141">
        <v>84.907724869999996</v>
      </c>
      <c r="AB89" s="141">
        <v>0</v>
      </c>
      <c r="AC89" s="141">
        <v>38.193725200000003</v>
      </c>
      <c r="AD89" s="141">
        <v>33.184136909999999</v>
      </c>
      <c r="AE89" s="141">
        <v>454.98259590000004</v>
      </c>
      <c r="AF89" s="142">
        <v>0.17779116557340544</v>
      </c>
      <c r="AG89" s="143">
        <v>0.38420120795663137</v>
      </c>
      <c r="AH89" s="147"/>
      <c r="AI89" s="148">
        <v>1</v>
      </c>
      <c r="AJ89" s="149">
        <v>4953</v>
      </c>
      <c r="AK89" s="150">
        <v>4944</v>
      </c>
      <c r="AL89" s="150">
        <v>1</v>
      </c>
      <c r="AM89" s="150">
        <v>10</v>
      </c>
      <c r="AN89" s="151">
        <v>9</v>
      </c>
      <c r="AO89" s="149">
        <v>12875</v>
      </c>
      <c r="AP89" s="150">
        <v>4984</v>
      </c>
      <c r="AQ89" s="151">
        <v>2463</v>
      </c>
      <c r="AR89" s="152"/>
      <c r="AS89" s="153"/>
      <c r="AT89" s="153"/>
      <c r="AU89" s="153"/>
      <c r="AV89" s="153"/>
      <c r="AW89" s="153"/>
      <c r="AX89" s="153"/>
      <c r="AY89" s="153"/>
      <c r="AZ89" s="153"/>
      <c r="BA89" s="153"/>
      <c r="BB89" s="153"/>
      <c r="BC89" s="153"/>
      <c r="BD89" s="153"/>
      <c r="BE89" s="153"/>
      <c r="BF89" s="153"/>
      <c r="BG89" s="153"/>
      <c r="BH89" s="153"/>
      <c r="BI89" s="153"/>
      <c r="BJ89" s="153"/>
      <c r="BK89" s="153"/>
      <c r="BL89" s="153"/>
      <c r="BM89" s="153"/>
      <c r="BN89" s="153"/>
      <c r="BO89" s="153"/>
      <c r="BP89" s="153"/>
      <c r="BQ89" s="153"/>
      <c r="BR89" s="153"/>
      <c r="BS89" s="154"/>
      <c r="BT89" s="155"/>
      <c r="BU89" s="156"/>
      <c r="BV89" s="156"/>
      <c r="BW89" s="156"/>
      <c r="BX89" s="156"/>
      <c r="BY89" s="156"/>
      <c r="BZ89" s="156"/>
      <c r="CA89" s="156"/>
      <c r="CB89" s="156">
        <v>20</v>
      </c>
      <c r="CC89" s="156"/>
      <c r="CD89" s="156"/>
      <c r="CE89" s="156"/>
      <c r="CF89" s="156">
        <v>25</v>
      </c>
      <c r="CG89" s="156"/>
      <c r="CH89" s="156"/>
      <c r="CI89" s="156">
        <v>38</v>
      </c>
      <c r="CJ89" s="156"/>
      <c r="CK89" s="156"/>
      <c r="CL89" s="156"/>
      <c r="CM89" s="156"/>
      <c r="CN89" s="156"/>
      <c r="CO89" s="156"/>
      <c r="CP89" s="156"/>
      <c r="CQ89" s="156"/>
      <c r="CR89" s="156"/>
      <c r="CS89" s="156"/>
      <c r="CT89" s="156"/>
      <c r="CU89" s="156"/>
      <c r="CV89" s="156"/>
      <c r="CW89" s="156"/>
      <c r="CX89" s="156"/>
      <c r="CY89" s="156"/>
      <c r="CZ89" s="156"/>
      <c r="DA89" s="156"/>
      <c r="DB89" s="156"/>
      <c r="DC89" s="156"/>
      <c r="DD89" s="156"/>
      <c r="DE89" s="156"/>
      <c r="DF89" s="156"/>
      <c r="DG89" s="278">
        <v>61</v>
      </c>
      <c r="DH89" s="289">
        <v>144</v>
      </c>
      <c r="DI89" s="290">
        <f t="shared" si="23"/>
        <v>4</v>
      </c>
      <c r="DJ89" s="284"/>
      <c r="DK89" s="158"/>
      <c r="DL89" s="158"/>
      <c r="DM89" s="158"/>
      <c r="DN89" s="158"/>
      <c r="DO89" s="158"/>
      <c r="DP89" s="158"/>
      <c r="DQ89" s="158"/>
      <c r="DR89" s="158">
        <v>0.49221311475409835</v>
      </c>
      <c r="DS89" s="158"/>
      <c r="DT89" s="158"/>
      <c r="DU89" s="158"/>
      <c r="DV89" s="158">
        <v>0.38174863387978142</v>
      </c>
      <c r="DW89" s="158"/>
      <c r="DX89" s="158"/>
      <c r="DY89" s="158">
        <v>0.56880931837791204</v>
      </c>
      <c r="DZ89" s="158"/>
      <c r="EA89" s="158"/>
      <c r="EB89" s="158"/>
      <c r="EC89" s="158"/>
      <c r="ED89" s="158"/>
      <c r="EE89" s="158"/>
      <c r="EF89" s="158"/>
      <c r="EG89" s="158"/>
      <c r="EH89" s="158"/>
      <c r="EI89" s="158"/>
      <c r="EJ89" s="158"/>
      <c r="EK89" s="158"/>
      <c r="EL89" s="158"/>
      <c r="EM89" s="158"/>
      <c r="EN89" s="158"/>
      <c r="EO89" s="158"/>
      <c r="EP89" s="158"/>
      <c r="EQ89" s="158"/>
      <c r="ER89" s="158"/>
      <c r="ES89" s="158"/>
      <c r="ET89" s="158"/>
      <c r="EU89" s="158"/>
      <c r="EV89" s="158"/>
      <c r="EW89" s="159">
        <v>0.45077488130430887</v>
      </c>
      <c r="EX89" s="160">
        <v>0.47569444444444442</v>
      </c>
      <c r="EY89" s="149">
        <v>4</v>
      </c>
      <c r="EZ89" s="150"/>
      <c r="FA89" s="150"/>
      <c r="FB89" s="150"/>
      <c r="FC89" s="150"/>
      <c r="FD89" s="150"/>
      <c r="FE89" s="150"/>
      <c r="FF89" s="150"/>
      <c r="FG89" s="150"/>
      <c r="FH89" s="150"/>
      <c r="FI89" s="150"/>
      <c r="FJ89" s="150"/>
      <c r="FK89" s="150">
        <v>4</v>
      </c>
      <c r="FL89" s="150"/>
      <c r="FM89" s="150"/>
      <c r="FN89" s="150"/>
      <c r="FO89" s="150"/>
      <c r="FP89" s="150"/>
      <c r="FQ89" s="150"/>
      <c r="FR89" s="150"/>
      <c r="FS89" s="150"/>
      <c r="FT89" s="150"/>
      <c r="FU89" s="150"/>
      <c r="FV89" s="150"/>
      <c r="FW89" s="150"/>
      <c r="FX89" s="150"/>
      <c r="FY89" s="150"/>
      <c r="FZ89" s="150"/>
      <c r="GA89" s="150"/>
      <c r="GB89" s="150"/>
      <c r="GC89" s="150"/>
      <c r="GD89" s="296">
        <v>6</v>
      </c>
      <c r="GE89" s="307">
        <v>14</v>
      </c>
      <c r="GF89" s="308">
        <f t="shared" si="24"/>
        <v>3</v>
      </c>
      <c r="GG89" s="302">
        <v>0.52254098360655743</v>
      </c>
      <c r="GH89" s="161"/>
      <c r="GI89" s="161"/>
      <c r="GJ89" s="161"/>
      <c r="GK89" s="161"/>
      <c r="GL89" s="161"/>
      <c r="GM89" s="161"/>
      <c r="GN89" s="161"/>
      <c r="GO89" s="161"/>
      <c r="GP89" s="161"/>
      <c r="GQ89" s="161"/>
      <c r="GR89" s="161"/>
      <c r="GS89" s="161">
        <v>0.53278688524590168</v>
      </c>
      <c r="GT89" s="161"/>
      <c r="GU89" s="161"/>
      <c r="GV89" s="161"/>
      <c r="GW89" s="161"/>
      <c r="GX89" s="161"/>
      <c r="GY89" s="161"/>
      <c r="GZ89" s="161"/>
      <c r="HA89" s="161"/>
      <c r="HB89" s="161"/>
      <c r="HC89" s="161"/>
      <c r="HD89" s="161"/>
      <c r="HE89" s="161"/>
      <c r="HF89" s="161"/>
      <c r="HG89" s="161"/>
      <c r="HH89" s="161"/>
      <c r="HI89" s="161"/>
      <c r="HJ89" s="161"/>
      <c r="HK89" s="161"/>
      <c r="HL89" s="162">
        <v>0.68579234972677594</v>
      </c>
      <c r="HM89" s="163">
        <v>0.59543325526932089</v>
      </c>
      <c r="HN89" s="152">
        <v>88</v>
      </c>
      <c r="HO89" s="153"/>
      <c r="HP89" s="153"/>
      <c r="HQ89" s="153"/>
      <c r="HR89" s="153"/>
      <c r="HS89" s="164"/>
      <c r="HT89" s="153"/>
      <c r="HU89" s="165"/>
      <c r="HV89" s="154"/>
      <c r="HW89" s="144">
        <v>26</v>
      </c>
      <c r="HX89" s="145">
        <v>321</v>
      </c>
      <c r="HY89" s="145">
        <v>6</v>
      </c>
      <c r="HZ89" s="145">
        <v>94</v>
      </c>
      <c r="IA89" s="145">
        <v>534</v>
      </c>
      <c r="IB89" s="145">
        <v>646</v>
      </c>
      <c r="IC89" s="145">
        <v>762</v>
      </c>
      <c r="ID89" s="145">
        <v>244</v>
      </c>
      <c r="IE89" s="145">
        <v>923</v>
      </c>
      <c r="IF89" s="145">
        <v>296</v>
      </c>
      <c r="IG89" s="145">
        <v>128</v>
      </c>
      <c r="IH89" s="145">
        <v>412</v>
      </c>
      <c r="II89" s="145">
        <v>56</v>
      </c>
      <c r="IJ89" s="145">
        <v>461</v>
      </c>
      <c r="IK89" s="145">
        <v>590</v>
      </c>
      <c r="IL89" s="145">
        <v>462</v>
      </c>
      <c r="IM89" s="145">
        <v>160</v>
      </c>
      <c r="IN89" s="145">
        <v>19</v>
      </c>
      <c r="IO89" s="145">
        <v>79</v>
      </c>
      <c r="IP89" s="145">
        <v>31</v>
      </c>
      <c r="IQ89" s="145">
        <v>85</v>
      </c>
      <c r="IR89" s="145">
        <v>121</v>
      </c>
      <c r="IS89" s="145">
        <v>10</v>
      </c>
      <c r="IT89" s="145">
        <v>45</v>
      </c>
      <c r="IU89" s="145"/>
      <c r="IV89" s="145">
        <v>2</v>
      </c>
      <c r="IW89" s="145"/>
      <c r="IX89" s="146"/>
      <c r="IY89" s="166">
        <v>6513</v>
      </c>
      <c r="IZ89" s="315">
        <f t="shared" si="25"/>
        <v>4.299094119453401E-3</v>
      </c>
      <c r="JA89" s="439">
        <f t="shared" si="26"/>
        <v>17.795081967213115</v>
      </c>
      <c r="JB89" s="444">
        <v>495</v>
      </c>
      <c r="JC89" s="452">
        <v>7.6001842468908343E-2</v>
      </c>
      <c r="JD89" s="445">
        <v>1409</v>
      </c>
      <c r="JE89" s="454">
        <v>0.21633655765392293</v>
      </c>
      <c r="JF89" s="167">
        <v>27.384615384615383</v>
      </c>
      <c r="JG89" s="168">
        <v>4.4267912772585669</v>
      </c>
      <c r="JH89" s="168">
        <v>2.6666666666666665</v>
      </c>
      <c r="JI89" s="168">
        <v>3.3617021276595747</v>
      </c>
      <c r="JJ89" s="168">
        <v>6.6722846441947565</v>
      </c>
      <c r="JK89" s="168">
        <v>5.102167182662539</v>
      </c>
      <c r="JL89" s="168">
        <v>4.9816272965879262</v>
      </c>
      <c r="JM89" s="168">
        <v>6.9836065573770494</v>
      </c>
      <c r="JN89" s="168">
        <v>4.8699891657638137</v>
      </c>
      <c r="JO89" s="168">
        <v>4.9121621621621623</v>
      </c>
      <c r="JP89" s="168">
        <v>5.515625</v>
      </c>
      <c r="JQ89" s="168">
        <v>6.3859223300970873</v>
      </c>
      <c r="JR89" s="168">
        <v>3.8392857142857144</v>
      </c>
      <c r="JS89" s="168">
        <v>3.3579175704989153</v>
      </c>
      <c r="JT89" s="168">
        <v>4.3745762711864407</v>
      </c>
      <c r="JU89" s="168">
        <v>4.837662337662338</v>
      </c>
      <c r="JV89" s="168">
        <v>5.4124999999999996</v>
      </c>
      <c r="JW89" s="168">
        <v>4.7368421052631575</v>
      </c>
      <c r="JX89" s="168">
        <v>7.5063291139240507</v>
      </c>
      <c r="JY89" s="168">
        <v>4.32258064516129</v>
      </c>
      <c r="JZ89" s="168">
        <v>3.0823529411764707</v>
      </c>
      <c r="KA89" s="168">
        <v>2.6446280991735538</v>
      </c>
      <c r="KB89" s="168">
        <v>13.5</v>
      </c>
      <c r="KC89" s="168">
        <v>3.2888888888888888</v>
      </c>
      <c r="KD89" s="168"/>
      <c r="KE89" s="168">
        <v>22</v>
      </c>
      <c r="KF89" s="168"/>
      <c r="KG89" s="169"/>
      <c r="KH89" s="464">
        <f t="shared" si="27"/>
        <v>6.6466689392906524</v>
      </c>
      <c r="KI89" s="149">
        <v>1559</v>
      </c>
      <c r="KJ89" s="150">
        <v>727</v>
      </c>
      <c r="KK89" s="150">
        <v>6</v>
      </c>
      <c r="KL89" s="150"/>
      <c r="KM89" s="150"/>
      <c r="KN89" s="296">
        <v>4221</v>
      </c>
      <c r="KO89" s="330">
        <f t="shared" si="28"/>
        <v>0.23936741900813757</v>
      </c>
      <c r="KP89" s="331">
        <f t="shared" si="29"/>
        <v>0.11162290803009366</v>
      </c>
      <c r="KQ89" s="331">
        <f t="shared" si="30"/>
        <v>9.2123445416858593E-4</v>
      </c>
      <c r="KR89" s="331">
        <f t="shared" si="31"/>
        <v>0</v>
      </c>
      <c r="KS89" s="331">
        <f t="shared" si="32"/>
        <v>0</v>
      </c>
      <c r="KT89" s="332">
        <v>0.64808843850760023</v>
      </c>
      <c r="KU89" s="324">
        <v>4327.2845000000007</v>
      </c>
      <c r="KV89" s="170">
        <v>191.05790000000002</v>
      </c>
      <c r="KW89" s="342">
        <v>4518.3424000000005</v>
      </c>
      <c r="KX89" s="351">
        <f t="shared" si="33"/>
        <v>4.2284953880431901E-2</v>
      </c>
      <c r="KY89" s="352">
        <f t="shared" si="34"/>
        <v>0.69374211576846312</v>
      </c>
      <c r="KZ89" s="346">
        <v>2811.4345999999996</v>
      </c>
      <c r="LA89" s="171">
        <v>1507.4545999999998</v>
      </c>
      <c r="LB89" s="172">
        <v>199.45319999999998</v>
      </c>
      <c r="LC89" s="173">
        <v>0.62222699191632747</v>
      </c>
      <c r="LD89" s="174">
        <v>97</v>
      </c>
      <c r="LE89" s="175">
        <v>997</v>
      </c>
      <c r="LF89" s="175">
        <v>10</v>
      </c>
      <c r="LG89" s="175">
        <v>225</v>
      </c>
      <c r="LH89" s="175">
        <v>2621</v>
      </c>
      <c r="LI89" s="175">
        <v>2349</v>
      </c>
      <c r="LJ89" s="175">
        <v>2670</v>
      </c>
      <c r="LK89" s="175">
        <v>1274</v>
      </c>
      <c r="LL89" s="175">
        <v>3424</v>
      </c>
      <c r="LM89" s="175">
        <v>1135</v>
      </c>
      <c r="LN89" s="175">
        <v>537</v>
      </c>
      <c r="LO89" s="175">
        <v>2021</v>
      </c>
      <c r="LP89" s="175">
        <v>159</v>
      </c>
      <c r="LQ89" s="175">
        <v>1179</v>
      </c>
      <c r="LR89" s="175">
        <v>2063</v>
      </c>
      <c r="LS89" s="175">
        <v>1782</v>
      </c>
      <c r="LT89" s="175">
        <v>670</v>
      </c>
      <c r="LU89" s="175">
        <v>61</v>
      </c>
      <c r="LV89" s="175">
        <v>409</v>
      </c>
      <c r="LW89" s="175">
        <v>73</v>
      </c>
      <c r="LX89" s="175">
        <v>102</v>
      </c>
      <c r="LY89" s="175">
        <v>162</v>
      </c>
      <c r="LZ89" s="175">
        <v>125</v>
      </c>
      <c r="MA89" s="175">
        <v>104</v>
      </c>
      <c r="MB89" s="175"/>
      <c r="MC89" s="175">
        <v>14</v>
      </c>
      <c r="MD89" s="175"/>
      <c r="ME89" s="364"/>
      <c r="MF89" s="374">
        <f t="shared" si="35"/>
        <v>24263</v>
      </c>
      <c r="MG89" s="375">
        <f t="shared" si="36"/>
        <v>66.292349726775953</v>
      </c>
      <c r="MH89" s="369">
        <v>588</v>
      </c>
      <c r="MI89" s="156">
        <v>117</v>
      </c>
      <c r="MJ89" s="156"/>
      <c r="MK89" s="156"/>
      <c r="ML89" s="156">
        <v>414</v>
      </c>
      <c r="MM89" s="156">
        <v>333</v>
      </c>
      <c r="MN89" s="156">
        <v>408</v>
      </c>
      <c r="MO89" s="156">
        <v>184</v>
      </c>
      <c r="MP89" s="156">
        <v>162</v>
      </c>
      <c r="MQ89" s="156">
        <v>32</v>
      </c>
      <c r="MR89" s="156">
        <v>43</v>
      </c>
      <c r="MS89" s="156">
        <v>201</v>
      </c>
      <c r="MT89" s="156"/>
      <c r="MU89" s="156">
        <v>94</v>
      </c>
      <c r="MV89" s="156"/>
      <c r="MW89" s="156"/>
      <c r="MX89" s="156">
        <v>37</v>
      </c>
      <c r="MY89" s="156">
        <v>10</v>
      </c>
      <c r="MZ89" s="156">
        <v>106</v>
      </c>
      <c r="NA89" s="156">
        <v>33</v>
      </c>
      <c r="NB89" s="156">
        <v>89</v>
      </c>
      <c r="NC89" s="156">
        <v>47</v>
      </c>
      <c r="ND89" s="156"/>
      <c r="NE89" s="156">
        <v>2</v>
      </c>
      <c r="NF89" s="156"/>
      <c r="NG89" s="156">
        <v>28</v>
      </c>
      <c r="NH89" s="156"/>
      <c r="NI89" s="278"/>
      <c r="NJ89" s="289">
        <f t="shared" si="37"/>
        <v>2928</v>
      </c>
      <c r="NK89" s="290">
        <f t="shared" si="38"/>
        <v>8</v>
      </c>
      <c r="NL89" s="386">
        <f t="shared" si="39"/>
        <v>24263</v>
      </c>
      <c r="NM89" s="387">
        <f t="shared" si="40"/>
        <v>2928</v>
      </c>
      <c r="NN89" s="393">
        <f t="shared" si="41"/>
        <v>0.10768268912507815</v>
      </c>
      <c r="NO89" s="380"/>
      <c r="NP89" s="176">
        <v>74</v>
      </c>
      <c r="NQ89" s="176">
        <v>187</v>
      </c>
      <c r="NR89" s="176">
        <v>170</v>
      </c>
      <c r="NS89" s="176">
        <v>180</v>
      </c>
      <c r="NT89" s="176">
        <v>1100</v>
      </c>
      <c r="NU89" s="176">
        <v>1217</v>
      </c>
      <c r="NV89" s="176"/>
      <c r="NW89" s="176"/>
      <c r="NX89" s="176"/>
      <c r="NY89" s="176"/>
      <c r="NZ89" s="176"/>
      <c r="OA89" s="176"/>
      <c r="OB89" s="176"/>
      <c r="OC89" s="176"/>
      <c r="OD89" s="176"/>
      <c r="OE89" s="397"/>
      <c r="OF89" s="403">
        <f t="shared" si="42"/>
        <v>2928</v>
      </c>
      <c r="OG89" s="407">
        <f t="shared" si="43"/>
        <v>0.14719945355191258</v>
      </c>
      <c r="OH89" s="415">
        <v>425</v>
      </c>
      <c r="OI89" s="416">
        <v>3</v>
      </c>
      <c r="OJ89" s="416">
        <v>1</v>
      </c>
      <c r="OK89" s="416">
        <v>429</v>
      </c>
      <c r="OL89" s="416">
        <v>17</v>
      </c>
      <c r="OM89" s="416">
        <v>0</v>
      </c>
      <c r="ON89" s="416">
        <v>25</v>
      </c>
      <c r="OO89" s="416">
        <v>42</v>
      </c>
      <c r="OP89" s="417">
        <v>471</v>
      </c>
      <c r="OQ89" s="429"/>
      <c r="OR89" s="430"/>
      <c r="OS89" s="431"/>
      <c r="OT89" s="346">
        <v>4.68</v>
      </c>
      <c r="OU89" s="177">
        <v>1.17</v>
      </c>
      <c r="OV89" s="171">
        <v>2.66</v>
      </c>
      <c r="OW89" s="177">
        <v>0.26600000000000001</v>
      </c>
      <c r="OX89" s="171">
        <v>22.43</v>
      </c>
      <c r="OY89" s="177">
        <v>5.6074999999999999</v>
      </c>
      <c r="OZ89" s="171">
        <v>21.6</v>
      </c>
      <c r="PA89" s="178">
        <v>2.16</v>
      </c>
      <c r="PB89" s="155"/>
      <c r="PC89" s="156"/>
      <c r="PD89" s="156"/>
      <c r="PE89" s="156"/>
      <c r="PF89" s="156"/>
      <c r="PG89" s="156"/>
      <c r="PH89" s="156"/>
      <c r="PI89" s="156"/>
      <c r="PJ89" s="157"/>
    </row>
    <row r="90" spans="1:426" x14ac:dyDescent="0.15">
      <c r="A90" s="130" t="s">
        <v>623</v>
      </c>
      <c r="B90" s="131" t="s">
        <v>624</v>
      </c>
      <c r="C90" s="1093" t="s">
        <v>625</v>
      </c>
      <c r="D90" s="1094" t="s">
        <v>626</v>
      </c>
      <c r="E90" s="1094" t="s">
        <v>612</v>
      </c>
      <c r="F90" s="1093" t="s">
        <v>627</v>
      </c>
      <c r="G90" s="1093" t="s">
        <v>627</v>
      </c>
      <c r="H90" s="1093" t="s">
        <v>186</v>
      </c>
      <c r="I90" s="132" t="s">
        <v>493</v>
      </c>
      <c r="J90" s="133" t="s">
        <v>282</v>
      </c>
      <c r="K90" s="134">
        <v>1264061</v>
      </c>
      <c r="L90" s="135">
        <v>8583</v>
      </c>
      <c r="M90" s="135">
        <v>1257945</v>
      </c>
      <c r="N90" s="135">
        <v>834707</v>
      </c>
      <c r="O90" s="136">
        <v>0.66354808835044454</v>
      </c>
      <c r="P90" s="137">
        <v>6116</v>
      </c>
      <c r="Q90" s="138">
        <v>407.22771999999998</v>
      </c>
      <c r="R90" s="139">
        <v>1111555.60641</v>
      </c>
      <c r="S90" s="139">
        <v>78929.904280000017</v>
      </c>
      <c r="T90" s="139">
        <v>1190892.73841</v>
      </c>
      <c r="U90" s="467">
        <f t="shared" si="22"/>
        <v>0.94211651052441303</v>
      </c>
      <c r="V90" s="140">
        <v>120.59785220000001</v>
      </c>
      <c r="W90" s="141">
        <v>7.12</v>
      </c>
      <c r="X90" s="141">
        <v>300.49354499999998</v>
      </c>
      <c r="Y90" s="141">
        <v>140.19531749999999</v>
      </c>
      <c r="Z90" s="141">
        <v>14.06</v>
      </c>
      <c r="AA90" s="141">
        <v>192.55687829999999</v>
      </c>
      <c r="AB90" s="141">
        <v>4</v>
      </c>
      <c r="AC90" s="141">
        <v>69.622777780000007</v>
      </c>
      <c r="AD90" s="141">
        <v>102.8222817</v>
      </c>
      <c r="AE90" s="141">
        <v>951.46865247999983</v>
      </c>
      <c r="AF90" s="142">
        <v>0.15480641829547262</v>
      </c>
      <c r="AG90" s="143">
        <v>0.38573099415745171</v>
      </c>
      <c r="AH90" s="147"/>
      <c r="AI90" s="148">
        <v>1</v>
      </c>
      <c r="AJ90" s="149">
        <v>8295</v>
      </c>
      <c r="AK90" s="150">
        <v>9342</v>
      </c>
      <c r="AL90" s="150">
        <v>8341</v>
      </c>
      <c r="AM90" s="150"/>
      <c r="AN90" s="151">
        <v>42070</v>
      </c>
      <c r="AO90" s="149">
        <v>17495</v>
      </c>
      <c r="AP90" s="150">
        <v>8009</v>
      </c>
      <c r="AQ90" s="151">
        <v>5256</v>
      </c>
      <c r="AR90" s="152"/>
      <c r="AS90" s="153"/>
      <c r="AT90" s="153"/>
      <c r="AU90" s="153"/>
      <c r="AV90" s="153"/>
      <c r="AW90" s="153"/>
      <c r="AX90" s="153"/>
      <c r="AY90" s="153"/>
      <c r="AZ90" s="153"/>
      <c r="BA90" s="153"/>
      <c r="BB90" s="153"/>
      <c r="BC90" s="153"/>
      <c r="BD90" s="153"/>
      <c r="BE90" s="153"/>
      <c r="BF90" s="153"/>
      <c r="BG90" s="153">
        <v>1</v>
      </c>
      <c r="BH90" s="153"/>
      <c r="BI90" s="153"/>
      <c r="BJ90" s="153"/>
      <c r="BK90" s="153"/>
      <c r="BL90" s="153"/>
      <c r="BM90" s="153"/>
      <c r="BN90" s="153"/>
      <c r="BO90" s="153"/>
      <c r="BP90" s="153"/>
      <c r="BQ90" s="153"/>
      <c r="BR90" s="153"/>
      <c r="BS90" s="154">
        <v>1</v>
      </c>
      <c r="BT90" s="155"/>
      <c r="BU90" s="156"/>
      <c r="BV90" s="156"/>
      <c r="BW90" s="156"/>
      <c r="BX90" s="156"/>
      <c r="BY90" s="156"/>
      <c r="BZ90" s="156"/>
      <c r="CA90" s="156"/>
      <c r="CB90" s="156">
        <v>15</v>
      </c>
      <c r="CC90" s="156"/>
      <c r="CD90" s="156"/>
      <c r="CE90" s="156"/>
      <c r="CF90" s="156">
        <v>30</v>
      </c>
      <c r="CG90" s="156"/>
      <c r="CH90" s="156"/>
      <c r="CI90" s="156">
        <v>48</v>
      </c>
      <c r="CJ90" s="156"/>
      <c r="CK90" s="156"/>
      <c r="CL90" s="156"/>
      <c r="CM90" s="156"/>
      <c r="CN90" s="156"/>
      <c r="CO90" s="156">
        <v>11</v>
      </c>
      <c r="CP90" s="156"/>
      <c r="CQ90" s="156">
        <v>24</v>
      </c>
      <c r="CR90" s="156"/>
      <c r="CS90" s="156"/>
      <c r="CT90" s="156"/>
      <c r="CU90" s="156"/>
      <c r="CV90" s="156">
        <v>24</v>
      </c>
      <c r="CW90" s="156">
        <v>21</v>
      </c>
      <c r="CX90" s="156"/>
      <c r="CY90" s="156"/>
      <c r="CZ90" s="156"/>
      <c r="DA90" s="156"/>
      <c r="DB90" s="156"/>
      <c r="DC90" s="156"/>
      <c r="DD90" s="156"/>
      <c r="DE90" s="156"/>
      <c r="DF90" s="156"/>
      <c r="DG90" s="278">
        <v>69</v>
      </c>
      <c r="DH90" s="289">
        <v>242</v>
      </c>
      <c r="DI90" s="290">
        <f t="shared" si="23"/>
        <v>8</v>
      </c>
      <c r="DJ90" s="284"/>
      <c r="DK90" s="158"/>
      <c r="DL90" s="158"/>
      <c r="DM90" s="158"/>
      <c r="DN90" s="158"/>
      <c r="DO90" s="158"/>
      <c r="DP90" s="158"/>
      <c r="DQ90" s="158"/>
      <c r="DR90" s="158">
        <v>0.25100182149362477</v>
      </c>
      <c r="DS90" s="158"/>
      <c r="DT90" s="158"/>
      <c r="DU90" s="158"/>
      <c r="DV90" s="158">
        <v>0.3894353369763206</v>
      </c>
      <c r="DW90" s="158"/>
      <c r="DX90" s="158"/>
      <c r="DY90" s="158">
        <v>0.59585610200364303</v>
      </c>
      <c r="DZ90" s="158"/>
      <c r="EA90" s="158"/>
      <c r="EB90" s="158"/>
      <c r="EC90" s="158"/>
      <c r="ED90" s="158"/>
      <c r="EE90" s="158">
        <v>0.36810730253353202</v>
      </c>
      <c r="EF90" s="158"/>
      <c r="EG90" s="158">
        <v>0.61156648451730422</v>
      </c>
      <c r="EH90" s="158"/>
      <c r="EI90" s="158"/>
      <c r="EJ90" s="158"/>
      <c r="EK90" s="158"/>
      <c r="EL90" s="158">
        <v>0.63809198542805101</v>
      </c>
      <c r="EM90" s="158">
        <v>0.32565703877179286</v>
      </c>
      <c r="EN90" s="158"/>
      <c r="EO90" s="158"/>
      <c r="EP90" s="158"/>
      <c r="EQ90" s="158"/>
      <c r="ER90" s="158"/>
      <c r="ES90" s="158"/>
      <c r="ET90" s="158"/>
      <c r="EU90" s="158"/>
      <c r="EV90" s="158"/>
      <c r="EW90" s="159">
        <v>0.76902668884137171</v>
      </c>
      <c r="EX90" s="160">
        <v>0.5702140631350765</v>
      </c>
      <c r="EY90" s="149">
        <v>5</v>
      </c>
      <c r="EZ90" s="150"/>
      <c r="FA90" s="150"/>
      <c r="FB90" s="150"/>
      <c r="FC90" s="150"/>
      <c r="FD90" s="150"/>
      <c r="FE90" s="150">
        <v>5</v>
      </c>
      <c r="FF90" s="150"/>
      <c r="FG90" s="150"/>
      <c r="FH90" s="150"/>
      <c r="FI90" s="150"/>
      <c r="FJ90" s="150"/>
      <c r="FK90" s="150">
        <v>11</v>
      </c>
      <c r="FL90" s="150"/>
      <c r="FM90" s="150"/>
      <c r="FN90" s="150"/>
      <c r="FO90" s="150"/>
      <c r="FP90" s="150"/>
      <c r="FQ90" s="150">
        <v>3</v>
      </c>
      <c r="FR90" s="150"/>
      <c r="FS90" s="150"/>
      <c r="FT90" s="150"/>
      <c r="FU90" s="150"/>
      <c r="FV90" s="150"/>
      <c r="FW90" s="150"/>
      <c r="FX90" s="150"/>
      <c r="FY90" s="150"/>
      <c r="FZ90" s="150"/>
      <c r="GA90" s="150"/>
      <c r="GB90" s="150"/>
      <c r="GC90" s="150"/>
      <c r="GD90" s="296">
        <v>6</v>
      </c>
      <c r="GE90" s="307">
        <v>30</v>
      </c>
      <c r="GF90" s="308">
        <f t="shared" si="24"/>
        <v>5</v>
      </c>
      <c r="GG90" s="302">
        <v>0.56229508196721312</v>
      </c>
      <c r="GH90" s="161"/>
      <c r="GI90" s="161"/>
      <c r="GJ90" s="161"/>
      <c r="GK90" s="161"/>
      <c r="GL90" s="161"/>
      <c r="GM90" s="161">
        <v>0.80491803278688523</v>
      </c>
      <c r="GN90" s="161"/>
      <c r="GO90" s="161"/>
      <c r="GP90" s="161"/>
      <c r="GQ90" s="161"/>
      <c r="GR90" s="161"/>
      <c r="GS90" s="161">
        <v>0.54123199205166417</v>
      </c>
      <c r="GT90" s="161"/>
      <c r="GU90" s="161"/>
      <c r="GV90" s="161"/>
      <c r="GW90" s="161"/>
      <c r="GX90" s="161"/>
      <c r="GY90" s="161">
        <v>0.45081967213114754</v>
      </c>
      <c r="GZ90" s="161"/>
      <c r="HA90" s="161"/>
      <c r="HB90" s="161"/>
      <c r="HC90" s="161"/>
      <c r="HD90" s="161"/>
      <c r="HE90" s="161"/>
      <c r="HF90" s="161"/>
      <c r="HG90" s="161"/>
      <c r="HH90" s="161"/>
      <c r="HI90" s="161"/>
      <c r="HJ90" s="161"/>
      <c r="HK90" s="161"/>
      <c r="HL90" s="162">
        <v>0.70719489981785066</v>
      </c>
      <c r="HM90" s="163">
        <v>0.61284153005464481</v>
      </c>
      <c r="HN90" s="152">
        <v>52</v>
      </c>
      <c r="HO90" s="153"/>
      <c r="HP90" s="153"/>
      <c r="HQ90" s="153">
        <v>2</v>
      </c>
      <c r="HR90" s="153">
        <v>8</v>
      </c>
      <c r="HS90" s="164">
        <v>0.70081967213114749</v>
      </c>
      <c r="HT90" s="153">
        <v>3</v>
      </c>
      <c r="HU90" s="165">
        <v>0.84061930783242256</v>
      </c>
      <c r="HV90" s="154"/>
      <c r="HW90" s="144">
        <v>51</v>
      </c>
      <c r="HX90" s="145">
        <v>865</v>
      </c>
      <c r="HY90" s="145">
        <v>31</v>
      </c>
      <c r="HZ90" s="145">
        <v>1214</v>
      </c>
      <c r="IA90" s="145">
        <v>876</v>
      </c>
      <c r="IB90" s="145">
        <v>1104</v>
      </c>
      <c r="IC90" s="145">
        <v>1368</v>
      </c>
      <c r="ID90" s="145">
        <v>589</v>
      </c>
      <c r="IE90" s="145">
        <v>2143</v>
      </c>
      <c r="IF90" s="145">
        <v>629</v>
      </c>
      <c r="IG90" s="145">
        <v>433</v>
      </c>
      <c r="IH90" s="145">
        <v>673</v>
      </c>
      <c r="II90" s="145">
        <v>143</v>
      </c>
      <c r="IJ90" s="145">
        <v>552</v>
      </c>
      <c r="IK90" s="145">
        <v>649</v>
      </c>
      <c r="IL90" s="145">
        <v>457</v>
      </c>
      <c r="IM90" s="145">
        <v>164</v>
      </c>
      <c r="IN90" s="145">
        <v>63</v>
      </c>
      <c r="IO90" s="145">
        <v>229</v>
      </c>
      <c r="IP90" s="145">
        <v>40</v>
      </c>
      <c r="IQ90" s="145">
        <v>59</v>
      </c>
      <c r="IR90" s="145">
        <v>154</v>
      </c>
      <c r="IS90" s="145">
        <v>17</v>
      </c>
      <c r="IT90" s="145">
        <v>56</v>
      </c>
      <c r="IU90" s="145"/>
      <c r="IV90" s="145"/>
      <c r="IW90" s="145"/>
      <c r="IX90" s="146">
        <v>3</v>
      </c>
      <c r="IY90" s="166">
        <v>12562</v>
      </c>
      <c r="IZ90" s="315">
        <f t="shared" si="25"/>
        <v>4.0598630791275278E-3</v>
      </c>
      <c r="JA90" s="439">
        <f t="shared" si="26"/>
        <v>34.322404371584696</v>
      </c>
      <c r="JB90" s="444">
        <v>1667</v>
      </c>
      <c r="JC90" s="452">
        <v>0.13270179907658017</v>
      </c>
      <c r="JD90" s="445">
        <v>2704</v>
      </c>
      <c r="JE90" s="454">
        <v>0.21525234835217322</v>
      </c>
      <c r="JF90" s="167">
        <v>31.607843137254903</v>
      </c>
      <c r="JG90" s="168">
        <v>5.7757225433526012</v>
      </c>
      <c r="JH90" s="168">
        <v>3.5161290322580645</v>
      </c>
      <c r="JI90" s="168">
        <v>2.911037891268534</v>
      </c>
      <c r="JJ90" s="168">
        <v>7.519406392694064</v>
      </c>
      <c r="JK90" s="168">
        <v>6.7862318840579707</v>
      </c>
      <c r="JL90" s="168">
        <v>5.0263157894736841</v>
      </c>
      <c r="JM90" s="168">
        <v>6.5500848896434638</v>
      </c>
      <c r="JN90" s="168">
        <v>5.104059729351377</v>
      </c>
      <c r="JO90" s="168">
        <v>4.3131955484896665</v>
      </c>
      <c r="JP90" s="168">
        <v>5.3210161662817548</v>
      </c>
      <c r="JQ90" s="168">
        <v>7.0698365527488853</v>
      </c>
      <c r="JR90" s="168">
        <v>5.5384615384615383</v>
      </c>
      <c r="JS90" s="168">
        <v>3.5416666666666665</v>
      </c>
      <c r="JT90" s="168">
        <v>4.8767334360554697</v>
      </c>
      <c r="JU90" s="168">
        <v>5.2078774617067838</v>
      </c>
      <c r="JV90" s="168">
        <v>5.3231707317073171</v>
      </c>
      <c r="JW90" s="168">
        <v>9.0476190476190474</v>
      </c>
      <c r="JX90" s="168">
        <v>8.5895196506550224</v>
      </c>
      <c r="JY90" s="168">
        <v>4.8</v>
      </c>
      <c r="JZ90" s="168">
        <v>2.9491525423728815</v>
      </c>
      <c r="KA90" s="168">
        <v>3.4285714285714284</v>
      </c>
      <c r="KB90" s="168">
        <v>6.7647058823529411</v>
      </c>
      <c r="KC90" s="168">
        <v>3.9642857142857144</v>
      </c>
      <c r="KD90" s="168"/>
      <c r="KE90" s="168"/>
      <c r="KF90" s="168"/>
      <c r="KG90" s="169">
        <v>7.333333333333333</v>
      </c>
      <c r="KH90" s="464">
        <f t="shared" si="27"/>
        <v>6.5146390796265248</v>
      </c>
      <c r="KI90" s="149">
        <v>4061</v>
      </c>
      <c r="KJ90" s="150">
        <v>1058</v>
      </c>
      <c r="KK90" s="150">
        <v>47</v>
      </c>
      <c r="KL90" s="150">
        <v>2</v>
      </c>
      <c r="KM90" s="150"/>
      <c r="KN90" s="296">
        <v>7394</v>
      </c>
      <c r="KO90" s="330">
        <f t="shared" si="28"/>
        <v>0.32327654832033115</v>
      </c>
      <c r="KP90" s="331">
        <f t="shared" si="29"/>
        <v>8.4222257602292627E-2</v>
      </c>
      <c r="KQ90" s="331">
        <f t="shared" si="30"/>
        <v>3.7414424454704663E-3</v>
      </c>
      <c r="KR90" s="331">
        <f t="shared" si="31"/>
        <v>1.5921031682853049E-4</v>
      </c>
      <c r="KS90" s="331">
        <f t="shared" si="32"/>
        <v>0</v>
      </c>
      <c r="KT90" s="332">
        <v>0.58860054131507722</v>
      </c>
      <c r="KU90" s="324">
        <v>9165.9199000000008</v>
      </c>
      <c r="KV90" s="170">
        <v>750.93059999999991</v>
      </c>
      <c r="KW90" s="342">
        <v>9916.8504999999968</v>
      </c>
      <c r="KX90" s="351">
        <f t="shared" si="33"/>
        <v>7.5722690384411886E-2</v>
      </c>
      <c r="KY90" s="352">
        <f t="shared" si="34"/>
        <v>0.78943245502308523</v>
      </c>
      <c r="KZ90" s="346">
        <v>5320.7185999999992</v>
      </c>
      <c r="LA90" s="171">
        <v>4077.9719999999998</v>
      </c>
      <c r="LB90" s="172">
        <v>518.15990000000011</v>
      </c>
      <c r="LC90" s="173">
        <v>0.53653310594931325</v>
      </c>
      <c r="LD90" s="174">
        <v>326</v>
      </c>
      <c r="LE90" s="175">
        <v>3674</v>
      </c>
      <c r="LF90" s="175">
        <v>67</v>
      </c>
      <c r="LG90" s="175">
        <v>2106</v>
      </c>
      <c r="LH90" s="175">
        <v>4914</v>
      </c>
      <c r="LI90" s="175">
        <v>5906</v>
      </c>
      <c r="LJ90" s="175">
        <v>4314</v>
      </c>
      <c r="LK90" s="175">
        <v>2754</v>
      </c>
      <c r="LL90" s="175">
        <v>8577</v>
      </c>
      <c r="LM90" s="175">
        <v>2000</v>
      </c>
      <c r="LN90" s="175">
        <v>1771</v>
      </c>
      <c r="LO90" s="175">
        <v>3936</v>
      </c>
      <c r="LP90" s="175">
        <v>635</v>
      </c>
      <c r="LQ90" s="175">
        <v>1592</v>
      </c>
      <c r="LR90" s="175">
        <v>2582</v>
      </c>
      <c r="LS90" s="175">
        <v>1463</v>
      </c>
      <c r="LT90" s="175">
        <v>671</v>
      </c>
      <c r="LU90" s="175">
        <v>503</v>
      </c>
      <c r="LV90" s="175">
        <v>1538</v>
      </c>
      <c r="LW90" s="175">
        <v>84</v>
      </c>
      <c r="LX90" s="175">
        <v>77</v>
      </c>
      <c r="LY90" s="175">
        <v>240</v>
      </c>
      <c r="LZ90" s="175">
        <v>79</v>
      </c>
      <c r="MA90" s="175">
        <v>118</v>
      </c>
      <c r="MB90" s="175"/>
      <c r="MC90" s="175"/>
      <c r="MD90" s="175"/>
      <c r="ME90" s="364">
        <v>19</v>
      </c>
      <c r="MF90" s="374">
        <f t="shared" si="35"/>
        <v>49946</v>
      </c>
      <c r="MG90" s="375">
        <f t="shared" si="36"/>
        <v>136.46448087431693</v>
      </c>
      <c r="MH90" s="369">
        <v>1227</v>
      </c>
      <c r="MI90" s="156">
        <v>487</v>
      </c>
      <c r="MJ90" s="156">
        <v>14</v>
      </c>
      <c r="MK90" s="156">
        <v>227</v>
      </c>
      <c r="ML90" s="156">
        <v>796</v>
      </c>
      <c r="MM90" s="156">
        <v>457</v>
      </c>
      <c r="MN90" s="156">
        <v>1199</v>
      </c>
      <c r="MO90" s="156">
        <v>509</v>
      </c>
      <c r="MP90" s="156">
        <v>226</v>
      </c>
      <c r="MQ90" s="156">
        <v>119</v>
      </c>
      <c r="MR90" s="156">
        <v>101</v>
      </c>
      <c r="MS90" s="156">
        <v>149</v>
      </c>
      <c r="MT90" s="156">
        <v>15</v>
      </c>
      <c r="MU90" s="156">
        <v>13</v>
      </c>
      <c r="MV90" s="156">
        <v>4</v>
      </c>
      <c r="MW90" s="156">
        <v>459</v>
      </c>
      <c r="MX90" s="156">
        <v>41</v>
      </c>
      <c r="MY90" s="156">
        <v>37</v>
      </c>
      <c r="MZ90" s="156">
        <v>195</v>
      </c>
      <c r="NA90" s="156">
        <v>68</v>
      </c>
      <c r="NB90" s="156">
        <v>56</v>
      </c>
      <c r="NC90" s="156">
        <v>141</v>
      </c>
      <c r="ND90" s="156">
        <v>20</v>
      </c>
      <c r="NE90" s="156">
        <v>49</v>
      </c>
      <c r="NF90" s="156"/>
      <c r="NG90" s="156"/>
      <c r="NH90" s="156"/>
      <c r="NI90" s="278"/>
      <c r="NJ90" s="289">
        <f t="shared" si="37"/>
        <v>6609</v>
      </c>
      <c r="NK90" s="290">
        <f t="shared" si="38"/>
        <v>18.057377049180328</v>
      </c>
      <c r="NL90" s="386">
        <f t="shared" si="39"/>
        <v>49946</v>
      </c>
      <c r="NM90" s="387">
        <f t="shared" si="40"/>
        <v>6609</v>
      </c>
      <c r="NN90" s="393">
        <f t="shared" si="41"/>
        <v>0.1168596941030855</v>
      </c>
      <c r="NO90" s="380"/>
      <c r="NP90" s="176">
        <v>9</v>
      </c>
      <c r="NQ90" s="176">
        <v>158</v>
      </c>
      <c r="NR90" s="176">
        <v>534</v>
      </c>
      <c r="NS90" s="176">
        <v>233</v>
      </c>
      <c r="NT90" s="176">
        <v>1483</v>
      </c>
      <c r="NU90" s="176">
        <v>2252</v>
      </c>
      <c r="NV90" s="176"/>
      <c r="NW90" s="176"/>
      <c r="NX90" s="176"/>
      <c r="NY90" s="176">
        <v>1445</v>
      </c>
      <c r="NZ90" s="176"/>
      <c r="OA90" s="176"/>
      <c r="OB90" s="176"/>
      <c r="OC90" s="176">
        <v>495</v>
      </c>
      <c r="OD90" s="176"/>
      <c r="OE90" s="397"/>
      <c r="OF90" s="403">
        <f t="shared" si="42"/>
        <v>6609</v>
      </c>
      <c r="OG90" s="407">
        <f t="shared" si="43"/>
        <v>0.10606748373430171</v>
      </c>
      <c r="OH90" s="415">
        <v>364</v>
      </c>
      <c r="OI90" s="416">
        <v>5</v>
      </c>
      <c r="OJ90" s="416">
        <v>7</v>
      </c>
      <c r="OK90" s="416">
        <v>376</v>
      </c>
      <c r="OL90" s="416">
        <v>495</v>
      </c>
      <c r="OM90" s="416">
        <v>27</v>
      </c>
      <c r="ON90" s="416">
        <v>66</v>
      </c>
      <c r="OO90" s="416">
        <v>588</v>
      </c>
      <c r="OP90" s="417">
        <v>964</v>
      </c>
      <c r="OQ90" s="429"/>
      <c r="OR90" s="430"/>
      <c r="OS90" s="431"/>
      <c r="OT90" s="346">
        <v>7.53</v>
      </c>
      <c r="OU90" s="177">
        <v>1.506</v>
      </c>
      <c r="OV90" s="171">
        <v>6.51</v>
      </c>
      <c r="OW90" s="177">
        <v>0.26039999999999996</v>
      </c>
      <c r="OX90" s="171">
        <v>29.73</v>
      </c>
      <c r="OY90" s="177">
        <v>5.9459999999999997</v>
      </c>
      <c r="OZ90" s="171">
        <v>53.78</v>
      </c>
      <c r="PA90" s="178">
        <v>2.1512000000000002</v>
      </c>
      <c r="PB90" s="155"/>
      <c r="PC90" s="156"/>
      <c r="PD90" s="156"/>
      <c r="PE90" s="156"/>
      <c r="PF90" s="156"/>
      <c r="PG90" s="156"/>
      <c r="PH90" s="156"/>
      <c r="PI90" s="156"/>
      <c r="PJ90" s="157"/>
    </row>
    <row r="91" spans="1:426" x14ac:dyDescent="0.15">
      <c r="A91" s="130" t="s">
        <v>628</v>
      </c>
      <c r="B91" s="131" t="s">
        <v>629</v>
      </c>
      <c r="C91" s="1093" t="s">
        <v>630</v>
      </c>
      <c r="D91" s="1094" t="s">
        <v>631</v>
      </c>
      <c r="E91" s="1094" t="s">
        <v>612</v>
      </c>
      <c r="F91" s="1093" t="s">
        <v>632</v>
      </c>
      <c r="G91" s="1093" t="s">
        <v>632</v>
      </c>
      <c r="H91" s="1093" t="s">
        <v>186</v>
      </c>
      <c r="I91" s="132" t="s">
        <v>493</v>
      </c>
      <c r="J91" s="133" t="s">
        <v>282</v>
      </c>
      <c r="K91" s="134">
        <v>654261</v>
      </c>
      <c r="L91" s="135">
        <v>6490</v>
      </c>
      <c r="M91" s="135">
        <v>653254</v>
      </c>
      <c r="N91" s="135">
        <v>412711</v>
      </c>
      <c r="O91" s="136">
        <v>0.63177722601009711</v>
      </c>
      <c r="P91" s="137">
        <v>1007</v>
      </c>
      <c r="Q91" s="138">
        <v>1709.3063900000002</v>
      </c>
      <c r="R91" s="139">
        <v>524645.73454000009</v>
      </c>
      <c r="S91" s="139">
        <v>51764.918589999987</v>
      </c>
      <c r="T91" s="139">
        <v>578119.95952000015</v>
      </c>
      <c r="U91" s="467">
        <f t="shared" si="22"/>
        <v>0.88362283480140213</v>
      </c>
      <c r="V91" s="140">
        <v>56.161245039999997</v>
      </c>
      <c r="W91" s="141">
        <v>6.0298412700000004</v>
      </c>
      <c r="X91" s="141">
        <v>122.5391534</v>
      </c>
      <c r="Y91" s="141">
        <v>52.572592589999999</v>
      </c>
      <c r="Z91" s="141">
        <v>16.11248677</v>
      </c>
      <c r="AA91" s="141">
        <v>58.602486769999999</v>
      </c>
      <c r="AB91" s="141">
        <v>0.5</v>
      </c>
      <c r="AC91" s="141">
        <v>43.95511905</v>
      </c>
      <c r="AD91" s="141">
        <v>77.338516870000007</v>
      </c>
      <c r="AE91" s="141">
        <v>433.81144175999998</v>
      </c>
      <c r="AF91" s="142">
        <v>0.17970574473043918</v>
      </c>
      <c r="AG91" s="143">
        <v>0.39210294936838408</v>
      </c>
      <c r="AH91" s="147"/>
      <c r="AI91" s="148">
        <v>1</v>
      </c>
      <c r="AJ91" s="149">
        <v>3686</v>
      </c>
      <c r="AK91" s="150">
        <v>1476</v>
      </c>
      <c r="AL91" s="150">
        <v>937</v>
      </c>
      <c r="AM91" s="150">
        <v>5</v>
      </c>
      <c r="AN91" s="151">
        <v>4354</v>
      </c>
      <c r="AO91" s="149">
        <v>7822</v>
      </c>
      <c r="AP91" s="150">
        <v>3410</v>
      </c>
      <c r="AQ91" s="151">
        <v>1433</v>
      </c>
      <c r="AR91" s="152"/>
      <c r="AS91" s="153"/>
      <c r="AT91" s="153"/>
      <c r="AU91" s="153"/>
      <c r="AV91" s="153"/>
      <c r="AW91" s="153"/>
      <c r="AX91" s="153"/>
      <c r="AY91" s="153"/>
      <c r="AZ91" s="153"/>
      <c r="BA91" s="153"/>
      <c r="BB91" s="153"/>
      <c r="BC91" s="153"/>
      <c r="BD91" s="153"/>
      <c r="BE91" s="153"/>
      <c r="BF91" s="153"/>
      <c r="BG91" s="153"/>
      <c r="BH91" s="153"/>
      <c r="BI91" s="153"/>
      <c r="BJ91" s="153"/>
      <c r="BK91" s="153"/>
      <c r="BL91" s="153"/>
      <c r="BM91" s="153"/>
      <c r="BN91" s="153"/>
      <c r="BO91" s="153"/>
      <c r="BP91" s="153"/>
      <c r="BQ91" s="153"/>
      <c r="BR91" s="153"/>
      <c r="BS91" s="154"/>
      <c r="BT91" s="155"/>
      <c r="BU91" s="156"/>
      <c r="BV91" s="156"/>
      <c r="BW91" s="156"/>
      <c r="BX91" s="156"/>
      <c r="BY91" s="156"/>
      <c r="BZ91" s="156"/>
      <c r="CA91" s="156"/>
      <c r="CB91" s="156">
        <v>13</v>
      </c>
      <c r="CC91" s="156"/>
      <c r="CD91" s="156"/>
      <c r="CE91" s="156"/>
      <c r="CF91" s="156">
        <v>20</v>
      </c>
      <c r="CG91" s="156"/>
      <c r="CH91" s="156"/>
      <c r="CI91" s="156">
        <v>24</v>
      </c>
      <c r="CJ91" s="156"/>
      <c r="CK91" s="156"/>
      <c r="CL91" s="156"/>
      <c r="CM91" s="156"/>
      <c r="CN91" s="156"/>
      <c r="CO91" s="156">
        <v>9</v>
      </c>
      <c r="CP91" s="156"/>
      <c r="CQ91" s="156"/>
      <c r="CR91" s="156"/>
      <c r="CS91" s="156"/>
      <c r="CT91" s="156"/>
      <c r="CU91" s="156"/>
      <c r="CV91" s="156">
        <v>20</v>
      </c>
      <c r="CW91" s="156"/>
      <c r="CX91" s="156"/>
      <c r="CY91" s="156"/>
      <c r="CZ91" s="156"/>
      <c r="DA91" s="156"/>
      <c r="DB91" s="156"/>
      <c r="DC91" s="156"/>
      <c r="DD91" s="156"/>
      <c r="DE91" s="156"/>
      <c r="DF91" s="156"/>
      <c r="DG91" s="278">
        <v>51</v>
      </c>
      <c r="DH91" s="289">
        <v>137</v>
      </c>
      <c r="DI91" s="290">
        <f t="shared" si="23"/>
        <v>6</v>
      </c>
      <c r="DJ91" s="284"/>
      <c r="DK91" s="158"/>
      <c r="DL91" s="158"/>
      <c r="DM91" s="158"/>
      <c r="DN91" s="158"/>
      <c r="DO91" s="158"/>
      <c r="DP91" s="158"/>
      <c r="DQ91" s="158"/>
      <c r="DR91" s="158">
        <v>0.39470365699873894</v>
      </c>
      <c r="DS91" s="158"/>
      <c r="DT91" s="158"/>
      <c r="DU91" s="158"/>
      <c r="DV91" s="158">
        <v>0.24371584699453552</v>
      </c>
      <c r="DW91" s="158"/>
      <c r="DX91" s="158"/>
      <c r="DY91" s="158">
        <v>0.59790528233151186</v>
      </c>
      <c r="DZ91" s="158"/>
      <c r="EA91" s="158"/>
      <c r="EB91" s="158"/>
      <c r="EC91" s="158"/>
      <c r="ED91" s="158"/>
      <c r="EE91" s="158">
        <v>0.1785063752276867</v>
      </c>
      <c r="EF91" s="158"/>
      <c r="EG91" s="158"/>
      <c r="EH91" s="158"/>
      <c r="EI91" s="158"/>
      <c r="EJ91" s="158"/>
      <c r="EK91" s="158"/>
      <c r="EL91" s="158">
        <v>0.57745901639344266</v>
      </c>
      <c r="EM91" s="158"/>
      <c r="EN91" s="158"/>
      <c r="EO91" s="158"/>
      <c r="EP91" s="158"/>
      <c r="EQ91" s="158"/>
      <c r="ER91" s="158"/>
      <c r="ES91" s="158"/>
      <c r="ET91" s="158"/>
      <c r="EU91" s="158"/>
      <c r="EV91" s="158"/>
      <c r="EW91" s="159">
        <v>0.46442730097503482</v>
      </c>
      <c r="EX91" s="160">
        <v>0.44669139643412709</v>
      </c>
      <c r="EY91" s="149"/>
      <c r="EZ91" s="150"/>
      <c r="FA91" s="150"/>
      <c r="FB91" s="150"/>
      <c r="FC91" s="150"/>
      <c r="FD91" s="150"/>
      <c r="FE91" s="150"/>
      <c r="FF91" s="150"/>
      <c r="FG91" s="150"/>
      <c r="FH91" s="150"/>
      <c r="FI91" s="150"/>
      <c r="FJ91" s="150"/>
      <c r="FK91" s="150">
        <v>12</v>
      </c>
      <c r="FL91" s="150"/>
      <c r="FM91" s="150"/>
      <c r="FN91" s="150"/>
      <c r="FO91" s="150"/>
      <c r="FP91" s="150"/>
      <c r="FQ91" s="150"/>
      <c r="FR91" s="150"/>
      <c r="FS91" s="150"/>
      <c r="FT91" s="150"/>
      <c r="FU91" s="150"/>
      <c r="FV91" s="150"/>
      <c r="FW91" s="150"/>
      <c r="FX91" s="150"/>
      <c r="FY91" s="150"/>
      <c r="FZ91" s="150"/>
      <c r="GA91" s="150"/>
      <c r="GB91" s="150"/>
      <c r="GC91" s="150"/>
      <c r="GD91" s="296"/>
      <c r="GE91" s="307">
        <v>12</v>
      </c>
      <c r="GF91" s="308">
        <f t="shared" si="24"/>
        <v>1</v>
      </c>
      <c r="GG91" s="302"/>
      <c r="GH91" s="161"/>
      <c r="GI91" s="161"/>
      <c r="GJ91" s="161"/>
      <c r="GK91" s="161"/>
      <c r="GL91" s="161"/>
      <c r="GM91" s="161"/>
      <c r="GN91" s="161"/>
      <c r="GO91" s="161"/>
      <c r="GP91" s="161"/>
      <c r="GQ91" s="161"/>
      <c r="GR91" s="161"/>
      <c r="GS91" s="161">
        <v>0.72404371584699456</v>
      </c>
      <c r="GT91" s="161"/>
      <c r="GU91" s="161"/>
      <c r="GV91" s="161"/>
      <c r="GW91" s="161"/>
      <c r="GX91" s="161"/>
      <c r="GY91" s="161"/>
      <c r="GZ91" s="161"/>
      <c r="HA91" s="161"/>
      <c r="HB91" s="161"/>
      <c r="HC91" s="161"/>
      <c r="HD91" s="161"/>
      <c r="HE91" s="161"/>
      <c r="HF91" s="161"/>
      <c r="HG91" s="161"/>
      <c r="HH91" s="161"/>
      <c r="HI91" s="161"/>
      <c r="HJ91" s="161"/>
      <c r="HK91" s="161"/>
      <c r="HL91" s="162"/>
      <c r="HM91" s="163">
        <v>0.72404371584699456</v>
      </c>
      <c r="HN91" s="152">
        <v>27</v>
      </c>
      <c r="HO91" s="153"/>
      <c r="HP91" s="153"/>
      <c r="HQ91" s="153"/>
      <c r="HR91" s="153"/>
      <c r="HS91" s="164"/>
      <c r="HT91" s="153"/>
      <c r="HU91" s="165"/>
      <c r="HV91" s="154"/>
      <c r="HW91" s="144">
        <v>25</v>
      </c>
      <c r="HX91" s="145">
        <v>181</v>
      </c>
      <c r="HY91" s="145">
        <v>10</v>
      </c>
      <c r="HZ91" s="145">
        <v>33</v>
      </c>
      <c r="IA91" s="145">
        <v>441</v>
      </c>
      <c r="IB91" s="145">
        <v>539</v>
      </c>
      <c r="IC91" s="145">
        <v>539</v>
      </c>
      <c r="ID91" s="145">
        <v>237</v>
      </c>
      <c r="IE91" s="145">
        <v>1132</v>
      </c>
      <c r="IF91" s="145">
        <v>201</v>
      </c>
      <c r="IG91" s="145">
        <v>125</v>
      </c>
      <c r="IH91" s="145">
        <v>264</v>
      </c>
      <c r="II91" s="145">
        <v>40</v>
      </c>
      <c r="IJ91" s="145">
        <v>250</v>
      </c>
      <c r="IK91" s="145">
        <v>233</v>
      </c>
      <c r="IL91" s="145">
        <v>146</v>
      </c>
      <c r="IM91" s="145">
        <v>85</v>
      </c>
      <c r="IN91" s="145">
        <v>17</v>
      </c>
      <c r="IO91" s="145">
        <v>77</v>
      </c>
      <c r="IP91" s="145">
        <v>16</v>
      </c>
      <c r="IQ91" s="145">
        <v>20</v>
      </c>
      <c r="IR91" s="145">
        <v>86</v>
      </c>
      <c r="IS91" s="145">
        <v>5</v>
      </c>
      <c r="IT91" s="145">
        <v>26</v>
      </c>
      <c r="IU91" s="145"/>
      <c r="IV91" s="145"/>
      <c r="IW91" s="145">
        <v>3</v>
      </c>
      <c r="IX91" s="146"/>
      <c r="IY91" s="166">
        <v>4731</v>
      </c>
      <c r="IZ91" s="315">
        <f t="shared" si="25"/>
        <v>5.2842950750369901E-3</v>
      </c>
      <c r="JA91" s="439">
        <f t="shared" si="26"/>
        <v>12.926229508196721</v>
      </c>
      <c r="JB91" s="444">
        <v>350</v>
      </c>
      <c r="JC91" s="452">
        <v>7.3980131050517858E-2</v>
      </c>
      <c r="JD91" s="445">
        <v>1227</v>
      </c>
      <c r="JE91" s="454">
        <v>0.2593532022828155</v>
      </c>
      <c r="JF91" s="167">
        <v>25.84</v>
      </c>
      <c r="JG91" s="168">
        <v>4.7900552486187848</v>
      </c>
      <c r="JH91" s="168">
        <v>4.3</v>
      </c>
      <c r="JI91" s="168">
        <v>5.8484848484848486</v>
      </c>
      <c r="JJ91" s="168">
        <v>8.1723356009070294</v>
      </c>
      <c r="JK91" s="168">
        <v>5.6215213358070502</v>
      </c>
      <c r="JL91" s="168">
        <v>5.5714285714285712</v>
      </c>
      <c r="JM91" s="168">
        <v>7.0210970464135025</v>
      </c>
      <c r="JN91" s="168">
        <v>7.2473498233215548</v>
      </c>
      <c r="JO91" s="168">
        <v>5.3681592039800998</v>
      </c>
      <c r="JP91" s="168">
        <v>5.4320000000000004</v>
      </c>
      <c r="JQ91" s="168">
        <v>7.0795454545454541</v>
      </c>
      <c r="JR91" s="168">
        <v>3.7</v>
      </c>
      <c r="JS91" s="168">
        <v>3.8839999999999999</v>
      </c>
      <c r="JT91" s="168">
        <v>4.7467811158798288</v>
      </c>
      <c r="JU91" s="168">
        <v>4.9657534246575343</v>
      </c>
      <c r="JV91" s="168">
        <v>5.3764705882352946</v>
      </c>
      <c r="JW91" s="168">
        <v>7.882352941176471</v>
      </c>
      <c r="JX91" s="168">
        <v>7.2987012987012987</v>
      </c>
      <c r="JY91" s="168">
        <v>4.5625</v>
      </c>
      <c r="JZ91" s="168">
        <v>2.6</v>
      </c>
      <c r="KA91" s="168">
        <v>4.1860465116279073</v>
      </c>
      <c r="KB91" s="168">
        <v>6.4</v>
      </c>
      <c r="KC91" s="168">
        <v>7.2307692307692308</v>
      </c>
      <c r="KD91" s="168"/>
      <c r="KE91" s="168"/>
      <c r="KF91" s="168">
        <v>3.3333333333333335</v>
      </c>
      <c r="KG91" s="169"/>
      <c r="KH91" s="464">
        <f t="shared" si="27"/>
        <v>6.338347423115513</v>
      </c>
      <c r="KI91" s="149">
        <v>1707</v>
      </c>
      <c r="KJ91" s="150">
        <v>316</v>
      </c>
      <c r="KK91" s="150">
        <v>5</v>
      </c>
      <c r="KL91" s="150"/>
      <c r="KM91" s="150"/>
      <c r="KN91" s="296">
        <v>2703</v>
      </c>
      <c r="KO91" s="330">
        <f t="shared" si="28"/>
        <v>0.36081166772352569</v>
      </c>
      <c r="KP91" s="331">
        <f t="shared" si="29"/>
        <v>6.6793489748467549E-2</v>
      </c>
      <c r="KQ91" s="331">
        <f t="shared" si="30"/>
        <v>1.0568590150073979E-3</v>
      </c>
      <c r="KR91" s="331">
        <f t="shared" si="31"/>
        <v>0</v>
      </c>
      <c r="KS91" s="331">
        <f t="shared" si="32"/>
        <v>0</v>
      </c>
      <c r="KT91" s="332">
        <v>0.57133798351299936</v>
      </c>
      <c r="KU91" s="324">
        <v>3969.5470999999998</v>
      </c>
      <c r="KV91" s="170">
        <v>540.1543999999999</v>
      </c>
      <c r="KW91" s="342">
        <v>4509.7014999999992</v>
      </c>
      <c r="KX91" s="351">
        <f t="shared" si="33"/>
        <v>0.11977608717561461</v>
      </c>
      <c r="KY91" s="352">
        <f t="shared" si="34"/>
        <v>0.95322373705347685</v>
      </c>
      <c r="KZ91" s="346">
        <v>2208.2901999999995</v>
      </c>
      <c r="LA91" s="171">
        <v>2140.5681</v>
      </c>
      <c r="LB91" s="172">
        <v>160.8432</v>
      </c>
      <c r="LC91" s="173">
        <v>0.4896754696513726</v>
      </c>
      <c r="LD91" s="174">
        <v>90</v>
      </c>
      <c r="LE91" s="175">
        <v>558</v>
      </c>
      <c r="LF91" s="175">
        <v>33</v>
      </c>
      <c r="LG91" s="175">
        <v>161</v>
      </c>
      <c r="LH91" s="175">
        <v>2907</v>
      </c>
      <c r="LI91" s="175">
        <v>2205</v>
      </c>
      <c r="LJ91" s="175">
        <v>2086</v>
      </c>
      <c r="LK91" s="175">
        <v>1290</v>
      </c>
      <c r="LL91" s="175">
        <v>6119</v>
      </c>
      <c r="LM91" s="175">
        <v>857</v>
      </c>
      <c r="LN91" s="175">
        <v>541</v>
      </c>
      <c r="LO91" s="175">
        <v>1509</v>
      </c>
      <c r="LP91" s="175">
        <v>108</v>
      </c>
      <c r="LQ91" s="175">
        <v>747</v>
      </c>
      <c r="LR91" s="175">
        <v>887</v>
      </c>
      <c r="LS91" s="175">
        <v>584</v>
      </c>
      <c r="LT91" s="175">
        <v>347</v>
      </c>
      <c r="LU91" s="175">
        <v>109</v>
      </c>
      <c r="LV91" s="175">
        <v>419</v>
      </c>
      <c r="LW91" s="175">
        <v>58</v>
      </c>
      <c r="LX91" s="175">
        <v>27</v>
      </c>
      <c r="LY91" s="175">
        <v>194</v>
      </c>
      <c r="LZ91" s="175">
        <v>27</v>
      </c>
      <c r="MA91" s="175">
        <v>98</v>
      </c>
      <c r="MB91" s="175"/>
      <c r="MC91" s="175"/>
      <c r="MD91" s="175">
        <v>7</v>
      </c>
      <c r="ME91" s="364"/>
      <c r="MF91" s="374">
        <f t="shared" si="35"/>
        <v>21968</v>
      </c>
      <c r="MG91" s="375">
        <f t="shared" si="36"/>
        <v>60.021857923497265</v>
      </c>
      <c r="MH91" s="369">
        <v>531</v>
      </c>
      <c r="MI91" s="156">
        <v>135</v>
      </c>
      <c r="MJ91" s="156">
        <v>1</v>
      </c>
      <c r="MK91" s="156"/>
      <c r="ML91" s="156">
        <v>262</v>
      </c>
      <c r="MM91" s="156">
        <v>349</v>
      </c>
      <c r="MN91" s="156">
        <v>404</v>
      </c>
      <c r="MO91" s="156">
        <v>143</v>
      </c>
      <c r="MP91" s="156">
        <v>954</v>
      </c>
      <c r="MQ91" s="156">
        <v>27</v>
      </c>
      <c r="MR91" s="156">
        <v>19</v>
      </c>
      <c r="MS91" s="156">
        <v>103</v>
      </c>
      <c r="MT91" s="156"/>
      <c r="MU91" s="156">
        <v>10</v>
      </c>
      <c r="MV91" s="156">
        <v>3</v>
      </c>
      <c r="MW91" s="156"/>
      <c r="MX91" s="156">
        <v>28</v>
      </c>
      <c r="MY91" s="156">
        <v>10</v>
      </c>
      <c r="MZ91" s="156">
        <v>71</v>
      </c>
      <c r="NA91" s="156">
        <v>1</v>
      </c>
      <c r="NB91" s="156">
        <v>12</v>
      </c>
      <c r="NC91" s="156">
        <v>84</v>
      </c>
      <c r="ND91" s="156"/>
      <c r="NE91" s="156">
        <v>69</v>
      </c>
      <c r="NF91" s="156"/>
      <c r="NG91" s="156"/>
      <c r="NH91" s="156"/>
      <c r="NI91" s="278"/>
      <c r="NJ91" s="289">
        <f t="shared" si="37"/>
        <v>3216</v>
      </c>
      <c r="NK91" s="290">
        <f t="shared" si="38"/>
        <v>8.7868852459016402</v>
      </c>
      <c r="NL91" s="386">
        <f t="shared" si="39"/>
        <v>21968</v>
      </c>
      <c r="NM91" s="387">
        <f t="shared" si="40"/>
        <v>3216</v>
      </c>
      <c r="NN91" s="393">
        <f t="shared" si="41"/>
        <v>0.12770012706480305</v>
      </c>
      <c r="NO91" s="380"/>
      <c r="NP91" s="176">
        <v>1</v>
      </c>
      <c r="NQ91" s="176">
        <v>68</v>
      </c>
      <c r="NR91" s="176">
        <v>201</v>
      </c>
      <c r="NS91" s="176">
        <v>741</v>
      </c>
      <c r="NT91" s="176">
        <v>1079</v>
      </c>
      <c r="NU91" s="176">
        <v>1126</v>
      </c>
      <c r="NV91" s="176"/>
      <c r="NW91" s="176"/>
      <c r="NX91" s="176"/>
      <c r="NY91" s="176"/>
      <c r="NZ91" s="176"/>
      <c r="OA91" s="176"/>
      <c r="OB91" s="176"/>
      <c r="OC91" s="176"/>
      <c r="OD91" s="176"/>
      <c r="OE91" s="397"/>
      <c r="OF91" s="403">
        <f t="shared" si="42"/>
        <v>3216</v>
      </c>
      <c r="OG91" s="407">
        <f t="shared" si="43"/>
        <v>8.3955223880597021E-2</v>
      </c>
      <c r="OH91" s="415"/>
      <c r="OI91" s="416"/>
      <c r="OJ91" s="416"/>
      <c r="OK91" s="416"/>
      <c r="OL91" s="416">
        <v>413</v>
      </c>
      <c r="OM91" s="416">
        <v>9</v>
      </c>
      <c r="ON91" s="416">
        <v>104</v>
      </c>
      <c r="OO91" s="416">
        <v>526</v>
      </c>
      <c r="OP91" s="417">
        <v>526</v>
      </c>
      <c r="OQ91" s="429">
        <v>81</v>
      </c>
      <c r="OR91" s="430">
        <v>5</v>
      </c>
      <c r="OS91" s="431">
        <v>86</v>
      </c>
      <c r="OT91" s="400"/>
      <c r="OU91" s="177"/>
      <c r="OV91" s="171">
        <v>6.4499999999999993</v>
      </c>
      <c r="OW91" s="177">
        <v>0.53749999999999998</v>
      </c>
      <c r="OX91" s="177"/>
      <c r="OY91" s="177"/>
      <c r="OZ91" s="171">
        <v>36.799999999999997</v>
      </c>
      <c r="PA91" s="178">
        <v>3.0666666666666664</v>
      </c>
      <c r="PB91" s="155"/>
      <c r="PC91" s="156"/>
      <c r="PD91" s="156"/>
      <c r="PE91" s="156"/>
      <c r="PF91" s="156"/>
      <c r="PG91" s="156"/>
      <c r="PH91" s="156"/>
      <c r="PI91" s="156"/>
      <c r="PJ91" s="157"/>
    </row>
    <row r="92" spans="1:426" x14ac:dyDescent="0.15">
      <c r="A92" s="130" t="s">
        <v>633</v>
      </c>
      <c r="B92" s="131" t="s">
        <v>634</v>
      </c>
      <c r="C92" s="132" t="s">
        <v>635</v>
      </c>
      <c r="D92" s="131" t="s">
        <v>636</v>
      </c>
      <c r="E92" s="131" t="s">
        <v>612</v>
      </c>
      <c r="F92" s="132" t="s">
        <v>637</v>
      </c>
      <c r="G92" s="132" t="s">
        <v>637</v>
      </c>
      <c r="H92" s="132" t="s">
        <v>186</v>
      </c>
      <c r="I92" s="132" t="s">
        <v>493</v>
      </c>
      <c r="J92" s="133" t="s">
        <v>282</v>
      </c>
      <c r="K92" s="134">
        <v>1230286</v>
      </c>
      <c r="L92" s="135">
        <v>2658</v>
      </c>
      <c r="M92" s="135">
        <v>1187739</v>
      </c>
      <c r="N92" s="135">
        <v>681201</v>
      </c>
      <c r="O92" s="136">
        <v>0.57352751740912777</v>
      </c>
      <c r="P92" s="137">
        <v>42547</v>
      </c>
      <c r="Q92" s="138">
        <v>4766.5516999999991</v>
      </c>
      <c r="R92" s="139">
        <v>998336.01261000009</v>
      </c>
      <c r="S92" s="139">
        <v>88886.186199999996</v>
      </c>
      <c r="T92" s="139">
        <v>1091988.7505100002</v>
      </c>
      <c r="U92" s="467">
        <f t="shared" si="22"/>
        <v>0.88758934955774527</v>
      </c>
      <c r="V92" s="140">
        <v>108.6651091</v>
      </c>
      <c r="W92" s="141">
        <v>8.4</v>
      </c>
      <c r="X92" s="141">
        <v>210.8082751</v>
      </c>
      <c r="Y92" s="141">
        <v>78.801587299999994</v>
      </c>
      <c r="Z92" s="141">
        <v>19.43</v>
      </c>
      <c r="AA92" s="141">
        <v>92.801851850000006</v>
      </c>
      <c r="AB92" s="141">
        <v>3.8</v>
      </c>
      <c r="AC92" s="141">
        <v>51.110406750000003</v>
      </c>
      <c r="AD92" s="141">
        <v>66.343065480000007</v>
      </c>
      <c r="AE92" s="141">
        <v>640.16029558000014</v>
      </c>
      <c r="AF92" s="142">
        <v>0.207889211018083</v>
      </c>
      <c r="AG92" s="143">
        <v>0.40330117320631298</v>
      </c>
      <c r="AH92" s="147"/>
      <c r="AI92" s="148">
        <v>1</v>
      </c>
      <c r="AJ92" s="149">
        <v>3256</v>
      </c>
      <c r="AK92" s="150">
        <v>3247</v>
      </c>
      <c r="AL92" s="150">
        <v>46</v>
      </c>
      <c r="AM92" s="150">
        <v>13</v>
      </c>
      <c r="AN92" s="151">
        <v>5334</v>
      </c>
      <c r="AO92" s="149">
        <v>18707</v>
      </c>
      <c r="AP92" s="150">
        <v>6475</v>
      </c>
      <c r="AQ92" s="151">
        <v>5999</v>
      </c>
      <c r="AR92" s="152"/>
      <c r="AS92" s="153"/>
      <c r="AT92" s="153"/>
      <c r="AU92" s="153"/>
      <c r="AV92" s="153"/>
      <c r="AW92" s="153"/>
      <c r="AX92" s="153"/>
      <c r="AY92" s="153"/>
      <c r="AZ92" s="153"/>
      <c r="BA92" s="153"/>
      <c r="BB92" s="153"/>
      <c r="BC92" s="153"/>
      <c r="BD92" s="153"/>
      <c r="BE92" s="153"/>
      <c r="BF92" s="153"/>
      <c r="BG92" s="153"/>
      <c r="BH92" s="153"/>
      <c r="BI92" s="153"/>
      <c r="BJ92" s="153">
        <v>1</v>
      </c>
      <c r="BK92" s="153"/>
      <c r="BL92" s="153"/>
      <c r="BM92" s="153"/>
      <c r="BN92" s="153"/>
      <c r="BO92" s="153"/>
      <c r="BP92" s="153"/>
      <c r="BQ92" s="153"/>
      <c r="BR92" s="153"/>
      <c r="BS92" s="154">
        <v>1</v>
      </c>
      <c r="BT92" s="155"/>
      <c r="BU92" s="156"/>
      <c r="BV92" s="156"/>
      <c r="BW92" s="156"/>
      <c r="BX92" s="156"/>
      <c r="BY92" s="156"/>
      <c r="BZ92" s="156"/>
      <c r="CA92" s="156"/>
      <c r="CB92" s="156">
        <v>20</v>
      </c>
      <c r="CC92" s="156"/>
      <c r="CD92" s="156"/>
      <c r="CE92" s="156"/>
      <c r="CF92" s="156">
        <v>35</v>
      </c>
      <c r="CG92" s="156"/>
      <c r="CH92" s="156"/>
      <c r="CI92" s="156">
        <v>60</v>
      </c>
      <c r="CJ92" s="156"/>
      <c r="CK92" s="156"/>
      <c r="CL92" s="156"/>
      <c r="CM92" s="156"/>
      <c r="CN92" s="156"/>
      <c r="CO92" s="156">
        <v>10</v>
      </c>
      <c r="CP92" s="156"/>
      <c r="CQ92" s="156">
        <v>25</v>
      </c>
      <c r="CR92" s="156"/>
      <c r="CS92" s="156"/>
      <c r="CT92" s="156"/>
      <c r="CU92" s="156"/>
      <c r="CV92" s="156"/>
      <c r="CW92" s="156"/>
      <c r="CX92" s="156"/>
      <c r="CY92" s="156">
        <v>25</v>
      </c>
      <c r="CZ92" s="156"/>
      <c r="DA92" s="156"/>
      <c r="DB92" s="156"/>
      <c r="DC92" s="156"/>
      <c r="DD92" s="156"/>
      <c r="DE92" s="156"/>
      <c r="DF92" s="156"/>
      <c r="DG92" s="278">
        <v>70</v>
      </c>
      <c r="DH92" s="289">
        <v>245</v>
      </c>
      <c r="DI92" s="290">
        <f t="shared" si="23"/>
        <v>7</v>
      </c>
      <c r="DJ92" s="284"/>
      <c r="DK92" s="158"/>
      <c r="DL92" s="158"/>
      <c r="DM92" s="158"/>
      <c r="DN92" s="158"/>
      <c r="DO92" s="158"/>
      <c r="DP92" s="158"/>
      <c r="DQ92" s="158"/>
      <c r="DR92" s="158">
        <v>0.29057377049180327</v>
      </c>
      <c r="DS92" s="158"/>
      <c r="DT92" s="158"/>
      <c r="DU92" s="158"/>
      <c r="DV92" s="158">
        <v>0.31990632318501172</v>
      </c>
      <c r="DW92" s="158"/>
      <c r="DX92" s="158"/>
      <c r="DY92" s="158">
        <v>0.61794171220400729</v>
      </c>
      <c r="DZ92" s="158"/>
      <c r="EA92" s="158"/>
      <c r="EB92" s="158"/>
      <c r="EC92" s="158"/>
      <c r="ED92" s="158"/>
      <c r="EE92" s="158">
        <v>0.48934426229508199</v>
      </c>
      <c r="EF92" s="158"/>
      <c r="EG92" s="158">
        <v>0.62830601092896177</v>
      </c>
      <c r="EH92" s="158"/>
      <c r="EI92" s="158"/>
      <c r="EJ92" s="158"/>
      <c r="EK92" s="158"/>
      <c r="EL92" s="158"/>
      <c r="EM92" s="158"/>
      <c r="EN92" s="158"/>
      <c r="EO92" s="158">
        <v>0.69836065573770489</v>
      </c>
      <c r="EP92" s="158"/>
      <c r="EQ92" s="158"/>
      <c r="ER92" s="158"/>
      <c r="ES92" s="158"/>
      <c r="ET92" s="158"/>
      <c r="EU92" s="158"/>
      <c r="EV92" s="158"/>
      <c r="EW92" s="159">
        <v>0.64153005464480872</v>
      </c>
      <c r="EX92" s="160">
        <v>0.55939556150328984</v>
      </c>
      <c r="EY92" s="149">
        <v>5</v>
      </c>
      <c r="EZ92" s="150"/>
      <c r="FA92" s="150"/>
      <c r="FB92" s="150"/>
      <c r="FC92" s="150"/>
      <c r="FD92" s="150"/>
      <c r="FE92" s="150">
        <v>4</v>
      </c>
      <c r="FF92" s="150"/>
      <c r="FG92" s="150"/>
      <c r="FH92" s="150"/>
      <c r="FI92" s="150"/>
      <c r="FJ92" s="150"/>
      <c r="FK92" s="150">
        <v>6</v>
      </c>
      <c r="FL92" s="150"/>
      <c r="FM92" s="150"/>
      <c r="FN92" s="150"/>
      <c r="FO92" s="150"/>
      <c r="FP92" s="150"/>
      <c r="FQ92" s="150"/>
      <c r="FR92" s="150"/>
      <c r="FS92" s="150"/>
      <c r="FT92" s="150"/>
      <c r="FU92" s="150"/>
      <c r="FV92" s="150"/>
      <c r="FW92" s="150"/>
      <c r="FX92" s="150"/>
      <c r="FY92" s="150"/>
      <c r="FZ92" s="150"/>
      <c r="GA92" s="150"/>
      <c r="GB92" s="150"/>
      <c r="GC92" s="150"/>
      <c r="GD92" s="296">
        <v>8</v>
      </c>
      <c r="GE92" s="307">
        <v>23</v>
      </c>
      <c r="GF92" s="308">
        <f t="shared" si="24"/>
        <v>4</v>
      </c>
      <c r="GG92" s="302">
        <v>0.39836065573770491</v>
      </c>
      <c r="GH92" s="161"/>
      <c r="GI92" s="161"/>
      <c r="GJ92" s="161"/>
      <c r="GK92" s="161"/>
      <c r="GL92" s="161"/>
      <c r="GM92" s="161">
        <v>0.51775956284153002</v>
      </c>
      <c r="GN92" s="161"/>
      <c r="GO92" s="161"/>
      <c r="GP92" s="161"/>
      <c r="GQ92" s="161"/>
      <c r="GR92" s="161"/>
      <c r="GS92" s="161">
        <v>0.75546448087431695</v>
      </c>
      <c r="GT92" s="161"/>
      <c r="GU92" s="161"/>
      <c r="GV92" s="161"/>
      <c r="GW92" s="161"/>
      <c r="GX92" s="161"/>
      <c r="GY92" s="161"/>
      <c r="GZ92" s="161"/>
      <c r="HA92" s="161"/>
      <c r="HB92" s="161"/>
      <c r="HC92" s="161"/>
      <c r="HD92" s="161"/>
      <c r="HE92" s="161"/>
      <c r="HF92" s="161"/>
      <c r="HG92" s="161"/>
      <c r="HH92" s="161"/>
      <c r="HI92" s="161"/>
      <c r="HJ92" s="161"/>
      <c r="HK92" s="161"/>
      <c r="HL92" s="162">
        <v>0.41495901639344263</v>
      </c>
      <c r="HM92" s="163">
        <v>0.51805654549774294</v>
      </c>
      <c r="HN92" s="152">
        <v>36</v>
      </c>
      <c r="HO92" s="153"/>
      <c r="HP92" s="153"/>
      <c r="HQ92" s="153"/>
      <c r="HR92" s="153"/>
      <c r="HS92" s="164"/>
      <c r="HT92" s="153">
        <v>5</v>
      </c>
      <c r="HU92" s="165">
        <v>0.90928961748633885</v>
      </c>
      <c r="HV92" s="154"/>
      <c r="HW92" s="144">
        <v>17</v>
      </c>
      <c r="HX92" s="145">
        <v>970</v>
      </c>
      <c r="HY92" s="145">
        <v>23</v>
      </c>
      <c r="HZ92" s="145">
        <v>257</v>
      </c>
      <c r="IA92" s="145">
        <v>1197</v>
      </c>
      <c r="IB92" s="145">
        <v>1335</v>
      </c>
      <c r="IC92" s="145">
        <v>1572</v>
      </c>
      <c r="ID92" s="145">
        <v>748</v>
      </c>
      <c r="IE92" s="145">
        <v>1076</v>
      </c>
      <c r="IF92" s="145">
        <v>494</v>
      </c>
      <c r="IG92" s="145">
        <v>283</v>
      </c>
      <c r="IH92" s="145">
        <v>652</v>
      </c>
      <c r="II92" s="145">
        <v>150</v>
      </c>
      <c r="IJ92" s="145">
        <v>505</v>
      </c>
      <c r="IK92" s="145">
        <v>609</v>
      </c>
      <c r="IL92" s="145">
        <v>515</v>
      </c>
      <c r="IM92" s="145">
        <v>109</v>
      </c>
      <c r="IN92" s="145">
        <v>55</v>
      </c>
      <c r="IO92" s="145">
        <v>264</v>
      </c>
      <c r="IP92" s="145">
        <v>75</v>
      </c>
      <c r="IQ92" s="145">
        <v>71</v>
      </c>
      <c r="IR92" s="145">
        <v>101</v>
      </c>
      <c r="IS92" s="145">
        <v>8</v>
      </c>
      <c r="IT92" s="145">
        <v>104</v>
      </c>
      <c r="IU92" s="145"/>
      <c r="IV92" s="145"/>
      <c r="IW92" s="145">
        <v>1</v>
      </c>
      <c r="IX92" s="146"/>
      <c r="IY92" s="166">
        <v>11191</v>
      </c>
      <c r="IZ92" s="315">
        <f t="shared" si="25"/>
        <v>1.519077830399428E-3</v>
      </c>
      <c r="JA92" s="439">
        <f t="shared" si="26"/>
        <v>30.576502732240439</v>
      </c>
      <c r="JB92" s="444">
        <v>2228</v>
      </c>
      <c r="JC92" s="452">
        <v>0.19908855330176034</v>
      </c>
      <c r="JD92" s="445">
        <v>3892</v>
      </c>
      <c r="JE92" s="454">
        <v>0.34777946564203377</v>
      </c>
      <c r="JF92" s="167">
        <v>24.176470588235293</v>
      </c>
      <c r="JG92" s="168">
        <v>5.5701030927835049</v>
      </c>
      <c r="JH92" s="168">
        <v>4.8695652173913047</v>
      </c>
      <c r="JI92" s="168">
        <v>4.6536964980544751</v>
      </c>
      <c r="JJ92" s="168">
        <v>7.9565580618212195</v>
      </c>
      <c r="JK92" s="168">
        <v>5.0861423220973787</v>
      </c>
      <c r="JL92" s="168">
        <v>5.221374045801527</v>
      </c>
      <c r="JM92" s="168">
        <v>6.1363636363636367</v>
      </c>
      <c r="JN92" s="168">
        <v>6.3197026022304836</v>
      </c>
      <c r="JO92" s="168">
        <v>6.168016194331984</v>
      </c>
      <c r="JP92" s="168">
        <v>6.3674911660777385</v>
      </c>
      <c r="JQ92" s="168">
        <v>7.1886503067484666</v>
      </c>
      <c r="JR92" s="168">
        <v>3.5066666666666668</v>
      </c>
      <c r="JS92" s="168">
        <v>4.0099009900990099</v>
      </c>
      <c r="JT92" s="168">
        <v>4.8013136288998357</v>
      </c>
      <c r="JU92" s="168">
        <v>4.5417475728155337</v>
      </c>
      <c r="JV92" s="168">
        <v>5.9724770642201834</v>
      </c>
      <c r="JW92" s="168">
        <v>7</v>
      </c>
      <c r="JX92" s="168">
        <v>7.9696969696969697</v>
      </c>
      <c r="JY92" s="168">
        <v>4.5733333333333333</v>
      </c>
      <c r="JZ92" s="168">
        <v>2.6338028169014085</v>
      </c>
      <c r="KA92" s="168">
        <v>3.9900990099009901</v>
      </c>
      <c r="KB92" s="168">
        <v>6.75</v>
      </c>
      <c r="KC92" s="168">
        <v>2.8173076923076925</v>
      </c>
      <c r="KD92" s="168"/>
      <c r="KE92" s="168"/>
      <c r="KF92" s="168">
        <v>8</v>
      </c>
      <c r="KG92" s="169"/>
      <c r="KH92" s="464">
        <f t="shared" si="27"/>
        <v>6.2512191790711453</v>
      </c>
      <c r="KI92" s="149">
        <v>2389</v>
      </c>
      <c r="KJ92" s="150">
        <v>894</v>
      </c>
      <c r="KK92" s="150">
        <v>14</v>
      </c>
      <c r="KL92" s="150">
        <v>14</v>
      </c>
      <c r="KM92" s="150"/>
      <c r="KN92" s="296">
        <v>7880</v>
      </c>
      <c r="KO92" s="330">
        <f t="shared" si="28"/>
        <v>0.21347511393083729</v>
      </c>
      <c r="KP92" s="331">
        <f t="shared" si="29"/>
        <v>7.9885622375122867E-2</v>
      </c>
      <c r="KQ92" s="331">
        <f t="shared" si="30"/>
        <v>1.2510052720936468E-3</v>
      </c>
      <c r="KR92" s="331">
        <f t="shared" si="31"/>
        <v>1.2510052720936468E-3</v>
      </c>
      <c r="KS92" s="331">
        <f t="shared" si="32"/>
        <v>0</v>
      </c>
      <c r="KT92" s="332">
        <v>0.70413725314985254</v>
      </c>
      <c r="KU92" s="324">
        <v>7268.3128000000006</v>
      </c>
      <c r="KV92" s="170">
        <v>399.45659999999998</v>
      </c>
      <c r="KW92" s="342">
        <v>7667.7694000000001</v>
      </c>
      <c r="KX92" s="351">
        <f t="shared" si="33"/>
        <v>5.2095541631703213E-2</v>
      </c>
      <c r="KY92" s="352">
        <f t="shared" si="34"/>
        <v>0.68517285318559562</v>
      </c>
      <c r="KZ92" s="346">
        <v>5131.8161000000009</v>
      </c>
      <c r="LA92" s="171">
        <v>2164.8676999999998</v>
      </c>
      <c r="LB92" s="172">
        <v>371.08560000000006</v>
      </c>
      <c r="LC92" s="173">
        <v>0.66927105293489919</v>
      </c>
      <c r="LD92" s="174">
        <v>70</v>
      </c>
      <c r="LE92" s="175">
        <v>4006</v>
      </c>
      <c r="LF92" s="175">
        <v>85</v>
      </c>
      <c r="LG92" s="175">
        <v>931</v>
      </c>
      <c r="LH92" s="175">
        <v>7788</v>
      </c>
      <c r="LI92" s="175">
        <v>4915</v>
      </c>
      <c r="LJ92" s="175">
        <v>5713</v>
      </c>
      <c r="LK92" s="175">
        <v>3474</v>
      </c>
      <c r="LL92" s="175">
        <v>5631</v>
      </c>
      <c r="LM92" s="175">
        <v>2434</v>
      </c>
      <c r="LN92" s="175">
        <v>1438</v>
      </c>
      <c r="LO92" s="175">
        <v>3872</v>
      </c>
      <c r="LP92" s="175">
        <v>375</v>
      </c>
      <c r="LQ92" s="175">
        <v>1620</v>
      </c>
      <c r="LR92" s="175">
        <v>2350</v>
      </c>
      <c r="LS92" s="175">
        <v>1822</v>
      </c>
      <c r="LT92" s="175">
        <v>524</v>
      </c>
      <c r="LU92" s="175">
        <v>294</v>
      </c>
      <c r="LV92" s="175">
        <v>1662</v>
      </c>
      <c r="LW92" s="175">
        <v>245</v>
      </c>
      <c r="LX92" s="175">
        <v>95</v>
      </c>
      <c r="LY92" s="175">
        <v>221</v>
      </c>
      <c r="LZ92" s="175">
        <v>35</v>
      </c>
      <c r="MA92" s="175">
        <v>183</v>
      </c>
      <c r="MB92" s="175"/>
      <c r="MC92" s="175"/>
      <c r="MD92" s="175">
        <v>7</v>
      </c>
      <c r="ME92" s="364"/>
      <c r="MF92" s="374">
        <f t="shared" si="35"/>
        <v>49790</v>
      </c>
      <c r="MG92" s="375">
        <f t="shared" si="36"/>
        <v>136.03825136612022</v>
      </c>
      <c r="MH92" s="369">
        <v>324</v>
      </c>
      <c r="MI92" s="156">
        <v>438</v>
      </c>
      <c r="MJ92" s="156">
        <v>5</v>
      </c>
      <c r="MK92" s="156">
        <v>8</v>
      </c>
      <c r="ML92" s="156">
        <v>541</v>
      </c>
      <c r="MM92" s="156">
        <v>709</v>
      </c>
      <c r="MN92" s="156">
        <v>939</v>
      </c>
      <c r="MO92" s="156">
        <v>361</v>
      </c>
      <c r="MP92" s="156">
        <v>118</v>
      </c>
      <c r="MQ92" s="156">
        <v>144</v>
      </c>
      <c r="MR92" s="156">
        <v>79</v>
      </c>
      <c r="MS92" s="156">
        <v>160</v>
      </c>
      <c r="MT92" s="156">
        <v>21</v>
      </c>
      <c r="MU92" s="156">
        <v>19</v>
      </c>
      <c r="MV92" s="156">
        <v>3</v>
      </c>
      <c r="MW92" s="156">
        <v>8</v>
      </c>
      <c r="MX92" s="156">
        <v>20</v>
      </c>
      <c r="MY92" s="156">
        <v>36</v>
      </c>
      <c r="MZ92" s="156">
        <v>187</v>
      </c>
      <c r="NA92" s="156">
        <v>36</v>
      </c>
      <c r="NB92" s="156">
        <v>34</v>
      </c>
      <c r="NC92" s="156">
        <v>90</v>
      </c>
      <c r="ND92" s="156">
        <v>11</v>
      </c>
      <c r="NE92" s="156">
        <v>11</v>
      </c>
      <c r="NF92" s="156"/>
      <c r="NG92" s="156"/>
      <c r="NH92" s="156"/>
      <c r="NI92" s="278"/>
      <c r="NJ92" s="289">
        <f t="shared" si="37"/>
        <v>4302</v>
      </c>
      <c r="NK92" s="290">
        <f t="shared" si="38"/>
        <v>11.754098360655737</v>
      </c>
      <c r="NL92" s="386">
        <f t="shared" si="39"/>
        <v>49790</v>
      </c>
      <c r="NM92" s="387">
        <f t="shared" si="40"/>
        <v>4302</v>
      </c>
      <c r="NN92" s="393">
        <f t="shared" si="41"/>
        <v>7.9531169119278267E-2</v>
      </c>
      <c r="NO92" s="380"/>
      <c r="NP92" s="176"/>
      <c r="NQ92" s="176">
        <v>23</v>
      </c>
      <c r="NR92" s="176">
        <v>197</v>
      </c>
      <c r="NS92" s="176">
        <v>237</v>
      </c>
      <c r="NT92" s="176">
        <v>559</v>
      </c>
      <c r="NU92" s="176">
        <v>2530</v>
      </c>
      <c r="NV92" s="176"/>
      <c r="NW92" s="176"/>
      <c r="NX92" s="176"/>
      <c r="NY92" s="176">
        <v>756</v>
      </c>
      <c r="NZ92" s="176"/>
      <c r="OA92" s="176"/>
      <c r="OB92" s="176"/>
      <c r="OC92" s="176"/>
      <c r="OD92" s="176"/>
      <c r="OE92" s="397"/>
      <c r="OF92" s="403">
        <f t="shared" si="42"/>
        <v>4302</v>
      </c>
      <c r="OG92" s="407">
        <f t="shared" si="43"/>
        <v>5.1139005113900508E-2</v>
      </c>
      <c r="OH92" s="415">
        <v>388</v>
      </c>
      <c r="OI92" s="416">
        <v>15</v>
      </c>
      <c r="OJ92" s="416">
        <v>88</v>
      </c>
      <c r="OK92" s="416">
        <v>491</v>
      </c>
      <c r="OL92" s="416">
        <v>0</v>
      </c>
      <c r="OM92" s="416">
        <v>0</v>
      </c>
      <c r="ON92" s="416">
        <v>18</v>
      </c>
      <c r="OO92" s="416">
        <v>18</v>
      </c>
      <c r="OP92" s="417">
        <v>509</v>
      </c>
      <c r="OQ92" s="429">
        <v>5</v>
      </c>
      <c r="OR92" s="430">
        <v>4</v>
      </c>
      <c r="OS92" s="431">
        <v>9</v>
      </c>
      <c r="OT92" s="346">
        <v>4.8499999999999996</v>
      </c>
      <c r="OU92" s="177">
        <v>0.97</v>
      </c>
      <c r="OV92" s="171">
        <v>4.9799999999999995</v>
      </c>
      <c r="OW92" s="177">
        <v>0.27666666666666662</v>
      </c>
      <c r="OX92" s="171">
        <v>29.25</v>
      </c>
      <c r="OY92" s="177">
        <v>5.85</v>
      </c>
      <c r="OZ92" s="171">
        <v>32.43</v>
      </c>
      <c r="PA92" s="178">
        <v>1.8016666666666667</v>
      </c>
      <c r="PB92" s="155"/>
      <c r="PC92" s="156">
        <v>30</v>
      </c>
      <c r="PD92" s="156"/>
      <c r="PE92" s="156">
        <v>148</v>
      </c>
      <c r="PF92" s="156"/>
      <c r="PG92" s="156"/>
      <c r="PH92" s="156"/>
      <c r="PI92" s="156">
        <v>178</v>
      </c>
      <c r="PJ92" s="179">
        <v>1.5905638459476366E-2</v>
      </c>
    </row>
    <row r="93" spans="1:426" x14ac:dyDescent="0.15">
      <c r="A93" s="130" t="s">
        <v>638</v>
      </c>
      <c r="B93" s="131" t="s">
        <v>639</v>
      </c>
      <c r="C93" s="132" t="s">
        <v>640</v>
      </c>
      <c r="D93" s="131" t="s">
        <v>641</v>
      </c>
      <c r="E93" s="131" t="s">
        <v>612</v>
      </c>
      <c r="F93" s="132" t="s">
        <v>642</v>
      </c>
      <c r="G93" s="132" t="s">
        <v>642</v>
      </c>
      <c r="H93" s="132" t="s">
        <v>186</v>
      </c>
      <c r="I93" s="132" t="s">
        <v>493</v>
      </c>
      <c r="J93" s="133" t="s">
        <v>282</v>
      </c>
      <c r="K93" s="134">
        <v>1432289</v>
      </c>
      <c r="L93" s="135">
        <v>4983</v>
      </c>
      <c r="M93" s="135">
        <v>1397210</v>
      </c>
      <c r="N93" s="135">
        <v>860633</v>
      </c>
      <c r="O93" s="136">
        <v>0.61596538816641733</v>
      </c>
      <c r="P93" s="137">
        <v>35079</v>
      </c>
      <c r="Q93" s="138">
        <v>9101.5025900000001</v>
      </c>
      <c r="R93" s="139">
        <v>1221619.5474900003</v>
      </c>
      <c r="S93" s="139">
        <v>96725.51516000001</v>
      </c>
      <c r="T93" s="139">
        <v>1327446.5652400001</v>
      </c>
      <c r="U93" s="467">
        <f t="shared" si="22"/>
        <v>0.92680078199301963</v>
      </c>
      <c r="V93" s="140">
        <v>137.2439583</v>
      </c>
      <c r="W93" s="141">
        <v>7.25</v>
      </c>
      <c r="X93" s="141">
        <v>310.17703699999998</v>
      </c>
      <c r="Y93" s="141">
        <v>126.2615344</v>
      </c>
      <c r="Z93" s="141">
        <v>27.80455027</v>
      </c>
      <c r="AA93" s="141">
        <v>150.1651852</v>
      </c>
      <c r="AB93" s="141">
        <v>1.1299999999999999</v>
      </c>
      <c r="AC93" s="141">
        <v>50.470555560000001</v>
      </c>
      <c r="AD93" s="141">
        <v>67.665337300000004</v>
      </c>
      <c r="AE93" s="141">
        <v>878.16815802999997</v>
      </c>
      <c r="AF93" s="142">
        <v>0.18057648943272428</v>
      </c>
      <c r="AG93" s="143">
        <v>0.4081103542763691</v>
      </c>
      <c r="AH93" s="147"/>
      <c r="AI93" s="148">
        <v>1</v>
      </c>
      <c r="AJ93" s="149">
        <v>10072</v>
      </c>
      <c r="AK93" s="150">
        <v>9725</v>
      </c>
      <c r="AL93" s="150">
        <v>4016</v>
      </c>
      <c r="AM93" s="150">
        <v>16423</v>
      </c>
      <c r="AN93" s="151">
        <v>1808</v>
      </c>
      <c r="AO93" s="149">
        <v>15556</v>
      </c>
      <c r="AP93" s="150">
        <v>6277</v>
      </c>
      <c r="AQ93" s="151">
        <v>5538</v>
      </c>
      <c r="AR93" s="152"/>
      <c r="AS93" s="153">
        <v>1</v>
      </c>
      <c r="AT93" s="153"/>
      <c r="AU93" s="153"/>
      <c r="AV93" s="153"/>
      <c r="AW93" s="153"/>
      <c r="AX93" s="153"/>
      <c r="AY93" s="153"/>
      <c r="AZ93" s="153"/>
      <c r="BA93" s="153"/>
      <c r="BB93" s="153"/>
      <c r="BC93" s="153"/>
      <c r="BD93" s="153"/>
      <c r="BE93" s="153"/>
      <c r="BF93" s="153"/>
      <c r="BG93" s="153">
        <v>1</v>
      </c>
      <c r="BH93" s="153"/>
      <c r="BI93" s="153"/>
      <c r="BJ93" s="153"/>
      <c r="BK93" s="153"/>
      <c r="BL93" s="153"/>
      <c r="BM93" s="153"/>
      <c r="BN93" s="153"/>
      <c r="BO93" s="153"/>
      <c r="BP93" s="153"/>
      <c r="BQ93" s="153"/>
      <c r="BR93" s="153"/>
      <c r="BS93" s="154">
        <v>2</v>
      </c>
      <c r="BT93" s="155"/>
      <c r="BU93" s="156"/>
      <c r="BV93" s="156"/>
      <c r="BW93" s="156"/>
      <c r="BX93" s="156"/>
      <c r="BY93" s="156"/>
      <c r="BZ93" s="156"/>
      <c r="CA93" s="156"/>
      <c r="CB93" s="156">
        <v>20</v>
      </c>
      <c r="CC93" s="156"/>
      <c r="CD93" s="156"/>
      <c r="CE93" s="156"/>
      <c r="CF93" s="156">
        <v>36</v>
      </c>
      <c r="CG93" s="156"/>
      <c r="CH93" s="156"/>
      <c r="CI93" s="156">
        <v>60</v>
      </c>
      <c r="CJ93" s="156"/>
      <c r="CK93" s="156"/>
      <c r="CL93" s="156"/>
      <c r="CM93" s="156"/>
      <c r="CN93" s="156"/>
      <c r="CO93" s="156">
        <v>22</v>
      </c>
      <c r="CP93" s="156"/>
      <c r="CQ93" s="156">
        <v>30</v>
      </c>
      <c r="CR93" s="156"/>
      <c r="CS93" s="156"/>
      <c r="CT93" s="156"/>
      <c r="CU93" s="156"/>
      <c r="CV93" s="156">
        <v>35</v>
      </c>
      <c r="CW93" s="156"/>
      <c r="CX93" s="156"/>
      <c r="CY93" s="156"/>
      <c r="CZ93" s="156"/>
      <c r="DA93" s="156"/>
      <c r="DB93" s="156"/>
      <c r="DC93" s="156">
        <v>24</v>
      </c>
      <c r="DD93" s="156"/>
      <c r="DE93" s="156"/>
      <c r="DF93" s="156">
        <v>23</v>
      </c>
      <c r="DG93" s="278">
        <v>64</v>
      </c>
      <c r="DH93" s="289">
        <v>314</v>
      </c>
      <c r="DI93" s="290">
        <f t="shared" si="23"/>
        <v>9</v>
      </c>
      <c r="DJ93" s="284"/>
      <c r="DK93" s="158"/>
      <c r="DL93" s="158"/>
      <c r="DM93" s="158"/>
      <c r="DN93" s="158"/>
      <c r="DO93" s="158"/>
      <c r="DP93" s="158"/>
      <c r="DQ93" s="158"/>
      <c r="DR93" s="158">
        <v>0.45327868852459019</v>
      </c>
      <c r="DS93" s="158"/>
      <c r="DT93" s="158"/>
      <c r="DU93" s="158"/>
      <c r="DV93" s="158">
        <v>0.3938221007893139</v>
      </c>
      <c r="DW93" s="158"/>
      <c r="DX93" s="158"/>
      <c r="DY93" s="158">
        <v>0.3762295081967213</v>
      </c>
      <c r="DZ93" s="158"/>
      <c r="EA93" s="158"/>
      <c r="EB93" s="158"/>
      <c r="EC93" s="158"/>
      <c r="ED93" s="158"/>
      <c r="EE93" s="158">
        <v>0.45926477893691009</v>
      </c>
      <c r="EF93" s="158"/>
      <c r="EG93" s="158">
        <v>0.58861566484517303</v>
      </c>
      <c r="EH93" s="158"/>
      <c r="EI93" s="158"/>
      <c r="EJ93" s="158"/>
      <c r="EK93" s="158"/>
      <c r="EL93" s="158">
        <v>0.66182669789227166</v>
      </c>
      <c r="EM93" s="158"/>
      <c r="EN93" s="158"/>
      <c r="EO93" s="158"/>
      <c r="EP93" s="158"/>
      <c r="EQ93" s="158"/>
      <c r="ER93" s="158"/>
      <c r="ES93" s="158">
        <v>0.63945810564663019</v>
      </c>
      <c r="ET93" s="158"/>
      <c r="EU93" s="158"/>
      <c r="EV93" s="158">
        <v>6.4385839866951775E-2</v>
      </c>
      <c r="EW93" s="159">
        <v>0.48603995901639346</v>
      </c>
      <c r="EX93" s="160">
        <v>0.46075667397584491</v>
      </c>
      <c r="EY93" s="149">
        <v>5</v>
      </c>
      <c r="EZ93" s="150"/>
      <c r="FA93" s="150"/>
      <c r="FB93" s="150"/>
      <c r="FC93" s="150"/>
      <c r="FD93" s="150"/>
      <c r="FE93" s="150">
        <v>4</v>
      </c>
      <c r="FF93" s="150"/>
      <c r="FG93" s="150"/>
      <c r="FH93" s="150">
        <v>7</v>
      </c>
      <c r="FI93" s="150"/>
      <c r="FJ93" s="150"/>
      <c r="FK93" s="150">
        <v>8</v>
      </c>
      <c r="FL93" s="150"/>
      <c r="FM93" s="150"/>
      <c r="FN93" s="150"/>
      <c r="FO93" s="150"/>
      <c r="FP93" s="150"/>
      <c r="FQ93" s="150">
        <v>4</v>
      </c>
      <c r="FR93" s="150"/>
      <c r="FS93" s="150">
        <v>8</v>
      </c>
      <c r="FT93" s="150"/>
      <c r="FU93" s="150">
        <v>7</v>
      </c>
      <c r="FV93" s="150"/>
      <c r="FW93" s="150"/>
      <c r="FX93" s="150"/>
      <c r="FY93" s="150"/>
      <c r="FZ93" s="150"/>
      <c r="GA93" s="150"/>
      <c r="GB93" s="150"/>
      <c r="GC93" s="150"/>
      <c r="GD93" s="296">
        <v>5</v>
      </c>
      <c r="GE93" s="307">
        <v>48</v>
      </c>
      <c r="GF93" s="308">
        <f t="shared" si="24"/>
        <v>8</v>
      </c>
      <c r="GG93" s="302">
        <v>0.3912568306010929</v>
      </c>
      <c r="GH93" s="161"/>
      <c r="GI93" s="161"/>
      <c r="GJ93" s="161"/>
      <c r="GK93" s="161"/>
      <c r="GL93" s="161"/>
      <c r="GM93" s="161">
        <v>0.70696721311475408</v>
      </c>
      <c r="GN93" s="161"/>
      <c r="GO93" s="161"/>
      <c r="GP93" s="161">
        <v>0.31069476971116317</v>
      </c>
      <c r="GQ93" s="161"/>
      <c r="GR93" s="161"/>
      <c r="GS93" s="161">
        <v>0.24658469945355191</v>
      </c>
      <c r="GT93" s="161"/>
      <c r="GU93" s="161"/>
      <c r="GV93" s="161"/>
      <c r="GW93" s="161"/>
      <c r="GX93" s="161"/>
      <c r="GY93" s="161">
        <v>0.56693989071038253</v>
      </c>
      <c r="GZ93" s="161"/>
      <c r="HA93" s="161">
        <v>0.61748633879781423</v>
      </c>
      <c r="HB93" s="161"/>
      <c r="HC93" s="161">
        <v>0.50819672131147542</v>
      </c>
      <c r="HD93" s="161"/>
      <c r="HE93" s="161"/>
      <c r="HF93" s="161"/>
      <c r="HG93" s="161"/>
      <c r="HH93" s="161"/>
      <c r="HI93" s="161"/>
      <c r="HJ93" s="161"/>
      <c r="HK93" s="161"/>
      <c r="HL93" s="162">
        <v>0.58524590163934431</v>
      </c>
      <c r="HM93" s="163">
        <v>0.47131147540983609</v>
      </c>
      <c r="HN93" s="152">
        <v>36</v>
      </c>
      <c r="HO93" s="153"/>
      <c r="HP93" s="153"/>
      <c r="HQ93" s="153"/>
      <c r="HR93" s="153"/>
      <c r="HS93" s="164"/>
      <c r="HT93" s="153">
        <v>5</v>
      </c>
      <c r="HU93" s="165">
        <v>0.7715846994535519</v>
      </c>
      <c r="HV93" s="154"/>
      <c r="HW93" s="144">
        <v>49</v>
      </c>
      <c r="HX93" s="145">
        <v>963</v>
      </c>
      <c r="HY93" s="145">
        <v>27</v>
      </c>
      <c r="HZ93" s="145">
        <v>493</v>
      </c>
      <c r="IA93" s="145">
        <v>747</v>
      </c>
      <c r="IB93" s="145">
        <v>904</v>
      </c>
      <c r="IC93" s="145">
        <v>1327</v>
      </c>
      <c r="ID93" s="145">
        <v>398</v>
      </c>
      <c r="IE93" s="145">
        <v>2466</v>
      </c>
      <c r="IF93" s="145">
        <v>555</v>
      </c>
      <c r="IG93" s="145">
        <v>248</v>
      </c>
      <c r="IH93" s="145">
        <v>567</v>
      </c>
      <c r="II93" s="145">
        <v>11</v>
      </c>
      <c r="IJ93" s="145">
        <v>512</v>
      </c>
      <c r="IK93" s="145">
        <v>990</v>
      </c>
      <c r="IL93" s="145">
        <v>846</v>
      </c>
      <c r="IM93" s="145">
        <v>199</v>
      </c>
      <c r="IN93" s="145">
        <v>34</v>
      </c>
      <c r="IO93" s="145">
        <v>283</v>
      </c>
      <c r="IP93" s="145">
        <v>66</v>
      </c>
      <c r="IQ93" s="145">
        <v>60</v>
      </c>
      <c r="IR93" s="145">
        <v>143</v>
      </c>
      <c r="IS93" s="145">
        <v>9</v>
      </c>
      <c r="IT93" s="145">
        <v>172</v>
      </c>
      <c r="IU93" s="145">
        <v>568</v>
      </c>
      <c r="IV93" s="145">
        <v>2</v>
      </c>
      <c r="IW93" s="145">
        <v>6</v>
      </c>
      <c r="IX93" s="146"/>
      <c r="IY93" s="166">
        <v>12645</v>
      </c>
      <c r="IZ93" s="315">
        <f t="shared" si="25"/>
        <v>4.0332147093712929E-3</v>
      </c>
      <c r="JA93" s="439">
        <f t="shared" si="26"/>
        <v>34.549180327868854</v>
      </c>
      <c r="JB93" s="444">
        <v>1070</v>
      </c>
      <c r="JC93" s="452">
        <v>8.4618426255436932E-2</v>
      </c>
      <c r="JD93" s="445">
        <v>4573</v>
      </c>
      <c r="JE93" s="454">
        <v>0.3616449189402926</v>
      </c>
      <c r="JF93" s="167">
        <v>19.959183673469386</v>
      </c>
      <c r="JG93" s="168">
        <v>6.7113187954309446</v>
      </c>
      <c r="JH93" s="168">
        <v>3.3333333333333335</v>
      </c>
      <c r="JI93" s="168">
        <v>3.9148073022312375</v>
      </c>
      <c r="JJ93" s="168">
        <v>6.6157965194109769</v>
      </c>
      <c r="JK93" s="168">
        <v>5.5873893805309738</v>
      </c>
      <c r="JL93" s="168">
        <v>4.6631499623210253</v>
      </c>
      <c r="JM93" s="168">
        <v>5.8040201005025125</v>
      </c>
      <c r="JN93" s="168">
        <v>5.8041362530413627</v>
      </c>
      <c r="JO93" s="168">
        <v>4.7405405405405405</v>
      </c>
      <c r="JP93" s="168">
        <v>5.7016129032258061</v>
      </c>
      <c r="JQ93" s="168">
        <v>5.1428571428571432</v>
      </c>
      <c r="JR93" s="168">
        <v>6.8181818181818183</v>
      </c>
      <c r="JS93" s="168">
        <v>3.982421875</v>
      </c>
      <c r="JT93" s="168">
        <v>4.8343434343434346</v>
      </c>
      <c r="JU93" s="168">
        <v>5.9846335697399526</v>
      </c>
      <c r="JV93" s="168">
        <v>4.3567839195979898</v>
      </c>
      <c r="JW93" s="168">
        <v>5.382352941176471</v>
      </c>
      <c r="JX93" s="168">
        <v>8.4134275618374552</v>
      </c>
      <c r="JY93" s="168">
        <v>6.6818181818181817</v>
      </c>
      <c r="JZ93" s="168">
        <v>2.9166666666666665</v>
      </c>
      <c r="KA93" s="168">
        <v>4.3286713286713283</v>
      </c>
      <c r="KB93" s="168">
        <v>7.7777777777777777</v>
      </c>
      <c r="KC93" s="168">
        <v>4.4011627906976747</v>
      </c>
      <c r="KD93" s="168">
        <v>10.81161971830986</v>
      </c>
      <c r="KE93" s="168">
        <v>20.5</v>
      </c>
      <c r="KF93" s="168">
        <v>7.333333333333333</v>
      </c>
      <c r="KG93" s="169"/>
      <c r="KH93" s="464">
        <f t="shared" si="27"/>
        <v>6.7593089194091549</v>
      </c>
      <c r="KI93" s="149">
        <v>3703</v>
      </c>
      <c r="KJ93" s="150">
        <v>2113</v>
      </c>
      <c r="KK93" s="150">
        <v>115</v>
      </c>
      <c r="KL93" s="150"/>
      <c r="KM93" s="150"/>
      <c r="KN93" s="296">
        <v>6714</v>
      </c>
      <c r="KO93" s="330">
        <f t="shared" si="28"/>
        <v>0.29284302095689996</v>
      </c>
      <c r="KP93" s="331">
        <f t="shared" si="29"/>
        <v>0.1671016211941479</v>
      </c>
      <c r="KQ93" s="331">
        <f t="shared" si="30"/>
        <v>9.0945037564254642E-3</v>
      </c>
      <c r="KR93" s="331">
        <f t="shared" si="31"/>
        <v>0</v>
      </c>
      <c r="KS93" s="331">
        <f t="shared" si="32"/>
        <v>0</v>
      </c>
      <c r="KT93" s="332">
        <v>0.53096085409252669</v>
      </c>
      <c r="KU93" s="324">
        <v>9884.9396000000015</v>
      </c>
      <c r="KV93" s="170">
        <v>812.58820000000014</v>
      </c>
      <c r="KW93" s="342">
        <v>10697.5278</v>
      </c>
      <c r="KX93" s="351">
        <f t="shared" si="33"/>
        <v>7.5960372825579395E-2</v>
      </c>
      <c r="KY93" s="352">
        <f t="shared" si="34"/>
        <v>0.84598875444839861</v>
      </c>
      <c r="KZ93" s="346">
        <v>5618.4958000000006</v>
      </c>
      <c r="LA93" s="171">
        <v>4340.8744000000006</v>
      </c>
      <c r="LB93" s="172">
        <v>738.1576</v>
      </c>
      <c r="LC93" s="173">
        <v>0.5252144144930383</v>
      </c>
      <c r="LD93" s="174">
        <v>219</v>
      </c>
      <c r="LE93" s="175">
        <v>3880</v>
      </c>
      <c r="LF93" s="175">
        <v>60</v>
      </c>
      <c r="LG93" s="175">
        <v>1295</v>
      </c>
      <c r="LH93" s="175">
        <v>3627</v>
      </c>
      <c r="LI93" s="175">
        <v>3839</v>
      </c>
      <c r="LJ93" s="175">
        <v>4103</v>
      </c>
      <c r="LK93" s="175">
        <v>1822</v>
      </c>
      <c r="LL93" s="175">
        <v>10481</v>
      </c>
      <c r="LM93" s="175">
        <v>2020</v>
      </c>
      <c r="LN93" s="175">
        <v>1149</v>
      </c>
      <c r="LO93" s="175">
        <v>2256</v>
      </c>
      <c r="LP93" s="175">
        <v>64</v>
      </c>
      <c r="LQ93" s="175">
        <v>1221</v>
      </c>
      <c r="LR93" s="175">
        <v>3394</v>
      </c>
      <c r="LS93" s="175">
        <v>3448</v>
      </c>
      <c r="LT93" s="175">
        <v>642</v>
      </c>
      <c r="LU93" s="175">
        <v>139</v>
      </c>
      <c r="LV93" s="175">
        <v>1850</v>
      </c>
      <c r="LW93" s="175">
        <v>335</v>
      </c>
      <c r="LX93" s="175">
        <v>73</v>
      </c>
      <c r="LY93" s="175">
        <v>369</v>
      </c>
      <c r="LZ93" s="175">
        <v>56</v>
      </c>
      <c r="MA93" s="175">
        <v>584</v>
      </c>
      <c r="MB93" s="175">
        <v>5573</v>
      </c>
      <c r="MC93" s="175">
        <v>6</v>
      </c>
      <c r="MD93" s="175">
        <v>28</v>
      </c>
      <c r="ME93" s="364"/>
      <c r="MF93" s="374">
        <f t="shared" si="35"/>
        <v>52533</v>
      </c>
      <c r="MG93" s="375">
        <f t="shared" si="36"/>
        <v>143.53278688524591</v>
      </c>
      <c r="MH93" s="369">
        <v>711</v>
      </c>
      <c r="MI93" s="156">
        <v>1673</v>
      </c>
      <c r="MJ93" s="156">
        <v>8</v>
      </c>
      <c r="MK93" s="156">
        <v>157</v>
      </c>
      <c r="ML93" s="156">
        <v>591</v>
      </c>
      <c r="MM93" s="156">
        <v>320</v>
      </c>
      <c r="MN93" s="156">
        <v>860</v>
      </c>
      <c r="MO93" s="156">
        <v>87</v>
      </c>
      <c r="MP93" s="156">
        <v>1394</v>
      </c>
      <c r="MQ93" s="156">
        <v>127</v>
      </c>
      <c r="MR93" s="156">
        <v>47</v>
      </c>
      <c r="MS93" s="156">
        <v>93</v>
      </c>
      <c r="MT93" s="156"/>
      <c r="MU93" s="156">
        <v>368</v>
      </c>
      <c r="MV93" s="156">
        <v>421</v>
      </c>
      <c r="MW93" s="156">
        <v>776</v>
      </c>
      <c r="MX93" s="156">
        <v>32</v>
      </c>
      <c r="MY93" s="156">
        <v>11</v>
      </c>
      <c r="MZ93" s="156">
        <v>259</v>
      </c>
      <c r="NA93" s="156">
        <v>45</v>
      </c>
      <c r="NB93" s="156">
        <v>58</v>
      </c>
      <c r="NC93" s="156">
        <v>141</v>
      </c>
      <c r="ND93" s="156">
        <v>5</v>
      </c>
      <c r="NE93" s="156">
        <v>42</v>
      </c>
      <c r="NF93" s="156"/>
      <c r="NG93" s="156">
        <v>33</v>
      </c>
      <c r="NH93" s="156">
        <v>11</v>
      </c>
      <c r="NI93" s="278"/>
      <c r="NJ93" s="289">
        <f t="shared" si="37"/>
        <v>8270</v>
      </c>
      <c r="NK93" s="290">
        <f t="shared" si="38"/>
        <v>22.595628415300546</v>
      </c>
      <c r="NL93" s="386">
        <f t="shared" si="39"/>
        <v>52533</v>
      </c>
      <c r="NM93" s="387">
        <f t="shared" si="40"/>
        <v>8270</v>
      </c>
      <c r="NN93" s="393">
        <f t="shared" si="41"/>
        <v>0.13601302567307536</v>
      </c>
      <c r="NO93" s="380"/>
      <c r="NP93" s="176">
        <v>4</v>
      </c>
      <c r="NQ93" s="176">
        <v>50</v>
      </c>
      <c r="NR93" s="176">
        <v>351</v>
      </c>
      <c r="NS93" s="176">
        <v>239</v>
      </c>
      <c r="NT93" s="176">
        <v>1461</v>
      </c>
      <c r="NU93" s="176">
        <v>4109</v>
      </c>
      <c r="NV93" s="176"/>
      <c r="NW93" s="176"/>
      <c r="NX93" s="176"/>
      <c r="NY93" s="176">
        <v>1028</v>
      </c>
      <c r="NZ93" s="176"/>
      <c r="OA93" s="176"/>
      <c r="OB93" s="176">
        <v>114</v>
      </c>
      <c r="OC93" s="176">
        <v>706</v>
      </c>
      <c r="OD93" s="176">
        <v>207</v>
      </c>
      <c r="OE93" s="397">
        <v>1</v>
      </c>
      <c r="OF93" s="403">
        <f t="shared" si="42"/>
        <v>8270</v>
      </c>
      <c r="OG93" s="407">
        <f t="shared" si="43"/>
        <v>4.8972188633615479E-2</v>
      </c>
      <c r="OH93" s="415">
        <v>294</v>
      </c>
      <c r="OI93" s="416">
        <v>250</v>
      </c>
      <c r="OJ93" s="416">
        <v>26</v>
      </c>
      <c r="OK93" s="416">
        <v>570</v>
      </c>
      <c r="OL93" s="416">
        <v>1</v>
      </c>
      <c r="OM93" s="416">
        <v>59</v>
      </c>
      <c r="ON93" s="416">
        <v>576</v>
      </c>
      <c r="OO93" s="416">
        <v>636</v>
      </c>
      <c r="OP93" s="417">
        <v>1206</v>
      </c>
      <c r="OQ93" s="429"/>
      <c r="OR93" s="430">
        <v>2</v>
      </c>
      <c r="OS93" s="431">
        <v>2</v>
      </c>
      <c r="OT93" s="346">
        <v>10.15</v>
      </c>
      <c r="OU93" s="177">
        <v>2.0300000000000002</v>
      </c>
      <c r="OV93" s="171">
        <v>17.470000000000002</v>
      </c>
      <c r="OW93" s="177">
        <v>0.40627906976744194</v>
      </c>
      <c r="OX93" s="171">
        <v>26.15</v>
      </c>
      <c r="OY93" s="177">
        <v>5.2299999999999995</v>
      </c>
      <c r="OZ93" s="171">
        <v>101.83</v>
      </c>
      <c r="PA93" s="178">
        <v>2.3681395348837211</v>
      </c>
      <c r="PB93" s="155"/>
      <c r="PC93" s="156"/>
      <c r="PD93" s="156"/>
      <c r="PE93" s="156">
        <v>354</v>
      </c>
      <c r="PF93" s="156">
        <v>1</v>
      </c>
      <c r="PG93" s="156"/>
      <c r="PH93" s="156"/>
      <c r="PI93" s="156">
        <v>355</v>
      </c>
      <c r="PJ93" s="179">
        <v>2.8074337682878609E-2</v>
      </c>
    </row>
    <row r="94" spans="1:426" x14ac:dyDescent="0.15">
      <c r="A94" s="130" t="s">
        <v>643</v>
      </c>
      <c r="B94" s="131" t="s">
        <v>644</v>
      </c>
      <c r="C94" s="132" t="s">
        <v>645</v>
      </c>
      <c r="D94" s="131" t="s">
        <v>646</v>
      </c>
      <c r="E94" s="131" t="s">
        <v>612</v>
      </c>
      <c r="F94" s="132" t="s">
        <v>647</v>
      </c>
      <c r="G94" s="132" t="s">
        <v>647</v>
      </c>
      <c r="H94" s="132" t="s">
        <v>186</v>
      </c>
      <c r="I94" s="132" t="s">
        <v>493</v>
      </c>
      <c r="J94" s="133" t="s">
        <v>282</v>
      </c>
      <c r="K94" s="134">
        <v>1751996</v>
      </c>
      <c r="L94" s="135">
        <v>6132</v>
      </c>
      <c r="M94" s="135">
        <v>1746718</v>
      </c>
      <c r="N94" s="135">
        <v>1119080</v>
      </c>
      <c r="O94" s="136">
        <v>0.64067582746613938</v>
      </c>
      <c r="P94" s="137">
        <v>5278</v>
      </c>
      <c r="Q94" s="138">
        <v>7761.6747300000006</v>
      </c>
      <c r="R94" s="139">
        <v>1411776.6350499999</v>
      </c>
      <c r="S94" s="139">
        <v>161256.86118000001</v>
      </c>
      <c r="T94" s="139">
        <v>1580795.17096</v>
      </c>
      <c r="U94" s="467">
        <f t="shared" si="22"/>
        <v>0.90228240872696053</v>
      </c>
      <c r="V94" s="140">
        <v>174.9194048</v>
      </c>
      <c r="W94" s="141">
        <v>13.58710814</v>
      </c>
      <c r="X94" s="141">
        <v>379.2119841</v>
      </c>
      <c r="Y94" s="141">
        <v>157.49058199999999</v>
      </c>
      <c r="Z94" s="141">
        <v>40.18793651</v>
      </c>
      <c r="AA94" s="141">
        <v>154.9019577</v>
      </c>
      <c r="AB94" s="141">
        <v>0.2</v>
      </c>
      <c r="AC94" s="141">
        <v>77.101235119999998</v>
      </c>
      <c r="AD94" s="141">
        <v>102.7904812</v>
      </c>
      <c r="AE94" s="141">
        <v>1100.3906895699999</v>
      </c>
      <c r="AF94" s="142">
        <v>0.19002672450835348</v>
      </c>
      <c r="AG94" s="143">
        <v>0.41196350579416574</v>
      </c>
      <c r="AH94" s="147"/>
      <c r="AI94" s="148">
        <v>1</v>
      </c>
      <c r="AJ94" s="149">
        <v>7618</v>
      </c>
      <c r="AK94" s="150">
        <v>7032</v>
      </c>
      <c r="AL94" s="150">
        <v>62</v>
      </c>
      <c r="AM94" s="150">
        <v>1</v>
      </c>
      <c r="AN94" s="151">
        <v>27137</v>
      </c>
      <c r="AO94" s="149">
        <v>23683</v>
      </c>
      <c r="AP94" s="150">
        <v>9757</v>
      </c>
      <c r="AQ94" s="151">
        <v>6038</v>
      </c>
      <c r="AR94" s="152"/>
      <c r="AS94" s="153"/>
      <c r="AT94" s="153"/>
      <c r="AU94" s="153"/>
      <c r="AV94" s="153"/>
      <c r="AW94" s="153"/>
      <c r="AX94" s="153"/>
      <c r="AY94" s="153"/>
      <c r="AZ94" s="153"/>
      <c r="BA94" s="153"/>
      <c r="BB94" s="153"/>
      <c r="BC94" s="153"/>
      <c r="BD94" s="153"/>
      <c r="BE94" s="153"/>
      <c r="BF94" s="153"/>
      <c r="BG94" s="153"/>
      <c r="BH94" s="153"/>
      <c r="BI94" s="153"/>
      <c r="BJ94" s="153">
        <v>1</v>
      </c>
      <c r="BK94" s="153"/>
      <c r="BL94" s="153"/>
      <c r="BM94" s="153"/>
      <c r="BN94" s="153"/>
      <c r="BO94" s="153"/>
      <c r="BP94" s="153"/>
      <c r="BQ94" s="153"/>
      <c r="BR94" s="153"/>
      <c r="BS94" s="154">
        <v>1</v>
      </c>
      <c r="BT94" s="155"/>
      <c r="BU94" s="156"/>
      <c r="BV94" s="156"/>
      <c r="BW94" s="156"/>
      <c r="BX94" s="156"/>
      <c r="BY94" s="156"/>
      <c r="BZ94" s="156"/>
      <c r="CA94" s="156"/>
      <c r="CB94" s="156">
        <v>23</v>
      </c>
      <c r="CC94" s="156"/>
      <c r="CD94" s="156"/>
      <c r="CE94" s="156"/>
      <c r="CF94" s="156">
        <v>33</v>
      </c>
      <c r="CG94" s="156"/>
      <c r="CH94" s="156"/>
      <c r="CI94" s="156">
        <v>61</v>
      </c>
      <c r="CJ94" s="156">
        <v>15</v>
      </c>
      <c r="CK94" s="156"/>
      <c r="CL94" s="156"/>
      <c r="CM94" s="156">
        <v>6</v>
      </c>
      <c r="CN94" s="156"/>
      <c r="CO94" s="156">
        <v>14</v>
      </c>
      <c r="CP94" s="156"/>
      <c r="CQ94" s="156">
        <v>25</v>
      </c>
      <c r="CR94" s="156"/>
      <c r="CS94" s="156"/>
      <c r="CT94" s="156"/>
      <c r="CU94" s="156"/>
      <c r="CV94" s="156">
        <v>21</v>
      </c>
      <c r="CW94" s="156">
        <v>6</v>
      </c>
      <c r="CX94" s="156"/>
      <c r="CY94" s="156">
        <v>24</v>
      </c>
      <c r="CZ94" s="156"/>
      <c r="DA94" s="156">
        <v>40</v>
      </c>
      <c r="DB94" s="156"/>
      <c r="DC94" s="156">
        <v>26</v>
      </c>
      <c r="DD94" s="156"/>
      <c r="DE94" s="156"/>
      <c r="DF94" s="156"/>
      <c r="DG94" s="278">
        <v>104</v>
      </c>
      <c r="DH94" s="289">
        <v>398</v>
      </c>
      <c r="DI94" s="290">
        <f t="shared" si="23"/>
        <v>13</v>
      </c>
      <c r="DJ94" s="284"/>
      <c r="DK94" s="158"/>
      <c r="DL94" s="158"/>
      <c r="DM94" s="158"/>
      <c r="DN94" s="158"/>
      <c r="DO94" s="158"/>
      <c r="DP94" s="158"/>
      <c r="DQ94" s="158"/>
      <c r="DR94" s="158">
        <v>0.5650985982418627</v>
      </c>
      <c r="DS94" s="158"/>
      <c r="DT94" s="158"/>
      <c r="DU94" s="158"/>
      <c r="DV94" s="158">
        <v>0.41745322073190927</v>
      </c>
      <c r="DW94" s="158"/>
      <c r="DX94" s="158"/>
      <c r="DY94" s="158">
        <v>0.60212308519215263</v>
      </c>
      <c r="DZ94" s="158">
        <v>0.76520947176684884</v>
      </c>
      <c r="EA94" s="158"/>
      <c r="EB94" s="158"/>
      <c r="EC94" s="158">
        <v>0.18123861566484517</v>
      </c>
      <c r="ED94" s="158"/>
      <c r="EE94" s="158">
        <v>0.5095628415300546</v>
      </c>
      <c r="EF94" s="158"/>
      <c r="EG94" s="158">
        <v>0.59442622950819668</v>
      </c>
      <c r="EH94" s="158"/>
      <c r="EI94" s="158"/>
      <c r="EJ94" s="158"/>
      <c r="EK94" s="158"/>
      <c r="EL94" s="158">
        <v>0.76476710902940415</v>
      </c>
      <c r="EM94" s="158">
        <v>0.40801457194899821</v>
      </c>
      <c r="EN94" s="158"/>
      <c r="EO94" s="158">
        <v>0.68385701275045541</v>
      </c>
      <c r="EP94" s="158"/>
      <c r="EQ94" s="158">
        <v>0.61728142076502734</v>
      </c>
      <c r="ER94" s="158"/>
      <c r="ES94" s="158">
        <v>0.7335014712063892</v>
      </c>
      <c r="ET94" s="158"/>
      <c r="EU94" s="158"/>
      <c r="EV94" s="158"/>
      <c r="EW94" s="159">
        <v>0.65429277007145858</v>
      </c>
      <c r="EX94" s="160">
        <v>0.61505615509240186</v>
      </c>
      <c r="EY94" s="149">
        <v>5</v>
      </c>
      <c r="EZ94" s="150"/>
      <c r="FA94" s="150"/>
      <c r="FB94" s="150"/>
      <c r="FC94" s="150"/>
      <c r="FD94" s="150"/>
      <c r="FE94" s="150">
        <v>6</v>
      </c>
      <c r="FF94" s="150"/>
      <c r="FG94" s="150"/>
      <c r="FH94" s="150"/>
      <c r="FI94" s="150"/>
      <c r="FJ94" s="150"/>
      <c r="FK94" s="150">
        <v>12</v>
      </c>
      <c r="FL94" s="150"/>
      <c r="FM94" s="150"/>
      <c r="FN94" s="150"/>
      <c r="FO94" s="150"/>
      <c r="FP94" s="150"/>
      <c r="FQ94" s="150"/>
      <c r="FR94" s="150"/>
      <c r="FS94" s="150"/>
      <c r="FT94" s="150"/>
      <c r="FU94" s="150"/>
      <c r="FV94" s="150"/>
      <c r="FW94" s="150"/>
      <c r="FX94" s="150"/>
      <c r="FY94" s="150"/>
      <c r="FZ94" s="150"/>
      <c r="GA94" s="150"/>
      <c r="GB94" s="150"/>
      <c r="GC94" s="150"/>
      <c r="GD94" s="296">
        <v>11</v>
      </c>
      <c r="GE94" s="307">
        <v>34</v>
      </c>
      <c r="GF94" s="308">
        <f t="shared" si="24"/>
        <v>4</v>
      </c>
      <c r="GG94" s="302">
        <v>0.44754098360655736</v>
      </c>
      <c r="GH94" s="161"/>
      <c r="GI94" s="161"/>
      <c r="GJ94" s="161"/>
      <c r="GK94" s="161"/>
      <c r="GL94" s="161"/>
      <c r="GM94" s="161">
        <v>0.49271402550091076</v>
      </c>
      <c r="GN94" s="161"/>
      <c r="GO94" s="161"/>
      <c r="GP94" s="161"/>
      <c r="GQ94" s="161"/>
      <c r="GR94" s="161"/>
      <c r="GS94" s="161">
        <v>0.65095628415300544</v>
      </c>
      <c r="GT94" s="161"/>
      <c r="GU94" s="161"/>
      <c r="GV94" s="161"/>
      <c r="GW94" s="161"/>
      <c r="GX94" s="161"/>
      <c r="GY94" s="161"/>
      <c r="GZ94" s="161"/>
      <c r="HA94" s="161"/>
      <c r="HB94" s="161"/>
      <c r="HC94" s="161"/>
      <c r="HD94" s="161"/>
      <c r="HE94" s="161"/>
      <c r="HF94" s="161"/>
      <c r="HG94" s="161"/>
      <c r="HH94" s="161"/>
      <c r="HI94" s="161"/>
      <c r="HJ94" s="161"/>
      <c r="HK94" s="161"/>
      <c r="HL94" s="162">
        <v>0.61649279682066571</v>
      </c>
      <c r="HM94" s="163">
        <v>0.58196721311475408</v>
      </c>
      <c r="HN94" s="152">
        <v>69</v>
      </c>
      <c r="HO94" s="153"/>
      <c r="HP94" s="153"/>
      <c r="HQ94" s="153"/>
      <c r="HR94" s="153"/>
      <c r="HS94" s="164"/>
      <c r="HT94" s="153"/>
      <c r="HU94" s="165"/>
      <c r="HV94" s="154"/>
      <c r="HW94" s="144">
        <v>34</v>
      </c>
      <c r="HX94" s="145">
        <v>973</v>
      </c>
      <c r="HY94" s="145">
        <v>27</v>
      </c>
      <c r="HZ94" s="145">
        <v>561</v>
      </c>
      <c r="IA94" s="145">
        <v>1513</v>
      </c>
      <c r="IB94" s="145">
        <v>2031</v>
      </c>
      <c r="IC94" s="145">
        <v>1900</v>
      </c>
      <c r="ID94" s="145">
        <v>779</v>
      </c>
      <c r="IE94" s="145">
        <v>2138</v>
      </c>
      <c r="IF94" s="145">
        <v>697</v>
      </c>
      <c r="IG94" s="145">
        <v>403</v>
      </c>
      <c r="IH94" s="145">
        <v>955</v>
      </c>
      <c r="II94" s="145">
        <v>311</v>
      </c>
      <c r="IJ94" s="145">
        <v>549</v>
      </c>
      <c r="IK94" s="145">
        <v>937</v>
      </c>
      <c r="IL94" s="145">
        <v>698</v>
      </c>
      <c r="IM94" s="145">
        <v>239</v>
      </c>
      <c r="IN94" s="145">
        <v>60</v>
      </c>
      <c r="IO94" s="145">
        <v>282</v>
      </c>
      <c r="IP94" s="145">
        <v>653</v>
      </c>
      <c r="IQ94" s="145">
        <v>178</v>
      </c>
      <c r="IR94" s="145">
        <v>127</v>
      </c>
      <c r="IS94" s="145">
        <v>10</v>
      </c>
      <c r="IT94" s="145">
        <v>93</v>
      </c>
      <c r="IU94" s="145">
        <v>654</v>
      </c>
      <c r="IV94" s="145"/>
      <c r="IW94" s="145">
        <v>9</v>
      </c>
      <c r="IX94" s="146">
        <v>7</v>
      </c>
      <c r="IY94" s="166">
        <v>16818</v>
      </c>
      <c r="IZ94" s="315">
        <f t="shared" si="25"/>
        <v>2.0216434772267807E-3</v>
      </c>
      <c r="JA94" s="439">
        <f t="shared" si="26"/>
        <v>45.950819672131146</v>
      </c>
      <c r="JB94" s="444">
        <v>1990</v>
      </c>
      <c r="JC94" s="452">
        <v>0.11832560352003806</v>
      </c>
      <c r="JD94" s="445">
        <v>3256</v>
      </c>
      <c r="JE94" s="454">
        <v>0.19360209299559994</v>
      </c>
      <c r="JF94" s="167">
        <v>25</v>
      </c>
      <c r="JG94" s="168">
        <v>6.2024665981500515</v>
      </c>
      <c r="JH94" s="168">
        <v>4.333333333333333</v>
      </c>
      <c r="JI94" s="168">
        <v>4.5080213903743314</v>
      </c>
      <c r="JJ94" s="168">
        <v>7.5016523463317908</v>
      </c>
      <c r="JK94" s="168">
        <v>6.3599212210733631</v>
      </c>
      <c r="JL94" s="168">
        <v>5.5173684210526313</v>
      </c>
      <c r="JM94" s="168">
        <v>6.535301668806162</v>
      </c>
      <c r="JN94" s="168">
        <v>6.6520112254443404</v>
      </c>
      <c r="JO94" s="168">
        <v>6.9096126255380197</v>
      </c>
      <c r="JP94" s="168">
        <v>6.4987593052109185</v>
      </c>
      <c r="JQ94" s="168">
        <v>7.4439790575916227</v>
      </c>
      <c r="JR94" s="168">
        <v>4.755627009646302</v>
      </c>
      <c r="JS94" s="168">
        <v>3.4863387978142075</v>
      </c>
      <c r="JT94" s="168">
        <v>4.7950907150480253</v>
      </c>
      <c r="JU94" s="168">
        <v>4.8538681948424065</v>
      </c>
      <c r="JV94" s="168">
        <v>6.2970711297071134</v>
      </c>
      <c r="JW94" s="168">
        <v>8.7166666666666668</v>
      </c>
      <c r="JX94" s="168">
        <v>9.4184397163120561</v>
      </c>
      <c r="JY94" s="168">
        <v>15.099540581929556</v>
      </c>
      <c r="JZ94" s="168">
        <v>3.5730337078651684</v>
      </c>
      <c r="KA94" s="168">
        <v>4.1968503937007871</v>
      </c>
      <c r="KB94" s="168">
        <v>4.0999999999999996</v>
      </c>
      <c r="KC94" s="168">
        <v>6.032258064516129</v>
      </c>
      <c r="KD94" s="168">
        <v>11.62691131498471</v>
      </c>
      <c r="KE94" s="168"/>
      <c r="KF94" s="168">
        <v>6.2222222222222223</v>
      </c>
      <c r="KG94" s="169">
        <v>9.4285714285714288</v>
      </c>
      <c r="KH94" s="464">
        <f t="shared" si="27"/>
        <v>7.2616635976567903</v>
      </c>
      <c r="KI94" s="149">
        <v>3907</v>
      </c>
      <c r="KJ94" s="150">
        <v>2319</v>
      </c>
      <c r="KK94" s="150">
        <v>20</v>
      </c>
      <c r="KL94" s="150">
        <v>3</v>
      </c>
      <c r="KM94" s="150"/>
      <c r="KN94" s="296">
        <v>10569</v>
      </c>
      <c r="KO94" s="330">
        <f t="shared" si="28"/>
        <v>0.23231061957426566</v>
      </c>
      <c r="KP94" s="331">
        <f t="shared" si="29"/>
        <v>0.13788797716732074</v>
      </c>
      <c r="KQ94" s="331">
        <f t="shared" si="30"/>
        <v>1.1892020454275182E-3</v>
      </c>
      <c r="KR94" s="331">
        <f t="shared" si="31"/>
        <v>1.7838030681412772E-4</v>
      </c>
      <c r="KS94" s="331">
        <f t="shared" si="32"/>
        <v>0</v>
      </c>
      <c r="KT94" s="332">
        <v>0.62843382090617195</v>
      </c>
      <c r="KU94" s="324">
        <v>12003.533099999999</v>
      </c>
      <c r="KV94" s="170">
        <v>965.6821000000001</v>
      </c>
      <c r="KW94" s="342">
        <v>12969.215199999997</v>
      </c>
      <c r="KX94" s="351">
        <f t="shared" si="33"/>
        <v>7.4459563289535083E-2</v>
      </c>
      <c r="KY94" s="352">
        <f t="shared" si="34"/>
        <v>0.77115086217148276</v>
      </c>
      <c r="KZ94" s="346">
        <v>7635.7730999999985</v>
      </c>
      <c r="LA94" s="171">
        <v>4191.8197</v>
      </c>
      <c r="LB94" s="172">
        <v>1141.6224</v>
      </c>
      <c r="LC94" s="173">
        <v>0.58876138472896955</v>
      </c>
      <c r="LD94" s="174">
        <v>180</v>
      </c>
      <c r="LE94" s="175">
        <v>4464</v>
      </c>
      <c r="LF94" s="175">
        <v>82</v>
      </c>
      <c r="LG94" s="175">
        <v>1867</v>
      </c>
      <c r="LH94" s="175">
        <v>8875</v>
      </c>
      <c r="LI94" s="175">
        <v>10410</v>
      </c>
      <c r="LJ94" s="175">
        <v>7098</v>
      </c>
      <c r="LK94" s="175">
        <v>3856</v>
      </c>
      <c r="LL94" s="175">
        <v>11241</v>
      </c>
      <c r="LM94" s="175">
        <v>3885</v>
      </c>
      <c r="LN94" s="175">
        <v>2064</v>
      </c>
      <c r="LO94" s="175">
        <v>5818</v>
      </c>
      <c r="LP94" s="175">
        <v>1154</v>
      </c>
      <c r="LQ94" s="175">
        <v>1387</v>
      </c>
      <c r="LR94" s="175">
        <v>3624</v>
      </c>
      <c r="LS94" s="175">
        <v>2698</v>
      </c>
      <c r="LT94" s="175">
        <v>1198</v>
      </c>
      <c r="LU94" s="175">
        <v>445</v>
      </c>
      <c r="LV94" s="175">
        <v>2031</v>
      </c>
      <c r="LW94" s="175">
        <v>9140</v>
      </c>
      <c r="LX94" s="175">
        <v>355</v>
      </c>
      <c r="LY94" s="175">
        <v>314</v>
      </c>
      <c r="LZ94" s="175">
        <v>24</v>
      </c>
      <c r="MA94" s="175">
        <v>459</v>
      </c>
      <c r="MB94" s="175">
        <v>6956</v>
      </c>
      <c r="MC94" s="175"/>
      <c r="MD94" s="175">
        <v>43</v>
      </c>
      <c r="ME94" s="364">
        <v>61</v>
      </c>
      <c r="MF94" s="374">
        <f t="shared" si="35"/>
        <v>89729</v>
      </c>
      <c r="MG94" s="375">
        <f t="shared" si="36"/>
        <v>245.16120218579235</v>
      </c>
      <c r="MH94" s="369">
        <v>634</v>
      </c>
      <c r="MI94" s="156">
        <v>623</v>
      </c>
      <c r="MJ94" s="156">
        <v>6</v>
      </c>
      <c r="MK94" s="156">
        <v>107</v>
      </c>
      <c r="ML94" s="156">
        <v>960</v>
      </c>
      <c r="MM94" s="156">
        <v>606</v>
      </c>
      <c r="MN94" s="156">
        <v>1499</v>
      </c>
      <c r="MO94" s="156">
        <v>461</v>
      </c>
      <c r="MP94" s="156">
        <v>846</v>
      </c>
      <c r="MQ94" s="156">
        <v>236</v>
      </c>
      <c r="MR94" s="156">
        <v>153</v>
      </c>
      <c r="MS94" s="156">
        <v>335</v>
      </c>
      <c r="MT94" s="156">
        <v>11</v>
      </c>
      <c r="MU94" s="156">
        <v>8</v>
      </c>
      <c r="MV94" s="156">
        <v>1</v>
      </c>
      <c r="MW94" s="156">
        <v>9</v>
      </c>
      <c r="MX94" s="156">
        <v>68</v>
      </c>
      <c r="MY94" s="156">
        <v>19</v>
      </c>
      <c r="MZ94" s="156">
        <v>335</v>
      </c>
      <c r="NA94" s="156">
        <v>110</v>
      </c>
      <c r="NB94" s="156">
        <v>125</v>
      </c>
      <c r="NC94" s="156">
        <v>92</v>
      </c>
      <c r="ND94" s="156">
        <v>8</v>
      </c>
      <c r="NE94" s="156">
        <v>13</v>
      </c>
      <c r="NF94" s="156"/>
      <c r="NG94" s="156"/>
      <c r="NH94" s="156">
        <v>4</v>
      </c>
      <c r="NI94" s="278"/>
      <c r="NJ94" s="289">
        <f t="shared" si="37"/>
        <v>7269</v>
      </c>
      <c r="NK94" s="290">
        <f t="shared" si="38"/>
        <v>19.860655737704917</v>
      </c>
      <c r="NL94" s="386">
        <f t="shared" si="39"/>
        <v>89729</v>
      </c>
      <c r="NM94" s="387">
        <f t="shared" si="40"/>
        <v>7269</v>
      </c>
      <c r="NN94" s="393">
        <f t="shared" si="41"/>
        <v>7.4939689478133564E-2</v>
      </c>
      <c r="NO94" s="380"/>
      <c r="NP94" s="176">
        <v>6</v>
      </c>
      <c r="NQ94" s="176">
        <v>67</v>
      </c>
      <c r="NR94" s="176">
        <v>325</v>
      </c>
      <c r="NS94" s="176">
        <v>280</v>
      </c>
      <c r="NT94" s="176">
        <v>3597</v>
      </c>
      <c r="NU94" s="176">
        <v>1908</v>
      </c>
      <c r="NV94" s="176"/>
      <c r="NW94" s="176"/>
      <c r="NX94" s="176"/>
      <c r="NY94" s="176">
        <v>1086</v>
      </c>
      <c r="NZ94" s="176"/>
      <c r="OA94" s="176"/>
      <c r="OB94" s="176"/>
      <c r="OC94" s="176"/>
      <c r="OD94" s="176"/>
      <c r="OE94" s="397"/>
      <c r="OF94" s="403">
        <f t="shared" si="42"/>
        <v>7269</v>
      </c>
      <c r="OG94" s="407">
        <f t="shared" si="43"/>
        <v>5.4753060943733667E-2</v>
      </c>
      <c r="OH94" s="415">
        <v>486</v>
      </c>
      <c r="OI94" s="416">
        <v>3</v>
      </c>
      <c r="OJ94" s="416"/>
      <c r="OK94" s="416">
        <v>489</v>
      </c>
      <c r="OL94" s="416">
        <v>3</v>
      </c>
      <c r="OM94" s="416">
        <v>24</v>
      </c>
      <c r="ON94" s="416">
        <v>9</v>
      </c>
      <c r="OO94" s="416">
        <v>36</v>
      </c>
      <c r="OP94" s="417">
        <v>525</v>
      </c>
      <c r="OQ94" s="429">
        <v>82</v>
      </c>
      <c r="OR94" s="430">
        <v>28</v>
      </c>
      <c r="OS94" s="431">
        <v>110</v>
      </c>
      <c r="OT94" s="346">
        <v>6.1</v>
      </c>
      <c r="OU94" s="177">
        <v>1.22</v>
      </c>
      <c r="OV94" s="171">
        <v>6.69</v>
      </c>
      <c r="OW94" s="177">
        <v>0.2306896551724138</v>
      </c>
      <c r="OX94" s="171">
        <v>28.3</v>
      </c>
      <c r="OY94" s="177">
        <v>5.66</v>
      </c>
      <c r="OZ94" s="171">
        <v>55.9</v>
      </c>
      <c r="PA94" s="178">
        <v>1.9275862068965517</v>
      </c>
      <c r="PB94" s="155"/>
      <c r="PC94" s="156">
        <v>5</v>
      </c>
      <c r="PD94" s="156"/>
      <c r="PE94" s="156"/>
      <c r="PF94" s="156"/>
      <c r="PG94" s="156"/>
      <c r="PH94" s="156">
        <v>3</v>
      </c>
      <c r="PI94" s="156">
        <v>8</v>
      </c>
      <c r="PJ94" s="179">
        <v>4.7568081817100726E-4</v>
      </c>
    </row>
    <row r="95" spans="1:426" x14ac:dyDescent="0.15">
      <c r="A95" s="130" t="s">
        <v>648</v>
      </c>
      <c r="B95" s="131" t="s">
        <v>649</v>
      </c>
      <c r="C95" s="132" t="s">
        <v>650</v>
      </c>
      <c r="D95" s="131" t="s">
        <v>651</v>
      </c>
      <c r="E95" s="131" t="s">
        <v>395</v>
      </c>
      <c r="F95" s="132" t="s">
        <v>652</v>
      </c>
      <c r="G95" s="132" t="s">
        <v>652</v>
      </c>
      <c r="H95" s="132" t="s">
        <v>186</v>
      </c>
      <c r="I95" s="132" t="s">
        <v>493</v>
      </c>
      <c r="J95" s="133" t="s">
        <v>282</v>
      </c>
      <c r="K95" s="134">
        <v>1368881</v>
      </c>
      <c r="L95" s="135">
        <v>176446</v>
      </c>
      <c r="M95" s="135">
        <v>1351113</v>
      </c>
      <c r="N95" s="135">
        <v>876363</v>
      </c>
      <c r="O95" s="136">
        <v>0.64862302412899586</v>
      </c>
      <c r="P95" s="137">
        <v>17768</v>
      </c>
      <c r="Q95" s="138">
        <v>116.44532000000001</v>
      </c>
      <c r="R95" s="139">
        <v>979313.64851999993</v>
      </c>
      <c r="S95" s="139">
        <v>51153.553879999999</v>
      </c>
      <c r="T95" s="139">
        <v>1030583.64772</v>
      </c>
      <c r="U95" s="467">
        <f t="shared" si="22"/>
        <v>0.75286576971993913</v>
      </c>
      <c r="V95" s="140">
        <v>136.93386899999999</v>
      </c>
      <c r="W95" s="141">
        <v>7.77</v>
      </c>
      <c r="X95" s="141">
        <v>319.08962960000002</v>
      </c>
      <c r="Y95" s="141">
        <v>86.760105820000007</v>
      </c>
      <c r="Z95" s="141">
        <v>18.861904760000002</v>
      </c>
      <c r="AA95" s="141">
        <v>136.70640209999999</v>
      </c>
      <c r="AB95" s="141">
        <v>0.25</v>
      </c>
      <c r="AC95" s="141">
        <v>94.546289680000001</v>
      </c>
      <c r="AD95" s="141">
        <v>20.743015870000001</v>
      </c>
      <c r="AE95" s="141">
        <v>821.66121683000006</v>
      </c>
      <c r="AF95" s="142">
        <v>0.19385520122376515</v>
      </c>
      <c r="AG95" s="143">
        <v>0.45173034842479104</v>
      </c>
      <c r="AH95" s="147"/>
      <c r="AI95" s="148">
        <v>1</v>
      </c>
      <c r="AJ95" s="149">
        <v>17878</v>
      </c>
      <c r="AK95" s="150">
        <v>17134</v>
      </c>
      <c r="AL95" s="150">
        <v>42</v>
      </c>
      <c r="AM95" s="150">
        <v>102</v>
      </c>
      <c r="AN95" s="151">
        <v>1059</v>
      </c>
      <c r="AO95" s="149">
        <v>27741</v>
      </c>
      <c r="AP95" s="150">
        <v>5893</v>
      </c>
      <c r="AQ95" s="151">
        <v>4800</v>
      </c>
      <c r="AR95" s="152"/>
      <c r="AS95" s="153"/>
      <c r="AT95" s="153"/>
      <c r="AU95" s="153"/>
      <c r="AV95" s="153"/>
      <c r="AW95" s="153"/>
      <c r="AX95" s="153"/>
      <c r="AY95" s="153"/>
      <c r="AZ95" s="153"/>
      <c r="BA95" s="153"/>
      <c r="BB95" s="153"/>
      <c r="BC95" s="153"/>
      <c r="BD95" s="153"/>
      <c r="BE95" s="153"/>
      <c r="BF95" s="153"/>
      <c r="BG95" s="153"/>
      <c r="BH95" s="153"/>
      <c r="BI95" s="153"/>
      <c r="BJ95" s="153"/>
      <c r="BK95" s="153"/>
      <c r="BL95" s="153"/>
      <c r="BM95" s="153"/>
      <c r="BN95" s="153"/>
      <c r="BO95" s="153"/>
      <c r="BP95" s="153"/>
      <c r="BQ95" s="153"/>
      <c r="BR95" s="153"/>
      <c r="BS95" s="154"/>
      <c r="BT95" s="155"/>
      <c r="BU95" s="156"/>
      <c r="BV95" s="156"/>
      <c r="BW95" s="156"/>
      <c r="BX95" s="156"/>
      <c r="BY95" s="156"/>
      <c r="BZ95" s="156"/>
      <c r="CA95" s="156"/>
      <c r="CB95" s="156">
        <v>32</v>
      </c>
      <c r="CC95" s="156"/>
      <c r="CD95" s="156"/>
      <c r="CE95" s="156"/>
      <c r="CF95" s="156">
        <v>32</v>
      </c>
      <c r="CG95" s="156"/>
      <c r="CH95" s="156"/>
      <c r="CI95" s="156">
        <v>34</v>
      </c>
      <c r="CJ95" s="156"/>
      <c r="CK95" s="156"/>
      <c r="CL95" s="156"/>
      <c r="CM95" s="156"/>
      <c r="CN95" s="156"/>
      <c r="CO95" s="156">
        <v>15</v>
      </c>
      <c r="CP95" s="156"/>
      <c r="CQ95" s="156">
        <v>24</v>
      </c>
      <c r="CR95" s="156"/>
      <c r="CS95" s="156">
        <v>5</v>
      </c>
      <c r="CT95" s="156"/>
      <c r="CU95" s="156"/>
      <c r="CV95" s="156">
        <v>21</v>
      </c>
      <c r="CW95" s="156">
        <v>5</v>
      </c>
      <c r="CX95" s="156"/>
      <c r="CY95" s="156"/>
      <c r="CZ95" s="156"/>
      <c r="DA95" s="156">
        <v>20</v>
      </c>
      <c r="DB95" s="156"/>
      <c r="DC95" s="156">
        <v>20</v>
      </c>
      <c r="DD95" s="156"/>
      <c r="DE95" s="156"/>
      <c r="DF95" s="156"/>
      <c r="DG95" s="278">
        <v>46</v>
      </c>
      <c r="DH95" s="289">
        <v>254</v>
      </c>
      <c r="DI95" s="290">
        <f t="shared" si="23"/>
        <v>11</v>
      </c>
      <c r="DJ95" s="284"/>
      <c r="DK95" s="158"/>
      <c r="DL95" s="158"/>
      <c r="DM95" s="158"/>
      <c r="DN95" s="158"/>
      <c r="DO95" s="158"/>
      <c r="DP95" s="158"/>
      <c r="DQ95" s="158"/>
      <c r="DR95" s="158">
        <v>0.3041325136612022</v>
      </c>
      <c r="DS95" s="158"/>
      <c r="DT95" s="158"/>
      <c r="DU95" s="158"/>
      <c r="DV95" s="158">
        <v>0.40693306010928959</v>
      </c>
      <c r="DW95" s="158"/>
      <c r="DX95" s="158"/>
      <c r="DY95" s="158">
        <v>0.7041947926711668</v>
      </c>
      <c r="DZ95" s="158"/>
      <c r="EA95" s="158"/>
      <c r="EB95" s="158"/>
      <c r="EC95" s="158"/>
      <c r="ED95" s="158"/>
      <c r="EE95" s="158">
        <v>0.4597449908925319</v>
      </c>
      <c r="EF95" s="158"/>
      <c r="EG95" s="158">
        <v>0.5901639344262295</v>
      </c>
      <c r="EH95" s="158"/>
      <c r="EI95" s="158">
        <v>9.2896174863387974E-3</v>
      </c>
      <c r="EJ95" s="158"/>
      <c r="EK95" s="158"/>
      <c r="EL95" s="158">
        <v>0.76619828259172518</v>
      </c>
      <c r="EM95" s="158">
        <v>0.7404371584699454</v>
      </c>
      <c r="EN95" s="158"/>
      <c r="EO95" s="158"/>
      <c r="EP95" s="158"/>
      <c r="EQ95" s="158">
        <v>0.75983606557377048</v>
      </c>
      <c r="ER95" s="158"/>
      <c r="ES95" s="158">
        <v>0.11885245901639344</v>
      </c>
      <c r="ET95" s="158"/>
      <c r="EU95" s="158"/>
      <c r="EV95" s="158"/>
      <c r="EW95" s="159">
        <v>0.8822760750772155</v>
      </c>
      <c r="EX95" s="160">
        <v>0.57383503291596749</v>
      </c>
      <c r="EY95" s="149">
        <v>5</v>
      </c>
      <c r="EZ95" s="150"/>
      <c r="FA95" s="150"/>
      <c r="FB95" s="150"/>
      <c r="FC95" s="150"/>
      <c r="FD95" s="150"/>
      <c r="FE95" s="150"/>
      <c r="FF95" s="150"/>
      <c r="FG95" s="150"/>
      <c r="FH95" s="150"/>
      <c r="FI95" s="150"/>
      <c r="FJ95" s="150"/>
      <c r="FK95" s="150">
        <v>11</v>
      </c>
      <c r="FL95" s="150"/>
      <c r="FM95" s="150"/>
      <c r="FN95" s="150"/>
      <c r="FO95" s="150"/>
      <c r="FP95" s="150"/>
      <c r="FQ95" s="150"/>
      <c r="FR95" s="150"/>
      <c r="FS95" s="150"/>
      <c r="FT95" s="150"/>
      <c r="FU95" s="150"/>
      <c r="FV95" s="150"/>
      <c r="FW95" s="150"/>
      <c r="FX95" s="150"/>
      <c r="FY95" s="150"/>
      <c r="FZ95" s="150"/>
      <c r="GA95" s="150"/>
      <c r="GB95" s="150"/>
      <c r="GC95" s="150"/>
      <c r="GD95" s="296"/>
      <c r="GE95" s="307">
        <v>16</v>
      </c>
      <c r="GF95" s="308">
        <f t="shared" si="24"/>
        <v>2</v>
      </c>
      <c r="GG95" s="302">
        <v>0.29890710382513663</v>
      </c>
      <c r="GH95" s="161"/>
      <c r="GI95" s="161"/>
      <c r="GJ95" s="161"/>
      <c r="GK95" s="161"/>
      <c r="GL95" s="161"/>
      <c r="GM95" s="161"/>
      <c r="GN95" s="161"/>
      <c r="GO95" s="161"/>
      <c r="GP95" s="161"/>
      <c r="GQ95" s="161"/>
      <c r="GR95" s="161"/>
      <c r="GS95" s="161">
        <v>0.79234972677595628</v>
      </c>
      <c r="GT95" s="161"/>
      <c r="GU95" s="161"/>
      <c r="GV95" s="161"/>
      <c r="GW95" s="161"/>
      <c r="GX95" s="161"/>
      <c r="GY95" s="161"/>
      <c r="GZ95" s="161"/>
      <c r="HA95" s="161"/>
      <c r="HB95" s="161"/>
      <c r="HC95" s="161"/>
      <c r="HD95" s="161"/>
      <c r="HE95" s="161"/>
      <c r="HF95" s="161"/>
      <c r="HG95" s="161"/>
      <c r="HH95" s="161"/>
      <c r="HI95" s="161"/>
      <c r="HJ95" s="161"/>
      <c r="HK95" s="161"/>
      <c r="HL95" s="162"/>
      <c r="HM95" s="163">
        <v>0.6381489071038251</v>
      </c>
      <c r="HN95" s="152">
        <v>20</v>
      </c>
      <c r="HO95" s="153"/>
      <c r="HP95" s="153"/>
      <c r="HQ95" s="153"/>
      <c r="HR95" s="153">
        <v>5</v>
      </c>
      <c r="HS95" s="164">
        <v>1.521311475409836</v>
      </c>
      <c r="HT95" s="153">
        <v>5</v>
      </c>
      <c r="HU95" s="165">
        <v>0.4</v>
      </c>
      <c r="HV95" s="154"/>
      <c r="HW95" s="144">
        <v>13</v>
      </c>
      <c r="HX95" s="145">
        <v>641</v>
      </c>
      <c r="HY95" s="145">
        <v>17</v>
      </c>
      <c r="HZ95" s="145">
        <v>664</v>
      </c>
      <c r="IA95" s="145">
        <v>728</v>
      </c>
      <c r="IB95" s="145">
        <v>1092</v>
      </c>
      <c r="IC95" s="145">
        <v>1076</v>
      </c>
      <c r="ID95" s="145">
        <v>352</v>
      </c>
      <c r="IE95" s="145">
        <v>1844</v>
      </c>
      <c r="IF95" s="145">
        <v>207</v>
      </c>
      <c r="IG95" s="145">
        <v>150</v>
      </c>
      <c r="IH95" s="145">
        <v>338</v>
      </c>
      <c r="II95" s="145">
        <v>2</v>
      </c>
      <c r="IJ95" s="145">
        <v>724</v>
      </c>
      <c r="IK95" s="145">
        <v>774</v>
      </c>
      <c r="IL95" s="145">
        <v>617</v>
      </c>
      <c r="IM95" s="145">
        <v>94</v>
      </c>
      <c r="IN95" s="145">
        <v>21</v>
      </c>
      <c r="IO95" s="145">
        <v>211</v>
      </c>
      <c r="IP95" s="145">
        <v>351</v>
      </c>
      <c r="IQ95" s="145">
        <v>137</v>
      </c>
      <c r="IR95" s="145">
        <v>114</v>
      </c>
      <c r="IS95" s="145">
        <v>10</v>
      </c>
      <c r="IT95" s="145">
        <v>42</v>
      </c>
      <c r="IU95" s="145">
        <v>67</v>
      </c>
      <c r="IV95" s="145"/>
      <c r="IW95" s="145">
        <v>4</v>
      </c>
      <c r="IX95" s="146">
        <v>3</v>
      </c>
      <c r="IY95" s="166">
        <v>10293</v>
      </c>
      <c r="IZ95" s="315">
        <f t="shared" si="25"/>
        <v>1.2629942679490917E-3</v>
      </c>
      <c r="JA95" s="439">
        <f t="shared" si="26"/>
        <v>28.122950819672131</v>
      </c>
      <c r="JB95" s="444">
        <v>862</v>
      </c>
      <c r="JC95" s="452">
        <v>8.3746235305547465E-2</v>
      </c>
      <c r="JD95" s="445">
        <v>3252</v>
      </c>
      <c r="JE95" s="454">
        <v>0.31594287379772662</v>
      </c>
      <c r="JF95" s="167">
        <v>27.153846153846153</v>
      </c>
      <c r="JG95" s="168">
        <v>6.8876755070202806</v>
      </c>
      <c r="JH95" s="168">
        <v>3.2352941176470589</v>
      </c>
      <c r="JI95" s="168">
        <v>3.7665662650602409</v>
      </c>
      <c r="JJ95" s="168">
        <v>8.2884615384615383</v>
      </c>
      <c r="JK95" s="168">
        <v>6.4120879120879124</v>
      </c>
      <c r="JL95" s="168">
        <v>5.8596654275092934</v>
      </c>
      <c r="JM95" s="168">
        <v>7.5198863636363633</v>
      </c>
      <c r="JN95" s="168">
        <v>6.4652928416485898</v>
      </c>
      <c r="JO95" s="168">
        <v>5.6956521739130439</v>
      </c>
      <c r="JP95" s="168">
        <v>6.9866666666666664</v>
      </c>
      <c r="JQ95" s="168">
        <v>9.4792899408284015</v>
      </c>
      <c r="JR95" s="168">
        <v>13</v>
      </c>
      <c r="JS95" s="168">
        <v>2.6837016574585637</v>
      </c>
      <c r="JT95" s="168">
        <v>4.3178294573643408</v>
      </c>
      <c r="JU95" s="168">
        <v>4.8946515397082662</v>
      </c>
      <c r="JV95" s="168">
        <v>7.4255319148936172</v>
      </c>
      <c r="JW95" s="168">
        <v>6.9523809523809526</v>
      </c>
      <c r="JX95" s="168">
        <v>9.4597156398104261</v>
      </c>
      <c r="JY95" s="168">
        <v>13.47008547008547</v>
      </c>
      <c r="JZ95" s="168">
        <v>7.8686131386861318</v>
      </c>
      <c r="KA95" s="168">
        <v>5.0263157894736841</v>
      </c>
      <c r="KB95" s="168">
        <v>7</v>
      </c>
      <c r="KC95" s="168">
        <v>2.7142857142857144</v>
      </c>
      <c r="KD95" s="168">
        <v>13.985074626865671</v>
      </c>
      <c r="KE95" s="168"/>
      <c r="KF95" s="168">
        <v>3.5</v>
      </c>
      <c r="KG95" s="169">
        <v>10.333333333333334</v>
      </c>
      <c r="KH95" s="464">
        <f t="shared" si="27"/>
        <v>7.7919223756545088</v>
      </c>
      <c r="KI95" s="149">
        <v>3497</v>
      </c>
      <c r="KJ95" s="150">
        <v>933</v>
      </c>
      <c r="KK95" s="150">
        <v>7</v>
      </c>
      <c r="KL95" s="150"/>
      <c r="KM95" s="150"/>
      <c r="KN95" s="296">
        <v>5856</v>
      </c>
      <c r="KO95" s="330">
        <f t="shared" si="28"/>
        <v>0.33974545807830564</v>
      </c>
      <c r="KP95" s="331">
        <f t="shared" si="29"/>
        <v>9.0644127076654035E-2</v>
      </c>
      <c r="KQ95" s="331">
        <f t="shared" si="30"/>
        <v>6.8007383658797241E-4</v>
      </c>
      <c r="KR95" s="331">
        <f t="shared" si="31"/>
        <v>0</v>
      </c>
      <c r="KS95" s="331">
        <f t="shared" si="32"/>
        <v>0</v>
      </c>
      <c r="KT95" s="332">
        <v>0.5689303410084523</v>
      </c>
      <c r="KU95" s="324">
        <v>7269.3471999999983</v>
      </c>
      <c r="KV95" s="170">
        <v>720.7881000000001</v>
      </c>
      <c r="KW95" s="342">
        <v>7990.1352999999999</v>
      </c>
      <c r="KX95" s="351">
        <f t="shared" si="33"/>
        <v>9.0209749013887175E-2</v>
      </c>
      <c r="KY95" s="352">
        <f t="shared" si="34"/>
        <v>0.77626885261828427</v>
      </c>
      <c r="KZ95" s="346">
        <v>3817.9351000000006</v>
      </c>
      <c r="LA95" s="171">
        <v>3545.2338</v>
      </c>
      <c r="LB95" s="172">
        <v>626.96640000000002</v>
      </c>
      <c r="LC95" s="173">
        <v>0.47783109505041799</v>
      </c>
      <c r="LD95" s="174">
        <v>79</v>
      </c>
      <c r="LE95" s="175">
        <v>3638</v>
      </c>
      <c r="LF95" s="175">
        <v>42</v>
      </c>
      <c r="LG95" s="175">
        <v>1837</v>
      </c>
      <c r="LH95" s="175">
        <v>4626</v>
      </c>
      <c r="LI95" s="175">
        <v>5256</v>
      </c>
      <c r="LJ95" s="175">
        <v>4705</v>
      </c>
      <c r="LK95" s="175">
        <v>2137</v>
      </c>
      <c r="LL95" s="175">
        <v>9513</v>
      </c>
      <c r="LM95" s="175">
        <v>970</v>
      </c>
      <c r="LN95" s="175">
        <v>881</v>
      </c>
      <c r="LO95" s="175">
        <v>2673</v>
      </c>
      <c r="LP95" s="175">
        <v>24</v>
      </c>
      <c r="LQ95" s="175">
        <v>1557</v>
      </c>
      <c r="LR95" s="175">
        <v>2632</v>
      </c>
      <c r="LS95" s="175">
        <v>2418</v>
      </c>
      <c r="LT95" s="175">
        <v>576</v>
      </c>
      <c r="LU95" s="175">
        <v>126</v>
      </c>
      <c r="LV95" s="175">
        <v>1529</v>
      </c>
      <c r="LW95" s="175">
        <v>4371</v>
      </c>
      <c r="LX95" s="175">
        <v>925</v>
      </c>
      <c r="LY95" s="175">
        <v>418</v>
      </c>
      <c r="LZ95" s="175">
        <v>57</v>
      </c>
      <c r="MA95" s="175">
        <v>83</v>
      </c>
      <c r="MB95" s="175">
        <v>870</v>
      </c>
      <c r="MC95" s="175"/>
      <c r="MD95" s="175">
        <v>12</v>
      </c>
      <c r="ME95" s="364">
        <v>28</v>
      </c>
      <c r="MF95" s="374">
        <f t="shared" si="35"/>
        <v>51983</v>
      </c>
      <c r="MG95" s="375">
        <f t="shared" si="36"/>
        <v>142.03005464480876</v>
      </c>
      <c r="MH95" s="369">
        <v>261</v>
      </c>
      <c r="MI95" s="156">
        <v>144</v>
      </c>
      <c r="MJ95" s="156"/>
      <c r="MK95" s="156">
        <v>4</v>
      </c>
      <c r="ML95" s="156">
        <v>707</v>
      </c>
      <c r="MM95" s="156">
        <v>696</v>
      </c>
      <c r="MN95" s="156">
        <v>541</v>
      </c>
      <c r="MO95" s="156">
        <v>152</v>
      </c>
      <c r="MP95" s="156">
        <v>571</v>
      </c>
      <c r="MQ95" s="156">
        <v>2</v>
      </c>
      <c r="MR95" s="156">
        <v>26</v>
      </c>
      <c r="MS95" s="156">
        <v>189</v>
      </c>
      <c r="MT95" s="156"/>
      <c r="MU95" s="156">
        <v>4</v>
      </c>
      <c r="MV95" s="156">
        <v>5</v>
      </c>
      <c r="MW95" s="156"/>
      <c r="MX95" s="156">
        <v>32</v>
      </c>
      <c r="MY95" s="156"/>
      <c r="MZ95" s="156">
        <v>256</v>
      </c>
      <c r="NA95" s="156">
        <v>9</v>
      </c>
      <c r="NB95" s="156">
        <v>26</v>
      </c>
      <c r="NC95" s="156">
        <v>44</v>
      </c>
      <c r="ND95" s="156">
        <v>1</v>
      </c>
      <c r="NE95" s="156">
        <v>1</v>
      </c>
      <c r="NF95" s="156"/>
      <c r="NG95" s="156"/>
      <c r="NH95" s="156"/>
      <c r="NI95" s="278"/>
      <c r="NJ95" s="289">
        <f t="shared" si="37"/>
        <v>3671</v>
      </c>
      <c r="NK95" s="290">
        <f t="shared" si="38"/>
        <v>10.030054644808743</v>
      </c>
      <c r="NL95" s="386">
        <f t="shared" si="39"/>
        <v>51983</v>
      </c>
      <c r="NM95" s="387">
        <f t="shared" si="40"/>
        <v>3671</v>
      </c>
      <c r="NN95" s="393">
        <f t="shared" si="41"/>
        <v>6.5961116900851685E-2</v>
      </c>
      <c r="NO95" s="380"/>
      <c r="NP95" s="176"/>
      <c r="NQ95" s="176">
        <v>42</v>
      </c>
      <c r="NR95" s="176">
        <v>161</v>
      </c>
      <c r="NS95" s="176">
        <v>288</v>
      </c>
      <c r="NT95" s="176">
        <v>1906</v>
      </c>
      <c r="NU95" s="176">
        <v>1274</v>
      </c>
      <c r="NV95" s="176"/>
      <c r="NW95" s="176"/>
      <c r="NX95" s="176"/>
      <c r="NY95" s="176"/>
      <c r="NZ95" s="176"/>
      <c r="OA95" s="176"/>
      <c r="OB95" s="176"/>
      <c r="OC95" s="176"/>
      <c r="OD95" s="176"/>
      <c r="OE95" s="397"/>
      <c r="OF95" s="403">
        <f t="shared" si="42"/>
        <v>3671</v>
      </c>
      <c r="OG95" s="407">
        <f t="shared" si="43"/>
        <v>5.5298283846363386E-2</v>
      </c>
      <c r="OH95" s="415">
        <v>441</v>
      </c>
      <c r="OI95" s="416">
        <v>2</v>
      </c>
      <c r="OJ95" s="416"/>
      <c r="OK95" s="416">
        <v>443</v>
      </c>
      <c r="OL95" s="416">
        <v>1</v>
      </c>
      <c r="OM95" s="416">
        <v>108</v>
      </c>
      <c r="ON95" s="416">
        <v>13</v>
      </c>
      <c r="OO95" s="416">
        <v>122</v>
      </c>
      <c r="OP95" s="417">
        <v>565</v>
      </c>
      <c r="OQ95" s="429"/>
      <c r="OR95" s="430">
        <v>1</v>
      </c>
      <c r="OS95" s="431">
        <v>1</v>
      </c>
      <c r="OT95" s="346">
        <v>10.4</v>
      </c>
      <c r="OU95" s="177">
        <v>2.08</v>
      </c>
      <c r="OV95" s="171">
        <v>2.2999999999999998</v>
      </c>
      <c r="OW95" s="177">
        <v>0.20909090909090908</v>
      </c>
      <c r="OX95" s="171">
        <v>19.88</v>
      </c>
      <c r="OY95" s="177">
        <v>3.976</v>
      </c>
      <c r="OZ95" s="171">
        <v>24.1</v>
      </c>
      <c r="PA95" s="178">
        <v>2.1909090909090909</v>
      </c>
      <c r="PB95" s="155"/>
      <c r="PC95" s="156"/>
      <c r="PD95" s="156"/>
      <c r="PE95" s="156"/>
      <c r="PF95" s="156"/>
      <c r="PG95" s="156"/>
      <c r="PH95" s="156"/>
      <c r="PI95" s="156"/>
      <c r="PJ95" s="157"/>
    </row>
    <row r="96" spans="1:426" x14ac:dyDescent="0.15">
      <c r="A96" s="130" t="s">
        <v>653</v>
      </c>
      <c r="B96" s="131" t="s">
        <v>654</v>
      </c>
      <c r="C96" s="132" t="s">
        <v>655</v>
      </c>
      <c r="D96" s="131" t="s">
        <v>656</v>
      </c>
      <c r="E96" s="131" t="s">
        <v>395</v>
      </c>
      <c r="F96" s="132" t="s">
        <v>657</v>
      </c>
      <c r="G96" s="132" t="s">
        <v>657</v>
      </c>
      <c r="H96" s="132" t="s">
        <v>186</v>
      </c>
      <c r="I96" s="132" t="s">
        <v>493</v>
      </c>
      <c r="J96" s="133" t="s">
        <v>282</v>
      </c>
      <c r="K96" s="134">
        <v>465924</v>
      </c>
      <c r="L96" s="135">
        <v>77300</v>
      </c>
      <c r="M96" s="135">
        <v>462322</v>
      </c>
      <c r="N96" s="135">
        <v>314660</v>
      </c>
      <c r="O96" s="136">
        <v>0.68060788800879046</v>
      </c>
      <c r="P96" s="137">
        <v>3602</v>
      </c>
      <c r="Q96" s="138">
        <v>3983.3905700000005</v>
      </c>
      <c r="R96" s="139">
        <v>330112.33361000003</v>
      </c>
      <c r="S96" s="139">
        <v>33387.277150000002</v>
      </c>
      <c r="T96" s="139">
        <v>367483.00133</v>
      </c>
      <c r="U96" s="467">
        <f t="shared" si="22"/>
        <v>0.78871876385419082</v>
      </c>
      <c r="V96" s="140">
        <v>55.039007939999998</v>
      </c>
      <c r="W96" s="141">
        <v>2</v>
      </c>
      <c r="X96" s="141">
        <v>90.920740739999999</v>
      </c>
      <c r="Y96" s="141">
        <v>35.8331746</v>
      </c>
      <c r="Z96" s="141">
        <v>11.312804229999999</v>
      </c>
      <c r="AA96" s="141">
        <v>49.245238100000002</v>
      </c>
      <c r="AB96" s="141">
        <v>0</v>
      </c>
      <c r="AC96" s="141">
        <v>28.804107139999999</v>
      </c>
      <c r="AD96" s="141">
        <v>46.593412700000002</v>
      </c>
      <c r="AE96" s="141">
        <v>319.74848544999998</v>
      </c>
      <c r="AF96" s="142">
        <v>0.2252457149191128</v>
      </c>
      <c r="AG96" s="143">
        <v>0.3720907773498035</v>
      </c>
      <c r="AH96" s="147"/>
      <c r="AI96" s="148">
        <v>1</v>
      </c>
      <c r="AJ96" s="149">
        <v>2723</v>
      </c>
      <c r="AK96" s="150">
        <v>2418</v>
      </c>
      <c r="AL96" s="150">
        <v>676</v>
      </c>
      <c r="AM96" s="150">
        <v>415</v>
      </c>
      <c r="AN96" s="151">
        <v>937</v>
      </c>
      <c r="AO96" s="149">
        <v>10905</v>
      </c>
      <c r="AP96" s="150">
        <v>3343</v>
      </c>
      <c r="AQ96" s="151">
        <v>4486</v>
      </c>
      <c r="AR96" s="152"/>
      <c r="AS96" s="153"/>
      <c r="AT96" s="153"/>
      <c r="AU96" s="153"/>
      <c r="AV96" s="153"/>
      <c r="AW96" s="153"/>
      <c r="AX96" s="153"/>
      <c r="AY96" s="153"/>
      <c r="AZ96" s="153"/>
      <c r="BA96" s="153"/>
      <c r="BB96" s="153"/>
      <c r="BC96" s="153"/>
      <c r="BD96" s="153"/>
      <c r="BE96" s="153"/>
      <c r="BF96" s="153"/>
      <c r="BG96" s="153"/>
      <c r="BH96" s="153"/>
      <c r="BI96" s="153"/>
      <c r="BJ96" s="153"/>
      <c r="BK96" s="153"/>
      <c r="BL96" s="153"/>
      <c r="BM96" s="153"/>
      <c r="BN96" s="153"/>
      <c r="BO96" s="153"/>
      <c r="BP96" s="153"/>
      <c r="BQ96" s="153"/>
      <c r="BR96" s="153"/>
      <c r="BS96" s="154"/>
      <c r="BT96" s="155"/>
      <c r="BU96" s="156"/>
      <c r="BV96" s="156"/>
      <c r="BW96" s="156"/>
      <c r="BX96" s="156"/>
      <c r="BY96" s="156"/>
      <c r="BZ96" s="156"/>
      <c r="CA96" s="156"/>
      <c r="CB96" s="156">
        <v>14</v>
      </c>
      <c r="CC96" s="156"/>
      <c r="CD96" s="156"/>
      <c r="CE96" s="156"/>
      <c r="CF96" s="156"/>
      <c r="CG96" s="156"/>
      <c r="CH96" s="156"/>
      <c r="CI96" s="156">
        <v>30</v>
      </c>
      <c r="CJ96" s="156"/>
      <c r="CK96" s="156"/>
      <c r="CL96" s="156"/>
      <c r="CM96" s="156"/>
      <c r="CN96" s="156"/>
      <c r="CO96" s="156"/>
      <c r="CP96" s="156"/>
      <c r="CQ96" s="156"/>
      <c r="CR96" s="156"/>
      <c r="CS96" s="156"/>
      <c r="CT96" s="156"/>
      <c r="CU96" s="156"/>
      <c r="CV96" s="156"/>
      <c r="CW96" s="156"/>
      <c r="CX96" s="156"/>
      <c r="CY96" s="156"/>
      <c r="CZ96" s="156"/>
      <c r="DA96" s="156"/>
      <c r="DB96" s="156"/>
      <c r="DC96" s="156"/>
      <c r="DD96" s="156"/>
      <c r="DE96" s="156"/>
      <c r="DF96" s="156"/>
      <c r="DG96" s="278">
        <v>40</v>
      </c>
      <c r="DH96" s="289">
        <v>84</v>
      </c>
      <c r="DI96" s="290">
        <f t="shared" si="23"/>
        <v>3</v>
      </c>
      <c r="DJ96" s="284"/>
      <c r="DK96" s="158"/>
      <c r="DL96" s="158"/>
      <c r="DM96" s="158"/>
      <c r="DN96" s="158"/>
      <c r="DO96" s="158"/>
      <c r="DP96" s="158"/>
      <c r="DQ96" s="158"/>
      <c r="DR96" s="158">
        <v>0.18579234972677597</v>
      </c>
      <c r="DS96" s="158"/>
      <c r="DT96" s="158"/>
      <c r="DU96" s="158"/>
      <c r="DV96" s="158"/>
      <c r="DW96" s="158"/>
      <c r="DX96" s="158"/>
      <c r="DY96" s="158">
        <v>0.67868852459016393</v>
      </c>
      <c r="DZ96" s="158"/>
      <c r="EA96" s="158"/>
      <c r="EB96" s="158"/>
      <c r="EC96" s="158"/>
      <c r="ED96" s="158"/>
      <c r="EE96" s="158"/>
      <c r="EF96" s="158"/>
      <c r="EG96" s="158"/>
      <c r="EH96" s="158"/>
      <c r="EI96" s="158"/>
      <c r="EJ96" s="158"/>
      <c r="EK96" s="158"/>
      <c r="EL96" s="158"/>
      <c r="EM96" s="158"/>
      <c r="EN96" s="158"/>
      <c r="EO96" s="158"/>
      <c r="EP96" s="158"/>
      <c r="EQ96" s="158"/>
      <c r="ER96" s="158"/>
      <c r="ES96" s="158"/>
      <c r="ET96" s="158"/>
      <c r="EU96" s="158"/>
      <c r="EV96" s="158"/>
      <c r="EW96" s="159">
        <v>0.87267759562841529</v>
      </c>
      <c r="EX96" s="160">
        <v>0.68891491022638562</v>
      </c>
      <c r="EY96" s="149"/>
      <c r="EZ96" s="150"/>
      <c r="FA96" s="150"/>
      <c r="FB96" s="150"/>
      <c r="FC96" s="150"/>
      <c r="FD96" s="150"/>
      <c r="FE96" s="150"/>
      <c r="FF96" s="150"/>
      <c r="FG96" s="150"/>
      <c r="FH96" s="150"/>
      <c r="FI96" s="150"/>
      <c r="FJ96" s="150"/>
      <c r="FK96" s="150">
        <v>9</v>
      </c>
      <c r="FL96" s="150"/>
      <c r="FM96" s="150"/>
      <c r="FN96" s="150"/>
      <c r="FO96" s="150"/>
      <c r="FP96" s="150"/>
      <c r="FQ96" s="150"/>
      <c r="FR96" s="150"/>
      <c r="FS96" s="150"/>
      <c r="FT96" s="150"/>
      <c r="FU96" s="150"/>
      <c r="FV96" s="150"/>
      <c r="FW96" s="150"/>
      <c r="FX96" s="150"/>
      <c r="FY96" s="150"/>
      <c r="FZ96" s="150"/>
      <c r="GA96" s="150"/>
      <c r="GB96" s="150"/>
      <c r="GC96" s="150"/>
      <c r="GD96" s="296"/>
      <c r="GE96" s="307">
        <v>9</v>
      </c>
      <c r="GF96" s="308">
        <f t="shared" si="24"/>
        <v>1</v>
      </c>
      <c r="GG96" s="302"/>
      <c r="GH96" s="161"/>
      <c r="GI96" s="161"/>
      <c r="GJ96" s="161"/>
      <c r="GK96" s="161"/>
      <c r="GL96" s="161"/>
      <c r="GM96" s="161"/>
      <c r="GN96" s="161"/>
      <c r="GO96" s="161"/>
      <c r="GP96" s="161"/>
      <c r="GQ96" s="161"/>
      <c r="GR96" s="161"/>
      <c r="GS96" s="161">
        <v>0.45598057073466908</v>
      </c>
      <c r="GT96" s="161"/>
      <c r="GU96" s="161"/>
      <c r="GV96" s="161"/>
      <c r="GW96" s="161"/>
      <c r="GX96" s="161"/>
      <c r="GY96" s="161"/>
      <c r="GZ96" s="161"/>
      <c r="HA96" s="161"/>
      <c r="HB96" s="161"/>
      <c r="HC96" s="161"/>
      <c r="HD96" s="161"/>
      <c r="HE96" s="161"/>
      <c r="HF96" s="161"/>
      <c r="HG96" s="161"/>
      <c r="HH96" s="161"/>
      <c r="HI96" s="161"/>
      <c r="HJ96" s="161"/>
      <c r="HK96" s="161"/>
      <c r="HL96" s="162"/>
      <c r="HM96" s="163">
        <v>0.45598057073466908</v>
      </c>
      <c r="HN96" s="152">
        <v>30</v>
      </c>
      <c r="HO96" s="153"/>
      <c r="HP96" s="153">
        <v>30</v>
      </c>
      <c r="HQ96" s="153"/>
      <c r="HR96" s="153"/>
      <c r="HS96" s="164"/>
      <c r="HT96" s="153"/>
      <c r="HU96" s="165"/>
      <c r="HV96" s="154"/>
      <c r="HW96" s="144">
        <v>5</v>
      </c>
      <c r="HX96" s="145">
        <v>213</v>
      </c>
      <c r="HY96" s="145">
        <v>9</v>
      </c>
      <c r="HZ96" s="145">
        <v>47</v>
      </c>
      <c r="IA96" s="145">
        <v>620</v>
      </c>
      <c r="IB96" s="145">
        <v>671</v>
      </c>
      <c r="IC96" s="145">
        <v>932</v>
      </c>
      <c r="ID96" s="145">
        <v>289</v>
      </c>
      <c r="IE96" s="145">
        <v>742</v>
      </c>
      <c r="IF96" s="145">
        <v>228</v>
      </c>
      <c r="IG96" s="145">
        <v>145</v>
      </c>
      <c r="IH96" s="145">
        <v>320</v>
      </c>
      <c r="II96" s="145">
        <v>41</v>
      </c>
      <c r="IJ96" s="145">
        <v>6</v>
      </c>
      <c r="IK96" s="145"/>
      <c r="IL96" s="145">
        <v>14</v>
      </c>
      <c r="IM96" s="145">
        <v>120</v>
      </c>
      <c r="IN96" s="145">
        <v>19</v>
      </c>
      <c r="IO96" s="145">
        <v>88</v>
      </c>
      <c r="IP96" s="145">
        <v>14</v>
      </c>
      <c r="IQ96" s="145">
        <v>22</v>
      </c>
      <c r="IR96" s="145">
        <v>42</v>
      </c>
      <c r="IS96" s="145">
        <v>5</v>
      </c>
      <c r="IT96" s="145">
        <v>29</v>
      </c>
      <c r="IU96" s="145"/>
      <c r="IV96" s="145"/>
      <c r="IW96" s="145"/>
      <c r="IX96" s="146">
        <v>1</v>
      </c>
      <c r="IY96" s="166">
        <v>4622</v>
      </c>
      <c r="IZ96" s="315">
        <f t="shared" si="25"/>
        <v>1.0817827780181739E-3</v>
      </c>
      <c r="JA96" s="439">
        <f t="shared" si="26"/>
        <v>12.628415300546449</v>
      </c>
      <c r="JB96" s="444">
        <v>553</v>
      </c>
      <c r="JC96" s="452">
        <v>0.11964517524881003</v>
      </c>
      <c r="JD96" s="445">
        <v>1500</v>
      </c>
      <c r="JE96" s="454">
        <v>0.32453483340545219</v>
      </c>
      <c r="JF96" s="167">
        <v>17</v>
      </c>
      <c r="JG96" s="168">
        <v>5.4178403755868541</v>
      </c>
      <c r="JH96" s="168">
        <v>3.7777777777777777</v>
      </c>
      <c r="JI96" s="168">
        <v>6.1063829787234045</v>
      </c>
      <c r="JJ96" s="168">
        <v>6.9612903225806448</v>
      </c>
      <c r="JK96" s="168">
        <v>5.8181818181818183</v>
      </c>
      <c r="JL96" s="168">
        <v>4.7145922746781119</v>
      </c>
      <c r="JM96" s="168">
        <v>6.577854671280277</v>
      </c>
      <c r="JN96" s="168">
        <v>5.0390835579514821</v>
      </c>
      <c r="JO96" s="168">
        <v>7.692982456140351</v>
      </c>
      <c r="JP96" s="168">
        <v>5.544827586206897</v>
      </c>
      <c r="JQ96" s="168">
        <v>8</v>
      </c>
      <c r="JR96" s="168">
        <v>3.4634146341463414</v>
      </c>
      <c r="JS96" s="168">
        <v>3.6666666666666665</v>
      </c>
      <c r="JT96" s="168"/>
      <c r="JU96" s="168">
        <v>3.8571428571428572</v>
      </c>
      <c r="JV96" s="168">
        <v>5.125</v>
      </c>
      <c r="JW96" s="168">
        <v>8.8421052631578956</v>
      </c>
      <c r="JX96" s="168">
        <v>9.3181818181818183</v>
      </c>
      <c r="JY96" s="168">
        <v>5.7857142857142856</v>
      </c>
      <c r="JZ96" s="168">
        <v>2.4545454545454546</v>
      </c>
      <c r="KA96" s="168">
        <v>3.4761904761904763</v>
      </c>
      <c r="KB96" s="168">
        <v>6.8</v>
      </c>
      <c r="KC96" s="168">
        <v>3.5517241379310347</v>
      </c>
      <c r="KD96" s="168"/>
      <c r="KE96" s="168"/>
      <c r="KF96" s="168"/>
      <c r="KG96" s="169">
        <v>3</v>
      </c>
      <c r="KH96" s="464">
        <f t="shared" si="27"/>
        <v>5.9163124755326875</v>
      </c>
      <c r="KI96" s="149">
        <v>1108</v>
      </c>
      <c r="KJ96" s="150">
        <v>386</v>
      </c>
      <c r="KK96" s="150">
        <v>1</v>
      </c>
      <c r="KL96" s="150"/>
      <c r="KM96" s="150"/>
      <c r="KN96" s="296">
        <v>3127</v>
      </c>
      <c r="KO96" s="330">
        <f t="shared" si="28"/>
        <v>0.23972306360882734</v>
      </c>
      <c r="KP96" s="331">
        <f t="shared" si="29"/>
        <v>8.351363046300303E-2</v>
      </c>
      <c r="KQ96" s="331">
        <f t="shared" si="30"/>
        <v>2.1635655560363478E-4</v>
      </c>
      <c r="KR96" s="331">
        <f t="shared" si="31"/>
        <v>0</v>
      </c>
      <c r="KS96" s="331">
        <f t="shared" si="32"/>
        <v>0</v>
      </c>
      <c r="KT96" s="332">
        <v>0.67654694937256599</v>
      </c>
      <c r="KU96" s="324">
        <v>2981.8863999999994</v>
      </c>
      <c r="KV96" s="170">
        <v>139.547</v>
      </c>
      <c r="KW96" s="342">
        <v>3121.4333999999994</v>
      </c>
      <c r="KX96" s="351">
        <f t="shared" si="33"/>
        <v>4.470606356682158E-2</v>
      </c>
      <c r="KY96" s="352">
        <f t="shared" si="34"/>
        <v>0.67534257897014272</v>
      </c>
      <c r="KZ96" s="346">
        <v>2066.4767999999999</v>
      </c>
      <c r="LA96" s="171">
        <v>928.96879999999999</v>
      </c>
      <c r="LB96" s="172">
        <v>125.98779999999999</v>
      </c>
      <c r="LC96" s="173">
        <v>0.66202815667955628</v>
      </c>
      <c r="LD96" s="174">
        <v>46</v>
      </c>
      <c r="LE96" s="175">
        <v>916</v>
      </c>
      <c r="LF96" s="175">
        <v>25</v>
      </c>
      <c r="LG96" s="175">
        <v>239</v>
      </c>
      <c r="LH96" s="175">
        <v>3439</v>
      </c>
      <c r="LI96" s="175">
        <v>2880</v>
      </c>
      <c r="LJ96" s="175">
        <v>3112</v>
      </c>
      <c r="LK96" s="175">
        <v>1529</v>
      </c>
      <c r="LL96" s="175">
        <v>2872</v>
      </c>
      <c r="LM96" s="175">
        <v>1496</v>
      </c>
      <c r="LN96" s="175">
        <v>629</v>
      </c>
      <c r="LO96" s="175">
        <v>2220</v>
      </c>
      <c r="LP96" s="175">
        <v>99</v>
      </c>
      <c r="LQ96" s="175">
        <v>18</v>
      </c>
      <c r="LR96" s="175"/>
      <c r="LS96" s="175">
        <v>40</v>
      </c>
      <c r="LT96" s="175">
        <v>468</v>
      </c>
      <c r="LU96" s="175">
        <v>142</v>
      </c>
      <c r="LV96" s="175">
        <v>652</v>
      </c>
      <c r="LW96" s="175">
        <v>67</v>
      </c>
      <c r="LX96" s="175">
        <v>35</v>
      </c>
      <c r="LY96" s="175">
        <v>100</v>
      </c>
      <c r="LZ96" s="175">
        <v>29</v>
      </c>
      <c r="MA96" s="175">
        <v>79</v>
      </c>
      <c r="MB96" s="175"/>
      <c r="MC96" s="175"/>
      <c r="MD96" s="175"/>
      <c r="ME96" s="364">
        <v>2</v>
      </c>
      <c r="MF96" s="374">
        <f t="shared" si="35"/>
        <v>21134</v>
      </c>
      <c r="MG96" s="375">
        <f t="shared" si="36"/>
        <v>57.743169398907106</v>
      </c>
      <c r="MH96" s="369">
        <v>34</v>
      </c>
      <c r="MI96" s="156">
        <v>32</v>
      </c>
      <c r="MJ96" s="156"/>
      <c r="MK96" s="156">
        <v>2</v>
      </c>
      <c r="ML96" s="156">
        <v>263</v>
      </c>
      <c r="MM96" s="156">
        <v>349</v>
      </c>
      <c r="MN96" s="156">
        <v>374</v>
      </c>
      <c r="MO96" s="156">
        <v>79</v>
      </c>
      <c r="MP96" s="156">
        <v>146</v>
      </c>
      <c r="MQ96" s="156">
        <v>31</v>
      </c>
      <c r="MR96" s="156">
        <v>33</v>
      </c>
      <c r="MS96" s="156">
        <v>23</v>
      </c>
      <c r="MT96" s="156">
        <v>2</v>
      </c>
      <c r="MU96" s="156"/>
      <c r="MV96" s="156"/>
      <c r="MW96" s="156"/>
      <c r="MX96" s="156">
        <v>25</v>
      </c>
      <c r="MY96" s="156">
        <v>7</v>
      </c>
      <c r="MZ96" s="156">
        <v>81</v>
      </c>
      <c r="NA96" s="156"/>
      <c r="NB96" s="156">
        <v>2</v>
      </c>
      <c r="NC96" s="156">
        <v>14</v>
      </c>
      <c r="ND96" s="156"/>
      <c r="NE96" s="156"/>
      <c r="NF96" s="156"/>
      <c r="NG96" s="156"/>
      <c r="NH96" s="156"/>
      <c r="NI96" s="278"/>
      <c r="NJ96" s="289">
        <f t="shared" si="37"/>
        <v>1497</v>
      </c>
      <c r="NK96" s="290">
        <f t="shared" si="38"/>
        <v>4.0901639344262293</v>
      </c>
      <c r="NL96" s="386">
        <f t="shared" si="39"/>
        <v>21134</v>
      </c>
      <c r="NM96" s="387">
        <f t="shared" si="40"/>
        <v>1497</v>
      </c>
      <c r="NN96" s="393">
        <f t="shared" si="41"/>
        <v>6.6148203791259783E-2</v>
      </c>
      <c r="NO96" s="380"/>
      <c r="NP96" s="176"/>
      <c r="NQ96" s="176"/>
      <c r="NR96" s="176"/>
      <c r="NS96" s="176">
        <v>302</v>
      </c>
      <c r="NT96" s="176">
        <v>561</v>
      </c>
      <c r="NU96" s="176">
        <v>634</v>
      </c>
      <c r="NV96" s="176"/>
      <c r="NW96" s="176"/>
      <c r="NX96" s="176"/>
      <c r="NY96" s="176"/>
      <c r="NZ96" s="176"/>
      <c r="OA96" s="176"/>
      <c r="OB96" s="176"/>
      <c r="OC96" s="176"/>
      <c r="OD96" s="176"/>
      <c r="OE96" s="397"/>
      <c r="OF96" s="403">
        <f t="shared" si="42"/>
        <v>1497</v>
      </c>
      <c r="OG96" s="407">
        <f t="shared" si="43"/>
        <v>0</v>
      </c>
      <c r="OH96" s="415"/>
      <c r="OI96" s="416"/>
      <c r="OJ96" s="416"/>
      <c r="OK96" s="416">
        <v>0</v>
      </c>
      <c r="OL96" s="416">
        <v>20</v>
      </c>
      <c r="OM96" s="416">
        <v>121</v>
      </c>
      <c r="ON96" s="416">
        <v>7</v>
      </c>
      <c r="OO96" s="416">
        <v>148</v>
      </c>
      <c r="OP96" s="417">
        <v>148</v>
      </c>
      <c r="OQ96" s="429"/>
      <c r="OR96" s="430"/>
      <c r="OS96" s="431"/>
      <c r="OT96" s="400"/>
      <c r="OU96" s="177"/>
      <c r="OV96" s="171">
        <v>2.8000000000000003</v>
      </c>
      <c r="OW96" s="177">
        <v>0.31111111111111112</v>
      </c>
      <c r="OX96" s="177"/>
      <c r="OY96" s="177"/>
      <c r="OZ96" s="171">
        <v>24.39</v>
      </c>
      <c r="PA96" s="178">
        <v>2.71</v>
      </c>
      <c r="PB96" s="155"/>
      <c r="PC96" s="156"/>
      <c r="PD96" s="156"/>
      <c r="PE96" s="156">
        <v>48</v>
      </c>
      <c r="PF96" s="156"/>
      <c r="PG96" s="156"/>
      <c r="PH96" s="156"/>
      <c r="PI96" s="156">
        <v>48</v>
      </c>
      <c r="PJ96" s="179">
        <v>1.038511466897447E-2</v>
      </c>
    </row>
    <row r="97" spans="1:426" x14ac:dyDescent="0.15">
      <c r="A97" s="130" t="s">
        <v>658</v>
      </c>
      <c r="B97" s="131" t="s">
        <v>659</v>
      </c>
      <c r="C97" s="132" t="s">
        <v>660</v>
      </c>
      <c r="D97" s="131" t="s">
        <v>661</v>
      </c>
      <c r="E97" s="131" t="s">
        <v>395</v>
      </c>
      <c r="F97" s="132" t="s">
        <v>662</v>
      </c>
      <c r="G97" s="132" t="s">
        <v>662</v>
      </c>
      <c r="H97" s="132" t="s">
        <v>186</v>
      </c>
      <c r="I97" s="132" t="s">
        <v>493</v>
      </c>
      <c r="J97" s="133" t="s">
        <v>282</v>
      </c>
      <c r="K97" s="134">
        <v>566001</v>
      </c>
      <c r="L97" s="135">
        <v>0</v>
      </c>
      <c r="M97" s="135">
        <v>562904</v>
      </c>
      <c r="N97" s="135">
        <v>379338</v>
      </c>
      <c r="O97" s="136">
        <v>0.67389466054602565</v>
      </c>
      <c r="P97" s="137">
        <v>3097</v>
      </c>
      <c r="Q97" s="138">
        <v>248.93883000000002</v>
      </c>
      <c r="R97" s="139">
        <v>402742.78218000004</v>
      </c>
      <c r="S97" s="139">
        <v>24396.684140000001</v>
      </c>
      <c r="T97" s="139">
        <v>427388.40515000006</v>
      </c>
      <c r="U97" s="467">
        <f t="shared" si="22"/>
        <v>0.75510185520873652</v>
      </c>
      <c r="V97" s="140">
        <v>51.962281750000002</v>
      </c>
      <c r="W97" s="141">
        <v>2.62</v>
      </c>
      <c r="X97" s="141">
        <v>121.02</v>
      </c>
      <c r="Y97" s="141">
        <v>49.356190480000002</v>
      </c>
      <c r="Z97" s="141">
        <v>10.62312169</v>
      </c>
      <c r="AA97" s="141">
        <v>66.558994709999993</v>
      </c>
      <c r="AB97" s="141">
        <v>0.11</v>
      </c>
      <c r="AC97" s="141">
        <v>27.583115079999999</v>
      </c>
      <c r="AD97" s="141">
        <v>57.297896829999999</v>
      </c>
      <c r="AE97" s="141">
        <v>387.13160054000002</v>
      </c>
      <c r="AF97" s="142">
        <v>0.17191788438039937</v>
      </c>
      <c r="AG97" s="143">
        <v>0.40039624256330758</v>
      </c>
      <c r="AH97" s="147"/>
      <c r="AI97" s="148">
        <v>1</v>
      </c>
      <c r="AJ97" s="149">
        <v>18860</v>
      </c>
      <c r="AK97" s="150">
        <v>4627</v>
      </c>
      <c r="AL97" s="150">
        <v>1584</v>
      </c>
      <c r="AM97" s="150"/>
      <c r="AN97" s="151">
        <v>8042</v>
      </c>
      <c r="AO97" s="149">
        <v>10457</v>
      </c>
      <c r="AP97" s="150">
        <v>3343</v>
      </c>
      <c r="AQ97" s="151">
        <v>857</v>
      </c>
      <c r="AR97" s="152"/>
      <c r="AS97" s="153"/>
      <c r="AT97" s="153"/>
      <c r="AU97" s="153"/>
      <c r="AV97" s="153"/>
      <c r="AW97" s="153"/>
      <c r="AX97" s="153"/>
      <c r="AY97" s="153"/>
      <c r="AZ97" s="153"/>
      <c r="BA97" s="153"/>
      <c r="BB97" s="153"/>
      <c r="BC97" s="153"/>
      <c r="BD97" s="153"/>
      <c r="BE97" s="153"/>
      <c r="BF97" s="153"/>
      <c r="BG97" s="153"/>
      <c r="BH97" s="153"/>
      <c r="BI97" s="153"/>
      <c r="BJ97" s="153"/>
      <c r="BK97" s="153"/>
      <c r="BL97" s="153"/>
      <c r="BM97" s="153"/>
      <c r="BN97" s="153"/>
      <c r="BO97" s="153"/>
      <c r="BP97" s="153"/>
      <c r="BQ97" s="153"/>
      <c r="BR97" s="153"/>
      <c r="BS97" s="154"/>
      <c r="BT97" s="155"/>
      <c r="BU97" s="156"/>
      <c r="BV97" s="156"/>
      <c r="BW97" s="156"/>
      <c r="BX97" s="156"/>
      <c r="BY97" s="156"/>
      <c r="BZ97" s="156"/>
      <c r="CA97" s="156"/>
      <c r="CB97" s="156">
        <v>10</v>
      </c>
      <c r="CC97" s="156"/>
      <c r="CD97" s="156"/>
      <c r="CE97" s="156"/>
      <c r="CF97" s="156">
        <v>20</v>
      </c>
      <c r="CG97" s="156"/>
      <c r="CH97" s="156"/>
      <c r="CI97" s="156">
        <v>42</v>
      </c>
      <c r="CJ97" s="156"/>
      <c r="CK97" s="156"/>
      <c r="CL97" s="156"/>
      <c r="CM97" s="156"/>
      <c r="CN97" s="156"/>
      <c r="CO97" s="156">
        <v>9</v>
      </c>
      <c r="CP97" s="156"/>
      <c r="CQ97" s="156"/>
      <c r="CR97" s="156"/>
      <c r="CS97" s="156"/>
      <c r="CT97" s="156"/>
      <c r="CU97" s="156"/>
      <c r="CV97" s="156"/>
      <c r="CW97" s="156"/>
      <c r="CX97" s="156"/>
      <c r="CY97" s="156"/>
      <c r="CZ97" s="156"/>
      <c r="DA97" s="156"/>
      <c r="DB97" s="156"/>
      <c r="DC97" s="156"/>
      <c r="DD97" s="156"/>
      <c r="DE97" s="156"/>
      <c r="DF97" s="156"/>
      <c r="DG97" s="278">
        <v>50</v>
      </c>
      <c r="DH97" s="289">
        <v>131</v>
      </c>
      <c r="DI97" s="290">
        <f t="shared" si="23"/>
        <v>5</v>
      </c>
      <c r="DJ97" s="284"/>
      <c r="DK97" s="158"/>
      <c r="DL97" s="158"/>
      <c r="DM97" s="158"/>
      <c r="DN97" s="158"/>
      <c r="DO97" s="158"/>
      <c r="DP97" s="158"/>
      <c r="DQ97" s="158"/>
      <c r="DR97" s="158">
        <v>0.35327868852459016</v>
      </c>
      <c r="DS97" s="158"/>
      <c r="DT97" s="158"/>
      <c r="DU97" s="158"/>
      <c r="DV97" s="158">
        <v>0.23456284153005463</v>
      </c>
      <c r="DW97" s="158"/>
      <c r="DX97" s="158"/>
      <c r="DY97" s="158">
        <v>0.5188654696851418</v>
      </c>
      <c r="DZ97" s="158"/>
      <c r="EA97" s="158"/>
      <c r="EB97" s="158"/>
      <c r="EC97" s="158"/>
      <c r="ED97" s="158"/>
      <c r="EE97" s="158">
        <v>0.25500910746812389</v>
      </c>
      <c r="EF97" s="158"/>
      <c r="EG97" s="158"/>
      <c r="EH97" s="158"/>
      <c r="EI97" s="158"/>
      <c r="EJ97" s="158"/>
      <c r="EK97" s="158"/>
      <c r="EL97" s="158"/>
      <c r="EM97" s="158"/>
      <c r="EN97" s="158"/>
      <c r="EO97" s="158"/>
      <c r="EP97" s="158"/>
      <c r="EQ97" s="158"/>
      <c r="ER97" s="158"/>
      <c r="ES97" s="158"/>
      <c r="ET97" s="158"/>
      <c r="EU97" s="158"/>
      <c r="EV97" s="158"/>
      <c r="EW97" s="159">
        <v>0.60672131147540986</v>
      </c>
      <c r="EX97" s="160">
        <v>0.47822550369165312</v>
      </c>
      <c r="EY97" s="149">
        <v>4</v>
      </c>
      <c r="EZ97" s="150"/>
      <c r="FA97" s="150"/>
      <c r="FB97" s="150"/>
      <c r="FC97" s="150"/>
      <c r="FD97" s="150"/>
      <c r="FE97" s="150"/>
      <c r="FF97" s="150"/>
      <c r="FG97" s="150"/>
      <c r="FH97" s="150"/>
      <c r="FI97" s="150"/>
      <c r="FJ97" s="150"/>
      <c r="FK97" s="150"/>
      <c r="FL97" s="150"/>
      <c r="FM97" s="150"/>
      <c r="FN97" s="150"/>
      <c r="FO97" s="150"/>
      <c r="FP97" s="150"/>
      <c r="FQ97" s="150"/>
      <c r="FR97" s="150"/>
      <c r="FS97" s="150"/>
      <c r="FT97" s="150"/>
      <c r="FU97" s="150"/>
      <c r="FV97" s="150"/>
      <c r="FW97" s="150"/>
      <c r="FX97" s="150"/>
      <c r="FY97" s="150"/>
      <c r="FZ97" s="150"/>
      <c r="GA97" s="150"/>
      <c r="GB97" s="150"/>
      <c r="GC97" s="150"/>
      <c r="GD97" s="296">
        <v>3</v>
      </c>
      <c r="GE97" s="307">
        <v>7</v>
      </c>
      <c r="GF97" s="308">
        <f t="shared" si="24"/>
        <v>2</v>
      </c>
      <c r="GG97" s="302">
        <v>0.83265027322404372</v>
      </c>
      <c r="GH97" s="161"/>
      <c r="GI97" s="161"/>
      <c r="GJ97" s="161"/>
      <c r="GK97" s="161"/>
      <c r="GL97" s="161"/>
      <c r="GM97" s="161"/>
      <c r="GN97" s="161"/>
      <c r="GO97" s="161"/>
      <c r="GP97" s="161"/>
      <c r="GQ97" s="161"/>
      <c r="GR97" s="161"/>
      <c r="GS97" s="161"/>
      <c r="GT97" s="161"/>
      <c r="GU97" s="161"/>
      <c r="GV97" s="161"/>
      <c r="GW97" s="161"/>
      <c r="GX97" s="161"/>
      <c r="GY97" s="161"/>
      <c r="GZ97" s="161"/>
      <c r="HA97" s="161"/>
      <c r="HB97" s="161"/>
      <c r="HC97" s="161"/>
      <c r="HD97" s="161"/>
      <c r="HE97" s="161"/>
      <c r="HF97" s="161"/>
      <c r="HG97" s="161"/>
      <c r="HH97" s="161"/>
      <c r="HI97" s="161"/>
      <c r="HJ97" s="161"/>
      <c r="HK97" s="161"/>
      <c r="HL97" s="162">
        <v>0.3870673952641166</v>
      </c>
      <c r="HM97" s="163">
        <v>0.64168618266978927</v>
      </c>
      <c r="HN97" s="152">
        <v>50</v>
      </c>
      <c r="HO97" s="153"/>
      <c r="HP97" s="153"/>
      <c r="HQ97" s="153"/>
      <c r="HR97" s="153"/>
      <c r="HS97" s="164"/>
      <c r="HT97" s="153"/>
      <c r="HU97" s="165"/>
      <c r="HV97" s="154"/>
      <c r="HW97" s="144">
        <v>24</v>
      </c>
      <c r="HX97" s="145">
        <v>218</v>
      </c>
      <c r="HY97" s="145">
        <v>3</v>
      </c>
      <c r="HZ97" s="145">
        <v>94</v>
      </c>
      <c r="IA97" s="145">
        <v>441</v>
      </c>
      <c r="IB97" s="145">
        <v>444</v>
      </c>
      <c r="IC97" s="145">
        <v>722</v>
      </c>
      <c r="ID97" s="145">
        <v>305</v>
      </c>
      <c r="IE97" s="145">
        <v>491</v>
      </c>
      <c r="IF97" s="145">
        <v>215</v>
      </c>
      <c r="IG97" s="145">
        <v>124</v>
      </c>
      <c r="IH97" s="145">
        <v>334</v>
      </c>
      <c r="II97" s="145">
        <v>43</v>
      </c>
      <c r="IJ97" s="145">
        <v>225</v>
      </c>
      <c r="IK97" s="145">
        <v>310</v>
      </c>
      <c r="IL97" s="145">
        <v>245</v>
      </c>
      <c r="IM97" s="145">
        <v>97</v>
      </c>
      <c r="IN97" s="145">
        <v>18</v>
      </c>
      <c r="IO97" s="145">
        <v>69</v>
      </c>
      <c r="IP97" s="145">
        <v>11</v>
      </c>
      <c r="IQ97" s="145">
        <v>27</v>
      </c>
      <c r="IR97" s="145">
        <v>47</v>
      </c>
      <c r="IS97" s="145">
        <v>2</v>
      </c>
      <c r="IT97" s="145">
        <v>17</v>
      </c>
      <c r="IU97" s="145"/>
      <c r="IV97" s="145"/>
      <c r="IW97" s="145"/>
      <c r="IX97" s="146"/>
      <c r="IY97" s="166">
        <v>4526</v>
      </c>
      <c r="IZ97" s="315">
        <f t="shared" si="25"/>
        <v>5.3026955368979233E-3</v>
      </c>
      <c r="JA97" s="439">
        <f t="shared" si="26"/>
        <v>12.366120218579235</v>
      </c>
      <c r="JB97" s="444">
        <v>241</v>
      </c>
      <c r="JC97" s="452">
        <v>5.3247901016349977E-2</v>
      </c>
      <c r="JD97" s="445">
        <v>649</v>
      </c>
      <c r="JE97" s="454">
        <v>0.14339372514361468</v>
      </c>
      <c r="JF97" s="167">
        <v>28.333333333333332</v>
      </c>
      <c r="JG97" s="168">
        <v>4.4724770642201834</v>
      </c>
      <c r="JH97" s="168">
        <v>2.6666666666666665</v>
      </c>
      <c r="JI97" s="168">
        <v>4.8404255319148932</v>
      </c>
      <c r="JJ97" s="168">
        <v>8.7755102040816322</v>
      </c>
      <c r="JK97" s="168">
        <v>7.8468468468468471</v>
      </c>
      <c r="JL97" s="168">
        <v>5.0332409972299166</v>
      </c>
      <c r="JM97" s="168">
        <v>7.2</v>
      </c>
      <c r="JN97" s="168">
        <v>6.10183299389002</v>
      </c>
      <c r="JO97" s="168">
        <v>7.9069767441860463</v>
      </c>
      <c r="JP97" s="168">
        <v>9.0322580645161299</v>
      </c>
      <c r="JQ97" s="168">
        <v>6.5778443113772456</v>
      </c>
      <c r="JR97" s="168">
        <v>4.4651162790697674</v>
      </c>
      <c r="JS97" s="168">
        <v>2.5822222222222222</v>
      </c>
      <c r="JT97" s="168">
        <v>4.0290322580645164</v>
      </c>
      <c r="JU97" s="168">
        <v>4.1591836734693874</v>
      </c>
      <c r="JV97" s="168">
        <v>7.5257731958762886</v>
      </c>
      <c r="JW97" s="168">
        <v>9</v>
      </c>
      <c r="JX97" s="168">
        <v>9.4782608695652169</v>
      </c>
      <c r="JY97" s="168">
        <v>5.4545454545454541</v>
      </c>
      <c r="JZ97" s="168">
        <v>2.0370370370370372</v>
      </c>
      <c r="KA97" s="168">
        <v>3.7659574468085109</v>
      </c>
      <c r="KB97" s="168">
        <v>14</v>
      </c>
      <c r="KC97" s="168">
        <v>3.1176470588235294</v>
      </c>
      <c r="KD97" s="168"/>
      <c r="KE97" s="168"/>
      <c r="KF97" s="168"/>
      <c r="KG97" s="169"/>
      <c r="KH97" s="464">
        <f t="shared" si="27"/>
        <v>7.0167578439060359</v>
      </c>
      <c r="KI97" s="149">
        <v>1177</v>
      </c>
      <c r="KJ97" s="150">
        <v>300</v>
      </c>
      <c r="KK97" s="150">
        <v>1</v>
      </c>
      <c r="KL97" s="150"/>
      <c r="KM97" s="150"/>
      <c r="KN97" s="296">
        <v>3048</v>
      </c>
      <c r="KO97" s="330">
        <f t="shared" si="28"/>
        <v>0.26005302695536897</v>
      </c>
      <c r="KP97" s="331">
        <f t="shared" si="29"/>
        <v>6.6283694211224042E-2</v>
      </c>
      <c r="KQ97" s="331">
        <f t="shared" si="30"/>
        <v>2.2094564737074681E-4</v>
      </c>
      <c r="KR97" s="331">
        <f t="shared" si="31"/>
        <v>0</v>
      </c>
      <c r="KS97" s="331">
        <f t="shared" si="32"/>
        <v>0</v>
      </c>
      <c r="KT97" s="332">
        <v>0.67344233318603619</v>
      </c>
      <c r="KU97" s="324">
        <v>3239.5988000000002</v>
      </c>
      <c r="KV97" s="170">
        <v>166.34140000000005</v>
      </c>
      <c r="KW97" s="342">
        <v>3405.9402</v>
      </c>
      <c r="KX97" s="351">
        <f t="shared" si="33"/>
        <v>4.883861437144435E-2</v>
      </c>
      <c r="KY97" s="352">
        <f t="shared" si="34"/>
        <v>0.75252766239505087</v>
      </c>
      <c r="KZ97" s="346">
        <v>2333.6916999999999</v>
      </c>
      <c r="LA97" s="171">
        <v>937.34889999999996</v>
      </c>
      <c r="LB97" s="172">
        <v>134.89959999999999</v>
      </c>
      <c r="LC97" s="173">
        <v>0.68518281677405846</v>
      </c>
      <c r="LD97" s="174">
        <v>220</v>
      </c>
      <c r="LE97" s="175">
        <v>755</v>
      </c>
      <c r="LF97" s="175">
        <v>5</v>
      </c>
      <c r="LG97" s="175">
        <v>363</v>
      </c>
      <c r="LH97" s="175">
        <v>2990</v>
      </c>
      <c r="LI97" s="175">
        <v>2886</v>
      </c>
      <c r="LJ97" s="175">
        <v>2782</v>
      </c>
      <c r="LK97" s="175">
        <v>1786</v>
      </c>
      <c r="LL97" s="175">
        <v>2447</v>
      </c>
      <c r="LM97" s="175">
        <v>1446</v>
      </c>
      <c r="LN97" s="175">
        <v>934</v>
      </c>
      <c r="LO97" s="175">
        <v>1828</v>
      </c>
      <c r="LP97" s="175">
        <v>147</v>
      </c>
      <c r="LQ97" s="175">
        <v>463</v>
      </c>
      <c r="LR97" s="175">
        <v>966</v>
      </c>
      <c r="LS97" s="175">
        <v>778</v>
      </c>
      <c r="LT97" s="175">
        <v>635</v>
      </c>
      <c r="LU97" s="175">
        <v>142</v>
      </c>
      <c r="LV97" s="175">
        <v>504</v>
      </c>
      <c r="LW97" s="175">
        <v>49</v>
      </c>
      <c r="LX97" s="175">
        <v>14</v>
      </c>
      <c r="LY97" s="175">
        <v>75</v>
      </c>
      <c r="LZ97" s="175">
        <v>26</v>
      </c>
      <c r="MA97" s="175">
        <v>39</v>
      </c>
      <c r="MB97" s="175"/>
      <c r="MC97" s="175"/>
      <c r="MD97" s="175"/>
      <c r="ME97" s="364"/>
      <c r="MF97" s="374">
        <f t="shared" si="35"/>
        <v>22280</v>
      </c>
      <c r="MG97" s="375">
        <f t="shared" si="36"/>
        <v>60.874316939890711</v>
      </c>
      <c r="MH97" s="369">
        <v>435</v>
      </c>
      <c r="MI97" s="156">
        <v>13</v>
      </c>
      <c r="MJ97" s="156"/>
      <c r="MK97" s="156"/>
      <c r="ML97" s="156">
        <v>441</v>
      </c>
      <c r="MM97" s="156">
        <v>151</v>
      </c>
      <c r="MN97" s="156">
        <v>146</v>
      </c>
      <c r="MO97" s="156">
        <v>99</v>
      </c>
      <c r="MP97" s="156">
        <v>58</v>
      </c>
      <c r="MQ97" s="156">
        <v>44</v>
      </c>
      <c r="MR97" s="156">
        <v>62</v>
      </c>
      <c r="MS97" s="156">
        <v>39</v>
      </c>
      <c r="MT97" s="156">
        <v>4</v>
      </c>
      <c r="MU97" s="156">
        <v>2</v>
      </c>
      <c r="MV97" s="156"/>
      <c r="MW97" s="156"/>
      <c r="MX97" s="156"/>
      <c r="MY97" s="156">
        <v>3</v>
      </c>
      <c r="MZ97" s="156">
        <v>83</v>
      </c>
      <c r="NA97" s="156">
        <v>1</v>
      </c>
      <c r="NB97" s="156">
        <v>20</v>
      </c>
      <c r="NC97" s="156">
        <v>57</v>
      </c>
      <c r="ND97" s="156"/>
      <c r="NE97" s="156"/>
      <c r="NF97" s="156"/>
      <c r="NG97" s="156"/>
      <c r="NH97" s="156"/>
      <c r="NI97" s="278"/>
      <c r="NJ97" s="289">
        <f t="shared" si="37"/>
        <v>1658</v>
      </c>
      <c r="NK97" s="290">
        <f t="shared" si="38"/>
        <v>4.5300546448087431</v>
      </c>
      <c r="NL97" s="386">
        <f t="shared" si="39"/>
        <v>22280</v>
      </c>
      <c r="NM97" s="387">
        <f t="shared" si="40"/>
        <v>1658</v>
      </c>
      <c r="NN97" s="393">
        <f t="shared" si="41"/>
        <v>6.926226084050463E-2</v>
      </c>
      <c r="NO97" s="380"/>
      <c r="NP97" s="176">
        <v>9</v>
      </c>
      <c r="NQ97" s="176">
        <v>105</v>
      </c>
      <c r="NR97" s="176">
        <v>234</v>
      </c>
      <c r="NS97" s="176">
        <v>514</v>
      </c>
      <c r="NT97" s="176">
        <v>511</v>
      </c>
      <c r="NU97" s="176">
        <v>285</v>
      </c>
      <c r="NV97" s="176"/>
      <c r="NW97" s="176"/>
      <c r="NX97" s="176"/>
      <c r="NY97" s="176"/>
      <c r="NZ97" s="176"/>
      <c r="OA97" s="176"/>
      <c r="OB97" s="176"/>
      <c r="OC97" s="176"/>
      <c r="OD97" s="176"/>
      <c r="OE97" s="397"/>
      <c r="OF97" s="403">
        <f t="shared" si="42"/>
        <v>1658</v>
      </c>
      <c r="OG97" s="407">
        <f t="shared" si="43"/>
        <v>0.20989143546441497</v>
      </c>
      <c r="OH97" s="415">
        <v>449</v>
      </c>
      <c r="OI97" s="416">
        <v>10</v>
      </c>
      <c r="OJ97" s="416">
        <v>100</v>
      </c>
      <c r="OK97" s="416">
        <v>559</v>
      </c>
      <c r="OL97" s="416">
        <v>8</v>
      </c>
      <c r="OM97" s="416">
        <v>2</v>
      </c>
      <c r="ON97" s="416">
        <v>14</v>
      </c>
      <c r="OO97" s="416">
        <v>24</v>
      </c>
      <c r="OP97" s="417">
        <v>583</v>
      </c>
      <c r="OQ97" s="429"/>
      <c r="OR97" s="430"/>
      <c r="OS97" s="431"/>
      <c r="OT97" s="346">
        <v>5.4</v>
      </c>
      <c r="OU97" s="177">
        <v>1.35</v>
      </c>
      <c r="OV97" s="171">
        <v>1.1000000000000001</v>
      </c>
      <c r="OW97" s="177">
        <v>0.3666666666666667</v>
      </c>
      <c r="OX97" s="171">
        <v>19.2</v>
      </c>
      <c r="OY97" s="177">
        <v>4.8</v>
      </c>
      <c r="OZ97" s="171">
        <v>8.1</v>
      </c>
      <c r="PA97" s="178">
        <v>2.6999999999999997</v>
      </c>
      <c r="PB97" s="155"/>
      <c r="PC97" s="156"/>
      <c r="PD97" s="156"/>
      <c r="PE97" s="156"/>
      <c r="PF97" s="156"/>
      <c r="PG97" s="156"/>
      <c r="PH97" s="156"/>
      <c r="PI97" s="156"/>
      <c r="PJ97" s="157"/>
    </row>
    <row r="98" spans="1:426" x14ac:dyDescent="0.15">
      <c r="A98" s="130" t="s">
        <v>663</v>
      </c>
      <c r="B98" s="131" t="s">
        <v>664</v>
      </c>
      <c r="C98" s="132" t="s">
        <v>665</v>
      </c>
      <c r="D98" s="131" t="s">
        <v>666</v>
      </c>
      <c r="E98" s="131" t="s">
        <v>395</v>
      </c>
      <c r="F98" s="132" t="s">
        <v>396</v>
      </c>
      <c r="G98" s="132" t="s">
        <v>397</v>
      </c>
      <c r="H98" s="132" t="s">
        <v>186</v>
      </c>
      <c r="I98" s="132" t="s">
        <v>493</v>
      </c>
      <c r="J98" s="133" t="s">
        <v>282</v>
      </c>
      <c r="K98" s="134">
        <v>524103</v>
      </c>
      <c r="L98" s="135">
        <v>66013</v>
      </c>
      <c r="M98" s="135">
        <v>520008</v>
      </c>
      <c r="N98" s="135">
        <v>360033</v>
      </c>
      <c r="O98" s="136">
        <v>0.69236050214612088</v>
      </c>
      <c r="P98" s="137">
        <v>4095</v>
      </c>
      <c r="Q98" s="138">
        <v>873.35589000000016</v>
      </c>
      <c r="R98" s="139">
        <v>393028.56658000004</v>
      </c>
      <c r="S98" s="139">
        <v>13964.806409999997</v>
      </c>
      <c r="T98" s="139">
        <v>407866.72888000007</v>
      </c>
      <c r="U98" s="467">
        <f t="shared" si="22"/>
        <v>0.77821864954026221</v>
      </c>
      <c r="V98" s="140">
        <v>59.671587299999999</v>
      </c>
      <c r="W98" s="141">
        <v>1.96</v>
      </c>
      <c r="X98" s="141">
        <v>106.281746</v>
      </c>
      <c r="Y98" s="141">
        <v>50.799894180000003</v>
      </c>
      <c r="Z98" s="141">
        <v>10.983227510000001</v>
      </c>
      <c r="AA98" s="141">
        <v>71.446349209999994</v>
      </c>
      <c r="AB98" s="141">
        <v>0</v>
      </c>
      <c r="AC98" s="141">
        <v>26.304444440000001</v>
      </c>
      <c r="AD98" s="141">
        <v>47.196011910000003</v>
      </c>
      <c r="AE98" s="141">
        <v>374.64326054999998</v>
      </c>
      <c r="AF98" s="142">
        <v>0.19815046704675668</v>
      </c>
      <c r="AG98" s="143">
        <v>0.35292806109826347</v>
      </c>
      <c r="AH98" s="147"/>
      <c r="AI98" s="148">
        <v>1</v>
      </c>
      <c r="AJ98" s="149">
        <v>12882</v>
      </c>
      <c r="AK98" s="150">
        <v>5241</v>
      </c>
      <c r="AL98" s="150">
        <v>1121</v>
      </c>
      <c r="AM98" s="150">
        <v>51</v>
      </c>
      <c r="AN98" s="151">
        <v>7558</v>
      </c>
      <c r="AO98" s="149">
        <v>7050</v>
      </c>
      <c r="AP98" s="150">
        <v>3851</v>
      </c>
      <c r="AQ98" s="151">
        <v>966</v>
      </c>
      <c r="AR98" s="152"/>
      <c r="AS98" s="153"/>
      <c r="AT98" s="153"/>
      <c r="AU98" s="153"/>
      <c r="AV98" s="153"/>
      <c r="AW98" s="153"/>
      <c r="AX98" s="153"/>
      <c r="AY98" s="153"/>
      <c r="AZ98" s="153"/>
      <c r="BA98" s="153"/>
      <c r="BB98" s="153"/>
      <c r="BC98" s="153"/>
      <c r="BD98" s="153"/>
      <c r="BE98" s="153"/>
      <c r="BF98" s="153"/>
      <c r="BG98" s="153"/>
      <c r="BH98" s="153"/>
      <c r="BI98" s="153"/>
      <c r="BJ98" s="153"/>
      <c r="BK98" s="153"/>
      <c r="BL98" s="153"/>
      <c r="BM98" s="153"/>
      <c r="BN98" s="153"/>
      <c r="BO98" s="153"/>
      <c r="BP98" s="153"/>
      <c r="BQ98" s="153"/>
      <c r="BR98" s="153"/>
      <c r="BS98" s="154"/>
      <c r="BT98" s="155"/>
      <c r="BU98" s="156"/>
      <c r="BV98" s="156"/>
      <c r="BW98" s="156"/>
      <c r="BX98" s="156"/>
      <c r="BY98" s="156"/>
      <c r="BZ98" s="156"/>
      <c r="CA98" s="156"/>
      <c r="CB98" s="156"/>
      <c r="CC98" s="156"/>
      <c r="CD98" s="156"/>
      <c r="CE98" s="156"/>
      <c r="CF98" s="156">
        <v>25</v>
      </c>
      <c r="CG98" s="156"/>
      <c r="CH98" s="156"/>
      <c r="CI98" s="156">
        <v>30</v>
      </c>
      <c r="CJ98" s="156"/>
      <c r="CK98" s="156"/>
      <c r="CL98" s="156"/>
      <c r="CM98" s="156"/>
      <c r="CN98" s="156"/>
      <c r="CO98" s="156"/>
      <c r="CP98" s="156"/>
      <c r="CQ98" s="156"/>
      <c r="CR98" s="156"/>
      <c r="CS98" s="156"/>
      <c r="CT98" s="156"/>
      <c r="CU98" s="156"/>
      <c r="CV98" s="156"/>
      <c r="CW98" s="156"/>
      <c r="CX98" s="156"/>
      <c r="CY98" s="156"/>
      <c r="CZ98" s="156"/>
      <c r="DA98" s="156"/>
      <c r="DB98" s="156"/>
      <c r="DC98" s="156"/>
      <c r="DD98" s="156"/>
      <c r="DE98" s="156"/>
      <c r="DF98" s="156"/>
      <c r="DG98" s="278">
        <v>50</v>
      </c>
      <c r="DH98" s="289">
        <v>105</v>
      </c>
      <c r="DI98" s="290">
        <f t="shared" si="23"/>
        <v>3</v>
      </c>
      <c r="DJ98" s="284"/>
      <c r="DK98" s="158"/>
      <c r="DL98" s="158"/>
      <c r="DM98" s="158"/>
      <c r="DN98" s="158"/>
      <c r="DO98" s="158"/>
      <c r="DP98" s="158"/>
      <c r="DQ98" s="158"/>
      <c r="DR98" s="158"/>
      <c r="DS98" s="158"/>
      <c r="DT98" s="158"/>
      <c r="DU98" s="158"/>
      <c r="DV98" s="158">
        <v>0.17245901639344263</v>
      </c>
      <c r="DW98" s="158"/>
      <c r="DX98" s="158"/>
      <c r="DY98" s="158">
        <v>0.59517304189435338</v>
      </c>
      <c r="DZ98" s="158"/>
      <c r="EA98" s="158"/>
      <c r="EB98" s="158"/>
      <c r="EC98" s="158"/>
      <c r="ED98" s="158"/>
      <c r="EE98" s="158"/>
      <c r="EF98" s="158"/>
      <c r="EG98" s="158"/>
      <c r="EH98" s="158"/>
      <c r="EI98" s="158"/>
      <c r="EJ98" s="158"/>
      <c r="EK98" s="158"/>
      <c r="EL98" s="158"/>
      <c r="EM98" s="158"/>
      <c r="EN98" s="158"/>
      <c r="EO98" s="158"/>
      <c r="EP98" s="158"/>
      <c r="EQ98" s="158"/>
      <c r="ER98" s="158"/>
      <c r="ES98" s="158"/>
      <c r="ET98" s="158"/>
      <c r="EU98" s="158"/>
      <c r="EV98" s="158"/>
      <c r="EW98" s="159">
        <v>0.6500546448087432</v>
      </c>
      <c r="EX98" s="160">
        <v>0.52066094197241741</v>
      </c>
      <c r="EY98" s="149"/>
      <c r="EZ98" s="150"/>
      <c r="FA98" s="150"/>
      <c r="FB98" s="150"/>
      <c r="FC98" s="150"/>
      <c r="FD98" s="150"/>
      <c r="FE98" s="150"/>
      <c r="FF98" s="150"/>
      <c r="FG98" s="150"/>
      <c r="FH98" s="150"/>
      <c r="FI98" s="150"/>
      <c r="FJ98" s="150"/>
      <c r="FK98" s="150">
        <v>3</v>
      </c>
      <c r="FL98" s="150"/>
      <c r="FM98" s="150"/>
      <c r="FN98" s="150"/>
      <c r="FO98" s="150"/>
      <c r="FP98" s="150"/>
      <c r="FQ98" s="150"/>
      <c r="FR98" s="150"/>
      <c r="FS98" s="150"/>
      <c r="FT98" s="150"/>
      <c r="FU98" s="150"/>
      <c r="FV98" s="150"/>
      <c r="FW98" s="150"/>
      <c r="FX98" s="150"/>
      <c r="FY98" s="150"/>
      <c r="FZ98" s="150"/>
      <c r="GA98" s="150"/>
      <c r="GB98" s="150"/>
      <c r="GC98" s="150"/>
      <c r="GD98" s="296">
        <v>5</v>
      </c>
      <c r="GE98" s="307">
        <v>8</v>
      </c>
      <c r="GF98" s="308">
        <f t="shared" si="24"/>
        <v>2</v>
      </c>
      <c r="GG98" s="302"/>
      <c r="GH98" s="161"/>
      <c r="GI98" s="161"/>
      <c r="GJ98" s="161"/>
      <c r="GK98" s="161"/>
      <c r="GL98" s="161"/>
      <c r="GM98" s="161"/>
      <c r="GN98" s="161"/>
      <c r="GO98" s="161"/>
      <c r="GP98" s="161"/>
      <c r="GQ98" s="161"/>
      <c r="GR98" s="161"/>
      <c r="GS98" s="161">
        <v>0.64754098360655743</v>
      </c>
      <c r="GT98" s="161"/>
      <c r="GU98" s="161"/>
      <c r="GV98" s="161"/>
      <c r="GW98" s="161"/>
      <c r="GX98" s="161"/>
      <c r="GY98" s="161"/>
      <c r="GZ98" s="161"/>
      <c r="HA98" s="161"/>
      <c r="HB98" s="161"/>
      <c r="HC98" s="161"/>
      <c r="HD98" s="161"/>
      <c r="HE98" s="161"/>
      <c r="HF98" s="161"/>
      <c r="HG98" s="161"/>
      <c r="HH98" s="161"/>
      <c r="HI98" s="161"/>
      <c r="HJ98" s="161"/>
      <c r="HK98" s="161"/>
      <c r="HL98" s="162">
        <v>0.5311475409836065</v>
      </c>
      <c r="HM98" s="163">
        <v>0.57479508196721307</v>
      </c>
      <c r="HN98" s="152">
        <v>57</v>
      </c>
      <c r="HO98" s="153"/>
      <c r="HP98" s="153"/>
      <c r="HQ98" s="153"/>
      <c r="HR98" s="153"/>
      <c r="HS98" s="164"/>
      <c r="HT98" s="153"/>
      <c r="HU98" s="165"/>
      <c r="HV98" s="154"/>
      <c r="HW98" s="144">
        <v>5</v>
      </c>
      <c r="HX98" s="145">
        <v>206</v>
      </c>
      <c r="HY98" s="145">
        <v>3</v>
      </c>
      <c r="HZ98" s="145">
        <v>16</v>
      </c>
      <c r="IA98" s="145">
        <v>583</v>
      </c>
      <c r="IB98" s="145">
        <v>670</v>
      </c>
      <c r="IC98" s="145">
        <v>706</v>
      </c>
      <c r="ID98" s="145">
        <v>361</v>
      </c>
      <c r="IE98" s="145">
        <v>466</v>
      </c>
      <c r="IF98" s="145">
        <v>204</v>
      </c>
      <c r="IG98" s="145">
        <v>134</v>
      </c>
      <c r="IH98" s="145">
        <v>258</v>
      </c>
      <c r="II98" s="145">
        <v>3</v>
      </c>
      <c r="IJ98" s="145">
        <v>425</v>
      </c>
      <c r="IK98" s="145">
        <v>131</v>
      </c>
      <c r="IL98" s="145"/>
      <c r="IM98" s="145">
        <v>125</v>
      </c>
      <c r="IN98" s="145">
        <v>18</v>
      </c>
      <c r="IO98" s="145">
        <v>65</v>
      </c>
      <c r="IP98" s="145">
        <v>5</v>
      </c>
      <c r="IQ98" s="145">
        <v>18</v>
      </c>
      <c r="IR98" s="145">
        <v>29</v>
      </c>
      <c r="IS98" s="145">
        <v>4</v>
      </c>
      <c r="IT98" s="145">
        <v>33</v>
      </c>
      <c r="IU98" s="145"/>
      <c r="IV98" s="145"/>
      <c r="IW98" s="145">
        <v>2</v>
      </c>
      <c r="IX98" s="146"/>
      <c r="IY98" s="166">
        <v>4470</v>
      </c>
      <c r="IZ98" s="315">
        <f t="shared" si="25"/>
        <v>1.1185682326621924E-3</v>
      </c>
      <c r="JA98" s="439">
        <f t="shared" si="26"/>
        <v>12.21311475409836</v>
      </c>
      <c r="JB98" s="444">
        <v>281</v>
      </c>
      <c r="JC98" s="452">
        <v>6.2863534675615215E-2</v>
      </c>
      <c r="JD98" s="445">
        <v>2974</v>
      </c>
      <c r="JE98" s="454">
        <v>0.66532438478747202</v>
      </c>
      <c r="JF98" s="167">
        <v>16.600000000000001</v>
      </c>
      <c r="JG98" s="168">
        <v>4.1359223300970873</v>
      </c>
      <c r="JH98" s="168">
        <v>3</v>
      </c>
      <c r="JI98" s="168">
        <v>3.4375</v>
      </c>
      <c r="JJ98" s="168">
        <v>8.0411663807890221</v>
      </c>
      <c r="JK98" s="168">
        <v>6.3343283582089551</v>
      </c>
      <c r="JL98" s="168">
        <v>5.141643059490085</v>
      </c>
      <c r="JM98" s="168">
        <v>6.3961218836565097</v>
      </c>
      <c r="JN98" s="168">
        <v>5.0901287553648071</v>
      </c>
      <c r="JO98" s="168">
        <v>6.5245098039215685</v>
      </c>
      <c r="JP98" s="168">
        <v>5.0223880597014929</v>
      </c>
      <c r="JQ98" s="168">
        <v>7.6744186046511631</v>
      </c>
      <c r="JR98" s="168">
        <v>9</v>
      </c>
      <c r="JS98" s="168">
        <v>3.2588235294117647</v>
      </c>
      <c r="JT98" s="168">
        <v>2.5648854961832059</v>
      </c>
      <c r="JU98" s="168"/>
      <c r="JV98" s="168">
        <v>6.048</v>
      </c>
      <c r="JW98" s="168">
        <v>7.7222222222222223</v>
      </c>
      <c r="JX98" s="168">
        <v>6.8923076923076927</v>
      </c>
      <c r="JY98" s="168">
        <v>3.8</v>
      </c>
      <c r="JZ98" s="168">
        <v>3</v>
      </c>
      <c r="KA98" s="168">
        <v>3.1379310344827585</v>
      </c>
      <c r="KB98" s="168">
        <v>5.25</v>
      </c>
      <c r="KC98" s="168">
        <v>3.7575757575757578</v>
      </c>
      <c r="KD98" s="168"/>
      <c r="KE98" s="168"/>
      <c r="KF98" s="168">
        <v>4</v>
      </c>
      <c r="KG98" s="169"/>
      <c r="KH98" s="464">
        <f t="shared" si="27"/>
        <v>5.6595780403360054</v>
      </c>
      <c r="KI98" s="149">
        <v>1564</v>
      </c>
      <c r="KJ98" s="150">
        <v>95</v>
      </c>
      <c r="KK98" s="150"/>
      <c r="KL98" s="150"/>
      <c r="KM98" s="150"/>
      <c r="KN98" s="296">
        <v>2811</v>
      </c>
      <c r="KO98" s="330">
        <f t="shared" si="28"/>
        <v>0.34988814317673378</v>
      </c>
      <c r="KP98" s="331">
        <f t="shared" si="29"/>
        <v>2.1252796420581657E-2</v>
      </c>
      <c r="KQ98" s="331">
        <f t="shared" si="30"/>
        <v>0</v>
      </c>
      <c r="KR98" s="331">
        <f t="shared" si="31"/>
        <v>0</v>
      </c>
      <c r="KS98" s="331">
        <f t="shared" si="32"/>
        <v>0</v>
      </c>
      <c r="KT98" s="332">
        <v>0.62885906040268458</v>
      </c>
      <c r="KU98" s="324">
        <v>3086.0686000000001</v>
      </c>
      <c r="KV98" s="170">
        <v>170.17340000000002</v>
      </c>
      <c r="KW98" s="342">
        <v>3256.2420000000002</v>
      </c>
      <c r="KX98" s="351">
        <f t="shared" si="33"/>
        <v>5.2260673500311099E-2</v>
      </c>
      <c r="KY98" s="352">
        <f t="shared" si="34"/>
        <v>0.72846577181208061</v>
      </c>
      <c r="KZ98" s="346">
        <v>2139.6489000000001</v>
      </c>
      <c r="LA98" s="171">
        <v>948.38179999999988</v>
      </c>
      <c r="LB98" s="172">
        <v>168.21129999999997</v>
      </c>
      <c r="LC98" s="173">
        <v>0.65709148767198511</v>
      </c>
      <c r="LD98" s="174">
        <v>22</v>
      </c>
      <c r="LE98" s="175">
        <v>634</v>
      </c>
      <c r="LF98" s="175">
        <v>6</v>
      </c>
      <c r="LG98" s="175">
        <v>39</v>
      </c>
      <c r="LH98" s="175">
        <v>3880</v>
      </c>
      <c r="LI98" s="175">
        <v>3083</v>
      </c>
      <c r="LJ98" s="175">
        <v>2637</v>
      </c>
      <c r="LK98" s="175">
        <v>1777</v>
      </c>
      <c r="LL98" s="175">
        <v>1758</v>
      </c>
      <c r="LM98" s="175">
        <v>1073</v>
      </c>
      <c r="LN98" s="175">
        <v>495</v>
      </c>
      <c r="LO98" s="175">
        <v>1665</v>
      </c>
      <c r="LP98" s="175">
        <v>23</v>
      </c>
      <c r="LQ98" s="175">
        <v>1188</v>
      </c>
      <c r="LR98" s="175">
        <v>268</v>
      </c>
      <c r="LS98" s="175"/>
      <c r="LT98" s="175">
        <v>604</v>
      </c>
      <c r="LU98" s="175">
        <v>115</v>
      </c>
      <c r="LV98" s="175">
        <v>307</v>
      </c>
      <c r="LW98" s="175">
        <v>14</v>
      </c>
      <c r="LX98" s="175">
        <v>28</v>
      </c>
      <c r="LY98" s="175">
        <v>53</v>
      </c>
      <c r="LZ98" s="175">
        <v>17</v>
      </c>
      <c r="MA98" s="175">
        <v>92</v>
      </c>
      <c r="MB98" s="175"/>
      <c r="MC98" s="175"/>
      <c r="MD98" s="175">
        <v>6</v>
      </c>
      <c r="ME98" s="364"/>
      <c r="MF98" s="374">
        <f t="shared" si="35"/>
        <v>19784</v>
      </c>
      <c r="MG98" s="375">
        <f t="shared" si="36"/>
        <v>54.05464480874317</v>
      </c>
      <c r="MH98" s="369">
        <v>56</v>
      </c>
      <c r="MI98" s="156">
        <v>19</v>
      </c>
      <c r="MJ98" s="156"/>
      <c r="MK98" s="156"/>
      <c r="ML98" s="156">
        <v>219</v>
      </c>
      <c r="MM98" s="156">
        <v>474</v>
      </c>
      <c r="MN98" s="156">
        <v>286</v>
      </c>
      <c r="MO98" s="156">
        <v>165</v>
      </c>
      <c r="MP98" s="156">
        <v>151</v>
      </c>
      <c r="MQ98" s="156">
        <v>62</v>
      </c>
      <c r="MR98" s="156">
        <v>45</v>
      </c>
      <c r="MS98" s="156">
        <v>57</v>
      </c>
      <c r="MT98" s="156"/>
      <c r="MU98" s="156"/>
      <c r="MV98" s="156"/>
      <c r="MW98" s="156"/>
      <c r="MX98" s="156">
        <v>26</v>
      </c>
      <c r="MY98" s="156">
        <v>7</v>
      </c>
      <c r="MZ98" s="156">
        <v>79</v>
      </c>
      <c r="NA98" s="156"/>
      <c r="NB98" s="156">
        <v>9</v>
      </c>
      <c r="NC98" s="156">
        <v>9</v>
      </c>
      <c r="ND98" s="156"/>
      <c r="NE98" s="156"/>
      <c r="NF98" s="156"/>
      <c r="NG98" s="156"/>
      <c r="NH98" s="156"/>
      <c r="NI98" s="278"/>
      <c r="NJ98" s="289">
        <f t="shared" si="37"/>
        <v>1664</v>
      </c>
      <c r="NK98" s="290">
        <f t="shared" si="38"/>
        <v>4.5464480874316937</v>
      </c>
      <c r="NL98" s="386">
        <f t="shared" si="39"/>
        <v>19784</v>
      </c>
      <c r="NM98" s="387">
        <f t="shared" si="40"/>
        <v>1664</v>
      </c>
      <c r="NN98" s="393">
        <f t="shared" si="41"/>
        <v>7.7582991421111525E-2</v>
      </c>
      <c r="NO98" s="380"/>
      <c r="NP98" s="176"/>
      <c r="NQ98" s="176"/>
      <c r="NR98" s="176">
        <v>4</v>
      </c>
      <c r="NS98" s="176">
        <v>147</v>
      </c>
      <c r="NT98" s="176">
        <v>642</v>
      </c>
      <c r="NU98" s="176">
        <v>871</v>
      </c>
      <c r="NV98" s="176"/>
      <c r="NW98" s="176"/>
      <c r="NX98" s="176"/>
      <c r="NY98" s="176"/>
      <c r="NZ98" s="176"/>
      <c r="OA98" s="176"/>
      <c r="OB98" s="176"/>
      <c r="OC98" s="176"/>
      <c r="OD98" s="176"/>
      <c r="OE98" s="397"/>
      <c r="OF98" s="403">
        <f t="shared" si="42"/>
        <v>1664</v>
      </c>
      <c r="OG98" s="407">
        <f t="shared" si="43"/>
        <v>2.403846153846154E-3</v>
      </c>
      <c r="OH98" s="415"/>
      <c r="OI98" s="416"/>
      <c r="OJ98" s="416"/>
      <c r="OK98" s="416"/>
      <c r="OL98" s="416">
        <v>31</v>
      </c>
      <c r="OM98" s="416">
        <v>96</v>
      </c>
      <c r="ON98" s="416">
        <v>40</v>
      </c>
      <c r="OO98" s="416">
        <v>167</v>
      </c>
      <c r="OP98" s="417">
        <v>167</v>
      </c>
      <c r="OQ98" s="429"/>
      <c r="OR98" s="430"/>
      <c r="OS98" s="431"/>
      <c r="OT98" s="400"/>
      <c r="OU98" s="177"/>
      <c r="OV98" s="171">
        <v>3.05</v>
      </c>
      <c r="OW98" s="177">
        <v>0.38124999999999998</v>
      </c>
      <c r="OX98" s="177"/>
      <c r="OY98" s="177"/>
      <c r="OZ98" s="171">
        <v>22.799999999999997</v>
      </c>
      <c r="PA98" s="178">
        <v>2.8499999999999996</v>
      </c>
      <c r="PB98" s="155"/>
      <c r="PC98" s="156"/>
      <c r="PD98" s="156"/>
      <c r="PE98" s="156"/>
      <c r="PF98" s="156">
        <v>55</v>
      </c>
      <c r="PG98" s="156"/>
      <c r="PH98" s="156"/>
      <c r="PI98" s="156">
        <v>55</v>
      </c>
      <c r="PJ98" s="179">
        <v>1.2304250559284116E-2</v>
      </c>
    </row>
    <row r="99" spans="1:426" x14ac:dyDescent="0.15">
      <c r="A99" s="130" t="s">
        <v>667</v>
      </c>
      <c r="B99" s="131" t="s">
        <v>668</v>
      </c>
      <c r="C99" s="132" t="s">
        <v>669</v>
      </c>
      <c r="D99" s="131" t="s">
        <v>670</v>
      </c>
      <c r="E99" s="131" t="s">
        <v>512</v>
      </c>
      <c r="F99" s="132" t="s">
        <v>671</v>
      </c>
      <c r="G99" s="132" t="s">
        <v>671</v>
      </c>
      <c r="H99" s="132" t="s">
        <v>186</v>
      </c>
      <c r="I99" s="132" t="s">
        <v>493</v>
      </c>
      <c r="J99" s="133" t="s">
        <v>238</v>
      </c>
      <c r="K99" s="134">
        <v>4263176</v>
      </c>
      <c r="L99" s="135">
        <v>17436</v>
      </c>
      <c r="M99" s="135">
        <v>4203214</v>
      </c>
      <c r="N99" s="135">
        <v>1706571</v>
      </c>
      <c r="O99" s="136">
        <v>0.40601572986766793</v>
      </c>
      <c r="P99" s="137">
        <v>59962</v>
      </c>
      <c r="Q99" s="138">
        <v>4355.3023800000001</v>
      </c>
      <c r="R99" s="139">
        <v>2479135.3383599995</v>
      </c>
      <c r="S99" s="139">
        <v>76966.419669999988</v>
      </c>
      <c r="T99" s="139">
        <v>2560457.0604099999</v>
      </c>
      <c r="U99" s="467">
        <f t="shared" si="22"/>
        <v>0.60059848817172923</v>
      </c>
      <c r="V99" s="140">
        <v>209.1035119</v>
      </c>
      <c r="W99" s="141">
        <v>4.2147222219999998</v>
      </c>
      <c r="X99" s="141">
        <v>393.78624339999999</v>
      </c>
      <c r="Y99" s="141">
        <v>136.51883599999999</v>
      </c>
      <c r="Z99" s="141">
        <v>26.133280419999998</v>
      </c>
      <c r="AA99" s="141">
        <v>197.80074070000001</v>
      </c>
      <c r="AB99" s="141">
        <v>0</v>
      </c>
      <c r="AC99" s="141">
        <v>110.4859921</v>
      </c>
      <c r="AD99" s="141">
        <v>85.323353179999998</v>
      </c>
      <c r="AE99" s="141">
        <v>1163.366679922</v>
      </c>
      <c r="AF99" s="142">
        <v>0.21611485378008025</v>
      </c>
      <c r="AG99" s="143">
        <v>0.40699008658303693</v>
      </c>
      <c r="AH99" s="147">
        <v>1</v>
      </c>
      <c r="AI99" s="148"/>
      <c r="AJ99" s="149">
        <v>4930</v>
      </c>
      <c r="AK99" s="150">
        <v>4800</v>
      </c>
      <c r="AL99" s="150">
        <v>4484</v>
      </c>
      <c r="AM99" s="150">
        <v>2043</v>
      </c>
      <c r="AN99" s="151">
        <v>33250</v>
      </c>
      <c r="AO99" s="149">
        <v>37832</v>
      </c>
      <c r="AP99" s="150">
        <v>10146</v>
      </c>
      <c r="AQ99" s="151">
        <v>9407</v>
      </c>
      <c r="AR99" s="152"/>
      <c r="AS99" s="153">
        <v>1</v>
      </c>
      <c r="AT99" s="153"/>
      <c r="AU99" s="153"/>
      <c r="AV99" s="153"/>
      <c r="AW99" s="153"/>
      <c r="AX99" s="153"/>
      <c r="AY99" s="153"/>
      <c r="AZ99" s="153"/>
      <c r="BA99" s="153">
        <v>1</v>
      </c>
      <c r="BB99" s="153"/>
      <c r="BC99" s="153"/>
      <c r="BD99" s="153"/>
      <c r="BE99" s="153"/>
      <c r="BF99" s="153"/>
      <c r="BG99" s="153">
        <v>1</v>
      </c>
      <c r="BH99" s="153"/>
      <c r="BI99" s="153"/>
      <c r="BJ99" s="153"/>
      <c r="BK99" s="153"/>
      <c r="BL99" s="153">
        <v>1</v>
      </c>
      <c r="BM99" s="153"/>
      <c r="BN99" s="153"/>
      <c r="BO99" s="153"/>
      <c r="BP99" s="153"/>
      <c r="BQ99" s="153">
        <v>1</v>
      </c>
      <c r="BR99" s="153"/>
      <c r="BS99" s="154">
        <v>5</v>
      </c>
      <c r="BT99" s="155"/>
      <c r="BU99" s="156"/>
      <c r="BV99" s="156">
        <v>20</v>
      </c>
      <c r="BW99" s="156"/>
      <c r="BX99" s="156"/>
      <c r="BY99" s="156"/>
      <c r="BZ99" s="156"/>
      <c r="CA99" s="156"/>
      <c r="CB99" s="156">
        <v>30</v>
      </c>
      <c r="CC99" s="156"/>
      <c r="CD99" s="156"/>
      <c r="CE99" s="156"/>
      <c r="CF99" s="156">
        <v>40</v>
      </c>
      <c r="CG99" s="156"/>
      <c r="CH99" s="156"/>
      <c r="CI99" s="156">
        <v>60</v>
      </c>
      <c r="CJ99" s="156">
        <v>20</v>
      </c>
      <c r="CK99" s="156"/>
      <c r="CL99" s="156">
        <v>15</v>
      </c>
      <c r="CM99" s="156"/>
      <c r="CN99" s="156"/>
      <c r="CO99" s="156">
        <v>16</v>
      </c>
      <c r="CP99" s="156"/>
      <c r="CQ99" s="156">
        <v>26</v>
      </c>
      <c r="CR99" s="156"/>
      <c r="CS99" s="156"/>
      <c r="CT99" s="156"/>
      <c r="CU99" s="156"/>
      <c r="CV99" s="156">
        <v>23</v>
      </c>
      <c r="CW99" s="156">
        <v>20</v>
      </c>
      <c r="CX99" s="156"/>
      <c r="CY99" s="156">
        <v>20</v>
      </c>
      <c r="CZ99" s="156"/>
      <c r="DA99" s="156"/>
      <c r="DB99" s="156"/>
      <c r="DC99" s="156">
        <v>20</v>
      </c>
      <c r="DD99" s="156"/>
      <c r="DE99" s="156"/>
      <c r="DF99" s="156">
        <v>25</v>
      </c>
      <c r="DG99" s="278">
        <v>50</v>
      </c>
      <c r="DH99" s="289">
        <v>385</v>
      </c>
      <c r="DI99" s="290">
        <f t="shared" si="23"/>
        <v>14</v>
      </c>
      <c r="DJ99" s="284"/>
      <c r="DK99" s="158"/>
      <c r="DL99" s="158">
        <v>0.45273224043715848</v>
      </c>
      <c r="DM99" s="158"/>
      <c r="DN99" s="158"/>
      <c r="DO99" s="158"/>
      <c r="DP99" s="158"/>
      <c r="DQ99" s="158"/>
      <c r="DR99" s="158">
        <v>0.39772313296903461</v>
      </c>
      <c r="DS99" s="158"/>
      <c r="DT99" s="158"/>
      <c r="DU99" s="158"/>
      <c r="DV99" s="158">
        <v>0.38073770491803277</v>
      </c>
      <c r="DW99" s="158"/>
      <c r="DX99" s="158"/>
      <c r="DY99" s="158">
        <v>0.68510928961748629</v>
      </c>
      <c r="DZ99" s="158">
        <v>0.46161202185792349</v>
      </c>
      <c r="EA99" s="158"/>
      <c r="EB99" s="158">
        <v>1.0346083788706739</v>
      </c>
      <c r="EC99" s="158"/>
      <c r="ED99" s="158"/>
      <c r="EE99" s="158">
        <v>0.35672814207650272</v>
      </c>
      <c r="EF99" s="158"/>
      <c r="EG99" s="158">
        <v>0.59804539722572514</v>
      </c>
      <c r="EH99" s="158"/>
      <c r="EI99" s="158"/>
      <c r="EJ99" s="158"/>
      <c r="EK99" s="158"/>
      <c r="EL99" s="158">
        <v>0.75481111903064857</v>
      </c>
      <c r="EM99" s="158">
        <v>0.42950819672131146</v>
      </c>
      <c r="EN99" s="158"/>
      <c r="EO99" s="158">
        <v>0.60601092896174868</v>
      </c>
      <c r="EP99" s="158"/>
      <c r="EQ99" s="158"/>
      <c r="ER99" s="158"/>
      <c r="ES99" s="158">
        <v>0.31598360655737706</v>
      </c>
      <c r="ET99" s="158"/>
      <c r="EU99" s="158"/>
      <c r="EV99" s="158">
        <v>0.7707103825136612</v>
      </c>
      <c r="EW99" s="159">
        <v>0.36322404371584699</v>
      </c>
      <c r="EX99" s="160">
        <v>0.53285785252998363</v>
      </c>
      <c r="EY99" s="149">
        <v>6</v>
      </c>
      <c r="EZ99" s="150"/>
      <c r="FA99" s="150"/>
      <c r="FB99" s="150"/>
      <c r="FC99" s="150"/>
      <c r="FD99" s="150"/>
      <c r="FE99" s="150">
        <v>4</v>
      </c>
      <c r="FF99" s="150"/>
      <c r="FG99" s="150"/>
      <c r="FH99" s="150">
        <v>3</v>
      </c>
      <c r="FI99" s="150"/>
      <c r="FJ99" s="150"/>
      <c r="FK99" s="150">
        <v>6</v>
      </c>
      <c r="FL99" s="150"/>
      <c r="FM99" s="150"/>
      <c r="FN99" s="150"/>
      <c r="FO99" s="150"/>
      <c r="FP99" s="150"/>
      <c r="FQ99" s="150">
        <v>12</v>
      </c>
      <c r="FR99" s="150"/>
      <c r="FS99" s="150">
        <v>5</v>
      </c>
      <c r="FT99" s="150"/>
      <c r="FU99" s="150">
        <v>3</v>
      </c>
      <c r="FV99" s="150"/>
      <c r="FW99" s="150"/>
      <c r="FX99" s="150"/>
      <c r="FY99" s="150"/>
      <c r="FZ99" s="150"/>
      <c r="GA99" s="150"/>
      <c r="GB99" s="150"/>
      <c r="GC99" s="150"/>
      <c r="GD99" s="296">
        <v>8</v>
      </c>
      <c r="GE99" s="307">
        <v>47</v>
      </c>
      <c r="GF99" s="308">
        <f t="shared" si="24"/>
        <v>8</v>
      </c>
      <c r="GG99" s="302">
        <v>0.84562841530054644</v>
      </c>
      <c r="GH99" s="161"/>
      <c r="GI99" s="161"/>
      <c r="GJ99" s="161"/>
      <c r="GK99" s="161"/>
      <c r="GL99" s="161"/>
      <c r="GM99" s="161">
        <v>0.75273224043715847</v>
      </c>
      <c r="GN99" s="161"/>
      <c r="GO99" s="161"/>
      <c r="GP99" s="161">
        <v>0.13205828779599271</v>
      </c>
      <c r="GQ99" s="161"/>
      <c r="GR99" s="161"/>
      <c r="GS99" s="161">
        <v>0.58378870673952643</v>
      </c>
      <c r="GT99" s="161"/>
      <c r="GU99" s="161"/>
      <c r="GV99" s="161"/>
      <c r="GW99" s="161"/>
      <c r="GX99" s="161"/>
      <c r="GY99" s="161">
        <v>0.27914389799635703</v>
      </c>
      <c r="GZ99" s="161"/>
      <c r="HA99" s="161">
        <v>0.28688524590163933</v>
      </c>
      <c r="HB99" s="161"/>
      <c r="HC99" s="161">
        <v>0.47176684881602915</v>
      </c>
      <c r="HD99" s="161"/>
      <c r="HE99" s="161"/>
      <c r="HF99" s="161"/>
      <c r="HG99" s="161"/>
      <c r="HH99" s="161"/>
      <c r="HI99" s="161"/>
      <c r="HJ99" s="161"/>
      <c r="HK99" s="161"/>
      <c r="HL99" s="162">
        <v>0.99146174863387981</v>
      </c>
      <c r="HM99" s="163">
        <v>0.55563306592256712</v>
      </c>
      <c r="HN99" s="152"/>
      <c r="HO99" s="153"/>
      <c r="HP99" s="153"/>
      <c r="HQ99" s="153"/>
      <c r="HR99" s="153"/>
      <c r="HS99" s="164"/>
      <c r="HT99" s="153"/>
      <c r="HU99" s="165"/>
      <c r="HV99" s="154"/>
      <c r="HW99" s="144">
        <v>81</v>
      </c>
      <c r="HX99" s="145">
        <v>1333</v>
      </c>
      <c r="HY99" s="145">
        <v>32</v>
      </c>
      <c r="HZ99" s="145">
        <v>956</v>
      </c>
      <c r="IA99" s="145">
        <v>1226</v>
      </c>
      <c r="IB99" s="145">
        <v>3940</v>
      </c>
      <c r="IC99" s="145">
        <v>1544</v>
      </c>
      <c r="ID99" s="145">
        <v>818</v>
      </c>
      <c r="IE99" s="145">
        <v>2388</v>
      </c>
      <c r="IF99" s="145">
        <v>915</v>
      </c>
      <c r="IG99" s="145">
        <v>562</v>
      </c>
      <c r="IH99" s="145">
        <v>1551</v>
      </c>
      <c r="II99" s="145">
        <v>425</v>
      </c>
      <c r="IJ99" s="145">
        <v>962</v>
      </c>
      <c r="IK99" s="145">
        <v>900</v>
      </c>
      <c r="IL99" s="145">
        <v>732</v>
      </c>
      <c r="IM99" s="145">
        <v>229</v>
      </c>
      <c r="IN99" s="145">
        <v>50</v>
      </c>
      <c r="IO99" s="145">
        <v>346</v>
      </c>
      <c r="IP99" s="145">
        <v>51</v>
      </c>
      <c r="IQ99" s="145">
        <v>42</v>
      </c>
      <c r="IR99" s="145">
        <v>165</v>
      </c>
      <c r="IS99" s="145">
        <v>8</v>
      </c>
      <c r="IT99" s="145">
        <v>219</v>
      </c>
      <c r="IU99" s="145">
        <v>189</v>
      </c>
      <c r="IV99" s="145"/>
      <c r="IW99" s="145">
        <v>1</v>
      </c>
      <c r="IX99" s="146">
        <v>12</v>
      </c>
      <c r="IY99" s="166">
        <v>19677</v>
      </c>
      <c r="IZ99" s="315">
        <f t="shared" si="25"/>
        <v>4.1164811709102E-3</v>
      </c>
      <c r="JA99" s="439">
        <f t="shared" si="26"/>
        <v>53.76229508196721</v>
      </c>
      <c r="JB99" s="444">
        <v>2001</v>
      </c>
      <c r="JC99" s="452">
        <v>0.10169233114804085</v>
      </c>
      <c r="JD99" s="445">
        <v>7025</v>
      </c>
      <c r="JE99" s="454">
        <v>0.35701580525486609</v>
      </c>
      <c r="JF99" s="167">
        <v>17.814814814814813</v>
      </c>
      <c r="JG99" s="168">
        <v>5.6811702925731433</v>
      </c>
      <c r="JH99" s="168">
        <v>4</v>
      </c>
      <c r="JI99" s="168">
        <v>4.4100418410041842</v>
      </c>
      <c r="JJ99" s="168">
        <v>7.1060358890701467</v>
      </c>
      <c r="JK99" s="168">
        <v>2.9992385786802029</v>
      </c>
      <c r="JL99" s="168">
        <v>5.5323834196891193</v>
      </c>
      <c r="JM99" s="168">
        <v>6.4437652811735937</v>
      </c>
      <c r="JN99" s="168">
        <v>5.7717755443886096</v>
      </c>
      <c r="JO99" s="168">
        <v>5.6120218579234971</v>
      </c>
      <c r="JP99" s="168">
        <v>5.4039145907473314</v>
      </c>
      <c r="JQ99" s="168">
        <v>5.8787878787878789</v>
      </c>
      <c r="JR99" s="168">
        <v>4.7082352941176469</v>
      </c>
      <c r="JS99" s="168">
        <v>2.5852390852390852</v>
      </c>
      <c r="JT99" s="168">
        <v>4.6888888888888891</v>
      </c>
      <c r="JU99" s="168">
        <v>5.3032786885245899</v>
      </c>
      <c r="JV99" s="168">
        <v>5.0873362445414845</v>
      </c>
      <c r="JW99" s="168">
        <v>7.08</v>
      </c>
      <c r="JX99" s="168">
        <v>8.1560693641618496</v>
      </c>
      <c r="JY99" s="168">
        <v>5.4509803921568629</v>
      </c>
      <c r="JZ99" s="168">
        <v>2.4285714285714284</v>
      </c>
      <c r="KA99" s="168">
        <v>4.0181818181818185</v>
      </c>
      <c r="KB99" s="168">
        <v>9.125</v>
      </c>
      <c r="KC99" s="168">
        <v>3.5342465753424657</v>
      </c>
      <c r="KD99" s="168">
        <v>12.888888888888889</v>
      </c>
      <c r="KE99" s="168"/>
      <c r="KF99" s="168">
        <v>2</v>
      </c>
      <c r="KG99" s="169">
        <v>4.666666666666667</v>
      </c>
      <c r="KH99" s="464">
        <f t="shared" si="27"/>
        <v>5.8657604934864525</v>
      </c>
      <c r="KI99" s="149">
        <v>6167</v>
      </c>
      <c r="KJ99" s="150">
        <v>3878</v>
      </c>
      <c r="KK99" s="150">
        <v>181</v>
      </c>
      <c r="KL99" s="150">
        <v>1139</v>
      </c>
      <c r="KM99" s="150"/>
      <c r="KN99" s="296">
        <v>8312</v>
      </c>
      <c r="KO99" s="330">
        <f t="shared" si="28"/>
        <v>0.31341159729633583</v>
      </c>
      <c r="KP99" s="331">
        <f t="shared" si="29"/>
        <v>0.19708288865172535</v>
      </c>
      <c r="KQ99" s="331">
        <f t="shared" si="30"/>
        <v>9.1985566905524209E-3</v>
      </c>
      <c r="KR99" s="331">
        <f t="shared" si="31"/>
        <v>5.7884840168724909E-2</v>
      </c>
      <c r="KS99" s="331">
        <f t="shared" si="32"/>
        <v>0</v>
      </c>
      <c r="KT99" s="332">
        <v>0.42242211719266148</v>
      </c>
      <c r="KU99" s="324">
        <v>15473.349699999999</v>
      </c>
      <c r="KV99" s="170">
        <v>3578.7254000000007</v>
      </c>
      <c r="KW99" s="342">
        <v>19052.075099999995</v>
      </c>
      <c r="KX99" s="351">
        <f t="shared" si="33"/>
        <v>0.18783913989505541</v>
      </c>
      <c r="KY99" s="352">
        <f t="shared" si="34"/>
        <v>0.96824084464095106</v>
      </c>
      <c r="KZ99" s="346">
        <v>8470.4724000000006</v>
      </c>
      <c r="LA99" s="171">
        <v>8821.4027000000006</v>
      </c>
      <c r="LB99" s="172">
        <v>1760.2000000000003</v>
      </c>
      <c r="LC99" s="173">
        <v>0.44459579103800612</v>
      </c>
      <c r="LD99" s="174">
        <v>455</v>
      </c>
      <c r="LE99" s="175">
        <v>5454</v>
      </c>
      <c r="LF99" s="175">
        <v>91</v>
      </c>
      <c r="LG99" s="175">
        <v>3122</v>
      </c>
      <c r="LH99" s="175">
        <v>6420</v>
      </c>
      <c r="LI99" s="175">
        <v>7349</v>
      </c>
      <c r="LJ99" s="175">
        <v>6201</v>
      </c>
      <c r="LK99" s="175">
        <v>4221</v>
      </c>
      <c r="LL99" s="175">
        <v>10792</v>
      </c>
      <c r="LM99" s="175">
        <v>4185</v>
      </c>
      <c r="LN99" s="175">
        <v>2292</v>
      </c>
      <c r="LO99" s="175">
        <v>6984</v>
      </c>
      <c r="LP99" s="175">
        <v>1552</v>
      </c>
      <c r="LQ99" s="175">
        <v>2003</v>
      </c>
      <c r="LR99" s="175">
        <v>3267</v>
      </c>
      <c r="LS99" s="175">
        <v>2090</v>
      </c>
      <c r="LT99" s="175">
        <v>882</v>
      </c>
      <c r="LU99" s="175">
        <v>259</v>
      </c>
      <c r="LV99" s="175">
        <v>2150</v>
      </c>
      <c r="LW99" s="175">
        <v>216</v>
      </c>
      <c r="LX99" s="175">
        <v>25</v>
      </c>
      <c r="LY99" s="175">
        <v>381</v>
      </c>
      <c r="LZ99" s="175">
        <v>61</v>
      </c>
      <c r="MA99" s="175">
        <v>477</v>
      </c>
      <c r="MB99" s="175">
        <v>2247</v>
      </c>
      <c r="MC99" s="175"/>
      <c r="MD99" s="175">
        <v>1</v>
      </c>
      <c r="ME99" s="364">
        <v>48</v>
      </c>
      <c r="MF99" s="374">
        <f t="shared" si="35"/>
        <v>73225</v>
      </c>
      <c r="MG99" s="375">
        <f t="shared" si="36"/>
        <v>200.06830601092895</v>
      </c>
      <c r="MH99" s="369">
        <v>938</v>
      </c>
      <c r="MI99" s="156">
        <v>820</v>
      </c>
      <c r="MJ99" s="156">
        <v>6</v>
      </c>
      <c r="MK99" s="156">
        <v>139</v>
      </c>
      <c r="ML99" s="156">
        <v>1184</v>
      </c>
      <c r="MM99" s="156">
        <v>1781</v>
      </c>
      <c r="MN99" s="156">
        <v>799</v>
      </c>
      <c r="MO99" s="156">
        <v>233</v>
      </c>
      <c r="MP99" s="156">
        <v>622</v>
      </c>
      <c r="MQ99" s="156">
        <v>47</v>
      </c>
      <c r="MR99" s="156">
        <v>185</v>
      </c>
      <c r="MS99" s="156">
        <v>577</v>
      </c>
      <c r="MT99" s="156">
        <v>20</v>
      </c>
      <c r="MU99" s="156">
        <v>11</v>
      </c>
      <c r="MV99" s="156">
        <v>124</v>
      </c>
      <c r="MW99" s="156">
        <v>1067</v>
      </c>
      <c r="MX99" s="156">
        <v>55</v>
      </c>
      <c r="MY99" s="156">
        <v>45</v>
      </c>
      <c r="MZ99" s="156">
        <v>329</v>
      </c>
      <c r="NA99" s="156">
        <v>13</v>
      </c>
      <c r="NB99" s="156">
        <v>37</v>
      </c>
      <c r="NC99" s="156">
        <v>123</v>
      </c>
      <c r="ND99" s="156">
        <v>3</v>
      </c>
      <c r="NE99" s="156">
        <v>95</v>
      </c>
      <c r="NF99" s="156"/>
      <c r="NG99" s="156"/>
      <c r="NH99" s="156"/>
      <c r="NI99" s="278">
        <v>3</v>
      </c>
      <c r="NJ99" s="289">
        <f t="shared" si="37"/>
        <v>9256</v>
      </c>
      <c r="NK99" s="290">
        <f t="shared" si="38"/>
        <v>25.289617486338798</v>
      </c>
      <c r="NL99" s="386">
        <f t="shared" si="39"/>
        <v>73225</v>
      </c>
      <c r="NM99" s="387">
        <f t="shared" si="40"/>
        <v>9256</v>
      </c>
      <c r="NN99" s="393">
        <f t="shared" si="41"/>
        <v>0.11221978395024308</v>
      </c>
      <c r="NO99" s="380"/>
      <c r="NP99" s="176"/>
      <c r="NQ99" s="176">
        <v>110</v>
      </c>
      <c r="NR99" s="176">
        <v>811</v>
      </c>
      <c r="NS99" s="176">
        <v>441</v>
      </c>
      <c r="NT99" s="176">
        <v>5492</v>
      </c>
      <c r="NU99" s="176"/>
      <c r="NV99" s="176"/>
      <c r="NW99" s="176"/>
      <c r="NX99" s="176">
        <v>330</v>
      </c>
      <c r="NY99" s="176">
        <v>754</v>
      </c>
      <c r="NZ99" s="176"/>
      <c r="OA99" s="176">
        <v>33</v>
      </c>
      <c r="OB99" s="176">
        <v>245</v>
      </c>
      <c r="OC99" s="176">
        <v>908</v>
      </c>
      <c r="OD99" s="176">
        <v>131</v>
      </c>
      <c r="OE99" s="397">
        <v>1</v>
      </c>
      <c r="OF99" s="403">
        <f t="shared" si="42"/>
        <v>9256</v>
      </c>
      <c r="OG99" s="407">
        <f t="shared" si="43"/>
        <v>0.10306828003457216</v>
      </c>
      <c r="OH99" s="415">
        <v>839</v>
      </c>
      <c r="OI99" s="416">
        <v>1</v>
      </c>
      <c r="OJ99" s="416">
        <v>213</v>
      </c>
      <c r="OK99" s="416">
        <v>1053</v>
      </c>
      <c r="OL99" s="416">
        <v>6</v>
      </c>
      <c r="OM99" s="416">
        <v>18</v>
      </c>
      <c r="ON99" s="416">
        <v>545</v>
      </c>
      <c r="OO99" s="416">
        <v>569</v>
      </c>
      <c r="OP99" s="417">
        <v>1622</v>
      </c>
      <c r="OQ99" s="429"/>
      <c r="OR99" s="430"/>
      <c r="OS99" s="431"/>
      <c r="OT99" s="346">
        <v>17.78</v>
      </c>
      <c r="OU99" s="177">
        <v>2.9633333333333334</v>
      </c>
      <c r="OV99" s="171">
        <v>14.04</v>
      </c>
      <c r="OW99" s="177">
        <v>0.34243902439024387</v>
      </c>
      <c r="OX99" s="171">
        <v>47.16</v>
      </c>
      <c r="OY99" s="177">
        <v>7.8599999999999994</v>
      </c>
      <c r="OZ99" s="171">
        <v>94.52</v>
      </c>
      <c r="PA99" s="178">
        <v>2.3053658536585364</v>
      </c>
      <c r="PB99" s="155"/>
      <c r="PC99" s="156"/>
      <c r="PD99" s="156"/>
      <c r="PE99" s="156"/>
      <c r="PF99" s="156"/>
      <c r="PG99" s="156"/>
      <c r="PH99" s="156"/>
      <c r="PI99" s="156"/>
      <c r="PJ99" s="157"/>
    </row>
    <row r="100" spans="1:426" x14ac:dyDescent="0.15">
      <c r="A100" s="130" t="s">
        <v>667</v>
      </c>
      <c r="B100" s="131" t="s">
        <v>672</v>
      </c>
      <c r="C100" s="132" t="s">
        <v>673</v>
      </c>
      <c r="D100" s="131" t="s">
        <v>674</v>
      </c>
      <c r="E100" s="131" t="s">
        <v>512</v>
      </c>
      <c r="F100" s="132" t="s">
        <v>675</v>
      </c>
      <c r="G100" s="132" t="s">
        <v>675</v>
      </c>
      <c r="H100" s="132" t="s">
        <v>186</v>
      </c>
      <c r="I100" s="132" t="s">
        <v>493</v>
      </c>
      <c r="J100" s="133" t="s">
        <v>282</v>
      </c>
      <c r="K100" s="134"/>
      <c r="L100" s="135"/>
      <c r="M100" s="135"/>
      <c r="N100" s="135"/>
      <c r="O100" s="136"/>
      <c r="P100" s="137"/>
      <c r="Q100" s="138"/>
      <c r="R100" s="139"/>
      <c r="S100" s="139"/>
      <c r="T100" s="139"/>
      <c r="U100" s="467"/>
      <c r="V100" s="140">
        <v>62.970773809999997</v>
      </c>
      <c r="W100" s="141">
        <v>1</v>
      </c>
      <c r="X100" s="141">
        <v>182.40391529999999</v>
      </c>
      <c r="Y100" s="141">
        <v>62.642063489999998</v>
      </c>
      <c r="Z100" s="141">
        <v>9.7200000000000006</v>
      </c>
      <c r="AA100" s="141">
        <v>93.876349210000001</v>
      </c>
      <c r="AB100" s="141">
        <v>0</v>
      </c>
      <c r="AC100" s="141">
        <v>30.640813489999999</v>
      </c>
      <c r="AD100" s="141">
        <v>72.68305556</v>
      </c>
      <c r="AE100" s="141">
        <v>515.93697085999997</v>
      </c>
      <c r="AF100" s="142">
        <v>0.15261457654584309</v>
      </c>
      <c r="AG100" s="143">
        <v>0.44207010029456917</v>
      </c>
      <c r="AH100" s="147"/>
      <c r="AI100" s="148">
        <v>1</v>
      </c>
      <c r="AJ100" s="149">
        <v>19782</v>
      </c>
      <c r="AK100" s="150">
        <v>88</v>
      </c>
      <c r="AL100" s="150"/>
      <c r="AM100" s="150">
        <v>42</v>
      </c>
      <c r="AN100" s="151">
        <v>5079</v>
      </c>
      <c r="AO100" s="149">
        <v>18177</v>
      </c>
      <c r="AP100" s="150">
        <v>7932</v>
      </c>
      <c r="AQ100" s="151">
        <v>3919</v>
      </c>
      <c r="AR100" s="152"/>
      <c r="AS100" s="153"/>
      <c r="AT100" s="153"/>
      <c r="AU100" s="153"/>
      <c r="AV100" s="153"/>
      <c r="AW100" s="153"/>
      <c r="AX100" s="153"/>
      <c r="AY100" s="153"/>
      <c r="AZ100" s="153"/>
      <c r="BA100" s="153"/>
      <c r="BB100" s="153"/>
      <c r="BC100" s="153"/>
      <c r="BD100" s="153"/>
      <c r="BE100" s="153"/>
      <c r="BF100" s="153"/>
      <c r="BG100" s="153"/>
      <c r="BH100" s="153"/>
      <c r="BI100" s="153"/>
      <c r="BJ100" s="153"/>
      <c r="BK100" s="153"/>
      <c r="BL100" s="153"/>
      <c r="BM100" s="153"/>
      <c r="BN100" s="153"/>
      <c r="BO100" s="153"/>
      <c r="BP100" s="153"/>
      <c r="BQ100" s="153"/>
      <c r="BR100" s="153"/>
      <c r="BS100" s="154"/>
      <c r="BT100" s="155"/>
      <c r="BU100" s="156"/>
      <c r="BV100" s="156"/>
      <c r="BW100" s="156"/>
      <c r="BX100" s="156"/>
      <c r="BY100" s="156"/>
      <c r="BZ100" s="156"/>
      <c r="CA100" s="156"/>
      <c r="CB100" s="156">
        <v>20</v>
      </c>
      <c r="CC100" s="156"/>
      <c r="CD100" s="156"/>
      <c r="CE100" s="156"/>
      <c r="CF100" s="156">
        <v>20</v>
      </c>
      <c r="CG100" s="156"/>
      <c r="CH100" s="156"/>
      <c r="CI100" s="156">
        <v>53</v>
      </c>
      <c r="CJ100" s="156"/>
      <c r="CK100" s="156"/>
      <c r="CL100" s="156"/>
      <c r="CM100" s="156">
        <v>40</v>
      </c>
      <c r="CN100" s="156"/>
      <c r="CO100" s="156">
        <v>11</v>
      </c>
      <c r="CP100" s="156"/>
      <c r="CQ100" s="156"/>
      <c r="CR100" s="156"/>
      <c r="CS100" s="156"/>
      <c r="CT100" s="156"/>
      <c r="CU100" s="156"/>
      <c r="CV100" s="156"/>
      <c r="CW100" s="156"/>
      <c r="CX100" s="156"/>
      <c r="CY100" s="156"/>
      <c r="CZ100" s="156"/>
      <c r="DA100" s="156"/>
      <c r="DB100" s="156"/>
      <c r="DC100" s="156"/>
      <c r="DD100" s="156"/>
      <c r="DE100" s="156"/>
      <c r="DF100" s="156"/>
      <c r="DG100" s="278">
        <v>40</v>
      </c>
      <c r="DH100" s="289">
        <v>184</v>
      </c>
      <c r="DI100" s="290">
        <f t="shared" si="23"/>
        <v>6</v>
      </c>
      <c r="DJ100" s="284"/>
      <c r="DK100" s="158"/>
      <c r="DL100" s="158"/>
      <c r="DM100" s="158"/>
      <c r="DN100" s="158"/>
      <c r="DO100" s="158"/>
      <c r="DP100" s="158"/>
      <c r="DQ100" s="158"/>
      <c r="DR100" s="158">
        <v>0.32322404371584701</v>
      </c>
      <c r="DS100" s="158"/>
      <c r="DT100" s="158"/>
      <c r="DU100" s="158"/>
      <c r="DV100" s="158">
        <v>0.45191256830601095</v>
      </c>
      <c r="DW100" s="158"/>
      <c r="DX100" s="158"/>
      <c r="DY100" s="158">
        <v>0.72399216414063305</v>
      </c>
      <c r="DZ100" s="158"/>
      <c r="EA100" s="158"/>
      <c r="EB100" s="158"/>
      <c r="EC100" s="158">
        <v>0.18722677595628415</v>
      </c>
      <c r="ED100" s="158"/>
      <c r="EE100" s="158">
        <v>0.27918529557873822</v>
      </c>
      <c r="EF100" s="158"/>
      <c r="EG100" s="158"/>
      <c r="EH100" s="158"/>
      <c r="EI100" s="158"/>
      <c r="EJ100" s="158"/>
      <c r="EK100" s="158"/>
      <c r="EL100" s="158"/>
      <c r="EM100" s="158"/>
      <c r="EN100" s="158"/>
      <c r="EO100" s="158"/>
      <c r="EP100" s="158"/>
      <c r="EQ100" s="158"/>
      <c r="ER100" s="158"/>
      <c r="ES100" s="158"/>
      <c r="ET100" s="158"/>
      <c r="EU100" s="158"/>
      <c r="EV100" s="158"/>
      <c r="EW100" s="159">
        <v>0.6611338797814208</v>
      </c>
      <c r="EX100" s="160">
        <v>0.493911855547636</v>
      </c>
      <c r="EY100" s="149">
        <v>5</v>
      </c>
      <c r="EZ100" s="150"/>
      <c r="FA100" s="150"/>
      <c r="FB100" s="150"/>
      <c r="FC100" s="150"/>
      <c r="FD100" s="150"/>
      <c r="FE100" s="150"/>
      <c r="FF100" s="150"/>
      <c r="FG100" s="150"/>
      <c r="FH100" s="150"/>
      <c r="FI100" s="150"/>
      <c r="FJ100" s="150"/>
      <c r="FK100" s="150">
        <v>5</v>
      </c>
      <c r="FL100" s="150"/>
      <c r="FM100" s="150"/>
      <c r="FN100" s="150"/>
      <c r="FO100" s="150"/>
      <c r="FP100" s="150"/>
      <c r="FQ100" s="150"/>
      <c r="FR100" s="150"/>
      <c r="FS100" s="150"/>
      <c r="FT100" s="150"/>
      <c r="FU100" s="150"/>
      <c r="FV100" s="150"/>
      <c r="FW100" s="150"/>
      <c r="FX100" s="150"/>
      <c r="FY100" s="150"/>
      <c r="FZ100" s="150"/>
      <c r="GA100" s="150"/>
      <c r="GB100" s="150"/>
      <c r="GC100" s="150"/>
      <c r="GD100" s="296">
        <v>7</v>
      </c>
      <c r="GE100" s="307">
        <v>17</v>
      </c>
      <c r="GF100" s="308">
        <f t="shared" si="24"/>
        <v>3</v>
      </c>
      <c r="GG100" s="302">
        <v>0.55792349726775958</v>
      </c>
      <c r="GH100" s="161"/>
      <c r="GI100" s="161"/>
      <c r="GJ100" s="161"/>
      <c r="GK100" s="161"/>
      <c r="GL100" s="161"/>
      <c r="GM100" s="161"/>
      <c r="GN100" s="161"/>
      <c r="GO100" s="161"/>
      <c r="GP100" s="161"/>
      <c r="GQ100" s="161"/>
      <c r="GR100" s="161"/>
      <c r="GS100" s="161">
        <v>0.59617486338797809</v>
      </c>
      <c r="GT100" s="161"/>
      <c r="GU100" s="161"/>
      <c r="GV100" s="161"/>
      <c r="GW100" s="161"/>
      <c r="GX100" s="161"/>
      <c r="GY100" s="161"/>
      <c r="GZ100" s="161"/>
      <c r="HA100" s="161"/>
      <c r="HB100" s="161"/>
      <c r="HC100" s="161"/>
      <c r="HD100" s="161"/>
      <c r="HE100" s="161"/>
      <c r="HF100" s="161"/>
      <c r="HG100" s="161"/>
      <c r="HH100" s="161"/>
      <c r="HI100" s="161"/>
      <c r="HJ100" s="161"/>
      <c r="HK100" s="161"/>
      <c r="HL100" s="162">
        <v>0.66159250585480089</v>
      </c>
      <c r="HM100" s="163">
        <v>0.61186113789778207</v>
      </c>
      <c r="HN100" s="152"/>
      <c r="HO100" s="153"/>
      <c r="HP100" s="153">
        <v>20</v>
      </c>
      <c r="HQ100" s="153"/>
      <c r="HR100" s="153"/>
      <c r="HS100" s="164"/>
      <c r="HT100" s="153"/>
      <c r="HU100" s="165"/>
      <c r="HV100" s="154"/>
      <c r="HW100" s="144">
        <v>35</v>
      </c>
      <c r="HX100" s="145">
        <v>353</v>
      </c>
      <c r="HY100" s="145">
        <v>14</v>
      </c>
      <c r="HZ100" s="145">
        <v>822</v>
      </c>
      <c r="IA100" s="145">
        <v>693</v>
      </c>
      <c r="IB100" s="145">
        <v>580</v>
      </c>
      <c r="IC100" s="145">
        <v>1211</v>
      </c>
      <c r="ID100" s="145">
        <v>471</v>
      </c>
      <c r="IE100" s="145">
        <v>600</v>
      </c>
      <c r="IF100" s="145">
        <v>371</v>
      </c>
      <c r="IG100" s="145">
        <v>126</v>
      </c>
      <c r="IH100" s="145">
        <v>436</v>
      </c>
      <c r="II100" s="145">
        <v>56</v>
      </c>
      <c r="IJ100" s="145">
        <v>473</v>
      </c>
      <c r="IK100" s="145">
        <v>527</v>
      </c>
      <c r="IL100" s="145">
        <v>308</v>
      </c>
      <c r="IM100" s="145">
        <v>106</v>
      </c>
      <c r="IN100" s="145">
        <v>32</v>
      </c>
      <c r="IO100" s="145">
        <v>165</v>
      </c>
      <c r="IP100" s="145">
        <v>22</v>
      </c>
      <c r="IQ100" s="145">
        <v>39</v>
      </c>
      <c r="IR100" s="145">
        <v>49</v>
      </c>
      <c r="IS100" s="145">
        <v>12</v>
      </c>
      <c r="IT100" s="145">
        <v>205</v>
      </c>
      <c r="IU100" s="145"/>
      <c r="IV100" s="145"/>
      <c r="IW100" s="145">
        <v>6</v>
      </c>
      <c r="IX100" s="146">
        <v>7</v>
      </c>
      <c r="IY100" s="166">
        <v>7719</v>
      </c>
      <c r="IZ100" s="315">
        <f t="shared" si="25"/>
        <v>4.5342660966446431E-3</v>
      </c>
      <c r="JA100" s="439">
        <f t="shared" si="26"/>
        <v>21.090163934426229</v>
      </c>
      <c r="JB100" s="444">
        <v>727</v>
      </c>
      <c r="JC100" s="452">
        <v>9.4183184350304441E-2</v>
      </c>
      <c r="JD100" s="445">
        <v>1495</v>
      </c>
      <c r="JE100" s="454">
        <v>0.19367793755667834</v>
      </c>
      <c r="JF100" s="167">
        <v>26.028571428571428</v>
      </c>
      <c r="JG100" s="168">
        <v>3.7563739376770537</v>
      </c>
      <c r="JH100" s="168">
        <v>3.2142857142857144</v>
      </c>
      <c r="JI100" s="168">
        <v>5.1496350364963508</v>
      </c>
      <c r="JJ100" s="168">
        <v>6.9754689754689752</v>
      </c>
      <c r="JK100" s="168">
        <v>6.1620689655172418</v>
      </c>
      <c r="JL100" s="168">
        <v>5.2419488026424439</v>
      </c>
      <c r="JM100" s="168">
        <v>6.3885350318471339</v>
      </c>
      <c r="JN100" s="168">
        <v>5.4950000000000001</v>
      </c>
      <c r="JO100" s="168">
        <v>5.7008086253369274</v>
      </c>
      <c r="JP100" s="168">
        <v>4.8095238095238093</v>
      </c>
      <c r="JQ100" s="168">
        <v>6.4839449541284404</v>
      </c>
      <c r="JR100" s="168">
        <v>13.75</v>
      </c>
      <c r="JS100" s="168">
        <v>3.3509513742071881</v>
      </c>
      <c r="JT100" s="168">
        <v>4.387096774193548</v>
      </c>
      <c r="JU100" s="168">
        <v>4.5162337662337659</v>
      </c>
      <c r="JV100" s="168">
        <v>4.6981132075471699</v>
      </c>
      <c r="JW100" s="168">
        <v>6.375</v>
      </c>
      <c r="JX100" s="168">
        <v>8.5939393939393938</v>
      </c>
      <c r="JY100" s="168">
        <v>4</v>
      </c>
      <c r="JZ100" s="168">
        <v>2.0512820512820511</v>
      </c>
      <c r="KA100" s="168">
        <v>4.0408163265306118</v>
      </c>
      <c r="KB100" s="168">
        <v>6.166666666666667</v>
      </c>
      <c r="KC100" s="168">
        <v>4.2975609756097564</v>
      </c>
      <c r="KD100" s="168"/>
      <c r="KE100" s="168"/>
      <c r="KF100" s="168">
        <v>12.5</v>
      </c>
      <c r="KG100" s="169">
        <v>6.4285714285714288</v>
      </c>
      <c r="KH100" s="464">
        <f t="shared" si="27"/>
        <v>6.5600922017798888</v>
      </c>
      <c r="KI100" s="149">
        <v>1921</v>
      </c>
      <c r="KJ100" s="150">
        <v>433</v>
      </c>
      <c r="KK100" s="150">
        <v>309</v>
      </c>
      <c r="KL100" s="150"/>
      <c r="KM100" s="150">
        <v>73</v>
      </c>
      <c r="KN100" s="296">
        <v>4983</v>
      </c>
      <c r="KO100" s="330">
        <f t="shared" si="28"/>
        <v>0.24886643347583884</v>
      </c>
      <c r="KP100" s="331">
        <f t="shared" si="29"/>
        <v>5.6095349138489445E-2</v>
      </c>
      <c r="KQ100" s="331">
        <f t="shared" si="30"/>
        <v>4.003109211037699E-2</v>
      </c>
      <c r="KR100" s="331">
        <f t="shared" si="31"/>
        <v>0</v>
      </c>
      <c r="KS100" s="331">
        <f t="shared" si="32"/>
        <v>9.4571835730016835E-3</v>
      </c>
      <c r="KT100" s="332">
        <v>0.64554994170229307</v>
      </c>
      <c r="KU100" s="324">
        <v>5678.9401000000016</v>
      </c>
      <c r="KV100" s="170">
        <v>255.93</v>
      </c>
      <c r="KW100" s="342">
        <v>5934.8701000000001</v>
      </c>
      <c r="KX100" s="351">
        <f t="shared" si="33"/>
        <v>4.3123100537617497E-2</v>
      </c>
      <c r="KY100" s="352">
        <f t="shared" si="34"/>
        <v>0.76886515092628582</v>
      </c>
      <c r="KZ100" s="346">
        <v>4291.5942999999997</v>
      </c>
      <c r="LA100" s="171">
        <v>1487.9895000000001</v>
      </c>
      <c r="LB100" s="172">
        <v>155.28630000000001</v>
      </c>
      <c r="LC100" s="173">
        <v>0.72311511923403338</v>
      </c>
      <c r="LD100" s="174">
        <v>150</v>
      </c>
      <c r="LE100" s="175">
        <v>836</v>
      </c>
      <c r="LF100" s="175">
        <v>33</v>
      </c>
      <c r="LG100" s="175">
        <v>3408</v>
      </c>
      <c r="LH100" s="175">
        <v>3472</v>
      </c>
      <c r="LI100" s="175">
        <v>2621</v>
      </c>
      <c r="LJ100" s="175">
        <v>4339</v>
      </c>
      <c r="LK100" s="175">
        <v>2356</v>
      </c>
      <c r="LL100" s="175">
        <v>2594</v>
      </c>
      <c r="LM100" s="175">
        <v>1725</v>
      </c>
      <c r="LN100" s="175">
        <v>410</v>
      </c>
      <c r="LO100" s="175">
        <v>2234</v>
      </c>
      <c r="LP100" s="175">
        <v>712</v>
      </c>
      <c r="LQ100" s="175">
        <v>1234</v>
      </c>
      <c r="LR100" s="175">
        <v>1837</v>
      </c>
      <c r="LS100" s="175">
        <v>1087</v>
      </c>
      <c r="LT100" s="175">
        <v>338</v>
      </c>
      <c r="LU100" s="175">
        <v>173</v>
      </c>
      <c r="LV100" s="175">
        <v>1027</v>
      </c>
      <c r="LW100" s="175">
        <v>62</v>
      </c>
      <c r="LX100" s="175">
        <v>27</v>
      </c>
      <c r="LY100" s="175">
        <v>99</v>
      </c>
      <c r="LZ100" s="175">
        <v>62</v>
      </c>
      <c r="MA100" s="175">
        <v>682</v>
      </c>
      <c r="MB100" s="175"/>
      <c r="MC100" s="175"/>
      <c r="MD100" s="175">
        <v>45</v>
      </c>
      <c r="ME100" s="364">
        <v>39</v>
      </c>
      <c r="MF100" s="374">
        <f t="shared" si="35"/>
        <v>31602</v>
      </c>
      <c r="MG100" s="375">
        <f t="shared" si="36"/>
        <v>86.344262295081961</v>
      </c>
      <c r="MH100" s="369">
        <v>724</v>
      </c>
      <c r="MI100" s="156">
        <v>173</v>
      </c>
      <c r="MJ100" s="156"/>
      <c r="MK100" s="156">
        <v>3</v>
      </c>
      <c r="ML100" s="156">
        <v>669</v>
      </c>
      <c r="MM100" s="156">
        <v>385</v>
      </c>
      <c r="MN100" s="156">
        <v>825</v>
      </c>
      <c r="MO100" s="156">
        <v>186</v>
      </c>
      <c r="MP100" s="156">
        <v>107</v>
      </c>
      <c r="MQ100" s="156">
        <v>37</v>
      </c>
      <c r="MR100" s="156">
        <v>73</v>
      </c>
      <c r="MS100" s="156">
        <v>165</v>
      </c>
      <c r="MT100" s="156">
        <v>2</v>
      </c>
      <c r="MU100" s="156"/>
      <c r="MV100" s="156">
        <v>2</v>
      </c>
      <c r="MW100" s="156"/>
      <c r="MX100" s="156">
        <v>55</v>
      </c>
      <c r="MY100" s="156"/>
      <c r="MZ100" s="156">
        <v>231</v>
      </c>
      <c r="NA100" s="156">
        <v>4</v>
      </c>
      <c r="NB100" s="156">
        <v>25</v>
      </c>
      <c r="NC100" s="156">
        <v>55</v>
      </c>
      <c r="ND100" s="156"/>
      <c r="NE100" s="156"/>
      <c r="NF100" s="156"/>
      <c r="NG100" s="156"/>
      <c r="NH100" s="156">
        <v>24</v>
      </c>
      <c r="NI100" s="278"/>
      <c r="NJ100" s="289">
        <f t="shared" si="37"/>
        <v>3745</v>
      </c>
      <c r="NK100" s="290">
        <f t="shared" si="38"/>
        <v>10.23224043715847</v>
      </c>
      <c r="NL100" s="386">
        <f t="shared" si="39"/>
        <v>31602</v>
      </c>
      <c r="NM100" s="387">
        <f t="shared" si="40"/>
        <v>3745</v>
      </c>
      <c r="NN100" s="393">
        <f t="shared" si="41"/>
        <v>0.10594958553766939</v>
      </c>
      <c r="NO100" s="380"/>
      <c r="NP100" s="176"/>
      <c r="NQ100" s="176">
        <v>85</v>
      </c>
      <c r="NR100" s="176">
        <v>420</v>
      </c>
      <c r="NS100" s="176">
        <v>382</v>
      </c>
      <c r="NT100" s="176">
        <v>453</v>
      </c>
      <c r="NU100" s="176">
        <v>2405</v>
      </c>
      <c r="NV100" s="176"/>
      <c r="NW100" s="176"/>
      <c r="NX100" s="176"/>
      <c r="NY100" s="176"/>
      <c r="NZ100" s="176"/>
      <c r="OA100" s="176"/>
      <c r="OB100" s="176"/>
      <c r="OC100" s="176"/>
      <c r="OD100" s="176"/>
      <c r="OE100" s="397"/>
      <c r="OF100" s="403">
        <f t="shared" si="42"/>
        <v>3745</v>
      </c>
      <c r="OG100" s="407">
        <f t="shared" si="43"/>
        <v>0.13484646194926569</v>
      </c>
      <c r="OH100" s="415">
        <v>727</v>
      </c>
      <c r="OI100" s="416">
        <v>32</v>
      </c>
      <c r="OJ100" s="416">
        <v>32</v>
      </c>
      <c r="OK100" s="416">
        <v>791</v>
      </c>
      <c r="OL100" s="416">
        <v>0</v>
      </c>
      <c r="OM100" s="416">
        <v>2</v>
      </c>
      <c r="ON100" s="416">
        <v>138</v>
      </c>
      <c r="OO100" s="416">
        <v>140</v>
      </c>
      <c r="OP100" s="417">
        <v>931</v>
      </c>
      <c r="OQ100" s="429"/>
      <c r="OR100" s="430"/>
      <c r="OS100" s="431"/>
      <c r="OT100" s="346">
        <v>6.1</v>
      </c>
      <c r="OU100" s="177">
        <v>1.22</v>
      </c>
      <c r="OV100" s="171">
        <v>2.8</v>
      </c>
      <c r="OW100" s="177">
        <v>0.23333333333333331</v>
      </c>
      <c r="OX100" s="171">
        <v>28</v>
      </c>
      <c r="OY100" s="177">
        <v>5.6</v>
      </c>
      <c r="OZ100" s="171">
        <v>26.299999999999997</v>
      </c>
      <c r="PA100" s="178">
        <v>2.1916666666666664</v>
      </c>
      <c r="PB100" s="155"/>
      <c r="PC100" s="156"/>
      <c r="PD100" s="156"/>
      <c r="PE100" s="156"/>
      <c r="PF100" s="156"/>
      <c r="PG100" s="156"/>
      <c r="PH100" s="156"/>
      <c r="PI100" s="156"/>
      <c r="PJ100" s="157"/>
    </row>
    <row r="101" spans="1:426" x14ac:dyDescent="0.15">
      <c r="A101" s="130" t="s">
        <v>676</v>
      </c>
      <c r="B101" s="131" t="s">
        <v>677</v>
      </c>
      <c r="C101" s="132" t="s">
        <v>678</v>
      </c>
      <c r="D101" s="131" t="s">
        <v>679</v>
      </c>
      <c r="E101" s="131" t="s">
        <v>207</v>
      </c>
      <c r="F101" s="132" t="s">
        <v>680</v>
      </c>
      <c r="G101" s="132" t="s">
        <v>680</v>
      </c>
      <c r="H101" s="132" t="s">
        <v>492</v>
      </c>
      <c r="I101" s="132" t="s">
        <v>493</v>
      </c>
      <c r="J101" s="133" t="s">
        <v>282</v>
      </c>
      <c r="K101" s="134">
        <v>141822</v>
      </c>
      <c r="L101" s="135">
        <v>0</v>
      </c>
      <c r="M101" s="135">
        <v>136815</v>
      </c>
      <c r="N101" s="135">
        <v>71847</v>
      </c>
      <c r="O101" s="136">
        <v>0.52513978730402366</v>
      </c>
      <c r="P101" s="137">
        <v>5007</v>
      </c>
      <c r="Q101" s="138">
        <v>0</v>
      </c>
      <c r="R101" s="139">
        <v>132612.31448000003</v>
      </c>
      <c r="S101" s="139">
        <v>0</v>
      </c>
      <c r="T101" s="139">
        <v>132612.31448000003</v>
      </c>
      <c r="U101" s="467">
        <f t="shared" si="22"/>
        <v>0.93506165813484532</v>
      </c>
      <c r="V101" s="140">
        <v>10.3</v>
      </c>
      <c r="W101" s="141">
        <v>0</v>
      </c>
      <c r="X101" s="141">
        <v>24.3</v>
      </c>
      <c r="Y101" s="141">
        <v>0.5</v>
      </c>
      <c r="Z101" s="141">
        <v>16.73968254</v>
      </c>
      <c r="AA101" s="141">
        <v>2.0666666669999998</v>
      </c>
      <c r="AB101" s="141">
        <v>0</v>
      </c>
      <c r="AC101" s="141">
        <v>5.2799603169999996</v>
      </c>
      <c r="AD101" s="141">
        <v>3.7926587299999999</v>
      </c>
      <c r="AE101" s="141">
        <v>62.978968253999994</v>
      </c>
      <c r="AF101" s="142">
        <v>0.19107211212631139</v>
      </c>
      <c r="AG101" s="143">
        <v>0.45078177909411327</v>
      </c>
      <c r="AH101" s="147"/>
      <c r="AI101" s="148"/>
      <c r="AJ101" s="149"/>
      <c r="AK101" s="150"/>
      <c r="AL101" s="150"/>
      <c r="AM101" s="150"/>
      <c r="AN101" s="151"/>
      <c r="AO101" s="149"/>
      <c r="AP101" s="150"/>
      <c r="AQ101" s="151"/>
      <c r="AR101" s="152"/>
      <c r="AS101" s="153"/>
      <c r="AT101" s="153"/>
      <c r="AU101" s="153"/>
      <c r="AV101" s="153"/>
      <c r="AW101" s="153"/>
      <c r="AX101" s="153"/>
      <c r="AY101" s="153"/>
      <c r="AZ101" s="153"/>
      <c r="BA101" s="153"/>
      <c r="BB101" s="153"/>
      <c r="BC101" s="153"/>
      <c r="BD101" s="153"/>
      <c r="BE101" s="153"/>
      <c r="BF101" s="153"/>
      <c r="BG101" s="153"/>
      <c r="BH101" s="153"/>
      <c r="BI101" s="153"/>
      <c r="BJ101" s="153"/>
      <c r="BK101" s="153"/>
      <c r="BL101" s="153"/>
      <c r="BM101" s="153"/>
      <c r="BN101" s="153"/>
      <c r="BO101" s="153"/>
      <c r="BP101" s="153"/>
      <c r="BQ101" s="153"/>
      <c r="BR101" s="153"/>
      <c r="BS101" s="154"/>
      <c r="BT101" s="155"/>
      <c r="BU101" s="156"/>
      <c r="BV101" s="156"/>
      <c r="BW101" s="156"/>
      <c r="BX101" s="156"/>
      <c r="BY101" s="156"/>
      <c r="BZ101" s="156"/>
      <c r="CA101" s="156"/>
      <c r="CB101" s="156"/>
      <c r="CC101" s="156"/>
      <c r="CD101" s="156"/>
      <c r="CE101" s="156"/>
      <c r="CF101" s="156"/>
      <c r="CG101" s="156"/>
      <c r="CH101" s="156"/>
      <c r="CI101" s="156"/>
      <c r="CJ101" s="156"/>
      <c r="CK101" s="156"/>
      <c r="CL101" s="156"/>
      <c r="CM101" s="156"/>
      <c r="CN101" s="156"/>
      <c r="CO101" s="156"/>
      <c r="CP101" s="156"/>
      <c r="CQ101" s="156"/>
      <c r="CR101" s="156"/>
      <c r="CS101" s="156"/>
      <c r="CT101" s="156"/>
      <c r="CU101" s="156"/>
      <c r="CV101" s="156">
        <v>14</v>
      </c>
      <c r="CW101" s="156"/>
      <c r="CX101" s="156"/>
      <c r="CY101" s="156"/>
      <c r="CZ101" s="156"/>
      <c r="DA101" s="156"/>
      <c r="DB101" s="156"/>
      <c r="DC101" s="156">
        <v>19</v>
      </c>
      <c r="DD101" s="156"/>
      <c r="DE101" s="156"/>
      <c r="DF101" s="156"/>
      <c r="DG101" s="278"/>
      <c r="DH101" s="289">
        <v>33</v>
      </c>
      <c r="DI101" s="290">
        <f t="shared" si="23"/>
        <v>2</v>
      </c>
      <c r="DJ101" s="284"/>
      <c r="DK101" s="158"/>
      <c r="DL101" s="158"/>
      <c r="DM101" s="158"/>
      <c r="DN101" s="158"/>
      <c r="DO101" s="158"/>
      <c r="DP101" s="158"/>
      <c r="DQ101" s="158"/>
      <c r="DR101" s="158"/>
      <c r="DS101" s="158"/>
      <c r="DT101" s="158"/>
      <c r="DU101" s="158"/>
      <c r="DV101" s="158"/>
      <c r="DW101" s="158"/>
      <c r="DX101" s="158"/>
      <c r="DY101" s="158"/>
      <c r="DZ101" s="158"/>
      <c r="EA101" s="158"/>
      <c r="EB101" s="158"/>
      <c r="EC101" s="158"/>
      <c r="ED101" s="158"/>
      <c r="EE101" s="158"/>
      <c r="EF101" s="158"/>
      <c r="EG101" s="158"/>
      <c r="EH101" s="158"/>
      <c r="EI101" s="158"/>
      <c r="EJ101" s="158"/>
      <c r="EK101" s="158"/>
      <c r="EL101" s="158">
        <v>0.77127244340359091</v>
      </c>
      <c r="EM101" s="158"/>
      <c r="EN101" s="158"/>
      <c r="EO101" s="158"/>
      <c r="EP101" s="158"/>
      <c r="EQ101" s="158"/>
      <c r="ER101" s="158"/>
      <c r="ES101" s="158">
        <v>0.5831176301409261</v>
      </c>
      <c r="ET101" s="158"/>
      <c r="EU101" s="158"/>
      <c r="EV101" s="158"/>
      <c r="EW101" s="159"/>
      <c r="EX101" s="160">
        <v>0.66294088425235964</v>
      </c>
      <c r="EY101" s="149"/>
      <c r="EZ101" s="150"/>
      <c r="FA101" s="150"/>
      <c r="FB101" s="150"/>
      <c r="FC101" s="150"/>
      <c r="FD101" s="150"/>
      <c r="FE101" s="150"/>
      <c r="FF101" s="150"/>
      <c r="FG101" s="150"/>
      <c r="FH101" s="150"/>
      <c r="FI101" s="150"/>
      <c r="FJ101" s="150"/>
      <c r="FK101" s="150"/>
      <c r="FL101" s="150"/>
      <c r="FM101" s="150"/>
      <c r="FN101" s="150"/>
      <c r="FO101" s="150"/>
      <c r="FP101" s="150"/>
      <c r="FQ101" s="150"/>
      <c r="FR101" s="150"/>
      <c r="FS101" s="150"/>
      <c r="FT101" s="150"/>
      <c r="FU101" s="150"/>
      <c r="FV101" s="150"/>
      <c r="FW101" s="150"/>
      <c r="FX101" s="150"/>
      <c r="FY101" s="150"/>
      <c r="FZ101" s="150"/>
      <c r="GA101" s="150"/>
      <c r="GB101" s="150"/>
      <c r="GC101" s="150"/>
      <c r="GD101" s="296"/>
      <c r="GE101" s="307"/>
      <c r="GF101" s="308"/>
      <c r="GG101" s="302"/>
      <c r="GH101" s="161"/>
      <c r="GI101" s="161"/>
      <c r="GJ101" s="161"/>
      <c r="GK101" s="161"/>
      <c r="GL101" s="161"/>
      <c r="GM101" s="161"/>
      <c r="GN101" s="161"/>
      <c r="GO101" s="161"/>
      <c r="GP101" s="161"/>
      <c r="GQ101" s="161"/>
      <c r="GR101" s="161"/>
      <c r="GS101" s="161"/>
      <c r="GT101" s="161"/>
      <c r="GU101" s="161"/>
      <c r="GV101" s="161"/>
      <c r="GW101" s="161"/>
      <c r="GX101" s="161"/>
      <c r="GY101" s="161"/>
      <c r="GZ101" s="161"/>
      <c r="HA101" s="161"/>
      <c r="HB101" s="161"/>
      <c r="HC101" s="161"/>
      <c r="HD101" s="161"/>
      <c r="HE101" s="161"/>
      <c r="HF101" s="161"/>
      <c r="HG101" s="161"/>
      <c r="HH101" s="161"/>
      <c r="HI101" s="161"/>
      <c r="HJ101" s="161"/>
      <c r="HK101" s="161"/>
      <c r="HL101" s="162"/>
      <c r="HM101" s="163"/>
      <c r="HN101" s="152"/>
      <c r="HO101" s="153"/>
      <c r="HP101" s="153"/>
      <c r="HQ101" s="153"/>
      <c r="HR101" s="153"/>
      <c r="HS101" s="164"/>
      <c r="HT101" s="153"/>
      <c r="HU101" s="165"/>
      <c r="HV101" s="154"/>
      <c r="HW101" s="144"/>
      <c r="HX101" s="145"/>
      <c r="HY101" s="145"/>
      <c r="HZ101" s="145"/>
      <c r="IA101" s="145"/>
      <c r="IB101" s="145"/>
      <c r="IC101" s="145"/>
      <c r="ID101" s="145"/>
      <c r="IE101" s="145">
        <v>1175</v>
      </c>
      <c r="IF101" s="145"/>
      <c r="IG101" s="145"/>
      <c r="IH101" s="145"/>
      <c r="II101" s="145"/>
      <c r="IJ101" s="145"/>
      <c r="IK101" s="145"/>
      <c r="IL101" s="145"/>
      <c r="IM101" s="145"/>
      <c r="IN101" s="145"/>
      <c r="IO101" s="145"/>
      <c r="IP101" s="145"/>
      <c r="IQ101" s="145"/>
      <c r="IR101" s="145"/>
      <c r="IS101" s="145"/>
      <c r="IT101" s="145">
        <v>1</v>
      </c>
      <c r="IU101" s="145">
        <v>361</v>
      </c>
      <c r="IV101" s="145"/>
      <c r="IW101" s="145">
        <v>2</v>
      </c>
      <c r="IX101" s="146"/>
      <c r="IY101" s="166">
        <v>1539</v>
      </c>
      <c r="IZ101" s="315"/>
      <c r="JA101" s="439">
        <f t="shared" si="26"/>
        <v>4.2049180327868854</v>
      </c>
      <c r="JB101" s="444">
        <v>772</v>
      </c>
      <c r="JC101" s="452">
        <v>0.50162443144899282</v>
      </c>
      <c r="JD101" s="445">
        <v>772</v>
      </c>
      <c r="JE101" s="454">
        <v>0.50162443144899282</v>
      </c>
      <c r="JF101" s="167"/>
      <c r="JG101" s="168"/>
      <c r="JH101" s="168"/>
      <c r="JI101" s="168"/>
      <c r="JJ101" s="168"/>
      <c r="JK101" s="168"/>
      <c r="JL101" s="168"/>
      <c r="JM101" s="168"/>
      <c r="JN101" s="168">
        <v>4.3489361702127658</v>
      </c>
      <c r="JO101" s="168"/>
      <c r="JP101" s="168"/>
      <c r="JQ101" s="168"/>
      <c r="JR101" s="168"/>
      <c r="JS101" s="168"/>
      <c r="JT101" s="168"/>
      <c r="JU101" s="168"/>
      <c r="JV101" s="168"/>
      <c r="JW101" s="168"/>
      <c r="JX101" s="168"/>
      <c r="JY101" s="168"/>
      <c r="JZ101" s="168"/>
      <c r="KA101" s="168"/>
      <c r="KB101" s="168"/>
      <c r="KC101" s="168">
        <v>2</v>
      </c>
      <c r="KD101" s="168">
        <v>12.199445983379501</v>
      </c>
      <c r="KE101" s="168"/>
      <c r="KF101" s="168">
        <v>2.5</v>
      </c>
      <c r="KG101" s="169"/>
      <c r="KH101" s="464">
        <f t="shared" si="27"/>
        <v>5.262095538398067</v>
      </c>
      <c r="KI101" s="149">
        <v>440</v>
      </c>
      <c r="KJ101" s="150">
        <v>1092</v>
      </c>
      <c r="KK101" s="150"/>
      <c r="KL101" s="150"/>
      <c r="KM101" s="150"/>
      <c r="KN101" s="296">
        <v>7</v>
      </c>
      <c r="KO101" s="330">
        <f t="shared" si="28"/>
        <v>0.28589993502274202</v>
      </c>
      <c r="KP101" s="331">
        <f t="shared" si="29"/>
        <v>0.70955165692007793</v>
      </c>
      <c r="KQ101" s="331">
        <f t="shared" si="30"/>
        <v>0</v>
      </c>
      <c r="KR101" s="331">
        <f t="shared" si="31"/>
        <v>0</v>
      </c>
      <c r="KS101" s="331">
        <f t="shared" si="32"/>
        <v>0</v>
      </c>
      <c r="KT101" s="332">
        <v>4.5484080571799868E-3</v>
      </c>
      <c r="KU101" s="324">
        <v>1273.3145</v>
      </c>
      <c r="KV101" s="170">
        <v>243.16539999999998</v>
      </c>
      <c r="KW101" s="342">
        <v>1516.4799</v>
      </c>
      <c r="KX101" s="351">
        <f t="shared" si="33"/>
        <v>0.16034858094723178</v>
      </c>
      <c r="KY101" s="352">
        <f t="shared" si="34"/>
        <v>0.9853670565302145</v>
      </c>
      <c r="KZ101" s="346">
        <v>376.06470000000002</v>
      </c>
      <c r="LA101" s="171">
        <v>1140.4151999999999</v>
      </c>
      <c r="LB101" s="172"/>
      <c r="LC101" s="173">
        <v>0.24798528486925547</v>
      </c>
      <c r="LD101" s="174"/>
      <c r="LE101" s="175"/>
      <c r="LF101" s="175"/>
      <c r="LG101" s="175"/>
      <c r="LH101" s="175"/>
      <c r="LI101" s="175"/>
      <c r="LJ101" s="175"/>
      <c r="LK101" s="175"/>
      <c r="LL101" s="175">
        <v>3938</v>
      </c>
      <c r="LM101" s="175"/>
      <c r="LN101" s="175"/>
      <c r="LO101" s="175"/>
      <c r="LP101" s="175"/>
      <c r="LQ101" s="175"/>
      <c r="LR101" s="175"/>
      <c r="LS101" s="175"/>
      <c r="LT101" s="175"/>
      <c r="LU101" s="175"/>
      <c r="LV101" s="175"/>
      <c r="LW101" s="175"/>
      <c r="LX101" s="175"/>
      <c r="LY101" s="175"/>
      <c r="LZ101" s="175"/>
      <c r="MA101" s="175">
        <v>1</v>
      </c>
      <c r="MB101" s="175">
        <v>4043</v>
      </c>
      <c r="MC101" s="175"/>
      <c r="MD101" s="175">
        <v>3</v>
      </c>
      <c r="ME101" s="364"/>
      <c r="MF101" s="374">
        <f t="shared" si="35"/>
        <v>7985</v>
      </c>
      <c r="MG101" s="375">
        <f t="shared" si="36"/>
        <v>21.816939890710383</v>
      </c>
      <c r="MH101" s="369"/>
      <c r="MI101" s="156"/>
      <c r="MJ101" s="156"/>
      <c r="MK101" s="156"/>
      <c r="ML101" s="156"/>
      <c r="MM101" s="156"/>
      <c r="MN101" s="156"/>
      <c r="MO101" s="156"/>
      <c r="MP101" s="156"/>
      <c r="MQ101" s="156"/>
      <c r="MR101" s="156"/>
      <c r="MS101" s="156"/>
      <c r="MT101" s="156"/>
      <c r="MU101" s="156"/>
      <c r="MV101" s="156"/>
      <c r="MW101" s="156"/>
      <c r="MX101" s="156"/>
      <c r="MY101" s="156"/>
      <c r="MZ101" s="156"/>
      <c r="NA101" s="156"/>
      <c r="NB101" s="156"/>
      <c r="NC101" s="156"/>
      <c r="ND101" s="156"/>
      <c r="NE101" s="156"/>
      <c r="NF101" s="156"/>
      <c r="NG101" s="156"/>
      <c r="NH101" s="156"/>
      <c r="NI101" s="278"/>
      <c r="NJ101" s="289">
        <f t="shared" si="37"/>
        <v>0</v>
      </c>
      <c r="NK101" s="290"/>
      <c r="NL101" s="386">
        <f t="shared" si="39"/>
        <v>7985</v>
      </c>
      <c r="NM101" s="387">
        <f t="shared" si="40"/>
        <v>0</v>
      </c>
      <c r="NN101" s="393">
        <f t="shared" si="41"/>
        <v>0</v>
      </c>
      <c r="NO101" s="380"/>
      <c r="NP101" s="176"/>
      <c r="NQ101" s="176"/>
      <c r="NR101" s="176"/>
      <c r="NS101" s="176"/>
      <c r="NT101" s="176"/>
      <c r="NU101" s="176"/>
      <c r="NV101" s="176"/>
      <c r="NW101" s="176"/>
      <c r="NX101" s="176"/>
      <c r="NY101" s="176"/>
      <c r="NZ101" s="176"/>
      <c r="OA101" s="176"/>
      <c r="OB101" s="176"/>
      <c r="OC101" s="176"/>
      <c r="OD101" s="176"/>
      <c r="OE101" s="397"/>
      <c r="OF101" s="403"/>
      <c r="OG101" s="407"/>
      <c r="OH101" s="415"/>
      <c r="OI101" s="416"/>
      <c r="OJ101" s="416"/>
      <c r="OK101" s="416"/>
      <c r="OL101" s="416"/>
      <c r="OM101" s="416"/>
      <c r="ON101" s="416"/>
      <c r="OO101" s="416"/>
      <c r="OP101" s="417"/>
      <c r="OQ101" s="429"/>
      <c r="OR101" s="430"/>
      <c r="OS101" s="431"/>
      <c r="OT101" s="346"/>
      <c r="OU101" s="177"/>
      <c r="OV101" s="171"/>
      <c r="OW101" s="177"/>
      <c r="OX101" s="171"/>
      <c r="OY101" s="177"/>
      <c r="OZ101" s="171"/>
      <c r="PA101" s="178"/>
      <c r="PB101" s="155"/>
      <c r="PC101" s="156"/>
      <c r="PD101" s="156"/>
      <c r="PE101" s="156"/>
      <c r="PF101" s="156"/>
      <c r="PG101" s="156"/>
      <c r="PH101" s="156"/>
      <c r="PI101" s="156"/>
      <c r="PJ101" s="157"/>
    </row>
    <row r="102" spans="1:426" x14ac:dyDescent="0.15">
      <c r="A102" s="130" t="s">
        <v>681</v>
      </c>
      <c r="B102" s="131" t="s">
        <v>682</v>
      </c>
      <c r="C102" s="132" t="s">
        <v>683</v>
      </c>
      <c r="D102" s="131" t="s">
        <v>684</v>
      </c>
      <c r="E102" s="131" t="s">
        <v>229</v>
      </c>
      <c r="F102" s="132" t="s">
        <v>685</v>
      </c>
      <c r="G102" s="132" t="s">
        <v>686</v>
      </c>
      <c r="H102" s="132" t="s">
        <v>320</v>
      </c>
      <c r="I102" s="132" t="s">
        <v>493</v>
      </c>
      <c r="J102" s="133" t="s">
        <v>282</v>
      </c>
      <c r="K102" s="134">
        <v>306011</v>
      </c>
      <c r="L102" s="135">
        <v>3397</v>
      </c>
      <c r="M102" s="135">
        <v>301839</v>
      </c>
      <c r="N102" s="135">
        <v>199724</v>
      </c>
      <c r="O102" s="136">
        <v>0.66169050387789519</v>
      </c>
      <c r="P102" s="137">
        <v>4172</v>
      </c>
      <c r="Q102" s="138">
        <v>1092.3815199999999</v>
      </c>
      <c r="R102" s="139">
        <v>262442.72756999999</v>
      </c>
      <c r="S102" s="139">
        <v>0</v>
      </c>
      <c r="T102" s="139">
        <v>263535.10908999998</v>
      </c>
      <c r="U102" s="467">
        <f t="shared" si="22"/>
        <v>0.86119488871315075</v>
      </c>
      <c r="V102" s="140">
        <v>21.675297619999998</v>
      </c>
      <c r="W102" s="141">
        <v>0</v>
      </c>
      <c r="X102" s="141">
        <v>94.97486773</v>
      </c>
      <c r="Y102" s="141">
        <v>14.576719580000001</v>
      </c>
      <c r="Z102" s="141">
        <v>8.5460656079999993</v>
      </c>
      <c r="AA102" s="141">
        <v>66.129259259999998</v>
      </c>
      <c r="AB102" s="141">
        <v>0</v>
      </c>
      <c r="AC102" s="141">
        <v>16.326884920000001</v>
      </c>
      <c r="AD102" s="141">
        <v>38.425892859999998</v>
      </c>
      <c r="AE102" s="141">
        <v>260.65498757799998</v>
      </c>
      <c r="AF102" s="142">
        <v>0.10526986398671735</v>
      </c>
      <c r="AG102" s="143">
        <v>0.46126201279323298</v>
      </c>
      <c r="AH102" s="147"/>
      <c r="AI102" s="148"/>
      <c r="AJ102" s="149"/>
      <c r="AK102" s="150"/>
      <c r="AL102" s="150"/>
      <c r="AM102" s="150"/>
      <c r="AN102" s="151"/>
      <c r="AO102" s="149">
        <v>312</v>
      </c>
      <c r="AP102" s="150">
        <v>239</v>
      </c>
      <c r="AQ102" s="151"/>
      <c r="AR102" s="152"/>
      <c r="AS102" s="153"/>
      <c r="AT102" s="153"/>
      <c r="AU102" s="153"/>
      <c r="AV102" s="153"/>
      <c r="AW102" s="153"/>
      <c r="AX102" s="153"/>
      <c r="AY102" s="153"/>
      <c r="AZ102" s="153"/>
      <c r="BA102" s="153"/>
      <c r="BB102" s="153"/>
      <c r="BC102" s="153"/>
      <c r="BD102" s="153"/>
      <c r="BE102" s="153"/>
      <c r="BF102" s="153"/>
      <c r="BG102" s="153"/>
      <c r="BH102" s="153"/>
      <c r="BI102" s="153"/>
      <c r="BJ102" s="153"/>
      <c r="BK102" s="153"/>
      <c r="BL102" s="153"/>
      <c r="BM102" s="153"/>
      <c r="BN102" s="153"/>
      <c r="BO102" s="153"/>
      <c r="BP102" s="153"/>
      <c r="BQ102" s="153"/>
      <c r="BR102" s="153"/>
      <c r="BS102" s="154"/>
      <c r="BT102" s="155"/>
      <c r="BU102" s="156"/>
      <c r="BV102" s="156"/>
      <c r="BW102" s="156"/>
      <c r="BX102" s="156"/>
      <c r="BY102" s="156"/>
      <c r="BZ102" s="156"/>
      <c r="CA102" s="156"/>
      <c r="CB102" s="156"/>
      <c r="CC102" s="156"/>
      <c r="CD102" s="156"/>
      <c r="CE102" s="156"/>
      <c r="CF102" s="156"/>
      <c r="CG102" s="156"/>
      <c r="CH102" s="156"/>
      <c r="CI102" s="156"/>
      <c r="CJ102" s="156"/>
      <c r="CK102" s="156"/>
      <c r="CL102" s="156"/>
      <c r="CM102" s="156"/>
      <c r="CN102" s="156"/>
      <c r="CO102" s="156"/>
      <c r="CP102" s="156"/>
      <c r="CQ102" s="156"/>
      <c r="CR102" s="156"/>
      <c r="CS102" s="156"/>
      <c r="CT102" s="156"/>
      <c r="CU102" s="156"/>
      <c r="CV102" s="156"/>
      <c r="CW102" s="156"/>
      <c r="CX102" s="156"/>
      <c r="CY102" s="156"/>
      <c r="CZ102" s="156"/>
      <c r="DA102" s="156"/>
      <c r="DB102" s="156"/>
      <c r="DC102" s="156"/>
      <c r="DD102" s="156"/>
      <c r="DE102" s="156"/>
      <c r="DF102" s="156"/>
      <c r="DG102" s="278">
        <v>20</v>
      </c>
      <c r="DH102" s="289">
        <v>20</v>
      </c>
      <c r="DI102" s="290">
        <f t="shared" si="23"/>
        <v>1</v>
      </c>
      <c r="DJ102" s="284"/>
      <c r="DK102" s="158"/>
      <c r="DL102" s="158"/>
      <c r="DM102" s="158"/>
      <c r="DN102" s="158"/>
      <c r="DO102" s="158"/>
      <c r="DP102" s="158"/>
      <c r="DQ102" s="158"/>
      <c r="DR102" s="158"/>
      <c r="DS102" s="158"/>
      <c r="DT102" s="158"/>
      <c r="DU102" s="158"/>
      <c r="DV102" s="158"/>
      <c r="DW102" s="158"/>
      <c r="DX102" s="158"/>
      <c r="DY102" s="158"/>
      <c r="DZ102" s="158"/>
      <c r="EA102" s="158"/>
      <c r="EB102" s="158"/>
      <c r="EC102" s="158"/>
      <c r="ED102" s="158"/>
      <c r="EE102" s="158"/>
      <c r="EF102" s="158"/>
      <c r="EG102" s="158"/>
      <c r="EH102" s="158"/>
      <c r="EI102" s="158"/>
      <c r="EJ102" s="158"/>
      <c r="EK102" s="158"/>
      <c r="EL102" s="158"/>
      <c r="EM102" s="158"/>
      <c r="EN102" s="158"/>
      <c r="EO102" s="158"/>
      <c r="EP102" s="158"/>
      <c r="EQ102" s="158"/>
      <c r="ER102" s="158"/>
      <c r="ES102" s="158"/>
      <c r="ET102" s="158"/>
      <c r="EU102" s="158"/>
      <c r="EV102" s="158"/>
      <c r="EW102" s="159">
        <v>0.37431693989071041</v>
      </c>
      <c r="EX102" s="160">
        <v>0.37431693989071041</v>
      </c>
      <c r="EY102" s="149"/>
      <c r="EZ102" s="150"/>
      <c r="FA102" s="150"/>
      <c r="FB102" s="150"/>
      <c r="FC102" s="150"/>
      <c r="FD102" s="150"/>
      <c r="FE102" s="150"/>
      <c r="FF102" s="150"/>
      <c r="FG102" s="150"/>
      <c r="FH102" s="150"/>
      <c r="FI102" s="150"/>
      <c r="FJ102" s="150"/>
      <c r="FK102" s="150"/>
      <c r="FL102" s="150"/>
      <c r="FM102" s="150"/>
      <c r="FN102" s="150"/>
      <c r="FO102" s="150"/>
      <c r="FP102" s="150"/>
      <c r="FQ102" s="150"/>
      <c r="FR102" s="150"/>
      <c r="FS102" s="150"/>
      <c r="FT102" s="150"/>
      <c r="FU102" s="150"/>
      <c r="FV102" s="150"/>
      <c r="FW102" s="150"/>
      <c r="FX102" s="150"/>
      <c r="FY102" s="150"/>
      <c r="FZ102" s="150"/>
      <c r="GA102" s="150"/>
      <c r="GB102" s="150"/>
      <c r="GC102" s="150"/>
      <c r="GD102" s="296">
        <v>4</v>
      </c>
      <c r="GE102" s="307">
        <v>4</v>
      </c>
      <c r="GF102" s="308">
        <f t="shared" si="24"/>
        <v>1</v>
      </c>
      <c r="GG102" s="302"/>
      <c r="GH102" s="161"/>
      <c r="GI102" s="161"/>
      <c r="GJ102" s="161"/>
      <c r="GK102" s="161"/>
      <c r="GL102" s="161"/>
      <c r="GM102" s="161"/>
      <c r="GN102" s="161"/>
      <c r="GO102" s="161"/>
      <c r="GP102" s="161"/>
      <c r="GQ102" s="161"/>
      <c r="GR102" s="161"/>
      <c r="GS102" s="161"/>
      <c r="GT102" s="161"/>
      <c r="GU102" s="161"/>
      <c r="GV102" s="161"/>
      <c r="GW102" s="161"/>
      <c r="GX102" s="161"/>
      <c r="GY102" s="161"/>
      <c r="GZ102" s="161"/>
      <c r="HA102" s="161"/>
      <c r="HB102" s="161"/>
      <c r="HC102" s="161"/>
      <c r="HD102" s="161"/>
      <c r="HE102" s="161"/>
      <c r="HF102" s="161"/>
      <c r="HG102" s="161"/>
      <c r="HH102" s="161"/>
      <c r="HI102" s="161"/>
      <c r="HJ102" s="161"/>
      <c r="HK102" s="161"/>
      <c r="HL102" s="162">
        <v>0.64139344262295084</v>
      </c>
      <c r="HM102" s="163">
        <v>0.64139344262295084</v>
      </c>
      <c r="HN102" s="152">
        <v>110</v>
      </c>
      <c r="HO102" s="153">
        <v>20</v>
      </c>
      <c r="HP102" s="153">
        <v>20</v>
      </c>
      <c r="HQ102" s="153"/>
      <c r="HR102" s="153">
        <v>16</v>
      </c>
      <c r="HS102" s="164">
        <v>0.93818306010928965</v>
      </c>
      <c r="HT102" s="153">
        <v>15</v>
      </c>
      <c r="HU102" s="165">
        <v>0.58451730418943537</v>
      </c>
      <c r="HV102" s="154"/>
      <c r="HW102" s="144"/>
      <c r="HX102" s="145">
        <v>11</v>
      </c>
      <c r="HY102" s="145"/>
      <c r="HZ102" s="145">
        <v>1</v>
      </c>
      <c r="IA102" s="145">
        <v>113</v>
      </c>
      <c r="IB102" s="145">
        <v>167</v>
      </c>
      <c r="IC102" s="145">
        <v>38</v>
      </c>
      <c r="ID102" s="145">
        <v>7</v>
      </c>
      <c r="IE102" s="145">
        <v>85</v>
      </c>
      <c r="IF102" s="145">
        <v>17</v>
      </c>
      <c r="IG102" s="145">
        <v>33</v>
      </c>
      <c r="IH102" s="145">
        <v>46</v>
      </c>
      <c r="II102" s="145"/>
      <c r="IJ102" s="145"/>
      <c r="IK102" s="145"/>
      <c r="IL102" s="145"/>
      <c r="IM102" s="145">
        <v>37</v>
      </c>
      <c r="IN102" s="145">
        <v>1</v>
      </c>
      <c r="IO102" s="145">
        <v>10</v>
      </c>
      <c r="IP102" s="145">
        <v>3</v>
      </c>
      <c r="IQ102" s="145">
        <v>6</v>
      </c>
      <c r="IR102" s="145">
        <v>3</v>
      </c>
      <c r="IS102" s="145"/>
      <c r="IT102" s="145">
        <v>5</v>
      </c>
      <c r="IU102" s="145"/>
      <c r="IV102" s="145"/>
      <c r="IW102" s="145"/>
      <c r="IX102" s="146">
        <v>3</v>
      </c>
      <c r="IY102" s="166">
        <v>586</v>
      </c>
      <c r="IZ102" s="315"/>
      <c r="JA102" s="439">
        <f t="shared" si="26"/>
        <v>1.6010928961748634</v>
      </c>
      <c r="JB102" s="444">
        <v>47</v>
      </c>
      <c r="JC102" s="452">
        <v>8.0204778156996587E-2</v>
      </c>
      <c r="JD102" s="445">
        <v>103</v>
      </c>
      <c r="JE102" s="454">
        <v>0.17576791808873721</v>
      </c>
      <c r="JF102" s="167"/>
      <c r="JG102" s="168">
        <v>8.6363636363636367</v>
      </c>
      <c r="JH102" s="168"/>
      <c r="JI102" s="168">
        <v>15</v>
      </c>
      <c r="JJ102" s="168">
        <v>8.1238938053097343</v>
      </c>
      <c r="JK102" s="168">
        <v>5.9161676646706587</v>
      </c>
      <c r="JL102" s="168">
        <v>5.3157894736842106</v>
      </c>
      <c r="JM102" s="168">
        <v>13.428571428571429</v>
      </c>
      <c r="JN102" s="168">
        <v>7.4823529411764707</v>
      </c>
      <c r="JO102" s="168">
        <v>7.1764705882352944</v>
      </c>
      <c r="JP102" s="168">
        <v>6.7272727272727275</v>
      </c>
      <c r="JQ102" s="168">
        <v>11.195652173913043</v>
      </c>
      <c r="JR102" s="168"/>
      <c r="JS102" s="168"/>
      <c r="JT102" s="168"/>
      <c r="JU102" s="168"/>
      <c r="JV102" s="168">
        <v>6</v>
      </c>
      <c r="JW102" s="168">
        <v>7</v>
      </c>
      <c r="JX102" s="168">
        <v>9.1999999999999993</v>
      </c>
      <c r="JY102" s="168">
        <v>3.6666666666666665</v>
      </c>
      <c r="JZ102" s="168">
        <v>2.5</v>
      </c>
      <c r="KA102" s="168">
        <v>2.3333333333333335</v>
      </c>
      <c r="KB102" s="168"/>
      <c r="KC102" s="168">
        <v>5.4</v>
      </c>
      <c r="KD102" s="168"/>
      <c r="KE102" s="168"/>
      <c r="KF102" s="168"/>
      <c r="KG102" s="169">
        <v>17</v>
      </c>
      <c r="KH102" s="464">
        <f t="shared" si="27"/>
        <v>7.8945852466220678</v>
      </c>
      <c r="KI102" s="149">
        <v>2</v>
      </c>
      <c r="KJ102" s="150">
        <v>4</v>
      </c>
      <c r="KK102" s="150"/>
      <c r="KL102" s="150">
        <v>1</v>
      </c>
      <c r="KM102" s="150"/>
      <c r="KN102" s="296">
        <v>579</v>
      </c>
      <c r="KO102" s="330">
        <f t="shared" si="28"/>
        <v>3.4129692832764505E-3</v>
      </c>
      <c r="KP102" s="331">
        <f t="shared" si="29"/>
        <v>6.8259385665529011E-3</v>
      </c>
      <c r="KQ102" s="331">
        <f t="shared" si="30"/>
        <v>0</v>
      </c>
      <c r="KR102" s="331">
        <f t="shared" si="31"/>
        <v>1.7064846416382253E-3</v>
      </c>
      <c r="KS102" s="331">
        <f t="shared" si="32"/>
        <v>0</v>
      </c>
      <c r="KT102" s="332">
        <v>0.98805460750853247</v>
      </c>
      <c r="KU102" s="324">
        <v>390.44740000000002</v>
      </c>
      <c r="KV102" s="170">
        <v>13.820000000000002</v>
      </c>
      <c r="KW102" s="342">
        <v>404.26739999999995</v>
      </c>
      <c r="KX102" s="351">
        <f t="shared" si="33"/>
        <v>3.4185294188945246E-2</v>
      </c>
      <c r="KY102" s="352">
        <f t="shared" si="34"/>
        <v>0.68987610921501696</v>
      </c>
      <c r="KZ102" s="346">
        <v>392.00170000000003</v>
      </c>
      <c r="LA102" s="171">
        <v>8.5780999999999992</v>
      </c>
      <c r="LB102" s="172">
        <v>3.6875999999999998</v>
      </c>
      <c r="LC102" s="173">
        <v>0.96965943828268131</v>
      </c>
      <c r="LD102" s="174"/>
      <c r="LE102" s="175">
        <v>49</v>
      </c>
      <c r="LF102" s="175"/>
      <c r="LG102" s="175">
        <v>14</v>
      </c>
      <c r="LH102" s="175">
        <v>513</v>
      </c>
      <c r="LI102" s="175">
        <v>544</v>
      </c>
      <c r="LJ102" s="175">
        <v>126</v>
      </c>
      <c r="LK102" s="175">
        <v>61</v>
      </c>
      <c r="LL102" s="175">
        <v>550</v>
      </c>
      <c r="LM102" s="175">
        <v>92</v>
      </c>
      <c r="LN102" s="175">
        <v>181</v>
      </c>
      <c r="LO102" s="175">
        <v>345</v>
      </c>
      <c r="LP102" s="175"/>
      <c r="LQ102" s="175"/>
      <c r="LR102" s="175"/>
      <c r="LS102" s="175"/>
      <c r="LT102" s="175">
        <v>151</v>
      </c>
      <c r="LU102" s="175">
        <v>6</v>
      </c>
      <c r="LV102" s="175">
        <v>50</v>
      </c>
      <c r="LW102" s="175">
        <v>8</v>
      </c>
      <c r="LX102" s="175">
        <v>1</v>
      </c>
      <c r="LY102" s="175"/>
      <c r="LZ102" s="175"/>
      <c r="MA102" s="175">
        <v>22</v>
      </c>
      <c r="MB102" s="175"/>
      <c r="MC102" s="175"/>
      <c r="MD102" s="175"/>
      <c r="ME102" s="364"/>
      <c r="MF102" s="374">
        <f t="shared" si="35"/>
        <v>2713</v>
      </c>
      <c r="MG102" s="375">
        <f t="shared" si="36"/>
        <v>7.4125683060109289</v>
      </c>
      <c r="MH102" s="369"/>
      <c r="MI102" s="156">
        <v>36</v>
      </c>
      <c r="MJ102" s="156"/>
      <c r="MK102" s="156"/>
      <c r="ML102" s="156">
        <v>297</v>
      </c>
      <c r="MM102" s="156">
        <v>287</v>
      </c>
      <c r="MN102" s="156">
        <v>41</v>
      </c>
      <c r="MO102" s="156">
        <v>26</v>
      </c>
      <c r="MP102" s="156"/>
      <c r="MQ102" s="156">
        <v>14</v>
      </c>
      <c r="MR102" s="156">
        <v>6</v>
      </c>
      <c r="MS102" s="156">
        <v>124</v>
      </c>
      <c r="MT102" s="156"/>
      <c r="MU102" s="156"/>
      <c r="MV102" s="156"/>
      <c r="MW102" s="156"/>
      <c r="MX102" s="156">
        <v>34</v>
      </c>
      <c r="MY102" s="156"/>
      <c r="MZ102" s="156">
        <v>32</v>
      </c>
      <c r="NA102" s="156"/>
      <c r="NB102" s="156">
        <v>9</v>
      </c>
      <c r="NC102" s="156">
        <v>5</v>
      </c>
      <c r="ND102" s="156"/>
      <c r="NE102" s="156"/>
      <c r="NF102" s="156"/>
      <c r="NG102" s="156"/>
      <c r="NH102" s="156"/>
      <c r="NI102" s="278">
        <v>48</v>
      </c>
      <c r="NJ102" s="289">
        <f t="shared" si="37"/>
        <v>959</v>
      </c>
      <c r="NK102" s="290">
        <f t="shared" si="38"/>
        <v>2.6202185792349728</v>
      </c>
      <c r="NL102" s="386">
        <f t="shared" si="39"/>
        <v>2713</v>
      </c>
      <c r="NM102" s="387">
        <f t="shared" si="40"/>
        <v>959</v>
      </c>
      <c r="NN102" s="393">
        <f t="shared" si="41"/>
        <v>0.26116557734204793</v>
      </c>
      <c r="NO102" s="380"/>
      <c r="NP102" s="176"/>
      <c r="NQ102" s="176"/>
      <c r="NR102" s="176">
        <v>3</v>
      </c>
      <c r="NS102" s="176">
        <v>52</v>
      </c>
      <c r="NT102" s="176">
        <v>234</v>
      </c>
      <c r="NU102" s="176">
        <v>670</v>
      </c>
      <c r="NV102" s="176"/>
      <c r="NW102" s="176"/>
      <c r="NX102" s="176"/>
      <c r="NY102" s="176"/>
      <c r="NZ102" s="176"/>
      <c r="OA102" s="176"/>
      <c r="OB102" s="176"/>
      <c r="OC102" s="176"/>
      <c r="OD102" s="176"/>
      <c r="OE102" s="397"/>
      <c r="OF102" s="403">
        <f t="shared" si="42"/>
        <v>959</v>
      </c>
      <c r="OG102" s="407">
        <f t="shared" si="43"/>
        <v>3.1282586027111575E-3</v>
      </c>
      <c r="OH102" s="415"/>
      <c r="OI102" s="416"/>
      <c r="OJ102" s="416"/>
      <c r="OK102" s="416"/>
      <c r="OL102" s="416">
        <v>2</v>
      </c>
      <c r="OM102" s="416">
        <v>3</v>
      </c>
      <c r="ON102" s="416">
        <v>1</v>
      </c>
      <c r="OO102" s="416">
        <v>6</v>
      </c>
      <c r="OP102" s="417">
        <v>6</v>
      </c>
      <c r="OQ102" s="429"/>
      <c r="OR102" s="430"/>
      <c r="OS102" s="431"/>
      <c r="OT102" s="400"/>
      <c r="OU102" s="177"/>
      <c r="OV102" s="171">
        <v>1.23</v>
      </c>
      <c r="OW102" s="177">
        <v>0.3075</v>
      </c>
      <c r="OX102" s="177"/>
      <c r="OY102" s="177"/>
      <c r="OZ102" s="171">
        <v>8.4</v>
      </c>
      <c r="PA102" s="178">
        <v>2.1</v>
      </c>
      <c r="PB102" s="155"/>
      <c r="PC102" s="156">
        <v>82</v>
      </c>
      <c r="PD102" s="156"/>
      <c r="PE102" s="156"/>
      <c r="PF102" s="156"/>
      <c r="PG102" s="156"/>
      <c r="PH102" s="156"/>
      <c r="PI102" s="156">
        <v>82</v>
      </c>
      <c r="PJ102" s="179">
        <v>0.13993174061433447</v>
      </c>
    </row>
    <row r="103" spans="1:426" x14ac:dyDescent="0.15">
      <c r="A103" s="130" t="s">
        <v>687</v>
      </c>
      <c r="B103" s="131" t="s">
        <v>688</v>
      </c>
      <c r="C103" s="132" t="s">
        <v>689</v>
      </c>
      <c r="D103" s="131" t="s">
        <v>690</v>
      </c>
      <c r="E103" s="131" t="s">
        <v>229</v>
      </c>
      <c r="F103" s="132" t="s">
        <v>691</v>
      </c>
      <c r="G103" s="132" t="s">
        <v>691</v>
      </c>
      <c r="H103" s="132" t="s">
        <v>492</v>
      </c>
      <c r="I103" s="132" t="s">
        <v>493</v>
      </c>
      <c r="J103" s="133" t="s">
        <v>282</v>
      </c>
      <c r="K103" s="134">
        <v>1310005</v>
      </c>
      <c r="L103" s="135">
        <v>0</v>
      </c>
      <c r="M103" s="135">
        <v>1285904</v>
      </c>
      <c r="N103" s="135">
        <v>659600</v>
      </c>
      <c r="O103" s="136">
        <v>0.51294653411141111</v>
      </c>
      <c r="P103" s="137">
        <v>24101</v>
      </c>
      <c r="Q103" s="138">
        <v>777.54819999999995</v>
      </c>
      <c r="R103" s="139">
        <v>1029418.2521599997</v>
      </c>
      <c r="S103" s="139">
        <v>365.71499999999997</v>
      </c>
      <c r="T103" s="139">
        <v>1030561.5153599997</v>
      </c>
      <c r="U103" s="467">
        <f t="shared" si="22"/>
        <v>0.78668517704894236</v>
      </c>
      <c r="V103" s="140">
        <v>96.037063489999994</v>
      </c>
      <c r="W103" s="141">
        <v>0</v>
      </c>
      <c r="X103" s="141">
        <v>152.9095767</v>
      </c>
      <c r="Y103" s="141">
        <v>86.987354499999995</v>
      </c>
      <c r="Z103" s="141">
        <v>58.804867719999997</v>
      </c>
      <c r="AA103" s="141">
        <v>183.23343919999999</v>
      </c>
      <c r="AB103" s="141">
        <v>1</v>
      </c>
      <c r="AC103" s="141">
        <v>113.8472222</v>
      </c>
      <c r="AD103" s="141">
        <v>51.083492059999998</v>
      </c>
      <c r="AE103" s="141">
        <v>743.90301586999999</v>
      </c>
      <c r="AF103" s="142">
        <v>0.16587505692921953</v>
      </c>
      <c r="AG103" s="143">
        <v>0.26410516750937946</v>
      </c>
      <c r="AH103" s="147"/>
      <c r="AI103" s="148"/>
      <c r="AJ103" s="149"/>
      <c r="AK103" s="150"/>
      <c r="AL103" s="150"/>
      <c r="AM103" s="150"/>
      <c r="AN103" s="151"/>
      <c r="AO103" s="149">
        <v>2385</v>
      </c>
      <c r="AP103" s="150">
        <v>1820</v>
      </c>
      <c r="AQ103" s="151"/>
      <c r="AR103" s="152"/>
      <c r="AS103" s="153"/>
      <c r="AT103" s="153"/>
      <c r="AU103" s="153"/>
      <c r="AV103" s="153"/>
      <c r="AW103" s="153"/>
      <c r="AX103" s="153"/>
      <c r="AY103" s="153"/>
      <c r="AZ103" s="153"/>
      <c r="BA103" s="153"/>
      <c r="BB103" s="153"/>
      <c r="BC103" s="153"/>
      <c r="BD103" s="153"/>
      <c r="BE103" s="153"/>
      <c r="BF103" s="153"/>
      <c r="BG103" s="153"/>
      <c r="BH103" s="153"/>
      <c r="BI103" s="153"/>
      <c r="BJ103" s="153"/>
      <c r="BK103" s="153"/>
      <c r="BL103" s="153"/>
      <c r="BM103" s="153"/>
      <c r="BN103" s="153"/>
      <c r="BO103" s="153"/>
      <c r="BP103" s="153"/>
      <c r="BQ103" s="153"/>
      <c r="BR103" s="153"/>
      <c r="BS103" s="154"/>
      <c r="BT103" s="155"/>
      <c r="BU103" s="156"/>
      <c r="BV103" s="156"/>
      <c r="BW103" s="156"/>
      <c r="BX103" s="156"/>
      <c r="BY103" s="156"/>
      <c r="BZ103" s="156"/>
      <c r="CA103" s="156"/>
      <c r="CB103" s="156"/>
      <c r="CC103" s="156"/>
      <c r="CD103" s="156"/>
      <c r="CE103" s="156"/>
      <c r="CF103" s="156"/>
      <c r="CG103" s="156"/>
      <c r="CH103" s="156"/>
      <c r="CI103" s="156"/>
      <c r="CJ103" s="156"/>
      <c r="CK103" s="156"/>
      <c r="CL103" s="156"/>
      <c r="CM103" s="156"/>
      <c r="CN103" s="156"/>
      <c r="CO103" s="156"/>
      <c r="CP103" s="156"/>
      <c r="CQ103" s="156"/>
      <c r="CR103" s="156"/>
      <c r="CS103" s="156"/>
      <c r="CT103" s="156"/>
      <c r="CU103" s="156"/>
      <c r="CV103" s="156"/>
      <c r="CW103" s="156"/>
      <c r="CX103" s="156"/>
      <c r="CY103" s="156"/>
      <c r="CZ103" s="156"/>
      <c r="DA103" s="156">
        <v>66</v>
      </c>
      <c r="DB103" s="156"/>
      <c r="DC103" s="156">
        <v>75</v>
      </c>
      <c r="DD103" s="156"/>
      <c r="DE103" s="156"/>
      <c r="DF103" s="156"/>
      <c r="DG103" s="278">
        <v>44</v>
      </c>
      <c r="DH103" s="289">
        <v>185</v>
      </c>
      <c r="DI103" s="290">
        <f t="shared" si="23"/>
        <v>3</v>
      </c>
      <c r="DJ103" s="284"/>
      <c r="DK103" s="158"/>
      <c r="DL103" s="158"/>
      <c r="DM103" s="158"/>
      <c r="DN103" s="158"/>
      <c r="DO103" s="158"/>
      <c r="DP103" s="158"/>
      <c r="DQ103" s="158"/>
      <c r="DR103" s="158"/>
      <c r="DS103" s="158"/>
      <c r="DT103" s="158"/>
      <c r="DU103" s="158"/>
      <c r="DV103" s="158"/>
      <c r="DW103" s="158"/>
      <c r="DX103" s="158"/>
      <c r="DY103" s="158"/>
      <c r="DZ103" s="158"/>
      <c r="EA103" s="158"/>
      <c r="EB103" s="158"/>
      <c r="EC103" s="158"/>
      <c r="ED103" s="158"/>
      <c r="EE103" s="158"/>
      <c r="EF103" s="158"/>
      <c r="EG103" s="158"/>
      <c r="EH103" s="158"/>
      <c r="EI103" s="158"/>
      <c r="EJ103" s="158"/>
      <c r="EK103" s="158"/>
      <c r="EL103" s="158"/>
      <c r="EM103" s="158"/>
      <c r="EN103" s="158"/>
      <c r="EO103" s="158"/>
      <c r="EP103" s="158"/>
      <c r="EQ103" s="158">
        <v>0.84045371750289788</v>
      </c>
      <c r="ER103" s="158"/>
      <c r="ES103" s="158">
        <v>1.7757741347905283</v>
      </c>
      <c r="ET103" s="158"/>
      <c r="EU103" s="158"/>
      <c r="EV103" s="158"/>
      <c r="EW103" s="159">
        <v>0.64536761053154501</v>
      </c>
      <c r="EX103" s="160">
        <v>1.1732388125830748</v>
      </c>
      <c r="EY103" s="149"/>
      <c r="EZ103" s="150"/>
      <c r="FA103" s="150"/>
      <c r="FB103" s="150"/>
      <c r="FC103" s="150"/>
      <c r="FD103" s="150"/>
      <c r="FE103" s="150"/>
      <c r="FF103" s="150"/>
      <c r="FG103" s="150"/>
      <c r="FH103" s="150"/>
      <c r="FI103" s="150"/>
      <c r="FJ103" s="150"/>
      <c r="FK103" s="150"/>
      <c r="FL103" s="150"/>
      <c r="FM103" s="150"/>
      <c r="FN103" s="150"/>
      <c r="FO103" s="150"/>
      <c r="FP103" s="150"/>
      <c r="FQ103" s="150"/>
      <c r="FR103" s="150"/>
      <c r="FS103" s="150"/>
      <c r="FT103" s="150"/>
      <c r="FU103" s="150"/>
      <c r="FV103" s="150"/>
      <c r="FW103" s="150"/>
      <c r="FX103" s="150"/>
      <c r="FY103" s="150"/>
      <c r="FZ103" s="150"/>
      <c r="GA103" s="150"/>
      <c r="GB103" s="150"/>
      <c r="GC103" s="150"/>
      <c r="GD103" s="296">
        <v>7</v>
      </c>
      <c r="GE103" s="307">
        <v>7</v>
      </c>
      <c r="GF103" s="308">
        <f t="shared" si="24"/>
        <v>1</v>
      </c>
      <c r="GG103" s="302"/>
      <c r="GH103" s="161"/>
      <c r="GI103" s="161"/>
      <c r="GJ103" s="161"/>
      <c r="GK103" s="161"/>
      <c r="GL103" s="161"/>
      <c r="GM103" s="161"/>
      <c r="GN103" s="161"/>
      <c r="GO103" s="161"/>
      <c r="GP103" s="161"/>
      <c r="GQ103" s="161"/>
      <c r="GR103" s="161"/>
      <c r="GS103" s="161"/>
      <c r="GT103" s="161"/>
      <c r="GU103" s="161"/>
      <c r="GV103" s="161"/>
      <c r="GW103" s="161"/>
      <c r="GX103" s="161"/>
      <c r="GY103" s="161"/>
      <c r="GZ103" s="161"/>
      <c r="HA103" s="161"/>
      <c r="HB103" s="161"/>
      <c r="HC103" s="161"/>
      <c r="HD103" s="161"/>
      <c r="HE103" s="161"/>
      <c r="HF103" s="161"/>
      <c r="HG103" s="161"/>
      <c r="HH103" s="161"/>
      <c r="HI103" s="161"/>
      <c r="HJ103" s="161"/>
      <c r="HK103" s="161"/>
      <c r="HL103" s="162">
        <v>0.68891491022638562</v>
      </c>
      <c r="HM103" s="163">
        <v>0.68891491022638562</v>
      </c>
      <c r="HN103" s="152">
        <v>42</v>
      </c>
      <c r="HO103" s="153">
        <v>62</v>
      </c>
      <c r="HP103" s="153"/>
      <c r="HQ103" s="153"/>
      <c r="HR103" s="153"/>
      <c r="HS103" s="164"/>
      <c r="HT103" s="153"/>
      <c r="HU103" s="165"/>
      <c r="HV103" s="154"/>
      <c r="HW103" s="144"/>
      <c r="HX103" s="145">
        <v>92</v>
      </c>
      <c r="HY103" s="145"/>
      <c r="HZ103" s="145">
        <v>24</v>
      </c>
      <c r="IA103" s="145">
        <v>471</v>
      </c>
      <c r="IB103" s="145">
        <v>638</v>
      </c>
      <c r="IC103" s="145">
        <v>106</v>
      </c>
      <c r="ID103" s="145">
        <v>108</v>
      </c>
      <c r="IE103" s="145">
        <v>44</v>
      </c>
      <c r="IF103" s="145">
        <v>41</v>
      </c>
      <c r="IG103" s="145">
        <v>103</v>
      </c>
      <c r="IH103" s="145">
        <v>221</v>
      </c>
      <c r="II103" s="145">
        <v>4</v>
      </c>
      <c r="IJ103" s="145">
        <v>2</v>
      </c>
      <c r="IK103" s="145"/>
      <c r="IL103" s="145"/>
      <c r="IM103" s="145">
        <v>152</v>
      </c>
      <c r="IN103" s="145">
        <v>27</v>
      </c>
      <c r="IO103" s="145">
        <v>39</v>
      </c>
      <c r="IP103" s="145">
        <v>1004</v>
      </c>
      <c r="IQ103" s="145">
        <v>91</v>
      </c>
      <c r="IR103" s="145">
        <v>51</v>
      </c>
      <c r="IS103" s="145"/>
      <c r="IT103" s="145">
        <v>3</v>
      </c>
      <c r="IU103" s="145">
        <v>3593</v>
      </c>
      <c r="IV103" s="145"/>
      <c r="IW103" s="145">
        <v>1</v>
      </c>
      <c r="IX103" s="146">
        <v>9</v>
      </c>
      <c r="IY103" s="166">
        <v>6824</v>
      </c>
      <c r="IZ103" s="315"/>
      <c r="JA103" s="439">
        <f t="shared" si="26"/>
        <v>18.644808743169399</v>
      </c>
      <c r="JB103" s="444">
        <v>3038</v>
      </c>
      <c r="JC103" s="452">
        <v>0.44519343493552171</v>
      </c>
      <c r="JD103" s="445">
        <v>4360</v>
      </c>
      <c r="JE103" s="454">
        <v>0.63892145369284881</v>
      </c>
      <c r="JF103" s="167"/>
      <c r="JG103" s="168">
        <v>8.1630434782608692</v>
      </c>
      <c r="JH103" s="168"/>
      <c r="JI103" s="168">
        <v>6.25</v>
      </c>
      <c r="JJ103" s="168">
        <v>8.023354564755838</v>
      </c>
      <c r="JK103" s="168">
        <v>6.3934169278996862</v>
      </c>
      <c r="JL103" s="168">
        <v>4.867924528301887</v>
      </c>
      <c r="JM103" s="168">
        <v>5.6296296296296298</v>
      </c>
      <c r="JN103" s="168">
        <v>5.0454545454545459</v>
      </c>
      <c r="JO103" s="168">
        <v>9.0975609756097562</v>
      </c>
      <c r="JP103" s="168">
        <v>5.883495145631068</v>
      </c>
      <c r="JQ103" s="168">
        <v>7.9095022624434392</v>
      </c>
      <c r="JR103" s="168">
        <v>7.25</v>
      </c>
      <c r="JS103" s="168">
        <v>13.5</v>
      </c>
      <c r="JT103" s="168"/>
      <c r="JU103" s="168"/>
      <c r="JV103" s="168">
        <v>5.3552631578947372</v>
      </c>
      <c r="JW103" s="168">
        <v>7.2962962962962967</v>
      </c>
      <c r="JX103" s="168">
        <v>9</v>
      </c>
      <c r="JY103" s="168">
        <v>19.649402390438247</v>
      </c>
      <c r="JZ103" s="168">
        <v>9.9450549450549453</v>
      </c>
      <c r="KA103" s="168">
        <v>2.6862745098039214</v>
      </c>
      <c r="KB103" s="168"/>
      <c r="KC103" s="168">
        <v>3.6666666666666665</v>
      </c>
      <c r="KD103" s="168">
        <v>14.475647091566936</v>
      </c>
      <c r="KE103" s="168"/>
      <c r="KF103" s="168">
        <v>17</v>
      </c>
      <c r="KG103" s="169">
        <v>9.8888888888888893</v>
      </c>
      <c r="KH103" s="464">
        <f t="shared" si="27"/>
        <v>8.4989489092998802</v>
      </c>
      <c r="KI103" s="149">
        <v>20</v>
      </c>
      <c r="KJ103" s="150">
        <v>3722</v>
      </c>
      <c r="KK103" s="150">
        <v>1</v>
      </c>
      <c r="KL103" s="150">
        <v>36</v>
      </c>
      <c r="KM103" s="150"/>
      <c r="KN103" s="296">
        <v>3045</v>
      </c>
      <c r="KO103" s="330">
        <f t="shared" si="28"/>
        <v>2.9308323563892145E-3</v>
      </c>
      <c r="KP103" s="331">
        <f t="shared" si="29"/>
        <v>0.54542790152403287</v>
      </c>
      <c r="KQ103" s="331">
        <f t="shared" si="30"/>
        <v>1.4654161781946072E-4</v>
      </c>
      <c r="KR103" s="331">
        <f t="shared" si="31"/>
        <v>5.275498241500586E-3</v>
      </c>
      <c r="KS103" s="331">
        <f t="shared" si="32"/>
        <v>0</v>
      </c>
      <c r="KT103" s="332">
        <v>0.4462192262602579</v>
      </c>
      <c r="KU103" s="324">
        <v>9395.1094999999987</v>
      </c>
      <c r="KV103" s="170">
        <v>84.549099999999996</v>
      </c>
      <c r="KW103" s="342">
        <v>9479.6585999999988</v>
      </c>
      <c r="KX103" s="351">
        <f t="shared" si="33"/>
        <v>8.9190026315926624E-3</v>
      </c>
      <c r="KY103" s="352">
        <f t="shared" si="34"/>
        <v>1.389164507620164</v>
      </c>
      <c r="KZ103" s="346">
        <v>7232.8521999999994</v>
      </c>
      <c r="LA103" s="171">
        <v>96.596299999999985</v>
      </c>
      <c r="LB103" s="172">
        <v>2150.2100999999998</v>
      </c>
      <c r="LC103" s="173">
        <v>0.7629865700015821</v>
      </c>
      <c r="LD103" s="174"/>
      <c r="LE103" s="175">
        <v>640</v>
      </c>
      <c r="LF103" s="175"/>
      <c r="LG103" s="175">
        <v>122</v>
      </c>
      <c r="LH103" s="175">
        <v>2878</v>
      </c>
      <c r="LI103" s="175">
        <v>2682</v>
      </c>
      <c r="LJ103" s="175">
        <v>368</v>
      </c>
      <c r="LK103" s="175">
        <v>495</v>
      </c>
      <c r="LL103" s="175">
        <v>169</v>
      </c>
      <c r="LM103" s="175">
        <v>329</v>
      </c>
      <c r="LN103" s="175">
        <v>426</v>
      </c>
      <c r="LO103" s="175">
        <v>1382</v>
      </c>
      <c r="LP103" s="175">
        <v>25</v>
      </c>
      <c r="LQ103" s="175">
        <v>25</v>
      </c>
      <c r="LR103" s="175"/>
      <c r="LS103" s="175"/>
      <c r="LT103" s="175">
        <v>609</v>
      </c>
      <c r="LU103" s="175">
        <v>166</v>
      </c>
      <c r="LV103" s="175">
        <v>229</v>
      </c>
      <c r="LW103" s="175">
        <v>18703</v>
      </c>
      <c r="LX103" s="175">
        <v>805</v>
      </c>
      <c r="LY103" s="175">
        <v>40</v>
      </c>
      <c r="LZ103" s="175"/>
      <c r="MA103" s="175">
        <v>7</v>
      </c>
      <c r="MB103" s="175">
        <v>48442</v>
      </c>
      <c r="MC103" s="175"/>
      <c r="MD103" s="175">
        <v>16</v>
      </c>
      <c r="ME103" s="364">
        <v>76</v>
      </c>
      <c r="MF103" s="374">
        <f t="shared" si="35"/>
        <v>78634</v>
      </c>
      <c r="MG103" s="375">
        <f t="shared" si="36"/>
        <v>214.84699453551912</v>
      </c>
      <c r="MH103" s="369"/>
      <c r="MI103" s="156">
        <v>19</v>
      </c>
      <c r="MJ103" s="156"/>
      <c r="MK103" s="156">
        <v>4</v>
      </c>
      <c r="ML103" s="156">
        <v>433</v>
      </c>
      <c r="MM103" s="156">
        <v>764</v>
      </c>
      <c r="MN103" s="156">
        <v>46</v>
      </c>
      <c r="MO103" s="156">
        <v>8</v>
      </c>
      <c r="MP103" s="156">
        <v>10</v>
      </c>
      <c r="MQ103" s="156">
        <v>2</v>
      </c>
      <c r="MR103" s="156">
        <v>77</v>
      </c>
      <c r="MS103" s="156">
        <v>138</v>
      </c>
      <c r="MT103" s="156"/>
      <c r="MU103" s="156"/>
      <c r="MV103" s="156"/>
      <c r="MW103" s="156"/>
      <c r="MX103" s="156">
        <v>51</v>
      </c>
      <c r="MY103" s="156">
        <v>4</v>
      </c>
      <c r="MZ103" s="156">
        <v>84</v>
      </c>
      <c r="NA103" s="156">
        <v>31</v>
      </c>
      <c r="NB103" s="156">
        <v>10</v>
      </c>
      <c r="NC103" s="156">
        <v>47</v>
      </c>
      <c r="ND103" s="156"/>
      <c r="NE103" s="156">
        <v>1</v>
      </c>
      <c r="NF103" s="156"/>
      <c r="NG103" s="156"/>
      <c r="NH103" s="156"/>
      <c r="NI103" s="278">
        <v>4</v>
      </c>
      <c r="NJ103" s="289">
        <f t="shared" si="37"/>
        <v>1733</v>
      </c>
      <c r="NK103" s="290">
        <f t="shared" si="38"/>
        <v>4.7349726775956285</v>
      </c>
      <c r="NL103" s="386">
        <f t="shared" si="39"/>
        <v>78634</v>
      </c>
      <c r="NM103" s="387">
        <f t="shared" si="40"/>
        <v>1733</v>
      </c>
      <c r="NN103" s="393">
        <f t="shared" si="41"/>
        <v>2.1563577090099172E-2</v>
      </c>
      <c r="NO103" s="380"/>
      <c r="NP103" s="176"/>
      <c r="NQ103" s="176"/>
      <c r="NR103" s="176"/>
      <c r="NS103" s="176">
        <v>376</v>
      </c>
      <c r="NT103" s="176">
        <v>625</v>
      </c>
      <c r="NU103" s="176">
        <v>732</v>
      </c>
      <c r="NV103" s="176"/>
      <c r="NW103" s="176"/>
      <c r="NX103" s="176"/>
      <c r="NY103" s="176"/>
      <c r="NZ103" s="176"/>
      <c r="OA103" s="176"/>
      <c r="OB103" s="176"/>
      <c r="OC103" s="176"/>
      <c r="OD103" s="176"/>
      <c r="OE103" s="397"/>
      <c r="OF103" s="403">
        <f t="shared" si="42"/>
        <v>1733</v>
      </c>
      <c r="OG103" s="407">
        <f t="shared" si="43"/>
        <v>0</v>
      </c>
      <c r="OH103" s="415"/>
      <c r="OI103" s="416"/>
      <c r="OJ103" s="416"/>
      <c r="OK103" s="416"/>
      <c r="OL103" s="416"/>
      <c r="OM103" s="416"/>
      <c r="ON103" s="416"/>
      <c r="OO103" s="416"/>
      <c r="OP103" s="417"/>
      <c r="OQ103" s="429"/>
      <c r="OR103" s="430"/>
      <c r="OS103" s="431"/>
      <c r="OT103" s="400"/>
      <c r="OU103" s="177"/>
      <c r="OV103" s="171">
        <v>2.8</v>
      </c>
      <c r="OW103" s="177">
        <v>0.39999999999999997</v>
      </c>
      <c r="OX103" s="177"/>
      <c r="OY103" s="177"/>
      <c r="OZ103" s="171">
        <v>20.9</v>
      </c>
      <c r="PA103" s="178">
        <v>2.9857142857142853</v>
      </c>
      <c r="PB103" s="155"/>
      <c r="PC103" s="156">
        <v>576</v>
      </c>
      <c r="PD103" s="156"/>
      <c r="PE103" s="156"/>
      <c r="PF103" s="156">
        <v>5565</v>
      </c>
      <c r="PG103" s="156"/>
      <c r="PH103" s="156"/>
      <c r="PI103" s="156">
        <v>6141</v>
      </c>
      <c r="PJ103" s="179">
        <v>0.89991207502930837</v>
      </c>
    </row>
    <row r="104" spans="1:426" x14ac:dyDescent="0.15">
      <c r="A104" s="130" t="s">
        <v>692</v>
      </c>
      <c r="B104" s="131" t="s">
        <v>693</v>
      </c>
      <c r="C104" s="132" t="s">
        <v>694</v>
      </c>
      <c r="D104" s="131" t="s">
        <v>695</v>
      </c>
      <c r="E104" s="131" t="s">
        <v>368</v>
      </c>
      <c r="F104" s="132" t="s">
        <v>369</v>
      </c>
      <c r="G104" s="132" t="s">
        <v>374</v>
      </c>
      <c r="H104" s="132" t="s">
        <v>492</v>
      </c>
      <c r="I104" s="132" t="s">
        <v>493</v>
      </c>
      <c r="J104" s="133" t="s">
        <v>282</v>
      </c>
      <c r="K104" s="134">
        <v>106566</v>
      </c>
      <c r="L104" s="135">
        <v>0</v>
      </c>
      <c r="M104" s="135">
        <v>82956</v>
      </c>
      <c r="N104" s="135">
        <v>60025</v>
      </c>
      <c r="O104" s="136">
        <v>0.72357635372968798</v>
      </c>
      <c r="P104" s="137">
        <v>23610</v>
      </c>
      <c r="Q104" s="138">
        <v>0</v>
      </c>
      <c r="R104" s="139">
        <v>92511.734660000016</v>
      </c>
      <c r="S104" s="139">
        <v>0</v>
      </c>
      <c r="T104" s="139">
        <v>92511.734660000016</v>
      </c>
      <c r="U104" s="467">
        <f t="shared" si="22"/>
        <v>0.86811679766529681</v>
      </c>
      <c r="V104" s="140">
        <v>7.8</v>
      </c>
      <c r="W104" s="141">
        <v>0</v>
      </c>
      <c r="X104" s="141">
        <v>13.3</v>
      </c>
      <c r="Y104" s="141">
        <v>3</v>
      </c>
      <c r="Z104" s="141">
        <v>4.3</v>
      </c>
      <c r="AA104" s="141">
        <v>8</v>
      </c>
      <c r="AB104" s="141">
        <v>0</v>
      </c>
      <c r="AC104" s="141">
        <v>4.8</v>
      </c>
      <c r="AD104" s="141">
        <v>0</v>
      </c>
      <c r="AE104" s="141">
        <v>41.2</v>
      </c>
      <c r="AF104" s="142">
        <v>0.21428571428571425</v>
      </c>
      <c r="AG104" s="143">
        <v>0.36538461538461536</v>
      </c>
      <c r="AH104" s="147"/>
      <c r="AI104" s="148"/>
      <c r="AJ104" s="149"/>
      <c r="AK104" s="150"/>
      <c r="AL104" s="150"/>
      <c r="AM104" s="150"/>
      <c r="AN104" s="151"/>
      <c r="AO104" s="149"/>
      <c r="AP104" s="150">
        <v>81</v>
      </c>
      <c r="AQ104" s="151"/>
      <c r="AR104" s="152"/>
      <c r="AS104" s="153"/>
      <c r="AT104" s="153"/>
      <c r="AU104" s="153"/>
      <c r="AV104" s="153"/>
      <c r="AW104" s="153"/>
      <c r="AX104" s="153"/>
      <c r="AY104" s="153"/>
      <c r="AZ104" s="153"/>
      <c r="BA104" s="153"/>
      <c r="BB104" s="153"/>
      <c r="BC104" s="153"/>
      <c r="BD104" s="153"/>
      <c r="BE104" s="153"/>
      <c r="BF104" s="153"/>
      <c r="BG104" s="153"/>
      <c r="BH104" s="153"/>
      <c r="BI104" s="153"/>
      <c r="BJ104" s="153"/>
      <c r="BK104" s="153"/>
      <c r="BL104" s="153"/>
      <c r="BM104" s="153"/>
      <c r="BN104" s="153"/>
      <c r="BO104" s="153"/>
      <c r="BP104" s="153"/>
      <c r="BQ104" s="153"/>
      <c r="BR104" s="153"/>
      <c r="BS104" s="154"/>
      <c r="BT104" s="155"/>
      <c r="BU104" s="156"/>
      <c r="BV104" s="156"/>
      <c r="BW104" s="156"/>
      <c r="BX104" s="156"/>
      <c r="BY104" s="156"/>
      <c r="BZ104" s="156"/>
      <c r="CA104" s="156"/>
      <c r="CB104" s="156"/>
      <c r="CC104" s="156"/>
      <c r="CD104" s="156"/>
      <c r="CE104" s="156"/>
      <c r="CF104" s="156"/>
      <c r="CG104" s="156"/>
      <c r="CH104" s="156"/>
      <c r="CI104" s="156"/>
      <c r="CJ104" s="156"/>
      <c r="CK104" s="156"/>
      <c r="CL104" s="156"/>
      <c r="CM104" s="156"/>
      <c r="CN104" s="156"/>
      <c r="CO104" s="156"/>
      <c r="CP104" s="156"/>
      <c r="CQ104" s="156"/>
      <c r="CR104" s="156"/>
      <c r="CS104" s="156"/>
      <c r="CT104" s="156"/>
      <c r="CU104" s="156"/>
      <c r="CV104" s="156"/>
      <c r="CW104" s="156"/>
      <c r="CX104" s="156"/>
      <c r="CY104" s="156"/>
      <c r="CZ104" s="156"/>
      <c r="DA104" s="156">
        <v>42</v>
      </c>
      <c r="DB104" s="156"/>
      <c r="DC104" s="156"/>
      <c r="DD104" s="156"/>
      <c r="DE104" s="156"/>
      <c r="DF104" s="156"/>
      <c r="DG104" s="278"/>
      <c r="DH104" s="289">
        <v>42</v>
      </c>
      <c r="DI104" s="290">
        <f t="shared" si="23"/>
        <v>1</v>
      </c>
      <c r="DJ104" s="284"/>
      <c r="DK104" s="158"/>
      <c r="DL104" s="158"/>
      <c r="DM104" s="158"/>
      <c r="DN104" s="158"/>
      <c r="DO104" s="158"/>
      <c r="DP104" s="158"/>
      <c r="DQ104" s="158"/>
      <c r="DR104" s="158"/>
      <c r="DS104" s="158"/>
      <c r="DT104" s="158"/>
      <c r="DU104" s="158"/>
      <c r="DV104" s="158"/>
      <c r="DW104" s="158"/>
      <c r="DX104" s="158"/>
      <c r="DY104" s="158"/>
      <c r="DZ104" s="158"/>
      <c r="EA104" s="158"/>
      <c r="EB104" s="158"/>
      <c r="EC104" s="158"/>
      <c r="ED104" s="158"/>
      <c r="EE104" s="158"/>
      <c r="EF104" s="158"/>
      <c r="EG104" s="158"/>
      <c r="EH104" s="158"/>
      <c r="EI104" s="158"/>
      <c r="EJ104" s="158"/>
      <c r="EK104" s="158"/>
      <c r="EL104" s="158"/>
      <c r="EM104" s="158"/>
      <c r="EN104" s="158"/>
      <c r="EO104" s="158"/>
      <c r="EP104" s="158"/>
      <c r="EQ104" s="158">
        <v>0.79352068696330991</v>
      </c>
      <c r="ER104" s="158"/>
      <c r="ES104" s="158"/>
      <c r="ET104" s="158"/>
      <c r="EU104" s="158"/>
      <c r="EV104" s="158"/>
      <c r="EW104" s="159"/>
      <c r="EX104" s="160">
        <v>0.79352068696330991</v>
      </c>
      <c r="EY104" s="149"/>
      <c r="EZ104" s="150"/>
      <c r="FA104" s="150"/>
      <c r="FB104" s="150"/>
      <c r="FC104" s="150"/>
      <c r="FD104" s="150"/>
      <c r="FE104" s="150"/>
      <c r="FF104" s="150"/>
      <c r="FG104" s="150"/>
      <c r="FH104" s="150"/>
      <c r="FI104" s="150"/>
      <c r="FJ104" s="150"/>
      <c r="FK104" s="150"/>
      <c r="FL104" s="150"/>
      <c r="FM104" s="150"/>
      <c r="FN104" s="150"/>
      <c r="FO104" s="150"/>
      <c r="FP104" s="150"/>
      <c r="FQ104" s="150"/>
      <c r="FR104" s="150"/>
      <c r="FS104" s="150"/>
      <c r="FT104" s="150"/>
      <c r="FU104" s="150"/>
      <c r="FV104" s="150"/>
      <c r="FW104" s="150"/>
      <c r="FX104" s="150"/>
      <c r="FY104" s="150"/>
      <c r="FZ104" s="150"/>
      <c r="GA104" s="150"/>
      <c r="GB104" s="150"/>
      <c r="GC104" s="150"/>
      <c r="GD104" s="296"/>
      <c r="GE104" s="307"/>
      <c r="GF104" s="308"/>
      <c r="GG104" s="302"/>
      <c r="GH104" s="161"/>
      <c r="GI104" s="161"/>
      <c r="GJ104" s="161"/>
      <c r="GK104" s="161"/>
      <c r="GL104" s="161"/>
      <c r="GM104" s="161"/>
      <c r="GN104" s="161"/>
      <c r="GO104" s="161"/>
      <c r="GP104" s="161"/>
      <c r="GQ104" s="161"/>
      <c r="GR104" s="161"/>
      <c r="GS104" s="161"/>
      <c r="GT104" s="161"/>
      <c r="GU104" s="161"/>
      <c r="GV104" s="161"/>
      <c r="GW104" s="161"/>
      <c r="GX104" s="161"/>
      <c r="GY104" s="161"/>
      <c r="GZ104" s="161"/>
      <c r="HA104" s="161"/>
      <c r="HB104" s="161"/>
      <c r="HC104" s="161"/>
      <c r="HD104" s="161"/>
      <c r="HE104" s="161"/>
      <c r="HF104" s="161"/>
      <c r="HG104" s="161"/>
      <c r="HH104" s="161"/>
      <c r="HI104" s="161"/>
      <c r="HJ104" s="161"/>
      <c r="HK104" s="161"/>
      <c r="HL104" s="162"/>
      <c r="HM104" s="163"/>
      <c r="HN104" s="152"/>
      <c r="HO104" s="153"/>
      <c r="HP104" s="153"/>
      <c r="HQ104" s="153"/>
      <c r="HR104" s="153"/>
      <c r="HS104" s="164"/>
      <c r="HT104" s="153"/>
      <c r="HU104" s="165"/>
      <c r="HV104" s="154"/>
      <c r="HW104" s="144"/>
      <c r="HX104" s="145">
        <v>16</v>
      </c>
      <c r="HY104" s="145"/>
      <c r="HZ104" s="145"/>
      <c r="IA104" s="145"/>
      <c r="IB104" s="145"/>
      <c r="IC104" s="145"/>
      <c r="ID104" s="145"/>
      <c r="IE104" s="145">
        <v>1</v>
      </c>
      <c r="IF104" s="145"/>
      <c r="IG104" s="145"/>
      <c r="IH104" s="145"/>
      <c r="II104" s="145"/>
      <c r="IJ104" s="145"/>
      <c r="IK104" s="145"/>
      <c r="IL104" s="145"/>
      <c r="IM104" s="145"/>
      <c r="IN104" s="145"/>
      <c r="IO104" s="145"/>
      <c r="IP104" s="145">
        <v>953</v>
      </c>
      <c r="IQ104" s="145">
        <v>199</v>
      </c>
      <c r="IR104" s="145"/>
      <c r="IS104" s="145"/>
      <c r="IT104" s="145"/>
      <c r="IU104" s="145"/>
      <c r="IV104" s="145"/>
      <c r="IW104" s="145"/>
      <c r="IX104" s="146"/>
      <c r="IY104" s="166">
        <v>1169</v>
      </c>
      <c r="IZ104" s="315"/>
      <c r="JA104" s="439">
        <f t="shared" si="26"/>
        <v>3.1939890710382515</v>
      </c>
      <c r="JB104" s="444">
        <v>36</v>
      </c>
      <c r="JC104" s="452">
        <v>3.0795551753635585E-2</v>
      </c>
      <c r="JD104" s="445">
        <v>403</v>
      </c>
      <c r="JE104" s="454">
        <v>0.34473909324208724</v>
      </c>
      <c r="JF104" s="167"/>
      <c r="JG104" s="168">
        <v>9.6875</v>
      </c>
      <c r="JH104" s="168"/>
      <c r="JI104" s="168"/>
      <c r="JJ104" s="168"/>
      <c r="JK104" s="168"/>
      <c r="JL104" s="168"/>
      <c r="JM104" s="168"/>
      <c r="JN104" s="168">
        <v>4</v>
      </c>
      <c r="JO104" s="168"/>
      <c r="JP104" s="168"/>
      <c r="JQ104" s="168"/>
      <c r="JR104" s="168"/>
      <c r="JS104" s="168"/>
      <c r="JT104" s="168"/>
      <c r="JU104" s="168"/>
      <c r="JV104" s="168"/>
      <c r="JW104" s="168"/>
      <c r="JX104" s="168"/>
      <c r="JY104" s="168">
        <v>12.435466946484786</v>
      </c>
      <c r="JZ104" s="168">
        <v>6.4170854271356781</v>
      </c>
      <c r="KA104" s="168"/>
      <c r="KB104" s="168"/>
      <c r="KC104" s="168"/>
      <c r="KD104" s="168"/>
      <c r="KE104" s="168"/>
      <c r="KF104" s="168"/>
      <c r="KG104" s="169"/>
      <c r="KH104" s="464">
        <f t="shared" si="27"/>
        <v>8.1350130934051172</v>
      </c>
      <c r="KI104" s="149"/>
      <c r="KJ104" s="150">
        <v>17</v>
      </c>
      <c r="KK104" s="150"/>
      <c r="KL104" s="150"/>
      <c r="KM104" s="150"/>
      <c r="KN104" s="296">
        <v>1152</v>
      </c>
      <c r="KO104" s="330">
        <f t="shared" si="28"/>
        <v>0</v>
      </c>
      <c r="KP104" s="331">
        <f t="shared" si="29"/>
        <v>1.4542343883661249E-2</v>
      </c>
      <c r="KQ104" s="331">
        <f t="shared" si="30"/>
        <v>0</v>
      </c>
      <c r="KR104" s="331">
        <f t="shared" si="31"/>
        <v>0</v>
      </c>
      <c r="KS104" s="331">
        <f t="shared" si="32"/>
        <v>0</v>
      </c>
      <c r="KT104" s="332">
        <v>0.98545765611633873</v>
      </c>
      <c r="KU104" s="324">
        <v>1068.5262</v>
      </c>
      <c r="KV104" s="170">
        <v>0</v>
      </c>
      <c r="KW104" s="342">
        <v>1068.5262</v>
      </c>
      <c r="KX104" s="351">
        <f t="shared" si="33"/>
        <v>0</v>
      </c>
      <c r="KY104" s="352">
        <f t="shared" si="34"/>
        <v>0.91405149700598809</v>
      </c>
      <c r="KZ104" s="346">
        <v>13.7409</v>
      </c>
      <c r="LA104" s="171"/>
      <c r="LB104" s="172">
        <v>1054.7853</v>
      </c>
      <c r="LC104" s="173">
        <v>1.2859675317273455E-2</v>
      </c>
      <c r="LD104" s="174"/>
      <c r="LE104" s="175">
        <v>139</v>
      </c>
      <c r="LF104" s="175"/>
      <c r="LG104" s="175"/>
      <c r="LH104" s="175"/>
      <c r="LI104" s="175"/>
      <c r="LJ104" s="175"/>
      <c r="LK104" s="175"/>
      <c r="LL104" s="175">
        <v>3</v>
      </c>
      <c r="LM104" s="175"/>
      <c r="LN104" s="175"/>
      <c r="LO104" s="175"/>
      <c r="LP104" s="175"/>
      <c r="LQ104" s="175"/>
      <c r="LR104" s="175"/>
      <c r="LS104" s="175"/>
      <c r="LT104" s="175"/>
      <c r="LU104" s="175"/>
      <c r="LV104" s="175"/>
      <c r="LW104" s="175">
        <v>10895</v>
      </c>
      <c r="LX104" s="175">
        <v>1076</v>
      </c>
      <c r="LY104" s="175"/>
      <c r="LZ104" s="175"/>
      <c r="MA104" s="175"/>
      <c r="MB104" s="175"/>
      <c r="MC104" s="175"/>
      <c r="MD104" s="175"/>
      <c r="ME104" s="364"/>
      <c r="MF104" s="374">
        <f t="shared" si="35"/>
        <v>12113</v>
      </c>
      <c r="MG104" s="375">
        <f t="shared" si="36"/>
        <v>33.095628415300546</v>
      </c>
      <c r="MH104" s="369"/>
      <c r="MI104" s="156"/>
      <c r="MJ104" s="156"/>
      <c r="MK104" s="156"/>
      <c r="ML104" s="156"/>
      <c r="MM104" s="156"/>
      <c r="MN104" s="156"/>
      <c r="MO104" s="156"/>
      <c r="MP104" s="156"/>
      <c r="MQ104" s="156"/>
      <c r="MR104" s="156"/>
      <c r="MS104" s="156"/>
      <c r="MT104" s="156"/>
      <c r="MU104" s="156"/>
      <c r="MV104" s="156"/>
      <c r="MW104" s="156"/>
      <c r="MX104" s="156"/>
      <c r="MY104" s="156"/>
      <c r="MZ104" s="156"/>
      <c r="NA104" s="156"/>
      <c r="NB104" s="156"/>
      <c r="NC104" s="156"/>
      <c r="ND104" s="156"/>
      <c r="NE104" s="156"/>
      <c r="NF104" s="156"/>
      <c r="NG104" s="156"/>
      <c r="NH104" s="156"/>
      <c r="NI104" s="278"/>
      <c r="NJ104" s="289">
        <f t="shared" si="37"/>
        <v>0</v>
      </c>
      <c r="NK104" s="290"/>
      <c r="NL104" s="386">
        <f t="shared" si="39"/>
        <v>12113</v>
      </c>
      <c r="NM104" s="387">
        <f t="shared" si="40"/>
        <v>0</v>
      </c>
      <c r="NN104" s="393">
        <f t="shared" si="41"/>
        <v>0</v>
      </c>
      <c r="NO104" s="380"/>
      <c r="NP104" s="176"/>
      <c r="NQ104" s="176"/>
      <c r="NR104" s="176"/>
      <c r="NS104" s="176"/>
      <c r="NT104" s="176"/>
      <c r="NU104" s="176"/>
      <c r="NV104" s="176"/>
      <c r="NW104" s="176"/>
      <c r="NX104" s="176"/>
      <c r="NY104" s="176"/>
      <c r="NZ104" s="176"/>
      <c r="OA104" s="176"/>
      <c r="OB104" s="176"/>
      <c r="OC104" s="176"/>
      <c r="OD104" s="176"/>
      <c r="OE104" s="397"/>
      <c r="OF104" s="403"/>
      <c r="OG104" s="407"/>
      <c r="OH104" s="415"/>
      <c r="OI104" s="416"/>
      <c r="OJ104" s="416"/>
      <c r="OK104" s="416"/>
      <c r="OL104" s="416"/>
      <c r="OM104" s="416"/>
      <c r="ON104" s="416"/>
      <c r="OO104" s="416"/>
      <c r="OP104" s="417"/>
      <c r="OQ104" s="429"/>
      <c r="OR104" s="430"/>
      <c r="OS104" s="431"/>
      <c r="OT104" s="346"/>
      <c r="OU104" s="177"/>
      <c r="OV104" s="171"/>
      <c r="OW104" s="177"/>
      <c r="OX104" s="171"/>
      <c r="OY104" s="177"/>
      <c r="OZ104" s="171"/>
      <c r="PA104" s="178"/>
      <c r="PB104" s="155"/>
      <c r="PC104" s="156"/>
      <c r="PD104" s="156"/>
      <c r="PE104" s="156"/>
      <c r="PF104" s="156"/>
      <c r="PG104" s="156"/>
      <c r="PH104" s="156"/>
      <c r="PI104" s="156"/>
      <c r="PJ104" s="157"/>
    </row>
    <row r="105" spans="1:426" x14ac:dyDescent="0.15">
      <c r="A105" s="130" t="s">
        <v>696</v>
      </c>
      <c r="B105" s="131" t="s">
        <v>697</v>
      </c>
      <c r="C105" s="132" t="s">
        <v>698</v>
      </c>
      <c r="D105" s="131" t="s">
        <v>699</v>
      </c>
      <c r="E105" s="131" t="s">
        <v>379</v>
      </c>
      <c r="F105" s="132" t="s">
        <v>700</v>
      </c>
      <c r="G105" s="132" t="s">
        <v>701</v>
      </c>
      <c r="H105" s="132" t="s">
        <v>492</v>
      </c>
      <c r="I105" s="132" t="s">
        <v>493</v>
      </c>
      <c r="J105" s="133" t="s">
        <v>282</v>
      </c>
      <c r="K105" s="134">
        <v>843260</v>
      </c>
      <c r="L105" s="135">
        <v>5241</v>
      </c>
      <c r="M105" s="135">
        <v>832183</v>
      </c>
      <c r="N105" s="135">
        <v>541012</v>
      </c>
      <c r="O105" s="136">
        <v>0.65011181434852672</v>
      </c>
      <c r="P105" s="137">
        <v>11077</v>
      </c>
      <c r="Q105" s="138">
        <v>0</v>
      </c>
      <c r="R105" s="139">
        <v>797676.51897000009</v>
      </c>
      <c r="S105" s="139">
        <v>0</v>
      </c>
      <c r="T105" s="139">
        <v>797676.51897000009</v>
      </c>
      <c r="U105" s="467">
        <f t="shared" si="22"/>
        <v>0.94594374092213562</v>
      </c>
      <c r="V105" s="140">
        <v>83.722767860000005</v>
      </c>
      <c r="W105" s="141">
        <v>0</v>
      </c>
      <c r="X105" s="141">
        <v>238.85529099999999</v>
      </c>
      <c r="Y105" s="141">
        <v>68.168783070000003</v>
      </c>
      <c r="Z105" s="141">
        <v>18.72005291</v>
      </c>
      <c r="AA105" s="141">
        <v>86.448571430000001</v>
      </c>
      <c r="AB105" s="141">
        <v>1</v>
      </c>
      <c r="AC105" s="141">
        <v>18.43489087</v>
      </c>
      <c r="AD105" s="141">
        <v>18.428303570000001</v>
      </c>
      <c r="AE105" s="141">
        <v>533.77866071000005</v>
      </c>
      <c r="AF105" s="142">
        <v>0.16848493062300676</v>
      </c>
      <c r="AG105" s="143">
        <v>0.48067590407865768</v>
      </c>
      <c r="AH105" s="147"/>
      <c r="AI105" s="148">
        <v>1</v>
      </c>
      <c r="AJ105" s="149">
        <v>4247</v>
      </c>
      <c r="AK105" s="150">
        <v>4254</v>
      </c>
      <c r="AL105" s="150">
        <v>52</v>
      </c>
      <c r="AM105" s="150">
        <v>751</v>
      </c>
      <c r="AN105" s="151">
        <v>10409</v>
      </c>
      <c r="AO105" s="149">
        <v>12767</v>
      </c>
      <c r="AP105" s="150">
        <v>5316</v>
      </c>
      <c r="AQ105" s="151">
        <v>3406</v>
      </c>
      <c r="AR105" s="152"/>
      <c r="AS105" s="153"/>
      <c r="AT105" s="153"/>
      <c r="AU105" s="153"/>
      <c r="AV105" s="153"/>
      <c r="AW105" s="153"/>
      <c r="AX105" s="153"/>
      <c r="AY105" s="153"/>
      <c r="AZ105" s="153"/>
      <c r="BA105" s="153"/>
      <c r="BB105" s="153"/>
      <c r="BC105" s="153"/>
      <c r="BD105" s="153"/>
      <c r="BE105" s="153"/>
      <c r="BF105" s="153"/>
      <c r="BG105" s="153"/>
      <c r="BH105" s="153"/>
      <c r="BI105" s="153"/>
      <c r="BJ105" s="153"/>
      <c r="BK105" s="153"/>
      <c r="BL105" s="153"/>
      <c r="BM105" s="153"/>
      <c r="BN105" s="153"/>
      <c r="BO105" s="153"/>
      <c r="BP105" s="153"/>
      <c r="BQ105" s="153"/>
      <c r="BR105" s="153"/>
      <c r="BS105" s="154"/>
      <c r="BT105" s="155"/>
      <c r="BU105" s="156"/>
      <c r="BV105" s="156"/>
      <c r="BW105" s="156"/>
      <c r="BX105" s="156"/>
      <c r="BY105" s="156"/>
      <c r="BZ105" s="156"/>
      <c r="CA105" s="156"/>
      <c r="CB105" s="156">
        <v>17</v>
      </c>
      <c r="CC105" s="156"/>
      <c r="CD105" s="156"/>
      <c r="CE105" s="156"/>
      <c r="CF105" s="156">
        <v>31</v>
      </c>
      <c r="CG105" s="156"/>
      <c r="CH105" s="156"/>
      <c r="CI105" s="156">
        <v>41</v>
      </c>
      <c r="CJ105" s="156"/>
      <c r="CK105" s="156"/>
      <c r="CL105" s="156"/>
      <c r="CM105" s="156"/>
      <c r="CN105" s="156"/>
      <c r="CO105" s="156">
        <v>16</v>
      </c>
      <c r="CP105" s="156"/>
      <c r="CQ105" s="156"/>
      <c r="CR105" s="156"/>
      <c r="CS105" s="156"/>
      <c r="CT105" s="156"/>
      <c r="CU105" s="156"/>
      <c r="CV105" s="156"/>
      <c r="CW105" s="156"/>
      <c r="CX105" s="156"/>
      <c r="CY105" s="156"/>
      <c r="CZ105" s="156"/>
      <c r="DA105" s="156"/>
      <c r="DB105" s="156"/>
      <c r="DC105" s="156">
        <v>15</v>
      </c>
      <c r="DD105" s="156"/>
      <c r="DE105" s="156"/>
      <c r="DF105" s="156">
        <v>3</v>
      </c>
      <c r="DG105" s="278">
        <v>52</v>
      </c>
      <c r="DH105" s="289">
        <v>175</v>
      </c>
      <c r="DI105" s="290">
        <f t="shared" si="23"/>
        <v>7</v>
      </c>
      <c r="DJ105" s="284"/>
      <c r="DK105" s="158"/>
      <c r="DL105" s="158"/>
      <c r="DM105" s="158"/>
      <c r="DN105" s="158"/>
      <c r="DO105" s="158"/>
      <c r="DP105" s="158"/>
      <c r="DQ105" s="158"/>
      <c r="DR105" s="158">
        <v>0.38701382192221151</v>
      </c>
      <c r="DS105" s="158"/>
      <c r="DT105" s="158"/>
      <c r="DU105" s="158"/>
      <c r="DV105" s="158">
        <v>0.47258945884011988</v>
      </c>
      <c r="DW105" s="158"/>
      <c r="DX105" s="158"/>
      <c r="DY105" s="158">
        <v>0.7014527522324403</v>
      </c>
      <c r="DZ105" s="158"/>
      <c r="EA105" s="158"/>
      <c r="EB105" s="158"/>
      <c r="EC105" s="158"/>
      <c r="ED105" s="158"/>
      <c r="EE105" s="158">
        <v>0.31796448087431695</v>
      </c>
      <c r="EF105" s="158"/>
      <c r="EG105" s="158"/>
      <c r="EH105" s="158"/>
      <c r="EI105" s="158"/>
      <c r="EJ105" s="158"/>
      <c r="EK105" s="158"/>
      <c r="EL105" s="158"/>
      <c r="EM105" s="158"/>
      <c r="EN105" s="158"/>
      <c r="EO105" s="158"/>
      <c r="EP105" s="158"/>
      <c r="EQ105" s="158"/>
      <c r="ER105" s="158"/>
      <c r="ES105" s="158">
        <v>1.2331511839708562</v>
      </c>
      <c r="ET105" s="158"/>
      <c r="EU105" s="158"/>
      <c r="EV105" s="158">
        <v>2.1402550091074679</v>
      </c>
      <c r="EW105" s="159">
        <v>0.97388608659100462</v>
      </c>
      <c r="EX105" s="160">
        <v>0.74649492583918808</v>
      </c>
      <c r="EY105" s="149">
        <v>5</v>
      </c>
      <c r="EZ105" s="150"/>
      <c r="FA105" s="150"/>
      <c r="FB105" s="150"/>
      <c r="FC105" s="150"/>
      <c r="FD105" s="150"/>
      <c r="FE105" s="150"/>
      <c r="FF105" s="150"/>
      <c r="FG105" s="150"/>
      <c r="FH105" s="150"/>
      <c r="FI105" s="150"/>
      <c r="FJ105" s="150"/>
      <c r="FK105" s="150">
        <v>10</v>
      </c>
      <c r="FL105" s="150"/>
      <c r="FM105" s="150"/>
      <c r="FN105" s="150"/>
      <c r="FO105" s="150"/>
      <c r="FP105" s="150"/>
      <c r="FQ105" s="150"/>
      <c r="FR105" s="150"/>
      <c r="FS105" s="150"/>
      <c r="FT105" s="150"/>
      <c r="FU105" s="150"/>
      <c r="FV105" s="150"/>
      <c r="FW105" s="150"/>
      <c r="FX105" s="150"/>
      <c r="FY105" s="150"/>
      <c r="FZ105" s="150"/>
      <c r="GA105" s="150"/>
      <c r="GB105" s="150"/>
      <c r="GC105" s="150"/>
      <c r="GD105" s="296">
        <v>8</v>
      </c>
      <c r="GE105" s="307">
        <v>23</v>
      </c>
      <c r="GF105" s="308">
        <f t="shared" si="24"/>
        <v>3</v>
      </c>
      <c r="GG105" s="302">
        <v>0.57650273224043713</v>
      </c>
      <c r="GH105" s="161"/>
      <c r="GI105" s="161"/>
      <c r="GJ105" s="161"/>
      <c r="GK105" s="161"/>
      <c r="GL105" s="161"/>
      <c r="GM105" s="161"/>
      <c r="GN105" s="161"/>
      <c r="GO105" s="161"/>
      <c r="GP105" s="161"/>
      <c r="GQ105" s="161"/>
      <c r="GR105" s="161"/>
      <c r="GS105" s="161">
        <v>0.40382513661202185</v>
      </c>
      <c r="GT105" s="161"/>
      <c r="GU105" s="161"/>
      <c r="GV105" s="161"/>
      <c r="GW105" s="161"/>
      <c r="GX105" s="161"/>
      <c r="GY105" s="161"/>
      <c r="GZ105" s="161"/>
      <c r="HA105" s="161"/>
      <c r="HB105" s="161"/>
      <c r="HC105" s="161"/>
      <c r="HD105" s="161"/>
      <c r="HE105" s="161"/>
      <c r="HF105" s="161"/>
      <c r="HG105" s="161"/>
      <c r="HH105" s="161"/>
      <c r="HI105" s="161"/>
      <c r="HJ105" s="161"/>
      <c r="HK105" s="161"/>
      <c r="HL105" s="162">
        <v>0.50922131147540983</v>
      </c>
      <c r="HM105" s="163">
        <v>0.47802328344024708</v>
      </c>
      <c r="HN105" s="152">
        <v>78</v>
      </c>
      <c r="HO105" s="153"/>
      <c r="HP105" s="153"/>
      <c r="HQ105" s="153"/>
      <c r="HR105" s="153"/>
      <c r="HS105" s="164"/>
      <c r="HT105" s="153"/>
      <c r="HU105" s="165"/>
      <c r="HV105" s="154"/>
      <c r="HW105" s="144">
        <v>58</v>
      </c>
      <c r="HX105" s="145">
        <v>429</v>
      </c>
      <c r="HY105" s="145">
        <v>9</v>
      </c>
      <c r="HZ105" s="145">
        <v>136</v>
      </c>
      <c r="IA105" s="145">
        <v>753</v>
      </c>
      <c r="IB105" s="145">
        <v>1418</v>
      </c>
      <c r="IC105" s="145">
        <v>1130</v>
      </c>
      <c r="ID105" s="145">
        <v>418</v>
      </c>
      <c r="IE105" s="145">
        <v>1073</v>
      </c>
      <c r="IF105" s="145">
        <v>289</v>
      </c>
      <c r="IG105" s="145">
        <v>282</v>
      </c>
      <c r="IH105" s="145">
        <v>730</v>
      </c>
      <c r="II105" s="145">
        <v>256</v>
      </c>
      <c r="IJ105" s="145">
        <v>658</v>
      </c>
      <c r="IK105" s="145">
        <v>779</v>
      </c>
      <c r="IL105" s="145">
        <v>510</v>
      </c>
      <c r="IM105" s="145">
        <v>160</v>
      </c>
      <c r="IN105" s="145">
        <v>20</v>
      </c>
      <c r="IO105" s="145">
        <v>164</v>
      </c>
      <c r="IP105" s="145">
        <v>19</v>
      </c>
      <c r="IQ105" s="145">
        <v>102</v>
      </c>
      <c r="IR105" s="145">
        <v>86</v>
      </c>
      <c r="IS105" s="145">
        <v>8</v>
      </c>
      <c r="IT105" s="145">
        <v>43</v>
      </c>
      <c r="IU105" s="145">
        <v>411</v>
      </c>
      <c r="IV105" s="145"/>
      <c r="IW105" s="145">
        <v>2</v>
      </c>
      <c r="IX105" s="146">
        <v>1</v>
      </c>
      <c r="IY105" s="166">
        <v>9944</v>
      </c>
      <c r="IZ105" s="315">
        <f t="shared" si="25"/>
        <v>5.8326629123089304E-3</v>
      </c>
      <c r="JA105" s="439">
        <f t="shared" si="26"/>
        <v>27.169398907103826</v>
      </c>
      <c r="JB105" s="444">
        <v>1117</v>
      </c>
      <c r="JC105" s="452">
        <v>0.11232904263877715</v>
      </c>
      <c r="JD105" s="445">
        <v>1542</v>
      </c>
      <c r="JE105" s="454">
        <v>0.15506838294448913</v>
      </c>
      <c r="JF105" s="167">
        <v>23.293103448275861</v>
      </c>
      <c r="JG105" s="168">
        <v>4.2587412587412583</v>
      </c>
      <c r="JH105" s="168">
        <v>4.333333333333333</v>
      </c>
      <c r="JI105" s="168">
        <v>4.132352941176471</v>
      </c>
      <c r="JJ105" s="168">
        <v>7.4940239043824697</v>
      </c>
      <c r="JK105" s="168">
        <v>6.0409026798307472</v>
      </c>
      <c r="JL105" s="168">
        <v>5.5654867256637166</v>
      </c>
      <c r="JM105" s="168">
        <v>7.8468899521531101</v>
      </c>
      <c r="JN105" s="168">
        <v>4.6421248835041942</v>
      </c>
      <c r="JO105" s="168">
        <v>5.8615916955017298</v>
      </c>
      <c r="JP105" s="168">
        <v>5.3829787234042552</v>
      </c>
      <c r="JQ105" s="168">
        <v>6.5109589041095894</v>
      </c>
      <c r="JR105" s="168">
        <v>5.03125</v>
      </c>
      <c r="JS105" s="168">
        <v>3.9300911854103342</v>
      </c>
      <c r="JT105" s="168">
        <v>4.9396662387676509</v>
      </c>
      <c r="JU105" s="168">
        <v>4.6784313725490199</v>
      </c>
      <c r="JV105" s="168">
        <v>4.6687500000000002</v>
      </c>
      <c r="JW105" s="168">
        <v>4.5</v>
      </c>
      <c r="JX105" s="168">
        <v>9.6280487804878057</v>
      </c>
      <c r="JY105" s="168">
        <v>4.3684210526315788</v>
      </c>
      <c r="JZ105" s="168">
        <v>3.107843137254902</v>
      </c>
      <c r="KA105" s="168">
        <v>4.7209302325581399</v>
      </c>
      <c r="KB105" s="168">
        <v>3.875</v>
      </c>
      <c r="KC105" s="168">
        <v>3.3953488372093021</v>
      </c>
      <c r="KD105" s="168">
        <v>17.350364963503651</v>
      </c>
      <c r="KE105" s="168"/>
      <c r="KF105" s="168">
        <v>4.5</v>
      </c>
      <c r="KG105" s="169">
        <v>9</v>
      </c>
      <c r="KH105" s="464">
        <f t="shared" si="27"/>
        <v>6.4095049722388566</v>
      </c>
      <c r="KI105" s="149">
        <v>2687</v>
      </c>
      <c r="KJ105" s="150">
        <v>1493</v>
      </c>
      <c r="KK105" s="150">
        <v>42</v>
      </c>
      <c r="KL105" s="150">
        <v>5</v>
      </c>
      <c r="KM105" s="150"/>
      <c r="KN105" s="296">
        <v>5717</v>
      </c>
      <c r="KO105" s="330">
        <f t="shared" si="28"/>
        <v>0.27021319388576026</v>
      </c>
      <c r="KP105" s="331">
        <f t="shared" si="29"/>
        <v>0.15014078841512471</v>
      </c>
      <c r="KQ105" s="331">
        <f t="shared" si="30"/>
        <v>4.2236524537409489E-3</v>
      </c>
      <c r="KR105" s="331">
        <f t="shared" si="31"/>
        <v>5.0281576830249399E-4</v>
      </c>
      <c r="KS105" s="331">
        <f t="shared" si="32"/>
        <v>0</v>
      </c>
      <c r="KT105" s="332">
        <v>0.57491954947707158</v>
      </c>
      <c r="KU105" s="324">
        <v>7178.7199999999993</v>
      </c>
      <c r="KV105" s="170">
        <v>388.29739999999998</v>
      </c>
      <c r="KW105" s="342">
        <v>7567.0173999999997</v>
      </c>
      <c r="KX105" s="351">
        <f t="shared" si="33"/>
        <v>5.1314458454925715E-2</v>
      </c>
      <c r="KY105" s="352">
        <f t="shared" si="34"/>
        <v>0.76096313354786804</v>
      </c>
      <c r="KZ105" s="346">
        <v>4994.3071999999993</v>
      </c>
      <c r="LA105" s="171">
        <v>2261.5250000000005</v>
      </c>
      <c r="LB105" s="172">
        <v>311.18520000000001</v>
      </c>
      <c r="LC105" s="173">
        <v>0.66001000605601878</v>
      </c>
      <c r="LD105" s="174">
        <v>255</v>
      </c>
      <c r="LE105" s="175">
        <v>1256</v>
      </c>
      <c r="LF105" s="175">
        <v>30</v>
      </c>
      <c r="LG105" s="175">
        <v>425</v>
      </c>
      <c r="LH105" s="175">
        <v>4470</v>
      </c>
      <c r="LI105" s="175">
        <v>6615</v>
      </c>
      <c r="LJ105" s="175">
        <v>4590</v>
      </c>
      <c r="LK105" s="175">
        <v>2529</v>
      </c>
      <c r="LL105" s="175">
        <v>3578</v>
      </c>
      <c r="LM105" s="175">
        <v>1353</v>
      </c>
      <c r="LN105" s="175">
        <v>1190</v>
      </c>
      <c r="LO105" s="175">
        <v>3887</v>
      </c>
      <c r="LP105" s="175">
        <v>1001</v>
      </c>
      <c r="LQ105" s="175">
        <v>2110</v>
      </c>
      <c r="LR105" s="175">
        <v>3103</v>
      </c>
      <c r="LS105" s="175">
        <v>1876</v>
      </c>
      <c r="LT105" s="175">
        <v>565</v>
      </c>
      <c r="LU105" s="175">
        <v>70</v>
      </c>
      <c r="LV105" s="175">
        <v>1232</v>
      </c>
      <c r="LW105" s="175">
        <v>61</v>
      </c>
      <c r="LX105" s="175">
        <v>201</v>
      </c>
      <c r="LY105" s="175">
        <v>290</v>
      </c>
      <c r="LZ105" s="175">
        <v>14</v>
      </c>
      <c r="MA105" s="175">
        <v>105</v>
      </c>
      <c r="MB105" s="175">
        <v>6719</v>
      </c>
      <c r="MC105" s="175"/>
      <c r="MD105" s="175">
        <v>7</v>
      </c>
      <c r="ME105" s="364">
        <v>8</v>
      </c>
      <c r="MF105" s="374">
        <f t="shared" si="35"/>
        <v>47540</v>
      </c>
      <c r="MG105" s="375">
        <f t="shared" si="36"/>
        <v>129.89071038251367</v>
      </c>
      <c r="MH105" s="369">
        <v>1037</v>
      </c>
      <c r="MI105" s="156">
        <v>143</v>
      </c>
      <c r="MJ105" s="156"/>
      <c r="MK105" s="156">
        <v>3</v>
      </c>
      <c r="ML105" s="156">
        <v>417</v>
      </c>
      <c r="MM105" s="156">
        <v>557</v>
      </c>
      <c r="MN105" s="156">
        <v>565</v>
      </c>
      <c r="MO105" s="156">
        <v>330</v>
      </c>
      <c r="MP105" s="156">
        <v>325</v>
      </c>
      <c r="MQ105" s="156">
        <v>63</v>
      </c>
      <c r="MR105" s="156">
        <v>45</v>
      </c>
      <c r="MS105" s="156">
        <v>134</v>
      </c>
      <c r="MT105" s="156">
        <v>30</v>
      </c>
      <c r="MU105" s="156">
        <v>12</v>
      </c>
      <c r="MV105" s="156">
        <v>15</v>
      </c>
      <c r="MW105" s="156"/>
      <c r="MX105" s="156">
        <v>22</v>
      </c>
      <c r="MY105" s="156">
        <v>1</v>
      </c>
      <c r="MZ105" s="156">
        <v>183</v>
      </c>
      <c r="NA105" s="156">
        <v>5</v>
      </c>
      <c r="NB105" s="156">
        <v>26</v>
      </c>
      <c r="NC105" s="156">
        <v>31</v>
      </c>
      <c r="ND105" s="156">
        <v>9</v>
      </c>
      <c r="NE105" s="156"/>
      <c r="NF105" s="156"/>
      <c r="NG105" s="156"/>
      <c r="NH105" s="156"/>
      <c r="NI105" s="278"/>
      <c r="NJ105" s="289">
        <f t="shared" si="37"/>
        <v>3953</v>
      </c>
      <c r="NK105" s="290">
        <f t="shared" si="38"/>
        <v>10.800546448087431</v>
      </c>
      <c r="NL105" s="386">
        <f t="shared" si="39"/>
        <v>47540</v>
      </c>
      <c r="NM105" s="387">
        <f t="shared" si="40"/>
        <v>3953</v>
      </c>
      <c r="NN105" s="393">
        <f t="shared" si="41"/>
        <v>7.6767716000233036E-2</v>
      </c>
      <c r="NO105" s="380"/>
      <c r="NP105" s="176">
        <v>10</v>
      </c>
      <c r="NQ105" s="176">
        <v>122</v>
      </c>
      <c r="NR105" s="176">
        <v>464</v>
      </c>
      <c r="NS105" s="176">
        <v>1416</v>
      </c>
      <c r="NT105" s="176">
        <v>958</v>
      </c>
      <c r="NU105" s="176">
        <v>983</v>
      </c>
      <c r="NV105" s="176"/>
      <c r="NW105" s="176"/>
      <c r="NX105" s="176"/>
      <c r="NY105" s="176"/>
      <c r="NZ105" s="176"/>
      <c r="OA105" s="176"/>
      <c r="OB105" s="176"/>
      <c r="OC105" s="176"/>
      <c r="OD105" s="176"/>
      <c r="OE105" s="397"/>
      <c r="OF105" s="403">
        <f t="shared" si="42"/>
        <v>3953</v>
      </c>
      <c r="OG105" s="407">
        <f t="shared" si="43"/>
        <v>0.15077156589931698</v>
      </c>
      <c r="OH105" s="415">
        <v>785</v>
      </c>
      <c r="OI105" s="416">
        <v>4</v>
      </c>
      <c r="OJ105" s="416">
        <v>24</v>
      </c>
      <c r="OK105" s="416">
        <v>813</v>
      </c>
      <c r="OL105" s="416">
        <v>128</v>
      </c>
      <c r="OM105" s="416">
        <v>5</v>
      </c>
      <c r="ON105" s="416">
        <v>131</v>
      </c>
      <c r="OO105" s="416">
        <v>264</v>
      </c>
      <c r="OP105" s="417">
        <v>1077</v>
      </c>
      <c r="OQ105" s="429">
        <v>34</v>
      </c>
      <c r="OR105" s="430">
        <v>30</v>
      </c>
      <c r="OS105" s="431">
        <v>64</v>
      </c>
      <c r="OT105" s="346">
        <v>6.6</v>
      </c>
      <c r="OU105" s="177">
        <v>1.3199999999999998</v>
      </c>
      <c r="OV105" s="171">
        <v>6.0500000000000007</v>
      </c>
      <c r="OW105" s="177">
        <v>0.33611111111111114</v>
      </c>
      <c r="OX105" s="171">
        <v>23.71</v>
      </c>
      <c r="OY105" s="177">
        <v>4.742</v>
      </c>
      <c r="OZ105" s="171">
        <v>51.7</v>
      </c>
      <c r="PA105" s="178">
        <v>2.8722222222222222</v>
      </c>
      <c r="PB105" s="155"/>
      <c r="PC105" s="156"/>
      <c r="PD105" s="156"/>
      <c r="PE105" s="156">
        <v>241</v>
      </c>
      <c r="PF105" s="156"/>
      <c r="PG105" s="156"/>
      <c r="PH105" s="156"/>
      <c r="PI105" s="156">
        <v>241</v>
      </c>
      <c r="PJ105" s="179">
        <v>2.4235720032180209E-2</v>
      </c>
    </row>
    <row r="106" spans="1:426" x14ac:dyDescent="0.15">
      <c r="A106" s="130" t="s">
        <v>702</v>
      </c>
      <c r="B106" s="131" t="s">
        <v>703</v>
      </c>
      <c r="C106" s="132" t="s">
        <v>704</v>
      </c>
      <c r="D106" s="131" t="s">
        <v>705</v>
      </c>
      <c r="E106" s="131" t="s">
        <v>368</v>
      </c>
      <c r="F106" s="132" t="s">
        <v>456</v>
      </c>
      <c r="G106" s="132" t="s">
        <v>706</v>
      </c>
      <c r="H106" s="132" t="s">
        <v>320</v>
      </c>
      <c r="I106" s="132" t="s">
        <v>493</v>
      </c>
      <c r="J106" s="133" t="s">
        <v>282</v>
      </c>
      <c r="K106" s="134">
        <v>354782</v>
      </c>
      <c r="L106" s="135">
        <v>15444</v>
      </c>
      <c r="M106" s="135">
        <v>354782</v>
      </c>
      <c r="N106" s="135">
        <v>250911</v>
      </c>
      <c r="O106" s="136">
        <v>0.70722584573061764</v>
      </c>
      <c r="P106" s="137">
        <v>0</v>
      </c>
      <c r="Q106" s="138">
        <v>8263.2168399999991</v>
      </c>
      <c r="R106" s="139">
        <v>293756.28670999996</v>
      </c>
      <c r="S106" s="139">
        <v>0</v>
      </c>
      <c r="T106" s="139">
        <v>302019.50354999996</v>
      </c>
      <c r="U106" s="467">
        <f t="shared" si="22"/>
        <v>0.85128192397021263</v>
      </c>
      <c r="V106" s="140">
        <v>41.55643353</v>
      </c>
      <c r="W106" s="141">
        <v>0</v>
      </c>
      <c r="X106" s="141">
        <v>62.851851850000003</v>
      </c>
      <c r="Y106" s="141">
        <v>46.677989420000003</v>
      </c>
      <c r="Z106" s="141">
        <v>7.5088888889999996</v>
      </c>
      <c r="AA106" s="141">
        <v>62.99910053</v>
      </c>
      <c r="AB106" s="141">
        <v>1.76</v>
      </c>
      <c r="AC106" s="141">
        <v>25.798720240000002</v>
      </c>
      <c r="AD106" s="141">
        <v>58.493983139999997</v>
      </c>
      <c r="AE106" s="141">
        <v>307.64696759899999</v>
      </c>
      <c r="AF106" s="142">
        <v>0.18605614571680487</v>
      </c>
      <c r="AG106" s="143">
        <v>0.2813998294134803</v>
      </c>
      <c r="AH106" s="147"/>
      <c r="AI106" s="148"/>
      <c r="AJ106" s="149"/>
      <c r="AK106" s="150"/>
      <c r="AL106" s="150"/>
      <c r="AM106" s="150"/>
      <c r="AN106" s="151"/>
      <c r="AO106" s="149">
        <v>2906</v>
      </c>
      <c r="AP106" s="150">
        <v>363</v>
      </c>
      <c r="AQ106" s="151"/>
      <c r="AR106" s="152"/>
      <c r="AS106" s="153"/>
      <c r="AT106" s="153"/>
      <c r="AU106" s="153"/>
      <c r="AV106" s="153"/>
      <c r="AW106" s="153"/>
      <c r="AX106" s="153"/>
      <c r="AY106" s="153"/>
      <c r="AZ106" s="153"/>
      <c r="BA106" s="153"/>
      <c r="BB106" s="153"/>
      <c r="BC106" s="153"/>
      <c r="BD106" s="153"/>
      <c r="BE106" s="153"/>
      <c r="BF106" s="153"/>
      <c r="BG106" s="153"/>
      <c r="BH106" s="153"/>
      <c r="BI106" s="153"/>
      <c r="BJ106" s="153"/>
      <c r="BK106" s="153"/>
      <c r="BL106" s="153"/>
      <c r="BM106" s="153"/>
      <c r="BN106" s="153"/>
      <c r="BO106" s="153"/>
      <c r="BP106" s="153"/>
      <c r="BQ106" s="153"/>
      <c r="BR106" s="153"/>
      <c r="BS106" s="154"/>
      <c r="BT106" s="155"/>
      <c r="BU106" s="156"/>
      <c r="BV106" s="156"/>
      <c r="BW106" s="156"/>
      <c r="BX106" s="156"/>
      <c r="BY106" s="156"/>
      <c r="BZ106" s="156"/>
      <c r="CA106" s="156"/>
      <c r="CB106" s="156"/>
      <c r="CC106" s="156"/>
      <c r="CD106" s="156"/>
      <c r="CE106" s="156"/>
      <c r="CF106" s="156">
        <v>15</v>
      </c>
      <c r="CG106" s="156"/>
      <c r="CH106" s="156"/>
      <c r="CI106" s="156">
        <v>20</v>
      </c>
      <c r="CJ106" s="156"/>
      <c r="CK106" s="156"/>
      <c r="CL106" s="156"/>
      <c r="CM106" s="156"/>
      <c r="CN106" s="156"/>
      <c r="CO106" s="156"/>
      <c r="CP106" s="156"/>
      <c r="CQ106" s="156"/>
      <c r="CR106" s="156"/>
      <c r="CS106" s="156"/>
      <c r="CT106" s="156"/>
      <c r="CU106" s="156"/>
      <c r="CV106" s="156"/>
      <c r="CW106" s="156"/>
      <c r="CX106" s="156"/>
      <c r="CY106" s="156"/>
      <c r="CZ106" s="156"/>
      <c r="DA106" s="156"/>
      <c r="DB106" s="156"/>
      <c r="DC106" s="156"/>
      <c r="DD106" s="156"/>
      <c r="DE106" s="156"/>
      <c r="DF106" s="156"/>
      <c r="DG106" s="278">
        <v>22</v>
      </c>
      <c r="DH106" s="289">
        <v>57</v>
      </c>
      <c r="DI106" s="290">
        <f t="shared" si="23"/>
        <v>3</v>
      </c>
      <c r="DJ106" s="284"/>
      <c r="DK106" s="158"/>
      <c r="DL106" s="158"/>
      <c r="DM106" s="158"/>
      <c r="DN106" s="158"/>
      <c r="DO106" s="158"/>
      <c r="DP106" s="158"/>
      <c r="DQ106" s="158"/>
      <c r="DR106" s="158"/>
      <c r="DS106" s="158"/>
      <c r="DT106" s="158"/>
      <c r="DU106" s="158"/>
      <c r="DV106" s="158">
        <v>0.32695810564663025</v>
      </c>
      <c r="DW106" s="158"/>
      <c r="DX106" s="158"/>
      <c r="DY106" s="158">
        <v>0.54234972677595628</v>
      </c>
      <c r="DZ106" s="158"/>
      <c r="EA106" s="158"/>
      <c r="EB106" s="158"/>
      <c r="EC106" s="158"/>
      <c r="ED106" s="158"/>
      <c r="EE106" s="158"/>
      <c r="EF106" s="158"/>
      <c r="EG106" s="158"/>
      <c r="EH106" s="158"/>
      <c r="EI106" s="158"/>
      <c r="EJ106" s="158"/>
      <c r="EK106" s="158"/>
      <c r="EL106" s="158"/>
      <c r="EM106" s="158"/>
      <c r="EN106" s="158"/>
      <c r="EO106" s="158"/>
      <c r="EP106" s="158"/>
      <c r="EQ106" s="158"/>
      <c r="ER106" s="158"/>
      <c r="ES106" s="158"/>
      <c r="ET106" s="158"/>
      <c r="EU106" s="158"/>
      <c r="EV106" s="158"/>
      <c r="EW106" s="159">
        <v>0.61438152011922509</v>
      </c>
      <c r="EX106" s="160">
        <v>0.51346946601476373</v>
      </c>
      <c r="EY106" s="149"/>
      <c r="EZ106" s="150"/>
      <c r="FA106" s="150"/>
      <c r="FB106" s="150"/>
      <c r="FC106" s="150"/>
      <c r="FD106" s="150"/>
      <c r="FE106" s="150"/>
      <c r="FF106" s="150"/>
      <c r="FG106" s="150"/>
      <c r="FH106" s="150"/>
      <c r="FI106" s="150"/>
      <c r="FJ106" s="150"/>
      <c r="FK106" s="150">
        <v>4</v>
      </c>
      <c r="FL106" s="150"/>
      <c r="FM106" s="150"/>
      <c r="FN106" s="150"/>
      <c r="FO106" s="150"/>
      <c r="FP106" s="150"/>
      <c r="FQ106" s="150"/>
      <c r="FR106" s="150"/>
      <c r="FS106" s="150"/>
      <c r="FT106" s="150"/>
      <c r="FU106" s="150"/>
      <c r="FV106" s="150"/>
      <c r="FW106" s="150"/>
      <c r="FX106" s="150"/>
      <c r="FY106" s="150"/>
      <c r="FZ106" s="150"/>
      <c r="GA106" s="150"/>
      <c r="GB106" s="150"/>
      <c r="GC106" s="150"/>
      <c r="GD106" s="296">
        <v>5</v>
      </c>
      <c r="GE106" s="307">
        <v>9</v>
      </c>
      <c r="GF106" s="308">
        <f t="shared" si="24"/>
        <v>2</v>
      </c>
      <c r="GG106" s="302"/>
      <c r="GH106" s="161"/>
      <c r="GI106" s="161"/>
      <c r="GJ106" s="161"/>
      <c r="GK106" s="161"/>
      <c r="GL106" s="161"/>
      <c r="GM106" s="161"/>
      <c r="GN106" s="161"/>
      <c r="GO106" s="161"/>
      <c r="GP106" s="161"/>
      <c r="GQ106" s="161"/>
      <c r="GR106" s="161"/>
      <c r="GS106" s="161">
        <v>0.47814207650273222</v>
      </c>
      <c r="GT106" s="161"/>
      <c r="GU106" s="161"/>
      <c r="GV106" s="161"/>
      <c r="GW106" s="161"/>
      <c r="GX106" s="161"/>
      <c r="GY106" s="161"/>
      <c r="GZ106" s="161"/>
      <c r="HA106" s="161"/>
      <c r="HB106" s="161"/>
      <c r="HC106" s="161"/>
      <c r="HD106" s="161"/>
      <c r="HE106" s="161"/>
      <c r="HF106" s="161"/>
      <c r="HG106" s="161"/>
      <c r="HH106" s="161"/>
      <c r="HI106" s="161"/>
      <c r="HJ106" s="161"/>
      <c r="HK106" s="161"/>
      <c r="HL106" s="162">
        <v>0.1989071038251366</v>
      </c>
      <c r="HM106" s="163">
        <v>0.32301153612629024</v>
      </c>
      <c r="HN106" s="152">
        <v>60</v>
      </c>
      <c r="HO106" s="153"/>
      <c r="HP106" s="153">
        <v>37</v>
      </c>
      <c r="HQ106" s="153"/>
      <c r="HR106" s="153"/>
      <c r="HS106" s="164"/>
      <c r="HT106" s="153"/>
      <c r="HU106" s="165"/>
      <c r="HV106" s="154"/>
      <c r="HW106" s="144">
        <v>3</v>
      </c>
      <c r="HX106" s="145">
        <v>97</v>
      </c>
      <c r="HY106" s="145"/>
      <c r="HZ106" s="145">
        <v>15</v>
      </c>
      <c r="IA106" s="145">
        <v>235</v>
      </c>
      <c r="IB106" s="145">
        <v>216</v>
      </c>
      <c r="IC106" s="145">
        <v>379</v>
      </c>
      <c r="ID106" s="145">
        <v>187</v>
      </c>
      <c r="IE106" s="145">
        <v>255</v>
      </c>
      <c r="IF106" s="145">
        <v>133</v>
      </c>
      <c r="IG106" s="145">
        <v>70</v>
      </c>
      <c r="IH106" s="145">
        <v>116</v>
      </c>
      <c r="II106" s="145">
        <v>35</v>
      </c>
      <c r="IJ106" s="145">
        <v>508</v>
      </c>
      <c r="IK106" s="145">
        <v>71</v>
      </c>
      <c r="IL106" s="145"/>
      <c r="IM106" s="145">
        <v>49</v>
      </c>
      <c r="IN106" s="145">
        <v>5</v>
      </c>
      <c r="IO106" s="145">
        <v>54</v>
      </c>
      <c r="IP106" s="145">
        <v>2</v>
      </c>
      <c r="IQ106" s="145">
        <v>11</v>
      </c>
      <c r="IR106" s="145">
        <v>18</v>
      </c>
      <c r="IS106" s="145"/>
      <c r="IT106" s="145">
        <v>31</v>
      </c>
      <c r="IU106" s="145"/>
      <c r="IV106" s="145"/>
      <c r="IW106" s="145">
        <v>2</v>
      </c>
      <c r="IX106" s="146">
        <v>4</v>
      </c>
      <c r="IY106" s="166">
        <v>2496</v>
      </c>
      <c r="IZ106" s="315">
        <f t="shared" si="25"/>
        <v>1.201923076923077E-3</v>
      </c>
      <c r="JA106" s="439">
        <f t="shared" si="26"/>
        <v>6.8196721311475406</v>
      </c>
      <c r="JB106" s="444">
        <v>73</v>
      </c>
      <c r="JC106" s="452">
        <v>2.9246794871794872E-2</v>
      </c>
      <c r="JD106" s="445">
        <v>597</v>
      </c>
      <c r="JE106" s="454">
        <v>0.23918269230769232</v>
      </c>
      <c r="JF106" s="167">
        <v>22.333333333333332</v>
      </c>
      <c r="JG106" s="168">
        <v>4.1237113402061851</v>
      </c>
      <c r="JH106" s="168"/>
      <c r="JI106" s="168">
        <v>5.8</v>
      </c>
      <c r="JJ106" s="168">
        <v>7.9617021276595743</v>
      </c>
      <c r="JK106" s="168">
        <v>6.6898148148148149</v>
      </c>
      <c r="JL106" s="168">
        <v>5.79155672823219</v>
      </c>
      <c r="JM106" s="168">
        <v>6.0909090909090908</v>
      </c>
      <c r="JN106" s="168">
        <v>4.3098039215686272</v>
      </c>
      <c r="JO106" s="168">
        <v>5.0451127819548871</v>
      </c>
      <c r="JP106" s="168">
        <v>5.8857142857142861</v>
      </c>
      <c r="JQ106" s="168">
        <v>7.8103448275862073</v>
      </c>
      <c r="JR106" s="168">
        <v>4</v>
      </c>
      <c r="JS106" s="168">
        <v>4.3976377952755907</v>
      </c>
      <c r="JT106" s="168">
        <v>2.8309859154929575</v>
      </c>
      <c r="JU106" s="168"/>
      <c r="JV106" s="168">
        <v>6.204081632653061</v>
      </c>
      <c r="JW106" s="168">
        <v>5.6</v>
      </c>
      <c r="JX106" s="168">
        <v>10.222222222222221</v>
      </c>
      <c r="JY106" s="168">
        <v>2.5</v>
      </c>
      <c r="JZ106" s="168">
        <v>3.7272727272727271</v>
      </c>
      <c r="KA106" s="168">
        <v>4.5</v>
      </c>
      <c r="KB106" s="168"/>
      <c r="KC106" s="168">
        <v>8</v>
      </c>
      <c r="KD106" s="168"/>
      <c r="KE106" s="168"/>
      <c r="KF106" s="168">
        <v>23.5</v>
      </c>
      <c r="KG106" s="169">
        <v>14</v>
      </c>
      <c r="KH106" s="464">
        <f t="shared" si="27"/>
        <v>7.448878414995467</v>
      </c>
      <c r="KI106" s="149">
        <v>1237</v>
      </c>
      <c r="KJ106" s="150">
        <v>33</v>
      </c>
      <c r="KK106" s="150"/>
      <c r="KL106" s="150">
        <v>1</v>
      </c>
      <c r="KM106" s="150"/>
      <c r="KN106" s="296">
        <v>1225</v>
      </c>
      <c r="KO106" s="330">
        <f t="shared" si="28"/>
        <v>0.49559294871794873</v>
      </c>
      <c r="KP106" s="331">
        <f t="shared" si="29"/>
        <v>1.3221153846153846E-2</v>
      </c>
      <c r="KQ106" s="331">
        <f t="shared" si="30"/>
        <v>0</v>
      </c>
      <c r="KR106" s="331">
        <f t="shared" si="31"/>
        <v>4.0064102564102563E-4</v>
      </c>
      <c r="KS106" s="331">
        <f t="shared" si="32"/>
        <v>0</v>
      </c>
      <c r="KT106" s="332">
        <v>0.49078525641025639</v>
      </c>
      <c r="KU106" s="324">
        <v>1893.6834000000001</v>
      </c>
      <c r="KV106" s="170">
        <v>125.52149999999999</v>
      </c>
      <c r="KW106" s="342">
        <v>2019.2049000000004</v>
      </c>
      <c r="KX106" s="351">
        <f t="shared" si="33"/>
        <v>6.2163824978831994E-2</v>
      </c>
      <c r="KY106" s="352">
        <f t="shared" si="34"/>
        <v>0.80897632211538473</v>
      </c>
      <c r="KZ106" s="346">
        <v>1100.9619000000002</v>
      </c>
      <c r="LA106" s="171">
        <v>761.25649999999985</v>
      </c>
      <c r="LB106" s="172">
        <v>156.98650000000001</v>
      </c>
      <c r="LC106" s="173">
        <v>0.54524525965641235</v>
      </c>
      <c r="LD106" s="174">
        <v>14</v>
      </c>
      <c r="LE106" s="175">
        <v>292</v>
      </c>
      <c r="LF106" s="175"/>
      <c r="LG106" s="175">
        <v>72</v>
      </c>
      <c r="LH106" s="175">
        <v>1560</v>
      </c>
      <c r="LI106" s="175">
        <v>1098</v>
      </c>
      <c r="LJ106" s="175">
        <v>1433</v>
      </c>
      <c r="LK106" s="175">
        <v>847</v>
      </c>
      <c r="LL106" s="175">
        <v>811</v>
      </c>
      <c r="LM106" s="175">
        <v>522</v>
      </c>
      <c r="LN106" s="175">
        <v>333</v>
      </c>
      <c r="LO106" s="175">
        <v>766</v>
      </c>
      <c r="LP106" s="175">
        <v>105</v>
      </c>
      <c r="LQ106" s="175">
        <v>1691</v>
      </c>
      <c r="LR106" s="175">
        <v>130</v>
      </c>
      <c r="LS106" s="175"/>
      <c r="LT106" s="175">
        <v>214</v>
      </c>
      <c r="LU106" s="175">
        <v>20</v>
      </c>
      <c r="LV106" s="175">
        <v>450</v>
      </c>
      <c r="LW106" s="175">
        <v>2</v>
      </c>
      <c r="LX106" s="175">
        <v>29</v>
      </c>
      <c r="LY106" s="175">
        <v>59</v>
      </c>
      <c r="LZ106" s="175"/>
      <c r="MA106" s="175">
        <v>212</v>
      </c>
      <c r="MB106" s="175"/>
      <c r="MC106" s="175"/>
      <c r="MD106" s="175">
        <v>41</v>
      </c>
      <c r="ME106" s="364">
        <v>42</v>
      </c>
      <c r="MF106" s="374">
        <f t="shared" si="35"/>
        <v>10743</v>
      </c>
      <c r="MG106" s="375">
        <f t="shared" si="36"/>
        <v>29.352459016393443</v>
      </c>
      <c r="MH106" s="369">
        <v>50</v>
      </c>
      <c r="MI106" s="156">
        <v>12</v>
      </c>
      <c r="MJ106" s="156"/>
      <c r="MK106" s="156"/>
      <c r="ML106" s="156">
        <v>78</v>
      </c>
      <c r="MM106" s="156">
        <v>183</v>
      </c>
      <c r="MN106" s="156">
        <v>384</v>
      </c>
      <c r="MO106" s="156">
        <v>105</v>
      </c>
      <c r="MP106" s="156">
        <v>36</v>
      </c>
      <c r="MQ106" s="156">
        <v>32</v>
      </c>
      <c r="MR106" s="156">
        <v>9</v>
      </c>
      <c r="MS106" s="156">
        <v>26</v>
      </c>
      <c r="MT106" s="156"/>
      <c r="MU106" s="156">
        <v>57</v>
      </c>
      <c r="MV106" s="156">
        <v>1</v>
      </c>
      <c r="MW106" s="156"/>
      <c r="MX106" s="156">
        <v>44</v>
      </c>
      <c r="MY106" s="156">
        <v>3</v>
      </c>
      <c r="MZ106" s="156">
        <v>50</v>
      </c>
      <c r="NA106" s="156">
        <v>1</v>
      </c>
      <c r="NB106" s="156">
        <v>3</v>
      </c>
      <c r="NC106" s="156">
        <v>4</v>
      </c>
      <c r="ND106" s="156"/>
      <c r="NE106" s="156">
        <v>5</v>
      </c>
      <c r="NF106" s="156"/>
      <c r="NG106" s="156"/>
      <c r="NH106" s="156">
        <v>3</v>
      </c>
      <c r="NI106" s="278">
        <v>10</v>
      </c>
      <c r="NJ106" s="289">
        <f t="shared" si="37"/>
        <v>1096</v>
      </c>
      <c r="NK106" s="290">
        <f t="shared" si="38"/>
        <v>2.9945355191256833</v>
      </c>
      <c r="NL106" s="386">
        <f t="shared" si="39"/>
        <v>10743</v>
      </c>
      <c r="NM106" s="387">
        <f t="shared" si="40"/>
        <v>1096</v>
      </c>
      <c r="NN106" s="393">
        <f t="shared" si="41"/>
        <v>9.2575386434665091E-2</v>
      </c>
      <c r="NO106" s="380"/>
      <c r="NP106" s="176"/>
      <c r="NQ106" s="176"/>
      <c r="NR106" s="176"/>
      <c r="NS106" s="176"/>
      <c r="NT106" s="176">
        <v>630</v>
      </c>
      <c r="NU106" s="176">
        <v>466</v>
      </c>
      <c r="NV106" s="176"/>
      <c r="NW106" s="176"/>
      <c r="NX106" s="176"/>
      <c r="NY106" s="176"/>
      <c r="NZ106" s="176"/>
      <c r="OA106" s="176"/>
      <c r="OB106" s="176"/>
      <c r="OC106" s="176"/>
      <c r="OD106" s="176"/>
      <c r="OE106" s="397"/>
      <c r="OF106" s="403">
        <f t="shared" si="42"/>
        <v>1096</v>
      </c>
      <c r="OG106" s="407">
        <f t="shared" si="43"/>
        <v>0</v>
      </c>
      <c r="OH106" s="415"/>
      <c r="OI106" s="416"/>
      <c r="OJ106" s="416"/>
      <c r="OK106" s="416"/>
      <c r="OL106" s="416">
        <v>44</v>
      </c>
      <c r="OM106" s="416"/>
      <c r="ON106" s="416"/>
      <c r="OO106" s="416">
        <v>44</v>
      </c>
      <c r="OP106" s="417">
        <v>44</v>
      </c>
      <c r="OQ106" s="429"/>
      <c r="OR106" s="430"/>
      <c r="OS106" s="431"/>
      <c r="OT106" s="400"/>
      <c r="OU106" s="177"/>
      <c r="OV106" s="171">
        <v>2.38</v>
      </c>
      <c r="OW106" s="177">
        <v>0.26444444444444443</v>
      </c>
      <c r="OX106" s="177"/>
      <c r="OY106" s="177"/>
      <c r="OZ106" s="171">
        <v>17</v>
      </c>
      <c r="PA106" s="178">
        <v>1.8888888888888888</v>
      </c>
      <c r="PB106" s="155"/>
      <c r="PC106" s="156">
        <v>46</v>
      </c>
      <c r="PD106" s="156"/>
      <c r="PE106" s="156">
        <v>106</v>
      </c>
      <c r="PF106" s="156">
        <v>25</v>
      </c>
      <c r="PG106" s="156"/>
      <c r="PH106" s="156"/>
      <c r="PI106" s="156">
        <v>177</v>
      </c>
      <c r="PJ106" s="179">
        <v>7.0913461538461536E-2</v>
      </c>
    </row>
    <row r="107" spans="1:426" x14ac:dyDescent="0.15">
      <c r="A107" s="130" t="s">
        <v>707</v>
      </c>
      <c r="B107" s="131" t="s">
        <v>708</v>
      </c>
      <c r="C107" s="132" t="s">
        <v>709</v>
      </c>
      <c r="D107" s="131" t="s">
        <v>710</v>
      </c>
      <c r="E107" s="131" t="s">
        <v>368</v>
      </c>
      <c r="F107" s="132" t="s">
        <v>580</v>
      </c>
      <c r="G107" s="132" t="s">
        <v>711</v>
      </c>
      <c r="H107" s="132" t="s">
        <v>186</v>
      </c>
      <c r="I107" s="132" t="s">
        <v>493</v>
      </c>
      <c r="J107" s="133" t="s">
        <v>282</v>
      </c>
      <c r="K107" s="134">
        <v>195694</v>
      </c>
      <c r="L107" s="135">
        <v>92</v>
      </c>
      <c r="M107" s="135">
        <v>195678</v>
      </c>
      <c r="N107" s="135">
        <v>145076</v>
      </c>
      <c r="O107" s="136">
        <v>0.74140169053240523</v>
      </c>
      <c r="P107" s="137">
        <v>16</v>
      </c>
      <c r="Q107" s="138">
        <v>0</v>
      </c>
      <c r="R107" s="139">
        <v>168347.04269999999</v>
      </c>
      <c r="S107" s="139">
        <v>0</v>
      </c>
      <c r="T107" s="139">
        <v>168347.04269999999</v>
      </c>
      <c r="U107" s="467">
        <f t="shared" si="22"/>
        <v>0.86025653673592439</v>
      </c>
      <c r="V107" s="140">
        <v>20.797658729999998</v>
      </c>
      <c r="W107" s="141">
        <v>0</v>
      </c>
      <c r="X107" s="141">
        <v>51.833121689999999</v>
      </c>
      <c r="Y107" s="141">
        <v>20.37195767</v>
      </c>
      <c r="Z107" s="141">
        <v>6.9816931220000003</v>
      </c>
      <c r="AA107" s="141">
        <v>32.9757672</v>
      </c>
      <c r="AB107" s="141">
        <v>0</v>
      </c>
      <c r="AC107" s="141">
        <v>14.93343254</v>
      </c>
      <c r="AD107" s="141">
        <v>47.683730160000003</v>
      </c>
      <c r="AE107" s="141">
        <v>195.57736111200001</v>
      </c>
      <c r="AF107" s="142">
        <v>0.15642018422351392</v>
      </c>
      <c r="AG107" s="143">
        <v>0.38983938283083919</v>
      </c>
      <c r="AH107" s="147"/>
      <c r="AI107" s="148"/>
      <c r="AJ107" s="149"/>
      <c r="AK107" s="150"/>
      <c r="AL107" s="150"/>
      <c r="AM107" s="150"/>
      <c r="AN107" s="151"/>
      <c r="AO107" s="149">
        <v>720</v>
      </c>
      <c r="AP107" s="150">
        <v>691</v>
      </c>
      <c r="AQ107" s="151"/>
      <c r="AR107" s="152"/>
      <c r="AS107" s="153"/>
      <c r="AT107" s="153"/>
      <c r="AU107" s="153"/>
      <c r="AV107" s="153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153"/>
      <c r="BK107" s="153"/>
      <c r="BL107" s="153"/>
      <c r="BM107" s="153"/>
      <c r="BN107" s="153"/>
      <c r="BO107" s="153"/>
      <c r="BP107" s="153"/>
      <c r="BQ107" s="153"/>
      <c r="BR107" s="153"/>
      <c r="BS107" s="154"/>
      <c r="BT107" s="155"/>
      <c r="BU107" s="156"/>
      <c r="BV107" s="156"/>
      <c r="BW107" s="156"/>
      <c r="BX107" s="156"/>
      <c r="BY107" s="156"/>
      <c r="BZ107" s="156"/>
      <c r="CA107" s="156"/>
      <c r="CB107" s="156"/>
      <c r="CC107" s="156"/>
      <c r="CD107" s="156"/>
      <c r="CE107" s="156"/>
      <c r="CF107" s="156"/>
      <c r="CG107" s="156"/>
      <c r="CH107" s="156"/>
      <c r="CI107" s="156">
        <v>20</v>
      </c>
      <c r="CJ107" s="156"/>
      <c r="CK107" s="156"/>
      <c r="CL107" s="156"/>
      <c r="CM107" s="156"/>
      <c r="CN107" s="156"/>
      <c r="CO107" s="156"/>
      <c r="CP107" s="156"/>
      <c r="CQ107" s="156"/>
      <c r="CR107" s="156"/>
      <c r="CS107" s="156"/>
      <c r="CT107" s="156"/>
      <c r="CU107" s="156"/>
      <c r="CV107" s="156"/>
      <c r="CW107" s="156"/>
      <c r="CX107" s="156"/>
      <c r="CY107" s="156"/>
      <c r="CZ107" s="156"/>
      <c r="DA107" s="156"/>
      <c r="DB107" s="156"/>
      <c r="DC107" s="156"/>
      <c r="DD107" s="156"/>
      <c r="DE107" s="156"/>
      <c r="DF107" s="156"/>
      <c r="DG107" s="278">
        <v>26</v>
      </c>
      <c r="DH107" s="289">
        <v>46</v>
      </c>
      <c r="DI107" s="290">
        <f t="shared" si="23"/>
        <v>2</v>
      </c>
      <c r="DJ107" s="284"/>
      <c r="DK107" s="158"/>
      <c r="DL107" s="158"/>
      <c r="DM107" s="158"/>
      <c r="DN107" s="158"/>
      <c r="DO107" s="158"/>
      <c r="DP107" s="158"/>
      <c r="DQ107" s="158"/>
      <c r="DR107" s="158"/>
      <c r="DS107" s="158"/>
      <c r="DT107" s="158"/>
      <c r="DU107" s="158"/>
      <c r="DV107" s="158"/>
      <c r="DW107" s="158"/>
      <c r="DX107" s="158"/>
      <c r="DY107" s="158">
        <v>7.4863387978142071E-2</v>
      </c>
      <c r="DZ107" s="158"/>
      <c r="EA107" s="158"/>
      <c r="EB107" s="158"/>
      <c r="EC107" s="158"/>
      <c r="ED107" s="158"/>
      <c r="EE107" s="158"/>
      <c r="EF107" s="158"/>
      <c r="EG107" s="158"/>
      <c r="EH107" s="158"/>
      <c r="EI107" s="158"/>
      <c r="EJ107" s="158"/>
      <c r="EK107" s="158"/>
      <c r="EL107" s="158"/>
      <c r="EM107" s="158"/>
      <c r="EN107" s="158"/>
      <c r="EO107" s="158"/>
      <c r="EP107" s="158"/>
      <c r="EQ107" s="158"/>
      <c r="ER107" s="158"/>
      <c r="ES107" s="158"/>
      <c r="ET107" s="158"/>
      <c r="EU107" s="158"/>
      <c r="EV107" s="158"/>
      <c r="EW107" s="159">
        <v>0.6954602774274905</v>
      </c>
      <c r="EX107" s="160">
        <v>0.42563554288429556</v>
      </c>
      <c r="EY107" s="149"/>
      <c r="EZ107" s="150"/>
      <c r="FA107" s="150"/>
      <c r="FB107" s="150"/>
      <c r="FC107" s="150"/>
      <c r="FD107" s="150"/>
      <c r="FE107" s="150"/>
      <c r="FF107" s="150"/>
      <c r="FG107" s="150"/>
      <c r="FH107" s="150"/>
      <c r="FI107" s="150"/>
      <c r="FJ107" s="150"/>
      <c r="FK107" s="150"/>
      <c r="FL107" s="150"/>
      <c r="FM107" s="150"/>
      <c r="FN107" s="150"/>
      <c r="FO107" s="150"/>
      <c r="FP107" s="150"/>
      <c r="FQ107" s="150"/>
      <c r="FR107" s="150"/>
      <c r="FS107" s="150"/>
      <c r="FT107" s="150"/>
      <c r="FU107" s="150"/>
      <c r="FV107" s="150"/>
      <c r="FW107" s="150"/>
      <c r="FX107" s="150"/>
      <c r="FY107" s="150"/>
      <c r="FZ107" s="150"/>
      <c r="GA107" s="150"/>
      <c r="GB107" s="150"/>
      <c r="GC107" s="150"/>
      <c r="GD107" s="296">
        <v>4</v>
      </c>
      <c r="GE107" s="307">
        <v>4</v>
      </c>
      <c r="GF107" s="308">
        <f t="shared" si="24"/>
        <v>1</v>
      </c>
      <c r="GG107" s="302"/>
      <c r="GH107" s="161"/>
      <c r="GI107" s="161"/>
      <c r="GJ107" s="161"/>
      <c r="GK107" s="161"/>
      <c r="GL107" s="161"/>
      <c r="GM107" s="161"/>
      <c r="GN107" s="161"/>
      <c r="GO107" s="161"/>
      <c r="GP107" s="161"/>
      <c r="GQ107" s="161"/>
      <c r="GR107" s="161"/>
      <c r="GS107" s="161"/>
      <c r="GT107" s="161"/>
      <c r="GU107" s="161"/>
      <c r="GV107" s="161"/>
      <c r="GW107" s="161"/>
      <c r="GX107" s="161"/>
      <c r="GY107" s="161"/>
      <c r="GZ107" s="161"/>
      <c r="HA107" s="161"/>
      <c r="HB107" s="161"/>
      <c r="HC107" s="161"/>
      <c r="HD107" s="161"/>
      <c r="HE107" s="161"/>
      <c r="HF107" s="161"/>
      <c r="HG107" s="161"/>
      <c r="HH107" s="161"/>
      <c r="HI107" s="161"/>
      <c r="HJ107" s="161"/>
      <c r="HK107" s="161"/>
      <c r="HL107" s="162">
        <v>0.45901639344262296</v>
      </c>
      <c r="HM107" s="163">
        <v>0.45901639344262296</v>
      </c>
      <c r="HN107" s="152">
        <v>71</v>
      </c>
      <c r="HO107" s="153"/>
      <c r="HP107" s="153"/>
      <c r="HQ107" s="153"/>
      <c r="HR107" s="153"/>
      <c r="HS107" s="164"/>
      <c r="HT107" s="153"/>
      <c r="HU107" s="165"/>
      <c r="HV107" s="154"/>
      <c r="HW107" s="144"/>
      <c r="HX107" s="145">
        <v>17</v>
      </c>
      <c r="HY107" s="145"/>
      <c r="HZ107" s="145">
        <v>4</v>
      </c>
      <c r="IA107" s="145">
        <v>189</v>
      </c>
      <c r="IB107" s="145">
        <v>366</v>
      </c>
      <c r="IC107" s="145">
        <v>219</v>
      </c>
      <c r="ID107" s="145">
        <v>110</v>
      </c>
      <c r="IE107" s="145">
        <v>132</v>
      </c>
      <c r="IF107" s="145">
        <v>64</v>
      </c>
      <c r="IG107" s="145">
        <v>115</v>
      </c>
      <c r="IH107" s="145">
        <v>138</v>
      </c>
      <c r="II107" s="145">
        <v>4</v>
      </c>
      <c r="IJ107" s="145">
        <v>1</v>
      </c>
      <c r="IK107" s="145"/>
      <c r="IL107" s="145"/>
      <c r="IM107" s="145">
        <v>26</v>
      </c>
      <c r="IN107" s="145">
        <v>3</v>
      </c>
      <c r="IO107" s="145">
        <v>41</v>
      </c>
      <c r="IP107" s="145">
        <v>3</v>
      </c>
      <c r="IQ107" s="145">
        <v>31</v>
      </c>
      <c r="IR107" s="145">
        <v>19</v>
      </c>
      <c r="IS107" s="145"/>
      <c r="IT107" s="145">
        <v>3</v>
      </c>
      <c r="IU107" s="145"/>
      <c r="IV107" s="145"/>
      <c r="IW107" s="145">
        <v>8</v>
      </c>
      <c r="IX107" s="146">
        <v>15</v>
      </c>
      <c r="IY107" s="166">
        <v>1508</v>
      </c>
      <c r="IZ107" s="315"/>
      <c r="JA107" s="439">
        <f t="shared" si="26"/>
        <v>4.1202185792349724</v>
      </c>
      <c r="JB107" s="444">
        <v>39</v>
      </c>
      <c r="JC107" s="452">
        <v>2.5862068965517241E-2</v>
      </c>
      <c r="JD107" s="445">
        <v>222</v>
      </c>
      <c r="JE107" s="454">
        <v>0.14721485411140584</v>
      </c>
      <c r="JF107" s="167"/>
      <c r="JG107" s="168">
        <v>6.4117647058823533</v>
      </c>
      <c r="JH107" s="168"/>
      <c r="JI107" s="168">
        <v>8.5</v>
      </c>
      <c r="JJ107" s="168">
        <v>7.9365079365079367</v>
      </c>
      <c r="JK107" s="168">
        <v>5.915300546448087</v>
      </c>
      <c r="JL107" s="168">
        <v>3.9726027397260273</v>
      </c>
      <c r="JM107" s="168">
        <v>6.5181818181818185</v>
      </c>
      <c r="JN107" s="168">
        <v>4.5984848484848486</v>
      </c>
      <c r="JO107" s="168">
        <v>6</v>
      </c>
      <c r="JP107" s="168">
        <v>6.3130434782608695</v>
      </c>
      <c r="JQ107" s="168">
        <v>9.1376811594202891</v>
      </c>
      <c r="JR107" s="168">
        <v>14.75</v>
      </c>
      <c r="JS107" s="168">
        <v>4</v>
      </c>
      <c r="JT107" s="168"/>
      <c r="JU107" s="168"/>
      <c r="JV107" s="168">
        <v>6.5769230769230766</v>
      </c>
      <c r="JW107" s="168">
        <v>4.333333333333333</v>
      </c>
      <c r="JX107" s="168">
        <v>11.804878048780488</v>
      </c>
      <c r="JY107" s="168">
        <v>2.3333333333333335</v>
      </c>
      <c r="JZ107" s="168">
        <v>3.3225806451612905</v>
      </c>
      <c r="KA107" s="168">
        <v>2.6842105263157894</v>
      </c>
      <c r="KB107" s="168"/>
      <c r="KC107" s="168">
        <v>4</v>
      </c>
      <c r="KD107" s="168"/>
      <c r="KE107" s="168"/>
      <c r="KF107" s="168">
        <v>5.375</v>
      </c>
      <c r="KG107" s="169">
        <v>4.9333333333333336</v>
      </c>
      <c r="KH107" s="464">
        <f t="shared" si="27"/>
        <v>6.1627218823853749</v>
      </c>
      <c r="KI107" s="149">
        <v>314</v>
      </c>
      <c r="KJ107" s="150">
        <v>25</v>
      </c>
      <c r="KK107" s="150">
        <v>1</v>
      </c>
      <c r="KL107" s="150"/>
      <c r="KM107" s="150"/>
      <c r="KN107" s="296">
        <v>1168</v>
      </c>
      <c r="KO107" s="330">
        <f t="shared" si="28"/>
        <v>0.20822281167108753</v>
      </c>
      <c r="KP107" s="331">
        <f t="shared" si="29"/>
        <v>1.6578249336870028E-2</v>
      </c>
      <c r="KQ107" s="331">
        <f t="shared" si="30"/>
        <v>6.6312997347480103E-4</v>
      </c>
      <c r="KR107" s="331">
        <f t="shared" si="31"/>
        <v>0</v>
      </c>
      <c r="KS107" s="331">
        <f t="shared" si="32"/>
        <v>0</v>
      </c>
      <c r="KT107" s="332">
        <v>0.77453580901856767</v>
      </c>
      <c r="KU107" s="324">
        <v>1052.9990999999995</v>
      </c>
      <c r="KV107" s="170">
        <v>40.846700000000006</v>
      </c>
      <c r="KW107" s="342">
        <v>1093.8458000000001</v>
      </c>
      <c r="KX107" s="351">
        <f t="shared" si="33"/>
        <v>3.7342283528446152E-2</v>
      </c>
      <c r="KY107" s="352">
        <f t="shared" si="34"/>
        <v>0.72536193633952262</v>
      </c>
      <c r="KZ107" s="346">
        <v>918.24520000000018</v>
      </c>
      <c r="LA107" s="171">
        <v>106.73030000000001</v>
      </c>
      <c r="LB107" s="172">
        <v>68.8703</v>
      </c>
      <c r="LC107" s="173">
        <v>0.83946494103647873</v>
      </c>
      <c r="LD107" s="174"/>
      <c r="LE107" s="175">
        <v>91</v>
      </c>
      <c r="LF107" s="175"/>
      <c r="LG107" s="175">
        <v>30</v>
      </c>
      <c r="LH107" s="175">
        <v>1169</v>
      </c>
      <c r="LI107" s="175">
        <v>1557</v>
      </c>
      <c r="LJ107" s="175">
        <v>639</v>
      </c>
      <c r="LK107" s="175">
        <v>560</v>
      </c>
      <c r="LL107" s="175">
        <v>463</v>
      </c>
      <c r="LM107" s="175">
        <v>308</v>
      </c>
      <c r="LN107" s="175">
        <v>580</v>
      </c>
      <c r="LO107" s="175">
        <v>1054</v>
      </c>
      <c r="LP107" s="175">
        <v>55</v>
      </c>
      <c r="LQ107" s="175">
        <v>2</v>
      </c>
      <c r="LR107" s="175"/>
      <c r="LS107" s="175"/>
      <c r="LT107" s="175">
        <v>141</v>
      </c>
      <c r="LU107" s="175">
        <v>9</v>
      </c>
      <c r="LV107" s="175">
        <v>332</v>
      </c>
      <c r="LW107" s="175">
        <v>2</v>
      </c>
      <c r="LX107" s="175">
        <v>55</v>
      </c>
      <c r="LY107" s="175">
        <v>17</v>
      </c>
      <c r="LZ107" s="175"/>
      <c r="MA107" s="175">
        <v>8</v>
      </c>
      <c r="MB107" s="175"/>
      <c r="MC107" s="175"/>
      <c r="MD107" s="175">
        <v>35</v>
      </c>
      <c r="ME107" s="364">
        <v>59</v>
      </c>
      <c r="MF107" s="374">
        <f t="shared" si="35"/>
        <v>7166</v>
      </c>
      <c r="MG107" s="375">
        <f t="shared" si="36"/>
        <v>19.579234972677597</v>
      </c>
      <c r="MH107" s="369"/>
      <c r="MI107" s="156"/>
      <c r="MJ107" s="156"/>
      <c r="MK107" s="156"/>
      <c r="ML107" s="156">
        <v>140</v>
      </c>
      <c r="MM107" s="156">
        <v>233</v>
      </c>
      <c r="MN107" s="156">
        <v>11</v>
      </c>
      <c r="MO107" s="156">
        <v>41</v>
      </c>
      <c r="MP107" s="156">
        <v>12</v>
      </c>
      <c r="MQ107" s="156">
        <v>12</v>
      </c>
      <c r="MR107" s="156">
        <v>28</v>
      </c>
      <c r="MS107" s="156">
        <v>63</v>
      </c>
      <c r="MT107" s="156"/>
      <c r="MU107" s="156">
        <v>1</v>
      </c>
      <c r="MV107" s="156"/>
      <c r="MW107" s="156"/>
      <c r="MX107" s="156">
        <v>4</v>
      </c>
      <c r="MY107" s="156">
        <v>1</v>
      </c>
      <c r="MZ107" s="156">
        <v>109</v>
      </c>
      <c r="NA107" s="156">
        <v>2</v>
      </c>
      <c r="NB107" s="156">
        <v>17</v>
      </c>
      <c r="NC107" s="156">
        <v>15</v>
      </c>
      <c r="ND107" s="156"/>
      <c r="NE107" s="156"/>
      <c r="NF107" s="156"/>
      <c r="NG107" s="156"/>
      <c r="NH107" s="156"/>
      <c r="NI107" s="278"/>
      <c r="NJ107" s="289">
        <f t="shared" si="37"/>
        <v>689</v>
      </c>
      <c r="NK107" s="290">
        <f t="shared" si="38"/>
        <v>1.8825136612021858</v>
      </c>
      <c r="NL107" s="386">
        <f t="shared" si="39"/>
        <v>7166</v>
      </c>
      <c r="NM107" s="387">
        <f t="shared" si="40"/>
        <v>689</v>
      </c>
      <c r="NN107" s="393">
        <f t="shared" si="41"/>
        <v>8.771483131763208E-2</v>
      </c>
      <c r="NO107" s="380"/>
      <c r="NP107" s="176"/>
      <c r="NQ107" s="176"/>
      <c r="NR107" s="176"/>
      <c r="NS107" s="176"/>
      <c r="NT107" s="176">
        <v>284</v>
      </c>
      <c r="NU107" s="176">
        <v>405</v>
      </c>
      <c r="NV107" s="176"/>
      <c r="NW107" s="176"/>
      <c r="NX107" s="176"/>
      <c r="NY107" s="176"/>
      <c r="NZ107" s="176"/>
      <c r="OA107" s="176"/>
      <c r="OB107" s="176"/>
      <c r="OC107" s="176"/>
      <c r="OD107" s="176"/>
      <c r="OE107" s="397"/>
      <c r="OF107" s="403">
        <f t="shared" si="42"/>
        <v>689</v>
      </c>
      <c r="OG107" s="407">
        <f t="shared" si="43"/>
        <v>0</v>
      </c>
      <c r="OH107" s="415"/>
      <c r="OI107" s="416"/>
      <c r="OJ107" s="416"/>
      <c r="OK107" s="416"/>
      <c r="OL107" s="416">
        <v>2</v>
      </c>
      <c r="OM107" s="416">
        <v>13</v>
      </c>
      <c r="ON107" s="416">
        <v>2</v>
      </c>
      <c r="OO107" s="416">
        <v>17</v>
      </c>
      <c r="OP107" s="417">
        <v>17</v>
      </c>
      <c r="OQ107" s="429"/>
      <c r="OR107" s="430"/>
      <c r="OS107" s="431"/>
      <c r="OT107" s="400"/>
      <c r="OU107" s="177"/>
      <c r="OV107" s="171">
        <v>1.7</v>
      </c>
      <c r="OW107" s="177">
        <v>0.42499999999999999</v>
      </c>
      <c r="OX107" s="177"/>
      <c r="OY107" s="177"/>
      <c r="OZ107" s="171">
        <v>11.28</v>
      </c>
      <c r="PA107" s="178">
        <v>2.82</v>
      </c>
      <c r="PB107" s="155"/>
      <c r="PC107" s="156">
        <v>75</v>
      </c>
      <c r="PD107" s="156"/>
      <c r="PE107" s="156"/>
      <c r="PF107" s="156"/>
      <c r="PG107" s="156"/>
      <c r="PH107" s="156"/>
      <c r="PI107" s="156">
        <v>75</v>
      </c>
      <c r="PJ107" s="179">
        <v>4.9734748010610078E-2</v>
      </c>
    </row>
    <row r="108" spans="1:426" x14ac:dyDescent="0.15">
      <c r="A108" s="130" t="s">
        <v>712</v>
      </c>
      <c r="B108" s="131" t="s">
        <v>713</v>
      </c>
      <c r="C108" s="132" t="s">
        <v>714</v>
      </c>
      <c r="D108" s="131" t="s">
        <v>715</v>
      </c>
      <c r="E108" s="131" t="s">
        <v>379</v>
      </c>
      <c r="F108" s="132" t="s">
        <v>700</v>
      </c>
      <c r="G108" s="132" t="s">
        <v>700</v>
      </c>
      <c r="H108" s="132" t="s">
        <v>186</v>
      </c>
      <c r="I108" s="132" t="s">
        <v>493</v>
      </c>
      <c r="J108" s="133" t="s">
        <v>282</v>
      </c>
      <c r="K108" s="134">
        <v>1091808</v>
      </c>
      <c r="L108" s="135">
        <v>18017</v>
      </c>
      <c r="M108" s="135">
        <v>1062783</v>
      </c>
      <c r="N108" s="135">
        <v>665312</v>
      </c>
      <c r="O108" s="136">
        <v>0.6260092605922376</v>
      </c>
      <c r="P108" s="137">
        <v>29025</v>
      </c>
      <c r="Q108" s="138">
        <v>2743.7862099999998</v>
      </c>
      <c r="R108" s="139">
        <v>897019.90790999995</v>
      </c>
      <c r="S108" s="139">
        <v>80661.403749999998</v>
      </c>
      <c r="T108" s="139">
        <v>980425.09787000006</v>
      </c>
      <c r="U108" s="467">
        <f t="shared" si="22"/>
        <v>0.89798306833252739</v>
      </c>
      <c r="V108" s="140">
        <v>93.767366069999994</v>
      </c>
      <c r="W108" s="141">
        <v>7.67</v>
      </c>
      <c r="X108" s="141">
        <v>248.92928570000001</v>
      </c>
      <c r="Y108" s="141">
        <v>90.701534390000006</v>
      </c>
      <c r="Z108" s="141">
        <v>23.93</v>
      </c>
      <c r="AA108" s="141">
        <v>107.8870794</v>
      </c>
      <c r="AB108" s="141">
        <v>0</v>
      </c>
      <c r="AC108" s="141">
        <v>63.63</v>
      </c>
      <c r="AD108" s="141">
        <v>46.43</v>
      </c>
      <c r="AE108" s="141">
        <v>682.94526555999994</v>
      </c>
      <c r="AF108" s="142">
        <v>0.1636756462541267</v>
      </c>
      <c r="AG108" s="143">
        <v>0.43451856883885748</v>
      </c>
      <c r="AH108" s="147"/>
      <c r="AI108" s="148">
        <v>1</v>
      </c>
      <c r="AJ108" s="149">
        <v>15682</v>
      </c>
      <c r="AK108" s="150">
        <v>16827</v>
      </c>
      <c r="AL108" s="150">
        <v>5357</v>
      </c>
      <c r="AM108" s="150">
        <v>6718</v>
      </c>
      <c r="AN108" s="151">
        <v>36112</v>
      </c>
      <c r="AO108" s="149">
        <v>4757</v>
      </c>
      <c r="AP108" s="150">
        <v>4643</v>
      </c>
      <c r="AQ108" s="151">
        <v>5131</v>
      </c>
      <c r="AR108" s="152"/>
      <c r="AS108" s="153"/>
      <c r="AT108" s="153"/>
      <c r="AU108" s="153"/>
      <c r="AV108" s="153"/>
      <c r="AW108" s="153"/>
      <c r="AX108" s="153"/>
      <c r="AY108" s="153"/>
      <c r="AZ108" s="153"/>
      <c r="BA108" s="153"/>
      <c r="BB108" s="153"/>
      <c r="BC108" s="153"/>
      <c r="BD108" s="153"/>
      <c r="BE108" s="153"/>
      <c r="BF108" s="153"/>
      <c r="BG108" s="153"/>
      <c r="BH108" s="153"/>
      <c r="BI108" s="153"/>
      <c r="BJ108" s="153"/>
      <c r="BK108" s="153"/>
      <c r="BL108" s="153"/>
      <c r="BM108" s="153"/>
      <c r="BN108" s="153"/>
      <c r="BO108" s="153"/>
      <c r="BP108" s="153"/>
      <c r="BQ108" s="153"/>
      <c r="BR108" s="153"/>
      <c r="BS108" s="154"/>
      <c r="BT108" s="155"/>
      <c r="BU108" s="156"/>
      <c r="BV108" s="156"/>
      <c r="BW108" s="156"/>
      <c r="BX108" s="156"/>
      <c r="BY108" s="156"/>
      <c r="BZ108" s="156"/>
      <c r="CA108" s="156"/>
      <c r="CB108" s="156">
        <v>20</v>
      </c>
      <c r="CC108" s="156"/>
      <c r="CD108" s="156"/>
      <c r="CE108" s="156"/>
      <c r="CF108" s="156">
        <v>34</v>
      </c>
      <c r="CG108" s="156"/>
      <c r="CH108" s="156"/>
      <c r="CI108" s="156">
        <v>65</v>
      </c>
      <c r="CJ108" s="156"/>
      <c r="CK108" s="156"/>
      <c r="CL108" s="156"/>
      <c r="CM108" s="156"/>
      <c r="CN108" s="156"/>
      <c r="CO108" s="156">
        <v>17</v>
      </c>
      <c r="CP108" s="156"/>
      <c r="CQ108" s="156">
        <v>10</v>
      </c>
      <c r="CR108" s="156"/>
      <c r="CS108" s="156"/>
      <c r="CT108" s="156"/>
      <c r="CU108" s="156"/>
      <c r="CV108" s="156">
        <v>23</v>
      </c>
      <c r="CW108" s="156"/>
      <c r="CX108" s="156"/>
      <c r="CY108" s="156"/>
      <c r="CZ108" s="156"/>
      <c r="DA108" s="156"/>
      <c r="DB108" s="156"/>
      <c r="DC108" s="156"/>
      <c r="DD108" s="156"/>
      <c r="DE108" s="156"/>
      <c r="DF108" s="156"/>
      <c r="DG108" s="278">
        <v>54</v>
      </c>
      <c r="DH108" s="289">
        <v>223</v>
      </c>
      <c r="DI108" s="290">
        <f t="shared" si="23"/>
        <v>7</v>
      </c>
      <c r="DJ108" s="284"/>
      <c r="DK108" s="158"/>
      <c r="DL108" s="158"/>
      <c r="DM108" s="158"/>
      <c r="DN108" s="158"/>
      <c r="DO108" s="158"/>
      <c r="DP108" s="158"/>
      <c r="DQ108" s="158"/>
      <c r="DR108" s="158">
        <v>0.23210382513661201</v>
      </c>
      <c r="DS108" s="158"/>
      <c r="DT108" s="158"/>
      <c r="DU108" s="158"/>
      <c r="DV108" s="158">
        <v>0.36435229829636773</v>
      </c>
      <c r="DW108" s="158"/>
      <c r="DX108" s="158"/>
      <c r="DY108" s="158">
        <v>0.49920134510298447</v>
      </c>
      <c r="DZ108" s="158"/>
      <c r="EA108" s="158"/>
      <c r="EB108" s="158"/>
      <c r="EC108" s="158"/>
      <c r="ED108" s="158"/>
      <c r="EE108" s="158">
        <v>0.34088717454194795</v>
      </c>
      <c r="EF108" s="158"/>
      <c r="EG108" s="158">
        <v>1.1431693989071039</v>
      </c>
      <c r="EH108" s="158"/>
      <c r="EI108" s="158"/>
      <c r="EJ108" s="158"/>
      <c r="EK108" s="158"/>
      <c r="EL108" s="158">
        <v>0.57864100736516988</v>
      </c>
      <c r="EM108" s="158"/>
      <c r="EN108" s="158"/>
      <c r="EO108" s="158"/>
      <c r="EP108" s="158"/>
      <c r="EQ108" s="158"/>
      <c r="ER108" s="158"/>
      <c r="ES108" s="158"/>
      <c r="ET108" s="158"/>
      <c r="EU108" s="158"/>
      <c r="EV108" s="158"/>
      <c r="EW108" s="159">
        <v>0.61698036834648862</v>
      </c>
      <c r="EX108" s="160">
        <v>0.50820897351074523</v>
      </c>
      <c r="EY108" s="149">
        <v>5</v>
      </c>
      <c r="EZ108" s="150"/>
      <c r="FA108" s="150"/>
      <c r="FB108" s="150"/>
      <c r="FC108" s="150"/>
      <c r="FD108" s="150"/>
      <c r="FE108" s="150"/>
      <c r="FF108" s="150"/>
      <c r="FG108" s="150"/>
      <c r="FH108" s="150"/>
      <c r="FI108" s="150"/>
      <c r="FJ108" s="150"/>
      <c r="FK108" s="150">
        <v>6</v>
      </c>
      <c r="FL108" s="150"/>
      <c r="FM108" s="150"/>
      <c r="FN108" s="150"/>
      <c r="FO108" s="150"/>
      <c r="FP108" s="150"/>
      <c r="FQ108" s="150"/>
      <c r="FR108" s="150"/>
      <c r="FS108" s="150"/>
      <c r="FT108" s="150"/>
      <c r="FU108" s="150"/>
      <c r="FV108" s="150"/>
      <c r="FW108" s="150"/>
      <c r="FX108" s="150"/>
      <c r="FY108" s="150"/>
      <c r="FZ108" s="150"/>
      <c r="GA108" s="150"/>
      <c r="GB108" s="150"/>
      <c r="GC108" s="150"/>
      <c r="GD108" s="296">
        <v>6</v>
      </c>
      <c r="GE108" s="307">
        <v>17</v>
      </c>
      <c r="GF108" s="308">
        <f t="shared" si="24"/>
        <v>3</v>
      </c>
      <c r="GG108" s="302">
        <v>0.52459016393442626</v>
      </c>
      <c r="GH108" s="161"/>
      <c r="GI108" s="161"/>
      <c r="GJ108" s="161"/>
      <c r="GK108" s="161"/>
      <c r="GL108" s="161"/>
      <c r="GM108" s="161"/>
      <c r="GN108" s="161"/>
      <c r="GO108" s="161"/>
      <c r="GP108" s="161"/>
      <c r="GQ108" s="161"/>
      <c r="GR108" s="161"/>
      <c r="GS108" s="161">
        <v>0.64253187613843354</v>
      </c>
      <c r="GT108" s="161"/>
      <c r="GU108" s="161"/>
      <c r="GV108" s="161"/>
      <c r="GW108" s="161"/>
      <c r="GX108" s="161"/>
      <c r="GY108" s="161"/>
      <c r="GZ108" s="161"/>
      <c r="HA108" s="161"/>
      <c r="HB108" s="161"/>
      <c r="HC108" s="161"/>
      <c r="HD108" s="161"/>
      <c r="HE108" s="161"/>
      <c r="HF108" s="161"/>
      <c r="HG108" s="161"/>
      <c r="HH108" s="161"/>
      <c r="HI108" s="161"/>
      <c r="HJ108" s="161"/>
      <c r="HK108" s="161"/>
      <c r="HL108" s="162">
        <v>0.72859744990892528</v>
      </c>
      <c r="HM108" s="163">
        <v>0.63821922211507554</v>
      </c>
      <c r="HN108" s="152">
        <v>61</v>
      </c>
      <c r="HO108" s="153"/>
      <c r="HP108" s="153"/>
      <c r="HQ108" s="153"/>
      <c r="HR108" s="153"/>
      <c r="HS108" s="164"/>
      <c r="HT108" s="153"/>
      <c r="HU108" s="165"/>
      <c r="HV108" s="154"/>
      <c r="HW108" s="144">
        <v>46</v>
      </c>
      <c r="HX108" s="145">
        <v>857</v>
      </c>
      <c r="HY108" s="145">
        <v>10</v>
      </c>
      <c r="HZ108" s="145">
        <v>221</v>
      </c>
      <c r="IA108" s="145">
        <v>678</v>
      </c>
      <c r="IB108" s="145">
        <v>876</v>
      </c>
      <c r="IC108" s="145">
        <v>1101</v>
      </c>
      <c r="ID108" s="145">
        <v>428</v>
      </c>
      <c r="IE108" s="145">
        <v>1438</v>
      </c>
      <c r="IF108" s="145">
        <v>241</v>
      </c>
      <c r="IG108" s="145">
        <v>211</v>
      </c>
      <c r="IH108" s="145">
        <v>411</v>
      </c>
      <c r="II108" s="145">
        <v>7</v>
      </c>
      <c r="IJ108" s="145">
        <v>494</v>
      </c>
      <c r="IK108" s="145">
        <v>642</v>
      </c>
      <c r="IL108" s="145">
        <v>496</v>
      </c>
      <c r="IM108" s="145">
        <v>94</v>
      </c>
      <c r="IN108" s="145">
        <v>38</v>
      </c>
      <c r="IO108" s="145">
        <v>161</v>
      </c>
      <c r="IP108" s="145">
        <v>31</v>
      </c>
      <c r="IQ108" s="145">
        <v>90</v>
      </c>
      <c r="IR108" s="145">
        <v>109</v>
      </c>
      <c r="IS108" s="145">
        <v>5</v>
      </c>
      <c r="IT108" s="145">
        <v>48</v>
      </c>
      <c r="IU108" s="145"/>
      <c r="IV108" s="145"/>
      <c r="IW108" s="145">
        <v>4</v>
      </c>
      <c r="IX108" s="146">
        <v>5</v>
      </c>
      <c r="IY108" s="166">
        <v>8742</v>
      </c>
      <c r="IZ108" s="315">
        <f t="shared" si="25"/>
        <v>5.2619537863189203E-3</v>
      </c>
      <c r="JA108" s="439">
        <f t="shared" si="26"/>
        <v>23.885245901639344</v>
      </c>
      <c r="JB108" s="444">
        <v>391</v>
      </c>
      <c r="JC108" s="452">
        <v>4.4726607183710819E-2</v>
      </c>
      <c r="JD108" s="445">
        <v>1017</v>
      </c>
      <c r="JE108" s="454">
        <v>0.11633493479752917</v>
      </c>
      <c r="JF108" s="167">
        <v>18.543478260869566</v>
      </c>
      <c r="JG108" s="168">
        <v>5.3430571761960328</v>
      </c>
      <c r="JH108" s="168">
        <v>3.4</v>
      </c>
      <c r="JI108" s="168">
        <v>3.9728506787330318</v>
      </c>
      <c r="JJ108" s="168">
        <v>7.0840707964601766</v>
      </c>
      <c r="JK108" s="168">
        <v>5.6175799086757987</v>
      </c>
      <c r="JL108" s="168">
        <v>6.3433242506811993</v>
      </c>
      <c r="JM108" s="168">
        <v>7.7079439252336446</v>
      </c>
      <c r="JN108" s="168">
        <v>7.3268428372739915</v>
      </c>
      <c r="JO108" s="168">
        <v>6.9004149377593365</v>
      </c>
      <c r="JP108" s="168">
        <v>5.3033175355450233</v>
      </c>
      <c r="JQ108" s="168">
        <v>7.228710462287105</v>
      </c>
      <c r="JR108" s="168">
        <v>10.714285714285714</v>
      </c>
      <c r="JS108" s="168">
        <v>3.9190283400809718</v>
      </c>
      <c r="JT108" s="168">
        <v>4.5934579439252339</v>
      </c>
      <c r="JU108" s="168">
        <v>4.6713709677419351</v>
      </c>
      <c r="JV108" s="168">
        <v>4.9255319148936172</v>
      </c>
      <c r="JW108" s="168">
        <v>7.6842105263157894</v>
      </c>
      <c r="JX108" s="168">
        <v>7.6956521739130439</v>
      </c>
      <c r="JY108" s="168">
        <v>5.290322580645161</v>
      </c>
      <c r="JZ108" s="168">
        <v>2.6333333333333333</v>
      </c>
      <c r="KA108" s="168">
        <v>5.1743119266055047</v>
      </c>
      <c r="KB108" s="168">
        <v>28.8</v>
      </c>
      <c r="KC108" s="168">
        <v>2.625</v>
      </c>
      <c r="KD108" s="168"/>
      <c r="KE108" s="168"/>
      <c r="KF108" s="168">
        <v>4.75</v>
      </c>
      <c r="KG108" s="169">
        <v>6.4</v>
      </c>
      <c r="KH108" s="464">
        <f t="shared" si="27"/>
        <v>7.101849853517507</v>
      </c>
      <c r="KI108" s="149">
        <v>2414</v>
      </c>
      <c r="KJ108" s="150">
        <v>891</v>
      </c>
      <c r="KK108" s="150">
        <v>3</v>
      </c>
      <c r="KL108" s="150">
        <v>22</v>
      </c>
      <c r="KM108" s="150"/>
      <c r="KN108" s="296">
        <v>5412</v>
      </c>
      <c r="KO108" s="330">
        <f t="shared" si="28"/>
        <v>0.27613818348204072</v>
      </c>
      <c r="KP108" s="331">
        <f t="shared" si="29"/>
        <v>0.10192175703500343</v>
      </c>
      <c r="KQ108" s="331">
        <f t="shared" si="30"/>
        <v>3.4317089910775565E-4</v>
      </c>
      <c r="KR108" s="331">
        <f t="shared" si="31"/>
        <v>2.5165865934568747E-3</v>
      </c>
      <c r="KS108" s="331">
        <f t="shared" si="32"/>
        <v>0</v>
      </c>
      <c r="KT108" s="332">
        <v>0.61908030199039121</v>
      </c>
      <c r="KU108" s="324">
        <v>6770.1597999999994</v>
      </c>
      <c r="KV108" s="170">
        <v>559.25720000000001</v>
      </c>
      <c r="KW108" s="342">
        <v>7329.4170000000013</v>
      </c>
      <c r="KX108" s="351">
        <f t="shared" si="33"/>
        <v>7.6303094775478045E-2</v>
      </c>
      <c r="KY108" s="352">
        <f t="shared" si="34"/>
        <v>0.8384142072752232</v>
      </c>
      <c r="KZ108" s="346">
        <v>4171.2066000000004</v>
      </c>
      <c r="LA108" s="171">
        <v>2858.9485</v>
      </c>
      <c r="LB108" s="172">
        <v>299.26189999999997</v>
      </c>
      <c r="LC108" s="173">
        <v>0.56910482784647143</v>
      </c>
      <c r="LD108" s="174">
        <v>167</v>
      </c>
      <c r="LE108" s="175">
        <v>3510</v>
      </c>
      <c r="LF108" s="175">
        <v>24</v>
      </c>
      <c r="LG108" s="175">
        <v>662</v>
      </c>
      <c r="LH108" s="175">
        <v>3685</v>
      </c>
      <c r="LI108" s="175">
        <v>3606</v>
      </c>
      <c r="LJ108" s="175">
        <v>4979</v>
      </c>
      <c r="LK108" s="175">
        <v>2609</v>
      </c>
      <c r="LL108" s="175">
        <v>8726</v>
      </c>
      <c r="LM108" s="175">
        <v>1411</v>
      </c>
      <c r="LN108" s="175">
        <v>829</v>
      </c>
      <c r="LO108" s="175">
        <v>2351</v>
      </c>
      <c r="LP108" s="175">
        <v>65</v>
      </c>
      <c r="LQ108" s="175">
        <v>1550</v>
      </c>
      <c r="LR108" s="175">
        <v>2377</v>
      </c>
      <c r="LS108" s="175">
        <v>1829</v>
      </c>
      <c r="LT108" s="175">
        <v>336</v>
      </c>
      <c r="LU108" s="175">
        <v>246</v>
      </c>
      <c r="LV108" s="175">
        <v>895</v>
      </c>
      <c r="LW108" s="175">
        <v>118</v>
      </c>
      <c r="LX108" s="175">
        <v>100</v>
      </c>
      <c r="LY108" s="175">
        <v>374</v>
      </c>
      <c r="LZ108" s="175">
        <v>136</v>
      </c>
      <c r="MA108" s="175">
        <v>80</v>
      </c>
      <c r="MB108" s="175"/>
      <c r="MC108" s="175"/>
      <c r="MD108" s="175">
        <v>7</v>
      </c>
      <c r="ME108" s="364">
        <v>26</v>
      </c>
      <c r="MF108" s="374">
        <f t="shared" si="35"/>
        <v>40698</v>
      </c>
      <c r="MG108" s="375">
        <f t="shared" si="36"/>
        <v>111.19672131147541</v>
      </c>
      <c r="MH108" s="369">
        <v>639</v>
      </c>
      <c r="MI108" s="156">
        <v>221</v>
      </c>
      <c r="MJ108" s="156"/>
      <c r="MK108" s="156">
        <v>2</v>
      </c>
      <c r="ML108" s="156">
        <v>446</v>
      </c>
      <c r="MM108" s="156">
        <v>439</v>
      </c>
      <c r="MN108" s="156">
        <v>902</v>
      </c>
      <c r="MO108" s="156">
        <v>259</v>
      </c>
      <c r="MP108" s="156">
        <v>358</v>
      </c>
      <c r="MQ108" s="156">
        <v>24</v>
      </c>
      <c r="MR108" s="156">
        <v>81</v>
      </c>
      <c r="MS108" s="156">
        <v>207</v>
      </c>
      <c r="MT108" s="156">
        <v>3</v>
      </c>
      <c r="MU108" s="156">
        <v>7</v>
      </c>
      <c r="MV108" s="156"/>
      <c r="MW108" s="156"/>
      <c r="MX108" s="156">
        <v>33</v>
      </c>
      <c r="MY108" s="156">
        <v>8</v>
      </c>
      <c r="MZ108" s="156">
        <v>187</v>
      </c>
      <c r="NA108" s="156">
        <v>16</v>
      </c>
      <c r="NB108" s="156">
        <v>54</v>
      </c>
      <c r="NC108" s="156">
        <v>90</v>
      </c>
      <c r="ND108" s="156">
        <v>3</v>
      </c>
      <c r="NE108" s="156">
        <v>2</v>
      </c>
      <c r="NF108" s="156"/>
      <c r="NG108" s="156"/>
      <c r="NH108" s="156">
        <v>8</v>
      </c>
      <c r="NI108" s="278"/>
      <c r="NJ108" s="289">
        <f t="shared" si="37"/>
        <v>3989</v>
      </c>
      <c r="NK108" s="290">
        <f t="shared" si="38"/>
        <v>10.898907103825136</v>
      </c>
      <c r="NL108" s="386">
        <f t="shared" si="39"/>
        <v>40698</v>
      </c>
      <c r="NM108" s="387">
        <f t="shared" si="40"/>
        <v>3989</v>
      </c>
      <c r="NN108" s="393">
        <f t="shared" si="41"/>
        <v>8.9265334437308386E-2</v>
      </c>
      <c r="NO108" s="380"/>
      <c r="NP108" s="176">
        <v>3</v>
      </c>
      <c r="NQ108" s="176">
        <v>63</v>
      </c>
      <c r="NR108" s="176">
        <v>341</v>
      </c>
      <c r="NS108" s="176">
        <v>1282</v>
      </c>
      <c r="NT108" s="176">
        <v>936</v>
      </c>
      <c r="NU108" s="176">
        <v>1364</v>
      </c>
      <c r="NV108" s="176"/>
      <c r="NW108" s="176"/>
      <c r="NX108" s="176"/>
      <c r="NY108" s="176"/>
      <c r="NZ108" s="176"/>
      <c r="OA108" s="176"/>
      <c r="OB108" s="176"/>
      <c r="OC108" s="176"/>
      <c r="OD108" s="176"/>
      <c r="OE108" s="397"/>
      <c r="OF108" s="403">
        <f t="shared" si="42"/>
        <v>3989</v>
      </c>
      <c r="OG108" s="407">
        <f t="shared" si="43"/>
        <v>0.1020305841062923</v>
      </c>
      <c r="OH108" s="415">
        <v>421</v>
      </c>
      <c r="OI108" s="416">
        <v>18</v>
      </c>
      <c r="OJ108" s="416">
        <v>48</v>
      </c>
      <c r="OK108" s="416">
        <v>487</v>
      </c>
      <c r="OL108" s="416">
        <v>44</v>
      </c>
      <c r="OM108" s="416">
        <v>51</v>
      </c>
      <c r="ON108" s="416">
        <v>245</v>
      </c>
      <c r="OO108" s="416">
        <v>340</v>
      </c>
      <c r="OP108" s="417">
        <v>827</v>
      </c>
      <c r="OQ108" s="429">
        <v>17</v>
      </c>
      <c r="OR108" s="430">
        <v>61</v>
      </c>
      <c r="OS108" s="431">
        <v>78</v>
      </c>
      <c r="OT108" s="346">
        <v>5.5</v>
      </c>
      <c r="OU108" s="177">
        <v>1.1000000000000001</v>
      </c>
      <c r="OV108" s="171">
        <v>4.6099999999999994</v>
      </c>
      <c r="OW108" s="177">
        <v>0.3841666666666666</v>
      </c>
      <c r="OX108" s="171">
        <v>24.15</v>
      </c>
      <c r="OY108" s="177">
        <v>4.83</v>
      </c>
      <c r="OZ108" s="171">
        <v>46.08</v>
      </c>
      <c r="PA108" s="178">
        <v>3.84</v>
      </c>
      <c r="PB108" s="155"/>
      <c r="PC108" s="156"/>
      <c r="PD108" s="156"/>
      <c r="PE108" s="156"/>
      <c r="PF108" s="156"/>
      <c r="PG108" s="156"/>
      <c r="PH108" s="156"/>
      <c r="PI108" s="156"/>
      <c r="PJ108" s="157"/>
    </row>
    <row r="109" spans="1:426" x14ac:dyDescent="0.15">
      <c r="A109" s="130" t="s">
        <v>716</v>
      </c>
      <c r="B109" s="131" t="s">
        <v>717</v>
      </c>
      <c r="C109" s="132" t="s">
        <v>718</v>
      </c>
      <c r="D109" s="131" t="s">
        <v>719</v>
      </c>
      <c r="E109" s="131" t="s">
        <v>280</v>
      </c>
      <c r="F109" s="132" t="s">
        <v>353</v>
      </c>
      <c r="G109" s="132" t="s">
        <v>720</v>
      </c>
      <c r="H109" s="132" t="s">
        <v>320</v>
      </c>
      <c r="I109" s="132" t="s">
        <v>493</v>
      </c>
      <c r="J109" s="133" t="s">
        <v>282</v>
      </c>
      <c r="K109" s="134"/>
      <c r="L109" s="135"/>
      <c r="M109" s="135"/>
      <c r="N109" s="135"/>
      <c r="O109" s="136"/>
      <c r="P109" s="137"/>
      <c r="Q109" s="138">
        <v>370.55715000000004</v>
      </c>
      <c r="R109" s="139">
        <v>639195.2445400001</v>
      </c>
      <c r="S109" s="139">
        <v>59330.941279999999</v>
      </c>
      <c r="T109" s="139">
        <v>698896.74297000002</v>
      </c>
      <c r="U109" s="467"/>
      <c r="V109" s="140">
        <v>87.584434520000002</v>
      </c>
      <c r="W109" s="141">
        <v>8.7298412699999997</v>
      </c>
      <c r="X109" s="141">
        <v>197.34801590000001</v>
      </c>
      <c r="Y109" s="141">
        <v>71.276375659999999</v>
      </c>
      <c r="Z109" s="141">
        <v>17.71</v>
      </c>
      <c r="AA109" s="141">
        <v>86.878148150000001</v>
      </c>
      <c r="AB109" s="141">
        <v>0</v>
      </c>
      <c r="AC109" s="141">
        <v>49.397886909999997</v>
      </c>
      <c r="AD109" s="141">
        <v>77.615992059999996</v>
      </c>
      <c r="AE109" s="141">
        <v>596.54069447000006</v>
      </c>
      <c r="AF109" s="142">
        <v>0.18653766223496984</v>
      </c>
      <c r="AG109" s="143">
        <v>0.42031255592898081</v>
      </c>
      <c r="AH109" s="147"/>
      <c r="AI109" s="148">
        <v>1</v>
      </c>
      <c r="AJ109" s="149">
        <v>3455</v>
      </c>
      <c r="AK109" s="150">
        <v>3454</v>
      </c>
      <c r="AL109" s="150">
        <v>3461</v>
      </c>
      <c r="AM109" s="150">
        <v>6836</v>
      </c>
      <c r="AN109" s="151">
        <v>9865</v>
      </c>
      <c r="AO109" s="149">
        <v>12706</v>
      </c>
      <c r="AP109" s="150">
        <v>3160</v>
      </c>
      <c r="AQ109" s="151">
        <v>9085</v>
      </c>
      <c r="AR109" s="152"/>
      <c r="AS109" s="153"/>
      <c r="AT109" s="153"/>
      <c r="AU109" s="153"/>
      <c r="AV109" s="153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153"/>
      <c r="BK109" s="153"/>
      <c r="BL109" s="153"/>
      <c r="BM109" s="153"/>
      <c r="BN109" s="153"/>
      <c r="BO109" s="153"/>
      <c r="BP109" s="153"/>
      <c r="BQ109" s="153"/>
      <c r="BR109" s="153"/>
      <c r="BS109" s="154"/>
      <c r="BT109" s="155"/>
      <c r="BU109" s="156"/>
      <c r="BV109" s="156"/>
      <c r="BW109" s="156"/>
      <c r="BX109" s="156"/>
      <c r="BY109" s="156"/>
      <c r="BZ109" s="156"/>
      <c r="CA109" s="156"/>
      <c r="CB109" s="156">
        <v>20</v>
      </c>
      <c r="CC109" s="156"/>
      <c r="CD109" s="156"/>
      <c r="CE109" s="156"/>
      <c r="CF109" s="156">
        <v>37</v>
      </c>
      <c r="CG109" s="156"/>
      <c r="CH109" s="156"/>
      <c r="CI109" s="156">
        <v>62</v>
      </c>
      <c r="CJ109" s="156"/>
      <c r="CK109" s="156"/>
      <c r="CL109" s="156"/>
      <c r="CM109" s="156"/>
      <c r="CN109" s="156"/>
      <c r="CO109" s="156">
        <v>14</v>
      </c>
      <c r="CP109" s="156"/>
      <c r="CQ109" s="156"/>
      <c r="CR109" s="156"/>
      <c r="CS109" s="156"/>
      <c r="CT109" s="156"/>
      <c r="CU109" s="156"/>
      <c r="CV109" s="156">
        <v>20</v>
      </c>
      <c r="CW109" s="156"/>
      <c r="CX109" s="156"/>
      <c r="CY109" s="156"/>
      <c r="CZ109" s="156"/>
      <c r="DA109" s="156"/>
      <c r="DB109" s="156"/>
      <c r="DC109" s="156"/>
      <c r="DD109" s="156"/>
      <c r="DE109" s="156"/>
      <c r="DF109" s="156"/>
      <c r="DG109" s="278">
        <v>52</v>
      </c>
      <c r="DH109" s="289">
        <v>205</v>
      </c>
      <c r="DI109" s="290">
        <f t="shared" si="23"/>
        <v>6</v>
      </c>
      <c r="DJ109" s="284"/>
      <c r="DK109" s="158"/>
      <c r="DL109" s="158"/>
      <c r="DM109" s="158"/>
      <c r="DN109" s="158"/>
      <c r="DO109" s="158"/>
      <c r="DP109" s="158"/>
      <c r="DQ109" s="158"/>
      <c r="DR109" s="158">
        <v>0</v>
      </c>
      <c r="DS109" s="158"/>
      <c r="DT109" s="158"/>
      <c r="DU109" s="158"/>
      <c r="DV109" s="158">
        <v>0.33835474819081379</v>
      </c>
      <c r="DW109" s="158"/>
      <c r="DX109" s="158"/>
      <c r="DY109" s="158">
        <v>0.58522827428168522</v>
      </c>
      <c r="DZ109" s="158"/>
      <c r="EA109" s="158"/>
      <c r="EB109" s="158"/>
      <c r="EC109" s="158"/>
      <c r="ED109" s="158"/>
      <c r="EE109" s="158">
        <v>0.43325526932084307</v>
      </c>
      <c r="EF109" s="158"/>
      <c r="EG109" s="158"/>
      <c r="EH109" s="158"/>
      <c r="EI109" s="158"/>
      <c r="EJ109" s="158"/>
      <c r="EK109" s="158"/>
      <c r="EL109" s="158">
        <v>0.66789617486338793</v>
      </c>
      <c r="EM109" s="158"/>
      <c r="EN109" s="158"/>
      <c r="EO109" s="158"/>
      <c r="EP109" s="158"/>
      <c r="EQ109" s="158"/>
      <c r="ER109" s="158"/>
      <c r="ES109" s="158"/>
      <c r="ET109" s="158"/>
      <c r="EU109" s="158"/>
      <c r="EV109" s="158"/>
      <c r="EW109" s="159">
        <v>0.60219630096679277</v>
      </c>
      <c r="EX109" s="160">
        <v>0.48556577369052378</v>
      </c>
      <c r="EY109" s="149">
        <v>21</v>
      </c>
      <c r="EZ109" s="150"/>
      <c r="FA109" s="150"/>
      <c r="FB109" s="150"/>
      <c r="FC109" s="150"/>
      <c r="FD109" s="150"/>
      <c r="FE109" s="150">
        <v>3</v>
      </c>
      <c r="FF109" s="150"/>
      <c r="FG109" s="150"/>
      <c r="FH109" s="150"/>
      <c r="FI109" s="150"/>
      <c r="FJ109" s="150"/>
      <c r="FK109" s="150"/>
      <c r="FL109" s="150"/>
      <c r="FM109" s="150"/>
      <c r="FN109" s="150"/>
      <c r="FO109" s="150"/>
      <c r="FP109" s="150"/>
      <c r="FQ109" s="150"/>
      <c r="FR109" s="150"/>
      <c r="FS109" s="150"/>
      <c r="FT109" s="150"/>
      <c r="FU109" s="150"/>
      <c r="FV109" s="150"/>
      <c r="FW109" s="150"/>
      <c r="FX109" s="150"/>
      <c r="FY109" s="150"/>
      <c r="FZ109" s="150"/>
      <c r="GA109" s="150"/>
      <c r="GB109" s="150"/>
      <c r="GC109" s="150"/>
      <c r="GD109" s="296"/>
      <c r="GE109" s="307">
        <v>24</v>
      </c>
      <c r="GF109" s="308">
        <f t="shared" si="24"/>
        <v>2</v>
      </c>
      <c r="GG109" s="302">
        <v>0.46669268800416341</v>
      </c>
      <c r="GH109" s="161"/>
      <c r="GI109" s="161"/>
      <c r="GJ109" s="161"/>
      <c r="GK109" s="161"/>
      <c r="GL109" s="161"/>
      <c r="GM109" s="161">
        <v>0</v>
      </c>
      <c r="GN109" s="161"/>
      <c r="GO109" s="161"/>
      <c r="GP109" s="161"/>
      <c r="GQ109" s="161"/>
      <c r="GR109" s="161"/>
      <c r="GS109" s="161"/>
      <c r="GT109" s="161"/>
      <c r="GU109" s="161"/>
      <c r="GV109" s="161"/>
      <c r="GW109" s="161"/>
      <c r="GX109" s="161"/>
      <c r="GY109" s="161"/>
      <c r="GZ109" s="161"/>
      <c r="HA109" s="161"/>
      <c r="HB109" s="161"/>
      <c r="HC109" s="161"/>
      <c r="HD109" s="161"/>
      <c r="HE109" s="161"/>
      <c r="HF109" s="161"/>
      <c r="HG109" s="161"/>
      <c r="HH109" s="161"/>
      <c r="HI109" s="161"/>
      <c r="HJ109" s="161"/>
      <c r="HK109" s="161"/>
      <c r="HL109" s="162"/>
      <c r="HM109" s="163">
        <v>0.40835610200364297</v>
      </c>
      <c r="HN109" s="152">
        <v>12</v>
      </c>
      <c r="HO109" s="153"/>
      <c r="HP109" s="153"/>
      <c r="HQ109" s="153"/>
      <c r="HR109" s="153"/>
      <c r="HS109" s="164"/>
      <c r="HT109" s="153">
        <v>5</v>
      </c>
      <c r="HU109" s="165"/>
      <c r="HV109" s="154"/>
      <c r="HW109" s="144">
        <v>52</v>
      </c>
      <c r="HX109" s="145">
        <v>111</v>
      </c>
      <c r="HY109" s="145">
        <v>16</v>
      </c>
      <c r="HZ109" s="145">
        <v>31</v>
      </c>
      <c r="IA109" s="145">
        <v>461</v>
      </c>
      <c r="IB109" s="145">
        <v>528</v>
      </c>
      <c r="IC109" s="145">
        <v>730</v>
      </c>
      <c r="ID109" s="145">
        <v>342</v>
      </c>
      <c r="IE109" s="145">
        <v>1247</v>
      </c>
      <c r="IF109" s="145">
        <v>263</v>
      </c>
      <c r="IG109" s="145">
        <v>107</v>
      </c>
      <c r="IH109" s="145">
        <v>391</v>
      </c>
      <c r="II109" s="145">
        <v>32</v>
      </c>
      <c r="IJ109" s="145">
        <v>570</v>
      </c>
      <c r="IK109" s="145">
        <v>761</v>
      </c>
      <c r="IL109" s="145">
        <v>617</v>
      </c>
      <c r="IM109" s="145">
        <v>62</v>
      </c>
      <c r="IN109" s="145">
        <v>5</v>
      </c>
      <c r="IO109" s="145">
        <v>60</v>
      </c>
      <c r="IP109" s="145">
        <v>6</v>
      </c>
      <c r="IQ109" s="145">
        <v>38</v>
      </c>
      <c r="IR109" s="145">
        <v>59</v>
      </c>
      <c r="IS109" s="145"/>
      <c r="IT109" s="145">
        <v>30</v>
      </c>
      <c r="IU109" s="145"/>
      <c r="IV109" s="145"/>
      <c r="IW109" s="145">
        <v>1</v>
      </c>
      <c r="IX109" s="146">
        <v>27</v>
      </c>
      <c r="IY109" s="166">
        <v>6547</v>
      </c>
      <c r="IZ109" s="315">
        <f t="shared" si="25"/>
        <v>7.942569115625478E-3</v>
      </c>
      <c r="JA109" s="439">
        <f t="shared" si="26"/>
        <v>17.887978142076502</v>
      </c>
      <c r="JB109" s="444">
        <v>643</v>
      </c>
      <c r="JC109" s="452">
        <v>9.8212921948984261E-2</v>
      </c>
      <c r="JD109" s="445">
        <v>1206</v>
      </c>
      <c r="JE109" s="454">
        <v>0.18420650679700626</v>
      </c>
      <c r="JF109" s="167">
        <v>23.25</v>
      </c>
      <c r="JG109" s="168">
        <v>6.1711711711711708</v>
      </c>
      <c r="JH109" s="168">
        <v>7.125</v>
      </c>
      <c r="JI109" s="168">
        <v>5.806451612903226</v>
      </c>
      <c r="JJ109" s="168">
        <v>9.0780911062906728</v>
      </c>
      <c r="JK109" s="168">
        <v>8.0852272727272734</v>
      </c>
      <c r="JL109" s="168">
        <v>7.8904109589041092</v>
      </c>
      <c r="JM109" s="168">
        <v>9.1578947368421044</v>
      </c>
      <c r="JN109" s="168">
        <v>7.5156375300721736</v>
      </c>
      <c r="JO109" s="168">
        <v>8.6958174904942958</v>
      </c>
      <c r="JP109" s="168">
        <v>7.2616822429906538</v>
      </c>
      <c r="JQ109" s="168">
        <v>8.9130434782608692</v>
      </c>
      <c r="JR109" s="168">
        <v>9.84375</v>
      </c>
      <c r="JS109" s="168">
        <v>3.7403508771929825</v>
      </c>
      <c r="JT109" s="168">
        <v>4.5479632063074904</v>
      </c>
      <c r="JU109" s="168">
        <v>4.5688816855753647</v>
      </c>
      <c r="JV109" s="168">
        <v>7.403225806451613</v>
      </c>
      <c r="JW109" s="168">
        <v>9.6</v>
      </c>
      <c r="JX109" s="168">
        <v>9.5833333333333339</v>
      </c>
      <c r="JY109" s="168">
        <v>10.166666666666666</v>
      </c>
      <c r="JZ109" s="168">
        <v>4.2631578947368425</v>
      </c>
      <c r="KA109" s="168">
        <v>6.2542372881355934</v>
      </c>
      <c r="KB109" s="168"/>
      <c r="KC109" s="168">
        <v>2.3666666666666667</v>
      </c>
      <c r="KD109" s="168"/>
      <c r="KE109" s="168"/>
      <c r="KF109" s="168">
        <v>3</v>
      </c>
      <c r="KG109" s="169">
        <v>8.3333333333333339</v>
      </c>
      <c r="KH109" s="464">
        <f t="shared" si="27"/>
        <v>7.7048797743622579</v>
      </c>
      <c r="KI109" s="149">
        <v>2077</v>
      </c>
      <c r="KJ109" s="150">
        <v>1007</v>
      </c>
      <c r="KK109" s="150">
        <v>16</v>
      </c>
      <c r="KL109" s="150">
        <v>11</v>
      </c>
      <c r="KM109" s="150"/>
      <c r="KN109" s="296">
        <v>3436</v>
      </c>
      <c r="KO109" s="330">
        <f t="shared" si="28"/>
        <v>0.31724453948373299</v>
      </c>
      <c r="KP109" s="331">
        <f t="shared" si="29"/>
        <v>0.15381090575836262</v>
      </c>
      <c r="KQ109" s="331">
        <f t="shared" si="30"/>
        <v>2.4438674201924544E-3</v>
      </c>
      <c r="KR109" s="331">
        <f t="shared" si="31"/>
        <v>1.6801588513823125E-3</v>
      </c>
      <c r="KS109" s="331">
        <f t="shared" si="32"/>
        <v>0</v>
      </c>
      <c r="KT109" s="332">
        <v>0.52482052848632965</v>
      </c>
      <c r="KU109" s="324">
        <v>5424.7190999999993</v>
      </c>
      <c r="KV109" s="170">
        <v>560.8472999999999</v>
      </c>
      <c r="KW109" s="342">
        <v>5985.5663999999997</v>
      </c>
      <c r="KX109" s="351">
        <f t="shared" si="33"/>
        <v>9.3699954610811764E-2</v>
      </c>
      <c r="KY109" s="352">
        <f t="shared" si="34"/>
        <v>0.91424566977241484</v>
      </c>
      <c r="KZ109" s="346">
        <v>3004.1104</v>
      </c>
      <c r="LA109" s="171">
        <v>2820.953</v>
      </c>
      <c r="LB109" s="172">
        <v>160.50299999999999</v>
      </c>
      <c r="LC109" s="173">
        <v>0.50189241906998139</v>
      </c>
      <c r="LD109" s="174">
        <v>339</v>
      </c>
      <c r="LE109" s="175">
        <v>468</v>
      </c>
      <c r="LF109" s="175">
        <v>92</v>
      </c>
      <c r="LG109" s="175">
        <v>145</v>
      </c>
      <c r="LH109" s="175">
        <v>3362</v>
      </c>
      <c r="LI109" s="175">
        <v>3427</v>
      </c>
      <c r="LJ109" s="175">
        <v>4383</v>
      </c>
      <c r="LK109" s="175">
        <v>2595</v>
      </c>
      <c r="LL109" s="175">
        <v>7633</v>
      </c>
      <c r="LM109" s="175">
        <v>1937</v>
      </c>
      <c r="LN109" s="175">
        <v>648</v>
      </c>
      <c r="LO109" s="175">
        <v>2893</v>
      </c>
      <c r="LP109" s="175">
        <v>267</v>
      </c>
      <c r="LQ109" s="175">
        <v>1728</v>
      </c>
      <c r="LR109" s="175">
        <v>2748</v>
      </c>
      <c r="LS109" s="175">
        <v>2215</v>
      </c>
      <c r="LT109" s="175">
        <v>374</v>
      </c>
      <c r="LU109" s="175">
        <v>43</v>
      </c>
      <c r="LV109" s="175">
        <v>394</v>
      </c>
      <c r="LW109" s="175">
        <v>55</v>
      </c>
      <c r="LX109" s="175">
        <v>116</v>
      </c>
      <c r="LY109" s="175">
        <v>273</v>
      </c>
      <c r="LZ109" s="175"/>
      <c r="MA109" s="175">
        <v>46</v>
      </c>
      <c r="MB109" s="175"/>
      <c r="MC109" s="175"/>
      <c r="MD109" s="175">
        <v>2</v>
      </c>
      <c r="ME109" s="364">
        <v>121</v>
      </c>
      <c r="MF109" s="374">
        <f t="shared" si="35"/>
        <v>36304</v>
      </c>
      <c r="MG109" s="375">
        <f t="shared" si="36"/>
        <v>99.191256830601091</v>
      </c>
      <c r="MH109" s="369">
        <v>815</v>
      </c>
      <c r="MI109" s="156">
        <v>111</v>
      </c>
      <c r="MJ109" s="156">
        <v>6</v>
      </c>
      <c r="MK109" s="156">
        <v>3</v>
      </c>
      <c r="ML109" s="156">
        <v>365</v>
      </c>
      <c r="MM109" s="156">
        <v>296</v>
      </c>
      <c r="MN109" s="156">
        <v>654</v>
      </c>
      <c r="MO109" s="156">
        <v>193</v>
      </c>
      <c r="MP109" s="156">
        <v>488</v>
      </c>
      <c r="MQ109" s="156">
        <v>90</v>
      </c>
      <c r="MR109" s="156">
        <v>21</v>
      </c>
      <c r="MS109" s="156">
        <v>197</v>
      </c>
      <c r="MT109" s="156">
        <v>16</v>
      </c>
      <c r="MU109" s="156">
        <v>20</v>
      </c>
      <c r="MV109" s="156">
        <v>2</v>
      </c>
      <c r="MW109" s="156"/>
      <c r="MX109" s="156">
        <v>24</v>
      </c>
      <c r="MY109" s="156"/>
      <c r="MZ109" s="156">
        <v>123</v>
      </c>
      <c r="NA109" s="156"/>
      <c r="NB109" s="156">
        <v>17</v>
      </c>
      <c r="NC109" s="156">
        <v>37</v>
      </c>
      <c r="ND109" s="156"/>
      <c r="NE109" s="156"/>
      <c r="NF109" s="156"/>
      <c r="NG109" s="156"/>
      <c r="NH109" s="156"/>
      <c r="NI109" s="278">
        <v>80</v>
      </c>
      <c r="NJ109" s="289">
        <f t="shared" si="37"/>
        <v>3558</v>
      </c>
      <c r="NK109" s="290">
        <f t="shared" si="38"/>
        <v>9.721311475409836</v>
      </c>
      <c r="NL109" s="386">
        <f t="shared" si="39"/>
        <v>36304</v>
      </c>
      <c r="NM109" s="387">
        <f t="shared" si="40"/>
        <v>3558</v>
      </c>
      <c r="NN109" s="393">
        <f t="shared" si="41"/>
        <v>8.9257939892629576E-2</v>
      </c>
      <c r="NO109" s="380"/>
      <c r="NP109" s="176">
        <v>30</v>
      </c>
      <c r="NQ109" s="176">
        <v>181</v>
      </c>
      <c r="NR109" s="176">
        <v>477</v>
      </c>
      <c r="NS109" s="176">
        <v>1078</v>
      </c>
      <c r="NT109" s="176">
        <v>819</v>
      </c>
      <c r="NU109" s="176">
        <v>973</v>
      </c>
      <c r="NV109" s="176"/>
      <c r="NW109" s="176"/>
      <c r="NX109" s="176"/>
      <c r="NY109" s="176"/>
      <c r="NZ109" s="176"/>
      <c r="OA109" s="176"/>
      <c r="OB109" s="176"/>
      <c r="OC109" s="176"/>
      <c r="OD109" s="176"/>
      <c r="OE109" s="397"/>
      <c r="OF109" s="403">
        <f t="shared" si="42"/>
        <v>3558</v>
      </c>
      <c r="OG109" s="407">
        <f t="shared" si="43"/>
        <v>0.19336706014614952</v>
      </c>
      <c r="OH109" s="415">
        <v>783</v>
      </c>
      <c r="OI109" s="416">
        <v>66</v>
      </c>
      <c r="OJ109" s="416">
        <v>2</v>
      </c>
      <c r="OK109" s="416">
        <v>851</v>
      </c>
      <c r="OL109" s="416"/>
      <c r="OM109" s="416"/>
      <c r="ON109" s="416"/>
      <c r="OO109" s="416"/>
      <c r="OP109" s="417">
        <v>851</v>
      </c>
      <c r="OQ109" s="429"/>
      <c r="OR109" s="430"/>
      <c r="OS109" s="431"/>
      <c r="OT109" s="346">
        <v>9.0500000000000007</v>
      </c>
      <c r="OU109" s="177">
        <v>0.43095238095238098</v>
      </c>
      <c r="OV109" s="171">
        <v>1.1000000000000001</v>
      </c>
      <c r="OW109" s="177">
        <v>0.3666666666666667</v>
      </c>
      <c r="OX109" s="171">
        <v>89.1</v>
      </c>
      <c r="OY109" s="177">
        <v>4.2428571428571429</v>
      </c>
      <c r="OZ109" s="171">
        <v>5.9</v>
      </c>
      <c r="PA109" s="178">
        <v>1.9666666666666668</v>
      </c>
      <c r="PB109" s="155"/>
      <c r="PC109" s="156"/>
      <c r="PD109" s="156"/>
      <c r="PE109" s="156"/>
      <c r="PF109" s="156"/>
      <c r="PG109" s="156"/>
      <c r="PH109" s="156"/>
      <c r="PI109" s="156"/>
      <c r="PJ109" s="157"/>
    </row>
    <row r="110" spans="1:426" x14ac:dyDescent="0.15">
      <c r="A110" s="130" t="s">
        <v>721</v>
      </c>
      <c r="B110" s="131" t="s">
        <v>722</v>
      </c>
      <c r="C110" s="132" t="s">
        <v>723</v>
      </c>
      <c r="D110" s="131" t="s">
        <v>724</v>
      </c>
      <c r="E110" s="131" t="s">
        <v>229</v>
      </c>
      <c r="F110" s="132" t="s">
        <v>725</v>
      </c>
      <c r="G110" s="132" t="s">
        <v>725</v>
      </c>
      <c r="H110" s="132" t="s">
        <v>186</v>
      </c>
      <c r="I110" s="132" t="s">
        <v>493</v>
      </c>
      <c r="J110" s="133" t="s">
        <v>282</v>
      </c>
      <c r="K110" s="134">
        <v>1879205</v>
      </c>
      <c r="L110" s="135">
        <v>15997</v>
      </c>
      <c r="M110" s="135">
        <v>1786137</v>
      </c>
      <c r="N110" s="135">
        <v>1216660</v>
      </c>
      <c r="O110" s="136">
        <v>0.68116835382728202</v>
      </c>
      <c r="P110" s="137">
        <v>93068</v>
      </c>
      <c r="Q110" s="138">
        <v>8305.1511399999999</v>
      </c>
      <c r="R110" s="139">
        <v>1575341.4013800004</v>
      </c>
      <c r="S110" s="139">
        <v>75773.788509999998</v>
      </c>
      <c r="T110" s="139">
        <v>1659420.3410300005</v>
      </c>
      <c r="U110" s="467">
        <f t="shared" si="22"/>
        <v>0.88304380896709</v>
      </c>
      <c r="V110" s="140">
        <v>201.42303570000001</v>
      </c>
      <c r="W110" s="141">
        <v>10.30795635</v>
      </c>
      <c r="X110" s="141">
        <v>306.15984129999998</v>
      </c>
      <c r="Y110" s="141">
        <v>144.83671960000001</v>
      </c>
      <c r="Z110" s="141">
        <v>39.341693120000002</v>
      </c>
      <c r="AA110" s="141">
        <v>229.17714290000001</v>
      </c>
      <c r="AB110" s="141">
        <v>2.1</v>
      </c>
      <c r="AC110" s="141">
        <v>95.683750000000003</v>
      </c>
      <c r="AD110" s="141">
        <v>143.12666669999999</v>
      </c>
      <c r="AE110" s="141">
        <v>1172.15680567</v>
      </c>
      <c r="AF110" s="142">
        <v>0.21580737663996494</v>
      </c>
      <c r="AG110" s="143">
        <v>0.32802381293601457</v>
      </c>
      <c r="AH110" s="147"/>
      <c r="AI110" s="148">
        <v>1</v>
      </c>
      <c r="AJ110" s="149">
        <v>11532</v>
      </c>
      <c r="AK110" s="150">
        <v>11513</v>
      </c>
      <c r="AL110" s="150">
        <v>11516</v>
      </c>
      <c r="AM110" s="150">
        <v>16</v>
      </c>
      <c r="AN110" s="151">
        <v>98964</v>
      </c>
      <c r="AO110" s="149">
        <v>33750</v>
      </c>
      <c r="AP110" s="150">
        <v>11717</v>
      </c>
      <c r="AQ110" s="151">
        <v>7959</v>
      </c>
      <c r="AR110" s="152"/>
      <c r="AS110" s="153"/>
      <c r="AT110" s="153"/>
      <c r="AU110" s="153"/>
      <c r="AV110" s="153"/>
      <c r="AW110" s="153"/>
      <c r="AX110" s="153"/>
      <c r="AY110" s="153"/>
      <c r="AZ110" s="153"/>
      <c r="BA110" s="153"/>
      <c r="BB110" s="153"/>
      <c r="BC110" s="153"/>
      <c r="BD110" s="153"/>
      <c r="BE110" s="153"/>
      <c r="BF110" s="153"/>
      <c r="BG110" s="153">
        <v>1</v>
      </c>
      <c r="BH110" s="153"/>
      <c r="BI110" s="153"/>
      <c r="BJ110" s="153">
        <v>1</v>
      </c>
      <c r="BK110" s="153"/>
      <c r="BL110" s="153"/>
      <c r="BM110" s="153"/>
      <c r="BN110" s="153"/>
      <c r="BO110" s="153"/>
      <c r="BP110" s="153"/>
      <c r="BQ110" s="153"/>
      <c r="BR110" s="153"/>
      <c r="BS110" s="154">
        <v>2</v>
      </c>
      <c r="BT110" s="155"/>
      <c r="BU110" s="156"/>
      <c r="BV110" s="156"/>
      <c r="BW110" s="156"/>
      <c r="BX110" s="156"/>
      <c r="BY110" s="156"/>
      <c r="BZ110" s="156"/>
      <c r="CA110" s="156"/>
      <c r="CB110" s="156">
        <v>25</v>
      </c>
      <c r="CC110" s="156"/>
      <c r="CD110" s="156"/>
      <c r="CE110" s="156"/>
      <c r="CF110" s="156">
        <v>44</v>
      </c>
      <c r="CG110" s="156"/>
      <c r="CH110" s="156"/>
      <c r="CI110" s="156">
        <v>44</v>
      </c>
      <c r="CJ110" s="156"/>
      <c r="CK110" s="156"/>
      <c r="CL110" s="156"/>
      <c r="CM110" s="156"/>
      <c r="CN110" s="156"/>
      <c r="CO110" s="156">
        <v>20</v>
      </c>
      <c r="CP110" s="156"/>
      <c r="CQ110" s="156">
        <v>20</v>
      </c>
      <c r="CR110" s="156"/>
      <c r="CS110" s="156">
        <v>6</v>
      </c>
      <c r="CT110" s="156"/>
      <c r="CU110" s="156"/>
      <c r="CV110" s="156">
        <v>38</v>
      </c>
      <c r="CW110" s="156">
        <v>11</v>
      </c>
      <c r="CX110" s="156"/>
      <c r="CY110" s="156"/>
      <c r="CZ110" s="156"/>
      <c r="DA110" s="156"/>
      <c r="DB110" s="156"/>
      <c r="DC110" s="156">
        <v>20</v>
      </c>
      <c r="DD110" s="156"/>
      <c r="DE110" s="156"/>
      <c r="DF110" s="156">
        <v>21</v>
      </c>
      <c r="DG110" s="278">
        <v>63</v>
      </c>
      <c r="DH110" s="289">
        <v>312</v>
      </c>
      <c r="DI110" s="290">
        <f t="shared" si="23"/>
        <v>11</v>
      </c>
      <c r="DJ110" s="284"/>
      <c r="DK110" s="158"/>
      <c r="DL110" s="158"/>
      <c r="DM110" s="158"/>
      <c r="DN110" s="158"/>
      <c r="DO110" s="158"/>
      <c r="DP110" s="158"/>
      <c r="DQ110" s="158"/>
      <c r="DR110" s="158">
        <v>0.32327868852459019</v>
      </c>
      <c r="DS110" s="158"/>
      <c r="DT110" s="158"/>
      <c r="DU110" s="158"/>
      <c r="DV110" s="158">
        <v>0.40139095876800795</v>
      </c>
      <c r="DW110" s="158"/>
      <c r="DX110" s="158"/>
      <c r="DY110" s="158">
        <v>0.76378539493293596</v>
      </c>
      <c r="DZ110" s="158"/>
      <c r="EA110" s="158"/>
      <c r="EB110" s="158"/>
      <c r="EC110" s="158"/>
      <c r="ED110" s="158"/>
      <c r="EE110" s="158">
        <v>0.42568306010928963</v>
      </c>
      <c r="EF110" s="158"/>
      <c r="EG110" s="158">
        <v>0.65642076502732238</v>
      </c>
      <c r="EH110" s="158"/>
      <c r="EI110" s="158">
        <v>0.1935336976320583</v>
      </c>
      <c r="EJ110" s="158"/>
      <c r="EK110" s="158"/>
      <c r="EL110" s="158">
        <v>0.6080672993960311</v>
      </c>
      <c r="EM110" s="158">
        <v>0</v>
      </c>
      <c r="EN110" s="158"/>
      <c r="EO110" s="158"/>
      <c r="EP110" s="158"/>
      <c r="EQ110" s="158"/>
      <c r="ER110" s="158"/>
      <c r="ES110" s="158">
        <v>0.77472677595628414</v>
      </c>
      <c r="ET110" s="158"/>
      <c r="EU110" s="158"/>
      <c r="EV110" s="158">
        <v>0.59523809523809523</v>
      </c>
      <c r="EW110" s="159">
        <v>0.82908318154219796</v>
      </c>
      <c r="EX110" s="160">
        <v>0.5945074961468404</v>
      </c>
      <c r="EY110" s="149">
        <v>10</v>
      </c>
      <c r="EZ110" s="150"/>
      <c r="FA110" s="150"/>
      <c r="FB110" s="150"/>
      <c r="FC110" s="150"/>
      <c r="FD110" s="150"/>
      <c r="FE110" s="150">
        <v>5</v>
      </c>
      <c r="FF110" s="150"/>
      <c r="FG110" s="150"/>
      <c r="FH110" s="150"/>
      <c r="FI110" s="150"/>
      <c r="FJ110" s="150"/>
      <c r="FK110" s="150">
        <v>6</v>
      </c>
      <c r="FL110" s="150"/>
      <c r="FM110" s="150"/>
      <c r="FN110" s="150"/>
      <c r="FO110" s="150"/>
      <c r="FP110" s="150"/>
      <c r="FQ110" s="150"/>
      <c r="FR110" s="150"/>
      <c r="FS110" s="150"/>
      <c r="FT110" s="150"/>
      <c r="FU110" s="150"/>
      <c r="FV110" s="150"/>
      <c r="FW110" s="150"/>
      <c r="FX110" s="150"/>
      <c r="FY110" s="150"/>
      <c r="FZ110" s="150"/>
      <c r="GA110" s="150"/>
      <c r="GB110" s="150"/>
      <c r="GC110" s="150"/>
      <c r="GD110" s="296">
        <v>12</v>
      </c>
      <c r="GE110" s="307">
        <v>33</v>
      </c>
      <c r="GF110" s="308">
        <f t="shared" si="24"/>
        <v>4</v>
      </c>
      <c r="GG110" s="302">
        <v>0.48989071038251364</v>
      </c>
      <c r="GH110" s="161"/>
      <c r="GI110" s="161"/>
      <c r="GJ110" s="161"/>
      <c r="GK110" s="161"/>
      <c r="GL110" s="161"/>
      <c r="GM110" s="161">
        <v>0.52896174863387979</v>
      </c>
      <c r="GN110" s="161"/>
      <c r="GO110" s="161"/>
      <c r="GP110" s="161"/>
      <c r="GQ110" s="161"/>
      <c r="GR110" s="161"/>
      <c r="GS110" s="161">
        <v>0.77322404371584696</v>
      </c>
      <c r="GT110" s="161"/>
      <c r="GU110" s="161"/>
      <c r="GV110" s="161"/>
      <c r="GW110" s="161"/>
      <c r="GX110" s="161"/>
      <c r="GY110" s="161"/>
      <c r="GZ110" s="161"/>
      <c r="HA110" s="161"/>
      <c r="HB110" s="161"/>
      <c r="HC110" s="161"/>
      <c r="HD110" s="161"/>
      <c r="HE110" s="161"/>
      <c r="HF110" s="161"/>
      <c r="HG110" s="161"/>
      <c r="HH110" s="161"/>
      <c r="HI110" s="161"/>
      <c r="HJ110" s="161"/>
      <c r="HK110" s="161"/>
      <c r="HL110" s="162">
        <v>0.52367941712204003</v>
      </c>
      <c r="HM110" s="163">
        <v>0.55961251862891204</v>
      </c>
      <c r="HN110" s="152">
        <v>30</v>
      </c>
      <c r="HO110" s="153">
        <v>23</v>
      </c>
      <c r="HP110" s="153">
        <v>25</v>
      </c>
      <c r="HQ110" s="153">
        <v>16</v>
      </c>
      <c r="HR110" s="153"/>
      <c r="HS110" s="164"/>
      <c r="HT110" s="153"/>
      <c r="HU110" s="165"/>
      <c r="HV110" s="154"/>
      <c r="HW110" s="144">
        <v>42</v>
      </c>
      <c r="HX110" s="145">
        <v>966</v>
      </c>
      <c r="HY110" s="145">
        <v>280</v>
      </c>
      <c r="HZ110" s="145">
        <v>253</v>
      </c>
      <c r="IA110" s="145">
        <v>944</v>
      </c>
      <c r="IB110" s="145">
        <v>1240</v>
      </c>
      <c r="IC110" s="145">
        <v>1388</v>
      </c>
      <c r="ID110" s="145">
        <v>522</v>
      </c>
      <c r="IE110" s="145">
        <v>2128</v>
      </c>
      <c r="IF110" s="145">
        <v>466</v>
      </c>
      <c r="IG110" s="145">
        <v>355</v>
      </c>
      <c r="IH110" s="145">
        <v>1156</v>
      </c>
      <c r="II110" s="145">
        <v>427</v>
      </c>
      <c r="IJ110" s="145">
        <v>999</v>
      </c>
      <c r="IK110" s="145">
        <v>1120</v>
      </c>
      <c r="IL110" s="145">
        <v>859</v>
      </c>
      <c r="IM110" s="145">
        <v>202</v>
      </c>
      <c r="IN110" s="145">
        <v>33</v>
      </c>
      <c r="IO110" s="145">
        <v>337</v>
      </c>
      <c r="IP110" s="145">
        <v>29</v>
      </c>
      <c r="IQ110" s="145">
        <v>33</v>
      </c>
      <c r="IR110" s="145">
        <v>116</v>
      </c>
      <c r="IS110" s="145">
        <v>15</v>
      </c>
      <c r="IT110" s="145">
        <v>53</v>
      </c>
      <c r="IU110" s="145">
        <v>405</v>
      </c>
      <c r="IV110" s="145">
        <v>1</v>
      </c>
      <c r="IW110" s="145">
        <v>2</v>
      </c>
      <c r="IX110" s="146"/>
      <c r="IY110" s="166">
        <v>14371</v>
      </c>
      <c r="IZ110" s="315">
        <f t="shared" si="25"/>
        <v>2.9921369424535521E-3</v>
      </c>
      <c r="JA110" s="439">
        <f t="shared" si="26"/>
        <v>39.265027322404372</v>
      </c>
      <c r="JB110" s="444">
        <v>2097</v>
      </c>
      <c r="JC110" s="452">
        <v>0.14591886437965346</v>
      </c>
      <c r="JD110" s="445">
        <v>3477</v>
      </c>
      <c r="JE110" s="454">
        <v>0.24194558485839537</v>
      </c>
      <c r="JF110" s="167">
        <v>18.071428571428573</v>
      </c>
      <c r="JG110" s="168">
        <v>6.2401656314699796</v>
      </c>
      <c r="JH110" s="168">
        <v>2.8071428571428569</v>
      </c>
      <c r="JI110" s="168">
        <v>3.8063241106719365</v>
      </c>
      <c r="JJ110" s="168">
        <v>7.6112288135593218</v>
      </c>
      <c r="JK110" s="168">
        <v>7.3766129032258068</v>
      </c>
      <c r="JL110" s="168">
        <v>5.9848703170028816</v>
      </c>
      <c r="JM110" s="168">
        <v>7.1781609195402298</v>
      </c>
      <c r="JN110" s="168">
        <v>6.2974624060150379</v>
      </c>
      <c r="JO110" s="168">
        <v>5.4484978540772531</v>
      </c>
      <c r="JP110" s="168">
        <v>7.7971830985915496</v>
      </c>
      <c r="JQ110" s="168">
        <v>6.4515570934256052</v>
      </c>
      <c r="JR110" s="168">
        <v>3.9250585480093676</v>
      </c>
      <c r="JS110" s="168">
        <v>2.4984984984984986</v>
      </c>
      <c r="JT110" s="168">
        <v>4.5473214285714283</v>
      </c>
      <c r="JU110" s="168">
        <v>4.6798603026775316</v>
      </c>
      <c r="JV110" s="168">
        <v>6.8217821782178216</v>
      </c>
      <c r="JW110" s="168">
        <v>7.6969696969696972</v>
      </c>
      <c r="JX110" s="168">
        <v>9.8842729970326406</v>
      </c>
      <c r="JY110" s="168">
        <v>5</v>
      </c>
      <c r="JZ110" s="168">
        <v>2.9393939393939394</v>
      </c>
      <c r="KA110" s="168">
        <v>4.2758620689655169</v>
      </c>
      <c r="KB110" s="168">
        <v>2.8</v>
      </c>
      <c r="KC110" s="168">
        <v>2.5283018867924527</v>
      </c>
      <c r="KD110" s="168">
        <v>14.503703703703703</v>
      </c>
      <c r="KE110" s="168">
        <v>16</v>
      </c>
      <c r="KF110" s="168">
        <v>3.5</v>
      </c>
      <c r="KG110" s="169"/>
      <c r="KH110" s="464">
        <f t="shared" si="27"/>
        <v>6.5433948083327271</v>
      </c>
      <c r="KI110" s="149">
        <v>5190</v>
      </c>
      <c r="KJ110" s="150">
        <v>2179</v>
      </c>
      <c r="KK110" s="150">
        <v>91</v>
      </c>
      <c r="KL110" s="150">
        <v>156</v>
      </c>
      <c r="KM110" s="150"/>
      <c r="KN110" s="296">
        <v>6755</v>
      </c>
      <c r="KO110" s="330">
        <f t="shared" si="28"/>
        <v>0.36114397049613806</v>
      </c>
      <c r="KP110" s="331">
        <f t="shared" si="29"/>
        <v>0.15162479994433234</v>
      </c>
      <c r="KQ110" s="331">
        <f t="shared" si="30"/>
        <v>6.3321967851924016E-3</v>
      </c>
      <c r="KR110" s="331">
        <f t="shared" si="31"/>
        <v>1.085519448890126E-2</v>
      </c>
      <c r="KS110" s="331">
        <f t="shared" si="32"/>
        <v>0</v>
      </c>
      <c r="KT110" s="332">
        <v>0.47004383828543594</v>
      </c>
      <c r="KU110" s="324">
        <v>11660.171</v>
      </c>
      <c r="KV110" s="170">
        <v>1267.0516</v>
      </c>
      <c r="KW110" s="342">
        <v>12927.222600000003</v>
      </c>
      <c r="KX110" s="351">
        <f t="shared" si="33"/>
        <v>9.8014216913074562E-2</v>
      </c>
      <c r="KY110" s="352">
        <f t="shared" si="34"/>
        <v>0.89953535592512723</v>
      </c>
      <c r="KZ110" s="346">
        <v>6239.8652000000002</v>
      </c>
      <c r="LA110" s="171">
        <v>5980.4260999999997</v>
      </c>
      <c r="LB110" s="172">
        <v>706.93130000000008</v>
      </c>
      <c r="LC110" s="173">
        <v>0.48269186607802356</v>
      </c>
      <c r="LD110" s="174">
        <v>151</v>
      </c>
      <c r="LE110" s="175">
        <v>4518</v>
      </c>
      <c r="LF110" s="175">
        <v>505</v>
      </c>
      <c r="LG110" s="175">
        <v>676</v>
      </c>
      <c r="LH110" s="175">
        <v>5263</v>
      </c>
      <c r="LI110" s="175">
        <v>7074</v>
      </c>
      <c r="LJ110" s="175">
        <v>5781</v>
      </c>
      <c r="LK110" s="175">
        <v>2998</v>
      </c>
      <c r="LL110" s="175">
        <v>10460</v>
      </c>
      <c r="LM110" s="175">
        <v>1995</v>
      </c>
      <c r="LN110" s="175">
        <v>2241</v>
      </c>
      <c r="LO110" s="175">
        <v>5943</v>
      </c>
      <c r="LP110" s="175">
        <v>1230</v>
      </c>
      <c r="LQ110" s="175">
        <v>1953</v>
      </c>
      <c r="LR110" s="175">
        <v>4026</v>
      </c>
      <c r="LS110" s="175">
        <v>3163</v>
      </c>
      <c r="LT110" s="175">
        <v>1076</v>
      </c>
      <c r="LU110" s="175">
        <v>210</v>
      </c>
      <c r="LV110" s="175">
        <v>2453</v>
      </c>
      <c r="LW110" s="175">
        <v>107</v>
      </c>
      <c r="LX110" s="175">
        <v>45</v>
      </c>
      <c r="LY110" s="175">
        <v>239</v>
      </c>
      <c r="LZ110" s="175">
        <v>25</v>
      </c>
      <c r="MA110" s="175">
        <v>85</v>
      </c>
      <c r="MB110" s="175">
        <v>5469</v>
      </c>
      <c r="MC110" s="175">
        <v>2</v>
      </c>
      <c r="MD110" s="175">
        <v>5</v>
      </c>
      <c r="ME110" s="364"/>
      <c r="MF110" s="374">
        <f t="shared" si="35"/>
        <v>67693</v>
      </c>
      <c r="MG110" s="375">
        <f t="shared" si="36"/>
        <v>184.95355191256832</v>
      </c>
      <c r="MH110" s="369">
        <v>565</v>
      </c>
      <c r="MI110" s="156">
        <v>567</v>
      </c>
      <c r="MJ110" s="156">
        <v>3</v>
      </c>
      <c r="MK110" s="156">
        <v>36</v>
      </c>
      <c r="ML110" s="156">
        <v>984</v>
      </c>
      <c r="MM110" s="156">
        <v>832</v>
      </c>
      <c r="MN110" s="156">
        <v>1152</v>
      </c>
      <c r="MO110" s="156">
        <v>231</v>
      </c>
      <c r="MP110" s="156">
        <v>831</v>
      </c>
      <c r="MQ110" s="156">
        <v>88</v>
      </c>
      <c r="MR110" s="156">
        <v>173</v>
      </c>
      <c r="MS110" s="156">
        <v>347</v>
      </c>
      <c r="MT110" s="156">
        <v>18</v>
      </c>
      <c r="MU110" s="156">
        <v>31</v>
      </c>
      <c r="MV110" s="156">
        <v>9</v>
      </c>
      <c r="MW110" s="156">
        <v>2</v>
      </c>
      <c r="MX110" s="156">
        <v>98</v>
      </c>
      <c r="MY110" s="156">
        <v>10</v>
      </c>
      <c r="MZ110" s="156">
        <v>556</v>
      </c>
      <c r="NA110" s="156">
        <v>10</v>
      </c>
      <c r="NB110" s="156">
        <v>22</v>
      </c>
      <c r="NC110" s="156">
        <v>145</v>
      </c>
      <c r="ND110" s="156">
        <v>4</v>
      </c>
      <c r="NE110" s="156">
        <v>4</v>
      </c>
      <c r="NF110" s="156"/>
      <c r="NG110" s="156">
        <v>13</v>
      </c>
      <c r="NH110" s="156"/>
      <c r="NI110" s="278"/>
      <c r="NJ110" s="289">
        <f t="shared" si="37"/>
        <v>6731</v>
      </c>
      <c r="NK110" s="290">
        <f t="shared" si="38"/>
        <v>18.39071038251366</v>
      </c>
      <c r="NL110" s="386">
        <f t="shared" si="39"/>
        <v>67693</v>
      </c>
      <c r="NM110" s="387">
        <f t="shared" si="40"/>
        <v>6731</v>
      </c>
      <c r="NN110" s="393">
        <f t="shared" si="41"/>
        <v>9.0441255508975596E-2</v>
      </c>
      <c r="NO110" s="380"/>
      <c r="NP110" s="176">
        <v>26</v>
      </c>
      <c r="NQ110" s="176">
        <v>153</v>
      </c>
      <c r="NR110" s="176">
        <v>338</v>
      </c>
      <c r="NS110" s="176">
        <v>1987</v>
      </c>
      <c r="NT110" s="176">
        <v>1680</v>
      </c>
      <c r="NU110" s="176">
        <v>1585</v>
      </c>
      <c r="NV110" s="176"/>
      <c r="NW110" s="176"/>
      <c r="NX110" s="176"/>
      <c r="NY110" s="176">
        <v>962</v>
      </c>
      <c r="NZ110" s="176"/>
      <c r="OA110" s="176"/>
      <c r="OB110" s="176"/>
      <c r="OC110" s="176"/>
      <c r="OD110" s="176"/>
      <c r="OE110" s="397"/>
      <c r="OF110" s="403">
        <f t="shared" si="42"/>
        <v>6731</v>
      </c>
      <c r="OG110" s="407">
        <f t="shared" si="43"/>
        <v>7.680879512702421E-2</v>
      </c>
      <c r="OH110" s="415">
        <v>638</v>
      </c>
      <c r="OI110" s="416">
        <v>21</v>
      </c>
      <c r="OJ110" s="416">
        <v>96</v>
      </c>
      <c r="OK110" s="416">
        <v>755</v>
      </c>
      <c r="OL110" s="416">
        <v>4</v>
      </c>
      <c r="OM110" s="416">
        <v>28</v>
      </c>
      <c r="ON110" s="416">
        <v>174</v>
      </c>
      <c r="OO110" s="416">
        <v>206</v>
      </c>
      <c r="OP110" s="417">
        <v>961</v>
      </c>
      <c r="OQ110" s="429"/>
      <c r="OR110" s="430"/>
      <c r="OS110" s="431"/>
      <c r="OT110" s="346">
        <v>16.399999999999999</v>
      </c>
      <c r="OU110" s="177">
        <v>1.64</v>
      </c>
      <c r="OV110" s="171">
        <v>7.9</v>
      </c>
      <c r="OW110" s="177">
        <v>0.34347826086956523</v>
      </c>
      <c r="OX110" s="171">
        <v>52.25</v>
      </c>
      <c r="OY110" s="177">
        <v>5.2249999999999996</v>
      </c>
      <c r="OZ110" s="171">
        <v>60.6</v>
      </c>
      <c r="PA110" s="178">
        <v>2.6347826086956521</v>
      </c>
      <c r="PB110" s="155"/>
      <c r="PC110" s="156"/>
      <c r="PD110" s="156"/>
      <c r="PE110" s="156"/>
      <c r="PF110" s="156"/>
      <c r="PG110" s="156"/>
      <c r="PH110" s="156"/>
      <c r="PI110" s="156"/>
      <c r="PJ110" s="157"/>
    </row>
    <row r="111" spans="1:426" x14ac:dyDescent="0.15">
      <c r="A111" s="130" t="s">
        <v>726</v>
      </c>
      <c r="B111" s="131" t="s">
        <v>727</v>
      </c>
      <c r="C111" s="132" t="s">
        <v>728</v>
      </c>
      <c r="D111" s="131" t="s">
        <v>729</v>
      </c>
      <c r="E111" s="131" t="s">
        <v>229</v>
      </c>
      <c r="F111" s="132" t="s">
        <v>725</v>
      </c>
      <c r="G111" s="132" t="s">
        <v>730</v>
      </c>
      <c r="H111" s="132" t="s">
        <v>492</v>
      </c>
      <c r="I111" s="132" t="s">
        <v>493</v>
      </c>
      <c r="J111" s="133" t="s">
        <v>282</v>
      </c>
      <c r="K111" s="134">
        <v>262241</v>
      </c>
      <c r="L111" s="135">
        <v>0</v>
      </c>
      <c r="M111" s="135">
        <v>289464</v>
      </c>
      <c r="N111" s="135">
        <v>199314</v>
      </c>
      <c r="O111" s="136">
        <v>0.68856230826631293</v>
      </c>
      <c r="P111" s="137">
        <v>-27223</v>
      </c>
      <c r="Q111" s="138">
        <v>0</v>
      </c>
      <c r="R111" s="139">
        <v>279756.80599000002</v>
      </c>
      <c r="S111" s="139">
        <v>0</v>
      </c>
      <c r="T111" s="139">
        <v>279756.80599000002</v>
      </c>
      <c r="U111" s="467">
        <f t="shared" si="22"/>
        <v>1.0667927821736496</v>
      </c>
      <c r="V111" s="140">
        <v>2.913293651</v>
      </c>
      <c r="W111" s="141">
        <v>0</v>
      </c>
      <c r="X111" s="141">
        <v>3.6703703700000001</v>
      </c>
      <c r="Y111" s="141">
        <v>5.4497354500000004</v>
      </c>
      <c r="Z111" s="141">
        <v>2.4</v>
      </c>
      <c r="AA111" s="141">
        <v>2.9449735449999999</v>
      </c>
      <c r="AB111" s="141">
        <v>0.8</v>
      </c>
      <c r="AC111" s="141">
        <v>1.108333333</v>
      </c>
      <c r="AD111" s="141">
        <v>1.639583333</v>
      </c>
      <c r="AE111" s="141">
        <v>20.926289682000004</v>
      </c>
      <c r="AF111" s="142">
        <v>0.16026151781767353</v>
      </c>
      <c r="AG111" s="143">
        <v>0.20190862882885402</v>
      </c>
      <c r="AH111" s="147"/>
      <c r="AI111" s="148"/>
      <c r="AJ111" s="149"/>
      <c r="AK111" s="150"/>
      <c r="AL111" s="150"/>
      <c r="AM111" s="150"/>
      <c r="AN111" s="151"/>
      <c r="AO111" s="149">
        <v>1</v>
      </c>
      <c r="AP111" s="150">
        <v>1</v>
      </c>
      <c r="AQ111" s="151"/>
      <c r="AR111" s="152"/>
      <c r="AS111" s="153"/>
      <c r="AT111" s="153"/>
      <c r="AU111" s="153"/>
      <c r="AV111" s="153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153"/>
      <c r="BK111" s="153"/>
      <c r="BL111" s="153"/>
      <c r="BM111" s="153"/>
      <c r="BN111" s="153"/>
      <c r="BO111" s="153"/>
      <c r="BP111" s="153"/>
      <c r="BQ111" s="153"/>
      <c r="BR111" s="153"/>
      <c r="BS111" s="154"/>
      <c r="BT111" s="155"/>
      <c r="BU111" s="156"/>
      <c r="BV111" s="156"/>
      <c r="BW111" s="156"/>
      <c r="BX111" s="156"/>
      <c r="BY111" s="156"/>
      <c r="BZ111" s="156"/>
      <c r="CA111" s="156"/>
      <c r="CB111" s="156"/>
      <c r="CC111" s="156"/>
      <c r="CD111" s="156"/>
      <c r="CE111" s="156"/>
      <c r="CF111" s="156"/>
      <c r="CG111" s="156"/>
      <c r="CH111" s="156"/>
      <c r="CI111" s="156"/>
      <c r="CJ111" s="156"/>
      <c r="CK111" s="156"/>
      <c r="CL111" s="156"/>
      <c r="CM111" s="156">
        <v>40</v>
      </c>
      <c r="CN111" s="156"/>
      <c r="CO111" s="156"/>
      <c r="CP111" s="156"/>
      <c r="CQ111" s="156"/>
      <c r="CR111" s="156"/>
      <c r="CS111" s="156"/>
      <c r="CT111" s="156"/>
      <c r="CU111" s="156"/>
      <c r="CV111" s="156"/>
      <c r="CW111" s="156"/>
      <c r="CX111" s="156"/>
      <c r="CY111" s="156"/>
      <c r="CZ111" s="156"/>
      <c r="DA111" s="156"/>
      <c r="DB111" s="156"/>
      <c r="DC111" s="156">
        <v>20</v>
      </c>
      <c r="DD111" s="156"/>
      <c r="DE111" s="156"/>
      <c r="DF111" s="156"/>
      <c r="DG111" s="278"/>
      <c r="DH111" s="289">
        <v>60</v>
      </c>
      <c r="DI111" s="290">
        <f t="shared" si="23"/>
        <v>2</v>
      </c>
      <c r="DJ111" s="284"/>
      <c r="DK111" s="158"/>
      <c r="DL111" s="158"/>
      <c r="DM111" s="158"/>
      <c r="DN111" s="158"/>
      <c r="DO111" s="158"/>
      <c r="DP111" s="158"/>
      <c r="DQ111" s="158"/>
      <c r="DR111" s="158"/>
      <c r="DS111" s="158"/>
      <c r="DT111" s="158"/>
      <c r="DU111" s="158"/>
      <c r="DV111" s="158"/>
      <c r="DW111" s="158"/>
      <c r="DX111" s="158"/>
      <c r="DY111" s="158"/>
      <c r="DZ111" s="158"/>
      <c r="EA111" s="158"/>
      <c r="EB111" s="158"/>
      <c r="EC111" s="158">
        <v>0.54002732240437157</v>
      </c>
      <c r="ED111" s="158"/>
      <c r="EE111" s="158"/>
      <c r="EF111" s="158"/>
      <c r="EG111" s="158"/>
      <c r="EH111" s="158"/>
      <c r="EI111" s="158"/>
      <c r="EJ111" s="158"/>
      <c r="EK111" s="158"/>
      <c r="EL111" s="158"/>
      <c r="EM111" s="158"/>
      <c r="EN111" s="158"/>
      <c r="EO111" s="158"/>
      <c r="EP111" s="158"/>
      <c r="EQ111" s="158"/>
      <c r="ER111" s="158"/>
      <c r="ES111" s="158">
        <v>0.86680327868852458</v>
      </c>
      <c r="ET111" s="158"/>
      <c r="EU111" s="158"/>
      <c r="EV111" s="158"/>
      <c r="EW111" s="159"/>
      <c r="EX111" s="160">
        <v>0.64895264116575591</v>
      </c>
      <c r="EY111" s="149"/>
      <c r="EZ111" s="150"/>
      <c r="FA111" s="150"/>
      <c r="FB111" s="150"/>
      <c r="FC111" s="150"/>
      <c r="FD111" s="150"/>
      <c r="FE111" s="150"/>
      <c r="FF111" s="150"/>
      <c r="FG111" s="150"/>
      <c r="FH111" s="150"/>
      <c r="FI111" s="150"/>
      <c r="FJ111" s="150"/>
      <c r="FK111" s="150"/>
      <c r="FL111" s="150"/>
      <c r="FM111" s="150"/>
      <c r="FN111" s="150"/>
      <c r="FO111" s="150"/>
      <c r="FP111" s="150"/>
      <c r="FQ111" s="150"/>
      <c r="FR111" s="150"/>
      <c r="FS111" s="150"/>
      <c r="FT111" s="150"/>
      <c r="FU111" s="150"/>
      <c r="FV111" s="150"/>
      <c r="FW111" s="150"/>
      <c r="FX111" s="150"/>
      <c r="FY111" s="150"/>
      <c r="FZ111" s="150"/>
      <c r="GA111" s="150"/>
      <c r="GB111" s="150"/>
      <c r="GC111" s="150"/>
      <c r="GD111" s="296"/>
      <c r="GE111" s="307"/>
      <c r="GF111" s="308"/>
      <c r="GG111" s="302"/>
      <c r="GH111" s="161"/>
      <c r="GI111" s="161"/>
      <c r="GJ111" s="161"/>
      <c r="GK111" s="161"/>
      <c r="GL111" s="161"/>
      <c r="GM111" s="161"/>
      <c r="GN111" s="161"/>
      <c r="GO111" s="161"/>
      <c r="GP111" s="161"/>
      <c r="GQ111" s="161"/>
      <c r="GR111" s="161"/>
      <c r="GS111" s="161"/>
      <c r="GT111" s="161"/>
      <c r="GU111" s="161"/>
      <c r="GV111" s="161"/>
      <c r="GW111" s="161"/>
      <c r="GX111" s="161"/>
      <c r="GY111" s="161"/>
      <c r="GZ111" s="161"/>
      <c r="HA111" s="161"/>
      <c r="HB111" s="161"/>
      <c r="HC111" s="161"/>
      <c r="HD111" s="161"/>
      <c r="HE111" s="161"/>
      <c r="HF111" s="161"/>
      <c r="HG111" s="161"/>
      <c r="HH111" s="161"/>
      <c r="HI111" s="161"/>
      <c r="HJ111" s="161"/>
      <c r="HK111" s="161"/>
      <c r="HL111" s="162"/>
      <c r="HM111" s="163"/>
      <c r="HN111" s="152"/>
      <c r="HO111" s="153">
        <v>80</v>
      </c>
      <c r="HP111" s="153">
        <v>30</v>
      </c>
      <c r="HQ111" s="153"/>
      <c r="HR111" s="153"/>
      <c r="HS111" s="164"/>
      <c r="HT111" s="153"/>
      <c r="HU111" s="165"/>
      <c r="HV111" s="154"/>
      <c r="HW111" s="144"/>
      <c r="HX111" s="145">
        <v>235</v>
      </c>
      <c r="HY111" s="145"/>
      <c r="HZ111" s="145">
        <v>14</v>
      </c>
      <c r="IA111" s="145">
        <v>434</v>
      </c>
      <c r="IB111" s="145"/>
      <c r="IC111" s="145">
        <v>296</v>
      </c>
      <c r="ID111" s="145">
        <v>108</v>
      </c>
      <c r="IE111" s="145">
        <v>96</v>
      </c>
      <c r="IF111" s="145">
        <v>222</v>
      </c>
      <c r="IG111" s="145">
        <v>3</v>
      </c>
      <c r="IH111" s="145">
        <v>78</v>
      </c>
      <c r="II111" s="145">
        <v>63</v>
      </c>
      <c r="IJ111" s="145">
        <v>24</v>
      </c>
      <c r="IK111" s="145"/>
      <c r="IL111" s="145"/>
      <c r="IM111" s="145">
        <v>3</v>
      </c>
      <c r="IN111" s="145">
        <v>67</v>
      </c>
      <c r="IO111" s="145">
        <v>4</v>
      </c>
      <c r="IP111" s="145"/>
      <c r="IQ111" s="145"/>
      <c r="IR111" s="145"/>
      <c r="IS111" s="145"/>
      <c r="IT111" s="145"/>
      <c r="IU111" s="145">
        <v>318</v>
      </c>
      <c r="IV111" s="145"/>
      <c r="IW111" s="145"/>
      <c r="IX111" s="146"/>
      <c r="IY111" s="166">
        <v>1965</v>
      </c>
      <c r="IZ111" s="315"/>
      <c r="JA111" s="439">
        <f t="shared" si="26"/>
        <v>5.3688524590163933</v>
      </c>
      <c r="JB111" s="444">
        <v>625</v>
      </c>
      <c r="JC111" s="452">
        <v>0.31806615776081426</v>
      </c>
      <c r="JD111" s="445">
        <v>1263</v>
      </c>
      <c r="JE111" s="454">
        <v>0.64274809160305346</v>
      </c>
      <c r="JF111" s="167"/>
      <c r="JG111" s="168">
        <v>7.9063829787234043</v>
      </c>
      <c r="JH111" s="168"/>
      <c r="JI111" s="168">
        <v>7.6428571428571432</v>
      </c>
      <c r="JJ111" s="168">
        <v>5.4216589861751148</v>
      </c>
      <c r="JK111" s="168"/>
      <c r="JL111" s="168">
        <v>5.3141891891891895</v>
      </c>
      <c r="JM111" s="168">
        <v>4.6203703703703702</v>
      </c>
      <c r="JN111" s="168">
        <v>7.78125</v>
      </c>
      <c r="JO111" s="168">
        <v>5.5180180180180178</v>
      </c>
      <c r="JP111" s="168">
        <v>3.6666666666666665</v>
      </c>
      <c r="JQ111" s="168">
        <v>5.666666666666667</v>
      </c>
      <c r="JR111" s="168">
        <v>5.8253968253968251</v>
      </c>
      <c r="JS111" s="168">
        <v>8.2916666666666661</v>
      </c>
      <c r="JT111" s="168"/>
      <c r="JU111" s="168"/>
      <c r="JV111" s="168">
        <v>7.333333333333333</v>
      </c>
      <c r="JW111" s="168">
        <v>4.8805970149253728</v>
      </c>
      <c r="JX111" s="168">
        <v>3.5</v>
      </c>
      <c r="JY111" s="168"/>
      <c r="JZ111" s="168"/>
      <c r="KA111" s="168"/>
      <c r="KB111" s="168"/>
      <c r="KC111" s="168"/>
      <c r="KD111" s="168">
        <v>20.952830188679247</v>
      </c>
      <c r="KE111" s="168"/>
      <c r="KF111" s="168"/>
      <c r="KG111" s="169"/>
      <c r="KH111" s="464">
        <f t="shared" si="27"/>
        <v>6.9547922698445337</v>
      </c>
      <c r="KI111" s="149">
        <v>5</v>
      </c>
      <c r="KJ111" s="150">
        <v>335</v>
      </c>
      <c r="KK111" s="150">
        <v>317</v>
      </c>
      <c r="KL111" s="150"/>
      <c r="KM111" s="150">
        <v>733</v>
      </c>
      <c r="KN111" s="296">
        <v>575</v>
      </c>
      <c r="KO111" s="330">
        <f t="shared" si="28"/>
        <v>2.5445292620865142E-3</v>
      </c>
      <c r="KP111" s="331">
        <f t="shared" si="29"/>
        <v>0.17048346055979643</v>
      </c>
      <c r="KQ111" s="331">
        <f t="shared" si="30"/>
        <v>0.16132315521628499</v>
      </c>
      <c r="KR111" s="331">
        <f t="shared" si="31"/>
        <v>0</v>
      </c>
      <c r="KS111" s="331">
        <f t="shared" si="32"/>
        <v>0.37302798982188295</v>
      </c>
      <c r="KT111" s="332">
        <v>0.29262086513994912</v>
      </c>
      <c r="KU111" s="324">
        <v>2080.1578</v>
      </c>
      <c r="KV111" s="170">
        <v>37.468300000000021</v>
      </c>
      <c r="KW111" s="342">
        <v>2117.6261</v>
      </c>
      <c r="KX111" s="351">
        <f t="shared" si="33"/>
        <v>1.7693539005776335E-2</v>
      </c>
      <c r="KY111" s="352">
        <f t="shared" si="34"/>
        <v>1.0776723155216286</v>
      </c>
      <c r="KZ111" s="346">
        <v>2109.1253000000002</v>
      </c>
      <c r="LA111" s="171">
        <v>8.5007999999999999</v>
      </c>
      <c r="LB111" s="172"/>
      <c r="LC111" s="173">
        <v>0.99598569360285094</v>
      </c>
      <c r="LD111" s="174"/>
      <c r="LE111" s="175">
        <v>1618</v>
      </c>
      <c r="LF111" s="175"/>
      <c r="LG111" s="175">
        <v>93</v>
      </c>
      <c r="LH111" s="175">
        <v>1917</v>
      </c>
      <c r="LI111" s="175"/>
      <c r="LJ111" s="175">
        <v>1274</v>
      </c>
      <c r="LK111" s="175">
        <v>389</v>
      </c>
      <c r="LL111" s="175">
        <v>649</v>
      </c>
      <c r="LM111" s="175">
        <v>1001</v>
      </c>
      <c r="LN111" s="175">
        <v>8</v>
      </c>
      <c r="LO111" s="175">
        <v>364</v>
      </c>
      <c r="LP111" s="175">
        <v>302</v>
      </c>
      <c r="LQ111" s="175">
        <v>175</v>
      </c>
      <c r="LR111" s="175"/>
      <c r="LS111" s="175"/>
      <c r="LT111" s="175">
        <v>18</v>
      </c>
      <c r="LU111" s="175">
        <v>260</v>
      </c>
      <c r="LV111" s="175">
        <v>10</v>
      </c>
      <c r="LW111" s="175"/>
      <c r="LX111" s="175"/>
      <c r="LY111" s="175"/>
      <c r="LZ111" s="175"/>
      <c r="MA111" s="175"/>
      <c r="MB111" s="175">
        <v>6345</v>
      </c>
      <c r="MC111" s="175"/>
      <c r="MD111" s="175"/>
      <c r="ME111" s="364"/>
      <c r="MF111" s="374">
        <f t="shared" si="35"/>
        <v>14423</v>
      </c>
      <c r="MG111" s="375">
        <f t="shared" si="36"/>
        <v>39.407103825136609</v>
      </c>
      <c r="MH111" s="369"/>
      <c r="MI111" s="156"/>
      <c r="MJ111" s="156"/>
      <c r="MK111" s="156"/>
      <c r="ML111" s="156"/>
      <c r="MM111" s="156"/>
      <c r="MN111" s="156"/>
      <c r="MO111" s="156"/>
      <c r="MP111" s="156"/>
      <c r="MQ111" s="156"/>
      <c r="MR111" s="156"/>
      <c r="MS111" s="156"/>
      <c r="MT111" s="156"/>
      <c r="MU111" s="156"/>
      <c r="MV111" s="156"/>
      <c r="MW111" s="156"/>
      <c r="MX111" s="156"/>
      <c r="MY111" s="156"/>
      <c r="MZ111" s="156"/>
      <c r="NA111" s="156"/>
      <c r="NB111" s="156"/>
      <c r="NC111" s="156"/>
      <c r="ND111" s="156"/>
      <c r="NE111" s="156"/>
      <c r="NF111" s="156"/>
      <c r="NG111" s="156"/>
      <c r="NH111" s="156"/>
      <c r="NI111" s="278"/>
      <c r="NJ111" s="289">
        <f t="shared" si="37"/>
        <v>0</v>
      </c>
      <c r="NK111" s="290"/>
      <c r="NL111" s="386">
        <f t="shared" si="39"/>
        <v>14423</v>
      </c>
      <c r="NM111" s="387">
        <f t="shared" si="40"/>
        <v>0</v>
      </c>
      <c r="NN111" s="393">
        <f t="shared" si="41"/>
        <v>0</v>
      </c>
      <c r="NO111" s="380"/>
      <c r="NP111" s="176"/>
      <c r="NQ111" s="176"/>
      <c r="NR111" s="176"/>
      <c r="NS111" s="176"/>
      <c r="NT111" s="176"/>
      <c r="NU111" s="176"/>
      <c r="NV111" s="176"/>
      <c r="NW111" s="176"/>
      <c r="NX111" s="176"/>
      <c r="NY111" s="176"/>
      <c r="NZ111" s="176"/>
      <c r="OA111" s="176"/>
      <c r="OB111" s="176"/>
      <c r="OC111" s="176"/>
      <c r="OD111" s="176"/>
      <c r="OE111" s="397"/>
      <c r="OF111" s="403"/>
      <c r="OG111" s="407"/>
      <c r="OH111" s="415"/>
      <c r="OI111" s="416"/>
      <c r="OJ111" s="416"/>
      <c r="OK111" s="416"/>
      <c r="OL111" s="416"/>
      <c r="OM111" s="416"/>
      <c r="ON111" s="416"/>
      <c r="OO111" s="416"/>
      <c r="OP111" s="417"/>
      <c r="OQ111" s="429">
        <v>1069</v>
      </c>
      <c r="OR111" s="430">
        <v>21</v>
      </c>
      <c r="OS111" s="431">
        <v>1090</v>
      </c>
      <c r="OT111" s="346"/>
      <c r="OU111" s="177"/>
      <c r="OV111" s="171"/>
      <c r="OW111" s="177"/>
      <c r="OX111" s="171"/>
      <c r="OY111" s="177"/>
      <c r="OZ111" s="171"/>
      <c r="PA111" s="178"/>
      <c r="PB111" s="155"/>
      <c r="PC111" s="156"/>
      <c r="PD111" s="156"/>
      <c r="PE111" s="156"/>
      <c r="PF111" s="156"/>
      <c r="PG111" s="156"/>
      <c r="PH111" s="156"/>
      <c r="PI111" s="156"/>
      <c r="PJ111" s="157"/>
    </row>
    <row r="112" spans="1:426" x14ac:dyDescent="0.15">
      <c r="A112" s="130" t="s">
        <v>731</v>
      </c>
      <c r="B112" s="131" t="s">
        <v>732</v>
      </c>
      <c r="C112" s="132" t="s">
        <v>733</v>
      </c>
      <c r="D112" s="131" t="s">
        <v>734</v>
      </c>
      <c r="E112" s="131" t="s">
        <v>229</v>
      </c>
      <c r="F112" s="132" t="s">
        <v>735</v>
      </c>
      <c r="G112" s="132" t="s">
        <v>735</v>
      </c>
      <c r="H112" s="132" t="s">
        <v>186</v>
      </c>
      <c r="I112" s="132" t="s">
        <v>493</v>
      </c>
      <c r="J112" s="133" t="s">
        <v>282</v>
      </c>
      <c r="K112" s="134">
        <v>1449603</v>
      </c>
      <c r="L112" s="135">
        <v>12112</v>
      </c>
      <c r="M112" s="135">
        <v>1512914</v>
      </c>
      <c r="N112" s="135">
        <v>901995</v>
      </c>
      <c r="O112" s="136">
        <v>0.59619714008859725</v>
      </c>
      <c r="P112" s="137">
        <v>-63311</v>
      </c>
      <c r="Q112" s="138">
        <v>165.99916000000002</v>
      </c>
      <c r="R112" s="139">
        <v>1182088.8013999995</v>
      </c>
      <c r="S112" s="139">
        <v>93698.772319999989</v>
      </c>
      <c r="T112" s="139">
        <v>1275953.5728799996</v>
      </c>
      <c r="U112" s="467">
        <f t="shared" si="22"/>
        <v>0.88020897644389506</v>
      </c>
      <c r="V112" s="140">
        <v>181.07807539999999</v>
      </c>
      <c r="W112" s="141">
        <v>8.0605158729999999</v>
      </c>
      <c r="X112" s="141">
        <v>276.56423280000001</v>
      </c>
      <c r="Y112" s="141">
        <v>137.0149735</v>
      </c>
      <c r="Z112" s="141">
        <v>30.692433860000001</v>
      </c>
      <c r="AA112" s="141">
        <v>140.20629629999999</v>
      </c>
      <c r="AB112" s="141">
        <v>1</v>
      </c>
      <c r="AC112" s="141">
        <v>74.419861109999999</v>
      </c>
      <c r="AD112" s="141">
        <v>143.0115873</v>
      </c>
      <c r="AE112" s="141">
        <v>992.04797614299991</v>
      </c>
      <c r="AF112" s="142">
        <v>0.23376479705376901</v>
      </c>
      <c r="AG112" s="143">
        <v>0.35703373591755844</v>
      </c>
      <c r="AH112" s="147"/>
      <c r="AI112" s="148">
        <v>1</v>
      </c>
      <c r="AJ112" s="149">
        <v>17159</v>
      </c>
      <c r="AK112" s="150">
        <v>8780</v>
      </c>
      <c r="AL112" s="150">
        <v>7011</v>
      </c>
      <c r="AM112" s="150">
        <v>10499</v>
      </c>
      <c r="AN112" s="151">
        <v>34220</v>
      </c>
      <c r="AO112" s="149">
        <v>28373</v>
      </c>
      <c r="AP112" s="150">
        <v>10079</v>
      </c>
      <c r="AQ112" s="151">
        <v>6401</v>
      </c>
      <c r="AR112" s="152"/>
      <c r="AS112" s="153"/>
      <c r="AT112" s="153"/>
      <c r="AU112" s="153"/>
      <c r="AV112" s="153"/>
      <c r="AW112" s="153"/>
      <c r="AX112" s="153"/>
      <c r="AY112" s="153"/>
      <c r="AZ112" s="153"/>
      <c r="BA112" s="153"/>
      <c r="BB112" s="153"/>
      <c r="BC112" s="153"/>
      <c r="BD112" s="153"/>
      <c r="BE112" s="153"/>
      <c r="BF112" s="153"/>
      <c r="BG112" s="153"/>
      <c r="BH112" s="153"/>
      <c r="BI112" s="153"/>
      <c r="BJ112" s="153"/>
      <c r="BK112" s="153"/>
      <c r="BL112" s="153"/>
      <c r="BM112" s="153"/>
      <c r="BN112" s="153"/>
      <c r="BO112" s="153"/>
      <c r="BP112" s="153"/>
      <c r="BQ112" s="153"/>
      <c r="BR112" s="153"/>
      <c r="BS112" s="154"/>
      <c r="BT112" s="155"/>
      <c r="BU112" s="156"/>
      <c r="BV112" s="156"/>
      <c r="BW112" s="156"/>
      <c r="BX112" s="156"/>
      <c r="BY112" s="156"/>
      <c r="BZ112" s="156"/>
      <c r="CA112" s="156"/>
      <c r="CB112" s="156">
        <v>21</v>
      </c>
      <c r="CC112" s="156"/>
      <c r="CD112" s="156"/>
      <c r="CE112" s="156"/>
      <c r="CF112" s="156">
        <v>46</v>
      </c>
      <c r="CG112" s="156"/>
      <c r="CH112" s="156"/>
      <c r="CI112" s="156">
        <v>57</v>
      </c>
      <c r="CJ112" s="156"/>
      <c r="CK112" s="156"/>
      <c r="CL112" s="156"/>
      <c r="CM112" s="156"/>
      <c r="CN112" s="156"/>
      <c r="CO112" s="156">
        <v>19</v>
      </c>
      <c r="CP112" s="156"/>
      <c r="CQ112" s="156">
        <v>28</v>
      </c>
      <c r="CR112" s="156"/>
      <c r="CS112" s="156"/>
      <c r="CT112" s="156"/>
      <c r="CU112" s="156"/>
      <c r="CV112" s="156">
        <v>20</v>
      </c>
      <c r="CW112" s="156">
        <v>20</v>
      </c>
      <c r="CX112" s="156"/>
      <c r="CY112" s="156"/>
      <c r="CZ112" s="156"/>
      <c r="DA112" s="156"/>
      <c r="DB112" s="156"/>
      <c r="DC112" s="156">
        <v>30</v>
      </c>
      <c r="DD112" s="156"/>
      <c r="DE112" s="156"/>
      <c r="DF112" s="156"/>
      <c r="DG112" s="278">
        <v>72</v>
      </c>
      <c r="DH112" s="289">
        <v>313</v>
      </c>
      <c r="DI112" s="290">
        <f t="shared" si="23"/>
        <v>9</v>
      </c>
      <c r="DJ112" s="284"/>
      <c r="DK112" s="158"/>
      <c r="DL112" s="158"/>
      <c r="DM112" s="158"/>
      <c r="DN112" s="158"/>
      <c r="DO112" s="158"/>
      <c r="DP112" s="158"/>
      <c r="DQ112" s="158"/>
      <c r="DR112" s="158">
        <v>0.24225865209471767</v>
      </c>
      <c r="DS112" s="158"/>
      <c r="DT112" s="158"/>
      <c r="DU112" s="158"/>
      <c r="DV112" s="158">
        <v>0.27363981943454502</v>
      </c>
      <c r="DW112" s="158"/>
      <c r="DX112" s="158"/>
      <c r="DY112" s="158">
        <v>0.35370530150512897</v>
      </c>
      <c r="DZ112" s="158"/>
      <c r="EA112" s="158"/>
      <c r="EB112" s="158"/>
      <c r="EC112" s="158"/>
      <c r="ED112" s="158"/>
      <c r="EE112" s="158">
        <v>0.2909117054932413</v>
      </c>
      <c r="EF112" s="158"/>
      <c r="EG112" s="158">
        <v>0.21360265417642466</v>
      </c>
      <c r="EH112" s="158"/>
      <c r="EI112" s="158"/>
      <c r="EJ112" s="158"/>
      <c r="EK112" s="158"/>
      <c r="EL112" s="158">
        <v>0.97090163934426232</v>
      </c>
      <c r="EM112" s="158">
        <v>0.31133879781420765</v>
      </c>
      <c r="EN112" s="158"/>
      <c r="EO112" s="158"/>
      <c r="EP112" s="158"/>
      <c r="EQ112" s="158"/>
      <c r="ER112" s="158"/>
      <c r="ES112" s="158">
        <v>0.90355191256830603</v>
      </c>
      <c r="ET112" s="158"/>
      <c r="EU112" s="158"/>
      <c r="EV112" s="158"/>
      <c r="EW112" s="159">
        <v>0.62321645415907712</v>
      </c>
      <c r="EX112" s="160">
        <v>0.46954381186822397</v>
      </c>
      <c r="EY112" s="149">
        <v>5</v>
      </c>
      <c r="EZ112" s="150"/>
      <c r="FA112" s="150"/>
      <c r="FB112" s="150"/>
      <c r="FC112" s="150"/>
      <c r="FD112" s="150"/>
      <c r="FE112" s="150">
        <v>4</v>
      </c>
      <c r="FF112" s="150"/>
      <c r="FG112" s="150"/>
      <c r="FH112" s="150"/>
      <c r="FI112" s="150"/>
      <c r="FJ112" s="150"/>
      <c r="FK112" s="150">
        <v>11</v>
      </c>
      <c r="FL112" s="150"/>
      <c r="FM112" s="150"/>
      <c r="FN112" s="150"/>
      <c r="FO112" s="150"/>
      <c r="FP112" s="150"/>
      <c r="FQ112" s="150"/>
      <c r="FR112" s="150"/>
      <c r="FS112" s="150"/>
      <c r="FT112" s="150"/>
      <c r="FU112" s="150"/>
      <c r="FV112" s="150"/>
      <c r="FW112" s="150"/>
      <c r="FX112" s="150"/>
      <c r="FY112" s="150"/>
      <c r="FZ112" s="150"/>
      <c r="GA112" s="150"/>
      <c r="GB112" s="150"/>
      <c r="GC112" s="150"/>
      <c r="GD112" s="296">
        <v>10</v>
      </c>
      <c r="GE112" s="307">
        <v>30</v>
      </c>
      <c r="GF112" s="308">
        <f t="shared" si="24"/>
        <v>4</v>
      </c>
      <c r="GG112" s="302">
        <v>0.46229508196721314</v>
      </c>
      <c r="GH112" s="161"/>
      <c r="GI112" s="161"/>
      <c r="GJ112" s="161"/>
      <c r="GK112" s="161"/>
      <c r="GL112" s="161"/>
      <c r="GM112" s="161">
        <v>0.44740437158469948</v>
      </c>
      <c r="GN112" s="161"/>
      <c r="GO112" s="161"/>
      <c r="GP112" s="161"/>
      <c r="GQ112" s="161"/>
      <c r="GR112" s="161"/>
      <c r="GS112" s="161">
        <v>0.46174863387978143</v>
      </c>
      <c r="GT112" s="161"/>
      <c r="GU112" s="161"/>
      <c r="GV112" s="161"/>
      <c r="GW112" s="161"/>
      <c r="GX112" s="161"/>
      <c r="GY112" s="161"/>
      <c r="GZ112" s="161"/>
      <c r="HA112" s="161"/>
      <c r="HB112" s="161"/>
      <c r="HC112" s="161"/>
      <c r="HD112" s="161"/>
      <c r="HE112" s="161"/>
      <c r="HF112" s="161"/>
      <c r="HG112" s="161"/>
      <c r="HH112" s="161"/>
      <c r="HI112" s="161"/>
      <c r="HJ112" s="161"/>
      <c r="HK112" s="161"/>
      <c r="HL112" s="162">
        <v>0.73114754098360657</v>
      </c>
      <c r="HM112" s="163">
        <v>0.54972677595628416</v>
      </c>
      <c r="HN112" s="152"/>
      <c r="HO112" s="153">
        <v>10</v>
      </c>
      <c r="HP112" s="153">
        <v>78</v>
      </c>
      <c r="HQ112" s="153"/>
      <c r="HR112" s="153"/>
      <c r="HS112" s="164"/>
      <c r="HT112" s="153"/>
      <c r="HU112" s="165"/>
      <c r="HV112" s="154"/>
      <c r="HW112" s="144">
        <v>87</v>
      </c>
      <c r="HX112" s="145">
        <v>908</v>
      </c>
      <c r="HY112" s="145">
        <v>21</v>
      </c>
      <c r="HZ112" s="145">
        <v>822</v>
      </c>
      <c r="IA112" s="145">
        <v>706</v>
      </c>
      <c r="IB112" s="145">
        <v>976</v>
      </c>
      <c r="IC112" s="145">
        <v>1123</v>
      </c>
      <c r="ID112" s="145">
        <v>488</v>
      </c>
      <c r="IE112" s="145">
        <v>2003</v>
      </c>
      <c r="IF112" s="145">
        <v>292</v>
      </c>
      <c r="IG112" s="145">
        <v>258</v>
      </c>
      <c r="IH112" s="145">
        <v>752</v>
      </c>
      <c r="II112" s="145">
        <v>133</v>
      </c>
      <c r="IJ112" s="145">
        <v>457</v>
      </c>
      <c r="IK112" s="145">
        <v>744</v>
      </c>
      <c r="IL112" s="145">
        <v>574</v>
      </c>
      <c r="IM112" s="145">
        <v>128</v>
      </c>
      <c r="IN112" s="145">
        <v>28</v>
      </c>
      <c r="IO112" s="145">
        <v>150</v>
      </c>
      <c r="IP112" s="145">
        <v>13</v>
      </c>
      <c r="IQ112" s="145">
        <v>54</v>
      </c>
      <c r="IR112" s="145">
        <v>99</v>
      </c>
      <c r="IS112" s="145">
        <v>3</v>
      </c>
      <c r="IT112" s="145">
        <v>69</v>
      </c>
      <c r="IU112" s="145">
        <v>513</v>
      </c>
      <c r="IV112" s="145"/>
      <c r="IW112" s="145">
        <v>5</v>
      </c>
      <c r="IX112" s="146">
        <v>1</v>
      </c>
      <c r="IY112" s="166">
        <v>11407</v>
      </c>
      <c r="IZ112" s="315">
        <f t="shared" si="25"/>
        <v>7.6268957657578676E-3</v>
      </c>
      <c r="JA112" s="439">
        <f t="shared" si="26"/>
        <v>31.166666666666668</v>
      </c>
      <c r="JB112" s="444">
        <v>1559</v>
      </c>
      <c r="JC112" s="452">
        <v>0.13667046550363812</v>
      </c>
      <c r="JD112" s="445">
        <v>3590</v>
      </c>
      <c r="JE112" s="454">
        <v>0.31471903217322694</v>
      </c>
      <c r="JF112" s="167">
        <v>20.689655172413794</v>
      </c>
      <c r="JG112" s="168">
        <v>4.2599118942731273</v>
      </c>
      <c r="JH112" s="168">
        <v>5.5714285714285712</v>
      </c>
      <c r="JI112" s="168">
        <v>3.7591240875912408</v>
      </c>
      <c r="JJ112" s="168">
        <v>7.5637393767705383</v>
      </c>
      <c r="JK112" s="168">
        <v>5.1997950819672134</v>
      </c>
      <c r="JL112" s="168">
        <v>5.2359750667853966</v>
      </c>
      <c r="JM112" s="168">
        <v>6.1639344262295079</v>
      </c>
      <c r="JN112" s="168">
        <v>5.6999500748876688</v>
      </c>
      <c r="JO112" s="168">
        <v>5.3664383561643838</v>
      </c>
      <c r="JP112" s="168">
        <v>6.9186046511627906</v>
      </c>
      <c r="JQ112" s="168">
        <v>7.0837765957446805</v>
      </c>
      <c r="JR112" s="168">
        <v>4.7593984962406015</v>
      </c>
      <c r="JS112" s="168">
        <v>4.1181619256017505</v>
      </c>
      <c r="JT112" s="168">
        <v>5.086021505376344</v>
      </c>
      <c r="JU112" s="168">
        <v>4.5452961672473871</v>
      </c>
      <c r="JV112" s="168">
        <v>6.1640625</v>
      </c>
      <c r="JW112" s="168">
        <v>7.7857142857142856</v>
      </c>
      <c r="JX112" s="168">
        <v>7.86</v>
      </c>
      <c r="JY112" s="168">
        <v>5.0769230769230766</v>
      </c>
      <c r="JZ112" s="168">
        <v>2.5370370370370372</v>
      </c>
      <c r="KA112" s="168">
        <v>3.7575757575757578</v>
      </c>
      <c r="KB112" s="168">
        <v>3.6666666666666665</v>
      </c>
      <c r="KC112" s="168">
        <v>2.6086956521739131</v>
      </c>
      <c r="KD112" s="168">
        <v>19.861598440545809</v>
      </c>
      <c r="KE112" s="168"/>
      <c r="KF112" s="168">
        <v>14</v>
      </c>
      <c r="KG112" s="169">
        <v>2</v>
      </c>
      <c r="KH112" s="464">
        <f t="shared" si="27"/>
        <v>6.5681290691304275</v>
      </c>
      <c r="KI112" s="149">
        <v>3886</v>
      </c>
      <c r="KJ112" s="150">
        <v>1776</v>
      </c>
      <c r="KK112" s="150">
        <v>42</v>
      </c>
      <c r="KL112" s="150">
        <v>304</v>
      </c>
      <c r="KM112" s="150"/>
      <c r="KN112" s="296">
        <v>5399</v>
      </c>
      <c r="KO112" s="330">
        <f t="shared" si="28"/>
        <v>0.34066801087051812</v>
      </c>
      <c r="KP112" s="331">
        <f t="shared" si="29"/>
        <v>0.15569387218374683</v>
      </c>
      <c r="KQ112" s="331">
        <f t="shared" si="30"/>
        <v>3.6819496800210398E-3</v>
      </c>
      <c r="KR112" s="331">
        <f t="shared" si="31"/>
        <v>2.6650302445866574E-2</v>
      </c>
      <c r="KS112" s="331">
        <f t="shared" si="32"/>
        <v>0</v>
      </c>
      <c r="KT112" s="332">
        <v>0.47330586481984749</v>
      </c>
      <c r="KU112" s="324">
        <v>9141.4146000000019</v>
      </c>
      <c r="KV112" s="170">
        <v>971.69330000000002</v>
      </c>
      <c r="KW112" s="342">
        <v>10113.107900000001</v>
      </c>
      <c r="KX112" s="351">
        <f t="shared" si="33"/>
        <v>9.6082560337361761E-2</v>
      </c>
      <c r="KY112" s="352">
        <f t="shared" si="34"/>
        <v>0.88657034277198221</v>
      </c>
      <c r="KZ112" s="346">
        <v>5103.2636000000002</v>
      </c>
      <c r="LA112" s="171">
        <v>4598.6262999999999</v>
      </c>
      <c r="LB112" s="172">
        <v>411.21800000000013</v>
      </c>
      <c r="LC112" s="173">
        <v>0.50461872358743443</v>
      </c>
      <c r="LD112" s="174">
        <v>672</v>
      </c>
      <c r="LE112" s="175">
        <v>2589</v>
      </c>
      <c r="LF112" s="175">
        <v>92</v>
      </c>
      <c r="LG112" s="175">
        <v>2227</v>
      </c>
      <c r="LH112" s="175">
        <v>4067</v>
      </c>
      <c r="LI112" s="175">
        <v>3450</v>
      </c>
      <c r="LJ112" s="175">
        <v>3833</v>
      </c>
      <c r="LK112" s="175">
        <v>2413</v>
      </c>
      <c r="LL112" s="175">
        <v>8326</v>
      </c>
      <c r="LM112" s="175">
        <v>1241</v>
      </c>
      <c r="LN112" s="175">
        <v>1415</v>
      </c>
      <c r="LO112" s="175">
        <v>4159</v>
      </c>
      <c r="LP112" s="175">
        <v>480</v>
      </c>
      <c r="LQ112" s="175">
        <v>1432</v>
      </c>
      <c r="LR112" s="175">
        <v>3063</v>
      </c>
      <c r="LS112" s="175">
        <v>2034</v>
      </c>
      <c r="LT112" s="175">
        <v>628</v>
      </c>
      <c r="LU112" s="175">
        <v>173</v>
      </c>
      <c r="LV112" s="175">
        <v>886</v>
      </c>
      <c r="LW112" s="175">
        <v>51</v>
      </c>
      <c r="LX112" s="175">
        <v>25</v>
      </c>
      <c r="LY112" s="175">
        <v>199</v>
      </c>
      <c r="LZ112" s="175">
        <v>8</v>
      </c>
      <c r="MA112" s="175">
        <v>121</v>
      </c>
      <c r="MB112" s="175">
        <v>9675</v>
      </c>
      <c r="MC112" s="175"/>
      <c r="MD112" s="175">
        <v>53</v>
      </c>
      <c r="ME112" s="364">
        <v>1</v>
      </c>
      <c r="MF112" s="374">
        <f t="shared" si="35"/>
        <v>53313</v>
      </c>
      <c r="MG112" s="375">
        <f t="shared" si="36"/>
        <v>145.6639344262295</v>
      </c>
      <c r="MH112" s="369">
        <v>1034</v>
      </c>
      <c r="MI112" s="156">
        <v>387</v>
      </c>
      <c r="MJ112" s="156">
        <v>5</v>
      </c>
      <c r="MK112" s="156">
        <v>46</v>
      </c>
      <c r="ML112" s="156">
        <v>591</v>
      </c>
      <c r="MM112" s="156">
        <v>852</v>
      </c>
      <c r="MN112" s="156">
        <v>945</v>
      </c>
      <c r="MO112" s="156">
        <v>107</v>
      </c>
      <c r="MP112" s="156">
        <v>1075</v>
      </c>
      <c r="MQ112" s="156">
        <v>37</v>
      </c>
      <c r="MR112" s="156">
        <v>116</v>
      </c>
      <c r="MS112" s="156">
        <v>418</v>
      </c>
      <c r="MT112" s="156">
        <v>20</v>
      </c>
      <c r="MU112" s="156">
        <v>1</v>
      </c>
      <c r="MV112" s="156">
        <v>4</v>
      </c>
      <c r="MW112" s="156">
        <v>3</v>
      </c>
      <c r="MX112" s="156">
        <v>34</v>
      </c>
      <c r="MY112" s="156">
        <v>17</v>
      </c>
      <c r="MZ112" s="156">
        <v>146</v>
      </c>
      <c r="NA112" s="156">
        <v>3</v>
      </c>
      <c r="NB112" s="156">
        <v>75</v>
      </c>
      <c r="NC112" s="156">
        <v>82</v>
      </c>
      <c r="ND112" s="156"/>
      <c r="NE112" s="156">
        <v>5</v>
      </c>
      <c r="NF112" s="156"/>
      <c r="NG112" s="156"/>
      <c r="NH112" s="156">
        <v>12</v>
      </c>
      <c r="NI112" s="278"/>
      <c r="NJ112" s="289">
        <f t="shared" si="37"/>
        <v>6015</v>
      </c>
      <c r="NK112" s="290">
        <f t="shared" si="38"/>
        <v>16.434426229508198</v>
      </c>
      <c r="NL112" s="386">
        <f t="shared" si="39"/>
        <v>53313</v>
      </c>
      <c r="NM112" s="387">
        <f t="shared" si="40"/>
        <v>6015</v>
      </c>
      <c r="NN112" s="393">
        <f t="shared" si="41"/>
        <v>0.10138551779935275</v>
      </c>
      <c r="NO112" s="380"/>
      <c r="NP112" s="176">
        <v>2</v>
      </c>
      <c r="NQ112" s="176">
        <v>69</v>
      </c>
      <c r="NR112" s="176">
        <v>269</v>
      </c>
      <c r="NS112" s="176">
        <v>1374</v>
      </c>
      <c r="NT112" s="176">
        <v>2288</v>
      </c>
      <c r="NU112" s="176">
        <v>1351</v>
      </c>
      <c r="NV112" s="176"/>
      <c r="NW112" s="176"/>
      <c r="NX112" s="176"/>
      <c r="NY112" s="176">
        <v>662</v>
      </c>
      <c r="NZ112" s="176"/>
      <c r="OA112" s="176"/>
      <c r="OB112" s="176"/>
      <c r="OC112" s="176"/>
      <c r="OD112" s="176"/>
      <c r="OE112" s="397"/>
      <c r="OF112" s="403">
        <f t="shared" si="42"/>
        <v>6015</v>
      </c>
      <c r="OG112" s="407">
        <f t="shared" si="43"/>
        <v>5.6525353283458021E-2</v>
      </c>
      <c r="OH112" s="415">
        <v>543</v>
      </c>
      <c r="OI112" s="416">
        <v>41</v>
      </c>
      <c r="OJ112" s="416">
        <v>69</v>
      </c>
      <c r="OK112" s="416">
        <v>653</v>
      </c>
      <c r="OL112" s="416">
        <v>62</v>
      </c>
      <c r="OM112" s="416">
        <v>89</v>
      </c>
      <c r="ON112" s="416">
        <v>520</v>
      </c>
      <c r="OO112" s="416">
        <v>671</v>
      </c>
      <c r="OP112" s="417">
        <v>1324</v>
      </c>
      <c r="OQ112" s="429"/>
      <c r="OR112" s="430"/>
      <c r="OS112" s="431"/>
      <c r="OT112" s="346">
        <v>7.3000000000000007</v>
      </c>
      <c r="OU112" s="177">
        <v>1.4600000000000002</v>
      </c>
      <c r="OV112" s="171">
        <v>8.1</v>
      </c>
      <c r="OW112" s="177">
        <v>0.32400000000000001</v>
      </c>
      <c r="OX112" s="171">
        <v>28.8</v>
      </c>
      <c r="OY112" s="177">
        <v>5.76</v>
      </c>
      <c r="OZ112" s="171">
        <v>61.55</v>
      </c>
      <c r="PA112" s="178">
        <v>2.4619999999999997</v>
      </c>
      <c r="PB112" s="155"/>
      <c r="PC112" s="156"/>
      <c r="PD112" s="156"/>
      <c r="PE112" s="156"/>
      <c r="PF112" s="156"/>
      <c r="PG112" s="156"/>
      <c r="PH112" s="156"/>
      <c r="PI112" s="156"/>
      <c r="PJ112" s="157"/>
    </row>
    <row r="113" spans="1:426" x14ac:dyDescent="0.15">
      <c r="A113" s="130" t="s">
        <v>736</v>
      </c>
      <c r="B113" s="131" t="s">
        <v>737</v>
      </c>
      <c r="C113" s="132" t="s">
        <v>738</v>
      </c>
      <c r="D113" s="131" t="s">
        <v>739</v>
      </c>
      <c r="E113" s="131" t="s">
        <v>229</v>
      </c>
      <c r="F113" s="132" t="s">
        <v>740</v>
      </c>
      <c r="G113" s="132" t="s">
        <v>740</v>
      </c>
      <c r="H113" s="132" t="s">
        <v>186</v>
      </c>
      <c r="I113" s="132" t="s">
        <v>493</v>
      </c>
      <c r="J113" s="133" t="s">
        <v>282</v>
      </c>
      <c r="K113" s="134">
        <v>2937081</v>
      </c>
      <c r="L113" s="135">
        <v>18972</v>
      </c>
      <c r="M113" s="135">
        <v>2879671</v>
      </c>
      <c r="N113" s="135">
        <v>1800922</v>
      </c>
      <c r="O113" s="136">
        <v>0.62539158119104576</v>
      </c>
      <c r="P113" s="137">
        <v>57410</v>
      </c>
      <c r="Q113" s="138">
        <v>10024.582249999999</v>
      </c>
      <c r="R113" s="139">
        <v>2436398.6584100001</v>
      </c>
      <c r="S113" s="139">
        <v>228422.09458999996</v>
      </c>
      <c r="T113" s="139">
        <v>2674845.3352500005</v>
      </c>
      <c r="U113" s="467">
        <f t="shared" si="22"/>
        <v>0.91071554895830265</v>
      </c>
      <c r="V113" s="140">
        <v>251.9454365</v>
      </c>
      <c r="W113" s="141">
        <v>13.855138889999999</v>
      </c>
      <c r="X113" s="141">
        <v>477.59423279999999</v>
      </c>
      <c r="Y113" s="141">
        <v>106.001746</v>
      </c>
      <c r="Z113" s="141">
        <v>27.56</v>
      </c>
      <c r="AA113" s="141">
        <v>150.17825400000001</v>
      </c>
      <c r="AB113" s="141">
        <v>7.17</v>
      </c>
      <c r="AC113" s="141">
        <v>109.90456349999999</v>
      </c>
      <c r="AD113" s="141">
        <v>230.10341270000001</v>
      </c>
      <c r="AE113" s="141">
        <v>1374.3127843900002</v>
      </c>
      <c r="AF113" s="142">
        <v>0.24358915718558471</v>
      </c>
      <c r="AG113" s="143">
        <v>0.46175385536085284</v>
      </c>
      <c r="AH113" s="147"/>
      <c r="AI113" s="148">
        <v>1</v>
      </c>
      <c r="AJ113" s="149">
        <v>9</v>
      </c>
      <c r="AK113" s="150">
        <v>2082</v>
      </c>
      <c r="AL113" s="150">
        <v>40</v>
      </c>
      <c r="AM113" s="150"/>
      <c r="AN113" s="151">
        <v>8</v>
      </c>
      <c r="AO113" s="149">
        <v>47049</v>
      </c>
      <c r="AP113" s="150">
        <v>9733</v>
      </c>
      <c r="AQ113" s="151">
        <v>12062</v>
      </c>
      <c r="AR113" s="152"/>
      <c r="AS113" s="153">
        <v>1</v>
      </c>
      <c r="AT113" s="153"/>
      <c r="AU113" s="153"/>
      <c r="AV113" s="153"/>
      <c r="AW113" s="153"/>
      <c r="AX113" s="153"/>
      <c r="AY113" s="153"/>
      <c r="AZ113" s="153"/>
      <c r="BA113" s="153"/>
      <c r="BB113" s="153"/>
      <c r="BC113" s="153"/>
      <c r="BD113" s="153"/>
      <c r="BE113" s="153"/>
      <c r="BF113" s="153"/>
      <c r="BG113" s="153">
        <v>1</v>
      </c>
      <c r="BH113" s="153"/>
      <c r="BI113" s="153"/>
      <c r="BJ113" s="153">
        <v>1</v>
      </c>
      <c r="BK113" s="153"/>
      <c r="BL113" s="153"/>
      <c r="BM113" s="153"/>
      <c r="BN113" s="153"/>
      <c r="BO113" s="153"/>
      <c r="BP113" s="153"/>
      <c r="BQ113" s="153"/>
      <c r="BR113" s="153"/>
      <c r="BS113" s="154">
        <v>3</v>
      </c>
      <c r="BT113" s="155"/>
      <c r="BU113" s="156"/>
      <c r="BV113" s="156">
        <v>20</v>
      </c>
      <c r="BW113" s="156"/>
      <c r="BX113" s="156">
        <v>21</v>
      </c>
      <c r="BY113" s="156"/>
      <c r="BZ113" s="156"/>
      <c r="CA113" s="156"/>
      <c r="CB113" s="156">
        <v>40</v>
      </c>
      <c r="CC113" s="156"/>
      <c r="CD113" s="156"/>
      <c r="CE113" s="156"/>
      <c r="CF113" s="156">
        <v>51</v>
      </c>
      <c r="CG113" s="156"/>
      <c r="CH113" s="156"/>
      <c r="CI113" s="156">
        <v>71</v>
      </c>
      <c r="CJ113" s="156"/>
      <c r="CK113" s="156"/>
      <c r="CL113" s="156"/>
      <c r="CM113" s="156"/>
      <c r="CN113" s="156"/>
      <c r="CO113" s="156">
        <v>23</v>
      </c>
      <c r="CP113" s="156"/>
      <c r="CQ113" s="156">
        <v>33</v>
      </c>
      <c r="CR113" s="156"/>
      <c r="CS113" s="156">
        <v>8</v>
      </c>
      <c r="CT113" s="156"/>
      <c r="CU113" s="156"/>
      <c r="CV113" s="156">
        <v>43</v>
      </c>
      <c r="CW113" s="156">
        <v>12</v>
      </c>
      <c r="CX113" s="156"/>
      <c r="CY113" s="156"/>
      <c r="CZ113" s="156"/>
      <c r="DA113" s="156"/>
      <c r="DB113" s="156"/>
      <c r="DC113" s="156"/>
      <c r="DD113" s="156"/>
      <c r="DE113" s="156"/>
      <c r="DF113" s="156">
        <v>25</v>
      </c>
      <c r="DG113" s="278">
        <v>106</v>
      </c>
      <c r="DH113" s="289">
        <v>453</v>
      </c>
      <c r="DI113" s="290">
        <f t="shared" si="23"/>
        <v>12</v>
      </c>
      <c r="DJ113" s="284"/>
      <c r="DK113" s="158"/>
      <c r="DL113" s="158">
        <v>0.47103825136612021</v>
      </c>
      <c r="DM113" s="158"/>
      <c r="DN113" s="158">
        <v>0.45303148581837105</v>
      </c>
      <c r="DO113" s="158"/>
      <c r="DP113" s="158"/>
      <c r="DQ113" s="158"/>
      <c r="DR113" s="158">
        <v>0.43968579234972677</v>
      </c>
      <c r="DS113" s="158"/>
      <c r="DT113" s="158"/>
      <c r="DU113" s="158"/>
      <c r="DV113" s="158">
        <v>0.40308582449373193</v>
      </c>
      <c r="DW113" s="158"/>
      <c r="DX113" s="158"/>
      <c r="DY113" s="158">
        <v>0.52416685907796501</v>
      </c>
      <c r="DZ113" s="158"/>
      <c r="EA113" s="158"/>
      <c r="EB113" s="158"/>
      <c r="EC113" s="158"/>
      <c r="ED113" s="158"/>
      <c r="EE113" s="158">
        <v>0.39130434782608697</v>
      </c>
      <c r="EF113" s="158"/>
      <c r="EG113" s="158">
        <v>0.44270574598443452</v>
      </c>
      <c r="EH113" s="158"/>
      <c r="EI113" s="158">
        <v>6.4890710382513664E-3</v>
      </c>
      <c r="EJ113" s="158"/>
      <c r="EK113" s="158"/>
      <c r="EL113" s="158">
        <v>0.78523319354428767</v>
      </c>
      <c r="EM113" s="158">
        <v>0.50933515482695813</v>
      </c>
      <c r="EN113" s="158"/>
      <c r="EO113" s="158"/>
      <c r="EP113" s="158"/>
      <c r="EQ113" s="158"/>
      <c r="ER113" s="158"/>
      <c r="ES113" s="158"/>
      <c r="ET113" s="158"/>
      <c r="EU113" s="158"/>
      <c r="EV113" s="158">
        <v>0.76218579234972672</v>
      </c>
      <c r="EW113" s="159">
        <v>0.67914217960614498</v>
      </c>
      <c r="EX113" s="160">
        <v>0.5493974595592227</v>
      </c>
      <c r="EY113" s="149">
        <v>7</v>
      </c>
      <c r="EZ113" s="150"/>
      <c r="FA113" s="150"/>
      <c r="FB113" s="150"/>
      <c r="FC113" s="150"/>
      <c r="FD113" s="150"/>
      <c r="FE113" s="150">
        <v>5</v>
      </c>
      <c r="FF113" s="150"/>
      <c r="FG113" s="150"/>
      <c r="FH113" s="150"/>
      <c r="FI113" s="150"/>
      <c r="FJ113" s="150"/>
      <c r="FK113" s="150">
        <v>8</v>
      </c>
      <c r="FL113" s="150"/>
      <c r="FM113" s="150"/>
      <c r="FN113" s="150"/>
      <c r="FO113" s="150"/>
      <c r="FP113" s="150"/>
      <c r="FQ113" s="150">
        <v>5</v>
      </c>
      <c r="FR113" s="150"/>
      <c r="FS113" s="150">
        <v>6</v>
      </c>
      <c r="FT113" s="150"/>
      <c r="FU113" s="150">
        <v>6</v>
      </c>
      <c r="FV113" s="150"/>
      <c r="FW113" s="150"/>
      <c r="FX113" s="150"/>
      <c r="FY113" s="150"/>
      <c r="FZ113" s="150"/>
      <c r="GA113" s="150"/>
      <c r="GB113" s="150"/>
      <c r="GC113" s="150"/>
      <c r="GD113" s="296">
        <v>11</v>
      </c>
      <c r="GE113" s="307">
        <v>48</v>
      </c>
      <c r="GF113" s="308">
        <f t="shared" si="24"/>
        <v>7</v>
      </c>
      <c r="GG113" s="302">
        <v>0.66822794691647147</v>
      </c>
      <c r="GH113" s="161"/>
      <c r="GI113" s="161"/>
      <c r="GJ113" s="161"/>
      <c r="GK113" s="161"/>
      <c r="GL113" s="161"/>
      <c r="GM113" s="161">
        <v>0.43005464480874317</v>
      </c>
      <c r="GN113" s="161"/>
      <c r="GO113" s="161"/>
      <c r="GP113" s="161"/>
      <c r="GQ113" s="161"/>
      <c r="GR113" s="161"/>
      <c r="GS113" s="161">
        <v>0.79132513661202186</v>
      </c>
      <c r="GT113" s="161"/>
      <c r="GU113" s="161"/>
      <c r="GV113" s="161"/>
      <c r="GW113" s="161"/>
      <c r="GX113" s="161"/>
      <c r="GY113" s="161">
        <v>0.41475409836065574</v>
      </c>
      <c r="GZ113" s="161"/>
      <c r="HA113" s="161">
        <v>0.77595628415300544</v>
      </c>
      <c r="HB113" s="161"/>
      <c r="HC113" s="161">
        <v>0.74590163934426235</v>
      </c>
      <c r="HD113" s="161"/>
      <c r="HE113" s="161"/>
      <c r="HF113" s="161"/>
      <c r="HG113" s="161"/>
      <c r="HH113" s="161"/>
      <c r="HI113" s="161"/>
      <c r="HJ113" s="161"/>
      <c r="HK113" s="161"/>
      <c r="HL113" s="162">
        <v>0.81346249379036262</v>
      </c>
      <c r="HM113" s="163">
        <v>0.69398907103825136</v>
      </c>
      <c r="HN113" s="152"/>
      <c r="HO113" s="153">
        <v>20</v>
      </c>
      <c r="HP113" s="153"/>
      <c r="HQ113" s="153"/>
      <c r="HR113" s="153"/>
      <c r="HS113" s="164"/>
      <c r="HT113" s="153"/>
      <c r="HU113" s="165"/>
      <c r="HV113" s="154"/>
      <c r="HW113" s="144">
        <v>125</v>
      </c>
      <c r="HX113" s="145">
        <v>1729</v>
      </c>
      <c r="HY113" s="145">
        <v>145</v>
      </c>
      <c r="HZ113" s="145">
        <v>1158</v>
      </c>
      <c r="IA113" s="145">
        <v>1589</v>
      </c>
      <c r="IB113" s="145">
        <v>2405</v>
      </c>
      <c r="IC113" s="145">
        <v>2578</v>
      </c>
      <c r="ID113" s="145">
        <v>1014</v>
      </c>
      <c r="IE113" s="145">
        <v>3139</v>
      </c>
      <c r="IF113" s="145">
        <v>1493</v>
      </c>
      <c r="IG113" s="145">
        <v>580</v>
      </c>
      <c r="IH113" s="145">
        <v>2115</v>
      </c>
      <c r="II113" s="145">
        <v>438</v>
      </c>
      <c r="IJ113" s="145">
        <v>1403</v>
      </c>
      <c r="IK113" s="145">
        <v>1450</v>
      </c>
      <c r="IL113" s="145">
        <v>1056</v>
      </c>
      <c r="IM113" s="145">
        <v>287</v>
      </c>
      <c r="IN113" s="145">
        <v>135</v>
      </c>
      <c r="IO113" s="145">
        <v>254</v>
      </c>
      <c r="IP113" s="145">
        <v>120</v>
      </c>
      <c r="IQ113" s="145">
        <v>139</v>
      </c>
      <c r="IR113" s="145">
        <v>224</v>
      </c>
      <c r="IS113" s="145">
        <v>12</v>
      </c>
      <c r="IT113" s="145">
        <v>240</v>
      </c>
      <c r="IU113" s="145"/>
      <c r="IV113" s="145">
        <v>1</v>
      </c>
      <c r="IW113" s="145">
        <v>4</v>
      </c>
      <c r="IX113" s="146">
        <v>6</v>
      </c>
      <c r="IY113" s="166">
        <v>23839</v>
      </c>
      <c r="IZ113" s="315">
        <f t="shared" si="25"/>
        <v>5.2854566047233521E-3</v>
      </c>
      <c r="JA113" s="439">
        <f t="shared" si="26"/>
        <v>65.13387978142076</v>
      </c>
      <c r="JB113" s="444">
        <v>2552</v>
      </c>
      <c r="JC113" s="452">
        <v>0.10705147027979361</v>
      </c>
      <c r="JD113" s="445">
        <v>11988</v>
      </c>
      <c r="JE113" s="454">
        <v>0.50287344267796463</v>
      </c>
      <c r="JF113" s="167">
        <v>19.32</v>
      </c>
      <c r="JG113" s="168">
        <v>5.2458068247541929</v>
      </c>
      <c r="JH113" s="168">
        <v>3.3103448275862069</v>
      </c>
      <c r="JI113" s="168">
        <v>3.9386873920552676</v>
      </c>
      <c r="JJ113" s="168">
        <v>6.724984266834487</v>
      </c>
      <c r="JK113" s="168">
        <v>5.0823284823284824</v>
      </c>
      <c r="JL113" s="168">
        <v>5.0155159038013961</v>
      </c>
      <c r="JM113" s="168">
        <v>6.3372781065088759</v>
      </c>
      <c r="JN113" s="168">
        <v>6.2150366358712965</v>
      </c>
      <c r="JO113" s="168">
        <v>5.2926992632283989</v>
      </c>
      <c r="JP113" s="168">
        <v>5.227586206896552</v>
      </c>
      <c r="JQ113" s="168">
        <v>6.208037825059102</v>
      </c>
      <c r="JR113" s="168">
        <v>5.1232876712328768</v>
      </c>
      <c r="JS113" s="168">
        <v>2.5245901639344264</v>
      </c>
      <c r="JT113" s="168">
        <v>3.8868965517241381</v>
      </c>
      <c r="JU113" s="168">
        <v>5.0113636363636367</v>
      </c>
      <c r="JV113" s="168">
        <v>4.5400696864111501</v>
      </c>
      <c r="JW113" s="168">
        <v>7.3037037037037038</v>
      </c>
      <c r="JX113" s="168">
        <v>5.7519685039370083</v>
      </c>
      <c r="JY113" s="168">
        <v>4.291666666666667</v>
      </c>
      <c r="JZ113" s="168">
        <v>2.5467625899280577</v>
      </c>
      <c r="KA113" s="168">
        <v>3.2410714285714284</v>
      </c>
      <c r="KB113" s="168">
        <v>5.5</v>
      </c>
      <c r="KC113" s="168">
        <v>2.4874999999999998</v>
      </c>
      <c r="KD113" s="168"/>
      <c r="KE113" s="168">
        <v>31</v>
      </c>
      <c r="KF113" s="168">
        <v>16.5</v>
      </c>
      <c r="KG113" s="169">
        <v>8</v>
      </c>
      <c r="KH113" s="464">
        <f t="shared" si="27"/>
        <v>6.8750809754591611</v>
      </c>
      <c r="KI113" s="149">
        <v>7239</v>
      </c>
      <c r="KJ113" s="150">
        <v>2733</v>
      </c>
      <c r="KK113" s="150">
        <v>165</v>
      </c>
      <c r="KL113" s="150">
        <v>108</v>
      </c>
      <c r="KM113" s="150"/>
      <c r="KN113" s="296">
        <v>13594</v>
      </c>
      <c r="KO113" s="330">
        <f t="shared" si="28"/>
        <v>0.30366206636184406</v>
      </c>
      <c r="KP113" s="331">
        <f t="shared" si="29"/>
        <v>0.11464407064054701</v>
      </c>
      <c r="KQ113" s="331">
        <f t="shared" si="30"/>
        <v>6.9214312680901044E-3</v>
      </c>
      <c r="KR113" s="331">
        <f t="shared" si="31"/>
        <v>4.5303913754771588E-3</v>
      </c>
      <c r="KS113" s="331">
        <f t="shared" si="32"/>
        <v>0</v>
      </c>
      <c r="KT113" s="332">
        <v>0.57024204035404169</v>
      </c>
      <c r="KU113" s="324">
        <v>17245.436600000001</v>
      </c>
      <c r="KV113" s="170">
        <v>1848.9811999999997</v>
      </c>
      <c r="KW113" s="342">
        <v>19094.417799999999</v>
      </c>
      <c r="KX113" s="351">
        <f t="shared" si="33"/>
        <v>9.6833599189392397E-2</v>
      </c>
      <c r="KY113" s="352">
        <f t="shared" si="34"/>
        <v>0.80097394185997728</v>
      </c>
      <c r="KZ113" s="346">
        <v>9769.060300000001</v>
      </c>
      <c r="LA113" s="171">
        <v>8245.5410000000029</v>
      </c>
      <c r="LB113" s="172">
        <v>1079.8164999999999</v>
      </c>
      <c r="LC113" s="173">
        <v>0.51161865223248648</v>
      </c>
      <c r="LD113" s="174">
        <v>466</v>
      </c>
      <c r="LE113" s="175">
        <v>5496</v>
      </c>
      <c r="LF113" s="175">
        <v>323</v>
      </c>
      <c r="LG113" s="175">
        <v>3247</v>
      </c>
      <c r="LH113" s="175">
        <v>8191</v>
      </c>
      <c r="LI113" s="175">
        <v>8724</v>
      </c>
      <c r="LJ113" s="175">
        <v>9098</v>
      </c>
      <c r="LK113" s="175">
        <v>4794</v>
      </c>
      <c r="LL113" s="175">
        <v>14667</v>
      </c>
      <c r="LM113" s="175">
        <v>6278</v>
      </c>
      <c r="LN113" s="175">
        <v>2299</v>
      </c>
      <c r="LO113" s="175">
        <v>10530</v>
      </c>
      <c r="LP113" s="175">
        <v>1791</v>
      </c>
      <c r="LQ113" s="175">
        <v>2911</v>
      </c>
      <c r="LR113" s="175">
        <v>4413</v>
      </c>
      <c r="LS113" s="175">
        <v>3467</v>
      </c>
      <c r="LT113" s="175">
        <v>962</v>
      </c>
      <c r="LU113" s="175">
        <v>793</v>
      </c>
      <c r="LV113" s="175">
        <v>1102</v>
      </c>
      <c r="LW113" s="175">
        <v>360</v>
      </c>
      <c r="LX113" s="175">
        <v>134</v>
      </c>
      <c r="LY113" s="175">
        <v>373</v>
      </c>
      <c r="LZ113" s="175">
        <v>53</v>
      </c>
      <c r="MA113" s="175">
        <v>356</v>
      </c>
      <c r="MB113" s="175"/>
      <c r="MC113" s="175">
        <v>25</v>
      </c>
      <c r="MD113" s="175">
        <v>49</v>
      </c>
      <c r="ME113" s="364">
        <v>32</v>
      </c>
      <c r="MF113" s="374">
        <f t="shared" si="35"/>
        <v>90934</v>
      </c>
      <c r="MG113" s="375">
        <f t="shared" si="36"/>
        <v>248.45355191256832</v>
      </c>
      <c r="MH113" s="369">
        <v>1821</v>
      </c>
      <c r="MI113" s="156">
        <v>1914</v>
      </c>
      <c r="MJ113" s="156">
        <v>17</v>
      </c>
      <c r="MK113" s="156">
        <v>159</v>
      </c>
      <c r="ML113" s="156">
        <v>916</v>
      </c>
      <c r="MM113" s="156">
        <v>1152</v>
      </c>
      <c r="MN113" s="156">
        <v>1279</v>
      </c>
      <c r="MO113" s="156">
        <v>625</v>
      </c>
      <c r="MP113" s="156">
        <v>1729</v>
      </c>
      <c r="MQ113" s="156">
        <v>194</v>
      </c>
      <c r="MR113" s="156">
        <v>152</v>
      </c>
      <c r="MS113" s="156">
        <v>508</v>
      </c>
      <c r="MT113" s="156">
        <v>33</v>
      </c>
      <c r="MU113" s="156">
        <v>27</v>
      </c>
      <c r="MV113" s="156"/>
      <c r="MW113" s="156">
        <v>770</v>
      </c>
      <c r="MX113" s="156">
        <v>59</v>
      </c>
      <c r="MY113" s="156">
        <v>61</v>
      </c>
      <c r="MZ113" s="156">
        <v>110</v>
      </c>
      <c r="NA113" s="156">
        <v>44</v>
      </c>
      <c r="NB113" s="156">
        <v>117</v>
      </c>
      <c r="NC113" s="156">
        <v>146</v>
      </c>
      <c r="ND113" s="156">
        <v>1</v>
      </c>
      <c r="NE113" s="156">
        <v>43</v>
      </c>
      <c r="NF113" s="156"/>
      <c r="NG113" s="156">
        <v>5</v>
      </c>
      <c r="NH113" s="156">
        <v>13</v>
      </c>
      <c r="NI113" s="278">
        <v>10</v>
      </c>
      <c r="NJ113" s="289">
        <f t="shared" si="37"/>
        <v>11905</v>
      </c>
      <c r="NK113" s="290">
        <f t="shared" si="38"/>
        <v>32.527322404371581</v>
      </c>
      <c r="NL113" s="386">
        <f t="shared" si="39"/>
        <v>90934</v>
      </c>
      <c r="NM113" s="387">
        <f t="shared" si="40"/>
        <v>11905</v>
      </c>
      <c r="NN113" s="393">
        <f t="shared" si="41"/>
        <v>0.11576347494627524</v>
      </c>
      <c r="NO113" s="380"/>
      <c r="NP113" s="176">
        <v>116</v>
      </c>
      <c r="NQ113" s="176">
        <v>719</v>
      </c>
      <c r="NR113" s="176">
        <v>712</v>
      </c>
      <c r="NS113" s="176">
        <v>118</v>
      </c>
      <c r="NT113" s="176">
        <v>2625</v>
      </c>
      <c r="NU113" s="176">
        <v>6039</v>
      </c>
      <c r="NV113" s="176"/>
      <c r="NW113" s="176"/>
      <c r="NX113" s="176">
        <v>98</v>
      </c>
      <c r="NY113" s="176">
        <v>687</v>
      </c>
      <c r="NZ113" s="176"/>
      <c r="OA113" s="176"/>
      <c r="OB113" s="176">
        <v>72</v>
      </c>
      <c r="OC113" s="176">
        <v>719</v>
      </c>
      <c r="OD113" s="176"/>
      <c r="OE113" s="397"/>
      <c r="OF113" s="403">
        <f t="shared" si="42"/>
        <v>11905</v>
      </c>
      <c r="OG113" s="407">
        <f t="shared" si="43"/>
        <v>0.12994540109197816</v>
      </c>
      <c r="OH113" s="415">
        <v>1574</v>
      </c>
      <c r="OI113" s="416">
        <v>2</v>
      </c>
      <c r="OJ113" s="416">
        <v>42</v>
      </c>
      <c r="OK113" s="416">
        <v>1618</v>
      </c>
      <c r="OL113" s="416">
        <v>6</v>
      </c>
      <c r="OM113" s="416"/>
      <c r="ON113" s="416">
        <v>386</v>
      </c>
      <c r="OO113" s="416">
        <v>392</v>
      </c>
      <c r="OP113" s="417">
        <v>2010</v>
      </c>
      <c r="OQ113" s="429">
        <v>39</v>
      </c>
      <c r="OR113" s="430">
        <v>128</v>
      </c>
      <c r="OS113" s="431">
        <v>167</v>
      </c>
      <c r="OT113" s="346">
        <v>14.05</v>
      </c>
      <c r="OU113" s="177">
        <v>2.0071428571428571</v>
      </c>
      <c r="OV113" s="171">
        <v>12.35</v>
      </c>
      <c r="OW113" s="177">
        <v>0.30121951219512194</v>
      </c>
      <c r="OX113" s="171">
        <v>38.1</v>
      </c>
      <c r="OY113" s="177">
        <v>5.4428571428571431</v>
      </c>
      <c r="OZ113" s="171">
        <v>86.16</v>
      </c>
      <c r="PA113" s="178">
        <v>2.1014634146341464</v>
      </c>
      <c r="PB113" s="155"/>
      <c r="PC113" s="156">
        <v>112</v>
      </c>
      <c r="PD113" s="156"/>
      <c r="PE113" s="156"/>
      <c r="PF113" s="156">
        <v>24</v>
      </c>
      <c r="PG113" s="156"/>
      <c r="PH113" s="156">
        <v>25</v>
      </c>
      <c r="PI113" s="156">
        <v>161</v>
      </c>
      <c r="PJ113" s="179">
        <v>6.7536389949242838E-3</v>
      </c>
    </row>
    <row r="114" spans="1:426" x14ac:dyDescent="0.15">
      <c r="A114" s="130" t="s">
        <v>736</v>
      </c>
      <c r="B114" s="131" t="s">
        <v>741</v>
      </c>
      <c r="C114" s="132" t="s">
        <v>742</v>
      </c>
      <c r="D114" s="131" t="s">
        <v>743</v>
      </c>
      <c r="E114" s="131" t="s">
        <v>229</v>
      </c>
      <c r="F114" s="132" t="s">
        <v>468</v>
      </c>
      <c r="G114" s="132" t="s">
        <v>468</v>
      </c>
      <c r="H114" s="132" t="s">
        <v>186</v>
      </c>
      <c r="I114" s="132" t="s">
        <v>493</v>
      </c>
      <c r="J114" s="133" t="s">
        <v>282</v>
      </c>
      <c r="K114" s="134"/>
      <c r="L114" s="135"/>
      <c r="M114" s="135"/>
      <c r="N114" s="135"/>
      <c r="O114" s="136"/>
      <c r="P114" s="137"/>
      <c r="Q114" s="138"/>
      <c r="R114" s="139"/>
      <c r="S114" s="139"/>
      <c r="T114" s="139"/>
      <c r="U114" s="467"/>
      <c r="V114" s="140">
        <v>34.779821429999998</v>
      </c>
      <c r="W114" s="141">
        <v>3.07</v>
      </c>
      <c r="X114" s="141">
        <v>104.0587831</v>
      </c>
      <c r="Y114" s="141">
        <v>20.93</v>
      </c>
      <c r="Z114" s="141">
        <v>6.33</v>
      </c>
      <c r="AA114" s="141">
        <v>43.803915340000003</v>
      </c>
      <c r="AB114" s="141">
        <v>0.15</v>
      </c>
      <c r="AC114" s="141">
        <v>29.017003970000001</v>
      </c>
      <c r="AD114" s="141">
        <v>85.263134919999999</v>
      </c>
      <c r="AE114" s="141">
        <v>327.40265876000001</v>
      </c>
      <c r="AF114" s="142">
        <v>0.16319167702791293</v>
      </c>
      <c r="AG114" s="143">
        <v>0.48825803656729255</v>
      </c>
      <c r="AH114" s="147"/>
      <c r="AI114" s="148"/>
      <c r="AJ114" s="149"/>
      <c r="AK114" s="150"/>
      <c r="AL114" s="150"/>
      <c r="AM114" s="150"/>
      <c r="AN114" s="151"/>
      <c r="AO114" s="149">
        <v>2302</v>
      </c>
      <c r="AP114" s="150">
        <v>1735</v>
      </c>
      <c r="AQ114" s="151">
        <v>1632</v>
      </c>
      <c r="AR114" s="152"/>
      <c r="AS114" s="153"/>
      <c r="AT114" s="153"/>
      <c r="AU114" s="153"/>
      <c r="AV114" s="153"/>
      <c r="AW114" s="153"/>
      <c r="AX114" s="153"/>
      <c r="AY114" s="153"/>
      <c r="AZ114" s="153"/>
      <c r="BA114" s="153"/>
      <c r="BB114" s="153"/>
      <c r="BC114" s="153"/>
      <c r="BD114" s="153"/>
      <c r="BE114" s="153"/>
      <c r="BF114" s="153"/>
      <c r="BG114" s="153"/>
      <c r="BH114" s="153"/>
      <c r="BI114" s="153"/>
      <c r="BJ114" s="153"/>
      <c r="BK114" s="153"/>
      <c r="BL114" s="153"/>
      <c r="BM114" s="153"/>
      <c r="BN114" s="153"/>
      <c r="BO114" s="153"/>
      <c r="BP114" s="153"/>
      <c r="BQ114" s="153"/>
      <c r="BR114" s="153"/>
      <c r="BS114" s="154"/>
      <c r="BT114" s="155"/>
      <c r="BU114" s="156"/>
      <c r="BV114" s="156"/>
      <c r="BW114" s="156"/>
      <c r="BX114" s="156"/>
      <c r="BY114" s="156"/>
      <c r="BZ114" s="156"/>
      <c r="CA114" s="156"/>
      <c r="CB114" s="156"/>
      <c r="CC114" s="156"/>
      <c r="CD114" s="156"/>
      <c r="CE114" s="156"/>
      <c r="CF114" s="156"/>
      <c r="CG114" s="156"/>
      <c r="CH114" s="156"/>
      <c r="CI114" s="156"/>
      <c r="CJ114" s="156"/>
      <c r="CK114" s="156"/>
      <c r="CL114" s="156"/>
      <c r="CM114" s="156"/>
      <c r="CN114" s="156"/>
      <c r="CO114" s="156"/>
      <c r="CP114" s="156"/>
      <c r="CQ114" s="156"/>
      <c r="CR114" s="156"/>
      <c r="CS114" s="156"/>
      <c r="CT114" s="156"/>
      <c r="CU114" s="156"/>
      <c r="CV114" s="156"/>
      <c r="CW114" s="156"/>
      <c r="CX114" s="156"/>
      <c r="CY114" s="156"/>
      <c r="CZ114" s="156"/>
      <c r="DA114" s="156"/>
      <c r="DB114" s="156"/>
      <c r="DC114" s="156"/>
      <c r="DD114" s="156"/>
      <c r="DE114" s="156"/>
      <c r="DF114" s="156"/>
      <c r="DG114" s="278">
        <v>56</v>
      </c>
      <c r="DH114" s="289">
        <v>56</v>
      </c>
      <c r="DI114" s="290">
        <f t="shared" si="23"/>
        <v>1</v>
      </c>
      <c r="DJ114" s="284"/>
      <c r="DK114" s="158"/>
      <c r="DL114" s="158"/>
      <c r="DM114" s="158"/>
      <c r="DN114" s="158"/>
      <c r="DO114" s="158"/>
      <c r="DP114" s="158"/>
      <c r="DQ114" s="158"/>
      <c r="DR114" s="158"/>
      <c r="DS114" s="158"/>
      <c r="DT114" s="158"/>
      <c r="DU114" s="158"/>
      <c r="DV114" s="158"/>
      <c r="DW114" s="158"/>
      <c r="DX114" s="158"/>
      <c r="DY114" s="158"/>
      <c r="DZ114" s="158"/>
      <c r="EA114" s="158"/>
      <c r="EB114" s="158"/>
      <c r="EC114" s="158"/>
      <c r="ED114" s="158"/>
      <c r="EE114" s="158"/>
      <c r="EF114" s="158"/>
      <c r="EG114" s="158"/>
      <c r="EH114" s="158"/>
      <c r="EI114" s="158"/>
      <c r="EJ114" s="158"/>
      <c r="EK114" s="158"/>
      <c r="EL114" s="158"/>
      <c r="EM114" s="158"/>
      <c r="EN114" s="158"/>
      <c r="EO114" s="158"/>
      <c r="EP114" s="158"/>
      <c r="EQ114" s="158"/>
      <c r="ER114" s="158"/>
      <c r="ES114" s="158"/>
      <c r="ET114" s="158"/>
      <c r="EU114" s="158"/>
      <c r="EV114" s="158"/>
      <c r="EW114" s="159">
        <v>0.67696135831381732</v>
      </c>
      <c r="EX114" s="160">
        <v>0.67696135831381732</v>
      </c>
      <c r="EY114" s="149"/>
      <c r="EZ114" s="150"/>
      <c r="FA114" s="150"/>
      <c r="FB114" s="150"/>
      <c r="FC114" s="150"/>
      <c r="FD114" s="150"/>
      <c r="FE114" s="150"/>
      <c r="FF114" s="150"/>
      <c r="FG114" s="150"/>
      <c r="FH114" s="150"/>
      <c r="FI114" s="150"/>
      <c r="FJ114" s="150"/>
      <c r="FK114" s="150"/>
      <c r="FL114" s="150"/>
      <c r="FM114" s="150"/>
      <c r="FN114" s="150"/>
      <c r="FO114" s="150"/>
      <c r="FP114" s="150"/>
      <c r="FQ114" s="150"/>
      <c r="FR114" s="150"/>
      <c r="FS114" s="150"/>
      <c r="FT114" s="150"/>
      <c r="FU114" s="150"/>
      <c r="FV114" s="150"/>
      <c r="FW114" s="150"/>
      <c r="FX114" s="150"/>
      <c r="FY114" s="150"/>
      <c r="FZ114" s="150"/>
      <c r="GA114" s="150"/>
      <c r="GB114" s="150"/>
      <c r="GC114" s="150"/>
      <c r="GD114" s="296"/>
      <c r="GE114" s="307"/>
      <c r="GF114" s="308"/>
      <c r="GG114" s="302"/>
      <c r="GH114" s="161"/>
      <c r="GI114" s="161"/>
      <c r="GJ114" s="161"/>
      <c r="GK114" s="161"/>
      <c r="GL114" s="161"/>
      <c r="GM114" s="161"/>
      <c r="GN114" s="161"/>
      <c r="GO114" s="161"/>
      <c r="GP114" s="161"/>
      <c r="GQ114" s="161"/>
      <c r="GR114" s="161"/>
      <c r="GS114" s="161"/>
      <c r="GT114" s="161"/>
      <c r="GU114" s="161"/>
      <c r="GV114" s="161"/>
      <c r="GW114" s="161"/>
      <c r="GX114" s="161"/>
      <c r="GY114" s="161"/>
      <c r="GZ114" s="161"/>
      <c r="HA114" s="161"/>
      <c r="HB114" s="161"/>
      <c r="HC114" s="161"/>
      <c r="HD114" s="161"/>
      <c r="HE114" s="161"/>
      <c r="HF114" s="161"/>
      <c r="HG114" s="161"/>
      <c r="HH114" s="161"/>
      <c r="HI114" s="161"/>
      <c r="HJ114" s="161"/>
      <c r="HK114" s="161"/>
      <c r="HL114" s="162"/>
      <c r="HM114" s="163"/>
      <c r="HN114" s="152">
        <v>202</v>
      </c>
      <c r="HO114" s="153"/>
      <c r="HP114" s="153"/>
      <c r="HQ114" s="153"/>
      <c r="HR114" s="153">
        <v>9</v>
      </c>
      <c r="HS114" s="164">
        <v>0.91651487553126898</v>
      </c>
      <c r="HT114" s="153"/>
      <c r="HU114" s="165"/>
      <c r="HV114" s="154"/>
      <c r="HW114" s="144">
        <v>2</v>
      </c>
      <c r="HX114" s="145">
        <v>46</v>
      </c>
      <c r="HY114" s="145"/>
      <c r="HZ114" s="145">
        <v>32</v>
      </c>
      <c r="IA114" s="145">
        <v>375</v>
      </c>
      <c r="IB114" s="145">
        <v>569</v>
      </c>
      <c r="IC114" s="145">
        <v>146</v>
      </c>
      <c r="ID114" s="145">
        <v>68</v>
      </c>
      <c r="IE114" s="145">
        <v>110</v>
      </c>
      <c r="IF114" s="145">
        <v>30</v>
      </c>
      <c r="IG114" s="145">
        <v>120</v>
      </c>
      <c r="IH114" s="145">
        <v>205</v>
      </c>
      <c r="II114" s="145">
        <v>4</v>
      </c>
      <c r="IJ114" s="145">
        <v>3</v>
      </c>
      <c r="IK114" s="145"/>
      <c r="IL114" s="145"/>
      <c r="IM114" s="145">
        <v>58</v>
      </c>
      <c r="IN114" s="145">
        <v>9</v>
      </c>
      <c r="IO114" s="145">
        <v>34</v>
      </c>
      <c r="IP114" s="145">
        <v>16</v>
      </c>
      <c r="IQ114" s="145">
        <v>26</v>
      </c>
      <c r="IR114" s="145">
        <v>26</v>
      </c>
      <c r="IS114" s="145"/>
      <c r="IT114" s="145">
        <v>13</v>
      </c>
      <c r="IU114" s="145"/>
      <c r="IV114" s="145"/>
      <c r="IW114" s="145">
        <v>1</v>
      </c>
      <c r="IX114" s="146"/>
      <c r="IY114" s="166">
        <v>1893</v>
      </c>
      <c r="IZ114" s="315">
        <f t="shared" si="25"/>
        <v>1.0565240359218173E-3</v>
      </c>
      <c r="JA114" s="439">
        <f t="shared" si="26"/>
        <v>5.1721311475409832</v>
      </c>
      <c r="JB114" s="444">
        <v>155</v>
      </c>
      <c r="JC114" s="452">
        <v>8.1880612783940834E-2</v>
      </c>
      <c r="JD114" s="445">
        <v>1855</v>
      </c>
      <c r="JE114" s="454">
        <v>0.97992604331748545</v>
      </c>
      <c r="JF114" s="167">
        <v>30.5</v>
      </c>
      <c r="JG114" s="168">
        <v>9.9565217391304355</v>
      </c>
      <c r="JH114" s="168"/>
      <c r="JI114" s="168">
        <v>6.28125</v>
      </c>
      <c r="JJ114" s="168">
        <v>9.2853333333333339</v>
      </c>
      <c r="JK114" s="168">
        <v>7.3585237258347975</v>
      </c>
      <c r="JL114" s="168">
        <v>7.0136986301369859</v>
      </c>
      <c r="JM114" s="168">
        <v>9.764705882352942</v>
      </c>
      <c r="JN114" s="168">
        <v>7.0454545454545459</v>
      </c>
      <c r="JO114" s="168">
        <v>9.9</v>
      </c>
      <c r="JP114" s="168">
        <v>7.4249999999999998</v>
      </c>
      <c r="JQ114" s="168">
        <v>11.117073170731707</v>
      </c>
      <c r="JR114" s="168">
        <v>6</v>
      </c>
      <c r="JS114" s="168">
        <v>6</v>
      </c>
      <c r="JT114" s="168"/>
      <c r="JU114" s="168"/>
      <c r="JV114" s="168">
        <v>6.4655172413793105</v>
      </c>
      <c r="JW114" s="168">
        <v>8.4444444444444446</v>
      </c>
      <c r="JX114" s="168">
        <v>11.911764705882353</v>
      </c>
      <c r="JY114" s="168">
        <v>3.1875</v>
      </c>
      <c r="JZ114" s="168">
        <v>2.6923076923076925</v>
      </c>
      <c r="KA114" s="168">
        <v>2.7307692307692308</v>
      </c>
      <c r="KB114" s="168"/>
      <c r="KC114" s="168">
        <v>5.7692307692307692</v>
      </c>
      <c r="KD114" s="168"/>
      <c r="KE114" s="168"/>
      <c r="KF114" s="168">
        <v>4</v>
      </c>
      <c r="KG114" s="169"/>
      <c r="KH114" s="464">
        <f t="shared" si="27"/>
        <v>8.2309092909994543</v>
      </c>
      <c r="KI114" s="149">
        <v>18</v>
      </c>
      <c r="KJ114" s="150">
        <v>66</v>
      </c>
      <c r="KK114" s="150">
        <v>2</v>
      </c>
      <c r="KL114" s="150">
        <v>10</v>
      </c>
      <c r="KM114" s="150">
        <v>1</v>
      </c>
      <c r="KN114" s="296">
        <v>1796</v>
      </c>
      <c r="KO114" s="330">
        <f t="shared" si="28"/>
        <v>9.5087163232963554E-3</v>
      </c>
      <c r="KP114" s="331">
        <f t="shared" si="29"/>
        <v>3.486529318541997E-2</v>
      </c>
      <c r="KQ114" s="331">
        <f t="shared" si="30"/>
        <v>1.0565240359218173E-3</v>
      </c>
      <c r="KR114" s="331">
        <f t="shared" si="31"/>
        <v>5.2826201796090863E-3</v>
      </c>
      <c r="KS114" s="331">
        <f t="shared" si="32"/>
        <v>5.2826201796090863E-4</v>
      </c>
      <c r="KT114" s="332">
        <v>0.94875858425779191</v>
      </c>
      <c r="KU114" s="324">
        <v>1277.0836000000002</v>
      </c>
      <c r="KV114" s="170">
        <v>55.108799999999995</v>
      </c>
      <c r="KW114" s="342">
        <v>1332.1924000000004</v>
      </c>
      <c r="KX114" s="351">
        <f t="shared" si="33"/>
        <v>4.1366997739966077E-2</v>
      </c>
      <c r="KY114" s="352">
        <f t="shared" si="34"/>
        <v>0.70374664553618616</v>
      </c>
      <c r="KZ114" s="346">
        <v>1248.6481999999999</v>
      </c>
      <c r="LA114" s="171">
        <v>67.893100000000004</v>
      </c>
      <c r="LB114" s="172">
        <v>15.6511</v>
      </c>
      <c r="LC114" s="173">
        <v>0.93728818750204546</v>
      </c>
      <c r="LD114" s="174">
        <v>44</v>
      </c>
      <c r="LE114" s="175">
        <v>389</v>
      </c>
      <c r="LF114" s="175"/>
      <c r="LG114" s="175">
        <v>169</v>
      </c>
      <c r="LH114" s="175">
        <v>3060</v>
      </c>
      <c r="LI114" s="175">
        <v>3623</v>
      </c>
      <c r="LJ114" s="175">
        <v>875</v>
      </c>
      <c r="LK114" s="175">
        <v>593</v>
      </c>
      <c r="LL114" s="175">
        <v>671</v>
      </c>
      <c r="LM114" s="175">
        <v>267</v>
      </c>
      <c r="LN114" s="175">
        <v>770</v>
      </c>
      <c r="LO114" s="175">
        <v>2062</v>
      </c>
      <c r="LP114" s="175">
        <v>20</v>
      </c>
      <c r="LQ114" s="175">
        <v>15</v>
      </c>
      <c r="LR114" s="175"/>
      <c r="LS114" s="175"/>
      <c r="LT114" s="175">
        <v>317</v>
      </c>
      <c r="LU114" s="175">
        <v>67</v>
      </c>
      <c r="LV114" s="175">
        <v>362</v>
      </c>
      <c r="LW114" s="175">
        <v>39</v>
      </c>
      <c r="LX114" s="175">
        <v>52</v>
      </c>
      <c r="LY114" s="175">
        <v>47</v>
      </c>
      <c r="LZ114" s="175"/>
      <c r="MA114" s="175">
        <v>62</v>
      </c>
      <c r="MB114" s="175"/>
      <c r="MC114" s="175"/>
      <c r="MD114" s="175">
        <v>3</v>
      </c>
      <c r="ME114" s="364"/>
      <c r="MF114" s="374">
        <f t="shared" si="35"/>
        <v>13507</v>
      </c>
      <c r="MG114" s="375">
        <f t="shared" si="36"/>
        <v>36.904371584699454</v>
      </c>
      <c r="MH114" s="369">
        <v>14</v>
      </c>
      <c r="MI114" s="156">
        <v>25</v>
      </c>
      <c r="MJ114" s="156"/>
      <c r="MK114" s="156"/>
      <c r="ML114" s="156">
        <v>46</v>
      </c>
      <c r="MM114" s="156">
        <v>22</v>
      </c>
      <c r="MN114" s="156">
        <v>12</v>
      </c>
      <c r="MO114" s="156">
        <v>6</v>
      </c>
      <c r="MP114" s="156">
        <v>4</v>
      </c>
      <c r="MQ114" s="156"/>
      <c r="MR114" s="156"/>
      <c r="MS114" s="156">
        <v>15</v>
      </c>
      <c r="MT114" s="156"/>
      <c r="MU114" s="156"/>
      <c r="MV114" s="156"/>
      <c r="MW114" s="156"/>
      <c r="MX114" s="156"/>
      <c r="MY114" s="156"/>
      <c r="MZ114" s="156">
        <v>9</v>
      </c>
      <c r="NA114" s="156"/>
      <c r="NB114" s="156"/>
      <c r="NC114" s="156"/>
      <c r="ND114" s="156"/>
      <c r="NE114" s="156"/>
      <c r="NF114" s="156"/>
      <c r="NG114" s="156"/>
      <c r="NH114" s="156"/>
      <c r="NI114" s="278"/>
      <c r="NJ114" s="289">
        <f t="shared" si="37"/>
        <v>153</v>
      </c>
      <c r="NK114" s="290">
        <f t="shared" si="38"/>
        <v>0.41803278688524592</v>
      </c>
      <c r="NL114" s="386">
        <f t="shared" si="39"/>
        <v>13507</v>
      </c>
      <c r="NM114" s="387">
        <f t="shared" si="40"/>
        <v>153</v>
      </c>
      <c r="NN114" s="393">
        <f t="shared" si="41"/>
        <v>1.1200585651537335E-2</v>
      </c>
      <c r="NO114" s="380"/>
      <c r="NP114" s="176">
        <v>2</v>
      </c>
      <c r="NQ114" s="176">
        <v>6</v>
      </c>
      <c r="NR114" s="176">
        <v>16</v>
      </c>
      <c r="NS114" s="176">
        <v>7</v>
      </c>
      <c r="NT114" s="176">
        <v>39</v>
      </c>
      <c r="NU114" s="176">
        <v>83</v>
      </c>
      <c r="NV114" s="176"/>
      <c r="NW114" s="176"/>
      <c r="NX114" s="176"/>
      <c r="NY114" s="176"/>
      <c r="NZ114" s="176"/>
      <c r="OA114" s="176"/>
      <c r="OB114" s="176"/>
      <c r="OC114" s="176"/>
      <c r="OD114" s="176"/>
      <c r="OE114" s="397"/>
      <c r="OF114" s="403">
        <f t="shared" si="42"/>
        <v>153</v>
      </c>
      <c r="OG114" s="407">
        <f t="shared" si="43"/>
        <v>0.15686274509803921</v>
      </c>
      <c r="OH114" s="415"/>
      <c r="OI114" s="416"/>
      <c r="OJ114" s="416"/>
      <c r="OK114" s="416"/>
      <c r="OL114" s="416"/>
      <c r="OM114" s="416"/>
      <c r="ON114" s="416">
        <v>14</v>
      </c>
      <c r="OO114" s="416">
        <v>14</v>
      </c>
      <c r="OP114" s="417">
        <v>14</v>
      </c>
      <c r="OQ114" s="429">
        <v>1</v>
      </c>
      <c r="OR114" s="430"/>
      <c r="OS114" s="431">
        <v>1</v>
      </c>
      <c r="OT114" s="346"/>
      <c r="OU114" s="177"/>
      <c r="OV114" s="171"/>
      <c r="OW114" s="177"/>
      <c r="OX114" s="171"/>
      <c r="OY114" s="177"/>
      <c r="OZ114" s="171"/>
      <c r="PA114" s="178"/>
      <c r="PB114" s="155"/>
      <c r="PC114" s="156"/>
      <c r="PD114" s="156"/>
      <c r="PE114" s="156"/>
      <c r="PF114" s="156"/>
      <c r="PG114" s="156"/>
      <c r="PH114" s="156"/>
      <c r="PI114" s="156"/>
      <c r="PJ114" s="157"/>
    </row>
    <row r="115" spans="1:426" x14ac:dyDescent="0.15">
      <c r="A115" s="130" t="s">
        <v>744</v>
      </c>
      <c r="B115" s="131" t="s">
        <v>745</v>
      </c>
      <c r="C115" s="132" t="s">
        <v>746</v>
      </c>
      <c r="D115" s="131" t="s">
        <v>747</v>
      </c>
      <c r="E115" s="131" t="s">
        <v>229</v>
      </c>
      <c r="F115" s="132" t="s">
        <v>269</v>
      </c>
      <c r="G115" s="132" t="s">
        <v>269</v>
      </c>
      <c r="H115" s="132" t="s">
        <v>186</v>
      </c>
      <c r="I115" s="132" t="s">
        <v>493</v>
      </c>
      <c r="J115" s="133" t="s">
        <v>282</v>
      </c>
      <c r="K115" s="134">
        <v>2584796</v>
      </c>
      <c r="L115" s="135">
        <v>40005</v>
      </c>
      <c r="M115" s="135">
        <v>2583465</v>
      </c>
      <c r="N115" s="135">
        <v>1632922</v>
      </c>
      <c r="O115" s="136">
        <v>0.63206662370111455</v>
      </c>
      <c r="P115" s="137">
        <v>1331</v>
      </c>
      <c r="Q115" s="138">
        <v>4523.8551699999998</v>
      </c>
      <c r="R115" s="139">
        <v>2145392.2252500006</v>
      </c>
      <c r="S115" s="139">
        <v>140559.82665999999</v>
      </c>
      <c r="T115" s="139">
        <v>2290475.9070800003</v>
      </c>
      <c r="U115" s="467">
        <f t="shared" si="22"/>
        <v>0.8861341115817265</v>
      </c>
      <c r="V115" s="140">
        <v>267.06827379999999</v>
      </c>
      <c r="W115" s="141">
        <v>11.02</v>
      </c>
      <c r="X115" s="141">
        <v>589.27243390000001</v>
      </c>
      <c r="Y115" s="141">
        <v>162.24179889999999</v>
      </c>
      <c r="Z115" s="141">
        <v>36.07</v>
      </c>
      <c r="AA115" s="141">
        <v>270.0829291</v>
      </c>
      <c r="AB115" s="141">
        <v>5.187883598</v>
      </c>
      <c r="AC115" s="141">
        <v>185.7201786</v>
      </c>
      <c r="AD115" s="141">
        <v>198.7655556</v>
      </c>
      <c r="AE115" s="141">
        <v>1725.429053498</v>
      </c>
      <c r="AF115" s="142">
        <v>0.19916447619860134</v>
      </c>
      <c r="AG115" s="143">
        <v>0.43944619091617626</v>
      </c>
      <c r="AH115" s="147">
        <v>1</v>
      </c>
      <c r="AI115" s="148"/>
      <c r="AJ115" s="149">
        <v>38367</v>
      </c>
      <c r="AK115" s="150">
        <v>36345</v>
      </c>
      <c r="AL115" s="150">
        <v>14890</v>
      </c>
      <c r="AM115" s="150">
        <v>410</v>
      </c>
      <c r="AN115" s="151">
        <v>25063</v>
      </c>
      <c r="AO115" s="149">
        <v>14599</v>
      </c>
      <c r="AP115" s="150">
        <v>9175</v>
      </c>
      <c r="AQ115" s="151">
        <v>10016</v>
      </c>
      <c r="AR115" s="152"/>
      <c r="AS115" s="153">
        <v>1</v>
      </c>
      <c r="AT115" s="153"/>
      <c r="AU115" s="153"/>
      <c r="AV115" s="153"/>
      <c r="AW115" s="153"/>
      <c r="AX115" s="153"/>
      <c r="AY115" s="153"/>
      <c r="AZ115" s="153"/>
      <c r="BA115" s="153"/>
      <c r="BB115" s="153"/>
      <c r="BC115" s="153"/>
      <c r="BD115" s="153"/>
      <c r="BE115" s="153"/>
      <c r="BF115" s="153"/>
      <c r="BG115" s="153">
        <v>1</v>
      </c>
      <c r="BH115" s="153"/>
      <c r="BI115" s="153"/>
      <c r="BJ115" s="153"/>
      <c r="BK115" s="153"/>
      <c r="BL115" s="153">
        <v>1</v>
      </c>
      <c r="BM115" s="153"/>
      <c r="BN115" s="153"/>
      <c r="BO115" s="153"/>
      <c r="BP115" s="153"/>
      <c r="BQ115" s="153"/>
      <c r="BR115" s="153"/>
      <c r="BS115" s="154">
        <v>3</v>
      </c>
      <c r="BT115" s="155"/>
      <c r="BU115" s="156"/>
      <c r="BV115" s="156">
        <v>12</v>
      </c>
      <c r="BW115" s="156"/>
      <c r="BX115" s="156"/>
      <c r="BY115" s="156"/>
      <c r="BZ115" s="156"/>
      <c r="CA115" s="156"/>
      <c r="CB115" s="156">
        <v>30</v>
      </c>
      <c r="CC115" s="156"/>
      <c r="CD115" s="156"/>
      <c r="CE115" s="156"/>
      <c r="CF115" s="156">
        <v>48</v>
      </c>
      <c r="CG115" s="156"/>
      <c r="CH115" s="156"/>
      <c r="CI115" s="156">
        <v>45</v>
      </c>
      <c r="CJ115" s="156"/>
      <c r="CK115" s="156"/>
      <c r="CL115" s="156"/>
      <c r="CM115" s="156"/>
      <c r="CN115" s="156"/>
      <c r="CO115" s="156">
        <v>20</v>
      </c>
      <c r="CP115" s="156"/>
      <c r="CQ115" s="156">
        <v>30</v>
      </c>
      <c r="CR115" s="156"/>
      <c r="CS115" s="156">
        <v>10</v>
      </c>
      <c r="CT115" s="156"/>
      <c r="CU115" s="156"/>
      <c r="CV115" s="156">
        <v>45</v>
      </c>
      <c r="CW115" s="156">
        <v>20</v>
      </c>
      <c r="CX115" s="156"/>
      <c r="CY115" s="156">
        <v>20</v>
      </c>
      <c r="CZ115" s="156"/>
      <c r="DA115" s="156"/>
      <c r="DB115" s="156"/>
      <c r="DC115" s="156">
        <v>20</v>
      </c>
      <c r="DD115" s="156"/>
      <c r="DE115" s="156"/>
      <c r="DF115" s="156">
        <v>20</v>
      </c>
      <c r="DG115" s="278">
        <v>74</v>
      </c>
      <c r="DH115" s="289">
        <v>394</v>
      </c>
      <c r="DI115" s="290">
        <f t="shared" si="23"/>
        <v>13</v>
      </c>
      <c r="DJ115" s="284"/>
      <c r="DK115" s="158"/>
      <c r="DL115" s="158">
        <v>0.49977231329690347</v>
      </c>
      <c r="DM115" s="158"/>
      <c r="DN115" s="158"/>
      <c r="DO115" s="158"/>
      <c r="DP115" s="158"/>
      <c r="DQ115" s="158"/>
      <c r="DR115" s="158">
        <v>0.30318761384335152</v>
      </c>
      <c r="DS115" s="158"/>
      <c r="DT115" s="158"/>
      <c r="DU115" s="158"/>
      <c r="DV115" s="158">
        <v>0.32525045537340619</v>
      </c>
      <c r="DW115" s="158"/>
      <c r="DX115" s="158"/>
      <c r="DY115" s="158">
        <v>0.64735883424408014</v>
      </c>
      <c r="DZ115" s="158"/>
      <c r="EA115" s="158"/>
      <c r="EB115" s="158"/>
      <c r="EC115" s="158"/>
      <c r="ED115" s="158"/>
      <c r="EE115" s="158">
        <v>0.503551912568306</v>
      </c>
      <c r="EF115" s="158"/>
      <c r="EG115" s="158">
        <v>0.4423497267759563</v>
      </c>
      <c r="EH115" s="158"/>
      <c r="EI115" s="158">
        <v>0.13032786885245901</v>
      </c>
      <c r="EJ115" s="158"/>
      <c r="EK115" s="158"/>
      <c r="EL115" s="158">
        <v>0.69593199757134183</v>
      </c>
      <c r="EM115" s="158">
        <v>0.35027322404371586</v>
      </c>
      <c r="EN115" s="158"/>
      <c r="EO115" s="158">
        <v>0.6743169398907104</v>
      </c>
      <c r="EP115" s="158"/>
      <c r="EQ115" s="158"/>
      <c r="ER115" s="158"/>
      <c r="ES115" s="158">
        <v>1.153415300546448</v>
      </c>
      <c r="ET115" s="158"/>
      <c r="EU115" s="158"/>
      <c r="EV115" s="158">
        <v>0.56666666666666665</v>
      </c>
      <c r="EW115" s="159">
        <v>0.72976665189779943</v>
      </c>
      <c r="EX115" s="160">
        <v>0.57028931236304126</v>
      </c>
      <c r="EY115" s="149">
        <v>10</v>
      </c>
      <c r="EZ115" s="150"/>
      <c r="FA115" s="150"/>
      <c r="FB115" s="150"/>
      <c r="FC115" s="150"/>
      <c r="FD115" s="150"/>
      <c r="FE115" s="150">
        <v>4</v>
      </c>
      <c r="FF115" s="150"/>
      <c r="FG115" s="150"/>
      <c r="FH115" s="150">
        <v>3</v>
      </c>
      <c r="FI115" s="150"/>
      <c r="FJ115" s="150"/>
      <c r="FK115" s="150">
        <v>12</v>
      </c>
      <c r="FL115" s="150"/>
      <c r="FM115" s="150"/>
      <c r="FN115" s="150"/>
      <c r="FO115" s="150"/>
      <c r="FP115" s="150"/>
      <c r="FQ115" s="150">
        <v>3</v>
      </c>
      <c r="FR115" s="150"/>
      <c r="FS115" s="150">
        <v>8</v>
      </c>
      <c r="FT115" s="150"/>
      <c r="FU115" s="150">
        <v>4</v>
      </c>
      <c r="FV115" s="150"/>
      <c r="FW115" s="150"/>
      <c r="FX115" s="150"/>
      <c r="FY115" s="150"/>
      <c r="FZ115" s="150"/>
      <c r="GA115" s="150"/>
      <c r="GB115" s="150"/>
      <c r="GC115" s="150">
        <v>4</v>
      </c>
      <c r="GD115" s="296">
        <v>8</v>
      </c>
      <c r="GE115" s="307">
        <v>56</v>
      </c>
      <c r="GF115" s="308">
        <f t="shared" si="24"/>
        <v>9</v>
      </c>
      <c r="GG115" s="302">
        <v>0.58633879781420761</v>
      </c>
      <c r="GH115" s="161"/>
      <c r="GI115" s="161"/>
      <c r="GJ115" s="161"/>
      <c r="GK115" s="161"/>
      <c r="GL115" s="161"/>
      <c r="GM115" s="161">
        <v>0.60245901639344257</v>
      </c>
      <c r="GN115" s="161"/>
      <c r="GO115" s="161"/>
      <c r="GP115" s="161">
        <v>0.3797814207650273</v>
      </c>
      <c r="GQ115" s="161"/>
      <c r="GR115" s="161"/>
      <c r="GS115" s="161">
        <v>0.52550091074681238</v>
      </c>
      <c r="GT115" s="161"/>
      <c r="GU115" s="161"/>
      <c r="GV115" s="161"/>
      <c r="GW115" s="161"/>
      <c r="GX115" s="161"/>
      <c r="GY115" s="161">
        <v>0.52914389799635697</v>
      </c>
      <c r="GZ115" s="161"/>
      <c r="HA115" s="161">
        <v>0.57445355191256831</v>
      </c>
      <c r="HB115" s="161"/>
      <c r="HC115" s="161">
        <v>0.79918032786885251</v>
      </c>
      <c r="HD115" s="161"/>
      <c r="HE115" s="161"/>
      <c r="HF115" s="161"/>
      <c r="HG115" s="161"/>
      <c r="HH115" s="161"/>
      <c r="HI115" s="161"/>
      <c r="HJ115" s="161"/>
      <c r="HK115" s="161">
        <v>0.30396174863387976</v>
      </c>
      <c r="HL115" s="162">
        <v>0.59357923497267762</v>
      </c>
      <c r="HM115" s="163">
        <v>0.55469359875097579</v>
      </c>
      <c r="HN115" s="152">
        <v>116</v>
      </c>
      <c r="HO115" s="153"/>
      <c r="HP115" s="153"/>
      <c r="HQ115" s="153"/>
      <c r="HR115" s="153"/>
      <c r="HS115" s="164"/>
      <c r="HT115" s="153"/>
      <c r="HU115" s="165"/>
      <c r="HV115" s="154"/>
      <c r="HW115" s="144">
        <v>101</v>
      </c>
      <c r="HX115" s="145">
        <v>1181</v>
      </c>
      <c r="HY115" s="145">
        <v>210</v>
      </c>
      <c r="HZ115" s="145">
        <v>1066</v>
      </c>
      <c r="IA115" s="145">
        <v>1190</v>
      </c>
      <c r="IB115" s="145">
        <v>1474</v>
      </c>
      <c r="IC115" s="145">
        <v>1779</v>
      </c>
      <c r="ID115" s="145">
        <v>651</v>
      </c>
      <c r="IE115" s="145">
        <v>3078</v>
      </c>
      <c r="IF115" s="145">
        <v>736</v>
      </c>
      <c r="IG115" s="145">
        <v>437</v>
      </c>
      <c r="IH115" s="145">
        <v>1419</v>
      </c>
      <c r="II115" s="145">
        <v>350</v>
      </c>
      <c r="IJ115" s="145">
        <v>914</v>
      </c>
      <c r="IK115" s="145">
        <v>1221</v>
      </c>
      <c r="IL115" s="145">
        <v>980</v>
      </c>
      <c r="IM115" s="145">
        <v>163</v>
      </c>
      <c r="IN115" s="145">
        <v>124</v>
      </c>
      <c r="IO115" s="145">
        <v>243</v>
      </c>
      <c r="IP115" s="145">
        <v>65</v>
      </c>
      <c r="IQ115" s="145">
        <v>66</v>
      </c>
      <c r="IR115" s="145">
        <v>185</v>
      </c>
      <c r="IS115" s="145">
        <v>8</v>
      </c>
      <c r="IT115" s="145">
        <v>233</v>
      </c>
      <c r="IU115" s="145">
        <v>1003</v>
      </c>
      <c r="IV115" s="145"/>
      <c r="IW115" s="145">
        <v>19</v>
      </c>
      <c r="IX115" s="146">
        <v>5</v>
      </c>
      <c r="IY115" s="166">
        <v>18901</v>
      </c>
      <c r="IZ115" s="315">
        <f t="shared" si="25"/>
        <v>5.3436326120311099E-3</v>
      </c>
      <c r="JA115" s="439">
        <f t="shared" si="26"/>
        <v>51.642076502732237</v>
      </c>
      <c r="JB115" s="444">
        <v>3237</v>
      </c>
      <c r="JC115" s="452">
        <v>0.17126077985291782</v>
      </c>
      <c r="JD115" s="445">
        <v>5842</v>
      </c>
      <c r="JE115" s="454">
        <v>0.30908417544045291</v>
      </c>
      <c r="JF115" s="167">
        <v>21.683168316831683</v>
      </c>
      <c r="JG115" s="168">
        <v>4.8391193903471637</v>
      </c>
      <c r="JH115" s="168">
        <v>3.5142857142857142</v>
      </c>
      <c r="JI115" s="168">
        <v>3.3189493433395874</v>
      </c>
      <c r="JJ115" s="168">
        <v>7.246218487394958</v>
      </c>
      <c r="JK115" s="168">
        <v>7.5366350067842607</v>
      </c>
      <c r="JL115" s="168">
        <v>5.58628442945475</v>
      </c>
      <c r="JM115" s="168">
        <v>7.1920122887864819</v>
      </c>
      <c r="JN115" s="168">
        <v>5.9766081871345031</v>
      </c>
      <c r="JO115" s="168">
        <v>6.7078804347826084</v>
      </c>
      <c r="JP115" s="168">
        <v>6.0800915331807781</v>
      </c>
      <c r="JQ115" s="168">
        <v>5.9584214235377022</v>
      </c>
      <c r="JR115" s="168">
        <v>4.5828571428571427</v>
      </c>
      <c r="JS115" s="168">
        <v>2.9070021881838075</v>
      </c>
      <c r="JT115" s="168">
        <v>4.2628992628992632</v>
      </c>
      <c r="JU115" s="168">
        <v>5.4030612244897958</v>
      </c>
      <c r="JV115" s="168">
        <v>6.6441717791411046</v>
      </c>
      <c r="JW115" s="168">
        <v>6.7983870967741939</v>
      </c>
      <c r="JX115" s="168">
        <v>8.9753086419753085</v>
      </c>
      <c r="JY115" s="168">
        <v>5.4</v>
      </c>
      <c r="JZ115" s="168">
        <v>2.6666666666666665</v>
      </c>
      <c r="KA115" s="168">
        <v>3.4054054054054053</v>
      </c>
      <c r="KB115" s="168">
        <v>11.5</v>
      </c>
      <c r="KC115" s="168">
        <v>2.6609442060085837</v>
      </c>
      <c r="KD115" s="168">
        <v>9.4287138584247252</v>
      </c>
      <c r="KE115" s="168"/>
      <c r="KF115" s="168">
        <v>6.5263157894736841</v>
      </c>
      <c r="KG115" s="169">
        <v>6.6</v>
      </c>
      <c r="KH115" s="464">
        <f t="shared" si="27"/>
        <v>6.4222743636355499</v>
      </c>
      <c r="KI115" s="149">
        <v>6164</v>
      </c>
      <c r="KJ115" s="150">
        <v>3216</v>
      </c>
      <c r="KK115" s="150">
        <v>142</v>
      </c>
      <c r="KL115" s="150">
        <v>299</v>
      </c>
      <c r="KM115" s="150"/>
      <c r="KN115" s="296">
        <v>9080</v>
      </c>
      <c r="KO115" s="330">
        <f t="shared" si="28"/>
        <v>0.32612031109465106</v>
      </c>
      <c r="KP115" s="331">
        <f t="shared" si="29"/>
        <v>0.17014972752764404</v>
      </c>
      <c r="KQ115" s="331">
        <f t="shared" si="30"/>
        <v>7.5128300089942332E-3</v>
      </c>
      <c r="KR115" s="331">
        <f t="shared" si="31"/>
        <v>1.5819268821755463E-2</v>
      </c>
      <c r="KS115" s="331">
        <f t="shared" si="32"/>
        <v>0</v>
      </c>
      <c r="KT115" s="332">
        <v>0.48039786254695521</v>
      </c>
      <c r="KU115" s="324">
        <v>15117.088399999999</v>
      </c>
      <c r="KV115" s="170">
        <v>1488.8033999999998</v>
      </c>
      <c r="KW115" s="342">
        <v>16605.891800000001</v>
      </c>
      <c r="KX115" s="351">
        <f t="shared" si="33"/>
        <v>8.9655130716918177E-2</v>
      </c>
      <c r="KY115" s="352">
        <f t="shared" si="34"/>
        <v>0.87857212845881172</v>
      </c>
      <c r="KZ115" s="346">
        <v>8899.2209000000003</v>
      </c>
      <c r="LA115" s="171">
        <v>6994.603000000001</v>
      </c>
      <c r="LB115" s="172">
        <v>712.06790000000012</v>
      </c>
      <c r="LC115" s="173">
        <v>0.53590743617876635</v>
      </c>
      <c r="LD115" s="174">
        <v>241</v>
      </c>
      <c r="LE115" s="175">
        <v>2836</v>
      </c>
      <c r="LF115" s="175">
        <v>531</v>
      </c>
      <c r="LG115" s="175">
        <v>2711</v>
      </c>
      <c r="LH115" s="175">
        <v>6746</v>
      </c>
      <c r="LI115" s="175">
        <v>9090</v>
      </c>
      <c r="LJ115" s="175">
        <v>6607</v>
      </c>
      <c r="LK115" s="175">
        <v>3480</v>
      </c>
      <c r="LL115" s="175">
        <v>14033</v>
      </c>
      <c r="LM115" s="175">
        <v>4105</v>
      </c>
      <c r="LN115" s="175">
        <v>2120</v>
      </c>
      <c r="LO115" s="175">
        <v>6401</v>
      </c>
      <c r="LP115" s="175">
        <v>1099</v>
      </c>
      <c r="LQ115" s="175">
        <v>1615</v>
      </c>
      <c r="LR115" s="175">
        <v>3806</v>
      </c>
      <c r="LS115" s="175">
        <v>3724</v>
      </c>
      <c r="LT115" s="175">
        <v>881</v>
      </c>
      <c r="LU115" s="175">
        <v>653</v>
      </c>
      <c r="LV115" s="175">
        <v>1579</v>
      </c>
      <c r="LW115" s="175">
        <v>229</v>
      </c>
      <c r="LX115" s="175">
        <v>46</v>
      </c>
      <c r="LY115" s="175">
        <v>319</v>
      </c>
      <c r="LZ115" s="175">
        <v>78</v>
      </c>
      <c r="MA115" s="175">
        <v>443</v>
      </c>
      <c r="MB115" s="175">
        <v>8454</v>
      </c>
      <c r="MC115" s="175"/>
      <c r="MD115" s="175">
        <v>91</v>
      </c>
      <c r="ME115" s="364">
        <v>21</v>
      </c>
      <c r="MF115" s="374">
        <f t="shared" si="35"/>
        <v>81939</v>
      </c>
      <c r="MG115" s="375">
        <f t="shared" si="36"/>
        <v>223.87704918032787</v>
      </c>
      <c r="MH115" s="369">
        <v>1837</v>
      </c>
      <c r="MI115" s="156">
        <v>1736</v>
      </c>
      <c r="MJ115" s="156">
        <v>4</v>
      </c>
      <c r="MK115" s="156">
        <v>188</v>
      </c>
      <c r="ML115" s="156">
        <v>702</v>
      </c>
      <c r="MM115" s="156">
        <v>545</v>
      </c>
      <c r="MN115" s="156">
        <v>1591</v>
      </c>
      <c r="MO115" s="156">
        <v>548</v>
      </c>
      <c r="MP115" s="156">
        <v>1278</v>
      </c>
      <c r="MQ115" s="156">
        <v>101</v>
      </c>
      <c r="MR115" s="156">
        <v>126</v>
      </c>
      <c r="MS115" s="156">
        <v>651</v>
      </c>
      <c r="MT115" s="156">
        <v>163</v>
      </c>
      <c r="MU115" s="156">
        <v>193</v>
      </c>
      <c r="MV115" s="156">
        <v>249</v>
      </c>
      <c r="MW115" s="156">
        <v>598</v>
      </c>
      <c r="MX115" s="156">
        <v>46</v>
      </c>
      <c r="MY115" s="156">
        <v>65</v>
      </c>
      <c r="MZ115" s="156">
        <v>367</v>
      </c>
      <c r="NA115" s="156">
        <v>61</v>
      </c>
      <c r="NB115" s="156">
        <v>81</v>
      </c>
      <c r="NC115" s="156">
        <v>139</v>
      </c>
      <c r="ND115" s="156">
        <v>6</v>
      </c>
      <c r="NE115" s="156">
        <v>23</v>
      </c>
      <c r="NF115" s="156"/>
      <c r="NG115" s="156"/>
      <c r="NH115" s="156">
        <v>14</v>
      </c>
      <c r="NI115" s="278">
        <v>8</v>
      </c>
      <c r="NJ115" s="289">
        <f t="shared" si="37"/>
        <v>11320</v>
      </c>
      <c r="NK115" s="290">
        <f t="shared" si="38"/>
        <v>30.928961748633881</v>
      </c>
      <c r="NL115" s="386">
        <f t="shared" si="39"/>
        <v>81939</v>
      </c>
      <c r="NM115" s="387">
        <f t="shared" si="40"/>
        <v>11320</v>
      </c>
      <c r="NN115" s="393">
        <f t="shared" si="41"/>
        <v>0.12138238668653964</v>
      </c>
      <c r="NO115" s="380"/>
      <c r="NP115" s="176">
        <v>160</v>
      </c>
      <c r="NQ115" s="176">
        <v>673</v>
      </c>
      <c r="NR115" s="176">
        <v>881</v>
      </c>
      <c r="NS115" s="176">
        <v>612</v>
      </c>
      <c r="NT115" s="176">
        <v>2835</v>
      </c>
      <c r="NU115" s="176">
        <v>4693</v>
      </c>
      <c r="NV115" s="176"/>
      <c r="NW115" s="176"/>
      <c r="NX115" s="176">
        <v>1</v>
      </c>
      <c r="NY115" s="176">
        <v>885</v>
      </c>
      <c r="NZ115" s="176"/>
      <c r="OA115" s="176"/>
      <c r="OB115" s="176">
        <v>4</v>
      </c>
      <c r="OC115" s="176">
        <v>576</v>
      </c>
      <c r="OD115" s="176"/>
      <c r="OE115" s="397"/>
      <c r="OF115" s="403">
        <f t="shared" si="42"/>
        <v>11320</v>
      </c>
      <c r="OG115" s="407">
        <f t="shared" si="43"/>
        <v>0.15141342756183745</v>
      </c>
      <c r="OH115" s="415">
        <v>1922</v>
      </c>
      <c r="OI115" s="416">
        <v>3</v>
      </c>
      <c r="OJ115" s="416">
        <v>46</v>
      </c>
      <c r="OK115" s="416">
        <v>1971</v>
      </c>
      <c r="OL115" s="416">
        <v>4</v>
      </c>
      <c r="OM115" s="416">
        <v>49</v>
      </c>
      <c r="ON115" s="416">
        <v>54</v>
      </c>
      <c r="OO115" s="416">
        <v>107</v>
      </c>
      <c r="OP115" s="417">
        <v>2078</v>
      </c>
      <c r="OQ115" s="429">
        <v>1</v>
      </c>
      <c r="OR115" s="430"/>
      <c r="OS115" s="431">
        <v>1</v>
      </c>
      <c r="OT115" s="346">
        <v>14.68</v>
      </c>
      <c r="OU115" s="177">
        <v>1.468</v>
      </c>
      <c r="OV115" s="171">
        <v>15.569999999999999</v>
      </c>
      <c r="OW115" s="177">
        <v>0.33847826086956517</v>
      </c>
      <c r="OX115" s="171">
        <v>48.400000000000006</v>
      </c>
      <c r="OY115" s="177">
        <v>4.8400000000000007</v>
      </c>
      <c r="OZ115" s="171">
        <v>131.88</v>
      </c>
      <c r="PA115" s="178">
        <v>2.8669565217391302</v>
      </c>
      <c r="PB115" s="155"/>
      <c r="PC115" s="156"/>
      <c r="PD115" s="156"/>
      <c r="PE115" s="156"/>
      <c r="PF115" s="156"/>
      <c r="PG115" s="156"/>
      <c r="PH115" s="156"/>
      <c r="PI115" s="156"/>
      <c r="PJ115" s="157"/>
    </row>
    <row r="116" spans="1:426" x14ac:dyDescent="0.15">
      <c r="A116" s="130" t="s">
        <v>748</v>
      </c>
      <c r="B116" s="131" t="s">
        <v>749</v>
      </c>
      <c r="C116" s="132" t="s">
        <v>750</v>
      </c>
      <c r="D116" s="131" t="s">
        <v>751</v>
      </c>
      <c r="E116" s="131" t="s">
        <v>229</v>
      </c>
      <c r="F116" s="132" t="s">
        <v>474</v>
      </c>
      <c r="G116" s="132" t="s">
        <v>474</v>
      </c>
      <c r="H116" s="132" t="s">
        <v>186</v>
      </c>
      <c r="I116" s="132" t="s">
        <v>493</v>
      </c>
      <c r="J116" s="133" t="s">
        <v>282</v>
      </c>
      <c r="K116" s="134">
        <v>2072855</v>
      </c>
      <c r="L116" s="135">
        <v>13924</v>
      </c>
      <c r="M116" s="135">
        <v>2067119</v>
      </c>
      <c r="N116" s="135">
        <v>1337124</v>
      </c>
      <c r="O116" s="136">
        <v>0.64685390633050155</v>
      </c>
      <c r="P116" s="137">
        <v>5736</v>
      </c>
      <c r="Q116" s="138">
        <v>715.48559999999998</v>
      </c>
      <c r="R116" s="139">
        <v>1782583.5788099996</v>
      </c>
      <c r="S116" s="139">
        <v>119921.00463999997</v>
      </c>
      <c r="T116" s="139">
        <v>1903220.0690499996</v>
      </c>
      <c r="U116" s="467">
        <f t="shared" si="22"/>
        <v>0.91816362893207659</v>
      </c>
      <c r="V116" s="140">
        <v>202.64946430000001</v>
      </c>
      <c r="W116" s="141">
        <v>9.42</v>
      </c>
      <c r="X116" s="141">
        <v>471.03021159999997</v>
      </c>
      <c r="Y116" s="141">
        <v>126.2722222</v>
      </c>
      <c r="Z116" s="141">
        <v>51.685925930000003</v>
      </c>
      <c r="AA116" s="141">
        <v>284.87777779999999</v>
      </c>
      <c r="AB116" s="141">
        <v>3.6</v>
      </c>
      <c r="AC116" s="141">
        <v>69.826031749999999</v>
      </c>
      <c r="AD116" s="141">
        <v>36.249285710000002</v>
      </c>
      <c r="AE116" s="141">
        <v>1255.6109192900001</v>
      </c>
      <c r="AF116" s="142">
        <v>0.17628811493736493</v>
      </c>
      <c r="AG116" s="143">
        <v>0.40975695824482927</v>
      </c>
      <c r="AH116" s="147"/>
      <c r="AI116" s="148">
        <v>1</v>
      </c>
      <c r="AJ116" s="149">
        <v>36012</v>
      </c>
      <c r="AK116" s="150">
        <v>34555</v>
      </c>
      <c r="AL116" s="150">
        <v>33275</v>
      </c>
      <c r="AM116" s="150">
        <v>11466</v>
      </c>
      <c r="AN116" s="151">
        <v>59894</v>
      </c>
      <c r="AO116" s="149">
        <v>28751</v>
      </c>
      <c r="AP116" s="150">
        <v>8795</v>
      </c>
      <c r="AQ116" s="151">
        <v>10278</v>
      </c>
      <c r="AR116" s="152"/>
      <c r="AS116" s="153">
        <v>1</v>
      </c>
      <c r="AT116" s="153"/>
      <c r="AU116" s="153"/>
      <c r="AV116" s="153"/>
      <c r="AW116" s="153"/>
      <c r="AX116" s="153"/>
      <c r="AY116" s="153"/>
      <c r="AZ116" s="153"/>
      <c r="BA116" s="153"/>
      <c r="BB116" s="153"/>
      <c r="BC116" s="153"/>
      <c r="BD116" s="153"/>
      <c r="BE116" s="153"/>
      <c r="BF116" s="153"/>
      <c r="BG116" s="153">
        <v>1</v>
      </c>
      <c r="BH116" s="153"/>
      <c r="BI116" s="153"/>
      <c r="BJ116" s="153"/>
      <c r="BK116" s="153"/>
      <c r="BL116" s="153"/>
      <c r="BM116" s="153"/>
      <c r="BN116" s="153"/>
      <c r="BO116" s="153"/>
      <c r="BP116" s="153"/>
      <c r="BQ116" s="153"/>
      <c r="BR116" s="153"/>
      <c r="BS116" s="154">
        <v>2</v>
      </c>
      <c r="BT116" s="155"/>
      <c r="BU116" s="156"/>
      <c r="BV116" s="156">
        <v>15</v>
      </c>
      <c r="BW116" s="156"/>
      <c r="BX116" s="156">
        <v>15</v>
      </c>
      <c r="BY116" s="156"/>
      <c r="BZ116" s="156"/>
      <c r="CA116" s="156"/>
      <c r="CB116" s="156">
        <v>24</v>
      </c>
      <c r="CC116" s="156"/>
      <c r="CD116" s="156"/>
      <c r="CE116" s="156"/>
      <c r="CF116" s="156">
        <v>45</v>
      </c>
      <c r="CG116" s="156"/>
      <c r="CH116" s="156"/>
      <c r="CI116" s="156">
        <v>60</v>
      </c>
      <c r="CJ116" s="156"/>
      <c r="CK116" s="156"/>
      <c r="CL116" s="156"/>
      <c r="CM116" s="156"/>
      <c r="CN116" s="156"/>
      <c r="CO116" s="156">
        <v>17</v>
      </c>
      <c r="CP116" s="156"/>
      <c r="CQ116" s="156">
        <v>35</v>
      </c>
      <c r="CR116" s="156"/>
      <c r="CS116" s="156">
        <v>6</v>
      </c>
      <c r="CT116" s="156"/>
      <c r="CU116" s="156"/>
      <c r="CV116" s="156">
        <v>50</v>
      </c>
      <c r="CW116" s="156">
        <v>20</v>
      </c>
      <c r="CX116" s="156"/>
      <c r="CY116" s="156">
        <v>25</v>
      </c>
      <c r="CZ116" s="156"/>
      <c r="DA116" s="156"/>
      <c r="DB116" s="156">
        <v>20</v>
      </c>
      <c r="DC116" s="156">
        <v>20</v>
      </c>
      <c r="DD116" s="156"/>
      <c r="DE116" s="156"/>
      <c r="DF116" s="156">
        <v>30</v>
      </c>
      <c r="DG116" s="278">
        <v>83</v>
      </c>
      <c r="DH116" s="289">
        <v>465</v>
      </c>
      <c r="DI116" s="290">
        <f t="shared" si="23"/>
        <v>15</v>
      </c>
      <c r="DJ116" s="284"/>
      <c r="DK116" s="158"/>
      <c r="DL116" s="158">
        <v>0.67887067395264111</v>
      </c>
      <c r="DM116" s="158"/>
      <c r="DN116" s="158">
        <v>0.22877959927140254</v>
      </c>
      <c r="DO116" s="158"/>
      <c r="DP116" s="158"/>
      <c r="DQ116" s="158"/>
      <c r="DR116" s="158">
        <v>0.35257285974499092</v>
      </c>
      <c r="DS116" s="158"/>
      <c r="DT116" s="158"/>
      <c r="DU116" s="158"/>
      <c r="DV116" s="158">
        <v>0.3209471766848816</v>
      </c>
      <c r="DW116" s="158"/>
      <c r="DX116" s="158"/>
      <c r="DY116" s="158">
        <v>0.52313296903460837</v>
      </c>
      <c r="DZ116" s="158"/>
      <c r="EA116" s="158"/>
      <c r="EB116" s="158"/>
      <c r="EC116" s="158"/>
      <c r="ED116" s="158"/>
      <c r="EE116" s="158">
        <v>0.38331726133076183</v>
      </c>
      <c r="EF116" s="158"/>
      <c r="EG116" s="158">
        <v>0.69422326307572213</v>
      </c>
      <c r="EH116" s="158"/>
      <c r="EI116" s="158">
        <v>0.17941712204007285</v>
      </c>
      <c r="EJ116" s="158"/>
      <c r="EK116" s="158"/>
      <c r="EL116" s="158">
        <v>0.62568306010928965</v>
      </c>
      <c r="EM116" s="158">
        <v>0.48811475409836064</v>
      </c>
      <c r="EN116" s="158"/>
      <c r="EO116" s="158">
        <v>0.46797814207650273</v>
      </c>
      <c r="EP116" s="158"/>
      <c r="EQ116" s="158"/>
      <c r="ER116" s="158">
        <v>0</v>
      </c>
      <c r="ES116" s="158">
        <v>0.48360655737704916</v>
      </c>
      <c r="ET116" s="158"/>
      <c r="EU116" s="158"/>
      <c r="EV116" s="158">
        <v>0.498816029143898</v>
      </c>
      <c r="EW116" s="159">
        <v>0.76920797945881891</v>
      </c>
      <c r="EX116" s="160">
        <v>0.51833245196545041</v>
      </c>
      <c r="EY116" s="149">
        <v>8</v>
      </c>
      <c r="EZ116" s="150"/>
      <c r="FA116" s="150"/>
      <c r="FB116" s="150"/>
      <c r="FC116" s="150"/>
      <c r="FD116" s="150"/>
      <c r="FE116" s="150">
        <v>4</v>
      </c>
      <c r="FF116" s="150"/>
      <c r="FG116" s="150"/>
      <c r="FH116" s="150">
        <v>3</v>
      </c>
      <c r="FI116" s="150"/>
      <c r="FJ116" s="150"/>
      <c r="FK116" s="150">
        <v>12</v>
      </c>
      <c r="FL116" s="150"/>
      <c r="FM116" s="150"/>
      <c r="FN116" s="150"/>
      <c r="FO116" s="150"/>
      <c r="FP116" s="150"/>
      <c r="FQ116" s="150">
        <v>10</v>
      </c>
      <c r="FR116" s="150"/>
      <c r="FS116" s="150">
        <v>6</v>
      </c>
      <c r="FT116" s="150"/>
      <c r="FU116" s="150"/>
      <c r="FV116" s="150"/>
      <c r="FW116" s="150"/>
      <c r="FX116" s="150"/>
      <c r="FY116" s="150"/>
      <c r="FZ116" s="150"/>
      <c r="GA116" s="150"/>
      <c r="GB116" s="150"/>
      <c r="GC116" s="150"/>
      <c r="GD116" s="296">
        <v>14</v>
      </c>
      <c r="GE116" s="307">
        <v>57</v>
      </c>
      <c r="GF116" s="308">
        <f t="shared" si="24"/>
        <v>7</v>
      </c>
      <c r="GG116" s="302">
        <v>0.49795081967213117</v>
      </c>
      <c r="GH116" s="161"/>
      <c r="GI116" s="161"/>
      <c r="GJ116" s="161"/>
      <c r="GK116" s="161"/>
      <c r="GL116" s="161"/>
      <c r="GM116" s="161">
        <v>0.70013661202185795</v>
      </c>
      <c r="GN116" s="161"/>
      <c r="GO116" s="161"/>
      <c r="GP116" s="161">
        <v>0</v>
      </c>
      <c r="GQ116" s="161"/>
      <c r="GR116" s="161"/>
      <c r="GS116" s="161">
        <v>0.57035519125683065</v>
      </c>
      <c r="GT116" s="161"/>
      <c r="GU116" s="161"/>
      <c r="GV116" s="161"/>
      <c r="GW116" s="161"/>
      <c r="GX116" s="161"/>
      <c r="GY116" s="161">
        <v>0.22704918032786886</v>
      </c>
      <c r="GZ116" s="161"/>
      <c r="HA116" s="161">
        <v>0.86065573770491799</v>
      </c>
      <c r="HB116" s="161"/>
      <c r="HC116" s="161"/>
      <c r="HD116" s="161"/>
      <c r="HE116" s="161"/>
      <c r="HF116" s="161"/>
      <c r="HG116" s="161"/>
      <c r="HH116" s="161"/>
      <c r="HI116" s="161"/>
      <c r="HJ116" s="161"/>
      <c r="HK116" s="161"/>
      <c r="HL116" s="162">
        <v>0.51990632318501173</v>
      </c>
      <c r="HM116" s="163">
        <v>0.49721982552008437</v>
      </c>
      <c r="HN116" s="152"/>
      <c r="HO116" s="153"/>
      <c r="HP116" s="153"/>
      <c r="HQ116" s="153"/>
      <c r="HR116" s="153">
        <v>6</v>
      </c>
      <c r="HS116" s="164"/>
      <c r="HT116" s="153">
        <v>2</v>
      </c>
      <c r="HU116" s="165"/>
      <c r="HV116" s="154"/>
      <c r="HW116" s="144">
        <v>79</v>
      </c>
      <c r="HX116" s="145">
        <v>1300</v>
      </c>
      <c r="HY116" s="145">
        <v>224</v>
      </c>
      <c r="HZ116" s="145">
        <v>1980</v>
      </c>
      <c r="IA116" s="145">
        <v>1364</v>
      </c>
      <c r="IB116" s="145">
        <v>1595</v>
      </c>
      <c r="IC116" s="145">
        <v>1785</v>
      </c>
      <c r="ID116" s="145">
        <v>783</v>
      </c>
      <c r="IE116" s="145">
        <v>2695</v>
      </c>
      <c r="IF116" s="145">
        <v>1130</v>
      </c>
      <c r="IG116" s="145">
        <v>373</v>
      </c>
      <c r="IH116" s="145">
        <v>1461</v>
      </c>
      <c r="II116" s="145">
        <v>542</v>
      </c>
      <c r="IJ116" s="145">
        <v>791</v>
      </c>
      <c r="IK116" s="145">
        <v>949</v>
      </c>
      <c r="IL116" s="145">
        <v>716</v>
      </c>
      <c r="IM116" s="145">
        <v>385</v>
      </c>
      <c r="IN116" s="145">
        <v>61</v>
      </c>
      <c r="IO116" s="145">
        <v>335</v>
      </c>
      <c r="IP116" s="145">
        <v>66</v>
      </c>
      <c r="IQ116" s="145">
        <v>47</v>
      </c>
      <c r="IR116" s="145">
        <v>218</v>
      </c>
      <c r="IS116" s="145">
        <v>4</v>
      </c>
      <c r="IT116" s="145">
        <v>145</v>
      </c>
      <c r="IU116" s="145">
        <v>373</v>
      </c>
      <c r="IV116" s="145"/>
      <c r="IW116" s="145">
        <v>1</v>
      </c>
      <c r="IX116" s="146">
        <v>2</v>
      </c>
      <c r="IY116" s="166">
        <v>19404</v>
      </c>
      <c r="IZ116" s="315">
        <f t="shared" si="25"/>
        <v>4.0713254998969283E-3</v>
      </c>
      <c r="JA116" s="439">
        <f t="shared" si="26"/>
        <v>53.016393442622949</v>
      </c>
      <c r="JB116" s="444">
        <v>2518</v>
      </c>
      <c r="JC116" s="452">
        <v>0.12976705833848692</v>
      </c>
      <c r="JD116" s="445">
        <v>5728</v>
      </c>
      <c r="JE116" s="454">
        <v>0.29519686662543804</v>
      </c>
      <c r="JF116" s="167">
        <v>26.354430379746834</v>
      </c>
      <c r="JG116" s="168">
        <v>8.1569230769230767</v>
      </c>
      <c r="JH116" s="168">
        <v>3.2053571428571428</v>
      </c>
      <c r="JI116" s="168">
        <v>2.4904040404040404</v>
      </c>
      <c r="JJ116" s="168">
        <v>8.2155425219941343</v>
      </c>
      <c r="JK116" s="168">
        <v>6.7423197492163007</v>
      </c>
      <c r="JL116" s="168">
        <v>6.26890756302521</v>
      </c>
      <c r="JM116" s="168">
        <v>7.2311621966794384</v>
      </c>
      <c r="JN116" s="168">
        <v>6.364378478664193</v>
      </c>
      <c r="JO116" s="168">
        <v>5.9495575221238939</v>
      </c>
      <c r="JP116" s="168">
        <v>6.6970509383378012</v>
      </c>
      <c r="JQ116" s="168">
        <v>5.8856947296372351</v>
      </c>
      <c r="JR116" s="168">
        <v>4.3819188191881917</v>
      </c>
      <c r="JS116" s="168">
        <v>2.74968394437421</v>
      </c>
      <c r="JT116" s="168">
        <v>4.4541622760800843</v>
      </c>
      <c r="JU116" s="168">
        <v>5.5614525139664801</v>
      </c>
      <c r="JV116" s="168">
        <v>6.4753246753246749</v>
      </c>
      <c r="JW116" s="168">
        <v>8.4754098360655732</v>
      </c>
      <c r="JX116" s="168">
        <v>7.6626865671641795</v>
      </c>
      <c r="JY116" s="168">
        <v>4.9090909090909092</v>
      </c>
      <c r="JZ116" s="168">
        <v>3.978723404255319</v>
      </c>
      <c r="KA116" s="168">
        <v>3.8027522935779818</v>
      </c>
      <c r="KB116" s="168">
        <v>15.5</v>
      </c>
      <c r="KC116" s="168">
        <v>2.7310344827586208</v>
      </c>
      <c r="KD116" s="168">
        <v>10.42627345844504</v>
      </c>
      <c r="KE116" s="168"/>
      <c r="KF116" s="168">
        <v>4</v>
      </c>
      <c r="KG116" s="169">
        <v>10.5</v>
      </c>
      <c r="KH116" s="464">
        <f t="shared" si="27"/>
        <v>7.006305241477798</v>
      </c>
      <c r="KI116" s="149">
        <v>6962</v>
      </c>
      <c r="KJ116" s="150">
        <v>2404</v>
      </c>
      <c r="KK116" s="150">
        <v>130</v>
      </c>
      <c r="KL116" s="150">
        <v>50</v>
      </c>
      <c r="KM116" s="150">
        <v>5</v>
      </c>
      <c r="KN116" s="296">
        <v>9853</v>
      </c>
      <c r="KO116" s="330">
        <f t="shared" si="28"/>
        <v>0.35879200164914449</v>
      </c>
      <c r="KP116" s="331">
        <f t="shared" si="29"/>
        <v>0.12389198103483817</v>
      </c>
      <c r="KQ116" s="331">
        <f t="shared" si="30"/>
        <v>6.6996495567924136E-3</v>
      </c>
      <c r="KR116" s="331">
        <f t="shared" si="31"/>
        <v>2.5767882910740052E-3</v>
      </c>
      <c r="KS116" s="331">
        <f t="shared" si="32"/>
        <v>2.5767882910740053E-4</v>
      </c>
      <c r="KT116" s="332">
        <v>0.50778190063904349</v>
      </c>
      <c r="KU116" s="324">
        <v>14872.798799999999</v>
      </c>
      <c r="KV116" s="170">
        <v>1422.9766</v>
      </c>
      <c r="KW116" s="342">
        <v>16295.775399999999</v>
      </c>
      <c r="KX116" s="351">
        <f t="shared" si="33"/>
        <v>8.7321809798630384E-2</v>
      </c>
      <c r="KY116" s="352">
        <f t="shared" si="34"/>
        <v>0.83981526489383629</v>
      </c>
      <c r="KZ116" s="346">
        <v>8443.3626999999997</v>
      </c>
      <c r="LA116" s="171">
        <v>6959.1550999999999</v>
      </c>
      <c r="LB116" s="172">
        <v>893.25759999999991</v>
      </c>
      <c r="LC116" s="173">
        <v>0.51813200002744275</v>
      </c>
      <c r="LD116" s="174">
        <v>283</v>
      </c>
      <c r="LE116" s="175">
        <v>7265</v>
      </c>
      <c r="LF116" s="175">
        <v>489</v>
      </c>
      <c r="LG116" s="175">
        <v>3834</v>
      </c>
      <c r="LH116" s="175">
        <v>8956</v>
      </c>
      <c r="LI116" s="175">
        <v>8046</v>
      </c>
      <c r="LJ116" s="175">
        <v>7720</v>
      </c>
      <c r="LK116" s="175">
        <v>4439</v>
      </c>
      <c r="LL116" s="175">
        <v>14205</v>
      </c>
      <c r="LM116" s="175">
        <v>5547</v>
      </c>
      <c r="LN116" s="175">
        <v>1967</v>
      </c>
      <c r="LO116" s="175">
        <v>6707</v>
      </c>
      <c r="LP116" s="175">
        <v>1808</v>
      </c>
      <c r="LQ116" s="175">
        <v>1698</v>
      </c>
      <c r="LR116" s="175">
        <v>3376</v>
      </c>
      <c r="LS116" s="175">
        <v>2448</v>
      </c>
      <c r="LT116" s="175">
        <v>1992</v>
      </c>
      <c r="LU116" s="175">
        <v>455</v>
      </c>
      <c r="LV116" s="175">
        <v>2011</v>
      </c>
      <c r="LW116" s="175">
        <v>232</v>
      </c>
      <c r="LX116" s="175">
        <v>113</v>
      </c>
      <c r="LY116" s="175">
        <v>458</v>
      </c>
      <c r="LZ116" s="175">
        <v>57</v>
      </c>
      <c r="MA116" s="175">
        <v>248</v>
      </c>
      <c r="MB116" s="175">
        <v>3515</v>
      </c>
      <c r="MC116" s="175"/>
      <c r="MD116" s="175">
        <v>3</v>
      </c>
      <c r="ME116" s="364">
        <v>19</v>
      </c>
      <c r="MF116" s="374">
        <f t="shared" si="35"/>
        <v>87891</v>
      </c>
      <c r="MG116" s="375">
        <f t="shared" si="36"/>
        <v>240.13934426229508</v>
      </c>
      <c r="MH116" s="369">
        <v>1717</v>
      </c>
      <c r="MI116" s="156">
        <v>2058</v>
      </c>
      <c r="MJ116" s="156">
        <v>14</v>
      </c>
      <c r="MK116" s="156">
        <v>121</v>
      </c>
      <c r="ML116" s="156">
        <v>880</v>
      </c>
      <c r="MM116" s="156">
        <v>1114</v>
      </c>
      <c r="MN116" s="156">
        <v>1692</v>
      </c>
      <c r="MO116" s="156">
        <v>437</v>
      </c>
      <c r="MP116" s="156">
        <v>258</v>
      </c>
      <c r="MQ116" s="156">
        <v>75</v>
      </c>
      <c r="MR116" s="156">
        <v>163</v>
      </c>
      <c r="MS116" s="156">
        <v>432</v>
      </c>
      <c r="MT116" s="156">
        <v>27</v>
      </c>
      <c r="MU116" s="156">
        <v>14</v>
      </c>
      <c r="MV116" s="156">
        <v>13</v>
      </c>
      <c r="MW116" s="156">
        <v>823</v>
      </c>
      <c r="MX116" s="156">
        <v>112</v>
      </c>
      <c r="MY116" s="156"/>
      <c r="MZ116" s="156">
        <v>223</v>
      </c>
      <c r="NA116" s="156">
        <v>28</v>
      </c>
      <c r="NB116" s="156">
        <v>31</v>
      </c>
      <c r="NC116" s="156">
        <v>171</v>
      </c>
      <c r="ND116" s="156">
        <v>1</v>
      </c>
      <c r="NE116" s="156">
        <v>23</v>
      </c>
      <c r="NF116" s="156"/>
      <c r="NG116" s="156"/>
      <c r="NH116" s="156"/>
      <c r="NI116" s="278"/>
      <c r="NJ116" s="289">
        <f t="shared" si="37"/>
        <v>10427</v>
      </c>
      <c r="NK116" s="290">
        <f t="shared" si="38"/>
        <v>28.489071038251367</v>
      </c>
      <c r="NL116" s="386">
        <f t="shared" si="39"/>
        <v>87891</v>
      </c>
      <c r="NM116" s="387">
        <f t="shared" si="40"/>
        <v>10427</v>
      </c>
      <c r="NN116" s="393">
        <f t="shared" si="41"/>
        <v>0.10605382534225676</v>
      </c>
      <c r="NO116" s="380"/>
      <c r="NP116" s="176">
        <v>114</v>
      </c>
      <c r="NQ116" s="176">
        <v>513</v>
      </c>
      <c r="NR116" s="176">
        <v>530</v>
      </c>
      <c r="NS116" s="176">
        <v>1775</v>
      </c>
      <c r="NT116" s="176">
        <v>2147</v>
      </c>
      <c r="NU116" s="176">
        <v>3490</v>
      </c>
      <c r="NV116" s="176"/>
      <c r="NW116" s="176"/>
      <c r="NX116" s="176"/>
      <c r="NY116" s="176">
        <v>1025</v>
      </c>
      <c r="NZ116" s="176"/>
      <c r="OA116" s="176"/>
      <c r="OB116" s="176">
        <v>128</v>
      </c>
      <c r="OC116" s="176">
        <v>705</v>
      </c>
      <c r="OD116" s="176"/>
      <c r="OE116" s="397"/>
      <c r="OF116" s="403">
        <f t="shared" si="42"/>
        <v>10427</v>
      </c>
      <c r="OG116" s="407">
        <f t="shared" si="43"/>
        <v>0.11096192576963652</v>
      </c>
      <c r="OH116" s="415">
        <v>1132</v>
      </c>
      <c r="OI116" s="416">
        <v>51</v>
      </c>
      <c r="OJ116" s="416">
        <v>19</v>
      </c>
      <c r="OK116" s="416">
        <v>1202</v>
      </c>
      <c r="OL116" s="416">
        <v>376</v>
      </c>
      <c r="OM116" s="416">
        <v>97</v>
      </c>
      <c r="ON116" s="416">
        <v>43</v>
      </c>
      <c r="OO116" s="416">
        <v>516</v>
      </c>
      <c r="OP116" s="417">
        <v>1718</v>
      </c>
      <c r="OQ116" s="429"/>
      <c r="OR116" s="430"/>
      <c r="OS116" s="431"/>
      <c r="OT116" s="346">
        <v>11.85</v>
      </c>
      <c r="OU116" s="177">
        <v>1.48125</v>
      </c>
      <c r="OV116" s="171">
        <v>17.809999999999999</v>
      </c>
      <c r="OW116" s="177">
        <v>0.36346938775510201</v>
      </c>
      <c r="OX116" s="171">
        <v>41</v>
      </c>
      <c r="OY116" s="177">
        <v>5.125</v>
      </c>
      <c r="OZ116" s="171">
        <v>149.02000000000001</v>
      </c>
      <c r="PA116" s="178">
        <v>3.0412244897959186</v>
      </c>
      <c r="PB116" s="155"/>
      <c r="PC116" s="156"/>
      <c r="PD116" s="156"/>
      <c r="PE116" s="156"/>
      <c r="PF116" s="156"/>
      <c r="PG116" s="156"/>
      <c r="PH116" s="156"/>
      <c r="PI116" s="156"/>
      <c r="PJ116" s="157"/>
    </row>
    <row r="117" spans="1:426" x14ac:dyDescent="0.15">
      <c r="A117" s="130" t="s">
        <v>752</v>
      </c>
      <c r="B117" s="131" t="s">
        <v>753</v>
      </c>
      <c r="C117" s="132" t="s">
        <v>754</v>
      </c>
      <c r="D117" s="131" t="s">
        <v>755</v>
      </c>
      <c r="E117" s="131" t="s">
        <v>318</v>
      </c>
      <c r="F117" s="132" t="s">
        <v>756</v>
      </c>
      <c r="G117" s="132" t="s">
        <v>756</v>
      </c>
      <c r="H117" s="132" t="s">
        <v>186</v>
      </c>
      <c r="I117" s="132" t="s">
        <v>493</v>
      </c>
      <c r="J117" s="133" t="s">
        <v>282</v>
      </c>
      <c r="K117" s="134">
        <v>1291367</v>
      </c>
      <c r="L117" s="135">
        <v>4633</v>
      </c>
      <c r="M117" s="135">
        <v>1285676</v>
      </c>
      <c r="N117" s="135">
        <v>763926</v>
      </c>
      <c r="O117" s="136">
        <v>0.59418236009694514</v>
      </c>
      <c r="P117" s="137">
        <v>5691</v>
      </c>
      <c r="Q117" s="138">
        <v>3560.9545700000003</v>
      </c>
      <c r="R117" s="139">
        <v>1084442.54507</v>
      </c>
      <c r="S117" s="139">
        <v>95603.118090000004</v>
      </c>
      <c r="T117" s="139">
        <v>1183606.6177299998</v>
      </c>
      <c r="U117" s="467">
        <f t="shared" si="22"/>
        <v>0.91655324762828838</v>
      </c>
      <c r="V117" s="140">
        <v>104.77848210000001</v>
      </c>
      <c r="W117" s="141">
        <v>9.3000000000000007</v>
      </c>
      <c r="X117" s="141">
        <v>264.31259260000002</v>
      </c>
      <c r="Y117" s="141">
        <v>116.19597880000001</v>
      </c>
      <c r="Z117" s="141">
        <v>22.174867729999999</v>
      </c>
      <c r="AA117" s="141">
        <v>181.47322750000001</v>
      </c>
      <c r="AB117" s="141">
        <v>0</v>
      </c>
      <c r="AC117" s="141">
        <v>73.244305560000001</v>
      </c>
      <c r="AD117" s="141">
        <v>0</v>
      </c>
      <c r="AE117" s="141">
        <v>771.47945429000004</v>
      </c>
      <c r="AF117" s="142">
        <v>0.15006188429582584</v>
      </c>
      <c r="AG117" s="143">
        <v>0.37854380874516363</v>
      </c>
      <c r="AH117" s="147"/>
      <c r="AI117" s="148">
        <v>1</v>
      </c>
      <c r="AJ117" s="149">
        <v>13674</v>
      </c>
      <c r="AK117" s="150">
        <v>12355</v>
      </c>
      <c r="AL117" s="150">
        <v>2665</v>
      </c>
      <c r="AM117" s="150">
        <v>8870</v>
      </c>
      <c r="AN117" s="151">
        <v>44827</v>
      </c>
      <c r="AO117" s="149">
        <v>11635</v>
      </c>
      <c r="AP117" s="150">
        <v>6418</v>
      </c>
      <c r="AQ117" s="151">
        <v>3428</v>
      </c>
      <c r="AR117" s="152"/>
      <c r="AS117" s="153"/>
      <c r="AT117" s="153"/>
      <c r="AU117" s="153"/>
      <c r="AV117" s="153"/>
      <c r="AW117" s="153"/>
      <c r="AX117" s="153"/>
      <c r="AY117" s="153"/>
      <c r="AZ117" s="153"/>
      <c r="BA117" s="153"/>
      <c r="BB117" s="153"/>
      <c r="BC117" s="153"/>
      <c r="BD117" s="153"/>
      <c r="BE117" s="153"/>
      <c r="BF117" s="153"/>
      <c r="BG117" s="153">
        <v>1</v>
      </c>
      <c r="BH117" s="153"/>
      <c r="BI117" s="153"/>
      <c r="BJ117" s="153"/>
      <c r="BK117" s="153"/>
      <c r="BL117" s="153">
        <v>1</v>
      </c>
      <c r="BM117" s="153"/>
      <c r="BN117" s="153"/>
      <c r="BO117" s="153"/>
      <c r="BP117" s="153"/>
      <c r="BQ117" s="153"/>
      <c r="BR117" s="153"/>
      <c r="BS117" s="154">
        <v>2</v>
      </c>
      <c r="BT117" s="155"/>
      <c r="BU117" s="156"/>
      <c r="BV117" s="156"/>
      <c r="BW117" s="156"/>
      <c r="BX117" s="156"/>
      <c r="BY117" s="156"/>
      <c r="BZ117" s="156"/>
      <c r="CA117" s="156"/>
      <c r="CB117" s="156">
        <v>20</v>
      </c>
      <c r="CC117" s="156"/>
      <c r="CD117" s="156"/>
      <c r="CE117" s="156"/>
      <c r="CF117" s="156">
        <v>44</v>
      </c>
      <c r="CG117" s="156"/>
      <c r="CH117" s="156"/>
      <c r="CI117" s="156">
        <v>42</v>
      </c>
      <c r="CJ117" s="156"/>
      <c r="CK117" s="156"/>
      <c r="CL117" s="156"/>
      <c r="CM117" s="156"/>
      <c r="CN117" s="156"/>
      <c r="CO117" s="156">
        <v>16</v>
      </c>
      <c r="CP117" s="156"/>
      <c r="CQ117" s="156">
        <v>30</v>
      </c>
      <c r="CR117" s="156"/>
      <c r="CS117" s="156"/>
      <c r="CT117" s="156"/>
      <c r="CU117" s="156"/>
      <c r="CV117" s="156">
        <v>49</v>
      </c>
      <c r="CW117" s="156"/>
      <c r="CX117" s="156"/>
      <c r="CY117" s="156"/>
      <c r="CZ117" s="156"/>
      <c r="DA117" s="156"/>
      <c r="DB117" s="156"/>
      <c r="DC117" s="156">
        <v>20</v>
      </c>
      <c r="DD117" s="156"/>
      <c r="DE117" s="156"/>
      <c r="DF117" s="156">
        <v>18</v>
      </c>
      <c r="DG117" s="278">
        <v>76</v>
      </c>
      <c r="DH117" s="289">
        <v>315</v>
      </c>
      <c r="DI117" s="290">
        <f t="shared" si="23"/>
        <v>9</v>
      </c>
      <c r="DJ117" s="284"/>
      <c r="DK117" s="158"/>
      <c r="DL117" s="158"/>
      <c r="DM117" s="158"/>
      <c r="DN117" s="158"/>
      <c r="DO117" s="158"/>
      <c r="DP117" s="158"/>
      <c r="DQ117" s="158"/>
      <c r="DR117" s="158">
        <v>0.46502732240437156</v>
      </c>
      <c r="DS117" s="158"/>
      <c r="DT117" s="158"/>
      <c r="DU117" s="158"/>
      <c r="DV117" s="158">
        <v>0.31929955290611028</v>
      </c>
      <c r="DW117" s="158"/>
      <c r="DX117" s="158"/>
      <c r="DY117" s="158">
        <v>0.5</v>
      </c>
      <c r="DZ117" s="158"/>
      <c r="EA117" s="158"/>
      <c r="EB117" s="158"/>
      <c r="EC117" s="158"/>
      <c r="ED117" s="158"/>
      <c r="EE117" s="158">
        <v>0.48514344262295084</v>
      </c>
      <c r="EF117" s="158"/>
      <c r="EG117" s="158">
        <v>0.40755919854280509</v>
      </c>
      <c r="EH117" s="158"/>
      <c r="EI117" s="158"/>
      <c r="EJ117" s="158"/>
      <c r="EK117" s="158"/>
      <c r="EL117" s="158">
        <v>0.49152447864391657</v>
      </c>
      <c r="EM117" s="158"/>
      <c r="EN117" s="158"/>
      <c r="EO117" s="158"/>
      <c r="EP117" s="158"/>
      <c r="EQ117" s="158"/>
      <c r="ER117" s="158"/>
      <c r="ES117" s="158">
        <v>0.93961748633879782</v>
      </c>
      <c r="ET117" s="158"/>
      <c r="EU117" s="158"/>
      <c r="EV117" s="158">
        <v>0.22055251973284759</v>
      </c>
      <c r="EW117" s="159">
        <v>0.53034224906528615</v>
      </c>
      <c r="EX117" s="160">
        <v>0.48092635961488422</v>
      </c>
      <c r="EY117" s="149">
        <v>6</v>
      </c>
      <c r="EZ117" s="150"/>
      <c r="FA117" s="150"/>
      <c r="FB117" s="150"/>
      <c r="FC117" s="150"/>
      <c r="FD117" s="150"/>
      <c r="FE117" s="150">
        <v>4</v>
      </c>
      <c r="FF117" s="150"/>
      <c r="FG117" s="150"/>
      <c r="FH117" s="150"/>
      <c r="FI117" s="150"/>
      <c r="FJ117" s="150"/>
      <c r="FK117" s="150">
        <v>10</v>
      </c>
      <c r="FL117" s="150"/>
      <c r="FM117" s="150"/>
      <c r="FN117" s="150"/>
      <c r="FO117" s="150"/>
      <c r="FP117" s="150"/>
      <c r="FQ117" s="150">
        <v>4</v>
      </c>
      <c r="FR117" s="150"/>
      <c r="FS117" s="150">
        <v>4</v>
      </c>
      <c r="FT117" s="150"/>
      <c r="FU117" s="150"/>
      <c r="FV117" s="150"/>
      <c r="FW117" s="150"/>
      <c r="FX117" s="150"/>
      <c r="FY117" s="150"/>
      <c r="FZ117" s="150"/>
      <c r="GA117" s="150"/>
      <c r="GB117" s="150"/>
      <c r="GC117" s="150"/>
      <c r="GD117" s="296">
        <v>4</v>
      </c>
      <c r="GE117" s="307">
        <v>32</v>
      </c>
      <c r="GF117" s="308">
        <f t="shared" si="24"/>
        <v>6</v>
      </c>
      <c r="GG117" s="302">
        <v>0.62204007285974494</v>
      </c>
      <c r="GH117" s="161"/>
      <c r="GI117" s="161"/>
      <c r="GJ117" s="161"/>
      <c r="GK117" s="161"/>
      <c r="GL117" s="161"/>
      <c r="GM117" s="161">
        <v>0.43306010928961747</v>
      </c>
      <c r="GN117" s="161"/>
      <c r="GO117" s="161"/>
      <c r="GP117" s="161"/>
      <c r="GQ117" s="161"/>
      <c r="GR117" s="161"/>
      <c r="GS117" s="161">
        <v>0.47786885245901639</v>
      </c>
      <c r="GT117" s="161"/>
      <c r="GU117" s="161"/>
      <c r="GV117" s="161"/>
      <c r="GW117" s="161"/>
      <c r="GX117" s="161"/>
      <c r="GY117" s="161">
        <v>0.4098360655737705</v>
      </c>
      <c r="GZ117" s="161"/>
      <c r="HA117" s="161">
        <v>0.89139344262295084</v>
      </c>
      <c r="HB117" s="161"/>
      <c r="HC117" s="161"/>
      <c r="HD117" s="161"/>
      <c r="HE117" s="161"/>
      <c r="HF117" s="161"/>
      <c r="HG117" s="161"/>
      <c r="HH117" s="161"/>
      <c r="HI117" s="161"/>
      <c r="HJ117" s="161"/>
      <c r="HK117" s="161"/>
      <c r="HL117" s="162">
        <v>0.58606557377049184</v>
      </c>
      <c r="HM117" s="163">
        <v>0.55601092896174864</v>
      </c>
      <c r="HN117" s="152">
        <v>117</v>
      </c>
      <c r="HO117" s="153"/>
      <c r="HP117" s="153"/>
      <c r="HQ117" s="153"/>
      <c r="HR117" s="153"/>
      <c r="HS117" s="164"/>
      <c r="HT117" s="153">
        <v>6</v>
      </c>
      <c r="HU117" s="165"/>
      <c r="HV117" s="154"/>
      <c r="HW117" s="144">
        <v>51</v>
      </c>
      <c r="HX117" s="145">
        <v>842</v>
      </c>
      <c r="HY117" s="145">
        <v>25</v>
      </c>
      <c r="HZ117" s="145">
        <v>206</v>
      </c>
      <c r="IA117" s="145">
        <v>874</v>
      </c>
      <c r="IB117" s="145">
        <v>1361</v>
      </c>
      <c r="IC117" s="145">
        <v>1327</v>
      </c>
      <c r="ID117" s="145">
        <v>554</v>
      </c>
      <c r="IE117" s="145">
        <v>1825</v>
      </c>
      <c r="IF117" s="145">
        <v>371</v>
      </c>
      <c r="IG117" s="145">
        <v>406</v>
      </c>
      <c r="IH117" s="145">
        <v>649</v>
      </c>
      <c r="II117" s="145">
        <v>147</v>
      </c>
      <c r="IJ117" s="145">
        <v>636</v>
      </c>
      <c r="IK117" s="145">
        <v>1091</v>
      </c>
      <c r="IL117" s="145">
        <v>842</v>
      </c>
      <c r="IM117" s="145">
        <v>199</v>
      </c>
      <c r="IN117" s="145">
        <v>60</v>
      </c>
      <c r="IO117" s="145">
        <v>82</v>
      </c>
      <c r="IP117" s="145">
        <v>33</v>
      </c>
      <c r="IQ117" s="145">
        <v>50</v>
      </c>
      <c r="IR117" s="145">
        <v>134</v>
      </c>
      <c r="IS117" s="145">
        <v>8</v>
      </c>
      <c r="IT117" s="145">
        <v>97</v>
      </c>
      <c r="IU117" s="145">
        <v>500</v>
      </c>
      <c r="IV117" s="145"/>
      <c r="IW117" s="145">
        <v>26</v>
      </c>
      <c r="IX117" s="146">
        <v>147</v>
      </c>
      <c r="IY117" s="166">
        <v>12543</v>
      </c>
      <c r="IZ117" s="315">
        <f t="shared" si="25"/>
        <v>4.066012915570438E-3</v>
      </c>
      <c r="JA117" s="439">
        <f t="shared" si="26"/>
        <v>34.270491803278688</v>
      </c>
      <c r="JB117" s="444">
        <v>1905</v>
      </c>
      <c r="JC117" s="452">
        <v>0.15187754125807224</v>
      </c>
      <c r="JD117" s="445">
        <v>2313</v>
      </c>
      <c r="JE117" s="454">
        <v>0.18440564458263572</v>
      </c>
      <c r="JF117" s="167">
        <v>23.450980392156861</v>
      </c>
      <c r="JG117" s="168">
        <v>5.7565320665083135</v>
      </c>
      <c r="JH117" s="168">
        <v>3.24</v>
      </c>
      <c r="JI117" s="168">
        <v>4.2233009708737868</v>
      </c>
      <c r="JJ117" s="168">
        <v>6.9496567505720828</v>
      </c>
      <c r="JK117" s="168">
        <v>5.4981631153563555</v>
      </c>
      <c r="JL117" s="168">
        <v>4.9736247174076862</v>
      </c>
      <c r="JM117" s="168">
        <v>6.5920577617328524</v>
      </c>
      <c r="JN117" s="168">
        <v>6.5260273972602736</v>
      </c>
      <c r="JO117" s="168">
        <v>4.4663072776280321</v>
      </c>
      <c r="JP117" s="168">
        <v>5.7660098522167491</v>
      </c>
      <c r="JQ117" s="168">
        <v>5.4961479198767336</v>
      </c>
      <c r="JR117" s="168">
        <v>4.5102040816326534</v>
      </c>
      <c r="JS117" s="168">
        <v>2.808176100628931</v>
      </c>
      <c r="JT117" s="168">
        <v>4.1191567369385886</v>
      </c>
      <c r="JU117" s="168">
        <v>4.9809976247030878</v>
      </c>
      <c r="JV117" s="168">
        <v>4.949748743718593</v>
      </c>
      <c r="JW117" s="168">
        <v>6.85</v>
      </c>
      <c r="JX117" s="168">
        <v>9.4390243902439028</v>
      </c>
      <c r="JY117" s="168">
        <v>5.6060606060606064</v>
      </c>
      <c r="JZ117" s="168">
        <v>2.94</v>
      </c>
      <c r="KA117" s="168">
        <v>4.1194029850746272</v>
      </c>
      <c r="KB117" s="168">
        <v>4.125</v>
      </c>
      <c r="KC117" s="168">
        <v>3.4226804123711339</v>
      </c>
      <c r="KD117" s="168">
        <v>14.182</v>
      </c>
      <c r="KE117" s="168"/>
      <c r="KF117" s="168">
        <v>7</v>
      </c>
      <c r="KG117" s="169">
        <v>8.9455782312925169</v>
      </c>
      <c r="KH117" s="464">
        <f t="shared" si="27"/>
        <v>6.3309940049723838</v>
      </c>
      <c r="KI117" s="149">
        <v>3096</v>
      </c>
      <c r="KJ117" s="150">
        <v>2000</v>
      </c>
      <c r="KK117" s="150">
        <v>43</v>
      </c>
      <c r="KL117" s="150">
        <v>1</v>
      </c>
      <c r="KM117" s="150"/>
      <c r="KN117" s="296">
        <v>7403</v>
      </c>
      <c r="KO117" s="330">
        <f t="shared" si="28"/>
        <v>0.24683090169815833</v>
      </c>
      <c r="KP117" s="331">
        <f t="shared" si="29"/>
        <v>0.15945148688511521</v>
      </c>
      <c r="KQ117" s="331">
        <f t="shared" si="30"/>
        <v>3.428206968029977E-3</v>
      </c>
      <c r="KR117" s="331">
        <f t="shared" si="31"/>
        <v>7.9725743442557597E-5</v>
      </c>
      <c r="KS117" s="331">
        <f t="shared" si="32"/>
        <v>0</v>
      </c>
      <c r="KT117" s="332">
        <v>0.59020967870525398</v>
      </c>
      <c r="KU117" s="324">
        <v>9170.9581000000017</v>
      </c>
      <c r="KV117" s="170">
        <v>703.00659999999993</v>
      </c>
      <c r="KW117" s="342">
        <v>9873.9647000000023</v>
      </c>
      <c r="KX117" s="351">
        <f t="shared" si="33"/>
        <v>7.119800620717226E-2</v>
      </c>
      <c r="KY117" s="352">
        <f t="shared" si="34"/>
        <v>0.78720917643307042</v>
      </c>
      <c r="KZ117" s="346">
        <v>5917.9697000000006</v>
      </c>
      <c r="LA117" s="171">
        <v>3642.8286000000003</v>
      </c>
      <c r="LB117" s="172">
        <v>313.16640000000007</v>
      </c>
      <c r="LC117" s="173">
        <v>0.59935090713864925</v>
      </c>
      <c r="LD117" s="174">
        <v>184</v>
      </c>
      <c r="LE117" s="175">
        <v>2883</v>
      </c>
      <c r="LF117" s="175">
        <v>54</v>
      </c>
      <c r="LG117" s="175">
        <v>628</v>
      </c>
      <c r="LH117" s="175">
        <v>4201</v>
      </c>
      <c r="LI117" s="175">
        <v>5770</v>
      </c>
      <c r="LJ117" s="175">
        <v>4426</v>
      </c>
      <c r="LK117" s="175">
        <v>2829</v>
      </c>
      <c r="LL117" s="175">
        <v>9920</v>
      </c>
      <c r="LM117" s="175">
        <v>1248</v>
      </c>
      <c r="LN117" s="175">
        <v>1809</v>
      </c>
      <c r="LO117" s="175">
        <v>2828</v>
      </c>
      <c r="LP117" s="175">
        <v>508</v>
      </c>
      <c r="LQ117" s="175">
        <v>1400</v>
      </c>
      <c r="LR117" s="175">
        <v>3550</v>
      </c>
      <c r="LS117" s="175">
        <v>2817</v>
      </c>
      <c r="LT117" s="175">
        <v>735</v>
      </c>
      <c r="LU117" s="175">
        <v>343</v>
      </c>
      <c r="LV117" s="175">
        <v>585</v>
      </c>
      <c r="LW117" s="175">
        <v>113</v>
      </c>
      <c r="LX117" s="175">
        <v>84</v>
      </c>
      <c r="LY117" s="175">
        <v>349</v>
      </c>
      <c r="LZ117" s="175">
        <v>20</v>
      </c>
      <c r="MA117" s="175">
        <v>195</v>
      </c>
      <c r="MB117" s="175">
        <v>6593</v>
      </c>
      <c r="MC117" s="175"/>
      <c r="MD117" s="175">
        <v>151</v>
      </c>
      <c r="ME117" s="364">
        <v>948</v>
      </c>
      <c r="MF117" s="374">
        <f t="shared" si="35"/>
        <v>55171</v>
      </c>
      <c r="MG117" s="375">
        <f t="shared" si="36"/>
        <v>150.74043715846994</v>
      </c>
      <c r="MH117" s="369">
        <v>964</v>
      </c>
      <c r="MI117" s="156">
        <v>1187</v>
      </c>
      <c r="MJ117" s="156">
        <v>5</v>
      </c>
      <c r="MK117" s="156">
        <v>37</v>
      </c>
      <c r="ML117" s="156">
        <v>1014</v>
      </c>
      <c r="MM117" s="156">
        <v>388</v>
      </c>
      <c r="MN117" s="156">
        <v>868</v>
      </c>
      <c r="MO117" s="156">
        <v>273</v>
      </c>
      <c r="MP117" s="156">
        <v>202</v>
      </c>
      <c r="MQ117" s="156">
        <v>58</v>
      </c>
      <c r="MR117" s="156">
        <v>126</v>
      </c>
      <c r="MS117" s="156">
        <v>107</v>
      </c>
      <c r="MT117" s="156">
        <v>9</v>
      </c>
      <c r="MU117" s="156">
        <v>40</v>
      </c>
      <c r="MV117" s="156">
        <v>24</v>
      </c>
      <c r="MW117" s="156">
        <v>557</v>
      </c>
      <c r="MX117" s="156">
        <v>59</v>
      </c>
      <c r="MY117" s="156">
        <v>14</v>
      </c>
      <c r="MZ117" s="156">
        <v>111</v>
      </c>
      <c r="NA117" s="156">
        <v>41</v>
      </c>
      <c r="NB117" s="156">
        <v>21</v>
      </c>
      <c r="NC117" s="156">
        <v>78</v>
      </c>
      <c r="ND117" s="156">
        <v>5</v>
      </c>
      <c r="NE117" s="156">
        <v>59</v>
      </c>
      <c r="NF117" s="156"/>
      <c r="NG117" s="156"/>
      <c r="NH117" s="156">
        <v>6</v>
      </c>
      <c r="NI117" s="278">
        <v>235</v>
      </c>
      <c r="NJ117" s="289">
        <f t="shared" si="37"/>
        <v>6488</v>
      </c>
      <c r="NK117" s="290">
        <f t="shared" si="38"/>
        <v>17.726775956284154</v>
      </c>
      <c r="NL117" s="386">
        <f t="shared" si="39"/>
        <v>55171</v>
      </c>
      <c r="NM117" s="387">
        <f t="shared" si="40"/>
        <v>6488</v>
      </c>
      <c r="NN117" s="393">
        <f t="shared" si="41"/>
        <v>0.10522389270017353</v>
      </c>
      <c r="NO117" s="380"/>
      <c r="NP117" s="176">
        <v>40</v>
      </c>
      <c r="NQ117" s="176">
        <v>389</v>
      </c>
      <c r="NR117" s="176">
        <v>684</v>
      </c>
      <c r="NS117" s="176">
        <v>570</v>
      </c>
      <c r="NT117" s="176">
        <v>876</v>
      </c>
      <c r="NU117" s="176">
        <v>2708</v>
      </c>
      <c r="NV117" s="176"/>
      <c r="NW117" s="176"/>
      <c r="NX117" s="176">
        <v>14</v>
      </c>
      <c r="NY117" s="176">
        <v>617</v>
      </c>
      <c r="NZ117" s="176"/>
      <c r="OA117" s="176"/>
      <c r="OB117" s="176">
        <v>67</v>
      </c>
      <c r="OC117" s="176">
        <v>523</v>
      </c>
      <c r="OD117" s="176"/>
      <c r="OE117" s="397"/>
      <c r="OF117" s="403">
        <f t="shared" si="42"/>
        <v>6488</v>
      </c>
      <c r="OG117" s="407">
        <f t="shared" si="43"/>
        <v>0.17154747225647349</v>
      </c>
      <c r="OH117" s="415">
        <v>1242</v>
      </c>
      <c r="OI117" s="416">
        <v>10</v>
      </c>
      <c r="OJ117" s="416">
        <v>6</v>
      </c>
      <c r="OK117" s="416">
        <v>1258</v>
      </c>
      <c r="OL117" s="416">
        <v>49</v>
      </c>
      <c r="OM117" s="416">
        <v>47</v>
      </c>
      <c r="ON117" s="416">
        <v>93</v>
      </c>
      <c r="OO117" s="416">
        <v>189</v>
      </c>
      <c r="OP117" s="417">
        <v>1447</v>
      </c>
      <c r="OQ117" s="429"/>
      <c r="OR117" s="430"/>
      <c r="OS117" s="431"/>
      <c r="OT117" s="346">
        <v>8.83</v>
      </c>
      <c r="OU117" s="177">
        <v>1.4716666666666667</v>
      </c>
      <c r="OV117" s="171">
        <v>28.990000000000002</v>
      </c>
      <c r="OW117" s="177">
        <v>1.115</v>
      </c>
      <c r="OX117" s="171">
        <v>33.5</v>
      </c>
      <c r="OY117" s="177">
        <v>5.583333333333333</v>
      </c>
      <c r="OZ117" s="171">
        <v>163.74</v>
      </c>
      <c r="PA117" s="178">
        <v>6.2976923076923077</v>
      </c>
      <c r="PB117" s="155"/>
      <c r="PC117" s="156"/>
      <c r="PD117" s="156"/>
      <c r="PE117" s="156"/>
      <c r="PF117" s="156"/>
      <c r="PG117" s="156"/>
      <c r="PH117" s="156"/>
      <c r="PI117" s="156"/>
      <c r="PJ117" s="157"/>
    </row>
    <row r="118" spans="1:426" x14ac:dyDescent="0.15">
      <c r="A118" s="130" t="s">
        <v>757</v>
      </c>
      <c r="B118" s="131" t="s">
        <v>758</v>
      </c>
      <c r="C118" s="132" t="s">
        <v>759</v>
      </c>
      <c r="D118" s="131" t="s">
        <v>760</v>
      </c>
      <c r="E118" s="131" t="s">
        <v>318</v>
      </c>
      <c r="F118" s="132" t="s">
        <v>761</v>
      </c>
      <c r="G118" s="132" t="s">
        <v>761</v>
      </c>
      <c r="H118" s="132" t="s">
        <v>186</v>
      </c>
      <c r="I118" s="132" t="s">
        <v>493</v>
      </c>
      <c r="J118" s="133" t="s">
        <v>238</v>
      </c>
      <c r="K118" s="134">
        <v>7284284</v>
      </c>
      <c r="L118" s="135">
        <v>25957</v>
      </c>
      <c r="M118" s="135">
        <v>7042694</v>
      </c>
      <c r="N118" s="135">
        <v>3332625</v>
      </c>
      <c r="O118" s="136">
        <v>0.47320315208924313</v>
      </c>
      <c r="P118" s="137">
        <v>241590</v>
      </c>
      <c r="Q118" s="138">
        <v>8797.2544599999983</v>
      </c>
      <c r="R118" s="139">
        <v>6135218.3255100008</v>
      </c>
      <c r="S118" s="139">
        <v>222574.74780000001</v>
      </c>
      <c r="T118" s="139">
        <v>6366590.3277700013</v>
      </c>
      <c r="U118" s="467">
        <f t="shared" si="22"/>
        <v>0.87401731285737916</v>
      </c>
      <c r="V118" s="140">
        <v>439.74039679999998</v>
      </c>
      <c r="W118" s="141">
        <v>16.98</v>
      </c>
      <c r="X118" s="141">
        <v>783.17211640000005</v>
      </c>
      <c r="Y118" s="141">
        <v>358.97502650000001</v>
      </c>
      <c r="Z118" s="141">
        <v>89.098994709999999</v>
      </c>
      <c r="AA118" s="141">
        <v>361.45693119999999</v>
      </c>
      <c r="AB118" s="141">
        <v>9.4499999999999993</v>
      </c>
      <c r="AC118" s="141">
        <v>286.92829369999998</v>
      </c>
      <c r="AD118" s="141">
        <v>505.74430560000002</v>
      </c>
      <c r="AE118" s="141">
        <v>2851.5460649099996</v>
      </c>
      <c r="AF118" s="142">
        <v>0.21358301233423027</v>
      </c>
      <c r="AG118" s="143">
        <v>0.38038865888631146</v>
      </c>
      <c r="AH118" s="147">
        <v>1</v>
      </c>
      <c r="AI118" s="148"/>
      <c r="AJ118" s="149">
        <v>47816</v>
      </c>
      <c r="AK118" s="150">
        <v>46847</v>
      </c>
      <c r="AL118" s="150">
        <v>20595</v>
      </c>
      <c r="AM118" s="150">
        <v>49580</v>
      </c>
      <c r="AN118" s="151">
        <v>135889</v>
      </c>
      <c r="AO118" s="149">
        <v>18774</v>
      </c>
      <c r="AP118" s="150">
        <v>17591</v>
      </c>
      <c r="AQ118" s="151">
        <v>6019</v>
      </c>
      <c r="AR118" s="152"/>
      <c r="AS118" s="153">
        <v>1</v>
      </c>
      <c r="AT118" s="153"/>
      <c r="AU118" s="153"/>
      <c r="AV118" s="153"/>
      <c r="AW118" s="153"/>
      <c r="AX118" s="153">
        <v>1</v>
      </c>
      <c r="AY118" s="153"/>
      <c r="AZ118" s="153"/>
      <c r="BA118" s="153">
        <v>1</v>
      </c>
      <c r="BB118" s="153"/>
      <c r="BC118" s="153"/>
      <c r="BD118" s="153">
        <v>1</v>
      </c>
      <c r="BE118" s="153">
        <v>1</v>
      </c>
      <c r="BF118" s="153"/>
      <c r="BG118" s="153"/>
      <c r="BH118" s="153"/>
      <c r="BI118" s="153"/>
      <c r="BJ118" s="153">
        <v>1</v>
      </c>
      <c r="BK118" s="153"/>
      <c r="BL118" s="153"/>
      <c r="BM118" s="153"/>
      <c r="BN118" s="153"/>
      <c r="BO118" s="153">
        <v>1</v>
      </c>
      <c r="BP118" s="153">
        <v>1</v>
      </c>
      <c r="BQ118" s="153"/>
      <c r="BR118" s="153"/>
      <c r="BS118" s="154">
        <v>8</v>
      </c>
      <c r="BT118" s="155"/>
      <c r="BU118" s="156">
        <v>19</v>
      </c>
      <c r="BV118" s="156">
        <v>26</v>
      </c>
      <c r="BW118" s="156">
        <v>25</v>
      </c>
      <c r="BX118" s="156"/>
      <c r="BY118" s="156"/>
      <c r="BZ118" s="156"/>
      <c r="CA118" s="156"/>
      <c r="CB118" s="156">
        <v>32</v>
      </c>
      <c r="CC118" s="156"/>
      <c r="CD118" s="156"/>
      <c r="CE118" s="156"/>
      <c r="CF118" s="156">
        <v>48</v>
      </c>
      <c r="CG118" s="156"/>
      <c r="CH118" s="156"/>
      <c r="CI118" s="156">
        <v>54</v>
      </c>
      <c r="CJ118" s="156">
        <v>26</v>
      </c>
      <c r="CK118" s="156"/>
      <c r="CL118" s="156">
        <v>39</v>
      </c>
      <c r="CM118" s="156">
        <v>20</v>
      </c>
      <c r="CN118" s="156"/>
      <c r="CO118" s="156">
        <v>18</v>
      </c>
      <c r="CP118" s="156">
        <v>25</v>
      </c>
      <c r="CQ118" s="156">
        <v>34</v>
      </c>
      <c r="CR118" s="156"/>
      <c r="CS118" s="156">
        <v>15</v>
      </c>
      <c r="CT118" s="156">
        <v>8</v>
      </c>
      <c r="CU118" s="156"/>
      <c r="CV118" s="156">
        <v>31</v>
      </c>
      <c r="CW118" s="156">
        <v>18</v>
      </c>
      <c r="CX118" s="156"/>
      <c r="CY118" s="156">
        <v>29</v>
      </c>
      <c r="CZ118" s="156"/>
      <c r="DA118" s="156">
        <v>51</v>
      </c>
      <c r="DB118" s="156">
        <v>24</v>
      </c>
      <c r="DC118" s="156">
        <v>23</v>
      </c>
      <c r="DD118" s="156">
        <v>12</v>
      </c>
      <c r="DE118" s="156">
        <v>30</v>
      </c>
      <c r="DF118" s="156">
        <v>26</v>
      </c>
      <c r="DG118" s="278">
        <v>50</v>
      </c>
      <c r="DH118" s="289">
        <v>683</v>
      </c>
      <c r="DI118" s="290">
        <f t="shared" si="23"/>
        <v>24</v>
      </c>
      <c r="DJ118" s="284"/>
      <c r="DK118" s="158">
        <v>0.7064998561978717</v>
      </c>
      <c r="DL118" s="158">
        <v>0.30748213535098778</v>
      </c>
      <c r="DM118" s="158">
        <v>0.76928961748633884</v>
      </c>
      <c r="DN118" s="158"/>
      <c r="DO118" s="158"/>
      <c r="DP118" s="158"/>
      <c r="DQ118" s="158"/>
      <c r="DR118" s="158">
        <v>0.38123292349726778</v>
      </c>
      <c r="DS118" s="158"/>
      <c r="DT118" s="158"/>
      <c r="DU118" s="158"/>
      <c r="DV118" s="158">
        <v>0.44660746812386154</v>
      </c>
      <c r="DW118" s="158"/>
      <c r="DX118" s="158"/>
      <c r="DY118" s="158">
        <v>0.55803481076705119</v>
      </c>
      <c r="DZ118" s="158">
        <v>0.62084909625893236</v>
      </c>
      <c r="EA118" s="158"/>
      <c r="EB118" s="158">
        <v>0.66911867731539865</v>
      </c>
      <c r="EC118" s="158">
        <v>0.65163934426229508</v>
      </c>
      <c r="ED118" s="158"/>
      <c r="EE118" s="158">
        <v>0.70097146326654525</v>
      </c>
      <c r="EF118" s="158">
        <v>0.67169398907103828</v>
      </c>
      <c r="EG118" s="158">
        <v>0.41915782706525234</v>
      </c>
      <c r="EH118" s="158"/>
      <c r="EI118" s="158">
        <v>0.11639344262295082</v>
      </c>
      <c r="EJ118" s="158">
        <v>0.47301912568306009</v>
      </c>
      <c r="EK118" s="158"/>
      <c r="EL118" s="158">
        <v>0.53807509254362773</v>
      </c>
      <c r="EM118" s="158">
        <v>0.54083181542197933</v>
      </c>
      <c r="EN118" s="158"/>
      <c r="EO118" s="158">
        <v>0.68541548897682303</v>
      </c>
      <c r="EP118" s="158"/>
      <c r="EQ118" s="158">
        <v>0.68718525661630769</v>
      </c>
      <c r="ER118" s="158">
        <v>0.28346994535519127</v>
      </c>
      <c r="ES118" s="158">
        <v>0.60370634354953667</v>
      </c>
      <c r="ET118" s="158">
        <v>0.85473588342440798</v>
      </c>
      <c r="EU118" s="158">
        <v>0.78588342440801462</v>
      </c>
      <c r="EV118" s="158">
        <v>0.59878100042034466</v>
      </c>
      <c r="EW118" s="159">
        <v>0.82814207650273219</v>
      </c>
      <c r="EX118" s="160">
        <v>0.58816775876277116</v>
      </c>
      <c r="EY118" s="149">
        <v>9</v>
      </c>
      <c r="EZ118" s="150"/>
      <c r="FA118" s="150"/>
      <c r="FB118" s="150"/>
      <c r="FC118" s="150"/>
      <c r="FD118" s="150"/>
      <c r="FE118" s="150">
        <v>5</v>
      </c>
      <c r="FF118" s="150"/>
      <c r="FG118" s="150"/>
      <c r="FH118" s="150">
        <v>8</v>
      </c>
      <c r="FI118" s="150"/>
      <c r="FJ118" s="150"/>
      <c r="FK118" s="150">
        <v>18</v>
      </c>
      <c r="FL118" s="150"/>
      <c r="FM118" s="150"/>
      <c r="FN118" s="150">
        <v>23</v>
      </c>
      <c r="FO118" s="150"/>
      <c r="FP118" s="150"/>
      <c r="FQ118" s="150">
        <v>10</v>
      </c>
      <c r="FR118" s="150">
        <v>13</v>
      </c>
      <c r="FS118" s="150"/>
      <c r="FT118" s="150"/>
      <c r="FU118" s="150">
        <v>5</v>
      </c>
      <c r="FV118" s="150"/>
      <c r="FW118" s="150"/>
      <c r="FX118" s="150"/>
      <c r="FY118" s="150"/>
      <c r="FZ118" s="150"/>
      <c r="GA118" s="150">
        <v>15</v>
      </c>
      <c r="GB118" s="150"/>
      <c r="GC118" s="150"/>
      <c r="GD118" s="296">
        <v>17</v>
      </c>
      <c r="GE118" s="307">
        <v>123</v>
      </c>
      <c r="GF118" s="308">
        <f t="shared" si="24"/>
        <v>10</v>
      </c>
      <c r="GG118" s="302">
        <v>0.72252580449301762</v>
      </c>
      <c r="GH118" s="161"/>
      <c r="GI118" s="161"/>
      <c r="GJ118" s="161"/>
      <c r="GK118" s="161"/>
      <c r="GL118" s="161"/>
      <c r="GM118" s="161">
        <v>0.59071038251366115</v>
      </c>
      <c r="GN118" s="161"/>
      <c r="GO118" s="161"/>
      <c r="GP118" s="161">
        <v>0.38968579234972678</v>
      </c>
      <c r="GQ118" s="161"/>
      <c r="GR118" s="161"/>
      <c r="GS118" s="161">
        <v>0.82786885245901642</v>
      </c>
      <c r="GT118" s="161"/>
      <c r="GU118" s="161"/>
      <c r="GV118" s="161">
        <v>0.64362081254454739</v>
      </c>
      <c r="GW118" s="161"/>
      <c r="GX118" s="161"/>
      <c r="GY118" s="161">
        <v>0.29836065573770493</v>
      </c>
      <c r="GZ118" s="161">
        <v>0.74316939890710387</v>
      </c>
      <c r="HA118" s="161"/>
      <c r="HB118" s="161"/>
      <c r="HC118" s="161">
        <v>0.32622950819672131</v>
      </c>
      <c r="HD118" s="161"/>
      <c r="HE118" s="161"/>
      <c r="HF118" s="161"/>
      <c r="HG118" s="161"/>
      <c r="HH118" s="161"/>
      <c r="HI118" s="161">
        <v>0.68943533697632053</v>
      </c>
      <c r="HJ118" s="161"/>
      <c r="HK118" s="161"/>
      <c r="HL118" s="162">
        <v>0.76470588235294112</v>
      </c>
      <c r="HM118" s="163">
        <v>0.64956239726331688</v>
      </c>
      <c r="HN118" s="152">
        <v>98</v>
      </c>
      <c r="HO118" s="153"/>
      <c r="HP118" s="153"/>
      <c r="HQ118" s="153"/>
      <c r="HR118" s="153"/>
      <c r="HS118" s="164"/>
      <c r="HT118" s="153"/>
      <c r="HU118" s="165"/>
      <c r="HV118" s="154"/>
      <c r="HW118" s="144">
        <v>411</v>
      </c>
      <c r="HX118" s="145">
        <v>2098</v>
      </c>
      <c r="HY118" s="145">
        <v>360</v>
      </c>
      <c r="HZ118" s="145">
        <v>1554</v>
      </c>
      <c r="IA118" s="145">
        <v>1936</v>
      </c>
      <c r="IB118" s="145">
        <v>5364</v>
      </c>
      <c r="IC118" s="145">
        <v>1990</v>
      </c>
      <c r="ID118" s="145">
        <v>830</v>
      </c>
      <c r="IE118" s="145">
        <v>4060</v>
      </c>
      <c r="IF118" s="145">
        <v>999</v>
      </c>
      <c r="IG118" s="145">
        <v>376</v>
      </c>
      <c r="IH118" s="145">
        <v>1632</v>
      </c>
      <c r="II118" s="145">
        <v>388</v>
      </c>
      <c r="IJ118" s="145">
        <v>1242</v>
      </c>
      <c r="IK118" s="145">
        <v>1344</v>
      </c>
      <c r="IL118" s="145">
        <v>1138</v>
      </c>
      <c r="IM118" s="145">
        <v>271</v>
      </c>
      <c r="IN118" s="145">
        <v>241</v>
      </c>
      <c r="IO118" s="145">
        <v>390</v>
      </c>
      <c r="IP118" s="145">
        <v>781</v>
      </c>
      <c r="IQ118" s="145">
        <v>172</v>
      </c>
      <c r="IR118" s="145">
        <v>279</v>
      </c>
      <c r="IS118" s="145">
        <v>20</v>
      </c>
      <c r="IT118" s="145">
        <v>151</v>
      </c>
      <c r="IU118" s="145">
        <v>502</v>
      </c>
      <c r="IV118" s="145">
        <v>12</v>
      </c>
      <c r="IW118" s="145">
        <v>8</v>
      </c>
      <c r="IX118" s="146">
        <v>5</v>
      </c>
      <c r="IY118" s="166">
        <v>28554</v>
      </c>
      <c r="IZ118" s="315">
        <f t="shared" si="25"/>
        <v>1.4814036562303005E-2</v>
      </c>
      <c r="JA118" s="439">
        <f t="shared" si="26"/>
        <v>78.016393442622956</v>
      </c>
      <c r="JB118" s="444">
        <v>3644</v>
      </c>
      <c r="JC118" s="452">
        <v>0.12761784688660083</v>
      </c>
      <c r="JD118" s="445">
        <v>10247</v>
      </c>
      <c r="JE118" s="454">
        <v>0.35886390698325976</v>
      </c>
      <c r="JF118" s="167">
        <v>21.878345498783457</v>
      </c>
      <c r="JG118" s="168">
        <v>5.8879885605338416</v>
      </c>
      <c r="JH118" s="168">
        <v>3.4388888888888891</v>
      </c>
      <c r="JI118" s="168">
        <v>5.2644787644787643</v>
      </c>
      <c r="JJ118" s="168">
        <v>8.7443181818181817</v>
      </c>
      <c r="JK118" s="168">
        <v>4.5367263236390754</v>
      </c>
      <c r="JL118" s="168">
        <v>7.1271356783919595</v>
      </c>
      <c r="JM118" s="168">
        <v>8.0855421686746993</v>
      </c>
      <c r="JN118" s="168">
        <v>6.4103448275862069</v>
      </c>
      <c r="JO118" s="168">
        <v>7.8388388388388393</v>
      </c>
      <c r="JP118" s="168">
        <v>8.8191489361702136</v>
      </c>
      <c r="JQ118" s="168">
        <v>7.1360294117647056</v>
      </c>
      <c r="JR118" s="168">
        <v>5.7345360824742269</v>
      </c>
      <c r="JS118" s="168">
        <v>3.2045088566827697</v>
      </c>
      <c r="JT118" s="168">
        <v>4.9285714285714288</v>
      </c>
      <c r="JU118" s="168">
        <v>6.0228471001757473</v>
      </c>
      <c r="JV118" s="168">
        <v>8.0295202952029516</v>
      </c>
      <c r="JW118" s="168">
        <v>8.4315352697095438</v>
      </c>
      <c r="JX118" s="168">
        <v>10.271794871794873</v>
      </c>
      <c r="JY118" s="168">
        <v>22.253521126760564</v>
      </c>
      <c r="JZ118" s="168">
        <v>20.994186046511629</v>
      </c>
      <c r="KA118" s="168">
        <v>3.5842293906810037</v>
      </c>
      <c r="KB118" s="168">
        <v>4.5999999999999996</v>
      </c>
      <c r="KC118" s="168">
        <v>3.6821192052980134</v>
      </c>
      <c r="KD118" s="168">
        <v>17.856573705179283</v>
      </c>
      <c r="KE118" s="168">
        <v>12.916666666666666</v>
      </c>
      <c r="KF118" s="168">
        <v>12.75</v>
      </c>
      <c r="KG118" s="169">
        <v>7.4</v>
      </c>
      <c r="KH118" s="464">
        <f t="shared" si="27"/>
        <v>8.8510141473313393</v>
      </c>
      <c r="KI118" s="149">
        <v>9328</v>
      </c>
      <c r="KJ118" s="150">
        <v>5390</v>
      </c>
      <c r="KK118" s="150">
        <v>845</v>
      </c>
      <c r="KL118" s="150">
        <v>1443</v>
      </c>
      <c r="KM118" s="150">
        <v>168</v>
      </c>
      <c r="KN118" s="296">
        <v>11380</v>
      </c>
      <c r="KO118" s="330">
        <f t="shared" si="28"/>
        <v>0.326679274357358</v>
      </c>
      <c r="KP118" s="331">
        <f t="shared" si="29"/>
        <v>0.18876514673951111</v>
      </c>
      <c r="KQ118" s="331">
        <f t="shared" si="30"/>
        <v>2.9593051761574559E-2</v>
      </c>
      <c r="KR118" s="331">
        <f t="shared" si="31"/>
        <v>5.0535826854381176E-2</v>
      </c>
      <c r="KS118" s="331">
        <f t="shared" si="32"/>
        <v>5.8835889892834628E-3</v>
      </c>
      <c r="KT118" s="332">
        <v>0.39854311129789172</v>
      </c>
      <c r="KU118" s="324">
        <v>32297.101900000001</v>
      </c>
      <c r="KV118" s="170">
        <v>6574.1202000000021</v>
      </c>
      <c r="KW118" s="342">
        <v>38871.222100000014</v>
      </c>
      <c r="KX118" s="351">
        <f t="shared" si="33"/>
        <v>0.16912563703521943</v>
      </c>
      <c r="KY118" s="352">
        <f t="shared" si="34"/>
        <v>1.3613231806401911</v>
      </c>
      <c r="KZ118" s="346">
        <v>16716.764799999997</v>
      </c>
      <c r="LA118" s="171">
        <v>14572.466400000003</v>
      </c>
      <c r="LB118" s="172">
        <v>7581.9909000000007</v>
      </c>
      <c r="LC118" s="173">
        <v>0.43005503549629837</v>
      </c>
      <c r="LD118" s="174">
        <v>1794</v>
      </c>
      <c r="LE118" s="175">
        <v>7766</v>
      </c>
      <c r="LF118" s="175">
        <v>865</v>
      </c>
      <c r="LG118" s="175">
        <v>6449</v>
      </c>
      <c r="LH118" s="175">
        <v>13538</v>
      </c>
      <c r="LI118" s="175">
        <v>15199</v>
      </c>
      <c r="LJ118" s="175">
        <v>10176</v>
      </c>
      <c r="LK118" s="175">
        <v>5201</v>
      </c>
      <c r="LL118" s="175">
        <v>20286</v>
      </c>
      <c r="LM118" s="175">
        <v>6719</v>
      </c>
      <c r="LN118" s="175">
        <v>2652</v>
      </c>
      <c r="LO118" s="175">
        <v>9211</v>
      </c>
      <c r="LP118" s="175">
        <v>1761</v>
      </c>
      <c r="LQ118" s="175">
        <v>2772</v>
      </c>
      <c r="LR118" s="175">
        <v>4817</v>
      </c>
      <c r="LS118" s="175">
        <v>4677</v>
      </c>
      <c r="LT118" s="175">
        <v>1746</v>
      </c>
      <c r="LU118" s="175">
        <v>1575</v>
      </c>
      <c r="LV118" s="175">
        <v>3064</v>
      </c>
      <c r="LW118" s="175">
        <v>16465</v>
      </c>
      <c r="LX118" s="175">
        <v>3383</v>
      </c>
      <c r="LY118" s="175">
        <v>517</v>
      </c>
      <c r="LZ118" s="175">
        <v>66</v>
      </c>
      <c r="MA118" s="175">
        <v>195</v>
      </c>
      <c r="MB118" s="175">
        <v>5174</v>
      </c>
      <c r="MC118" s="175">
        <v>59</v>
      </c>
      <c r="MD118" s="175">
        <v>85</v>
      </c>
      <c r="ME118" s="364">
        <v>27</v>
      </c>
      <c r="MF118" s="374">
        <f t="shared" si="35"/>
        <v>146239</v>
      </c>
      <c r="MG118" s="375">
        <f t="shared" si="36"/>
        <v>399.56010928961751</v>
      </c>
      <c r="MH118" s="369">
        <v>6783</v>
      </c>
      <c r="MI118" s="156">
        <v>2530</v>
      </c>
      <c r="MJ118" s="156">
        <v>16</v>
      </c>
      <c r="MK118" s="156">
        <v>238</v>
      </c>
      <c r="ML118" s="156">
        <v>1563</v>
      </c>
      <c r="MM118" s="156">
        <v>4872</v>
      </c>
      <c r="MN118" s="156">
        <v>2041</v>
      </c>
      <c r="MO118" s="156">
        <v>686</v>
      </c>
      <c r="MP118" s="156">
        <v>1787</v>
      </c>
      <c r="MQ118" s="156">
        <v>151</v>
      </c>
      <c r="MR118" s="156">
        <v>295</v>
      </c>
      <c r="MS118" s="156">
        <v>818</v>
      </c>
      <c r="MT118" s="156">
        <v>84</v>
      </c>
      <c r="MU118" s="156">
        <v>516</v>
      </c>
      <c r="MV118" s="156">
        <v>606</v>
      </c>
      <c r="MW118" s="156">
        <v>1045</v>
      </c>
      <c r="MX118" s="156">
        <v>193</v>
      </c>
      <c r="MY118" s="156">
        <v>245</v>
      </c>
      <c r="MZ118" s="156">
        <v>557</v>
      </c>
      <c r="NA118" s="156">
        <v>130</v>
      </c>
      <c r="NB118" s="156">
        <v>57</v>
      </c>
      <c r="NC118" s="156">
        <v>227</v>
      </c>
      <c r="ND118" s="156">
        <v>10</v>
      </c>
      <c r="NE118" s="156">
        <v>244</v>
      </c>
      <c r="NF118" s="156">
        <v>3288</v>
      </c>
      <c r="NG118" s="156">
        <v>84</v>
      </c>
      <c r="NH118" s="156">
        <v>9</v>
      </c>
      <c r="NI118" s="278">
        <v>5</v>
      </c>
      <c r="NJ118" s="289">
        <f t="shared" si="37"/>
        <v>29080</v>
      </c>
      <c r="NK118" s="290">
        <f t="shared" si="38"/>
        <v>79.453551912568301</v>
      </c>
      <c r="NL118" s="386">
        <f t="shared" si="39"/>
        <v>146239</v>
      </c>
      <c r="NM118" s="387">
        <f t="shared" si="40"/>
        <v>29080</v>
      </c>
      <c r="NN118" s="393">
        <f t="shared" si="41"/>
        <v>0.16586907294702799</v>
      </c>
      <c r="NO118" s="380">
        <v>3843</v>
      </c>
      <c r="NP118" s="176">
        <v>359</v>
      </c>
      <c r="NQ118" s="176">
        <v>2054</v>
      </c>
      <c r="NR118" s="176">
        <v>3911</v>
      </c>
      <c r="NS118" s="176">
        <v>5639</v>
      </c>
      <c r="NT118" s="176">
        <v>3948</v>
      </c>
      <c r="NU118" s="176">
        <v>6831</v>
      </c>
      <c r="NV118" s="176"/>
      <c r="NW118" s="176"/>
      <c r="NX118" s="176">
        <v>346</v>
      </c>
      <c r="NY118" s="176">
        <v>735</v>
      </c>
      <c r="NZ118" s="176">
        <v>16</v>
      </c>
      <c r="OA118" s="176">
        <v>62</v>
      </c>
      <c r="OB118" s="176">
        <v>535</v>
      </c>
      <c r="OC118" s="176">
        <v>497</v>
      </c>
      <c r="OD118" s="176">
        <v>79</v>
      </c>
      <c r="OE118" s="397">
        <v>225</v>
      </c>
      <c r="OF118" s="403">
        <f t="shared" si="42"/>
        <v>29080</v>
      </c>
      <c r="OG118" s="407">
        <f t="shared" si="43"/>
        <v>0.2201513067400275</v>
      </c>
      <c r="OH118" s="415">
        <v>1876</v>
      </c>
      <c r="OI118" s="416">
        <v>39</v>
      </c>
      <c r="OJ118" s="416">
        <v>77</v>
      </c>
      <c r="OK118" s="416">
        <v>1992</v>
      </c>
      <c r="OL118" s="416">
        <v>3494</v>
      </c>
      <c r="OM118" s="416">
        <v>187</v>
      </c>
      <c r="ON118" s="416">
        <v>1083</v>
      </c>
      <c r="OO118" s="416">
        <v>4764</v>
      </c>
      <c r="OP118" s="417">
        <v>6756</v>
      </c>
      <c r="OQ118" s="429">
        <v>5</v>
      </c>
      <c r="OR118" s="430">
        <v>6</v>
      </c>
      <c r="OS118" s="431">
        <v>11</v>
      </c>
      <c r="OT118" s="346">
        <v>11.1</v>
      </c>
      <c r="OU118" s="177">
        <v>1.2333333333333334</v>
      </c>
      <c r="OV118" s="171">
        <v>51.24</v>
      </c>
      <c r="OW118" s="177">
        <v>0.44947368421052636</v>
      </c>
      <c r="OX118" s="171">
        <v>51.290000000000006</v>
      </c>
      <c r="OY118" s="177">
        <v>5.6988888888888898</v>
      </c>
      <c r="OZ118" s="171">
        <v>285.02999999999997</v>
      </c>
      <c r="PA118" s="178">
        <v>2.5002631578947367</v>
      </c>
      <c r="PB118" s="155"/>
      <c r="PC118" s="156"/>
      <c r="PD118" s="156"/>
      <c r="PE118" s="156"/>
      <c r="PF118" s="156"/>
      <c r="PG118" s="156"/>
      <c r="PH118" s="156"/>
      <c r="PI118" s="156"/>
      <c r="PJ118" s="157"/>
    </row>
    <row r="119" spans="1:426" x14ac:dyDescent="0.15">
      <c r="A119" s="130" t="s">
        <v>757</v>
      </c>
      <c r="B119" s="131" t="s">
        <v>762</v>
      </c>
      <c r="C119" s="132" t="s">
        <v>763</v>
      </c>
      <c r="D119" s="131" t="s">
        <v>764</v>
      </c>
      <c r="E119" s="131" t="s">
        <v>318</v>
      </c>
      <c r="F119" s="132" t="s">
        <v>319</v>
      </c>
      <c r="G119" s="132" t="s">
        <v>765</v>
      </c>
      <c r="H119" s="132" t="s">
        <v>186</v>
      </c>
      <c r="I119" s="132" t="s">
        <v>493</v>
      </c>
      <c r="J119" s="133" t="s">
        <v>282</v>
      </c>
      <c r="K119" s="134"/>
      <c r="L119" s="135"/>
      <c r="M119" s="135"/>
      <c r="N119" s="135"/>
      <c r="O119" s="136"/>
      <c r="P119" s="137"/>
      <c r="Q119" s="138"/>
      <c r="R119" s="139"/>
      <c r="S119" s="139"/>
      <c r="T119" s="139"/>
      <c r="U119" s="467"/>
      <c r="V119" s="140">
        <v>34.469047619999998</v>
      </c>
      <c r="W119" s="141">
        <v>2.75</v>
      </c>
      <c r="X119" s="141">
        <v>96.088201060000003</v>
      </c>
      <c r="Y119" s="141">
        <v>50.273280419999999</v>
      </c>
      <c r="Z119" s="141">
        <v>17.38</v>
      </c>
      <c r="AA119" s="141">
        <v>53.764603180000002</v>
      </c>
      <c r="AB119" s="141">
        <v>1.21</v>
      </c>
      <c r="AC119" s="141">
        <v>15.17869048</v>
      </c>
      <c r="AD119" s="141">
        <v>82.999345239999997</v>
      </c>
      <c r="AE119" s="141">
        <v>354.11316799999997</v>
      </c>
      <c r="AF119" s="142">
        <v>0.13467884347464235</v>
      </c>
      <c r="AG119" s="143">
        <v>0.37543966787207983</v>
      </c>
      <c r="AH119" s="147"/>
      <c r="AI119" s="148"/>
      <c r="AJ119" s="149"/>
      <c r="AK119" s="150"/>
      <c r="AL119" s="150"/>
      <c r="AM119" s="150"/>
      <c r="AN119" s="151"/>
      <c r="AO119" s="149">
        <v>5222</v>
      </c>
      <c r="AP119" s="150">
        <v>1891</v>
      </c>
      <c r="AQ119" s="151">
        <v>2237</v>
      </c>
      <c r="AR119" s="152"/>
      <c r="AS119" s="153"/>
      <c r="AT119" s="153"/>
      <c r="AU119" s="153"/>
      <c r="AV119" s="153"/>
      <c r="AW119" s="153"/>
      <c r="AX119" s="153"/>
      <c r="AY119" s="153"/>
      <c r="AZ119" s="153"/>
      <c r="BA119" s="153"/>
      <c r="BB119" s="153"/>
      <c r="BC119" s="153"/>
      <c r="BD119" s="153"/>
      <c r="BE119" s="153"/>
      <c r="BF119" s="153"/>
      <c r="BG119" s="153"/>
      <c r="BH119" s="153"/>
      <c r="BI119" s="153"/>
      <c r="BJ119" s="153"/>
      <c r="BK119" s="153"/>
      <c r="BL119" s="153"/>
      <c r="BM119" s="153"/>
      <c r="BN119" s="153"/>
      <c r="BO119" s="153"/>
      <c r="BP119" s="153"/>
      <c r="BQ119" s="153"/>
      <c r="BR119" s="153"/>
      <c r="BS119" s="154"/>
      <c r="BT119" s="155"/>
      <c r="BU119" s="156"/>
      <c r="BV119" s="156"/>
      <c r="BW119" s="156"/>
      <c r="BX119" s="156"/>
      <c r="BY119" s="156"/>
      <c r="BZ119" s="156"/>
      <c r="CA119" s="156"/>
      <c r="CB119" s="156"/>
      <c r="CC119" s="156"/>
      <c r="CD119" s="156"/>
      <c r="CE119" s="156"/>
      <c r="CF119" s="156"/>
      <c r="CG119" s="156"/>
      <c r="CH119" s="156"/>
      <c r="CI119" s="156">
        <v>34</v>
      </c>
      <c r="CJ119" s="156"/>
      <c r="CK119" s="156"/>
      <c r="CL119" s="156"/>
      <c r="CM119" s="156"/>
      <c r="CN119" s="156"/>
      <c r="CO119" s="156"/>
      <c r="CP119" s="156"/>
      <c r="CQ119" s="156"/>
      <c r="CR119" s="156"/>
      <c r="CS119" s="156"/>
      <c r="CT119" s="156"/>
      <c r="CU119" s="156"/>
      <c r="CV119" s="156">
        <v>20</v>
      </c>
      <c r="CW119" s="156"/>
      <c r="CX119" s="156"/>
      <c r="CY119" s="156"/>
      <c r="CZ119" s="156"/>
      <c r="DA119" s="156"/>
      <c r="DB119" s="156"/>
      <c r="DC119" s="156">
        <v>25</v>
      </c>
      <c r="DD119" s="156"/>
      <c r="DE119" s="156"/>
      <c r="DF119" s="156"/>
      <c r="DG119" s="278">
        <v>36</v>
      </c>
      <c r="DH119" s="289">
        <v>115</v>
      </c>
      <c r="DI119" s="290">
        <f t="shared" si="23"/>
        <v>4</v>
      </c>
      <c r="DJ119" s="284"/>
      <c r="DK119" s="158"/>
      <c r="DL119" s="158"/>
      <c r="DM119" s="158"/>
      <c r="DN119" s="158"/>
      <c r="DO119" s="158"/>
      <c r="DP119" s="158"/>
      <c r="DQ119" s="158"/>
      <c r="DR119" s="158"/>
      <c r="DS119" s="158"/>
      <c r="DT119" s="158"/>
      <c r="DU119" s="158"/>
      <c r="DV119" s="158"/>
      <c r="DW119" s="158"/>
      <c r="DX119" s="158"/>
      <c r="DY119" s="158">
        <v>0.55842172934747669</v>
      </c>
      <c r="DZ119" s="158"/>
      <c r="EA119" s="158"/>
      <c r="EB119" s="158"/>
      <c r="EC119" s="158"/>
      <c r="ED119" s="158"/>
      <c r="EE119" s="158"/>
      <c r="EF119" s="158"/>
      <c r="EG119" s="158"/>
      <c r="EH119" s="158"/>
      <c r="EI119" s="158"/>
      <c r="EJ119" s="158"/>
      <c r="EK119" s="158"/>
      <c r="EL119" s="158">
        <v>0.6959016393442623</v>
      </c>
      <c r="EM119" s="158"/>
      <c r="EN119" s="158"/>
      <c r="EO119" s="158"/>
      <c r="EP119" s="158"/>
      <c r="EQ119" s="158"/>
      <c r="ER119" s="158"/>
      <c r="ES119" s="158">
        <v>0.65125683060109285</v>
      </c>
      <c r="ET119" s="158"/>
      <c r="EU119" s="158"/>
      <c r="EV119" s="158"/>
      <c r="EW119" s="159">
        <v>0.68609593199757135</v>
      </c>
      <c r="EX119" s="160">
        <v>0.64248039914468991</v>
      </c>
      <c r="EY119" s="149">
        <v>4</v>
      </c>
      <c r="EZ119" s="150"/>
      <c r="FA119" s="150"/>
      <c r="FB119" s="150"/>
      <c r="FC119" s="150"/>
      <c r="FD119" s="150"/>
      <c r="FE119" s="150"/>
      <c r="FF119" s="150"/>
      <c r="FG119" s="150"/>
      <c r="FH119" s="150"/>
      <c r="FI119" s="150"/>
      <c r="FJ119" s="150"/>
      <c r="FK119" s="150">
        <v>3</v>
      </c>
      <c r="FL119" s="150"/>
      <c r="FM119" s="150"/>
      <c r="FN119" s="150"/>
      <c r="FO119" s="150"/>
      <c r="FP119" s="150"/>
      <c r="FQ119" s="150"/>
      <c r="FR119" s="150"/>
      <c r="FS119" s="150"/>
      <c r="FT119" s="150"/>
      <c r="FU119" s="150"/>
      <c r="FV119" s="150"/>
      <c r="FW119" s="150"/>
      <c r="FX119" s="150"/>
      <c r="FY119" s="150"/>
      <c r="FZ119" s="150"/>
      <c r="GA119" s="150"/>
      <c r="GB119" s="150"/>
      <c r="GC119" s="150"/>
      <c r="GD119" s="296">
        <v>4</v>
      </c>
      <c r="GE119" s="307">
        <v>11</v>
      </c>
      <c r="GF119" s="308">
        <f t="shared" si="24"/>
        <v>3</v>
      </c>
      <c r="GG119" s="302">
        <v>0.95765027322404372</v>
      </c>
      <c r="GH119" s="161"/>
      <c r="GI119" s="161"/>
      <c r="GJ119" s="161"/>
      <c r="GK119" s="161"/>
      <c r="GL119" s="161"/>
      <c r="GM119" s="161"/>
      <c r="GN119" s="161"/>
      <c r="GO119" s="161"/>
      <c r="GP119" s="161"/>
      <c r="GQ119" s="161"/>
      <c r="GR119" s="161"/>
      <c r="GS119" s="161">
        <v>0</v>
      </c>
      <c r="GT119" s="161"/>
      <c r="GU119" s="161"/>
      <c r="GV119" s="161"/>
      <c r="GW119" s="161"/>
      <c r="GX119" s="161"/>
      <c r="GY119" s="161"/>
      <c r="GZ119" s="161"/>
      <c r="HA119" s="161"/>
      <c r="HB119" s="161"/>
      <c r="HC119" s="161"/>
      <c r="HD119" s="161"/>
      <c r="HE119" s="161"/>
      <c r="HF119" s="161"/>
      <c r="HG119" s="161"/>
      <c r="HH119" s="161"/>
      <c r="HI119" s="161"/>
      <c r="HJ119" s="161"/>
      <c r="HK119" s="161"/>
      <c r="HL119" s="162">
        <v>0</v>
      </c>
      <c r="HM119" s="163">
        <v>0.34823646299056132</v>
      </c>
      <c r="HN119" s="152">
        <v>36</v>
      </c>
      <c r="HO119" s="153"/>
      <c r="HP119" s="153"/>
      <c r="HQ119" s="153"/>
      <c r="HR119" s="153"/>
      <c r="HS119" s="164"/>
      <c r="HT119" s="153"/>
      <c r="HU119" s="165"/>
      <c r="HV119" s="154"/>
      <c r="HW119" s="144">
        <v>49</v>
      </c>
      <c r="HX119" s="145">
        <v>159</v>
      </c>
      <c r="HY119" s="145">
        <v>8</v>
      </c>
      <c r="HZ119" s="145">
        <v>20</v>
      </c>
      <c r="IA119" s="145">
        <v>333</v>
      </c>
      <c r="IB119" s="145">
        <v>483</v>
      </c>
      <c r="IC119" s="145">
        <v>553</v>
      </c>
      <c r="ID119" s="145">
        <v>257</v>
      </c>
      <c r="IE119" s="145">
        <v>1564</v>
      </c>
      <c r="IF119" s="145">
        <v>133</v>
      </c>
      <c r="IG119" s="145">
        <v>404</v>
      </c>
      <c r="IH119" s="145">
        <v>362</v>
      </c>
      <c r="II119" s="145">
        <v>98</v>
      </c>
      <c r="IJ119" s="145">
        <v>8</v>
      </c>
      <c r="IK119" s="145">
        <v>1</v>
      </c>
      <c r="IL119" s="145"/>
      <c r="IM119" s="145">
        <v>67</v>
      </c>
      <c r="IN119" s="145">
        <v>16</v>
      </c>
      <c r="IO119" s="145">
        <v>59</v>
      </c>
      <c r="IP119" s="145">
        <v>5</v>
      </c>
      <c r="IQ119" s="145">
        <v>13</v>
      </c>
      <c r="IR119" s="145">
        <v>50</v>
      </c>
      <c r="IS119" s="145">
        <v>2</v>
      </c>
      <c r="IT119" s="145">
        <v>26</v>
      </c>
      <c r="IU119" s="145">
        <v>760</v>
      </c>
      <c r="IV119" s="145"/>
      <c r="IW119" s="145">
        <v>7</v>
      </c>
      <c r="IX119" s="146"/>
      <c r="IY119" s="166">
        <v>5437</v>
      </c>
      <c r="IZ119" s="315">
        <f t="shared" si="25"/>
        <v>9.0123229722273313E-3</v>
      </c>
      <c r="JA119" s="439">
        <f t="shared" si="26"/>
        <v>14.855191256830601</v>
      </c>
      <c r="JB119" s="444">
        <v>955</v>
      </c>
      <c r="JC119" s="452">
        <v>0.17564833547912451</v>
      </c>
      <c r="JD119" s="445">
        <v>3065</v>
      </c>
      <c r="JE119" s="454">
        <v>0.56372999816075042</v>
      </c>
      <c r="JF119" s="167">
        <v>20</v>
      </c>
      <c r="JG119" s="168">
        <v>3.9559748427672954</v>
      </c>
      <c r="JH119" s="168">
        <v>4.125</v>
      </c>
      <c r="JI119" s="168">
        <v>3.7</v>
      </c>
      <c r="JJ119" s="168">
        <v>7.3663663663663668</v>
      </c>
      <c r="JK119" s="168">
        <v>5.0848861283643894</v>
      </c>
      <c r="JL119" s="168">
        <v>5.1826401446654611</v>
      </c>
      <c r="JM119" s="168">
        <v>6.5719844357976651</v>
      </c>
      <c r="JN119" s="168">
        <v>5.1687979539641944</v>
      </c>
      <c r="JO119" s="168">
        <v>6.3233082706766917</v>
      </c>
      <c r="JP119" s="168">
        <v>5.4059405940594063</v>
      </c>
      <c r="JQ119" s="168">
        <v>7.2265193370165743</v>
      </c>
      <c r="JR119" s="168">
        <v>5.0510204081632653</v>
      </c>
      <c r="JS119" s="168">
        <v>3.125</v>
      </c>
      <c r="JT119" s="168">
        <v>3</v>
      </c>
      <c r="JU119" s="168"/>
      <c r="JV119" s="168">
        <v>5.5522388059701493</v>
      </c>
      <c r="JW119" s="168">
        <v>8.625</v>
      </c>
      <c r="JX119" s="168">
        <v>14.423728813559322</v>
      </c>
      <c r="JY119" s="168">
        <v>4.4000000000000004</v>
      </c>
      <c r="JZ119" s="168">
        <v>3.3076923076923075</v>
      </c>
      <c r="KA119" s="168">
        <v>3.8</v>
      </c>
      <c r="KB119" s="168">
        <v>3.5</v>
      </c>
      <c r="KC119" s="168">
        <v>3.3461538461538463</v>
      </c>
      <c r="KD119" s="168">
        <v>8.8000000000000007</v>
      </c>
      <c r="KE119" s="168"/>
      <c r="KF119" s="168">
        <v>5.7142857142857144</v>
      </c>
      <c r="KG119" s="169"/>
      <c r="KH119" s="464">
        <f t="shared" si="27"/>
        <v>6.1102615187801064</v>
      </c>
      <c r="KI119" s="149">
        <v>1538</v>
      </c>
      <c r="KJ119" s="150">
        <v>1498</v>
      </c>
      <c r="KK119" s="150">
        <v>3</v>
      </c>
      <c r="KL119" s="150">
        <v>3</v>
      </c>
      <c r="KM119" s="150"/>
      <c r="KN119" s="296">
        <v>2395</v>
      </c>
      <c r="KO119" s="330">
        <f t="shared" si="28"/>
        <v>0.28287658635276808</v>
      </c>
      <c r="KP119" s="331">
        <f t="shared" si="29"/>
        <v>0.27551958800809268</v>
      </c>
      <c r="KQ119" s="331">
        <f t="shared" si="30"/>
        <v>5.5177487585065296E-4</v>
      </c>
      <c r="KR119" s="331">
        <f t="shared" si="31"/>
        <v>5.5177487585065296E-4</v>
      </c>
      <c r="KS119" s="331">
        <f t="shared" si="32"/>
        <v>0</v>
      </c>
      <c r="KT119" s="332">
        <v>0.4405002758874379</v>
      </c>
      <c r="KU119" s="324">
        <v>4983.6776000000018</v>
      </c>
      <c r="KV119" s="170">
        <v>725.09260000000006</v>
      </c>
      <c r="KW119" s="342">
        <v>5708.7701999999999</v>
      </c>
      <c r="KX119" s="351">
        <f t="shared" si="33"/>
        <v>0.12701380062557083</v>
      </c>
      <c r="KY119" s="352">
        <f t="shared" si="34"/>
        <v>1.0499853227883023</v>
      </c>
      <c r="KZ119" s="346">
        <v>2996.6519999999996</v>
      </c>
      <c r="LA119" s="171">
        <v>2529.4238999999998</v>
      </c>
      <c r="LB119" s="172">
        <v>182.69429999999997</v>
      </c>
      <c r="LC119" s="173">
        <v>0.5249207613927076</v>
      </c>
      <c r="LD119" s="174">
        <v>264</v>
      </c>
      <c r="LE119" s="175">
        <v>419</v>
      </c>
      <c r="LF119" s="175">
        <v>26</v>
      </c>
      <c r="LG119" s="175">
        <v>54</v>
      </c>
      <c r="LH119" s="175">
        <v>1996</v>
      </c>
      <c r="LI119" s="175">
        <v>1942</v>
      </c>
      <c r="LJ119" s="175">
        <v>2122</v>
      </c>
      <c r="LK119" s="175">
        <v>1391</v>
      </c>
      <c r="LL119" s="175">
        <v>6439</v>
      </c>
      <c r="LM119" s="175">
        <v>696</v>
      </c>
      <c r="LN119" s="175">
        <v>1752</v>
      </c>
      <c r="LO119" s="175">
        <v>2221</v>
      </c>
      <c r="LP119" s="175">
        <v>380</v>
      </c>
      <c r="LQ119" s="175">
        <v>17</v>
      </c>
      <c r="LR119" s="175">
        <v>2</v>
      </c>
      <c r="LS119" s="175"/>
      <c r="LT119" s="175">
        <v>304</v>
      </c>
      <c r="LU119" s="175">
        <v>122</v>
      </c>
      <c r="LV119" s="175">
        <v>747</v>
      </c>
      <c r="LW119" s="175">
        <v>17</v>
      </c>
      <c r="LX119" s="175">
        <v>29</v>
      </c>
      <c r="LY119" s="175">
        <v>104</v>
      </c>
      <c r="LZ119" s="175">
        <v>5</v>
      </c>
      <c r="MA119" s="175">
        <v>62</v>
      </c>
      <c r="MB119" s="175">
        <v>5928</v>
      </c>
      <c r="MC119" s="175"/>
      <c r="MD119" s="175">
        <v>33</v>
      </c>
      <c r="ME119" s="364"/>
      <c r="MF119" s="374">
        <f t="shared" si="35"/>
        <v>27072</v>
      </c>
      <c r="MG119" s="375">
        <f t="shared" si="36"/>
        <v>73.967213114754102</v>
      </c>
      <c r="MH119" s="369">
        <v>664</v>
      </c>
      <c r="MI119" s="156">
        <v>61</v>
      </c>
      <c r="MJ119" s="156"/>
      <c r="MK119" s="156"/>
      <c r="ML119" s="156">
        <v>132</v>
      </c>
      <c r="MM119" s="156">
        <v>34</v>
      </c>
      <c r="MN119" s="156">
        <v>213</v>
      </c>
      <c r="MO119" s="156">
        <v>40</v>
      </c>
      <c r="MP119" s="156">
        <v>93</v>
      </c>
      <c r="MQ119" s="156">
        <v>15</v>
      </c>
      <c r="MR119" s="156">
        <v>27</v>
      </c>
      <c r="MS119" s="156">
        <v>32</v>
      </c>
      <c r="MT119" s="156">
        <v>17</v>
      </c>
      <c r="MU119" s="156"/>
      <c r="MV119" s="156"/>
      <c r="MW119" s="156"/>
      <c r="MX119" s="156">
        <v>1</v>
      </c>
      <c r="MY119" s="156"/>
      <c r="MZ119" s="156">
        <v>58</v>
      </c>
      <c r="NA119" s="156"/>
      <c r="NB119" s="156">
        <v>4</v>
      </c>
      <c r="NC119" s="156">
        <v>37</v>
      </c>
      <c r="ND119" s="156"/>
      <c r="NE119" s="156"/>
      <c r="NF119" s="156"/>
      <c r="NG119" s="156"/>
      <c r="NH119" s="156"/>
      <c r="NI119" s="278"/>
      <c r="NJ119" s="289">
        <f t="shared" si="37"/>
        <v>1428</v>
      </c>
      <c r="NK119" s="290">
        <f t="shared" si="38"/>
        <v>3.901639344262295</v>
      </c>
      <c r="NL119" s="386">
        <f t="shared" si="39"/>
        <v>27072</v>
      </c>
      <c r="NM119" s="387">
        <f t="shared" si="40"/>
        <v>1428</v>
      </c>
      <c r="NN119" s="393">
        <f t="shared" si="41"/>
        <v>5.0105263157894736E-2</v>
      </c>
      <c r="NO119" s="380"/>
      <c r="NP119" s="176">
        <v>10</v>
      </c>
      <c r="NQ119" s="176">
        <v>64</v>
      </c>
      <c r="NR119" s="176">
        <v>351</v>
      </c>
      <c r="NS119" s="176">
        <v>452</v>
      </c>
      <c r="NT119" s="176">
        <v>341</v>
      </c>
      <c r="NU119" s="176">
        <v>210</v>
      </c>
      <c r="NV119" s="176"/>
      <c r="NW119" s="176"/>
      <c r="NX119" s="176"/>
      <c r="NY119" s="176"/>
      <c r="NZ119" s="176"/>
      <c r="OA119" s="176"/>
      <c r="OB119" s="176"/>
      <c r="OC119" s="176"/>
      <c r="OD119" s="176"/>
      <c r="OE119" s="397"/>
      <c r="OF119" s="403">
        <f t="shared" si="42"/>
        <v>1428</v>
      </c>
      <c r="OG119" s="407">
        <f t="shared" si="43"/>
        <v>0.29761904761904762</v>
      </c>
      <c r="OH119" s="415">
        <v>547</v>
      </c>
      <c r="OI119" s="416">
        <v>30</v>
      </c>
      <c r="OJ119" s="416">
        <v>96</v>
      </c>
      <c r="OK119" s="416">
        <v>673</v>
      </c>
      <c r="OL119" s="416"/>
      <c r="OM119" s="416"/>
      <c r="ON119" s="416"/>
      <c r="OO119" s="416"/>
      <c r="OP119" s="417">
        <v>673</v>
      </c>
      <c r="OQ119" s="429"/>
      <c r="OR119" s="430"/>
      <c r="OS119" s="431"/>
      <c r="OT119" s="346">
        <v>3.4299999999999997</v>
      </c>
      <c r="OU119" s="177">
        <v>0.85749999999999993</v>
      </c>
      <c r="OV119" s="171">
        <v>2.8099999999999996</v>
      </c>
      <c r="OW119" s="177">
        <v>0.40142857142857136</v>
      </c>
      <c r="OX119" s="171">
        <v>20.590000000000003</v>
      </c>
      <c r="OY119" s="177">
        <v>5.1475000000000009</v>
      </c>
      <c r="OZ119" s="171">
        <v>16.829999999999998</v>
      </c>
      <c r="PA119" s="178">
        <v>2.4042857142857139</v>
      </c>
      <c r="PB119" s="155"/>
      <c r="PC119" s="156"/>
      <c r="PD119" s="156"/>
      <c r="PE119" s="156"/>
      <c r="PF119" s="156"/>
      <c r="PG119" s="156"/>
      <c r="PH119" s="156"/>
      <c r="PI119" s="156"/>
      <c r="PJ119" s="157"/>
    </row>
    <row r="120" spans="1:426" x14ac:dyDescent="0.15">
      <c r="A120" s="130" t="s">
        <v>757</v>
      </c>
      <c r="B120" s="131" t="s">
        <v>766</v>
      </c>
      <c r="C120" s="132" t="s">
        <v>767</v>
      </c>
      <c r="D120" s="131" t="s">
        <v>760</v>
      </c>
      <c r="E120" s="131" t="s">
        <v>318</v>
      </c>
      <c r="F120" s="132" t="s">
        <v>761</v>
      </c>
      <c r="G120" s="132" t="s">
        <v>768</v>
      </c>
      <c r="H120" s="132" t="s">
        <v>186</v>
      </c>
      <c r="I120" s="132" t="s">
        <v>493</v>
      </c>
      <c r="J120" s="133" t="s">
        <v>282</v>
      </c>
      <c r="K120" s="134"/>
      <c r="L120" s="135"/>
      <c r="M120" s="135"/>
      <c r="N120" s="135"/>
      <c r="O120" s="136"/>
      <c r="P120" s="137"/>
      <c r="Q120" s="138"/>
      <c r="R120" s="139"/>
      <c r="S120" s="139"/>
      <c r="T120" s="139"/>
      <c r="U120" s="467"/>
      <c r="V120" s="140">
        <v>12.70619048</v>
      </c>
      <c r="W120" s="141">
        <v>0</v>
      </c>
      <c r="X120" s="141">
        <v>46.034074070000003</v>
      </c>
      <c r="Y120" s="141">
        <v>11.66634921</v>
      </c>
      <c r="Z120" s="141">
        <v>4.5781481480000004</v>
      </c>
      <c r="AA120" s="141">
        <v>27.46</v>
      </c>
      <c r="AB120" s="141">
        <v>1</v>
      </c>
      <c r="AC120" s="141">
        <v>7</v>
      </c>
      <c r="AD120" s="141">
        <v>6.0198412699999997</v>
      </c>
      <c r="AE120" s="141">
        <v>116.464603178</v>
      </c>
      <c r="AF120" s="142">
        <v>0.12283068031323251</v>
      </c>
      <c r="AG120" s="143">
        <v>0.44501116558169496</v>
      </c>
      <c r="AH120" s="147"/>
      <c r="AI120" s="148"/>
      <c r="AJ120" s="149"/>
      <c r="AK120" s="150"/>
      <c r="AL120" s="150"/>
      <c r="AM120" s="150"/>
      <c r="AN120" s="151"/>
      <c r="AO120" s="149"/>
      <c r="AP120" s="150"/>
      <c r="AQ120" s="151"/>
      <c r="AR120" s="152"/>
      <c r="AS120" s="153"/>
      <c r="AT120" s="153"/>
      <c r="AU120" s="153"/>
      <c r="AV120" s="153"/>
      <c r="AW120" s="153"/>
      <c r="AX120" s="153"/>
      <c r="AY120" s="153"/>
      <c r="AZ120" s="153"/>
      <c r="BA120" s="153"/>
      <c r="BB120" s="153"/>
      <c r="BC120" s="153"/>
      <c r="BD120" s="153"/>
      <c r="BE120" s="153"/>
      <c r="BF120" s="153"/>
      <c r="BG120" s="153"/>
      <c r="BH120" s="153"/>
      <c r="BI120" s="153"/>
      <c r="BJ120" s="153"/>
      <c r="BK120" s="153"/>
      <c r="BL120" s="153"/>
      <c r="BM120" s="153"/>
      <c r="BN120" s="153"/>
      <c r="BO120" s="153"/>
      <c r="BP120" s="153"/>
      <c r="BQ120" s="153"/>
      <c r="BR120" s="153"/>
      <c r="BS120" s="154"/>
      <c r="BT120" s="155"/>
      <c r="BU120" s="156"/>
      <c r="BV120" s="156"/>
      <c r="BW120" s="156"/>
      <c r="BX120" s="156"/>
      <c r="BY120" s="156"/>
      <c r="BZ120" s="156"/>
      <c r="CA120" s="156"/>
      <c r="CB120" s="156"/>
      <c r="CC120" s="156"/>
      <c r="CD120" s="156"/>
      <c r="CE120" s="156"/>
      <c r="CF120" s="156">
        <v>10</v>
      </c>
      <c r="CG120" s="156"/>
      <c r="CH120" s="156"/>
      <c r="CI120" s="156">
        <v>10</v>
      </c>
      <c r="CJ120" s="156"/>
      <c r="CK120" s="156"/>
      <c r="CL120" s="156"/>
      <c r="CM120" s="156"/>
      <c r="CN120" s="156"/>
      <c r="CO120" s="156"/>
      <c r="CP120" s="156"/>
      <c r="CQ120" s="156"/>
      <c r="CR120" s="156"/>
      <c r="CS120" s="156"/>
      <c r="CT120" s="156"/>
      <c r="CU120" s="156"/>
      <c r="CV120" s="156"/>
      <c r="CW120" s="156"/>
      <c r="CX120" s="156"/>
      <c r="CY120" s="156"/>
      <c r="CZ120" s="156"/>
      <c r="DA120" s="156"/>
      <c r="DB120" s="156"/>
      <c r="DC120" s="156"/>
      <c r="DD120" s="156"/>
      <c r="DE120" s="156"/>
      <c r="DF120" s="156"/>
      <c r="DG120" s="278"/>
      <c r="DH120" s="289">
        <v>20</v>
      </c>
      <c r="DI120" s="290">
        <f t="shared" si="23"/>
        <v>2</v>
      </c>
      <c r="DJ120" s="284"/>
      <c r="DK120" s="158"/>
      <c r="DL120" s="158"/>
      <c r="DM120" s="158"/>
      <c r="DN120" s="158"/>
      <c r="DO120" s="158"/>
      <c r="DP120" s="158"/>
      <c r="DQ120" s="158"/>
      <c r="DR120" s="158"/>
      <c r="DS120" s="158"/>
      <c r="DT120" s="158"/>
      <c r="DU120" s="158"/>
      <c r="DV120" s="158">
        <v>0.2051912568306011</v>
      </c>
      <c r="DW120" s="158"/>
      <c r="DX120" s="158"/>
      <c r="DY120" s="158">
        <v>0.2614754098360656</v>
      </c>
      <c r="DZ120" s="158"/>
      <c r="EA120" s="158"/>
      <c r="EB120" s="158"/>
      <c r="EC120" s="158"/>
      <c r="ED120" s="158"/>
      <c r="EE120" s="158"/>
      <c r="EF120" s="158"/>
      <c r="EG120" s="158"/>
      <c r="EH120" s="158"/>
      <c r="EI120" s="158"/>
      <c r="EJ120" s="158"/>
      <c r="EK120" s="158"/>
      <c r="EL120" s="158"/>
      <c r="EM120" s="158"/>
      <c r="EN120" s="158"/>
      <c r="EO120" s="158"/>
      <c r="EP120" s="158"/>
      <c r="EQ120" s="158"/>
      <c r="ER120" s="158"/>
      <c r="ES120" s="158"/>
      <c r="ET120" s="158"/>
      <c r="EU120" s="158"/>
      <c r="EV120" s="158"/>
      <c r="EW120" s="159"/>
      <c r="EX120" s="160">
        <v>0.23333333333333334</v>
      </c>
      <c r="EY120" s="149"/>
      <c r="EZ120" s="150"/>
      <c r="FA120" s="150"/>
      <c r="FB120" s="150"/>
      <c r="FC120" s="150"/>
      <c r="FD120" s="150"/>
      <c r="FE120" s="150"/>
      <c r="FF120" s="150"/>
      <c r="FG120" s="150"/>
      <c r="FH120" s="150"/>
      <c r="FI120" s="150"/>
      <c r="FJ120" s="150"/>
      <c r="FK120" s="150"/>
      <c r="FL120" s="150"/>
      <c r="FM120" s="150"/>
      <c r="FN120" s="150"/>
      <c r="FO120" s="150"/>
      <c r="FP120" s="150"/>
      <c r="FQ120" s="150"/>
      <c r="FR120" s="150"/>
      <c r="FS120" s="150"/>
      <c r="FT120" s="150"/>
      <c r="FU120" s="150"/>
      <c r="FV120" s="150"/>
      <c r="FW120" s="150"/>
      <c r="FX120" s="150"/>
      <c r="FY120" s="150"/>
      <c r="FZ120" s="150"/>
      <c r="GA120" s="150"/>
      <c r="GB120" s="150"/>
      <c r="GC120" s="150"/>
      <c r="GD120" s="296"/>
      <c r="GE120" s="307"/>
      <c r="GF120" s="308"/>
      <c r="GG120" s="302"/>
      <c r="GH120" s="161"/>
      <c r="GI120" s="161"/>
      <c r="GJ120" s="161"/>
      <c r="GK120" s="161"/>
      <c r="GL120" s="161"/>
      <c r="GM120" s="161"/>
      <c r="GN120" s="161"/>
      <c r="GO120" s="161"/>
      <c r="GP120" s="161"/>
      <c r="GQ120" s="161"/>
      <c r="GR120" s="161"/>
      <c r="GS120" s="161"/>
      <c r="GT120" s="161"/>
      <c r="GU120" s="161"/>
      <c r="GV120" s="161"/>
      <c r="GW120" s="161"/>
      <c r="GX120" s="161"/>
      <c r="GY120" s="161"/>
      <c r="GZ120" s="161"/>
      <c r="HA120" s="161"/>
      <c r="HB120" s="161"/>
      <c r="HC120" s="161"/>
      <c r="HD120" s="161"/>
      <c r="HE120" s="161"/>
      <c r="HF120" s="161"/>
      <c r="HG120" s="161"/>
      <c r="HH120" s="161"/>
      <c r="HI120" s="161"/>
      <c r="HJ120" s="161"/>
      <c r="HK120" s="161"/>
      <c r="HL120" s="162"/>
      <c r="HM120" s="163"/>
      <c r="HN120" s="152">
        <v>55</v>
      </c>
      <c r="HO120" s="153"/>
      <c r="HP120" s="153"/>
      <c r="HQ120" s="153"/>
      <c r="HR120" s="153"/>
      <c r="HS120" s="164"/>
      <c r="HT120" s="153"/>
      <c r="HU120" s="165"/>
      <c r="HV120" s="154"/>
      <c r="HW120" s="144"/>
      <c r="HX120" s="145">
        <v>1</v>
      </c>
      <c r="HY120" s="145"/>
      <c r="HZ120" s="145"/>
      <c r="IA120" s="145"/>
      <c r="IB120" s="145">
        <v>130</v>
      </c>
      <c r="IC120" s="145">
        <v>288</v>
      </c>
      <c r="ID120" s="145">
        <v>170</v>
      </c>
      <c r="IE120" s="145">
        <v>3</v>
      </c>
      <c r="IF120" s="145">
        <v>71</v>
      </c>
      <c r="IG120" s="145"/>
      <c r="IH120" s="145">
        <v>25</v>
      </c>
      <c r="II120" s="145">
        <v>1</v>
      </c>
      <c r="IJ120" s="145">
        <v>432</v>
      </c>
      <c r="IK120" s="145">
        <v>37</v>
      </c>
      <c r="IL120" s="145"/>
      <c r="IM120" s="145"/>
      <c r="IN120" s="145"/>
      <c r="IO120" s="145"/>
      <c r="IP120" s="145"/>
      <c r="IQ120" s="145"/>
      <c r="IR120" s="145"/>
      <c r="IS120" s="145"/>
      <c r="IT120" s="145">
        <v>9</v>
      </c>
      <c r="IU120" s="145"/>
      <c r="IV120" s="145"/>
      <c r="IW120" s="145"/>
      <c r="IX120" s="146"/>
      <c r="IY120" s="166">
        <v>1167</v>
      </c>
      <c r="IZ120" s="315"/>
      <c r="JA120" s="439">
        <f t="shared" si="26"/>
        <v>3.1885245901639343</v>
      </c>
      <c r="JB120" s="444">
        <v>88</v>
      </c>
      <c r="JC120" s="452">
        <v>7.5407026563838908E-2</v>
      </c>
      <c r="JD120" s="445">
        <v>242</v>
      </c>
      <c r="JE120" s="454">
        <v>0.207369323050557</v>
      </c>
      <c r="JF120" s="167"/>
      <c r="JG120" s="168">
        <v>2</v>
      </c>
      <c r="JH120" s="168"/>
      <c r="JI120" s="168"/>
      <c r="JJ120" s="168"/>
      <c r="JK120" s="168">
        <v>2.023076923076923</v>
      </c>
      <c r="JL120" s="168">
        <v>2.4722222222222223</v>
      </c>
      <c r="JM120" s="168">
        <v>2.5764705882352943</v>
      </c>
      <c r="JN120" s="168">
        <v>2</v>
      </c>
      <c r="JO120" s="168">
        <v>2.352112676056338</v>
      </c>
      <c r="JP120" s="168"/>
      <c r="JQ120" s="168">
        <v>2.08</v>
      </c>
      <c r="JR120" s="168">
        <v>2</v>
      </c>
      <c r="JS120" s="168">
        <v>2.0902777777777777</v>
      </c>
      <c r="JT120" s="168">
        <v>1.0540540540540539</v>
      </c>
      <c r="JU120" s="168"/>
      <c r="JV120" s="168"/>
      <c r="JW120" s="168"/>
      <c r="JX120" s="168"/>
      <c r="JY120" s="168"/>
      <c r="JZ120" s="168"/>
      <c r="KA120" s="168"/>
      <c r="KB120" s="168"/>
      <c r="KC120" s="168">
        <v>2.5555555555555554</v>
      </c>
      <c r="KD120" s="168"/>
      <c r="KE120" s="168"/>
      <c r="KF120" s="168"/>
      <c r="KG120" s="169"/>
      <c r="KH120" s="464">
        <f t="shared" si="27"/>
        <v>2.109433617907106</v>
      </c>
      <c r="KI120" s="149">
        <v>1147</v>
      </c>
      <c r="KJ120" s="150"/>
      <c r="KK120" s="150"/>
      <c r="KL120" s="150"/>
      <c r="KM120" s="150"/>
      <c r="KN120" s="296">
        <v>20</v>
      </c>
      <c r="KO120" s="330">
        <f t="shared" si="28"/>
        <v>0.98286203941730932</v>
      </c>
      <c r="KP120" s="331">
        <f t="shared" si="29"/>
        <v>0</v>
      </c>
      <c r="KQ120" s="331">
        <f t="shared" si="30"/>
        <v>0</v>
      </c>
      <c r="KR120" s="331">
        <f t="shared" si="31"/>
        <v>0</v>
      </c>
      <c r="KS120" s="331">
        <f t="shared" si="32"/>
        <v>0</v>
      </c>
      <c r="KT120" s="332">
        <v>1.713796058269066E-2</v>
      </c>
      <c r="KU120" s="324">
        <v>630.11850000000004</v>
      </c>
      <c r="KV120" s="170">
        <v>92.198100000000011</v>
      </c>
      <c r="KW120" s="342">
        <v>722.31660000000011</v>
      </c>
      <c r="KX120" s="351">
        <f t="shared" si="33"/>
        <v>0.12764222779872428</v>
      </c>
      <c r="KY120" s="352">
        <f t="shared" si="34"/>
        <v>0.61895167095115688</v>
      </c>
      <c r="KZ120" s="346">
        <v>27.036300000000001</v>
      </c>
      <c r="LA120" s="171">
        <v>456.70000000000005</v>
      </c>
      <c r="LB120" s="172">
        <v>238.58030000000002</v>
      </c>
      <c r="LC120" s="173">
        <v>3.7429985687716431E-2</v>
      </c>
      <c r="LD120" s="174"/>
      <c r="LE120" s="175">
        <v>1</v>
      </c>
      <c r="LF120" s="175"/>
      <c r="LG120" s="175"/>
      <c r="LH120" s="175"/>
      <c r="LI120" s="175">
        <v>134</v>
      </c>
      <c r="LJ120" s="175">
        <v>424</v>
      </c>
      <c r="LK120" s="175">
        <v>268</v>
      </c>
      <c r="LL120" s="175">
        <v>3</v>
      </c>
      <c r="LM120" s="175">
        <v>104</v>
      </c>
      <c r="LN120" s="175"/>
      <c r="LO120" s="175">
        <v>28</v>
      </c>
      <c r="LP120" s="175">
        <v>1</v>
      </c>
      <c r="LQ120" s="175">
        <v>656</v>
      </c>
      <c r="LR120" s="175">
        <v>37</v>
      </c>
      <c r="LS120" s="175"/>
      <c r="LT120" s="175"/>
      <c r="LU120" s="175"/>
      <c r="LV120" s="175"/>
      <c r="LW120" s="175"/>
      <c r="LX120" s="175"/>
      <c r="LY120" s="175"/>
      <c r="LZ120" s="175"/>
      <c r="MA120" s="175">
        <v>17</v>
      </c>
      <c r="MB120" s="175"/>
      <c r="MC120" s="175"/>
      <c r="MD120" s="175"/>
      <c r="ME120" s="364"/>
      <c r="MF120" s="374">
        <f t="shared" si="35"/>
        <v>1673</v>
      </c>
      <c r="MG120" s="375">
        <f t="shared" si="36"/>
        <v>4.5710382513661205</v>
      </c>
      <c r="MH120" s="369"/>
      <c r="MI120" s="156"/>
      <c r="MJ120" s="156"/>
      <c r="MK120" s="156"/>
      <c r="ML120" s="156"/>
      <c r="MM120" s="156"/>
      <c r="MN120" s="156"/>
      <c r="MO120" s="156"/>
      <c r="MP120" s="156"/>
      <c r="MQ120" s="156"/>
      <c r="MR120" s="156"/>
      <c r="MS120" s="156"/>
      <c r="MT120" s="156"/>
      <c r="MU120" s="156"/>
      <c r="MV120" s="156"/>
      <c r="MW120" s="156"/>
      <c r="MX120" s="156"/>
      <c r="MY120" s="156"/>
      <c r="MZ120" s="156"/>
      <c r="NA120" s="156"/>
      <c r="NB120" s="156"/>
      <c r="NC120" s="156"/>
      <c r="ND120" s="156"/>
      <c r="NE120" s="156"/>
      <c r="NF120" s="156"/>
      <c r="NG120" s="156"/>
      <c r="NH120" s="156"/>
      <c r="NI120" s="278"/>
      <c r="NJ120" s="289">
        <f t="shared" si="37"/>
        <v>0</v>
      </c>
      <c r="NK120" s="290"/>
      <c r="NL120" s="386">
        <f t="shared" si="39"/>
        <v>1673</v>
      </c>
      <c r="NM120" s="387">
        <f t="shared" si="40"/>
        <v>0</v>
      </c>
      <c r="NN120" s="393">
        <f t="shared" si="41"/>
        <v>0</v>
      </c>
      <c r="NO120" s="380"/>
      <c r="NP120" s="176"/>
      <c r="NQ120" s="176"/>
      <c r="NR120" s="176"/>
      <c r="NS120" s="176"/>
      <c r="NT120" s="176"/>
      <c r="NU120" s="176"/>
      <c r="NV120" s="176"/>
      <c r="NW120" s="176"/>
      <c r="NX120" s="176"/>
      <c r="NY120" s="176"/>
      <c r="NZ120" s="176"/>
      <c r="OA120" s="176"/>
      <c r="OB120" s="176"/>
      <c r="OC120" s="176"/>
      <c r="OD120" s="176"/>
      <c r="OE120" s="397"/>
      <c r="OF120" s="403"/>
      <c r="OG120" s="407"/>
      <c r="OH120" s="415"/>
      <c r="OI120" s="416"/>
      <c r="OJ120" s="416"/>
      <c r="OK120" s="416"/>
      <c r="OL120" s="416"/>
      <c r="OM120" s="416"/>
      <c r="ON120" s="416"/>
      <c r="OO120" s="416"/>
      <c r="OP120" s="417"/>
      <c r="OQ120" s="429"/>
      <c r="OR120" s="430"/>
      <c r="OS120" s="431"/>
      <c r="OT120" s="346"/>
      <c r="OU120" s="177"/>
      <c r="OV120" s="171"/>
      <c r="OW120" s="177"/>
      <c r="OX120" s="171"/>
      <c r="OY120" s="177"/>
      <c r="OZ120" s="171"/>
      <c r="PA120" s="178"/>
      <c r="PB120" s="155"/>
      <c r="PC120" s="156"/>
      <c r="PD120" s="156"/>
      <c r="PE120" s="156"/>
      <c r="PF120" s="156"/>
      <c r="PG120" s="156"/>
      <c r="PH120" s="156"/>
      <c r="PI120" s="156"/>
      <c r="PJ120" s="157"/>
    </row>
    <row r="121" spans="1:426" x14ac:dyDescent="0.15">
      <c r="A121" s="130" t="s">
        <v>769</v>
      </c>
      <c r="B121" s="131" t="s">
        <v>770</v>
      </c>
      <c r="C121" s="132" t="s">
        <v>771</v>
      </c>
      <c r="D121" s="131" t="s">
        <v>772</v>
      </c>
      <c r="E121" s="131" t="s">
        <v>229</v>
      </c>
      <c r="F121" s="132" t="s">
        <v>230</v>
      </c>
      <c r="G121" s="132" t="s">
        <v>773</v>
      </c>
      <c r="H121" s="132" t="s">
        <v>492</v>
      </c>
      <c r="I121" s="132" t="s">
        <v>493</v>
      </c>
      <c r="J121" s="133" t="s">
        <v>282</v>
      </c>
      <c r="K121" s="134">
        <v>298347</v>
      </c>
      <c r="L121" s="135">
        <v>0</v>
      </c>
      <c r="M121" s="135">
        <v>314572</v>
      </c>
      <c r="N121" s="135">
        <v>209216</v>
      </c>
      <c r="O121" s="136">
        <v>0.66508144399374391</v>
      </c>
      <c r="P121" s="137">
        <v>-16225</v>
      </c>
      <c r="Q121" s="138">
        <v>24266.416940000003</v>
      </c>
      <c r="R121" s="139">
        <v>252604.53584999999</v>
      </c>
      <c r="S121" s="139">
        <v>0</v>
      </c>
      <c r="T121" s="139">
        <v>276870.95279000001</v>
      </c>
      <c r="U121" s="467">
        <f t="shared" si="22"/>
        <v>0.9280165471414159</v>
      </c>
      <c r="V121" s="140">
        <v>27.128536709999999</v>
      </c>
      <c r="W121" s="141">
        <v>0</v>
      </c>
      <c r="X121" s="141">
        <v>53.32396825</v>
      </c>
      <c r="Y121" s="141">
        <v>29.00309524</v>
      </c>
      <c r="Z121" s="141">
        <v>13.559788360000001</v>
      </c>
      <c r="AA121" s="141">
        <v>32.676190480000002</v>
      </c>
      <c r="AB121" s="141">
        <v>0</v>
      </c>
      <c r="AC121" s="141">
        <v>13.575208330000001</v>
      </c>
      <c r="AD121" s="141">
        <v>5.0972470239999996</v>
      </c>
      <c r="AE121" s="141">
        <v>174.36403439400002</v>
      </c>
      <c r="AF121" s="142">
        <v>0.17424536944949467</v>
      </c>
      <c r="AG121" s="143">
        <v>0.3424974464180886</v>
      </c>
      <c r="AH121" s="147"/>
      <c r="AI121" s="148"/>
      <c r="AJ121" s="149"/>
      <c r="AK121" s="150"/>
      <c r="AL121" s="150"/>
      <c r="AM121" s="150"/>
      <c r="AN121" s="151"/>
      <c r="AO121" s="149">
        <v>5383</v>
      </c>
      <c r="AP121" s="150">
        <v>1947</v>
      </c>
      <c r="AQ121" s="151"/>
      <c r="AR121" s="152"/>
      <c r="AS121" s="153"/>
      <c r="AT121" s="153"/>
      <c r="AU121" s="153"/>
      <c r="AV121" s="153"/>
      <c r="AW121" s="153"/>
      <c r="AX121" s="153"/>
      <c r="AY121" s="153"/>
      <c r="AZ121" s="153"/>
      <c r="BA121" s="153"/>
      <c r="BB121" s="153"/>
      <c r="BC121" s="153"/>
      <c r="BD121" s="153"/>
      <c r="BE121" s="153"/>
      <c r="BF121" s="153"/>
      <c r="BG121" s="153"/>
      <c r="BH121" s="153"/>
      <c r="BI121" s="153"/>
      <c r="BJ121" s="153"/>
      <c r="BK121" s="153"/>
      <c r="BL121" s="153"/>
      <c r="BM121" s="153"/>
      <c r="BN121" s="153"/>
      <c r="BO121" s="153"/>
      <c r="BP121" s="153"/>
      <c r="BQ121" s="153"/>
      <c r="BR121" s="153"/>
      <c r="BS121" s="154"/>
      <c r="BT121" s="155"/>
      <c r="BU121" s="156"/>
      <c r="BV121" s="156"/>
      <c r="BW121" s="156"/>
      <c r="BX121" s="156"/>
      <c r="BY121" s="156"/>
      <c r="BZ121" s="156"/>
      <c r="CA121" s="156"/>
      <c r="CB121" s="156"/>
      <c r="CC121" s="156"/>
      <c r="CD121" s="156"/>
      <c r="CE121" s="156"/>
      <c r="CF121" s="156"/>
      <c r="CG121" s="156"/>
      <c r="CH121" s="156"/>
      <c r="CI121" s="156"/>
      <c r="CJ121" s="156"/>
      <c r="CK121" s="156"/>
      <c r="CL121" s="156"/>
      <c r="CM121" s="156"/>
      <c r="CN121" s="156"/>
      <c r="CO121" s="156"/>
      <c r="CP121" s="156"/>
      <c r="CQ121" s="156"/>
      <c r="CR121" s="156"/>
      <c r="CS121" s="156"/>
      <c r="CT121" s="156"/>
      <c r="CU121" s="156"/>
      <c r="CV121" s="156"/>
      <c r="CW121" s="156"/>
      <c r="CX121" s="156"/>
      <c r="CY121" s="156"/>
      <c r="CZ121" s="156"/>
      <c r="DA121" s="156"/>
      <c r="DB121" s="156"/>
      <c r="DC121" s="156"/>
      <c r="DD121" s="156"/>
      <c r="DE121" s="156"/>
      <c r="DF121" s="156"/>
      <c r="DG121" s="278">
        <v>49</v>
      </c>
      <c r="DH121" s="289">
        <v>49</v>
      </c>
      <c r="DI121" s="290">
        <f t="shared" si="23"/>
        <v>1</v>
      </c>
      <c r="DJ121" s="284"/>
      <c r="DK121" s="158"/>
      <c r="DL121" s="158"/>
      <c r="DM121" s="158"/>
      <c r="DN121" s="158"/>
      <c r="DO121" s="158"/>
      <c r="DP121" s="158"/>
      <c r="DQ121" s="158"/>
      <c r="DR121" s="158"/>
      <c r="DS121" s="158"/>
      <c r="DT121" s="158"/>
      <c r="DU121" s="158"/>
      <c r="DV121" s="158"/>
      <c r="DW121" s="158"/>
      <c r="DX121" s="158"/>
      <c r="DY121" s="158"/>
      <c r="DZ121" s="158"/>
      <c r="EA121" s="158"/>
      <c r="EB121" s="158"/>
      <c r="EC121" s="158"/>
      <c r="ED121" s="158"/>
      <c r="EE121" s="158"/>
      <c r="EF121" s="158"/>
      <c r="EG121" s="158"/>
      <c r="EH121" s="158"/>
      <c r="EI121" s="158"/>
      <c r="EJ121" s="158"/>
      <c r="EK121" s="158"/>
      <c r="EL121" s="158"/>
      <c r="EM121" s="158"/>
      <c r="EN121" s="158"/>
      <c r="EO121" s="158"/>
      <c r="EP121" s="158"/>
      <c r="EQ121" s="158"/>
      <c r="ER121" s="158"/>
      <c r="ES121" s="158"/>
      <c r="ET121" s="158"/>
      <c r="EU121" s="158"/>
      <c r="EV121" s="158"/>
      <c r="EW121" s="159">
        <v>0.62568306010928965</v>
      </c>
      <c r="EX121" s="160">
        <v>0.62568306010928965</v>
      </c>
      <c r="EY121" s="149"/>
      <c r="EZ121" s="150"/>
      <c r="FA121" s="150"/>
      <c r="FB121" s="150"/>
      <c r="FC121" s="150"/>
      <c r="FD121" s="150"/>
      <c r="FE121" s="150"/>
      <c r="FF121" s="150"/>
      <c r="FG121" s="150"/>
      <c r="FH121" s="150"/>
      <c r="FI121" s="150"/>
      <c r="FJ121" s="150"/>
      <c r="FK121" s="150"/>
      <c r="FL121" s="150"/>
      <c r="FM121" s="150"/>
      <c r="FN121" s="150"/>
      <c r="FO121" s="150"/>
      <c r="FP121" s="150"/>
      <c r="FQ121" s="150"/>
      <c r="FR121" s="150"/>
      <c r="FS121" s="150"/>
      <c r="FT121" s="150"/>
      <c r="FU121" s="150"/>
      <c r="FV121" s="150"/>
      <c r="FW121" s="150"/>
      <c r="FX121" s="150"/>
      <c r="FY121" s="150"/>
      <c r="FZ121" s="150"/>
      <c r="GA121" s="150"/>
      <c r="GB121" s="150"/>
      <c r="GC121" s="150"/>
      <c r="GD121" s="296">
        <v>4</v>
      </c>
      <c r="GE121" s="307">
        <v>4</v>
      </c>
      <c r="GF121" s="308">
        <f t="shared" si="24"/>
        <v>1</v>
      </c>
      <c r="GG121" s="302"/>
      <c r="GH121" s="161"/>
      <c r="GI121" s="161"/>
      <c r="GJ121" s="161"/>
      <c r="GK121" s="161"/>
      <c r="GL121" s="161"/>
      <c r="GM121" s="161"/>
      <c r="GN121" s="161"/>
      <c r="GO121" s="161"/>
      <c r="GP121" s="161"/>
      <c r="GQ121" s="161"/>
      <c r="GR121" s="161"/>
      <c r="GS121" s="161"/>
      <c r="GT121" s="161"/>
      <c r="GU121" s="161"/>
      <c r="GV121" s="161"/>
      <c r="GW121" s="161"/>
      <c r="GX121" s="161"/>
      <c r="GY121" s="161"/>
      <c r="GZ121" s="161"/>
      <c r="HA121" s="161"/>
      <c r="HB121" s="161"/>
      <c r="HC121" s="161"/>
      <c r="HD121" s="161"/>
      <c r="HE121" s="161"/>
      <c r="HF121" s="161"/>
      <c r="HG121" s="161"/>
      <c r="HH121" s="161"/>
      <c r="HI121" s="161"/>
      <c r="HJ121" s="161"/>
      <c r="HK121" s="161"/>
      <c r="HL121" s="162">
        <v>0.66393442622950816</v>
      </c>
      <c r="HM121" s="163">
        <v>0.66393442622950816</v>
      </c>
      <c r="HN121" s="152">
        <v>35</v>
      </c>
      <c r="HO121" s="153"/>
      <c r="HP121" s="153"/>
      <c r="HQ121" s="153"/>
      <c r="HR121" s="153"/>
      <c r="HS121" s="164"/>
      <c r="HT121" s="153"/>
      <c r="HU121" s="165"/>
      <c r="HV121" s="154"/>
      <c r="HW121" s="144">
        <v>15</v>
      </c>
      <c r="HX121" s="145">
        <v>11</v>
      </c>
      <c r="HY121" s="145"/>
      <c r="HZ121" s="145">
        <v>62</v>
      </c>
      <c r="IA121" s="145">
        <v>324</v>
      </c>
      <c r="IB121" s="145">
        <v>370</v>
      </c>
      <c r="IC121" s="145">
        <v>83</v>
      </c>
      <c r="ID121" s="145">
        <v>106</v>
      </c>
      <c r="IE121" s="145">
        <v>43</v>
      </c>
      <c r="IF121" s="145">
        <v>69</v>
      </c>
      <c r="IG121" s="145">
        <v>227</v>
      </c>
      <c r="IH121" s="145">
        <v>248</v>
      </c>
      <c r="II121" s="145">
        <v>1</v>
      </c>
      <c r="IJ121" s="145"/>
      <c r="IK121" s="145"/>
      <c r="IL121" s="145"/>
      <c r="IM121" s="145">
        <v>80</v>
      </c>
      <c r="IN121" s="145">
        <v>11</v>
      </c>
      <c r="IO121" s="145">
        <v>42</v>
      </c>
      <c r="IP121" s="145">
        <v>4</v>
      </c>
      <c r="IQ121" s="145">
        <v>8</v>
      </c>
      <c r="IR121" s="145">
        <v>10</v>
      </c>
      <c r="IS121" s="145"/>
      <c r="IT121" s="145">
        <v>1</v>
      </c>
      <c r="IU121" s="145"/>
      <c r="IV121" s="145"/>
      <c r="IW121" s="145"/>
      <c r="IX121" s="146">
        <v>24</v>
      </c>
      <c r="IY121" s="166">
        <v>1739</v>
      </c>
      <c r="IZ121" s="315">
        <f t="shared" si="25"/>
        <v>8.6256469235192635E-3</v>
      </c>
      <c r="JA121" s="439">
        <f t="shared" si="26"/>
        <v>4.7513661202185791</v>
      </c>
      <c r="JB121" s="444">
        <v>386</v>
      </c>
      <c r="JC121" s="452">
        <v>0.2219666474985624</v>
      </c>
      <c r="JD121" s="445">
        <v>511</v>
      </c>
      <c r="JE121" s="454">
        <v>0.29384703852788957</v>
      </c>
      <c r="JF121" s="167">
        <v>19.333333333333332</v>
      </c>
      <c r="JG121" s="168">
        <v>10.818181818181818</v>
      </c>
      <c r="JH121" s="168"/>
      <c r="JI121" s="168">
        <v>7.645161290322581</v>
      </c>
      <c r="JJ121" s="168">
        <v>8.3858024691358022</v>
      </c>
      <c r="JK121" s="168">
        <v>6.9081081081081077</v>
      </c>
      <c r="JL121" s="168">
        <v>5.8192771084337354</v>
      </c>
      <c r="JM121" s="168">
        <v>9.5377358490566042</v>
      </c>
      <c r="JN121" s="168">
        <v>9.3488372093023262</v>
      </c>
      <c r="JO121" s="168">
        <v>8.2028985507246368</v>
      </c>
      <c r="JP121" s="168">
        <v>7.3700440528634363</v>
      </c>
      <c r="JQ121" s="168">
        <v>8.7862903225806459</v>
      </c>
      <c r="JR121" s="168">
        <v>3</v>
      </c>
      <c r="JS121" s="168"/>
      <c r="JT121" s="168"/>
      <c r="JU121" s="168"/>
      <c r="JV121" s="168">
        <v>6.3375000000000004</v>
      </c>
      <c r="JW121" s="168">
        <v>11.090909090909092</v>
      </c>
      <c r="JX121" s="168">
        <v>10.214285714285714</v>
      </c>
      <c r="JY121" s="168">
        <v>3</v>
      </c>
      <c r="JZ121" s="168">
        <v>3.5</v>
      </c>
      <c r="KA121" s="168">
        <v>3.3</v>
      </c>
      <c r="KB121" s="168"/>
      <c r="KC121" s="168">
        <v>2</v>
      </c>
      <c r="KD121" s="168"/>
      <c r="KE121" s="168"/>
      <c r="KF121" s="168"/>
      <c r="KG121" s="169">
        <v>10.958333333333334</v>
      </c>
      <c r="KH121" s="464">
        <f t="shared" si="27"/>
        <v>7.7778349125285597</v>
      </c>
      <c r="KI121" s="149">
        <v>8</v>
      </c>
      <c r="KJ121" s="150">
        <v>56</v>
      </c>
      <c r="KK121" s="150"/>
      <c r="KL121" s="150">
        <v>13</v>
      </c>
      <c r="KM121" s="150"/>
      <c r="KN121" s="296">
        <v>1662</v>
      </c>
      <c r="KO121" s="330">
        <f t="shared" si="28"/>
        <v>4.6003450258769408E-3</v>
      </c>
      <c r="KP121" s="331">
        <f t="shared" si="29"/>
        <v>3.2202415181138588E-2</v>
      </c>
      <c r="KQ121" s="331">
        <f t="shared" si="30"/>
        <v>0</v>
      </c>
      <c r="KR121" s="331">
        <f t="shared" si="31"/>
        <v>7.4755606670500289E-3</v>
      </c>
      <c r="KS121" s="331">
        <f t="shared" si="32"/>
        <v>0</v>
      </c>
      <c r="KT121" s="332">
        <v>0.95572167912593442</v>
      </c>
      <c r="KU121" s="324">
        <v>1496.3142000000005</v>
      </c>
      <c r="KV121" s="170">
        <v>50.469300000000004</v>
      </c>
      <c r="KW121" s="342">
        <v>1546.7835000000002</v>
      </c>
      <c r="KX121" s="351">
        <f t="shared" si="33"/>
        <v>3.2628548209881987E-2</v>
      </c>
      <c r="KY121" s="352">
        <f t="shared" si="34"/>
        <v>0.88946722254169075</v>
      </c>
      <c r="KZ121" s="346">
        <v>1499.0718000000004</v>
      </c>
      <c r="LA121" s="171">
        <v>42.413599999999995</v>
      </c>
      <c r="LB121" s="172">
        <v>5.2981000000000007</v>
      </c>
      <c r="LC121" s="173">
        <v>0.96915424815431506</v>
      </c>
      <c r="LD121" s="174">
        <v>121</v>
      </c>
      <c r="LE121" s="175">
        <v>108</v>
      </c>
      <c r="LF121" s="175"/>
      <c r="LG121" s="175">
        <v>399</v>
      </c>
      <c r="LH121" s="175">
        <v>2119</v>
      </c>
      <c r="LI121" s="175">
        <v>1997</v>
      </c>
      <c r="LJ121" s="175">
        <v>387</v>
      </c>
      <c r="LK121" s="175">
        <v>865</v>
      </c>
      <c r="LL121" s="175">
        <v>356</v>
      </c>
      <c r="LM121" s="175">
        <v>489</v>
      </c>
      <c r="LN121" s="175">
        <v>1368</v>
      </c>
      <c r="LO121" s="175">
        <v>1824</v>
      </c>
      <c r="LP121" s="175">
        <v>2</v>
      </c>
      <c r="LQ121" s="175"/>
      <c r="LR121" s="175"/>
      <c r="LS121" s="175"/>
      <c r="LT121" s="175">
        <v>414</v>
      </c>
      <c r="LU121" s="175">
        <v>111</v>
      </c>
      <c r="LV121" s="175">
        <v>317</v>
      </c>
      <c r="LW121" s="175">
        <v>9</v>
      </c>
      <c r="LX121" s="175">
        <v>16</v>
      </c>
      <c r="LY121" s="175">
        <v>12</v>
      </c>
      <c r="LZ121" s="175"/>
      <c r="MA121" s="175">
        <v>1</v>
      </c>
      <c r="MB121" s="175"/>
      <c r="MC121" s="175"/>
      <c r="MD121" s="175"/>
      <c r="ME121" s="364">
        <v>230</v>
      </c>
      <c r="MF121" s="374">
        <f t="shared" si="35"/>
        <v>11145</v>
      </c>
      <c r="MG121" s="375">
        <f t="shared" si="36"/>
        <v>30.450819672131146</v>
      </c>
      <c r="MH121" s="369">
        <v>154</v>
      </c>
      <c r="MI121" s="156"/>
      <c r="MJ121" s="156"/>
      <c r="MK121" s="156">
        <v>11</v>
      </c>
      <c r="ML121" s="156">
        <v>271</v>
      </c>
      <c r="MM121" s="156">
        <v>185</v>
      </c>
      <c r="MN121" s="156">
        <v>14</v>
      </c>
      <c r="MO121" s="156">
        <v>40</v>
      </c>
      <c r="MP121" s="156">
        <v>3</v>
      </c>
      <c r="MQ121" s="156">
        <v>8</v>
      </c>
      <c r="MR121" s="156">
        <v>78</v>
      </c>
      <c r="MS121" s="156">
        <v>105</v>
      </c>
      <c r="MT121" s="156"/>
      <c r="MU121" s="156"/>
      <c r="MV121" s="156"/>
      <c r="MW121" s="156"/>
      <c r="MX121" s="156">
        <v>15</v>
      </c>
      <c r="MY121" s="156"/>
      <c r="MZ121" s="156">
        <v>71</v>
      </c>
      <c r="NA121" s="156"/>
      <c r="NB121" s="156">
        <v>5</v>
      </c>
      <c r="NC121" s="156">
        <v>12</v>
      </c>
      <c r="ND121" s="156"/>
      <c r="NE121" s="156"/>
      <c r="NF121" s="156"/>
      <c r="NG121" s="156"/>
      <c r="NH121" s="156"/>
      <c r="NI121" s="278">
        <v>11</v>
      </c>
      <c r="NJ121" s="289">
        <f t="shared" si="37"/>
        <v>983</v>
      </c>
      <c r="NK121" s="290">
        <f t="shared" si="38"/>
        <v>2.6857923497267762</v>
      </c>
      <c r="NL121" s="386">
        <f t="shared" si="39"/>
        <v>11145</v>
      </c>
      <c r="NM121" s="387">
        <f t="shared" si="40"/>
        <v>983</v>
      </c>
      <c r="NN121" s="393">
        <f t="shared" si="41"/>
        <v>8.1052110817941947E-2</v>
      </c>
      <c r="NO121" s="380"/>
      <c r="NP121" s="176"/>
      <c r="NQ121" s="176"/>
      <c r="NR121" s="176"/>
      <c r="NS121" s="176"/>
      <c r="NT121" s="176"/>
      <c r="NU121" s="176">
        <v>983</v>
      </c>
      <c r="NV121" s="176"/>
      <c r="NW121" s="176"/>
      <c r="NX121" s="176"/>
      <c r="NY121" s="176"/>
      <c r="NZ121" s="176"/>
      <c r="OA121" s="176"/>
      <c r="OB121" s="176"/>
      <c r="OC121" s="176"/>
      <c r="OD121" s="176"/>
      <c r="OE121" s="397"/>
      <c r="OF121" s="403">
        <f t="shared" si="42"/>
        <v>983</v>
      </c>
      <c r="OG121" s="407">
        <f t="shared" si="43"/>
        <v>0</v>
      </c>
      <c r="OH121" s="415"/>
      <c r="OI121" s="416"/>
      <c r="OJ121" s="416"/>
      <c r="OK121" s="416"/>
      <c r="OL121" s="416">
        <v>2</v>
      </c>
      <c r="OM121" s="416">
        <v>4</v>
      </c>
      <c r="ON121" s="416">
        <v>248</v>
      </c>
      <c r="OO121" s="416">
        <v>254</v>
      </c>
      <c r="OP121" s="417">
        <v>254</v>
      </c>
      <c r="OQ121" s="429"/>
      <c r="OR121" s="430">
        <v>6</v>
      </c>
      <c r="OS121" s="431">
        <v>6</v>
      </c>
      <c r="OT121" s="400"/>
      <c r="OU121" s="177"/>
      <c r="OV121" s="171">
        <v>1.1000000000000001</v>
      </c>
      <c r="OW121" s="177">
        <v>0.27500000000000002</v>
      </c>
      <c r="OX121" s="177"/>
      <c r="OY121" s="177"/>
      <c r="OZ121" s="171">
        <v>9</v>
      </c>
      <c r="PA121" s="178">
        <v>2.25</v>
      </c>
      <c r="PB121" s="155"/>
      <c r="PC121" s="156">
        <v>1299</v>
      </c>
      <c r="PD121" s="156"/>
      <c r="PE121" s="156"/>
      <c r="PF121" s="156">
        <v>1297</v>
      </c>
      <c r="PG121" s="156"/>
      <c r="PH121" s="156"/>
      <c r="PI121" s="156">
        <v>2596</v>
      </c>
      <c r="PJ121" s="179">
        <v>1.4928119608970674</v>
      </c>
    </row>
    <row r="122" spans="1:426" x14ac:dyDescent="0.15">
      <c r="A122" s="130" t="s">
        <v>774</v>
      </c>
      <c r="B122" s="131" t="s">
        <v>775</v>
      </c>
      <c r="C122" s="132" t="s">
        <v>776</v>
      </c>
      <c r="D122" s="131" t="s">
        <v>777</v>
      </c>
      <c r="E122" s="131" t="s">
        <v>778</v>
      </c>
      <c r="F122" s="132" t="s">
        <v>779</v>
      </c>
      <c r="G122" s="132" t="s">
        <v>779</v>
      </c>
      <c r="H122" s="132" t="s">
        <v>186</v>
      </c>
      <c r="I122" s="132" t="s">
        <v>493</v>
      </c>
      <c r="J122" s="133" t="s">
        <v>238</v>
      </c>
      <c r="K122" s="134">
        <v>7606846</v>
      </c>
      <c r="L122" s="135">
        <v>110512</v>
      </c>
      <c r="M122" s="135">
        <v>7417746</v>
      </c>
      <c r="N122" s="135">
        <v>4509812</v>
      </c>
      <c r="O122" s="136">
        <v>0.60797606173088159</v>
      </c>
      <c r="P122" s="137">
        <v>189100</v>
      </c>
      <c r="Q122" s="138">
        <v>13853.85821</v>
      </c>
      <c r="R122" s="139">
        <v>6553637.7515000012</v>
      </c>
      <c r="S122" s="139">
        <v>342602.80920999998</v>
      </c>
      <c r="T122" s="139">
        <v>6910094.418920001</v>
      </c>
      <c r="U122" s="467">
        <f t="shared" si="22"/>
        <v>0.90840466849466928</v>
      </c>
      <c r="V122" s="140">
        <v>351.44931550000001</v>
      </c>
      <c r="W122" s="141">
        <v>22.281731149999999</v>
      </c>
      <c r="X122" s="141">
        <v>668.68846559999997</v>
      </c>
      <c r="Y122" s="141">
        <v>263.31642859999999</v>
      </c>
      <c r="Z122" s="141">
        <v>53.811375660000003</v>
      </c>
      <c r="AA122" s="141">
        <v>289.93343920000001</v>
      </c>
      <c r="AB122" s="141">
        <v>8.5698412699999995</v>
      </c>
      <c r="AC122" s="141">
        <v>228.50759919999999</v>
      </c>
      <c r="AD122" s="141">
        <v>168.8297718</v>
      </c>
      <c r="AE122" s="141">
        <v>2055.3879679800002</v>
      </c>
      <c r="AF122" s="142">
        <v>0.21196537436199797</v>
      </c>
      <c r="AG122" s="143">
        <v>0.40329798548847651</v>
      </c>
      <c r="AH122" s="147">
        <v>1</v>
      </c>
      <c r="AI122" s="148"/>
      <c r="AJ122" s="149">
        <v>29031</v>
      </c>
      <c r="AK122" s="150">
        <v>22606</v>
      </c>
      <c r="AL122" s="150">
        <v>3220</v>
      </c>
      <c r="AM122" s="150">
        <v>72</v>
      </c>
      <c r="AN122" s="151">
        <v>24311</v>
      </c>
      <c r="AO122" s="149">
        <v>34345</v>
      </c>
      <c r="AP122" s="150">
        <v>13725</v>
      </c>
      <c r="AQ122" s="151">
        <v>7182</v>
      </c>
      <c r="AR122" s="152"/>
      <c r="AS122" s="153">
        <v>1</v>
      </c>
      <c r="AT122" s="153"/>
      <c r="AU122" s="153"/>
      <c r="AV122" s="153">
        <v>1</v>
      </c>
      <c r="AW122" s="153">
        <v>1</v>
      </c>
      <c r="AX122" s="153"/>
      <c r="AY122" s="153"/>
      <c r="AZ122" s="153"/>
      <c r="BA122" s="153"/>
      <c r="BB122" s="153">
        <v>1</v>
      </c>
      <c r="BC122" s="153"/>
      <c r="BD122" s="153">
        <v>1</v>
      </c>
      <c r="BE122" s="153"/>
      <c r="BF122" s="153">
        <v>1</v>
      </c>
      <c r="BG122" s="153">
        <v>1</v>
      </c>
      <c r="BH122" s="153"/>
      <c r="BI122" s="153"/>
      <c r="BJ122" s="153">
        <v>1</v>
      </c>
      <c r="BK122" s="153"/>
      <c r="BL122" s="153"/>
      <c r="BM122" s="153"/>
      <c r="BN122" s="153"/>
      <c r="BO122" s="153"/>
      <c r="BP122" s="153"/>
      <c r="BQ122" s="153">
        <v>1</v>
      </c>
      <c r="BR122" s="153"/>
      <c r="BS122" s="154">
        <v>9</v>
      </c>
      <c r="BT122" s="155"/>
      <c r="BU122" s="156">
        <v>24</v>
      </c>
      <c r="BV122" s="156">
        <v>20</v>
      </c>
      <c r="BW122" s="156"/>
      <c r="BX122" s="156">
        <v>25</v>
      </c>
      <c r="BY122" s="156"/>
      <c r="BZ122" s="156"/>
      <c r="CA122" s="156"/>
      <c r="CB122" s="156">
        <v>31</v>
      </c>
      <c r="CC122" s="156"/>
      <c r="CD122" s="156"/>
      <c r="CE122" s="156">
        <v>4</v>
      </c>
      <c r="CF122" s="156">
        <v>79</v>
      </c>
      <c r="CG122" s="156">
        <v>4</v>
      </c>
      <c r="CH122" s="156"/>
      <c r="CI122" s="156">
        <v>38</v>
      </c>
      <c r="CJ122" s="156">
        <v>50</v>
      </c>
      <c r="CK122" s="156"/>
      <c r="CL122" s="156">
        <v>54</v>
      </c>
      <c r="CM122" s="156"/>
      <c r="CN122" s="156"/>
      <c r="CO122" s="156">
        <v>24</v>
      </c>
      <c r="CP122" s="156">
        <v>22</v>
      </c>
      <c r="CQ122" s="156">
        <v>56</v>
      </c>
      <c r="CR122" s="156"/>
      <c r="CS122" s="156">
        <v>8</v>
      </c>
      <c r="CT122" s="156">
        <v>10</v>
      </c>
      <c r="CU122" s="156"/>
      <c r="CV122" s="156">
        <v>44</v>
      </c>
      <c r="CW122" s="156">
        <v>30</v>
      </c>
      <c r="CX122" s="156"/>
      <c r="CY122" s="156">
        <v>36</v>
      </c>
      <c r="CZ122" s="156"/>
      <c r="DA122" s="156">
        <v>50</v>
      </c>
      <c r="DB122" s="156">
        <v>46</v>
      </c>
      <c r="DC122" s="156">
        <v>26</v>
      </c>
      <c r="DD122" s="156"/>
      <c r="DE122" s="156">
        <v>34</v>
      </c>
      <c r="DF122" s="156">
        <v>34</v>
      </c>
      <c r="DG122" s="278">
        <v>64</v>
      </c>
      <c r="DH122" s="289">
        <v>813</v>
      </c>
      <c r="DI122" s="290">
        <f t="shared" si="23"/>
        <v>24</v>
      </c>
      <c r="DJ122" s="284"/>
      <c r="DK122" s="158">
        <v>0.46744080145719491</v>
      </c>
      <c r="DL122" s="158">
        <v>0.36311475409836064</v>
      </c>
      <c r="DM122" s="158"/>
      <c r="DN122" s="158">
        <v>0.18448087431693988</v>
      </c>
      <c r="DO122" s="158"/>
      <c r="DP122" s="158"/>
      <c r="DQ122" s="158"/>
      <c r="DR122" s="158">
        <v>0.25110170985369296</v>
      </c>
      <c r="DS122" s="158"/>
      <c r="DT122" s="158"/>
      <c r="DU122" s="158">
        <v>0.87909836065573765</v>
      </c>
      <c r="DV122" s="158">
        <v>0.27796223282838761</v>
      </c>
      <c r="DW122" s="158">
        <v>0</v>
      </c>
      <c r="DX122" s="158"/>
      <c r="DY122" s="158">
        <v>0.60893011216566006</v>
      </c>
      <c r="DZ122" s="158">
        <v>0.34644808743169397</v>
      </c>
      <c r="EA122" s="158"/>
      <c r="EB122" s="158">
        <v>0.68756324630641574</v>
      </c>
      <c r="EC122" s="158"/>
      <c r="ED122" s="158"/>
      <c r="EE122" s="158">
        <v>0.4820127504553734</v>
      </c>
      <c r="EF122" s="158">
        <v>0.73931942374565329</v>
      </c>
      <c r="EG122" s="158">
        <v>0.35870413739266199</v>
      </c>
      <c r="EH122" s="158"/>
      <c r="EI122" s="158">
        <v>0.44979508196721313</v>
      </c>
      <c r="EJ122" s="158">
        <v>0.28633879781420762</v>
      </c>
      <c r="EK122" s="158"/>
      <c r="EL122" s="158">
        <v>0.54675856929955291</v>
      </c>
      <c r="EM122" s="158">
        <v>0.24590163934426229</v>
      </c>
      <c r="EN122" s="158"/>
      <c r="EO122" s="158">
        <v>0.44717668488160289</v>
      </c>
      <c r="EP122" s="158"/>
      <c r="EQ122" s="158">
        <v>0.58857923497267761</v>
      </c>
      <c r="ER122" s="158">
        <v>0.41298408172962697</v>
      </c>
      <c r="ES122" s="158">
        <v>0.58133669609079441</v>
      </c>
      <c r="ET122" s="158"/>
      <c r="EU122" s="158">
        <v>0.58164577306332366</v>
      </c>
      <c r="EV122" s="158">
        <v>0.5079556412729026</v>
      </c>
      <c r="EW122" s="159">
        <v>0.54999146174863389</v>
      </c>
      <c r="EX122" s="160">
        <v>0.45712768603095866</v>
      </c>
      <c r="EY122" s="149">
        <v>8</v>
      </c>
      <c r="EZ122" s="150"/>
      <c r="FA122" s="150"/>
      <c r="FB122" s="150"/>
      <c r="FC122" s="150"/>
      <c r="FD122" s="150"/>
      <c r="FE122" s="150">
        <v>5</v>
      </c>
      <c r="FF122" s="150"/>
      <c r="FG122" s="150"/>
      <c r="FH122" s="150">
        <v>3</v>
      </c>
      <c r="FI122" s="150"/>
      <c r="FJ122" s="150"/>
      <c r="FK122" s="150">
        <v>18</v>
      </c>
      <c r="FL122" s="150"/>
      <c r="FM122" s="150"/>
      <c r="FN122" s="150">
        <v>15</v>
      </c>
      <c r="FO122" s="150"/>
      <c r="FP122" s="150"/>
      <c r="FQ122" s="150">
        <v>13</v>
      </c>
      <c r="FR122" s="150"/>
      <c r="FS122" s="150">
        <v>8</v>
      </c>
      <c r="FT122" s="150"/>
      <c r="FU122" s="150"/>
      <c r="FV122" s="150"/>
      <c r="FW122" s="150"/>
      <c r="FX122" s="150"/>
      <c r="FY122" s="150"/>
      <c r="FZ122" s="150"/>
      <c r="GA122" s="150"/>
      <c r="GB122" s="150"/>
      <c r="GC122" s="150"/>
      <c r="GD122" s="296">
        <v>8</v>
      </c>
      <c r="GE122" s="307">
        <v>78</v>
      </c>
      <c r="GF122" s="308">
        <f t="shared" si="24"/>
        <v>8</v>
      </c>
      <c r="GG122" s="302">
        <v>0.60997267759562845</v>
      </c>
      <c r="GH122" s="161"/>
      <c r="GI122" s="161"/>
      <c r="GJ122" s="161"/>
      <c r="GK122" s="161"/>
      <c r="GL122" s="161"/>
      <c r="GM122" s="161">
        <v>0.47978142076502733</v>
      </c>
      <c r="GN122" s="161"/>
      <c r="GO122" s="161"/>
      <c r="GP122" s="161">
        <v>0.19763205828779598</v>
      </c>
      <c r="GQ122" s="161"/>
      <c r="GR122" s="161"/>
      <c r="GS122" s="161">
        <v>0.55601092896174864</v>
      </c>
      <c r="GT122" s="161"/>
      <c r="GU122" s="161"/>
      <c r="GV122" s="161">
        <v>0.59617486338797809</v>
      </c>
      <c r="GW122" s="161"/>
      <c r="GX122" s="161"/>
      <c r="GY122" s="161">
        <v>0.31483816729718367</v>
      </c>
      <c r="GZ122" s="161"/>
      <c r="HA122" s="161">
        <v>0.70594262295081966</v>
      </c>
      <c r="HB122" s="161"/>
      <c r="HC122" s="161"/>
      <c r="HD122" s="161"/>
      <c r="HE122" s="161"/>
      <c r="HF122" s="161"/>
      <c r="HG122" s="161"/>
      <c r="HH122" s="161"/>
      <c r="HI122" s="161"/>
      <c r="HJ122" s="161"/>
      <c r="HK122" s="161"/>
      <c r="HL122" s="162">
        <v>0.75102459016393441</v>
      </c>
      <c r="HM122" s="163">
        <v>0.54578254168418106</v>
      </c>
      <c r="HN122" s="152">
        <v>66</v>
      </c>
      <c r="HO122" s="153"/>
      <c r="HP122" s="153"/>
      <c r="HQ122" s="153"/>
      <c r="HR122" s="153"/>
      <c r="HS122" s="164"/>
      <c r="HT122" s="153"/>
      <c r="HU122" s="165"/>
      <c r="HV122" s="154"/>
      <c r="HW122" s="144">
        <v>183</v>
      </c>
      <c r="HX122" s="145">
        <v>1921</v>
      </c>
      <c r="HY122" s="145">
        <v>508</v>
      </c>
      <c r="HZ122" s="145">
        <v>1308</v>
      </c>
      <c r="IA122" s="145">
        <v>1779</v>
      </c>
      <c r="IB122" s="145">
        <v>4796</v>
      </c>
      <c r="IC122" s="145">
        <v>2473</v>
      </c>
      <c r="ID122" s="145">
        <v>896</v>
      </c>
      <c r="IE122" s="145">
        <v>4020</v>
      </c>
      <c r="IF122" s="145">
        <v>1198</v>
      </c>
      <c r="IG122" s="145">
        <v>717</v>
      </c>
      <c r="IH122" s="145">
        <v>1874</v>
      </c>
      <c r="II122" s="145">
        <v>479</v>
      </c>
      <c r="IJ122" s="145">
        <v>715</v>
      </c>
      <c r="IK122" s="145">
        <v>1201</v>
      </c>
      <c r="IL122" s="145">
        <v>1134</v>
      </c>
      <c r="IM122" s="145">
        <v>353</v>
      </c>
      <c r="IN122" s="145">
        <v>169</v>
      </c>
      <c r="IO122" s="145">
        <v>494</v>
      </c>
      <c r="IP122" s="145">
        <v>742</v>
      </c>
      <c r="IQ122" s="145">
        <v>256</v>
      </c>
      <c r="IR122" s="145">
        <v>250</v>
      </c>
      <c r="IS122" s="145">
        <v>20</v>
      </c>
      <c r="IT122" s="145">
        <v>249</v>
      </c>
      <c r="IU122" s="145">
        <v>447</v>
      </c>
      <c r="IV122" s="145">
        <v>4</v>
      </c>
      <c r="IW122" s="145">
        <v>27</v>
      </c>
      <c r="IX122" s="146">
        <v>1</v>
      </c>
      <c r="IY122" s="166">
        <v>28214</v>
      </c>
      <c r="IZ122" s="315">
        <f t="shared" si="25"/>
        <v>6.6279152193946264E-3</v>
      </c>
      <c r="JA122" s="439">
        <f t="shared" si="26"/>
        <v>77.087431693989075</v>
      </c>
      <c r="JB122" s="444">
        <v>3064</v>
      </c>
      <c r="JC122" s="452">
        <v>0.10859856808676543</v>
      </c>
      <c r="JD122" s="445">
        <v>12139</v>
      </c>
      <c r="JE122" s="454">
        <v>0.43024739491032821</v>
      </c>
      <c r="JF122" s="167">
        <v>18.590163934426229</v>
      </c>
      <c r="JG122" s="168">
        <v>6.3466944299843835</v>
      </c>
      <c r="JH122" s="168">
        <v>4.1161417322834648</v>
      </c>
      <c r="JI122" s="168">
        <v>4.7431192660550456</v>
      </c>
      <c r="JJ122" s="168">
        <v>8.024170882518268</v>
      </c>
      <c r="JK122" s="168">
        <v>4.6442869057547957</v>
      </c>
      <c r="JL122" s="168">
        <v>5.7007682976142338</v>
      </c>
      <c r="JM122" s="168">
        <v>6.5279017857142856</v>
      </c>
      <c r="JN122" s="168">
        <v>6.7283582089552239</v>
      </c>
      <c r="JO122" s="168">
        <v>5.9724540901502507</v>
      </c>
      <c r="JP122" s="168">
        <v>5.531380753138075</v>
      </c>
      <c r="JQ122" s="168">
        <v>6.2134471718249733</v>
      </c>
      <c r="JR122" s="168">
        <v>5.9749478079331944</v>
      </c>
      <c r="JS122" s="168">
        <v>5.2265734265734265</v>
      </c>
      <c r="JT122" s="168">
        <v>5.3721898417985017</v>
      </c>
      <c r="JU122" s="168">
        <v>6.1472663139329802</v>
      </c>
      <c r="JV122" s="168">
        <v>5.8130311614730878</v>
      </c>
      <c r="JW122" s="168">
        <v>6.8165680473372783</v>
      </c>
      <c r="JX122" s="168">
        <v>10.277327935222672</v>
      </c>
      <c r="JY122" s="168">
        <v>14.40700808625337</v>
      </c>
      <c r="JZ122" s="168">
        <v>7.0703125</v>
      </c>
      <c r="KA122" s="168">
        <v>4.3</v>
      </c>
      <c r="KB122" s="168">
        <v>4.8499999999999996</v>
      </c>
      <c r="KC122" s="168">
        <v>2.8674698795180724</v>
      </c>
      <c r="KD122" s="168">
        <v>13.34675615212528</v>
      </c>
      <c r="KE122" s="168">
        <v>12.5</v>
      </c>
      <c r="KF122" s="168">
        <v>8.9629629629629637</v>
      </c>
      <c r="KG122" s="169">
        <v>7</v>
      </c>
      <c r="KH122" s="464">
        <f t="shared" si="27"/>
        <v>7.2882607704839311</v>
      </c>
      <c r="KI122" s="149">
        <v>8627</v>
      </c>
      <c r="KJ122" s="150">
        <v>4811</v>
      </c>
      <c r="KK122" s="150">
        <v>704</v>
      </c>
      <c r="KL122" s="150">
        <v>1183</v>
      </c>
      <c r="KM122" s="150">
        <v>160</v>
      </c>
      <c r="KN122" s="296">
        <v>12729</v>
      </c>
      <c r="KO122" s="330">
        <f t="shared" si="28"/>
        <v>0.30577018501453179</v>
      </c>
      <c r="KP122" s="331">
        <f t="shared" si="29"/>
        <v>0.17051818246260722</v>
      </c>
      <c r="KQ122" s="331">
        <f t="shared" si="30"/>
        <v>2.4952151414191538E-2</v>
      </c>
      <c r="KR122" s="331">
        <f t="shared" si="31"/>
        <v>4.1929538526972426E-2</v>
      </c>
      <c r="KS122" s="331">
        <f t="shared" si="32"/>
        <v>5.6709435032253489E-3</v>
      </c>
      <c r="KT122" s="332">
        <v>0.45115899907847168</v>
      </c>
      <c r="KU122" s="324">
        <v>26669.633199999997</v>
      </c>
      <c r="KV122" s="170">
        <v>4778.6244000000024</v>
      </c>
      <c r="KW122" s="342">
        <v>31448.257600000001</v>
      </c>
      <c r="KX122" s="351">
        <f t="shared" si="33"/>
        <v>0.15195196060719124</v>
      </c>
      <c r="KY122" s="352">
        <f t="shared" si="34"/>
        <v>1.1146330757779825</v>
      </c>
      <c r="KZ122" s="346">
        <v>13914.880000000003</v>
      </c>
      <c r="LA122" s="171">
        <v>12591.9231</v>
      </c>
      <c r="LB122" s="172">
        <v>4941.4544999999998</v>
      </c>
      <c r="LC122" s="173">
        <v>0.44246902887236594</v>
      </c>
      <c r="LD122" s="174">
        <v>698</v>
      </c>
      <c r="LE122" s="175">
        <v>8180</v>
      </c>
      <c r="LF122" s="175">
        <v>1555</v>
      </c>
      <c r="LG122" s="175">
        <v>4742</v>
      </c>
      <c r="LH122" s="175">
        <v>11180</v>
      </c>
      <c r="LI122" s="175">
        <v>14598</v>
      </c>
      <c r="LJ122" s="175">
        <v>10053</v>
      </c>
      <c r="LK122" s="175">
        <v>4287</v>
      </c>
      <c r="LL122" s="175">
        <v>22613</v>
      </c>
      <c r="LM122" s="175">
        <v>5869</v>
      </c>
      <c r="LN122" s="175">
        <v>3046</v>
      </c>
      <c r="LO122" s="175">
        <v>9325</v>
      </c>
      <c r="LP122" s="175">
        <v>2346</v>
      </c>
      <c r="LQ122" s="175">
        <v>2953</v>
      </c>
      <c r="LR122" s="175">
        <v>5050</v>
      </c>
      <c r="LS122" s="175">
        <v>4250</v>
      </c>
      <c r="LT122" s="175">
        <v>1645</v>
      </c>
      <c r="LU122" s="175">
        <v>950</v>
      </c>
      <c r="LV122" s="175">
        <v>4103</v>
      </c>
      <c r="LW122" s="175">
        <v>9859</v>
      </c>
      <c r="LX122" s="175">
        <v>1554</v>
      </c>
      <c r="LY122" s="175">
        <v>638</v>
      </c>
      <c r="LZ122" s="175">
        <v>77</v>
      </c>
      <c r="MA122" s="175">
        <v>494</v>
      </c>
      <c r="MB122" s="175">
        <v>5519</v>
      </c>
      <c r="MC122" s="175">
        <v>26</v>
      </c>
      <c r="MD122" s="175">
        <v>188</v>
      </c>
      <c r="ME122" s="364">
        <v>6</v>
      </c>
      <c r="MF122" s="374">
        <f t="shared" si="35"/>
        <v>135804</v>
      </c>
      <c r="MG122" s="375">
        <f t="shared" si="36"/>
        <v>371.04918032786884</v>
      </c>
      <c r="MH122" s="369">
        <v>2514</v>
      </c>
      <c r="MI122" s="156">
        <v>2135</v>
      </c>
      <c r="MJ122" s="156">
        <v>26</v>
      </c>
      <c r="MK122" s="156">
        <v>180</v>
      </c>
      <c r="ML122" s="156">
        <v>1322</v>
      </c>
      <c r="MM122" s="156">
        <v>3071</v>
      </c>
      <c r="MN122" s="156">
        <v>1556</v>
      </c>
      <c r="MO122" s="156">
        <v>656</v>
      </c>
      <c r="MP122" s="156">
        <v>411</v>
      </c>
      <c r="MQ122" s="156">
        <v>89</v>
      </c>
      <c r="MR122" s="156">
        <v>215</v>
      </c>
      <c r="MS122" s="156">
        <v>439</v>
      </c>
      <c r="MT122" s="156">
        <v>38</v>
      </c>
      <c r="MU122" s="156">
        <v>71</v>
      </c>
      <c r="MV122" s="156">
        <v>215</v>
      </c>
      <c r="MW122" s="156">
        <v>1594</v>
      </c>
      <c r="MX122" s="156">
        <v>55</v>
      </c>
      <c r="MY122" s="156">
        <v>33</v>
      </c>
      <c r="MZ122" s="156">
        <v>489</v>
      </c>
      <c r="NA122" s="156">
        <v>122</v>
      </c>
      <c r="NB122" s="156">
        <v>48</v>
      </c>
      <c r="NC122" s="156">
        <v>214</v>
      </c>
      <c r="ND122" s="156"/>
      <c r="NE122" s="156">
        <v>6</v>
      </c>
      <c r="NF122" s="156"/>
      <c r="NG122" s="156">
        <v>19</v>
      </c>
      <c r="NH122" s="156">
        <v>27</v>
      </c>
      <c r="NI122" s="278"/>
      <c r="NJ122" s="289">
        <f t="shared" si="37"/>
        <v>15545</v>
      </c>
      <c r="NK122" s="290">
        <f t="shared" si="38"/>
        <v>42.472677595628419</v>
      </c>
      <c r="NL122" s="386">
        <f t="shared" si="39"/>
        <v>135804</v>
      </c>
      <c r="NM122" s="387">
        <f t="shared" si="40"/>
        <v>15545</v>
      </c>
      <c r="NN122" s="393">
        <f t="shared" si="41"/>
        <v>0.10270963138177325</v>
      </c>
      <c r="NO122" s="380"/>
      <c r="NP122" s="176">
        <v>112</v>
      </c>
      <c r="NQ122" s="176">
        <v>767</v>
      </c>
      <c r="NR122" s="176">
        <v>1190</v>
      </c>
      <c r="NS122" s="176">
        <v>2478</v>
      </c>
      <c r="NT122" s="176">
        <v>2464</v>
      </c>
      <c r="NU122" s="176">
        <v>5900</v>
      </c>
      <c r="NV122" s="176"/>
      <c r="NW122" s="176"/>
      <c r="NX122" s="176"/>
      <c r="NY122" s="176">
        <v>835</v>
      </c>
      <c r="NZ122" s="176"/>
      <c r="OA122" s="176">
        <v>93</v>
      </c>
      <c r="OB122" s="176">
        <v>150</v>
      </c>
      <c r="OC122" s="176">
        <v>1337</v>
      </c>
      <c r="OD122" s="176"/>
      <c r="OE122" s="397">
        <v>219</v>
      </c>
      <c r="OF122" s="403">
        <f t="shared" si="42"/>
        <v>15545</v>
      </c>
      <c r="OG122" s="407">
        <f t="shared" si="43"/>
        <v>0.13908009006111291</v>
      </c>
      <c r="OH122" s="415">
        <v>1597</v>
      </c>
      <c r="OI122" s="416">
        <v>6</v>
      </c>
      <c r="OJ122" s="416">
        <v>32</v>
      </c>
      <c r="OK122" s="416">
        <v>1635</v>
      </c>
      <c r="OL122" s="416">
        <v>929</v>
      </c>
      <c r="OM122" s="416">
        <v>174</v>
      </c>
      <c r="ON122" s="416">
        <v>315</v>
      </c>
      <c r="OO122" s="416">
        <v>1418</v>
      </c>
      <c r="OP122" s="417">
        <v>3053</v>
      </c>
      <c r="OQ122" s="429"/>
      <c r="OR122" s="430">
        <v>3</v>
      </c>
      <c r="OS122" s="431">
        <v>3</v>
      </c>
      <c r="OT122" s="346">
        <v>18.98</v>
      </c>
      <c r="OU122" s="177">
        <v>2.3725000000000001</v>
      </c>
      <c r="OV122" s="171">
        <v>22.66</v>
      </c>
      <c r="OW122" s="177">
        <v>0.32371428571428573</v>
      </c>
      <c r="OX122" s="171">
        <v>53.25</v>
      </c>
      <c r="OY122" s="177">
        <v>6.65625</v>
      </c>
      <c r="OZ122" s="171">
        <v>188.58</v>
      </c>
      <c r="PA122" s="178">
        <v>2.6940000000000004</v>
      </c>
      <c r="PB122" s="155"/>
      <c r="PC122" s="156">
        <v>1</v>
      </c>
      <c r="PD122" s="156"/>
      <c r="PE122" s="156"/>
      <c r="PF122" s="156"/>
      <c r="PG122" s="156"/>
      <c r="PH122" s="156"/>
      <c r="PI122" s="156">
        <v>1</v>
      </c>
      <c r="PJ122" s="179">
        <v>3.5443396895158435E-5</v>
      </c>
    </row>
    <row r="123" spans="1:426" x14ac:dyDescent="0.15">
      <c r="A123" s="130" t="s">
        <v>774</v>
      </c>
      <c r="B123" s="131" t="s">
        <v>780</v>
      </c>
      <c r="C123" s="132" t="s">
        <v>781</v>
      </c>
      <c r="D123" s="131" t="s">
        <v>777</v>
      </c>
      <c r="E123" s="131" t="s">
        <v>778</v>
      </c>
      <c r="F123" s="132" t="s">
        <v>782</v>
      </c>
      <c r="G123" s="132" t="s">
        <v>782</v>
      </c>
      <c r="H123" s="132" t="s">
        <v>186</v>
      </c>
      <c r="I123" s="132" t="s">
        <v>493</v>
      </c>
      <c r="J123" s="133" t="s">
        <v>282</v>
      </c>
      <c r="K123" s="134"/>
      <c r="L123" s="135"/>
      <c r="M123" s="135"/>
      <c r="N123" s="135"/>
      <c r="O123" s="136"/>
      <c r="P123" s="137"/>
      <c r="Q123" s="138"/>
      <c r="R123" s="139"/>
      <c r="S123" s="139"/>
      <c r="T123" s="139"/>
      <c r="U123" s="467"/>
      <c r="V123" s="140">
        <v>81.239861110000007</v>
      </c>
      <c r="W123" s="141">
        <v>8.73</v>
      </c>
      <c r="X123" s="141">
        <v>230.904709</v>
      </c>
      <c r="Y123" s="141">
        <v>89.969417989999997</v>
      </c>
      <c r="Z123" s="141">
        <v>21.515714289999998</v>
      </c>
      <c r="AA123" s="141">
        <v>67.638941799999998</v>
      </c>
      <c r="AB123" s="141">
        <v>0.98759259300000002</v>
      </c>
      <c r="AC123" s="141">
        <v>49.211547619999997</v>
      </c>
      <c r="AD123" s="141">
        <v>116.3224306</v>
      </c>
      <c r="AE123" s="141">
        <v>666.52021500299998</v>
      </c>
      <c r="AF123" s="142">
        <v>0.16215986617051256</v>
      </c>
      <c r="AG123" s="143">
        <v>0.4609003043331415</v>
      </c>
      <c r="AH123" s="147"/>
      <c r="AI123" s="148">
        <v>1</v>
      </c>
      <c r="AJ123" s="149"/>
      <c r="AK123" s="150"/>
      <c r="AL123" s="150"/>
      <c r="AM123" s="150"/>
      <c r="AN123" s="151"/>
      <c r="AO123" s="149">
        <v>15785</v>
      </c>
      <c r="AP123" s="150">
        <v>2856</v>
      </c>
      <c r="AQ123" s="151">
        <v>4792</v>
      </c>
      <c r="AR123" s="152"/>
      <c r="AS123" s="153"/>
      <c r="AT123" s="153"/>
      <c r="AU123" s="153"/>
      <c r="AV123" s="153"/>
      <c r="AW123" s="153"/>
      <c r="AX123" s="153"/>
      <c r="AY123" s="153"/>
      <c r="AZ123" s="153"/>
      <c r="BA123" s="153"/>
      <c r="BB123" s="153"/>
      <c r="BC123" s="153"/>
      <c r="BD123" s="153"/>
      <c r="BE123" s="153"/>
      <c r="BF123" s="153"/>
      <c r="BG123" s="153"/>
      <c r="BH123" s="153"/>
      <c r="BI123" s="153"/>
      <c r="BJ123" s="153"/>
      <c r="BK123" s="153"/>
      <c r="BL123" s="153"/>
      <c r="BM123" s="153"/>
      <c r="BN123" s="153"/>
      <c r="BO123" s="153"/>
      <c r="BP123" s="153"/>
      <c r="BQ123" s="153"/>
      <c r="BR123" s="153"/>
      <c r="BS123" s="154"/>
      <c r="BT123" s="155"/>
      <c r="BU123" s="156"/>
      <c r="BV123" s="156"/>
      <c r="BW123" s="156"/>
      <c r="BX123" s="156"/>
      <c r="BY123" s="156"/>
      <c r="BZ123" s="156"/>
      <c r="CA123" s="156"/>
      <c r="CB123" s="156">
        <v>29</v>
      </c>
      <c r="CC123" s="156"/>
      <c r="CD123" s="156"/>
      <c r="CE123" s="156"/>
      <c r="CF123" s="156">
        <v>40</v>
      </c>
      <c r="CG123" s="156"/>
      <c r="CH123" s="156"/>
      <c r="CI123" s="156">
        <v>58</v>
      </c>
      <c r="CJ123" s="156"/>
      <c r="CK123" s="156"/>
      <c r="CL123" s="156"/>
      <c r="CM123" s="156"/>
      <c r="CN123" s="156"/>
      <c r="CO123" s="156">
        <v>15</v>
      </c>
      <c r="CP123" s="156"/>
      <c r="CQ123" s="156">
        <v>36</v>
      </c>
      <c r="CR123" s="156"/>
      <c r="CS123" s="156"/>
      <c r="CT123" s="156"/>
      <c r="CU123" s="156"/>
      <c r="CV123" s="156"/>
      <c r="CW123" s="156"/>
      <c r="CX123" s="156"/>
      <c r="CY123" s="156"/>
      <c r="CZ123" s="156"/>
      <c r="DA123" s="156"/>
      <c r="DB123" s="156"/>
      <c r="DC123" s="156"/>
      <c r="DD123" s="156"/>
      <c r="DE123" s="156"/>
      <c r="DF123" s="156"/>
      <c r="DG123" s="278">
        <v>20</v>
      </c>
      <c r="DH123" s="289">
        <v>198</v>
      </c>
      <c r="DI123" s="290">
        <f t="shared" si="23"/>
        <v>6</v>
      </c>
      <c r="DJ123" s="284"/>
      <c r="DK123" s="158"/>
      <c r="DL123" s="158"/>
      <c r="DM123" s="158"/>
      <c r="DN123" s="158"/>
      <c r="DO123" s="158"/>
      <c r="DP123" s="158"/>
      <c r="DQ123" s="158"/>
      <c r="DR123" s="158">
        <v>0.20359902016205011</v>
      </c>
      <c r="DS123" s="158"/>
      <c r="DT123" s="158"/>
      <c r="DU123" s="158"/>
      <c r="DV123" s="158">
        <v>0.30273224043715846</v>
      </c>
      <c r="DW123" s="158"/>
      <c r="DX123" s="158"/>
      <c r="DY123" s="158">
        <v>0.61767476917279063</v>
      </c>
      <c r="DZ123" s="158"/>
      <c r="EA123" s="158"/>
      <c r="EB123" s="158"/>
      <c r="EC123" s="158"/>
      <c r="ED123" s="158"/>
      <c r="EE123" s="158">
        <v>0.42622950819672129</v>
      </c>
      <c r="EF123" s="158"/>
      <c r="EG123" s="158">
        <v>0.37727686703096541</v>
      </c>
      <c r="EH123" s="158"/>
      <c r="EI123" s="158"/>
      <c r="EJ123" s="158"/>
      <c r="EK123" s="158"/>
      <c r="EL123" s="158"/>
      <c r="EM123" s="158"/>
      <c r="EN123" s="158"/>
      <c r="EO123" s="158"/>
      <c r="EP123" s="158"/>
      <c r="EQ123" s="158"/>
      <c r="ER123" s="158"/>
      <c r="ES123" s="158"/>
      <c r="ET123" s="158"/>
      <c r="EU123" s="158"/>
      <c r="EV123" s="158"/>
      <c r="EW123" s="159">
        <v>0.4501366120218579</v>
      </c>
      <c r="EX123" s="160">
        <v>0.41826737318540597</v>
      </c>
      <c r="EY123" s="149">
        <v>6</v>
      </c>
      <c r="EZ123" s="150"/>
      <c r="FA123" s="150"/>
      <c r="FB123" s="150"/>
      <c r="FC123" s="150"/>
      <c r="FD123" s="150"/>
      <c r="FE123" s="150">
        <v>4</v>
      </c>
      <c r="FF123" s="150"/>
      <c r="FG123" s="150"/>
      <c r="FH123" s="150"/>
      <c r="FI123" s="150"/>
      <c r="FJ123" s="150"/>
      <c r="FK123" s="150">
        <v>8</v>
      </c>
      <c r="FL123" s="150"/>
      <c r="FM123" s="150"/>
      <c r="FN123" s="150"/>
      <c r="FO123" s="150"/>
      <c r="FP123" s="150"/>
      <c r="FQ123" s="150"/>
      <c r="FR123" s="150"/>
      <c r="FS123" s="150"/>
      <c r="FT123" s="150"/>
      <c r="FU123" s="150"/>
      <c r="FV123" s="150"/>
      <c r="FW123" s="150"/>
      <c r="FX123" s="150"/>
      <c r="FY123" s="150"/>
      <c r="FZ123" s="150"/>
      <c r="GA123" s="150"/>
      <c r="GB123" s="150"/>
      <c r="GC123" s="150"/>
      <c r="GD123" s="296">
        <v>5</v>
      </c>
      <c r="GE123" s="307">
        <v>23</v>
      </c>
      <c r="GF123" s="308">
        <f t="shared" si="24"/>
        <v>4</v>
      </c>
      <c r="GG123" s="302">
        <v>0.3702185792349727</v>
      </c>
      <c r="GH123" s="161"/>
      <c r="GI123" s="161"/>
      <c r="GJ123" s="161"/>
      <c r="GK123" s="161"/>
      <c r="GL123" s="161"/>
      <c r="GM123" s="161">
        <v>4.7814207650273225E-3</v>
      </c>
      <c r="GN123" s="161"/>
      <c r="GO123" s="161"/>
      <c r="GP123" s="161"/>
      <c r="GQ123" s="161"/>
      <c r="GR123" s="161"/>
      <c r="GS123" s="161">
        <v>0.63763661202185795</v>
      </c>
      <c r="GT123" s="161"/>
      <c r="GU123" s="161"/>
      <c r="GV123" s="161"/>
      <c r="GW123" s="161"/>
      <c r="GX123" s="161"/>
      <c r="GY123" s="161"/>
      <c r="GZ123" s="161"/>
      <c r="HA123" s="161"/>
      <c r="HB123" s="161"/>
      <c r="HC123" s="161"/>
      <c r="HD123" s="161"/>
      <c r="HE123" s="161"/>
      <c r="HF123" s="161"/>
      <c r="HG123" s="161"/>
      <c r="HH123" s="161"/>
      <c r="HI123" s="161"/>
      <c r="HJ123" s="161"/>
      <c r="HK123" s="161"/>
      <c r="HL123" s="162">
        <v>0</v>
      </c>
      <c r="HM123" s="163">
        <v>0.31919695889760036</v>
      </c>
      <c r="HN123" s="152">
        <v>73</v>
      </c>
      <c r="HO123" s="153"/>
      <c r="HP123" s="153"/>
      <c r="HQ123" s="153"/>
      <c r="HR123" s="153">
        <v>10</v>
      </c>
      <c r="HS123" s="164">
        <v>0.32377049180327871</v>
      </c>
      <c r="HT123" s="153">
        <v>10</v>
      </c>
      <c r="HU123" s="165">
        <v>1.048087431693989</v>
      </c>
      <c r="HV123" s="154"/>
      <c r="HW123" s="144">
        <v>26</v>
      </c>
      <c r="HX123" s="145">
        <v>519</v>
      </c>
      <c r="HY123" s="145">
        <v>16</v>
      </c>
      <c r="HZ123" s="145">
        <v>183</v>
      </c>
      <c r="IA123" s="145">
        <v>243</v>
      </c>
      <c r="IB123" s="145">
        <v>343</v>
      </c>
      <c r="IC123" s="145">
        <v>1088</v>
      </c>
      <c r="ID123" s="145">
        <v>414</v>
      </c>
      <c r="IE123" s="145">
        <v>1142</v>
      </c>
      <c r="IF123" s="145">
        <v>290</v>
      </c>
      <c r="IG123" s="145">
        <v>29</v>
      </c>
      <c r="IH123" s="145">
        <v>103</v>
      </c>
      <c r="II123" s="145">
        <v>7</v>
      </c>
      <c r="IJ123" s="145">
        <v>417</v>
      </c>
      <c r="IK123" s="145">
        <v>798</v>
      </c>
      <c r="IL123" s="145">
        <v>579</v>
      </c>
      <c r="IM123" s="145">
        <v>24</v>
      </c>
      <c r="IN123" s="145">
        <v>15</v>
      </c>
      <c r="IO123" s="145">
        <v>73</v>
      </c>
      <c r="IP123" s="145">
        <v>17</v>
      </c>
      <c r="IQ123" s="145">
        <v>16</v>
      </c>
      <c r="IR123" s="145">
        <v>25</v>
      </c>
      <c r="IS123" s="145">
        <v>5</v>
      </c>
      <c r="IT123" s="145">
        <v>37</v>
      </c>
      <c r="IU123" s="145"/>
      <c r="IV123" s="145"/>
      <c r="IW123" s="145">
        <v>49</v>
      </c>
      <c r="IX123" s="146"/>
      <c r="IY123" s="166">
        <v>6458</v>
      </c>
      <c r="IZ123" s="315">
        <f t="shared" si="25"/>
        <v>4.0260142458965623E-3</v>
      </c>
      <c r="JA123" s="439">
        <f t="shared" si="26"/>
        <v>17.644808743169399</v>
      </c>
      <c r="JB123" s="444">
        <v>577</v>
      </c>
      <c r="JC123" s="452">
        <v>8.9346546918550637E-2</v>
      </c>
      <c r="JD123" s="445">
        <v>1456</v>
      </c>
      <c r="JE123" s="454">
        <v>0.2254567977702075</v>
      </c>
      <c r="JF123" s="167">
        <v>25.615384615384617</v>
      </c>
      <c r="JG123" s="168">
        <v>6.4990366088631983</v>
      </c>
      <c r="JH123" s="168">
        <v>3.875</v>
      </c>
      <c r="JI123" s="168">
        <v>4.3442622950819674</v>
      </c>
      <c r="JJ123" s="168">
        <v>8.3497942386831276</v>
      </c>
      <c r="JK123" s="168">
        <v>6.5772594752186588</v>
      </c>
      <c r="JL123" s="168">
        <v>5.7610294117647056</v>
      </c>
      <c r="JM123" s="168">
        <v>6.8550724637681162</v>
      </c>
      <c r="JN123" s="168">
        <v>6.5700525394045535</v>
      </c>
      <c r="JO123" s="168">
        <v>5.0379310344827584</v>
      </c>
      <c r="JP123" s="168">
        <v>8.4827586206896548</v>
      </c>
      <c r="JQ123" s="168">
        <v>12.194174757281553</v>
      </c>
      <c r="JR123" s="168">
        <v>3.1428571428571428</v>
      </c>
      <c r="JS123" s="168">
        <v>3.6330935251798562</v>
      </c>
      <c r="JT123" s="168">
        <v>4.8784461152882201</v>
      </c>
      <c r="JU123" s="168">
        <v>5.0967184801381693</v>
      </c>
      <c r="JV123" s="168">
        <v>8.9583333333333339</v>
      </c>
      <c r="JW123" s="168">
        <v>9.5333333333333332</v>
      </c>
      <c r="JX123" s="168">
        <v>13.246575342465754</v>
      </c>
      <c r="JY123" s="168">
        <v>5.7647058823529411</v>
      </c>
      <c r="JZ123" s="168">
        <v>2.625</v>
      </c>
      <c r="KA123" s="168">
        <v>6.68</v>
      </c>
      <c r="KB123" s="168">
        <v>4.2</v>
      </c>
      <c r="KC123" s="168">
        <v>2.1351351351351351</v>
      </c>
      <c r="KD123" s="168"/>
      <c r="KE123" s="168"/>
      <c r="KF123" s="168">
        <v>7.8775510204081636</v>
      </c>
      <c r="KG123" s="169"/>
      <c r="KH123" s="464">
        <f t="shared" si="27"/>
        <v>7.1173402148445959</v>
      </c>
      <c r="KI123" s="149">
        <v>2105</v>
      </c>
      <c r="KJ123" s="150">
        <v>786</v>
      </c>
      <c r="KK123" s="150"/>
      <c r="KL123" s="150"/>
      <c r="KM123" s="150"/>
      <c r="KN123" s="296">
        <v>3567</v>
      </c>
      <c r="KO123" s="330">
        <f t="shared" si="28"/>
        <v>0.32595230721585633</v>
      </c>
      <c r="KP123" s="331">
        <f t="shared" si="29"/>
        <v>0.12170950758748839</v>
      </c>
      <c r="KQ123" s="331">
        <f t="shared" si="30"/>
        <v>0</v>
      </c>
      <c r="KR123" s="331">
        <f t="shared" si="31"/>
        <v>0</v>
      </c>
      <c r="KS123" s="331">
        <f t="shared" si="32"/>
        <v>0</v>
      </c>
      <c r="KT123" s="332">
        <v>0.55233818519665534</v>
      </c>
      <c r="KU123" s="324">
        <v>4553.232</v>
      </c>
      <c r="KV123" s="170">
        <v>274.19060000000002</v>
      </c>
      <c r="KW123" s="342">
        <v>4827.4226000000008</v>
      </c>
      <c r="KX123" s="351">
        <f t="shared" si="33"/>
        <v>5.679854918854628E-2</v>
      </c>
      <c r="KY123" s="352">
        <f t="shared" si="34"/>
        <v>0.74751046763703943</v>
      </c>
      <c r="KZ123" s="346">
        <v>2427.6233000000002</v>
      </c>
      <c r="LA123" s="171">
        <v>2125.5382000000004</v>
      </c>
      <c r="LB123" s="172">
        <v>274.26109999999994</v>
      </c>
      <c r="LC123" s="173">
        <v>0.50288186909511512</v>
      </c>
      <c r="LD123" s="174">
        <v>118</v>
      </c>
      <c r="LE123" s="175">
        <v>2722</v>
      </c>
      <c r="LF123" s="175">
        <v>44</v>
      </c>
      <c r="LG123" s="175">
        <v>614</v>
      </c>
      <c r="LH123" s="175">
        <v>1326</v>
      </c>
      <c r="LI123" s="175">
        <v>1870</v>
      </c>
      <c r="LJ123" s="175">
        <v>4385</v>
      </c>
      <c r="LK123" s="175">
        <v>2294</v>
      </c>
      <c r="LL123" s="175">
        <v>6142</v>
      </c>
      <c r="LM123" s="175">
        <v>1157</v>
      </c>
      <c r="LN123" s="175">
        <v>217</v>
      </c>
      <c r="LO123" s="175">
        <v>1147</v>
      </c>
      <c r="LP123" s="175">
        <v>15</v>
      </c>
      <c r="LQ123" s="175">
        <v>1122</v>
      </c>
      <c r="LR123" s="175">
        <v>3121</v>
      </c>
      <c r="LS123" s="175">
        <v>2382</v>
      </c>
      <c r="LT123" s="175">
        <v>188</v>
      </c>
      <c r="LU123" s="175">
        <v>98</v>
      </c>
      <c r="LV123" s="175">
        <v>775</v>
      </c>
      <c r="LW123" s="175">
        <v>81</v>
      </c>
      <c r="LX123" s="175">
        <v>28</v>
      </c>
      <c r="LY123" s="175">
        <v>137</v>
      </c>
      <c r="LZ123" s="175">
        <v>17</v>
      </c>
      <c r="MA123" s="175">
        <v>48</v>
      </c>
      <c r="MB123" s="175"/>
      <c r="MC123" s="175"/>
      <c r="MD123" s="175">
        <v>269</v>
      </c>
      <c r="ME123" s="364"/>
      <c r="MF123" s="374">
        <f t="shared" si="35"/>
        <v>30317</v>
      </c>
      <c r="MG123" s="375">
        <f t="shared" si="36"/>
        <v>82.833333333333329</v>
      </c>
      <c r="MH123" s="369">
        <v>522</v>
      </c>
      <c r="MI123" s="156">
        <v>143</v>
      </c>
      <c r="MJ123" s="156">
        <v>3</v>
      </c>
      <c r="MK123" s="156"/>
      <c r="ML123" s="156">
        <v>457</v>
      </c>
      <c r="MM123" s="156">
        <v>73</v>
      </c>
      <c r="MN123" s="156">
        <v>803</v>
      </c>
      <c r="MO123" s="156">
        <v>127</v>
      </c>
      <c r="MP123" s="156">
        <v>224</v>
      </c>
      <c r="MQ123" s="156">
        <v>37</v>
      </c>
      <c r="MR123" s="156"/>
      <c r="MS123" s="156">
        <v>8</v>
      </c>
      <c r="MT123" s="156"/>
      <c r="MU123" s="156">
        <v>18</v>
      </c>
      <c r="MV123" s="156">
        <v>4</v>
      </c>
      <c r="MW123" s="156"/>
      <c r="MX123" s="156">
        <v>3</v>
      </c>
      <c r="MY123" s="156">
        <v>30</v>
      </c>
      <c r="MZ123" s="156">
        <v>118</v>
      </c>
      <c r="NA123" s="156"/>
      <c r="NB123" s="156"/>
      <c r="NC123" s="156">
        <v>2</v>
      </c>
      <c r="ND123" s="156"/>
      <c r="NE123" s="156"/>
      <c r="NF123" s="156"/>
      <c r="NG123" s="156"/>
      <c r="NH123" s="156">
        <v>64</v>
      </c>
      <c r="NI123" s="278"/>
      <c r="NJ123" s="289">
        <f t="shared" si="37"/>
        <v>2636</v>
      </c>
      <c r="NK123" s="290">
        <f t="shared" si="38"/>
        <v>7.2021857923497263</v>
      </c>
      <c r="NL123" s="386">
        <f t="shared" si="39"/>
        <v>30317</v>
      </c>
      <c r="NM123" s="387">
        <f t="shared" si="40"/>
        <v>2636</v>
      </c>
      <c r="NN123" s="393">
        <f t="shared" si="41"/>
        <v>7.9992716899827024E-2</v>
      </c>
      <c r="NO123" s="380"/>
      <c r="NP123" s="176">
        <v>108</v>
      </c>
      <c r="NQ123" s="176">
        <v>274</v>
      </c>
      <c r="NR123" s="176">
        <v>152</v>
      </c>
      <c r="NS123" s="176">
        <v>524</v>
      </c>
      <c r="NT123" s="176">
        <v>713</v>
      </c>
      <c r="NU123" s="176">
        <v>858</v>
      </c>
      <c r="NV123" s="176"/>
      <c r="NW123" s="176"/>
      <c r="NX123" s="176"/>
      <c r="NY123" s="176">
        <v>7</v>
      </c>
      <c r="NZ123" s="176"/>
      <c r="OA123" s="176"/>
      <c r="OB123" s="176"/>
      <c r="OC123" s="176"/>
      <c r="OD123" s="176"/>
      <c r="OE123" s="397"/>
      <c r="OF123" s="403">
        <f t="shared" si="42"/>
        <v>2636</v>
      </c>
      <c r="OG123" s="407">
        <f t="shared" si="43"/>
        <v>0.20257966616084977</v>
      </c>
      <c r="OH123" s="415">
        <v>463</v>
      </c>
      <c r="OI123" s="416">
        <v>1</v>
      </c>
      <c r="OJ123" s="416">
        <v>0</v>
      </c>
      <c r="OK123" s="416">
        <v>464</v>
      </c>
      <c r="OL123" s="416">
        <v>118</v>
      </c>
      <c r="OM123" s="416"/>
      <c r="ON123" s="416"/>
      <c r="OO123" s="416">
        <v>118</v>
      </c>
      <c r="OP123" s="417">
        <v>582</v>
      </c>
      <c r="OQ123" s="429"/>
      <c r="OR123" s="430"/>
      <c r="OS123" s="431"/>
      <c r="OT123" s="346">
        <v>7.3</v>
      </c>
      <c r="OU123" s="177">
        <v>1.2166666666666666</v>
      </c>
      <c r="OV123" s="171">
        <v>6.3</v>
      </c>
      <c r="OW123" s="177">
        <v>0.37058823529411766</v>
      </c>
      <c r="OX123" s="171">
        <v>32.1</v>
      </c>
      <c r="OY123" s="177">
        <v>5.3500000000000005</v>
      </c>
      <c r="OZ123" s="171">
        <v>46.400000000000006</v>
      </c>
      <c r="PA123" s="178">
        <v>2.7294117647058829</v>
      </c>
      <c r="PB123" s="155"/>
      <c r="PC123" s="156"/>
      <c r="PD123" s="156"/>
      <c r="PE123" s="156"/>
      <c r="PF123" s="156"/>
      <c r="PG123" s="156"/>
      <c r="PH123" s="156"/>
      <c r="PI123" s="156"/>
      <c r="PJ123" s="157"/>
    </row>
    <row r="124" spans="1:426" x14ac:dyDescent="0.15">
      <c r="A124" s="130" t="s">
        <v>774</v>
      </c>
      <c r="B124" s="131" t="s">
        <v>783</v>
      </c>
      <c r="C124" s="132" t="s">
        <v>784</v>
      </c>
      <c r="D124" s="131" t="s">
        <v>777</v>
      </c>
      <c r="E124" s="131" t="s">
        <v>778</v>
      </c>
      <c r="F124" s="132" t="s">
        <v>785</v>
      </c>
      <c r="G124" s="132" t="s">
        <v>785</v>
      </c>
      <c r="H124" s="132" t="s">
        <v>186</v>
      </c>
      <c r="I124" s="132" t="s">
        <v>493</v>
      </c>
      <c r="J124" s="133" t="s">
        <v>282</v>
      </c>
      <c r="K124" s="134"/>
      <c r="L124" s="135"/>
      <c r="M124" s="135"/>
      <c r="N124" s="135"/>
      <c r="O124" s="136"/>
      <c r="P124" s="137"/>
      <c r="Q124" s="138"/>
      <c r="R124" s="139"/>
      <c r="S124" s="139"/>
      <c r="T124" s="139"/>
      <c r="U124" s="467"/>
      <c r="V124" s="140">
        <v>87.123928570000004</v>
      </c>
      <c r="W124" s="141">
        <v>5.2806944439999999</v>
      </c>
      <c r="X124" s="141">
        <v>213.2203968</v>
      </c>
      <c r="Y124" s="141">
        <v>76.430026459999993</v>
      </c>
      <c r="Z124" s="141">
        <v>15.53322751</v>
      </c>
      <c r="AA124" s="141">
        <v>80.464338620000007</v>
      </c>
      <c r="AB124" s="141">
        <v>0.6</v>
      </c>
      <c r="AC124" s="141">
        <v>41.994652780000003</v>
      </c>
      <c r="AD124" s="141">
        <v>104.3852579</v>
      </c>
      <c r="AE124" s="141">
        <v>625.0325230840001</v>
      </c>
      <c r="AF124" s="142">
        <v>0.18201912266273035</v>
      </c>
      <c r="AG124" s="143">
        <v>0.44545959068125657</v>
      </c>
      <c r="AH124" s="147"/>
      <c r="AI124" s="148">
        <v>1</v>
      </c>
      <c r="AJ124" s="149"/>
      <c r="AK124" s="150"/>
      <c r="AL124" s="150"/>
      <c r="AM124" s="150"/>
      <c r="AN124" s="151"/>
      <c r="AO124" s="149">
        <v>14752</v>
      </c>
      <c r="AP124" s="150">
        <v>4979</v>
      </c>
      <c r="AQ124" s="151">
        <v>3681</v>
      </c>
      <c r="AR124" s="152"/>
      <c r="AS124" s="153"/>
      <c r="AT124" s="153"/>
      <c r="AU124" s="153"/>
      <c r="AV124" s="153"/>
      <c r="AW124" s="153"/>
      <c r="AX124" s="153"/>
      <c r="AY124" s="153"/>
      <c r="AZ124" s="153"/>
      <c r="BA124" s="153"/>
      <c r="BB124" s="153"/>
      <c r="BC124" s="153"/>
      <c r="BD124" s="153"/>
      <c r="BE124" s="153"/>
      <c r="BF124" s="153"/>
      <c r="BG124" s="153"/>
      <c r="BH124" s="153"/>
      <c r="BI124" s="153"/>
      <c r="BJ124" s="153"/>
      <c r="BK124" s="153"/>
      <c r="BL124" s="153"/>
      <c r="BM124" s="153"/>
      <c r="BN124" s="153"/>
      <c r="BO124" s="153"/>
      <c r="BP124" s="153"/>
      <c r="BQ124" s="153"/>
      <c r="BR124" s="153"/>
      <c r="BS124" s="154"/>
      <c r="BT124" s="155"/>
      <c r="BU124" s="156"/>
      <c r="BV124" s="156"/>
      <c r="BW124" s="156"/>
      <c r="BX124" s="156"/>
      <c r="BY124" s="156"/>
      <c r="BZ124" s="156"/>
      <c r="CA124" s="156"/>
      <c r="CB124" s="156">
        <v>30</v>
      </c>
      <c r="CC124" s="156"/>
      <c r="CD124" s="156"/>
      <c r="CE124" s="156"/>
      <c r="CF124" s="156">
        <v>35</v>
      </c>
      <c r="CG124" s="156"/>
      <c r="CH124" s="156"/>
      <c r="CI124" s="156">
        <v>41</v>
      </c>
      <c r="CJ124" s="156"/>
      <c r="CK124" s="156"/>
      <c r="CL124" s="156"/>
      <c r="CM124" s="156"/>
      <c r="CN124" s="156"/>
      <c r="CO124" s="156">
        <v>14</v>
      </c>
      <c r="CP124" s="156"/>
      <c r="CQ124" s="156"/>
      <c r="CR124" s="156"/>
      <c r="CS124" s="156"/>
      <c r="CT124" s="156"/>
      <c r="CU124" s="156"/>
      <c r="CV124" s="156"/>
      <c r="CW124" s="156">
        <v>18</v>
      </c>
      <c r="CX124" s="156"/>
      <c r="CY124" s="156"/>
      <c r="CZ124" s="156"/>
      <c r="DA124" s="156">
        <v>55</v>
      </c>
      <c r="DB124" s="156"/>
      <c r="DC124" s="156"/>
      <c r="DD124" s="156"/>
      <c r="DE124" s="156"/>
      <c r="DF124" s="156">
        <v>22</v>
      </c>
      <c r="DG124" s="278">
        <v>54</v>
      </c>
      <c r="DH124" s="289">
        <v>269</v>
      </c>
      <c r="DI124" s="290">
        <f t="shared" si="23"/>
        <v>8</v>
      </c>
      <c r="DJ124" s="284"/>
      <c r="DK124" s="158"/>
      <c r="DL124" s="158"/>
      <c r="DM124" s="158"/>
      <c r="DN124" s="158"/>
      <c r="DO124" s="158"/>
      <c r="DP124" s="158"/>
      <c r="DQ124" s="158"/>
      <c r="DR124" s="158">
        <v>0.3611111111111111</v>
      </c>
      <c r="DS124" s="158"/>
      <c r="DT124" s="158"/>
      <c r="DU124" s="158"/>
      <c r="DV124" s="158">
        <v>0.30304449648711945</v>
      </c>
      <c r="DW124" s="158"/>
      <c r="DX124" s="158"/>
      <c r="DY124" s="158">
        <v>0.54171664667466346</v>
      </c>
      <c r="DZ124" s="158"/>
      <c r="EA124" s="158"/>
      <c r="EB124" s="158"/>
      <c r="EC124" s="158"/>
      <c r="ED124" s="158"/>
      <c r="EE124" s="158">
        <v>0.40202966432474629</v>
      </c>
      <c r="EF124" s="158"/>
      <c r="EG124" s="158"/>
      <c r="EH124" s="158"/>
      <c r="EI124" s="158"/>
      <c r="EJ124" s="158"/>
      <c r="EK124" s="158"/>
      <c r="EL124" s="158"/>
      <c r="EM124" s="158">
        <v>0.37143290831815423</v>
      </c>
      <c r="EN124" s="158"/>
      <c r="EO124" s="158"/>
      <c r="EP124" s="158"/>
      <c r="EQ124" s="158">
        <v>0.48499751614505715</v>
      </c>
      <c r="ER124" s="158"/>
      <c r="ES124" s="158"/>
      <c r="ET124" s="158"/>
      <c r="EU124" s="158"/>
      <c r="EV124" s="158">
        <v>0.35804769001490311</v>
      </c>
      <c r="EW124" s="159">
        <v>0.47121028131957093</v>
      </c>
      <c r="EX124" s="160">
        <v>0.43108456741219248</v>
      </c>
      <c r="EY124" s="149">
        <v>5</v>
      </c>
      <c r="EZ124" s="150"/>
      <c r="FA124" s="150"/>
      <c r="FB124" s="150"/>
      <c r="FC124" s="150"/>
      <c r="FD124" s="150"/>
      <c r="FE124" s="150"/>
      <c r="FF124" s="150"/>
      <c r="FG124" s="150"/>
      <c r="FH124" s="150"/>
      <c r="FI124" s="150"/>
      <c r="FJ124" s="150"/>
      <c r="FK124" s="150">
        <v>4</v>
      </c>
      <c r="FL124" s="150"/>
      <c r="FM124" s="150"/>
      <c r="FN124" s="150"/>
      <c r="FO124" s="150"/>
      <c r="FP124" s="150"/>
      <c r="FQ124" s="150"/>
      <c r="FR124" s="150"/>
      <c r="FS124" s="150"/>
      <c r="FT124" s="150"/>
      <c r="FU124" s="150"/>
      <c r="FV124" s="150"/>
      <c r="FW124" s="150"/>
      <c r="FX124" s="150"/>
      <c r="FY124" s="150"/>
      <c r="FZ124" s="150"/>
      <c r="GA124" s="150"/>
      <c r="GB124" s="150"/>
      <c r="GC124" s="150"/>
      <c r="GD124" s="296">
        <v>6</v>
      </c>
      <c r="GE124" s="307">
        <v>15</v>
      </c>
      <c r="GF124" s="308">
        <f t="shared" si="24"/>
        <v>3</v>
      </c>
      <c r="GG124" s="302">
        <v>0.566120218579235</v>
      </c>
      <c r="GH124" s="161"/>
      <c r="GI124" s="161"/>
      <c r="GJ124" s="161"/>
      <c r="GK124" s="161"/>
      <c r="GL124" s="161"/>
      <c r="GM124" s="161"/>
      <c r="GN124" s="161"/>
      <c r="GO124" s="161"/>
      <c r="GP124" s="161"/>
      <c r="GQ124" s="161"/>
      <c r="GR124" s="161"/>
      <c r="GS124" s="161">
        <v>0.71721311475409832</v>
      </c>
      <c r="GT124" s="161"/>
      <c r="GU124" s="161"/>
      <c r="GV124" s="161"/>
      <c r="GW124" s="161"/>
      <c r="GX124" s="161"/>
      <c r="GY124" s="161"/>
      <c r="GZ124" s="161"/>
      <c r="HA124" s="161"/>
      <c r="HB124" s="161"/>
      <c r="HC124" s="161"/>
      <c r="HD124" s="161"/>
      <c r="HE124" s="161"/>
      <c r="HF124" s="161"/>
      <c r="HG124" s="161"/>
      <c r="HH124" s="161"/>
      <c r="HI124" s="161"/>
      <c r="HJ124" s="161"/>
      <c r="HK124" s="161"/>
      <c r="HL124" s="162">
        <v>0.71129326047358832</v>
      </c>
      <c r="HM124" s="163">
        <v>0.66448087431693992</v>
      </c>
      <c r="HN124" s="152"/>
      <c r="HO124" s="153"/>
      <c r="HP124" s="153"/>
      <c r="HQ124" s="153"/>
      <c r="HR124" s="153"/>
      <c r="HS124" s="164"/>
      <c r="HT124" s="153"/>
      <c r="HU124" s="165"/>
      <c r="HV124" s="154"/>
      <c r="HW124" s="144">
        <v>60</v>
      </c>
      <c r="HX124" s="145">
        <v>399</v>
      </c>
      <c r="HY124" s="145">
        <v>8</v>
      </c>
      <c r="HZ124" s="145">
        <v>976</v>
      </c>
      <c r="IA124" s="145">
        <v>869</v>
      </c>
      <c r="IB124" s="145">
        <v>717</v>
      </c>
      <c r="IC124" s="145">
        <v>990</v>
      </c>
      <c r="ID124" s="145">
        <v>393</v>
      </c>
      <c r="IE124" s="145">
        <v>446</v>
      </c>
      <c r="IF124" s="145">
        <v>316</v>
      </c>
      <c r="IG124" s="145">
        <v>148</v>
      </c>
      <c r="IH124" s="145">
        <v>726</v>
      </c>
      <c r="II124" s="145">
        <v>220</v>
      </c>
      <c r="IJ124" s="145">
        <v>307</v>
      </c>
      <c r="IK124" s="145">
        <v>701</v>
      </c>
      <c r="IL124" s="145">
        <v>618</v>
      </c>
      <c r="IM124" s="145">
        <v>248</v>
      </c>
      <c r="IN124" s="145">
        <v>44</v>
      </c>
      <c r="IO124" s="145">
        <v>131</v>
      </c>
      <c r="IP124" s="145">
        <v>472</v>
      </c>
      <c r="IQ124" s="145">
        <v>203</v>
      </c>
      <c r="IR124" s="145">
        <v>105</v>
      </c>
      <c r="IS124" s="145"/>
      <c r="IT124" s="145">
        <v>47</v>
      </c>
      <c r="IU124" s="145"/>
      <c r="IV124" s="145">
        <v>1</v>
      </c>
      <c r="IW124" s="145">
        <v>10</v>
      </c>
      <c r="IX124" s="146">
        <v>2</v>
      </c>
      <c r="IY124" s="166">
        <v>9157</v>
      </c>
      <c r="IZ124" s="315">
        <f t="shared" si="25"/>
        <v>6.661570383313312E-3</v>
      </c>
      <c r="JA124" s="439">
        <f t="shared" si="26"/>
        <v>25.019125683060111</v>
      </c>
      <c r="JB124" s="444">
        <v>988</v>
      </c>
      <c r="JC124" s="452">
        <v>0.10789559899530414</v>
      </c>
      <c r="JD124" s="445">
        <v>1637</v>
      </c>
      <c r="JE124" s="454">
        <v>0.17877033963088348</v>
      </c>
      <c r="JF124" s="167">
        <v>22.433333333333334</v>
      </c>
      <c r="JG124" s="168">
        <v>4.9799498746867163</v>
      </c>
      <c r="JH124" s="168">
        <v>5.75</v>
      </c>
      <c r="JI124" s="168">
        <v>3.8790983606557377</v>
      </c>
      <c r="JJ124" s="168">
        <v>5.6098964326812428</v>
      </c>
      <c r="JK124" s="168">
        <v>4.9372384937238492</v>
      </c>
      <c r="JL124" s="168">
        <v>5.2727272727272725</v>
      </c>
      <c r="JM124" s="168">
        <v>7.3969465648854964</v>
      </c>
      <c r="JN124" s="168">
        <v>5.5739910313901344</v>
      </c>
      <c r="JO124" s="168">
        <v>5.4588607594936711</v>
      </c>
      <c r="JP124" s="168">
        <v>5.5135135135135132</v>
      </c>
      <c r="JQ124" s="168">
        <v>6.0179063360881546</v>
      </c>
      <c r="JR124" s="168">
        <v>5.5954545454545457</v>
      </c>
      <c r="JS124" s="168">
        <v>4.5635179153094461</v>
      </c>
      <c r="JT124" s="168">
        <v>4.8116975748930102</v>
      </c>
      <c r="JU124" s="168">
        <v>4.4142394822006477</v>
      </c>
      <c r="JV124" s="168">
        <v>4.088709677419355</v>
      </c>
      <c r="JW124" s="168">
        <v>4.9545454545454541</v>
      </c>
      <c r="JX124" s="168">
        <v>7.6106870229007635</v>
      </c>
      <c r="JY124" s="168">
        <v>17.961864406779661</v>
      </c>
      <c r="JZ124" s="168">
        <v>8.8571428571428577</v>
      </c>
      <c r="KA124" s="168">
        <v>3.657142857142857</v>
      </c>
      <c r="KB124" s="168"/>
      <c r="KC124" s="168">
        <v>3.2978723404255321</v>
      </c>
      <c r="KD124" s="168"/>
      <c r="KE124" s="168">
        <v>2</v>
      </c>
      <c r="KF124" s="168">
        <v>6.8</v>
      </c>
      <c r="KG124" s="169">
        <v>1.5</v>
      </c>
      <c r="KH124" s="464">
        <f t="shared" si="27"/>
        <v>6.2667821579766638</v>
      </c>
      <c r="KI124" s="149">
        <v>2133</v>
      </c>
      <c r="KJ124" s="150">
        <v>1063</v>
      </c>
      <c r="KK124" s="150">
        <v>8</v>
      </c>
      <c r="KL124" s="150">
        <v>1</v>
      </c>
      <c r="KM124" s="150"/>
      <c r="KN124" s="296">
        <v>5952</v>
      </c>
      <c r="KO124" s="330">
        <f t="shared" si="28"/>
        <v>0.23293655127225074</v>
      </c>
      <c r="KP124" s="331">
        <f t="shared" si="29"/>
        <v>0.11608605438462379</v>
      </c>
      <c r="KQ124" s="331">
        <f t="shared" si="30"/>
        <v>8.7364857486076227E-4</v>
      </c>
      <c r="KR124" s="331">
        <f t="shared" si="31"/>
        <v>1.0920607185759528E-4</v>
      </c>
      <c r="KS124" s="331">
        <f t="shared" si="32"/>
        <v>0</v>
      </c>
      <c r="KT124" s="332">
        <v>0.64999453969640708</v>
      </c>
      <c r="KU124" s="324">
        <v>6486.1544000000004</v>
      </c>
      <c r="KV124" s="170">
        <v>282.01779999999997</v>
      </c>
      <c r="KW124" s="342">
        <v>6768.1722</v>
      </c>
      <c r="KX124" s="351">
        <f t="shared" si="33"/>
        <v>4.1668236514431467E-2</v>
      </c>
      <c r="KY124" s="352">
        <f t="shared" si="34"/>
        <v>0.73912549961777874</v>
      </c>
      <c r="KZ124" s="346">
        <v>3889.1063000000008</v>
      </c>
      <c r="LA124" s="171">
        <v>1933.7001999999995</v>
      </c>
      <c r="LB124" s="172">
        <v>945.36570000000006</v>
      </c>
      <c r="LC124" s="173">
        <v>0.57461692537905584</v>
      </c>
      <c r="LD124" s="174">
        <v>245</v>
      </c>
      <c r="LE124" s="175">
        <v>1419</v>
      </c>
      <c r="LF124" s="175">
        <v>38</v>
      </c>
      <c r="LG124" s="175">
        <v>2805</v>
      </c>
      <c r="LH124" s="175">
        <v>3490</v>
      </c>
      <c r="LI124" s="175">
        <v>2554</v>
      </c>
      <c r="LJ124" s="175">
        <v>3625</v>
      </c>
      <c r="LK124" s="175">
        <v>2338</v>
      </c>
      <c r="LL124" s="175">
        <v>1916</v>
      </c>
      <c r="LM124" s="175">
        <v>1383</v>
      </c>
      <c r="LN124" s="175">
        <v>662</v>
      </c>
      <c r="LO124" s="175">
        <v>3498</v>
      </c>
      <c r="LP124" s="175">
        <v>1000</v>
      </c>
      <c r="LQ124" s="175">
        <v>1086</v>
      </c>
      <c r="LR124" s="175">
        <v>2674</v>
      </c>
      <c r="LS124" s="175">
        <v>2122</v>
      </c>
      <c r="LT124" s="175">
        <v>743</v>
      </c>
      <c r="LU124" s="175">
        <v>177</v>
      </c>
      <c r="LV124" s="175">
        <v>682</v>
      </c>
      <c r="LW124" s="175">
        <v>7975</v>
      </c>
      <c r="LX124" s="175">
        <v>1573</v>
      </c>
      <c r="LY124" s="175">
        <v>250</v>
      </c>
      <c r="LZ124" s="175"/>
      <c r="MA124" s="175">
        <v>115</v>
      </c>
      <c r="MB124" s="175"/>
      <c r="MC124" s="175"/>
      <c r="MD124" s="175">
        <v>57</v>
      </c>
      <c r="ME124" s="364">
        <v>1</v>
      </c>
      <c r="MF124" s="374">
        <f t="shared" si="35"/>
        <v>42428</v>
      </c>
      <c r="MG124" s="375">
        <f t="shared" si="36"/>
        <v>115.92349726775956</v>
      </c>
      <c r="MH124" s="369">
        <v>1038</v>
      </c>
      <c r="MI124" s="156">
        <v>179</v>
      </c>
      <c r="MJ124" s="156"/>
      <c r="MK124" s="156">
        <v>19</v>
      </c>
      <c r="ML124" s="156">
        <v>522</v>
      </c>
      <c r="MM124" s="156">
        <v>368</v>
      </c>
      <c r="MN124" s="156">
        <v>608</v>
      </c>
      <c r="MO124" s="156">
        <v>171</v>
      </c>
      <c r="MP124" s="156">
        <v>119</v>
      </c>
      <c r="MQ124" s="156">
        <v>29</v>
      </c>
      <c r="MR124" s="156">
        <v>16</v>
      </c>
      <c r="MS124" s="156">
        <v>143</v>
      </c>
      <c r="MT124" s="156">
        <v>10</v>
      </c>
      <c r="MU124" s="156">
        <v>9</v>
      </c>
      <c r="MV124" s="156">
        <v>3</v>
      </c>
      <c r="MW124" s="156"/>
      <c r="MX124" s="156">
        <v>40</v>
      </c>
      <c r="MY124" s="156"/>
      <c r="MZ124" s="156">
        <v>184</v>
      </c>
      <c r="NA124" s="156">
        <v>32</v>
      </c>
      <c r="NB124" s="156">
        <v>32</v>
      </c>
      <c r="NC124" s="156">
        <v>35</v>
      </c>
      <c r="ND124" s="156"/>
      <c r="NE124" s="156"/>
      <c r="NF124" s="156"/>
      <c r="NG124" s="156">
        <v>1</v>
      </c>
      <c r="NH124" s="156"/>
      <c r="NI124" s="278">
        <v>1</v>
      </c>
      <c r="NJ124" s="289">
        <f t="shared" si="37"/>
        <v>3559</v>
      </c>
      <c r="NK124" s="290">
        <f t="shared" si="38"/>
        <v>9.7240437158469941</v>
      </c>
      <c r="NL124" s="386">
        <f t="shared" si="39"/>
        <v>42428</v>
      </c>
      <c r="NM124" s="387">
        <f t="shared" si="40"/>
        <v>3559</v>
      </c>
      <c r="NN124" s="393">
        <f t="shared" si="41"/>
        <v>7.739143671037467E-2</v>
      </c>
      <c r="NO124" s="380"/>
      <c r="NP124" s="176">
        <v>5</v>
      </c>
      <c r="NQ124" s="176">
        <v>81</v>
      </c>
      <c r="NR124" s="176">
        <v>144</v>
      </c>
      <c r="NS124" s="176">
        <v>617</v>
      </c>
      <c r="NT124" s="176">
        <v>836</v>
      </c>
      <c r="NU124" s="176">
        <v>1876</v>
      </c>
      <c r="NV124" s="176"/>
      <c r="NW124" s="176"/>
      <c r="NX124" s="176"/>
      <c r="NY124" s="176"/>
      <c r="NZ124" s="176"/>
      <c r="OA124" s="176"/>
      <c r="OB124" s="176"/>
      <c r="OC124" s="176"/>
      <c r="OD124" s="176"/>
      <c r="OE124" s="397"/>
      <c r="OF124" s="403">
        <f t="shared" si="42"/>
        <v>3559</v>
      </c>
      <c r="OG124" s="407">
        <f t="shared" si="43"/>
        <v>6.4624894633323965E-2</v>
      </c>
      <c r="OH124" s="415">
        <v>479</v>
      </c>
      <c r="OI124" s="416">
        <v>29</v>
      </c>
      <c r="OJ124" s="416">
        <v>92</v>
      </c>
      <c r="OK124" s="416">
        <v>600</v>
      </c>
      <c r="OL124" s="416"/>
      <c r="OM124" s="416">
        <v>6</v>
      </c>
      <c r="ON124" s="416">
        <v>221</v>
      </c>
      <c r="OO124" s="416">
        <v>227</v>
      </c>
      <c r="OP124" s="417">
        <v>827</v>
      </c>
      <c r="OQ124" s="429"/>
      <c r="OR124" s="430"/>
      <c r="OS124" s="431"/>
      <c r="OT124" s="346">
        <v>3.8</v>
      </c>
      <c r="OU124" s="177">
        <v>0.76</v>
      </c>
      <c r="OV124" s="171">
        <v>3.3000000000000003</v>
      </c>
      <c r="OW124" s="177">
        <v>0.33</v>
      </c>
      <c r="OX124" s="171">
        <v>25.03</v>
      </c>
      <c r="OY124" s="177">
        <v>5.0060000000000002</v>
      </c>
      <c r="OZ124" s="171">
        <v>27.8</v>
      </c>
      <c r="PA124" s="178">
        <v>2.7800000000000002</v>
      </c>
      <c r="PB124" s="155"/>
      <c r="PC124" s="156"/>
      <c r="PD124" s="156"/>
      <c r="PE124" s="156"/>
      <c r="PF124" s="156"/>
      <c r="PG124" s="156"/>
      <c r="PH124" s="156"/>
      <c r="PI124" s="156"/>
      <c r="PJ124" s="157"/>
    </row>
    <row r="125" spans="1:426" x14ac:dyDescent="0.15">
      <c r="A125" s="130" t="s">
        <v>774</v>
      </c>
      <c r="B125" s="131" t="s">
        <v>786</v>
      </c>
      <c r="C125" s="132" t="s">
        <v>787</v>
      </c>
      <c r="D125" s="131" t="s">
        <v>777</v>
      </c>
      <c r="E125" s="131" t="s">
        <v>778</v>
      </c>
      <c r="F125" s="132" t="s">
        <v>785</v>
      </c>
      <c r="G125" s="132" t="s">
        <v>788</v>
      </c>
      <c r="H125" s="132" t="s">
        <v>186</v>
      </c>
      <c r="I125" s="132" t="s">
        <v>493</v>
      </c>
      <c r="J125" s="133" t="s">
        <v>282</v>
      </c>
      <c r="K125" s="134"/>
      <c r="L125" s="135"/>
      <c r="M125" s="135"/>
      <c r="N125" s="135"/>
      <c r="O125" s="136"/>
      <c r="P125" s="137"/>
      <c r="Q125" s="138"/>
      <c r="R125" s="139"/>
      <c r="S125" s="139"/>
      <c r="T125" s="139"/>
      <c r="U125" s="467"/>
      <c r="V125" s="140">
        <v>72.6219246</v>
      </c>
      <c r="W125" s="141">
        <v>4.7638888890000004</v>
      </c>
      <c r="X125" s="141">
        <v>183.7949471</v>
      </c>
      <c r="Y125" s="141">
        <v>80.440687830000002</v>
      </c>
      <c r="Z125" s="141">
        <v>18.70137566</v>
      </c>
      <c r="AA125" s="141">
        <v>87.014074070000007</v>
      </c>
      <c r="AB125" s="141">
        <v>0</v>
      </c>
      <c r="AC125" s="141">
        <v>48.455575400000001</v>
      </c>
      <c r="AD125" s="141">
        <v>54.611249999999998</v>
      </c>
      <c r="AE125" s="141">
        <v>550.40372354900001</v>
      </c>
      <c r="AF125" s="142">
        <v>0.16234280002498458</v>
      </c>
      <c r="AG125" s="143">
        <v>0.41086471485028531</v>
      </c>
      <c r="AH125" s="147"/>
      <c r="AI125" s="148">
        <v>1</v>
      </c>
      <c r="AJ125" s="149"/>
      <c r="AK125" s="150"/>
      <c r="AL125" s="150"/>
      <c r="AM125" s="150"/>
      <c r="AN125" s="151"/>
      <c r="AO125" s="149">
        <v>12196</v>
      </c>
      <c r="AP125" s="150">
        <v>3795</v>
      </c>
      <c r="AQ125" s="151">
        <v>2041</v>
      </c>
      <c r="AR125" s="152"/>
      <c r="AS125" s="153"/>
      <c r="AT125" s="153"/>
      <c r="AU125" s="153"/>
      <c r="AV125" s="153"/>
      <c r="AW125" s="153"/>
      <c r="AX125" s="153"/>
      <c r="AY125" s="153"/>
      <c r="AZ125" s="153"/>
      <c r="BA125" s="153"/>
      <c r="BB125" s="153"/>
      <c r="BC125" s="153"/>
      <c r="BD125" s="153"/>
      <c r="BE125" s="153"/>
      <c r="BF125" s="153"/>
      <c r="BG125" s="153">
        <v>1</v>
      </c>
      <c r="BH125" s="153"/>
      <c r="BI125" s="153"/>
      <c r="BJ125" s="153"/>
      <c r="BK125" s="153"/>
      <c r="BL125" s="153"/>
      <c r="BM125" s="153"/>
      <c r="BN125" s="153"/>
      <c r="BO125" s="153"/>
      <c r="BP125" s="153"/>
      <c r="BQ125" s="153"/>
      <c r="BR125" s="153"/>
      <c r="BS125" s="154">
        <v>1</v>
      </c>
      <c r="BT125" s="155"/>
      <c r="BU125" s="156"/>
      <c r="BV125" s="156">
        <v>10</v>
      </c>
      <c r="BW125" s="156"/>
      <c r="BX125" s="156"/>
      <c r="BY125" s="156"/>
      <c r="BZ125" s="156"/>
      <c r="CA125" s="156"/>
      <c r="CB125" s="156"/>
      <c r="CC125" s="156"/>
      <c r="CD125" s="156"/>
      <c r="CE125" s="156"/>
      <c r="CF125" s="156">
        <v>10</v>
      </c>
      <c r="CG125" s="156"/>
      <c r="CH125" s="156"/>
      <c r="CI125" s="156">
        <v>47</v>
      </c>
      <c r="CJ125" s="156"/>
      <c r="CK125" s="156"/>
      <c r="CL125" s="156"/>
      <c r="CM125" s="156"/>
      <c r="CN125" s="156"/>
      <c r="CO125" s="156"/>
      <c r="CP125" s="156"/>
      <c r="CQ125" s="156">
        <v>26</v>
      </c>
      <c r="CR125" s="156"/>
      <c r="CS125" s="156">
        <v>9</v>
      </c>
      <c r="CT125" s="156"/>
      <c r="CU125" s="156"/>
      <c r="CV125" s="156">
        <v>30</v>
      </c>
      <c r="CW125" s="156"/>
      <c r="CX125" s="156"/>
      <c r="CY125" s="156"/>
      <c r="CZ125" s="156"/>
      <c r="DA125" s="156"/>
      <c r="DB125" s="156"/>
      <c r="DC125" s="156">
        <v>20</v>
      </c>
      <c r="DD125" s="156"/>
      <c r="DE125" s="156"/>
      <c r="DF125" s="156"/>
      <c r="DG125" s="278">
        <v>35</v>
      </c>
      <c r="DH125" s="289">
        <v>187</v>
      </c>
      <c r="DI125" s="290">
        <f t="shared" si="23"/>
        <v>8</v>
      </c>
      <c r="DJ125" s="284"/>
      <c r="DK125" s="158"/>
      <c r="DL125" s="158">
        <v>6.8032786885245902E-2</v>
      </c>
      <c r="DM125" s="158"/>
      <c r="DN125" s="158"/>
      <c r="DO125" s="158"/>
      <c r="DP125" s="158"/>
      <c r="DQ125" s="158"/>
      <c r="DR125" s="158"/>
      <c r="DS125" s="158"/>
      <c r="DT125" s="158"/>
      <c r="DU125" s="158"/>
      <c r="DV125" s="158">
        <v>9.0163934426229511E-2</v>
      </c>
      <c r="DW125" s="158"/>
      <c r="DX125" s="158"/>
      <c r="DY125" s="158">
        <v>0.32891524241367281</v>
      </c>
      <c r="DZ125" s="158"/>
      <c r="EA125" s="158"/>
      <c r="EB125" s="158"/>
      <c r="EC125" s="158"/>
      <c r="ED125" s="158"/>
      <c r="EE125" s="158"/>
      <c r="EF125" s="158"/>
      <c r="EG125" s="158">
        <v>0.49684741488020179</v>
      </c>
      <c r="EH125" s="158"/>
      <c r="EI125" s="158">
        <v>0.28476017000607162</v>
      </c>
      <c r="EJ125" s="158"/>
      <c r="EK125" s="158"/>
      <c r="EL125" s="158">
        <v>0.5264116575591985</v>
      </c>
      <c r="EM125" s="158"/>
      <c r="EN125" s="158"/>
      <c r="EO125" s="158"/>
      <c r="EP125" s="158"/>
      <c r="EQ125" s="158"/>
      <c r="ER125" s="158"/>
      <c r="ES125" s="158">
        <v>0.66338797814207651</v>
      </c>
      <c r="ET125" s="158"/>
      <c r="EU125" s="158"/>
      <c r="EV125" s="158"/>
      <c r="EW125" s="159">
        <v>0.87611241217798597</v>
      </c>
      <c r="EX125" s="160">
        <v>0.49329359165424741</v>
      </c>
      <c r="EY125" s="149">
        <v>5</v>
      </c>
      <c r="EZ125" s="150"/>
      <c r="FA125" s="150"/>
      <c r="FB125" s="150"/>
      <c r="FC125" s="150"/>
      <c r="FD125" s="150"/>
      <c r="FE125" s="150"/>
      <c r="FF125" s="150"/>
      <c r="FG125" s="150"/>
      <c r="FH125" s="150"/>
      <c r="FI125" s="150"/>
      <c r="FJ125" s="150"/>
      <c r="FK125" s="150">
        <v>6</v>
      </c>
      <c r="FL125" s="150"/>
      <c r="FM125" s="150"/>
      <c r="FN125" s="150"/>
      <c r="FO125" s="150"/>
      <c r="FP125" s="150"/>
      <c r="FQ125" s="150"/>
      <c r="FR125" s="150"/>
      <c r="FS125" s="150">
        <v>4</v>
      </c>
      <c r="FT125" s="150"/>
      <c r="FU125" s="150"/>
      <c r="FV125" s="150"/>
      <c r="FW125" s="150"/>
      <c r="FX125" s="150"/>
      <c r="FY125" s="150"/>
      <c r="FZ125" s="150"/>
      <c r="GA125" s="150"/>
      <c r="GB125" s="150"/>
      <c r="GC125" s="150"/>
      <c r="GD125" s="296">
        <v>5</v>
      </c>
      <c r="GE125" s="307">
        <v>20</v>
      </c>
      <c r="GF125" s="308">
        <f t="shared" si="24"/>
        <v>4</v>
      </c>
      <c r="GG125" s="302">
        <v>0.55846994535519123</v>
      </c>
      <c r="GH125" s="161"/>
      <c r="GI125" s="161"/>
      <c r="GJ125" s="161"/>
      <c r="GK125" s="161"/>
      <c r="GL125" s="161"/>
      <c r="GM125" s="161"/>
      <c r="GN125" s="161"/>
      <c r="GO125" s="161"/>
      <c r="GP125" s="161"/>
      <c r="GQ125" s="161"/>
      <c r="GR125" s="161"/>
      <c r="GS125" s="161">
        <v>0.63843351548269578</v>
      </c>
      <c r="GT125" s="161"/>
      <c r="GU125" s="161"/>
      <c r="GV125" s="161"/>
      <c r="GW125" s="161"/>
      <c r="GX125" s="161"/>
      <c r="GY125" s="161"/>
      <c r="GZ125" s="161"/>
      <c r="HA125" s="161">
        <v>0.45765027322404372</v>
      </c>
      <c r="HB125" s="161"/>
      <c r="HC125" s="161"/>
      <c r="HD125" s="161"/>
      <c r="HE125" s="161"/>
      <c r="HF125" s="161"/>
      <c r="HG125" s="161"/>
      <c r="HH125" s="161"/>
      <c r="HI125" s="161"/>
      <c r="HJ125" s="161"/>
      <c r="HK125" s="161"/>
      <c r="HL125" s="162">
        <v>0.55628415300546452</v>
      </c>
      <c r="HM125" s="163">
        <v>0.56174863387978147</v>
      </c>
      <c r="HN125" s="152">
        <v>63</v>
      </c>
      <c r="HO125" s="153"/>
      <c r="HP125" s="153"/>
      <c r="HQ125" s="153"/>
      <c r="HR125" s="153"/>
      <c r="HS125" s="164"/>
      <c r="HT125" s="153"/>
      <c r="HU125" s="165"/>
      <c r="HV125" s="154"/>
      <c r="HW125" s="144">
        <v>50</v>
      </c>
      <c r="HX125" s="145">
        <v>711</v>
      </c>
      <c r="HY125" s="145">
        <v>283</v>
      </c>
      <c r="HZ125" s="145">
        <v>50</v>
      </c>
      <c r="IA125" s="145">
        <v>506</v>
      </c>
      <c r="IB125" s="145">
        <v>580</v>
      </c>
      <c r="IC125" s="145">
        <v>601</v>
      </c>
      <c r="ID125" s="145">
        <v>351</v>
      </c>
      <c r="IE125" s="145">
        <v>2090</v>
      </c>
      <c r="IF125" s="145">
        <v>162</v>
      </c>
      <c r="IG125" s="145">
        <v>161</v>
      </c>
      <c r="IH125" s="145">
        <v>189</v>
      </c>
      <c r="II125" s="145"/>
      <c r="IJ125" s="145">
        <v>98</v>
      </c>
      <c r="IK125" s="145">
        <v>8</v>
      </c>
      <c r="IL125" s="145"/>
      <c r="IM125" s="145">
        <v>100</v>
      </c>
      <c r="IN125" s="145">
        <v>21</v>
      </c>
      <c r="IO125" s="145">
        <v>131</v>
      </c>
      <c r="IP125" s="145">
        <v>19</v>
      </c>
      <c r="IQ125" s="145">
        <v>9</v>
      </c>
      <c r="IR125" s="145">
        <v>37</v>
      </c>
      <c r="IS125" s="145">
        <v>4</v>
      </c>
      <c r="IT125" s="145">
        <v>35</v>
      </c>
      <c r="IU125" s="145">
        <v>340</v>
      </c>
      <c r="IV125" s="145"/>
      <c r="IW125" s="145">
        <v>19</v>
      </c>
      <c r="IX125" s="146">
        <v>29</v>
      </c>
      <c r="IY125" s="166">
        <v>6584</v>
      </c>
      <c r="IZ125" s="315">
        <f t="shared" si="25"/>
        <v>7.5941676792223569E-3</v>
      </c>
      <c r="JA125" s="439">
        <f t="shared" si="26"/>
        <v>17.989071038251367</v>
      </c>
      <c r="JB125" s="444">
        <v>359</v>
      </c>
      <c r="JC125" s="452">
        <v>5.4526123936816523E-2</v>
      </c>
      <c r="JD125" s="445">
        <v>2919</v>
      </c>
      <c r="JE125" s="454">
        <v>0.44334750911300119</v>
      </c>
      <c r="JF125" s="167">
        <v>21.58</v>
      </c>
      <c r="JG125" s="168">
        <v>6.518987341772152</v>
      </c>
      <c r="JH125" s="168">
        <v>4.2579505300353357</v>
      </c>
      <c r="JI125" s="168">
        <v>5.22</v>
      </c>
      <c r="JJ125" s="168">
        <v>8.2134387351778653</v>
      </c>
      <c r="JK125" s="168">
        <v>6.0068965517241377</v>
      </c>
      <c r="JL125" s="168">
        <v>5.103161397670549</v>
      </c>
      <c r="JM125" s="168">
        <v>6.250712250712251</v>
      </c>
      <c r="JN125" s="168">
        <v>5.6550239234449764</v>
      </c>
      <c r="JO125" s="168">
        <v>7.0370370370370372</v>
      </c>
      <c r="JP125" s="168">
        <v>7.2857142857142856</v>
      </c>
      <c r="JQ125" s="168">
        <v>8.3280423280423275</v>
      </c>
      <c r="JR125" s="168"/>
      <c r="JS125" s="168">
        <v>3.8775510204081631</v>
      </c>
      <c r="JT125" s="168">
        <v>2.5</v>
      </c>
      <c r="JU125" s="168"/>
      <c r="JV125" s="168">
        <v>5.86</v>
      </c>
      <c r="JW125" s="168">
        <v>7.7142857142857144</v>
      </c>
      <c r="JX125" s="168">
        <v>10.900763358778626</v>
      </c>
      <c r="JY125" s="168">
        <v>6.1052631578947372</v>
      </c>
      <c r="JZ125" s="168">
        <v>3.2222222222222223</v>
      </c>
      <c r="KA125" s="168">
        <v>5.1081081081081079</v>
      </c>
      <c r="KB125" s="168">
        <v>7</v>
      </c>
      <c r="KC125" s="168">
        <v>5.2285714285714286</v>
      </c>
      <c r="KD125" s="168">
        <v>15.658823529411764</v>
      </c>
      <c r="KE125" s="168"/>
      <c r="KF125" s="168">
        <v>3.6315789473684212</v>
      </c>
      <c r="KG125" s="169">
        <v>10.689655172413794</v>
      </c>
      <c r="KH125" s="464">
        <f t="shared" si="27"/>
        <v>7.1581514816317551</v>
      </c>
      <c r="KI125" s="149">
        <v>2089</v>
      </c>
      <c r="KJ125" s="150">
        <v>990</v>
      </c>
      <c r="KK125" s="150">
        <v>93</v>
      </c>
      <c r="KL125" s="150"/>
      <c r="KM125" s="150"/>
      <c r="KN125" s="296">
        <v>3412</v>
      </c>
      <c r="KO125" s="330">
        <f t="shared" si="28"/>
        <v>0.31728432563791009</v>
      </c>
      <c r="KP125" s="331">
        <f t="shared" si="29"/>
        <v>0.15036452004860268</v>
      </c>
      <c r="KQ125" s="331">
        <f t="shared" si="30"/>
        <v>1.4125151883353584E-2</v>
      </c>
      <c r="KR125" s="331">
        <f t="shared" si="31"/>
        <v>0</v>
      </c>
      <c r="KS125" s="331">
        <f t="shared" si="32"/>
        <v>0</v>
      </c>
      <c r="KT125" s="332">
        <v>0.51822600243013361</v>
      </c>
      <c r="KU125" s="324">
        <v>6325.3695000000016</v>
      </c>
      <c r="KV125" s="170">
        <v>727.95220000000006</v>
      </c>
      <c r="KW125" s="342">
        <v>7053.3216999999995</v>
      </c>
      <c r="KX125" s="351">
        <f t="shared" si="33"/>
        <v>0.10320700387166519</v>
      </c>
      <c r="KY125" s="352">
        <f t="shared" si="34"/>
        <v>1.0712821537059538</v>
      </c>
      <c r="KZ125" s="346">
        <v>4116.6098000000002</v>
      </c>
      <c r="LA125" s="171">
        <v>2763.8968999999997</v>
      </c>
      <c r="LB125" s="172">
        <v>172.815</v>
      </c>
      <c r="LC125" s="173">
        <v>0.58364129343483662</v>
      </c>
      <c r="LD125" s="174">
        <v>306</v>
      </c>
      <c r="LE125" s="175">
        <v>3200</v>
      </c>
      <c r="LF125" s="175">
        <v>910</v>
      </c>
      <c r="LG125" s="175">
        <v>212</v>
      </c>
      <c r="LH125" s="175">
        <v>3269</v>
      </c>
      <c r="LI125" s="175">
        <v>2688</v>
      </c>
      <c r="LJ125" s="175">
        <v>2102</v>
      </c>
      <c r="LK125" s="175">
        <v>1650</v>
      </c>
      <c r="LL125" s="175">
        <v>8768</v>
      </c>
      <c r="LM125" s="175">
        <v>936</v>
      </c>
      <c r="LN125" s="175">
        <v>948</v>
      </c>
      <c r="LO125" s="175">
        <v>1289</v>
      </c>
      <c r="LP125" s="175"/>
      <c r="LQ125" s="175">
        <v>281</v>
      </c>
      <c r="LR125" s="175">
        <v>12</v>
      </c>
      <c r="LS125" s="175"/>
      <c r="LT125" s="175">
        <v>460</v>
      </c>
      <c r="LU125" s="175">
        <v>137</v>
      </c>
      <c r="LV125" s="175">
        <v>1053</v>
      </c>
      <c r="LW125" s="175">
        <v>88</v>
      </c>
      <c r="LX125" s="175">
        <v>15</v>
      </c>
      <c r="LY125" s="175">
        <v>126</v>
      </c>
      <c r="LZ125" s="175">
        <v>24</v>
      </c>
      <c r="MA125" s="175">
        <v>147</v>
      </c>
      <c r="MB125" s="175">
        <v>4985</v>
      </c>
      <c r="MC125" s="175"/>
      <c r="MD125" s="175">
        <v>50</v>
      </c>
      <c r="ME125" s="364">
        <v>245</v>
      </c>
      <c r="MF125" s="374">
        <f t="shared" si="35"/>
        <v>33901</v>
      </c>
      <c r="MG125" s="375">
        <f t="shared" si="36"/>
        <v>92.625683060109296</v>
      </c>
      <c r="MH125" s="369">
        <v>722</v>
      </c>
      <c r="MI125" s="156">
        <v>724</v>
      </c>
      <c r="MJ125" s="156">
        <v>11</v>
      </c>
      <c r="MK125" s="156"/>
      <c r="ML125" s="156">
        <v>382</v>
      </c>
      <c r="MM125" s="156">
        <v>221</v>
      </c>
      <c r="MN125" s="156">
        <v>368</v>
      </c>
      <c r="MO125" s="156">
        <v>186</v>
      </c>
      <c r="MP125" s="156">
        <v>958</v>
      </c>
      <c r="MQ125" s="156">
        <v>44</v>
      </c>
      <c r="MR125" s="156">
        <v>60</v>
      </c>
      <c r="MS125" s="156">
        <v>94</v>
      </c>
      <c r="MT125" s="156"/>
      <c r="MU125" s="156">
        <v>1</v>
      </c>
      <c r="MV125" s="156">
        <v>1</v>
      </c>
      <c r="MW125" s="156"/>
      <c r="MX125" s="156">
        <v>27</v>
      </c>
      <c r="MY125" s="156">
        <v>5</v>
      </c>
      <c r="MZ125" s="156">
        <v>244</v>
      </c>
      <c r="NA125" s="156">
        <v>10</v>
      </c>
      <c r="NB125" s="156">
        <v>7</v>
      </c>
      <c r="NC125" s="156">
        <v>27</v>
      </c>
      <c r="ND125" s="156"/>
      <c r="NE125" s="156">
        <v>3</v>
      </c>
      <c r="NF125" s="156"/>
      <c r="NG125" s="156"/>
      <c r="NH125" s="156"/>
      <c r="NI125" s="278">
        <v>35</v>
      </c>
      <c r="NJ125" s="289">
        <f t="shared" si="37"/>
        <v>4130</v>
      </c>
      <c r="NK125" s="290">
        <f t="shared" si="38"/>
        <v>11.28415300546448</v>
      </c>
      <c r="NL125" s="386">
        <f t="shared" si="39"/>
        <v>33901</v>
      </c>
      <c r="NM125" s="387">
        <f t="shared" si="40"/>
        <v>4130</v>
      </c>
      <c r="NN125" s="393">
        <f t="shared" si="41"/>
        <v>0.10859561936315111</v>
      </c>
      <c r="NO125" s="380"/>
      <c r="NP125" s="176">
        <v>1</v>
      </c>
      <c r="NQ125" s="176">
        <v>35</v>
      </c>
      <c r="NR125" s="176">
        <v>257</v>
      </c>
      <c r="NS125" s="176">
        <v>567</v>
      </c>
      <c r="NT125" s="176">
        <v>2231</v>
      </c>
      <c r="NU125" s="176">
        <v>1039</v>
      </c>
      <c r="NV125" s="176"/>
      <c r="NW125" s="176"/>
      <c r="NX125" s="176"/>
      <c r="NY125" s="176"/>
      <c r="NZ125" s="176"/>
      <c r="OA125" s="176"/>
      <c r="OB125" s="176"/>
      <c r="OC125" s="176"/>
      <c r="OD125" s="176"/>
      <c r="OE125" s="397"/>
      <c r="OF125" s="403">
        <f t="shared" si="42"/>
        <v>4130</v>
      </c>
      <c r="OG125" s="407">
        <f t="shared" si="43"/>
        <v>7.0944309927360769E-2</v>
      </c>
      <c r="OH125" s="415">
        <v>485</v>
      </c>
      <c r="OI125" s="416">
        <v>20</v>
      </c>
      <c r="OJ125" s="416">
        <v>48</v>
      </c>
      <c r="OK125" s="416">
        <v>553</v>
      </c>
      <c r="OL125" s="416"/>
      <c r="OM125" s="416">
        <v>26</v>
      </c>
      <c r="ON125" s="416">
        <v>8</v>
      </c>
      <c r="OO125" s="416">
        <v>34</v>
      </c>
      <c r="OP125" s="417">
        <v>587</v>
      </c>
      <c r="OQ125" s="429"/>
      <c r="OR125" s="430"/>
      <c r="OS125" s="431"/>
      <c r="OT125" s="346">
        <v>7.4</v>
      </c>
      <c r="OU125" s="177">
        <v>1.48</v>
      </c>
      <c r="OV125" s="171">
        <v>4.7</v>
      </c>
      <c r="OW125" s="177">
        <v>0.31333333333333335</v>
      </c>
      <c r="OX125" s="171">
        <v>26.3</v>
      </c>
      <c r="OY125" s="177">
        <v>5.26</v>
      </c>
      <c r="OZ125" s="171">
        <v>42.6</v>
      </c>
      <c r="PA125" s="178">
        <v>2.8400000000000003</v>
      </c>
      <c r="PB125" s="155"/>
      <c r="PC125" s="156"/>
      <c r="PD125" s="156"/>
      <c r="PE125" s="156"/>
      <c r="PF125" s="156"/>
      <c r="PG125" s="156"/>
      <c r="PH125" s="156"/>
      <c r="PI125" s="156"/>
      <c r="PJ125" s="157"/>
    </row>
    <row r="126" spans="1:426" x14ac:dyDescent="0.15">
      <c r="A126" s="130" t="s">
        <v>774</v>
      </c>
      <c r="B126" s="131" t="s">
        <v>789</v>
      </c>
      <c r="C126" s="1093" t="s">
        <v>790</v>
      </c>
      <c r="D126" s="1094" t="s">
        <v>777</v>
      </c>
      <c r="E126" s="1094" t="s">
        <v>778</v>
      </c>
      <c r="F126" s="1093" t="s">
        <v>791</v>
      </c>
      <c r="G126" s="1093" t="s">
        <v>791</v>
      </c>
      <c r="H126" s="132" t="s">
        <v>186</v>
      </c>
      <c r="I126" s="132" t="s">
        <v>493</v>
      </c>
      <c r="J126" s="133" t="s">
        <v>282</v>
      </c>
      <c r="K126" s="134"/>
      <c r="L126" s="135"/>
      <c r="M126" s="135"/>
      <c r="N126" s="135"/>
      <c r="O126" s="136"/>
      <c r="P126" s="137"/>
      <c r="Q126" s="138"/>
      <c r="R126" s="139"/>
      <c r="S126" s="139"/>
      <c r="T126" s="139"/>
      <c r="U126" s="467"/>
      <c r="V126" s="140">
        <v>123.9912252</v>
      </c>
      <c r="W126" s="141">
        <v>5.8438095240000001</v>
      </c>
      <c r="X126" s="141">
        <v>262.47820109999998</v>
      </c>
      <c r="Y126" s="141">
        <v>100.2862963</v>
      </c>
      <c r="Z126" s="141">
        <v>29.664920639999998</v>
      </c>
      <c r="AA126" s="141">
        <v>100.3367725</v>
      </c>
      <c r="AB126" s="141">
        <v>0.67</v>
      </c>
      <c r="AC126" s="141">
        <v>64.5265129</v>
      </c>
      <c r="AD126" s="141">
        <v>101.7346974</v>
      </c>
      <c r="AE126" s="141">
        <v>789.53243556400002</v>
      </c>
      <c r="AF126" s="142">
        <v>0.19893622579396447</v>
      </c>
      <c r="AG126" s="143">
        <v>0.42112998396295553</v>
      </c>
      <c r="AH126" s="147"/>
      <c r="AI126" s="148">
        <v>1</v>
      </c>
      <c r="AJ126" s="149">
        <v>23906</v>
      </c>
      <c r="AK126" s="150"/>
      <c r="AL126" s="150"/>
      <c r="AM126" s="150">
        <v>35</v>
      </c>
      <c r="AN126" s="151">
        <v>60957</v>
      </c>
      <c r="AO126" s="149">
        <v>21060</v>
      </c>
      <c r="AP126" s="150">
        <v>8250</v>
      </c>
      <c r="AQ126" s="151">
        <v>5573</v>
      </c>
      <c r="AR126" s="152"/>
      <c r="AS126" s="153"/>
      <c r="AT126" s="153"/>
      <c r="AU126" s="153"/>
      <c r="AV126" s="153"/>
      <c r="AW126" s="153"/>
      <c r="AX126" s="153"/>
      <c r="AY126" s="153"/>
      <c r="AZ126" s="153"/>
      <c r="BA126" s="153"/>
      <c r="BB126" s="153"/>
      <c r="BC126" s="153"/>
      <c r="BD126" s="153"/>
      <c r="BE126" s="153"/>
      <c r="BF126" s="153"/>
      <c r="BG126" s="153"/>
      <c r="BH126" s="153"/>
      <c r="BI126" s="153"/>
      <c r="BJ126" s="153"/>
      <c r="BK126" s="153"/>
      <c r="BL126" s="153"/>
      <c r="BM126" s="153"/>
      <c r="BN126" s="153"/>
      <c r="BO126" s="153"/>
      <c r="BP126" s="153"/>
      <c r="BQ126" s="153"/>
      <c r="BR126" s="153"/>
      <c r="BS126" s="154"/>
      <c r="BT126" s="155"/>
      <c r="BU126" s="156"/>
      <c r="BV126" s="156"/>
      <c r="BW126" s="156"/>
      <c r="BX126" s="156"/>
      <c r="BY126" s="156"/>
      <c r="BZ126" s="156"/>
      <c r="CA126" s="156"/>
      <c r="CB126" s="156">
        <v>32</v>
      </c>
      <c r="CC126" s="156"/>
      <c r="CD126" s="156"/>
      <c r="CE126" s="156"/>
      <c r="CF126" s="156">
        <v>48</v>
      </c>
      <c r="CG126" s="156"/>
      <c r="CH126" s="156"/>
      <c r="CI126" s="156">
        <v>65</v>
      </c>
      <c r="CJ126" s="156"/>
      <c r="CK126" s="156"/>
      <c r="CL126" s="156"/>
      <c r="CM126" s="156"/>
      <c r="CN126" s="156"/>
      <c r="CO126" s="156">
        <v>15</v>
      </c>
      <c r="CP126" s="156"/>
      <c r="CQ126" s="156">
        <v>30</v>
      </c>
      <c r="CR126" s="156"/>
      <c r="CS126" s="156"/>
      <c r="CT126" s="156"/>
      <c r="CU126" s="156"/>
      <c r="CV126" s="156"/>
      <c r="CW126" s="156">
        <v>20</v>
      </c>
      <c r="CX126" s="156"/>
      <c r="CY126" s="156"/>
      <c r="CZ126" s="156"/>
      <c r="DA126" s="156"/>
      <c r="DB126" s="156"/>
      <c r="DC126" s="156"/>
      <c r="DD126" s="156"/>
      <c r="DE126" s="156"/>
      <c r="DF126" s="156">
        <v>18</v>
      </c>
      <c r="DG126" s="278">
        <v>78</v>
      </c>
      <c r="DH126" s="289">
        <v>306</v>
      </c>
      <c r="DI126" s="290">
        <f t="shared" si="23"/>
        <v>8</v>
      </c>
      <c r="DJ126" s="284"/>
      <c r="DK126" s="158"/>
      <c r="DL126" s="158"/>
      <c r="DM126" s="158"/>
      <c r="DN126" s="158"/>
      <c r="DO126" s="158"/>
      <c r="DP126" s="158"/>
      <c r="DQ126" s="158"/>
      <c r="DR126" s="158">
        <v>0.26511270491803279</v>
      </c>
      <c r="DS126" s="158"/>
      <c r="DT126" s="158"/>
      <c r="DU126" s="158"/>
      <c r="DV126" s="158">
        <v>0.315459927140255</v>
      </c>
      <c r="DW126" s="158"/>
      <c r="DX126" s="158"/>
      <c r="DY126" s="158">
        <v>0.40142917192097521</v>
      </c>
      <c r="DZ126" s="158"/>
      <c r="EA126" s="158"/>
      <c r="EB126" s="158"/>
      <c r="EC126" s="158"/>
      <c r="ED126" s="158"/>
      <c r="EE126" s="158">
        <v>0.5156648451730419</v>
      </c>
      <c r="EF126" s="158"/>
      <c r="EG126" s="158">
        <v>0.67959927140255005</v>
      </c>
      <c r="EH126" s="158"/>
      <c r="EI126" s="158"/>
      <c r="EJ126" s="158"/>
      <c r="EK126" s="158"/>
      <c r="EL126" s="158"/>
      <c r="EM126" s="158">
        <v>0.56898907103825136</v>
      </c>
      <c r="EN126" s="158"/>
      <c r="EO126" s="158"/>
      <c r="EP126" s="158"/>
      <c r="EQ126" s="158"/>
      <c r="ER126" s="158"/>
      <c r="ES126" s="158"/>
      <c r="ET126" s="158"/>
      <c r="EU126" s="158"/>
      <c r="EV126" s="158">
        <v>0.54933211900425016</v>
      </c>
      <c r="EW126" s="159">
        <v>0.65692868151884543</v>
      </c>
      <c r="EX126" s="160">
        <v>0.49133897639201402</v>
      </c>
      <c r="EY126" s="149">
        <v>8</v>
      </c>
      <c r="EZ126" s="150"/>
      <c r="FA126" s="150"/>
      <c r="FB126" s="150"/>
      <c r="FC126" s="150"/>
      <c r="FD126" s="150"/>
      <c r="FE126" s="150">
        <v>4</v>
      </c>
      <c r="FF126" s="150"/>
      <c r="FG126" s="150"/>
      <c r="FH126" s="150"/>
      <c r="FI126" s="150"/>
      <c r="FJ126" s="150"/>
      <c r="FK126" s="150">
        <v>4</v>
      </c>
      <c r="FL126" s="150"/>
      <c r="FM126" s="150"/>
      <c r="FN126" s="150"/>
      <c r="FO126" s="150"/>
      <c r="FP126" s="150"/>
      <c r="FQ126" s="150"/>
      <c r="FR126" s="150"/>
      <c r="FS126" s="150"/>
      <c r="FT126" s="150"/>
      <c r="FU126" s="150"/>
      <c r="FV126" s="150"/>
      <c r="FW126" s="150"/>
      <c r="FX126" s="150"/>
      <c r="FY126" s="150"/>
      <c r="FZ126" s="150"/>
      <c r="GA126" s="150"/>
      <c r="GB126" s="150"/>
      <c r="GC126" s="150"/>
      <c r="GD126" s="296">
        <v>10</v>
      </c>
      <c r="GE126" s="307">
        <v>26</v>
      </c>
      <c r="GF126" s="308">
        <f t="shared" si="24"/>
        <v>4</v>
      </c>
      <c r="GG126" s="302">
        <v>0.77015027322404372</v>
      </c>
      <c r="GH126" s="161"/>
      <c r="GI126" s="161"/>
      <c r="GJ126" s="161"/>
      <c r="GK126" s="161"/>
      <c r="GL126" s="161"/>
      <c r="GM126" s="161">
        <v>0.6550546448087432</v>
      </c>
      <c r="GN126" s="161"/>
      <c r="GO126" s="161"/>
      <c r="GP126" s="161"/>
      <c r="GQ126" s="161"/>
      <c r="GR126" s="161"/>
      <c r="GS126" s="161">
        <v>0.34153005464480873</v>
      </c>
      <c r="GT126" s="161"/>
      <c r="GU126" s="161"/>
      <c r="GV126" s="161"/>
      <c r="GW126" s="161"/>
      <c r="GX126" s="161"/>
      <c r="GY126" s="161"/>
      <c r="GZ126" s="161"/>
      <c r="HA126" s="161"/>
      <c r="HB126" s="161"/>
      <c r="HC126" s="161"/>
      <c r="HD126" s="161"/>
      <c r="HE126" s="161"/>
      <c r="HF126" s="161"/>
      <c r="HG126" s="161"/>
      <c r="HH126" s="161"/>
      <c r="HI126" s="161"/>
      <c r="HJ126" s="161"/>
      <c r="HK126" s="161"/>
      <c r="HL126" s="162">
        <v>0.8221311475409836</v>
      </c>
      <c r="HM126" s="163">
        <v>0.70649432534678436</v>
      </c>
      <c r="HN126" s="152"/>
      <c r="HO126" s="153"/>
      <c r="HP126" s="153"/>
      <c r="HQ126" s="153"/>
      <c r="HR126" s="153"/>
      <c r="HS126" s="164"/>
      <c r="HT126" s="153"/>
      <c r="HU126" s="165"/>
      <c r="HV126" s="154"/>
      <c r="HW126" s="144">
        <v>87</v>
      </c>
      <c r="HX126" s="145">
        <v>1269</v>
      </c>
      <c r="HY126" s="145">
        <v>28</v>
      </c>
      <c r="HZ126" s="145">
        <v>1080</v>
      </c>
      <c r="IA126" s="145">
        <v>1322</v>
      </c>
      <c r="IB126" s="145">
        <v>1632</v>
      </c>
      <c r="IC126" s="145">
        <v>1313</v>
      </c>
      <c r="ID126" s="145">
        <v>590</v>
      </c>
      <c r="IE126" s="145">
        <v>1438</v>
      </c>
      <c r="IF126" s="145">
        <v>302</v>
      </c>
      <c r="IG126" s="145">
        <v>554</v>
      </c>
      <c r="IH126" s="145">
        <v>1062</v>
      </c>
      <c r="II126" s="145">
        <v>334</v>
      </c>
      <c r="IJ126" s="145">
        <v>447</v>
      </c>
      <c r="IK126" s="145">
        <v>1132</v>
      </c>
      <c r="IL126" s="145">
        <v>840</v>
      </c>
      <c r="IM126" s="145">
        <v>211</v>
      </c>
      <c r="IN126" s="145">
        <v>66</v>
      </c>
      <c r="IO126" s="145">
        <v>205</v>
      </c>
      <c r="IP126" s="145">
        <v>76</v>
      </c>
      <c r="IQ126" s="145">
        <v>92</v>
      </c>
      <c r="IR126" s="145">
        <v>123</v>
      </c>
      <c r="IS126" s="145">
        <v>13</v>
      </c>
      <c r="IT126" s="145">
        <v>85</v>
      </c>
      <c r="IU126" s="145"/>
      <c r="IV126" s="145">
        <v>1</v>
      </c>
      <c r="IW126" s="145">
        <v>39</v>
      </c>
      <c r="IX126" s="146">
        <v>1</v>
      </c>
      <c r="IY126" s="166">
        <v>14342</v>
      </c>
      <c r="IZ126" s="315">
        <f t="shared" si="25"/>
        <v>6.1358248500906426E-3</v>
      </c>
      <c r="JA126" s="439">
        <f t="shared" si="26"/>
        <v>39.185792349726775</v>
      </c>
      <c r="JB126" s="444">
        <v>1491</v>
      </c>
      <c r="JC126" s="452">
        <v>0.10396039603960396</v>
      </c>
      <c r="JD126" s="445">
        <v>2597</v>
      </c>
      <c r="JE126" s="454">
        <v>0.18107655836006137</v>
      </c>
      <c r="JF126" s="167">
        <v>23.701149425287355</v>
      </c>
      <c r="JG126" s="168">
        <v>4.8100866824271078</v>
      </c>
      <c r="JH126" s="168">
        <v>4.0714285714285712</v>
      </c>
      <c r="JI126" s="168">
        <v>4.4879629629629632</v>
      </c>
      <c r="JJ126" s="168">
        <v>6.2503782148260214</v>
      </c>
      <c r="JK126" s="168">
        <v>5.302083333333333</v>
      </c>
      <c r="JL126" s="168">
        <v>5.4143183549124148</v>
      </c>
      <c r="JM126" s="168">
        <v>6.115254237288136</v>
      </c>
      <c r="JN126" s="168">
        <v>6.2267037552155768</v>
      </c>
      <c r="JO126" s="168">
        <v>4.9006622516556293</v>
      </c>
      <c r="JP126" s="168">
        <v>4.465703971119134</v>
      </c>
      <c r="JQ126" s="168">
        <v>5.4406779661016946</v>
      </c>
      <c r="JR126" s="168">
        <v>3.94311377245509</v>
      </c>
      <c r="JS126" s="168">
        <v>4.0447427293064875</v>
      </c>
      <c r="JT126" s="168">
        <v>4.430212014134276</v>
      </c>
      <c r="JU126" s="168">
        <v>4.4035714285714285</v>
      </c>
      <c r="JV126" s="168">
        <v>4.1943127962085311</v>
      </c>
      <c r="JW126" s="168">
        <v>5.2727272727272725</v>
      </c>
      <c r="JX126" s="168">
        <v>8.5414634146341459</v>
      </c>
      <c r="JY126" s="168">
        <v>4.9736842105263159</v>
      </c>
      <c r="JZ126" s="168">
        <v>2.6304347826086958</v>
      </c>
      <c r="KA126" s="168">
        <v>4.1219512195121952</v>
      </c>
      <c r="KB126" s="168">
        <v>8.384615384615385</v>
      </c>
      <c r="KC126" s="168">
        <v>2.6235294117647059</v>
      </c>
      <c r="KD126" s="168"/>
      <c r="KE126" s="168">
        <v>1</v>
      </c>
      <c r="KF126" s="168">
        <v>4.7435897435897436</v>
      </c>
      <c r="KG126" s="169">
        <v>2</v>
      </c>
      <c r="KH126" s="464">
        <f t="shared" si="27"/>
        <v>5.4257169595263788</v>
      </c>
      <c r="KI126" s="149">
        <v>3802</v>
      </c>
      <c r="KJ126" s="150">
        <v>1300</v>
      </c>
      <c r="KK126" s="150">
        <v>20</v>
      </c>
      <c r="KL126" s="150">
        <v>318</v>
      </c>
      <c r="KM126" s="150">
        <v>1</v>
      </c>
      <c r="KN126" s="296">
        <v>8901</v>
      </c>
      <c r="KO126" s="330">
        <f t="shared" si="28"/>
        <v>0.26509552363687072</v>
      </c>
      <c r="KP126" s="331">
        <f t="shared" si="29"/>
        <v>9.0642867103611774E-2</v>
      </c>
      <c r="KQ126" s="331">
        <f t="shared" si="30"/>
        <v>1.3945056477478734E-3</v>
      </c>
      <c r="KR126" s="331">
        <f t="shared" si="31"/>
        <v>2.2172639799191186E-2</v>
      </c>
      <c r="KS126" s="331">
        <f t="shared" si="32"/>
        <v>6.9725282387393675E-5</v>
      </c>
      <c r="KT126" s="332">
        <v>0.62062473853019107</v>
      </c>
      <c r="KU126" s="324">
        <v>10011.427300000001</v>
      </c>
      <c r="KV126" s="170">
        <v>720.40860000000009</v>
      </c>
      <c r="KW126" s="342">
        <v>10731.835900000004</v>
      </c>
      <c r="KX126" s="351">
        <f t="shared" si="33"/>
        <v>6.7128178879440364E-2</v>
      </c>
      <c r="KY126" s="352">
        <f t="shared" si="34"/>
        <v>0.74828028866266938</v>
      </c>
      <c r="KZ126" s="346">
        <v>6572.6359000000002</v>
      </c>
      <c r="LA126" s="171">
        <v>3705.7833999999993</v>
      </c>
      <c r="LB126" s="172">
        <v>453.41660000000002</v>
      </c>
      <c r="LC126" s="173">
        <v>0.61244282536970218</v>
      </c>
      <c r="LD126" s="174">
        <v>423</v>
      </c>
      <c r="LE126" s="175">
        <v>4278</v>
      </c>
      <c r="LF126" s="175">
        <v>86</v>
      </c>
      <c r="LG126" s="175">
        <v>3693</v>
      </c>
      <c r="LH126" s="175">
        <v>5975</v>
      </c>
      <c r="LI126" s="175">
        <v>6298</v>
      </c>
      <c r="LJ126" s="175">
        <v>4660</v>
      </c>
      <c r="LK126" s="175">
        <v>2719</v>
      </c>
      <c r="LL126" s="175">
        <v>7345</v>
      </c>
      <c r="LM126" s="175">
        <v>1088</v>
      </c>
      <c r="LN126" s="175">
        <v>1801</v>
      </c>
      <c r="LO126" s="175">
        <v>4471</v>
      </c>
      <c r="LP126" s="175">
        <v>986</v>
      </c>
      <c r="LQ126" s="175">
        <v>1333</v>
      </c>
      <c r="LR126" s="175">
        <v>3941</v>
      </c>
      <c r="LS126" s="175">
        <v>2860</v>
      </c>
      <c r="LT126" s="175">
        <v>596</v>
      </c>
      <c r="LU126" s="175">
        <v>273</v>
      </c>
      <c r="LV126" s="175">
        <v>1122</v>
      </c>
      <c r="LW126" s="175">
        <v>266</v>
      </c>
      <c r="LX126" s="175">
        <v>88</v>
      </c>
      <c r="LY126" s="175">
        <v>299</v>
      </c>
      <c r="LZ126" s="175">
        <v>95</v>
      </c>
      <c r="MA126" s="175">
        <v>143</v>
      </c>
      <c r="MB126" s="175"/>
      <c r="MC126" s="175"/>
      <c r="MD126" s="175">
        <v>137</v>
      </c>
      <c r="ME126" s="364">
        <v>1</v>
      </c>
      <c r="MF126" s="374">
        <f t="shared" si="35"/>
        <v>54977</v>
      </c>
      <c r="MG126" s="375">
        <f t="shared" si="36"/>
        <v>150.21038251366122</v>
      </c>
      <c r="MH126" s="369">
        <v>1547</v>
      </c>
      <c r="MI126" s="156">
        <v>572</v>
      </c>
      <c r="MJ126" s="156">
        <v>2</v>
      </c>
      <c r="MK126" s="156">
        <v>80</v>
      </c>
      <c r="ML126" s="156">
        <v>966</v>
      </c>
      <c r="MM126" s="156">
        <v>681</v>
      </c>
      <c r="MN126" s="156">
        <v>1143</v>
      </c>
      <c r="MO126" s="156">
        <v>302</v>
      </c>
      <c r="MP126" s="156">
        <v>170</v>
      </c>
      <c r="MQ126" s="156">
        <v>96</v>
      </c>
      <c r="MR126" s="156">
        <v>119</v>
      </c>
      <c r="MS126" s="156">
        <v>238</v>
      </c>
      <c r="MT126" s="156"/>
      <c r="MU126" s="156">
        <v>39</v>
      </c>
      <c r="MV126" s="156">
        <v>3</v>
      </c>
      <c r="MW126" s="156">
        <v>17</v>
      </c>
      <c r="MX126" s="156">
        <v>73</v>
      </c>
      <c r="MY126" s="156">
        <v>10</v>
      </c>
      <c r="MZ126" s="156">
        <v>422</v>
      </c>
      <c r="NA126" s="156">
        <v>36</v>
      </c>
      <c r="NB126" s="156">
        <v>69</v>
      </c>
      <c r="NC126" s="156">
        <v>89</v>
      </c>
      <c r="ND126" s="156">
        <v>1</v>
      </c>
      <c r="NE126" s="156">
        <v>3</v>
      </c>
      <c r="NF126" s="156"/>
      <c r="NG126" s="156"/>
      <c r="NH126" s="156">
        <v>8</v>
      </c>
      <c r="NI126" s="278"/>
      <c r="NJ126" s="289">
        <f t="shared" si="37"/>
        <v>6686</v>
      </c>
      <c r="NK126" s="290">
        <f t="shared" si="38"/>
        <v>18.26775956284153</v>
      </c>
      <c r="NL126" s="386">
        <f t="shared" si="39"/>
        <v>54977</v>
      </c>
      <c r="NM126" s="387">
        <f t="shared" si="40"/>
        <v>6686</v>
      </c>
      <c r="NN126" s="393">
        <f t="shared" si="41"/>
        <v>0.10842806869597651</v>
      </c>
      <c r="NO126" s="380"/>
      <c r="NP126" s="176">
        <v>93</v>
      </c>
      <c r="NQ126" s="176">
        <v>421</v>
      </c>
      <c r="NR126" s="176">
        <v>822</v>
      </c>
      <c r="NS126" s="176">
        <v>2254</v>
      </c>
      <c r="NT126" s="176">
        <v>1168</v>
      </c>
      <c r="NU126" s="176">
        <v>982</v>
      </c>
      <c r="NV126" s="176"/>
      <c r="NW126" s="176"/>
      <c r="NX126" s="176"/>
      <c r="NY126" s="176">
        <v>946</v>
      </c>
      <c r="NZ126" s="176"/>
      <c r="OA126" s="176"/>
      <c r="OB126" s="176"/>
      <c r="OC126" s="176"/>
      <c r="OD126" s="176"/>
      <c r="OE126" s="397"/>
      <c r="OF126" s="403">
        <f t="shared" si="42"/>
        <v>6686</v>
      </c>
      <c r="OG126" s="407">
        <f t="shared" si="43"/>
        <v>0.19982052049057733</v>
      </c>
      <c r="OH126" s="415">
        <v>1068</v>
      </c>
      <c r="OI126" s="416">
        <v>91</v>
      </c>
      <c r="OJ126" s="416">
        <v>188</v>
      </c>
      <c r="OK126" s="416">
        <v>1347</v>
      </c>
      <c r="OL126" s="416">
        <v>109</v>
      </c>
      <c r="OM126" s="416">
        <v>20</v>
      </c>
      <c r="ON126" s="416">
        <v>183</v>
      </c>
      <c r="OO126" s="416">
        <v>312</v>
      </c>
      <c r="OP126" s="417">
        <v>1659</v>
      </c>
      <c r="OQ126" s="429">
        <v>47</v>
      </c>
      <c r="OR126" s="430">
        <v>78</v>
      </c>
      <c r="OS126" s="431">
        <v>125</v>
      </c>
      <c r="OT126" s="346">
        <v>9.9</v>
      </c>
      <c r="OU126" s="177">
        <v>1.2375</v>
      </c>
      <c r="OV126" s="171">
        <v>7.0299999999999994</v>
      </c>
      <c r="OW126" s="177">
        <v>0.39055555555555554</v>
      </c>
      <c r="OX126" s="171">
        <v>45.599999999999994</v>
      </c>
      <c r="OY126" s="177">
        <v>5.6999999999999993</v>
      </c>
      <c r="OZ126" s="171">
        <v>45.739999999999995</v>
      </c>
      <c r="PA126" s="178">
        <v>2.5411111111111109</v>
      </c>
      <c r="PB126" s="155"/>
      <c r="PC126" s="156"/>
      <c r="PD126" s="156"/>
      <c r="PE126" s="156"/>
      <c r="PF126" s="156"/>
      <c r="PG126" s="156"/>
      <c r="PH126" s="156"/>
      <c r="PI126" s="156"/>
      <c r="PJ126" s="157"/>
    </row>
    <row r="127" spans="1:426" x14ac:dyDescent="0.15">
      <c r="A127" s="130" t="s">
        <v>792</v>
      </c>
      <c r="B127" s="131" t="s">
        <v>793</v>
      </c>
      <c r="C127" s="1093" t="s">
        <v>794</v>
      </c>
      <c r="D127" s="1094" t="s">
        <v>795</v>
      </c>
      <c r="E127" s="1094" t="s">
        <v>379</v>
      </c>
      <c r="F127" s="1093" t="s">
        <v>380</v>
      </c>
      <c r="G127" s="1093" t="s">
        <v>380</v>
      </c>
      <c r="H127" s="132" t="s">
        <v>186</v>
      </c>
      <c r="I127" s="132" t="s">
        <v>493</v>
      </c>
      <c r="J127" s="133" t="s">
        <v>282</v>
      </c>
      <c r="K127" s="134">
        <v>1326536</v>
      </c>
      <c r="L127" s="135">
        <v>23304</v>
      </c>
      <c r="M127" s="135">
        <v>1334294</v>
      </c>
      <c r="N127" s="135">
        <v>921493</v>
      </c>
      <c r="O127" s="136">
        <v>0.69062215673607164</v>
      </c>
      <c r="P127" s="137">
        <v>-7758</v>
      </c>
      <c r="Q127" s="138">
        <v>817.95500000000004</v>
      </c>
      <c r="R127" s="139">
        <v>1151536.20906</v>
      </c>
      <c r="S127" s="139">
        <v>65323.925620000002</v>
      </c>
      <c r="T127" s="139">
        <v>1217678.0896799997</v>
      </c>
      <c r="U127" s="467">
        <f t="shared" si="22"/>
        <v>0.91793821628662908</v>
      </c>
      <c r="V127" s="140">
        <v>142.3585119</v>
      </c>
      <c r="W127" s="141">
        <v>8.5083730160000002</v>
      </c>
      <c r="X127" s="141">
        <v>325.68793649999998</v>
      </c>
      <c r="Y127" s="141">
        <v>121.20470899999999</v>
      </c>
      <c r="Z127" s="141">
        <v>20.54708995</v>
      </c>
      <c r="AA127" s="141">
        <v>151.17375659999999</v>
      </c>
      <c r="AB127" s="141">
        <v>2.0976719570000002</v>
      </c>
      <c r="AC127" s="141">
        <v>89.116111110000006</v>
      </c>
      <c r="AD127" s="141">
        <v>121.0400198</v>
      </c>
      <c r="AE127" s="141">
        <v>981.73417983299998</v>
      </c>
      <c r="AF127" s="142">
        <v>0.18450306109499848</v>
      </c>
      <c r="AG127" s="143">
        <v>0.42210627551497665</v>
      </c>
      <c r="AH127" s="147"/>
      <c r="AI127" s="148">
        <v>1</v>
      </c>
      <c r="AJ127" s="149">
        <v>4157</v>
      </c>
      <c r="AK127" s="150">
        <v>6671</v>
      </c>
      <c r="AL127" s="150">
        <v>14</v>
      </c>
      <c r="AM127" s="150">
        <v>1</v>
      </c>
      <c r="AN127" s="151">
        <v>1</v>
      </c>
      <c r="AO127" s="149">
        <v>13709</v>
      </c>
      <c r="AP127" s="150">
        <v>5978</v>
      </c>
      <c r="AQ127" s="151">
        <v>4585</v>
      </c>
      <c r="AR127" s="152"/>
      <c r="AS127" s="153"/>
      <c r="AT127" s="153"/>
      <c r="AU127" s="153"/>
      <c r="AV127" s="153"/>
      <c r="AW127" s="153"/>
      <c r="AX127" s="153"/>
      <c r="AY127" s="153"/>
      <c r="AZ127" s="153"/>
      <c r="BA127" s="153"/>
      <c r="BB127" s="153"/>
      <c r="BC127" s="153"/>
      <c r="BD127" s="153"/>
      <c r="BE127" s="153"/>
      <c r="BF127" s="153"/>
      <c r="BG127" s="153"/>
      <c r="BH127" s="153"/>
      <c r="BI127" s="153"/>
      <c r="BJ127" s="153"/>
      <c r="BK127" s="153"/>
      <c r="BL127" s="153"/>
      <c r="BM127" s="153"/>
      <c r="BN127" s="153"/>
      <c r="BO127" s="153"/>
      <c r="BP127" s="153"/>
      <c r="BQ127" s="153"/>
      <c r="BR127" s="153"/>
      <c r="BS127" s="154"/>
      <c r="BT127" s="155"/>
      <c r="BU127" s="156"/>
      <c r="BV127" s="156"/>
      <c r="BW127" s="156"/>
      <c r="BX127" s="156"/>
      <c r="BY127" s="156"/>
      <c r="BZ127" s="156"/>
      <c r="CA127" s="156"/>
      <c r="CB127" s="156">
        <v>16</v>
      </c>
      <c r="CC127" s="156"/>
      <c r="CD127" s="156"/>
      <c r="CE127" s="156"/>
      <c r="CF127" s="156">
        <v>33</v>
      </c>
      <c r="CG127" s="156"/>
      <c r="CH127" s="156"/>
      <c r="CI127" s="156">
        <v>71</v>
      </c>
      <c r="CJ127" s="156"/>
      <c r="CK127" s="156"/>
      <c r="CL127" s="156"/>
      <c r="CM127" s="156"/>
      <c r="CN127" s="156"/>
      <c r="CO127" s="156">
        <v>15</v>
      </c>
      <c r="CP127" s="156"/>
      <c r="CQ127" s="156">
        <v>30</v>
      </c>
      <c r="CR127" s="156"/>
      <c r="CS127" s="156"/>
      <c r="CT127" s="156"/>
      <c r="CU127" s="156"/>
      <c r="CV127" s="156">
        <v>20</v>
      </c>
      <c r="CW127" s="156">
        <v>15</v>
      </c>
      <c r="CX127" s="156"/>
      <c r="CY127" s="156">
        <v>20</v>
      </c>
      <c r="CZ127" s="156"/>
      <c r="DA127" s="156"/>
      <c r="DB127" s="156"/>
      <c r="DC127" s="156"/>
      <c r="DD127" s="156"/>
      <c r="DE127" s="156"/>
      <c r="DF127" s="156">
        <v>24</v>
      </c>
      <c r="DG127" s="278">
        <v>82</v>
      </c>
      <c r="DH127" s="289">
        <v>326</v>
      </c>
      <c r="DI127" s="290">
        <f t="shared" si="23"/>
        <v>10</v>
      </c>
      <c r="DJ127" s="284"/>
      <c r="DK127" s="158"/>
      <c r="DL127" s="158"/>
      <c r="DM127" s="158"/>
      <c r="DN127" s="158"/>
      <c r="DO127" s="158"/>
      <c r="DP127" s="158"/>
      <c r="DQ127" s="158"/>
      <c r="DR127" s="158">
        <v>0.50973360655737709</v>
      </c>
      <c r="DS127" s="158"/>
      <c r="DT127" s="158"/>
      <c r="DU127" s="158"/>
      <c r="DV127" s="158">
        <v>0.42896174863387976</v>
      </c>
      <c r="DW127" s="158"/>
      <c r="DX127" s="158"/>
      <c r="DY127" s="158">
        <v>0.4082582929269607</v>
      </c>
      <c r="DZ127" s="158"/>
      <c r="EA127" s="158"/>
      <c r="EB127" s="158"/>
      <c r="EC127" s="158"/>
      <c r="ED127" s="158"/>
      <c r="EE127" s="158">
        <v>0.49489981785063752</v>
      </c>
      <c r="EF127" s="158"/>
      <c r="EG127" s="158">
        <v>0.56074681238615665</v>
      </c>
      <c r="EH127" s="158"/>
      <c r="EI127" s="158"/>
      <c r="EJ127" s="158"/>
      <c r="EK127" s="158"/>
      <c r="EL127" s="158">
        <v>0.70040983606557372</v>
      </c>
      <c r="EM127" s="158">
        <v>0.65446265938069215</v>
      </c>
      <c r="EN127" s="158"/>
      <c r="EO127" s="158">
        <v>0.6381147540983606</v>
      </c>
      <c r="EP127" s="158"/>
      <c r="EQ127" s="158"/>
      <c r="ER127" s="158"/>
      <c r="ES127" s="158"/>
      <c r="ET127" s="158"/>
      <c r="EU127" s="158"/>
      <c r="EV127" s="158">
        <v>0.54280510018214934</v>
      </c>
      <c r="EW127" s="159">
        <v>0.49330267892842861</v>
      </c>
      <c r="EX127" s="160">
        <v>0.50800395588185998</v>
      </c>
      <c r="EY127" s="149">
        <v>7</v>
      </c>
      <c r="EZ127" s="150"/>
      <c r="FA127" s="150"/>
      <c r="FB127" s="150"/>
      <c r="FC127" s="150"/>
      <c r="FD127" s="150"/>
      <c r="FE127" s="150">
        <v>3</v>
      </c>
      <c r="FF127" s="150"/>
      <c r="FG127" s="150"/>
      <c r="FH127" s="150"/>
      <c r="FI127" s="150"/>
      <c r="FJ127" s="150"/>
      <c r="FK127" s="150">
        <v>4</v>
      </c>
      <c r="FL127" s="150"/>
      <c r="FM127" s="150"/>
      <c r="FN127" s="150"/>
      <c r="FO127" s="150"/>
      <c r="FP127" s="150"/>
      <c r="FQ127" s="150"/>
      <c r="FR127" s="150"/>
      <c r="FS127" s="150"/>
      <c r="FT127" s="150"/>
      <c r="FU127" s="150"/>
      <c r="FV127" s="150"/>
      <c r="FW127" s="150"/>
      <c r="FX127" s="150"/>
      <c r="FY127" s="150"/>
      <c r="FZ127" s="150"/>
      <c r="GA127" s="150"/>
      <c r="GB127" s="150"/>
      <c r="GC127" s="150">
        <v>4</v>
      </c>
      <c r="GD127" s="296">
        <v>17</v>
      </c>
      <c r="GE127" s="307">
        <v>35</v>
      </c>
      <c r="GF127" s="308">
        <f t="shared" si="24"/>
        <v>5</v>
      </c>
      <c r="GG127" s="302">
        <v>0.60772833723653397</v>
      </c>
      <c r="GH127" s="161"/>
      <c r="GI127" s="161"/>
      <c r="GJ127" s="161"/>
      <c r="GK127" s="161"/>
      <c r="GL127" s="161"/>
      <c r="GM127" s="161">
        <v>0.13570127504553733</v>
      </c>
      <c r="GN127" s="161"/>
      <c r="GO127" s="161"/>
      <c r="GP127" s="161"/>
      <c r="GQ127" s="161"/>
      <c r="GR127" s="161"/>
      <c r="GS127" s="161">
        <v>0.63661202185792354</v>
      </c>
      <c r="GT127" s="161"/>
      <c r="GU127" s="161"/>
      <c r="GV127" s="161"/>
      <c r="GW127" s="161"/>
      <c r="GX127" s="161"/>
      <c r="GY127" s="161"/>
      <c r="GZ127" s="161"/>
      <c r="HA127" s="161"/>
      <c r="HB127" s="161"/>
      <c r="HC127" s="161"/>
      <c r="HD127" s="161"/>
      <c r="HE127" s="161"/>
      <c r="HF127" s="161"/>
      <c r="HG127" s="161"/>
      <c r="HH127" s="161"/>
      <c r="HI127" s="161"/>
      <c r="HJ127" s="161"/>
      <c r="HK127" s="161">
        <v>0.82172131147540983</v>
      </c>
      <c r="HL127" s="162">
        <v>0.38267438122790098</v>
      </c>
      <c r="HM127" s="163">
        <v>0.48571428571428571</v>
      </c>
      <c r="HN127" s="152"/>
      <c r="HO127" s="153"/>
      <c r="HP127" s="153">
        <v>20</v>
      </c>
      <c r="HQ127" s="153"/>
      <c r="HR127" s="153"/>
      <c r="HS127" s="164"/>
      <c r="HT127" s="153"/>
      <c r="HU127" s="165"/>
      <c r="HV127" s="154"/>
      <c r="HW127" s="144">
        <v>90</v>
      </c>
      <c r="HX127" s="145">
        <v>1034</v>
      </c>
      <c r="HY127" s="145">
        <v>24</v>
      </c>
      <c r="HZ127" s="145">
        <v>1299</v>
      </c>
      <c r="IA127" s="145">
        <v>1279</v>
      </c>
      <c r="IB127" s="145">
        <v>1393</v>
      </c>
      <c r="IC127" s="145">
        <v>1252</v>
      </c>
      <c r="ID127" s="145">
        <v>580</v>
      </c>
      <c r="IE127" s="145">
        <v>2015</v>
      </c>
      <c r="IF127" s="145">
        <v>553</v>
      </c>
      <c r="IG127" s="145">
        <v>423</v>
      </c>
      <c r="IH127" s="145">
        <v>852</v>
      </c>
      <c r="II127" s="145">
        <v>387</v>
      </c>
      <c r="IJ127" s="145">
        <v>645</v>
      </c>
      <c r="IK127" s="145">
        <v>1058</v>
      </c>
      <c r="IL127" s="145">
        <v>819</v>
      </c>
      <c r="IM127" s="145">
        <v>239</v>
      </c>
      <c r="IN127" s="145">
        <v>81</v>
      </c>
      <c r="IO127" s="145">
        <v>180</v>
      </c>
      <c r="IP127" s="145">
        <v>54</v>
      </c>
      <c r="IQ127" s="145">
        <v>95</v>
      </c>
      <c r="IR127" s="145">
        <v>125</v>
      </c>
      <c r="IS127" s="145">
        <v>9</v>
      </c>
      <c r="IT127" s="145">
        <v>86</v>
      </c>
      <c r="IU127" s="145"/>
      <c r="IV127" s="145">
        <v>1</v>
      </c>
      <c r="IW127" s="145">
        <v>7</v>
      </c>
      <c r="IX127" s="146">
        <v>9</v>
      </c>
      <c r="IY127" s="166">
        <v>14589</v>
      </c>
      <c r="IZ127" s="315">
        <f t="shared" si="25"/>
        <v>6.2375762560833506E-3</v>
      </c>
      <c r="JA127" s="439">
        <f t="shared" si="26"/>
        <v>39.860655737704917</v>
      </c>
      <c r="JB127" s="444">
        <v>2350</v>
      </c>
      <c r="JC127" s="452">
        <v>0.16108026595380082</v>
      </c>
      <c r="JD127" s="445">
        <v>3623</v>
      </c>
      <c r="JE127" s="454">
        <v>0.24833778874494483</v>
      </c>
      <c r="JF127" s="167">
        <v>28.3</v>
      </c>
      <c r="JG127" s="168">
        <v>6.078336557059961</v>
      </c>
      <c r="JH127" s="168">
        <v>3.0833333333333335</v>
      </c>
      <c r="JI127" s="168">
        <v>3.6189376443418015</v>
      </c>
      <c r="JJ127" s="168">
        <v>7.1227521501172788</v>
      </c>
      <c r="JK127" s="168">
        <v>5.4931801866475229</v>
      </c>
      <c r="JL127" s="168">
        <v>4.9464856230031948</v>
      </c>
      <c r="JM127" s="168">
        <v>6.4431034482758625</v>
      </c>
      <c r="JN127" s="168">
        <v>5.9364764267990076</v>
      </c>
      <c r="JO127" s="168">
        <v>5.3670886075949369</v>
      </c>
      <c r="JP127" s="168">
        <v>5.8983451536643026</v>
      </c>
      <c r="JQ127" s="168">
        <v>6.9518779342723001</v>
      </c>
      <c r="JR127" s="168">
        <v>6.7803617571059434</v>
      </c>
      <c r="JS127" s="168">
        <v>3.0883720930232559</v>
      </c>
      <c r="JT127" s="168">
        <v>4.2164461247637055</v>
      </c>
      <c r="JU127" s="168">
        <v>4.3235653235653233</v>
      </c>
      <c r="JV127" s="168">
        <v>5.4476987447698741</v>
      </c>
      <c r="JW127" s="168">
        <v>5.6296296296296298</v>
      </c>
      <c r="JX127" s="168">
        <v>7.7722222222222221</v>
      </c>
      <c r="JY127" s="168">
        <v>4.1851851851851851</v>
      </c>
      <c r="JZ127" s="168">
        <v>4.0210526315789474</v>
      </c>
      <c r="KA127" s="168">
        <v>3.08</v>
      </c>
      <c r="KB127" s="168">
        <v>7.2222222222222223</v>
      </c>
      <c r="KC127" s="168">
        <v>3.4534883720930232</v>
      </c>
      <c r="KD127" s="168"/>
      <c r="KE127" s="168">
        <v>3</v>
      </c>
      <c r="KF127" s="168">
        <v>6.5714285714285712</v>
      </c>
      <c r="KG127" s="169">
        <v>6</v>
      </c>
      <c r="KH127" s="464">
        <f t="shared" si="27"/>
        <v>6.0752440719517589</v>
      </c>
      <c r="KI127" s="149">
        <v>4575</v>
      </c>
      <c r="KJ127" s="150">
        <v>1479</v>
      </c>
      <c r="KK127" s="150">
        <v>10</v>
      </c>
      <c r="KL127" s="150">
        <v>53</v>
      </c>
      <c r="KM127" s="150"/>
      <c r="KN127" s="296">
        <v>8472</v>
      </c>
      <c r="KO127" s="330">
        <f t="shared" si="28"/>
        <v>0.31359243265473985</v>
      </c>
      <c r="KP127" s="331">
        <f t="shared" si="29"/>
        <v>0.10137775035986017</v>
      </c>
      <c r="KQ127" s="331">
        <f t="shared" si="30"/>
        <v>6.8544794022893957E-4</v>
      </c>
      <c r="KR127" s="331">
        <f t="shared" si="31"/>
        <v>3.6328740832133801E-3</v>
      </c>
      <c r="KS127" s="331">
        <f t="shared" si="32"/>
        <v>0</v>
      </c>
      <c r="KT127" s="332">
        <v>0.58071149496195762</v>
      </c>
      <c r="KU127" s="324">
        <v>10993.9385</v>
      </c>
      <c r="KV127" s="170">
        <v>772.79059999999981</v>
      </c>
      <c r="KW127" s="342">
        <v>11766.729099999999</v>
      </c>
      <c r="KX127" s="351">
        <f t="shared" si="33"/>
        <v>6.5675906484496185E-2</v>
      </c>
      <c r="KY127" s="352">
        <f t="shared" si="34"/>
        <v>0.80654802248269231</v>
      </c>
      <c r="KZ127" s="346">
        <v>6642.4290999999994</v>
      </c>
      <c r="LA127" s="171">
        <v>4411.6131000000005</v>
      </c>
      <c r="LB127" s="172">
        <v>712.68689999999992</v>
      </c>
      <c r="LC127" s="173">
        <v>0.56450939284392965</v>
      </c>
      <c r="LD127" s="174">
        <v>486</v>
      </c>
      <c r="LE127" s="175">
        <v>4828</v>
      </c>
      <c r="LF127" s="175">
        <v>50</v>
      </c>
      <c r="LG127" s="175">
        <v>3376</v>
      </c>
      <c r="LH127" s="175">
        <v>7154</v>
      </c>
      <c r="LI127" s="175">
        <v>5897</v>
      </c>
      <c r="LJ127" s="175">
        <v>4252</v>
      </c>
      <c r="LK127" s="175">
        <v>2922</v>
      </c>
      <c r="LL127" s="175">
        <v>9835</v>
      </c>
      <c r="LM127" s="175">
        <v>2368</v>
      </c>
      <c r="LN127" s="175">
        <v>1985</v>
      </c>
      <c r="LO127" s="175">
        <v>4361</v>
      </c>
      <c r="LP127" s="175">
        <v>1758</v>
      </c>
      <c r="LQ127" s="175">
        <v>1585</v>
      </c>
      <c r="LR127" s="175">
        <v>3511</v>
      </c>
      <c r="LS127" s="175">
        <v>2746</v>
      </c>
      <c r="LT127" s="175">
        <v>1024</v>
      </c>
      <c r="LU127" s="175">
        <v>363</v>
      </c>
      <c r="LV127" s="175">
        <v>997</v>
      </c>
      <c r="LW127" s="175">
        <v>137</v>
      </c>
      <c r="LX127" s="175">
        <v>186</v>
      </c>
      <c r="LY127" s="175">
        <v>205</v>
      </c>
      <c r="LZ127" s="175">
        <v>56</v>
      </c>
      <c r="MA127" s="175">
        <v>220</v>
      </c>
      <c r="MB127" s="175"/>
      <c r="MC127" s="175"/>
      <c r="MD127" s="175">
        <v>37</v>
      </c>
      <c r="ME127" s="364">
        <v>44</v>
      </c>
      <c r="MF127" s="374">
        <f t="shared" si="35"/>
        <v>60383</v>
      </c>
      <c r="MG127" s="375">
        <f t="shared" si="36"/>
        <v>164.98087431693989</v>
      </c>
      <c r="MH127" s="369">
        <v>1966</v>
      </c>
      <c r="MI127" s="156">
        <v>422</v>
      </c>
      <c r="MJ127" s="156"/>
      <c r="MK127" s="156">
        <v>25</v>
      </c>
      <c r="ML127" s="156">
        <v>677</v>
      </c>
      <c r="MM127" s="156">
        <v>357</v>
      </c>
      <c r="MN127" s="156">
        <v>683</v>
      </c>
      <c r="MO127" s="156">
        <v>224</v>
      </c>
      <c r="MP127" s="156">
        <v>105</v>
      </c>
      <c r="MQ127" s="156">
        <v>58</v>
      </c>
      <c r="MR127" s="156">
        <v>88</v>
      </c>
      <c r="MS127" s="156">
        <v>706</v>
      </c>
      <c r="MT127" s="156">
        <v>478</v>
      </c>
      <c r="MU127" s="156">
        <v>1</v>
      </c>
      <c r="MV127" s="156">
        <v>1</v>
      </c>
      <c r="MW127" s="156"/>
      <c r="MX127" s="156">
        <v>41</v>
      </c>
      <c r="MY127" s="156">
        <v>10</v>
      </c>
      <c r="MZ127" s="156">
        <v>226</v>
      </c>
      <c r="NA127" s="156">
        <v>39</v>
      </c>
      <c r="NB127" s="156">
        <v>112</v>
      </c>
      <c r="NC127" s="156">
        <v>61</v>
      </c>
      <c r="ND127" s="156"/>
      <c r="NE127" s="156">
        <v>3</v>
      </c>
      <c r="NF127" s="156"/>
      <c r="NG127" s="156">
        <v>2</v>
      </c>
      <c r="NH127" s="156">
        <v>2</v>
      </c>
      <c r="NI127" s="278">
        <v>1</v>
      </c>
      <c r="NJ127" s="289">
        <f t="shared" si="37"/>
        <v>6288</v>
      </c>
      <c r="NK127" s="290">
        <f t="shared" si="38"/>
        <v>17.180327868852459</v>
      </c>
      <c r="NL127" s="386">
        <f t="shared" si="39"/>
        <v>60383</v>
      </c>
      <c r="NM127" s="387">
        <f t="shared" si="40"/>
        <v>6288</v>
      </c>
      <c r="NN127" s="393">
        <f t="shared" si="41"/>
        <v>9.4313869598476097E-2</v>
      </c>
      <c r="NO127" s="380"/>
      <c r="NP127" s="176">
        <v>20</v>
      </c>
      <c r="NQ127" s="176">
        <v>197</v>
      </c>
      <c r="NR127" s="176">
        <v>667</v>
      </c>
      <c r="NS127" s="176">
        <v>503</v>
      </c>
      <c r="NT127" s="176">
        <v>1691</v>
      </c>
      <c r="NU127" s="176">
        <v>3062</v>
      </c>
      <c r="NV127" s="176"/>
      <c r="NW127" s="176"/>
      <c r="NX127" s="176"/>
      <c r="NY127" s="176">
        <v>148</v>
      </c>
      <c r="NZ127" s="176"/>
      <c r="OA127" s="176"/>
      <c r="OB127" s="176"/>
      <c r="OC127" s="176"/>
      <c r="OD127" s="176"/>
      <c r="OE127" s="397"/>
      <c r="OF127" s="403">
        <f t="shared" si="42"/>
        <v>6288</v>
      </c>
      <c r="OG127" s="407">
        <f t="shared" si="43"/>
        <v>0.14058524173027989</v>
      </c>
      <c r="OH127" s="415">
        <v>1196</v>
      </c>
      <c r="OI127" s="416">
        <v>0</v>
      </c>
      <c r="OJ127" s="416">
        <v>2</v>
      </c>
      <c r="OK127" s="416">
        <v>1198</v>
      </c>
      <c r="OL127" s="416">
        <v>453</v>
      </c>
      <c r="OM127" s="416">
        <v>3</v>
      </c>
      <c r="ON127" s="416">
        <v>202</v>
      </c>
      <c r="OO127" s="416">
        <v>658</v>
      </c>
      <c r="OP127" s="417">
        <v>1856</v>
      </c>
      <c r="OQ127" s="429"/>
      <c r="OR127" s="430">
        <v>1</v>
      </c>
      <c r="OS127" s="431">
        <v>1</v>
      </c>
      <c r="OT127" s="346">
        <v>11.15</v>
      </c>
      <c r="OU127" s="177">
        <v>1.592857142857143</v>
      </c>
      <c r="OV127" s="171">
        <v>7.45</v>
      </c>
      <c r="OW127" s="177">
        <v>0.26607142857142857</v>
      </c>
      <c r="OX127" s="171">
        <v>47.320000000000007</v>
      </c>
      <c r="OY127" s="177">
        <v>6.7600000000000007</v>
      </c>
      <c r="OZ127" s="171">
        <v>53.5</v>
      </c>
      <c r="PA127" s="178">
        <v>1.9107142857142858</v>
      </c>
      <c r="PB127" s="155"/>
      <c r="PC127" s="156"/>
      <c r="PD127" s="156"/>
      <c r="PE127" s="156"/>
      <c r="PF127" s="156"/>
      <c r="PG127" s="156"/>
      <c r="PH127" s="156"/>
      <c r="PI127" s="156"/>
      <c r="PJ127" s="157"/>
    </row>
    <row r="128" spans="1:426" x14ac:dyDescent="0.15">
      <c r="A128" s="130" t="s">
        <v>796</v>
      </c>
      <c r="B128" s="131" t="s">
        <v>797</v>
      </c>
      <c r="C128" s="1093" t="s">
        <v>798</v>
      </c>
      <c r="D128" s="1094" t="s">
        <v>799</v>
      </c>
      <c r="E128" s="1094" t="s">
        <v>379</v>
      </c>
      <c r="F128" s="1093" t="s">
        <v>800</v>
      </c>
      <c r="G128" s="1093" t="s">
        <v>800</v>
      </c>
      <c r="H128" s="132" t="s">
        <v>186</v>
      </c>
      <c r="I128" s="132" t="s">
        <v>493</v>
      </c>
      <c r="J128" s="133" t="s">
        <v>282</v>
      </c>
      <c r="K128" s="134">
        <v>2469506</v>
      </c>
      <c r="L128" s="135">
        <v>16440</v>
      </c>
      <c r="M128" s="135">
        <v>2362210</v>
      </c>
      <c r="N128" s="135">
        <v>1625609</v>
      </c>
      <c r="O128" s="136">
        <v>0.68817293974710125</v>
      </c>
      <c r="P128" s="137">
        <v>107296</v>
      </c>
      <c r="Q128" s="138">
        <v>3431.83466</v>
      </c>
      <c r="R128" s="139">
        <v>2026880.43566</v>
      </c>
      <c r="S128" s="139">
        <v>164275.09365999995</v>
      </c>
      <c r="T128" s="139">
        <v>2194587.3639799999</v>
      </c>
      <c r="U128" s="467">
        <f t="shared" si="22"/>
        <v>0.8886746434226116</v>
      </c>
      <c r="V128" s="140">
        <v>214.7119544</v>
      </c>
      <c r="W128" s="141">
        <v>14.54</v>
      </c>
      <c r="X128" s="141">
        <v>471.44084659999999</v>
      </c>
      <c r="Y128" s="141">
        <v>219.22248680000001</v>
      </c>
      <c r="Z128" s="141">
        <v>43.156402120000003</v>
      </c>
      <c r="AA128" s="141">
        <v>221.4750794</v>
      </c>
      <c r="AB128" s="141">
        <v>6.05</v>
      </c>
      <c r="AC128" s="141">
        <v>119.7987004</v>
      </c>
      <c r="AD128" s="141">
        <v>239.6985813</v>
      </c>
      <c r="AE128" s="141">
        <v>1550.0940510199998</v>
      </c>
      <c r="AF128" s="142">
        <v>0.1803397757602106</v>
      </c>
      <c r="AG128" s="143">
        <v>0.39597020481523709</v>
      </c>
      <c r="AH128" s="147"/>
      <c r="AI128" s="148">
        <v>1</v>
      </c>
      <c r="AJ128" s="149">
        <v>28595</v>
      </c>
      <c r="AK128" s="150">
        <v>11086</v>
      </c>
      <c r="AL128" s="150">
        <v>35</v>
      </c>
      <c r="AM128" s="150">
        <v>213</v>
      </c>
      <c r="AN128" s="151">
        <v>294</v>
      </c>
      <c r="AO128" s="149">
        <v>20374</v>
      </c>
      <c r="AP128" s="150">
        <v>8598</v>
      </c>
      <c r="AQ128" s="151">
        <v>7615</v>
      </c>
      <c r="AR128" s="152"/>
      <c r="AS128" s="153">
        <v>1</v>
      </c>
      <c r="AT128" s="153"/>
      <c r="AU128" s="153"/>
      <c r="AV128" s="153"/>
      <c r="AW128" s="153"/>
      <c r="AX128" s="153"/>
      <c r="AY128" s="153"/>
      <c r="AZ128" s="153"/>
      <c r="BA128" s="153"/>
      <c r="BB128" s="153"/>
      <c r="BC128" s="153"/>
      <c r="BD128" s="153"/>
      <c r="BE128" s="153"/>
      <c r="BF128" s="153"/>
      <c r="BG128" s="153">
        <v>1</v>
      </c>
      <c r="BH128" s="153"/>
      <c r="BI128" s="153"/>
      <c r="BJ128" s="153"/>
      <c r="BK128" s="153"/>
      <c r="BL128" s="153"/>
      <c r="BM128" s="153"/>
      <c r="BN128" s="153"/>
      <c r="BO128" s="153"/>
      <c r="BP128" s="153"/>
      <c r="BQ128" s="153"/>
      <c r="BR128" s="153"/>
      <c r="BS128" s="154">
        <v>2</v>
      </c>
      <c r="BT128" s="155"/>
      <c r="BU128" s="156"/>
      <c r="BV128" s="156"/>
      <c r="BW128" s="156"/>
      <c r="BX128" s="156"/>
      <c r="BY128" s="156"/>
      <c r="BZ128" s="156"/>
      <c r="CA128" s="156"/>
      <c r="CB128" s="156">
        <v>20</v>
      </c>
      <c r="CC128" s="156"/>
      <c r="CD128" s="156"/>
      <c r="CE128" s="156"/>
      <c r="CF128" s="156">
        <v>44</v>
      </c>
      <c r="CG128" s="156"/>
      <c r="CH128" s="156"/>
      <c r="CI128" s="156">
        <v>86</v>
      </c>
      <c r="CJ128" s="156">
        <v>30</v>
      </c>
      <c r="CK128" s="156"/>
      <c r="CL128" s="156"/>
      <c r="CM128" s="156"/>
      <c r="CN128" s="156"/>
      <c r="CO128" s="156">
        <v>16</v>
      </c>
      <c r="CP128" s="156"/>
      <c r="CQ128" s="156">
        <v>30</v>
      </c>
      <c r="CR128" s="156"/>
      <c r="CS128" s="156"/>
      <c r="CT128" s="156"/>
      <c r="CU128" s="156"/>
      <c r="CV128" s="156">
        <v>20</v>
      </c>
      <c r="CW128" s="156"/>
      <c r="CX128" s="156"/>
      <c r="CY128" s="156">
        <v>20</v>
      </c>
      <c r="CZ128" s="156"/>
      <c r="DA128" s="156"/>
      <c r="DB128" s="156"/>
      <c r="DC128" s="156">
        <v>25</v>
      </c>
      <c r="DD128" s="156"/>
      <c r="DE128" s="156"/>
      <c r="DF128" s="156">
        <v>10</v>
      </c>
      <c r="DG128" s="278">
        <v>127</v>
      </c>
      <c r="DH128" s="289">
        <v>428</v>
      </c>
      <c r="DI128" s="290">
        <f t="shared" si="23"/>
        <v>11</v>
      </c>
      <c r="DJ128" s="284"/>
      <c r="DK128" s="158"/>
      <c r="DL128" s="158"/>
      <c r="DM128" s="158"/>
      <c r="DN128" s="158"/>
      <c r="DO128" s="158"/>
      <c r="DP128" s="158"/>
      <c r="DQ128" s="158"/>
      <c r="DR128" s="158">
        <v>0.56284153005464477</v>
      </c>
      <c r="DS128" s="158"/>
      <c r="DT128" s="158"/>
      <c r="DU128" s="158"/>
      <c r="DV128" s="158">
        <v>0.40896671634376552</v>
      </c>
      <c r="DW128" s="158"/>
      <c r="DX128" s="158"/>
      <c r="DY128" s="158">
        <v>0.70215402211208544</v>
      </c>
      <c r="DZ128" s="158">
        <v>0.69134790528233148</v>
      </c>
      <c r="EA128" s="158"/>
      <c r="EB128" s="158"/>
      <c r="EC128" s="158"/>
      <c r="ED128" s="158"/>
      <c r="EE128" s="158">
        <v>0.59289617486338797</v>
      </c>
      <c r="EF128" s="158"/>
      <c r="EG128" s="158">
        <v>0.71821493624772315</v>
      </c>
      <c r="EH128" s="158"/>
      <c r="EI128" s="158"/>
      <c r="EJ128" s="158"/>
      <c r="EK128" s="158"/>
      <c r="EL128" s="158">
        <v>0.95218579234972678</v>
      </c>
      <c r="EM128" s="158"/>
      <c r="EN128" s="158"/>
      <c r="EO128" s="158">
        <v>0.86024590163934422</v>
      </c>
      <c r="EP128" s="158"/>
      <c r="EQ128" s="158"/>
      <c r="ER128" s="158"/>
      <c r="ES128" s="158">
        <v>0.92240437158469946</v>
      </c>
      <c r="ET128" s="158"/>
      <c r="EU128" s="158"/>
      <c r="EV128" s="158">
        <v>1.1027322404371585</v>
      </c>
      <c r="EW128" s="159">
        <v>0.74446022116087951</v>
      </c>
      <c r="EX128" s="160">
        <v>0.71563633113732705</v>
      </c>
      <c r="EY128" s="149">
        <v>6</v>
      </c>
      <c r="EZ128" s="150"/>
      <c r="FA128" s="150"/>
      <c r="FB128" s="150"/>
      <c r="FC128" s="150"/>
      <c r="FD128" s="150"/>
      <c r="FE128" s="150">
        <v>6</v>
      </c>
      <c r="FF128" s="150"/>
      <c r="FG128" s="150"/>
      <c r="FH128" s="150">
        <v>3</v>
      </c>
      <c r="FI128" s="150"/>
      <c r="FJ128" s="150"/>
      <c r="FK128" s="150">
        <v>12</v>
      </c>
      <c r="FL128" s="150"/>
      <c r="FM128" s="150"/>
      <c r="FN128" s="150"/>
      <c r="FO128" s="150"/>
      <c r="FP128" s="150"/>
      <c r="FQ128" s="150">
        <v>4</v>
      </c>
      <c r="FR128" s="150"/>
      <c r="FS128" s="150">
        <v>6</v>
      </c>
      <c r="FT128" s="150"/>
      <c r="FU128" s="150"/>
      <c r="FV128" s="150"/>
      <c r="FW128" s="150"/>
      <c r="FX128" s="150"/>
      <c r="FY128" s="150"/>
      <c r="FZ128" s="150"/>
      <c r="GA128" s="150"/>
      <c r="GB128" s="150"/>
      <c r="GC128" s="150"/>
      <c r="GD128" s="296">
        <v>10</v>
      </c>
      <c r="GE128" s="307">
        <v>47</v>
      </c>
      <c r="GF128" s="308">
        <f t="shared" si="24"/>
        <v>7</v>
      </c>
      <c r="GG128" s="302">
        <v>0.94763205828779595</v>
      </c>
      <c r="GH128" s="161"/>
      <c r="GI128" s="161"/>
      <c r="GJ128" s="161"/>
      <c r="GK128" s="161"/>
      <c r="GL128" s="161"/>
      <c r="GM128" s="161">
        <v>0.65482695810564662</v>
      </c>
      <c r="GN128" s="161"/>
      <c r="GO128" s="161"/>
      <c r="GP128" s="161">
        <v>0.80692167577413476</v>
      </c>
      <c r="GQ128" s="161"/>
      <c r="GR128" s="161"/>
      <c r="GS128" s="161">
        <v>0.78734061930783239</v>
      </c>
      <c r="GT128" s="161"/>
      <c r="GU128" s="161"/>
      <c r="GV128" s="161"/>
      <c r="GW128" s="161"/>
      <c r="GX128" s="161"/>
      <c r="GY128" s="161">
        <v>0.27390710382513661</v>
      </c>
      <c r="GZ128" s="161"/>
      <c r="HA128" s="161">
        <v>0.71357012750455373</v>
      </c>
      <c r="HB128" s="161"/>
      <c r="HC128" s="161"/>
      <c r="HD128" s="161"/>
      <c r="HE128" s="161"/>
      <c r="HF128" s="161"/>
      <c r="HG128" s="161"/>
      <c r="HH128" s="161"/>
      <c r="HI128" s="161"/>
      <c r="HJ128" s="161"/>
      <c r="HK128" s="161"/>
      <c r="HL128" s="162">
        <v>0.55874316939890711</v>
      </c>
      <c r="HM128" s="163">
        <v>0.69038483897221259</v>
      </c>
      <c r="HN128" s="152">
        <v>83</v>
      </c>
      <c r="HO128" s="153"/>
      <c r="HP128" s="153">
        <v>30</v>
      </c>
      <c r="HQ128" s="153"/>
      <c r="HR128" s="153">
        <v>9</v>
      </c>
      <c r="HS128" s="164">
        <v>0.81906496660595018</v>
      </c>
      <c r="HT128" s="153"/>
      <c r="HU128" s="165"/>
      <c r="HV128" s="154"/>
      <c r="HW128" s="144">
        <v>158</v>
      </c>
      <c r="HX128" s="145">
        <v>1914</v>
      </c>
      <c r="HY128" s="145">
        <v>41</v>
      </c>
      <c r="HZ128" s="145">
        <v>467</v>
      </c>
      <c r="IA128" s="145">
        <v>1582</v>
      </c>
      <c r="IB128" s="145">
        <v>2427</v>
      </c>
      <c r="IC128" s="145">
        <v>3011</v>
      </c>
      <c r="ID128" s="145">
        <v>1074</v>
      </c>
      <c r="IE128" s="145">
        <v>3208</v>
      </c>
      <c r="IF128" s="145">
        <v>670</v>
      </c>
      <c r="IG128" s="145">
        <v>467</v>
      </c>
      <c r="IH128" s="145">
        <v>1442</v>
      </c>
      <c r="II128" s="145">
        <v>267</v>
      </c>
      <c r="IJ128" s="145">
        <v>489</v>
      </c>
      <c r="IK128" s="145">
        <v>1374</v>
      </c>
      <c r="IL128" s="145">
        <v>1123</v>
      </c>
      <c r="IM128" s="145">
        <v>262</v>
      </c>
      <c r="IN128" s="145">
        <v>97</v>
      </c>
      <c r="IO128" s="145">
        <v>458</v>
      </c>
      <c r="IP128" s="145">
        <v>188</v>
      </c>
      <c r="IQ128" s="145">
        <v>143</v>
      </c>
      <c r="IR128" s="145">
        <v>234</v>
      </c>
      <c r="IS128" s="145">
        <v>21</v>
      </c>
      <c r="IT128" s="145">
        <v>164</v>
      </c>
      <c r="IU128" s="145">
        <v>736</v>
      </c>
      <c r="IV128" s="145"/>
      <c r="IW128" s="145">
        <v>18</v>
      </c>
      <c r="IX128" s="146">
        <v>2</v>
      </c>
      <c r="IY128" s="166">
        <v>22037</v>
      </c>
      <c r="IZ128" s="315">
        <f t="shared" si="25"/>
        <v>7.1697599491763854E-3</v>
      </c>
      <c r="JA128" s="439">
        <f t="shared" si="26"/>
        <v>60.210382513661202</v>
      </c>
      <c r="JB128" s="444">
        <v>2270</v>
      </c>
      <c r="JC128" s="452">
        <v>0.1030085764850025</v>
      </c>
      <c r="JD128" s="445">
        <v>3122</v>
      </c>
      <c r="JE128" s="454">
        <v>0.14167082633752326</v>
      </c>
      <c r="JF128" s="167">
        <v>20.550632911392405</v>
      </c>
      <c r="JG128" s="168">
        <v>5.5799373040752354</v>
      </c>
      <c r="JH128" s="168">
        <v>5.3414634146341466</v>
      </c>
      <c r="JI128" s="168">
        <v>3.537473233404711</v>
      </c>
      <c r="JJ128" s="168">
        <v>8.139696586599241</v>
      </c>
      <c r="JK128" s="168">
        <v>7.1310259579728061</v>
      </c>
      <c r="JL128" s="168">
        <v>6.0172700099634673</v>
      </c>
      <c r="JM128" s="168">
        <v>7.8240223463687153</v>
      </c>
      <c r="JN128" s="168">
        <v>6.1973192019950121</v>
      </c>
      <c r="JO128" s="168">
        <v>6.9253731343283578</v>
      </c>
      <c r="JP128" s="168">
        <v>8.4518201284796568</v>
      </c>
      <c r="JQ128" s="168">
        <v>6.6685159500693478</v>
      </c>
      <c r="JR128" s="168">
        <v>4.2546816479400746</v>
      </c>
      <c r="JS128" s="168">
        <v>4.6768916155419227</v>
      </c>
      <c r="JT128" s="168">
        <v>4.9082969432314414</v>
      </c>
      <c r="JU128" s="168">
        <v>4.4897595725734636</v>
      </c>
      <c r="JV128" s="168">
        <v>6.9923664122137401</v>
      </c>
      <c r="JW128" s="168">
        <v>8.4845360824742269</v>
      </c>
      <c r="JX128" s="168">
        <v>8.8973799126637552</v>
      </c>
      <c r="JY128" s="168">
        <v>6.5904255319148932</v>
      </c>
      <c r="JZ128" s="168">
        <v>3.9440559440559442</v>
      </c>
      <c r="KA128" s="168">
        <v>3.9487179487179489</v>
      </c>
      <c r="KB128" s="168">
        <v>6.0476190476190474</v>
      </c>
      <c r="KC128" s="168">
        <v>3.8353658536585367</v>
      </c>
      <c r="KD128" s="168">
        <v>12.448369565217391</v>
      </c>
      <c r="KE128" s="168"/>
      <c r="KF128" s="168">
        <v>7.9444444444444446</v>
      </c>
      <c r="KG128" s="169">
        <v>2</v>
      </c>
      <c r="KH128" s="464">
        <f t="shared" si="27"/>
        <v>6.7343503963537028</v>
      </c>
      <c r="KI128" s="149">
        <v>4663</v>
      </c>
      <c r="KJ128" s="150">
        <v>3117</v>
      </c>
      <c r="KK128" s="150">
        <v>151</v>
      </c>
      <c r="KL128" s="150">
        <v>269</v>
      </c>
      <c r="KM128" s="150"/>
      <c r="KN128" s="296">
        <v>13837</v>
      </c>
      <c r="KO128" s="330">
        <f t="shared" si="28"/>
        <v>0.21159867495575624</v>
      </c>
      <c r="KP128" s="331">
        <f t="shared" si="29"/>
        <v>0.1414439351998911</v>
      </c>
      <c r="KQ128" s="331">
        <f t="shared" si="30"/>
        <v>6.8521123564913551E-3</v>
      </c>
      <c r="KR128" s="331">
        <f t="shared" si="31"/>
        <v>1.2206743204610428E-2</v>
      </c>
      <c r="KS128" s="331">
        <f t="shared" si="32"/>
        <v>0</v>
      </c>
      <c r="KT128" s="332">
        <v>0.62789853428325093</v>
      </c>
      <c r="KU128" s="324">
        <v>16948.1842</v>
      </c>
      <c r="KV128" s="170">
        <v>1110.1607999999999</v>
      </c>
      <c r="KW128" s="342">
        <v>18058.345000000001</v>
      </c>
      <c r="KX128" s="351">
        <f t="shared" si="33"/>
        <v>6.1476331302785486E-2</v>
      </c>
      <c r="KY128" s="352">
        <f t="shared" si="34"/>
        <v>0.81945568816082048</v>
      </c>
      <c r="KZ128" s="346">
        <v>11583.987300000003</v>
      </c>
      <c r="LA128" s="171">
        <v>5720.6590999999999</v>
      </c>
      <c r="LB128" s="172">
        <v>753.69860000000017</v>
      </c>
      <c r="LC128" s="173">
        <v>0.64147557818836676</v>
      </c>
      <c r="LD128" s="174">
        <v>490</v>
      </c>
      <c r="LE128" s="175">
        <v>6752</v>
      </c>
      <c r="LF128" s="175">
        <v>171</v>
      </c>
      <c r="LG128" s="175">
        <v>1139</v>
      </c>
      <c r="LH128" s="175">
        <v>10542</v>
      </c>
      <c r="LI128" s="175">
        <v>14309</v>
      </c>
      <c r="LJ128" s="175">
        <v>13388</v>
      </c>
      <c r="LK128" s="175">
        <v>6759</v>
      </c>
      <c r="LL128" s="175">
        <v>15739</v>
      </c>
      <c r="LM128" s="175">
        <v>3889</v>
      </c>
      <c r="LN128" s="175">
        <v>3391</v>
      </c>
      <c r="LO128" s="175">
        <v>7892</v>
      </c>
      <c r="LP128" s="175">
        <v>853</v>
      </c>
      <c r="LQ128" s="175">
        <v>1797</v>
      </c>
      <c r="LR128" s="175">
        <v>4585</v>
      </c>
      <c r="LS128" s="175">
        <v>3508</v>
      </c>
      <c r="LT128" s="175">
        <v>1483</v>
      </c>
      <c r="LU128" s="175">
        <v>708</v>
      </c>
      <c r="LV128" s="175">
        <v>3202</v>
      </c>
      <c r="LW128" s="175">
        <v>840</v>
      </c>
      <c r="LX128" s="175">
        <v>400</v>
      </c>
      <c r="LY128" s="175">
        <v>619</v>
      </c>
      <c r="LZ128" s="175">
        <v>91</v>
      </c>
      <c r="MA128" s="175">
        <v>461</v>
      </c>
      <c r="MB128" s="175">
        <v>8426</v>
      </c>
      <c r="MC128" s="175"/>
      <c r="MD128" s="175">
        <v>108</v>
      </c>
      <c r="ME128" s="364">
        <v>2</v>
      </c>
      <c r="MF128" s="374">
        <f t="shared" si="35"/>
        <v>111544</v>
      </c>
      <c r="MG128" s="375">
        <f t="shared" si="36"/>
        <v>304.76502732240436</v>
      </c>
      <c r="MH128" s="369">
        <v>2597</v>
      </c>
      <c r="MI128" s="156">
        <v>2036</v>
      </c>
      <c r="MJ128" s="156">
        <v>7</v>
      </c>
      <c r="MK128" s="156">
        <v>56</v>
      </c>
      <c r="ML128" s="156">
        <v>749</v>
      </c>
      <c r="MM128" s="156">
        <v>561</v>
      </c>
      <c r="MN128" s="156">
        <v>1734</v>
      </c>
      <c r="MO128" s="156">
        <v>561</v>
      </c>
      <c r="MP128" s="156">
        <v>919</v>
      </c>
      <c r="MQ128" s="156">
        <v>84</v>
      </c>
      <c r="MR128" s="156">
        <v>88</v>
      </c>
      <c r="MS128" s="156">
        <v>280</v>
      </c>
      <c r="MT128" s="156">
        <v>15</v>
      </c>
      <c r="MU128" s="156">
        <v>14</v>
      </c>
      <c r="MV128" s="156">
        <v>812</v>
      </c>
      <c r="MW128" s="156">
        <v>412</v>
      </c>
      <c r="MX128" s="156">
        <v>89</v>
      </c>
      <c r="MY128" s="156">
        <v>18</v>
      </c>
      <c r="MZ128" s="156">
        <v>428</v>
      </c>
      <c r="NA128" s="156">
        <v>210</v>
      </c>
      <c r="NB128" s="156">
        <v>38</v>
      </c>
      <c r="NC128" s="156">
        <v>80</v>
      </c>
      <c r="ND128" s="156">
        <v>16</v>
      </c>
      <c r="NE128" s="156">
        <v>11</v>
      </c>
      <c r="NF128" s="156"/>
      <c r="NG128" s="156"/>
      <c r="NH128" s="156">
        <v>17</v>
      </c>
      <c r="NI128" s="278"/>
      <c r="NJ128" s="289">
        <f t="shared" si="37"/>
        <v>11832</v>
      </c>
      <c r="NK128" s="290">
        <f t="shared" si="38"/>
        <v>32.327868852459019</v>
      </c>
      <c r="NL128" s="386">
        <f t="shared" si="39"/>
        <v>111544</v>
      </c>
      <c r="NM128" s="387">
        <f t="shared" si="40"/>
        <v>11832</v>
      </c>
      <c r="NN128" s="393">
        <f t="shared" si="41"/>
        <v>9.5901958241473226E-2</v>
      </c>
      <c r="NO128" s="380"/>
      <c r="NP128" s="176">
        <v>568</v>
      </c>
      <c r="NQ128" s="176">
        <v>299</v>
      </c>
      <c r="NR128" s="176">
        <v>862</v>
      </c>
      <c r="NS128" s="176">
        <v>368</v>
      </c>
      <c r="NT128" s="176">
        <v>3701</v>
      </c>
      <c r="NU128" s="176">
        <v>3339</v>
      </c>
      <c r="NV128" s="176"/>
      <c r="NW128" s="176"/>
      <c r="NX128" s="176"/>
      <c r="NY128" s="176">
        <v>1412</v>
      </c>
      <c r="NZ128" s="176"/>
      <c r="OA128" s="176"/>
      <c r="OB128" s="176">
        <v>4</v>
      </c>
      <c r="OC128" s="176">
        <v>393</v>
      </c>
      <c r="OD128" s="176"/>
      <c r="OE128" s="397">
        <v>886</v>
      </c>
      <c r="OF128" s="403">
        <f t="shared" si="42"/>
        <v>11832</v>
      </c>
      <c r="OG128" s="407">
        <f t="shared" si="43"/>
        <v>0.1461291413116971</v>
      </c>
      <c r="OH128" s="415">
        <v>1872</v>
      </c>
      <c r="OI128" s="416">
        <v>16</v>
      </c>
      <c r="OJ128" s="416">
        <v>25</v>
      </c>
      <c r="OK128" s="416">
        <v>1913</v>
      </c>
      <c r="OL128" s="416">
        <v>326</v>
      </c>
      <c r="OM128" s="416">
        <v>100</v>
      </c>
      <c r="ON128" s="416">
        <v>113</v>
      </c>
      <c r="OO128" s="416">
        <v>539</v>
      </c>
      <c r="OP128" s="417">
        <v>2452</v>
      </c>
      <c r="OQ128" s="429">
        <v>23</v>
      </c>
      <c r="OR128" s="430">
        <v>62</v>
      </c>
      <c r="OS128" s="431">
        <v>85</v>
      </c>
      <c r="OT128" s="346">
        <v>13.2</v>
      </c>
      <c r="OU128" s="177">
        <v>2.1999999999999997</v>
      </c>
      <c r="OV128" s="171">
        <v>13.150000000000002</v>
      </c>
      <c r="OW128" s="177">
        <v>0.32073170731707323</v>
      </c>
      <c r="OX128" s="171">
        <v>30.4</v>
      </c>
      <c r="OY128" s="177">
        <v>5.0666666666666664</v>
      </c>
      <c r="OZ128" s="171">
        <v>88.55</v>
      </c>
      <c r="PA128" s="178">
        <v>2.1597560975609755</v>
      </c>
      <c r="PB128" s="155"/>
      <c r="PC128" s="156">
        <v>4</v>
      </c>
      <c r="PD128" s="156"/>
      <c r="PE128" s="156">
        <v>127</v>
      </c>
      <c r="PF128" s="156"/>
      <c r="PG128" s="156"/>
      <c r="PH128" s="156">
        <v>21</v>
      </c>
      <c r="PI128" s="156">
        <v>152</v>
      </c>
      <c r="PJ128" s="179">
        <v>6.8974905840177882E-3</v>
      </c>
    </row>
    <row r="129" spans="1:426" x14ac:dyDescent="0.15">
      <c r="A129" s="130" t="s">
        <v>801</v>
      </c>
      <c r="B129" s="131" t="s">
        <v>802</v>
      </c>
      <c r="C129" s="1093" t="s">
        <v>803</v>
      </c>
      <c r="D129" s="1094" t="s">
        <v>804</v>
      </c>
      <c r="E129" s="1094" t="s">
        <v>379</v>
      </c>
      <c r="F129" s="1093" t="s">
        <v>805</v>
      </c>
      <c r="G129" s="1093" t="s">
        <v>805</v>
      </c>
      <c r="H129" s="132" t="s">
        <v>186</v>
      </c>
      <c r="I129" s="132" t="s">
        <v>493</v>
      </c>
      <c r="J129" s="133" t="s">
        <v>238</v>
      </c>
      <c r="K129" s="134">
        <v>4794228</v>
      </c>
      <c r="L129" s="135">
        <v>19221</v>
      </c>
      <c r="M129" s="135">
        <v>4597816</v>
      </c>
      <c r="N129" s="135">
        <v>2539759</v>
      </c>
      <c r="O129" s="136">
        <v>0.55238378395307686</v>
      </c>
      <c r="P129" s="137">
        <v>196412</v>
      </c>
      <c r="Q129" s="138">
        <v>9817.0242300000009</v>
      </c>
      <c r="R129" s="139">
        <v>4316649.4080600003</v>
      </c>
      <c r="S129" s="139">
        <v>176521.70481999998</v>
      </c>
      <c r="T129" s="139">
        <v>4502988.1371099995</v>
      </c>
      <c r="U129" s="467">
        <f t="shared" si="22"/>
        <v>0.93925197906941416</v>
      </c>
      <c r="V129" s="140">
        <v>385.17446430000001</v>
      </c>
      <c r="W129" s="141">
        <v>17.837083329999999</v>
      </c>
      <c r="X129" s="141">
        <v>861.40910050000002</v>
      </c>
      <c r="Y129" s="141">
        <v>296.5683598</v>
      </c>
      <c r="Z129" s="141">
        <v>65.667460320000004</v>
      </c>
      <c r="AA129" s="141">
        <v>412.1685185</v>
      </c>
      <c r="AB129" s="141">
        <v>10.0973545</v>
      </c>
      <c r="AC129" s="141">
        <v>266.6685913</v>
      </c>
      <c r="AD129" s="141">
        <v>132.71125000000001</v>
      </c>
      <c r="AE129" s="141">
        <v>2448.30218255</v>
      </c>
      <c r="AF129" s="142">
        <v>0.18798880589345029</v>
      </c>
      <c r="AG129" s="143">
        <v>0.42042057093021606</v>
      </c>
      <c r="AH129" s="147">
        <v>1</v>
      </c>
      <c r="AI129" s="148"/>
      <c r="AJ129" s="149">
        <v>51897</v>
      </c>
      <c r="AK129" s="150">
        <v>12891</v>
      </c>
      <c r="AL129" s="150">
        <v>10725</v>
      </c>
      <c r="AM129" s="150">
        <v>11868</v>
      </c>
      <c r="AN129" s="151">
        <v>100291</v>
      </c>
      <c r="AO129" s="149">
        <v>34998</v>
      </c>
      <c r="AP129" s="150">
        <v>13608</v>
      </c>
      <c r="AQ129" s="151">
        <v>9943</v>
      </c>
      <c r="AR129" s="152"/>
      <c r="AS129" s="153"/>
      <c r="AT129" s="153"/>
      <c r="AU129" s="153"/>
      <c r="AV129" s="153">
        <v>1</v>
      </c>
      <c r="AW129" s="153">
        <v>1</v>
      </c>
      <c r="AX129" s="153"/>
      <c r="AY129" s="153"/>
      <c r="AZ129" s="153">
        <v>1</v>
      </c>
      <c r="BA129" s="153">
        <v>1</v>
      </c>
      <c r="BB129" s="153"/>
      <c r="BC129" s="153"/>
      <c r="BD129" s="153">
        <v>1</v>
      </c>
      <c r="BE129" s="153"/>
      <c r="BF129" s="153">
        <v>1</v>
      </c>
      <c r="BG129" s="153">
        <v>1</v>
      </c>
      <c r="BH129" s="153"/>
      <c r="BI129" s="153"/>
      <c r="BJ129" s="153">
        <v>1</v>
      </c>
      <c r="BK129" s="153"/>
      <c r="BL129" s="153">
        <v>1</v>
      </c>
      <c r="BM129" s="153"/>
      <c r="BN129" s="153">
        <v>1</v>
      </c>
      <c r="BO129" s="153">
        <v>1</v>
      </c>
      <c r="BP129" s="153">
        <v>1</v>
      </c>
      <c r="BQ129" s="153"/>
      <c r="BR129" s="153"/>
      <c r="BS129" s="154">
        <v>12</v>
      </c>
      <c r="BT129" s="155"/>
      <c r="BU129" s="156"/>
      <c r="BV129" s="156">
        <v>21</v>
      </c>
      <c r="BW129" s="156"/>
      <c r="BX129" s="156"/>
      <c r="BY129" s="156"/>
      <c r="BZ129" s="156"/>
      <c r="CA129" s="156"/>
      <c r="CB129" s="156">
        <v>40</v>
      </c>
      <c r="CC129" s="156"/>
      <c r="CD129" s="156"/>
      <c r="CE129" s="156">
        <v>30</v>
      </c>
      <c r="CF129" s="156">
        <v>60</v>
      </c>
      <c r="CG129" s="156"/>
      <c r="CH129" s="156"/>
      <c r="CI129" s="156">
        <v>74</v>
      </c>
      <c r="CJ129" s="156"/>
      <c r="CK129" s="156"/>
      <c r="CL129" s="156">
        <v>45</v>
      </c>
      <c r="CM129" s="156">
        <v>32</v>
      </c>
      <c r="CN129" s="156"/>
      <c r="CO129" s="156">
        <v>40</v>
      </c>
      <c r="CP129" s="156">
        <v>13</v>
      </c>
      <c r="CQ129" s="156">
        <v>40</v>
      </c>
      <c r="CR129" s="156"/>
      <c r="CS129" s="156">
        <v>6</v>
      </c>
      <c r="CT129" s="156">
        <v>8</v>
      </c>
      <c r="CU129" s="156"/>
      <c r="CV129" s="156">
        <v>35</v>
      </c>
      <c r="CW129" s="156">
        <v>16</v>
      </c>
      <c r="CX129" s="156"/>
      <c r="CY129" s="156">
        <v>36</v>
      </c>
      <c r="CZ129" s="156"/>
      <c r="DA129" s="156"/>
      <c r="DB129" s="156"/>
      <c r="DC129" s="156">
        <v>30</v>
      </c>
      <c r="DD129" s="156"/>
      <c r="DE129" s="156">
        <v>34</v>
      </c>
      <c r="DF129" s="156">
        <v>30</v>
      </c>
      <c r="DG129" s="278">
        <v>80</v>
      </c>
      <c r="DH129" s="289">
        <v>670</v>
      </c>
      <c r="DI129" s="290">
        <f t="shared" si="23"/>
        <v>19</v>
      </c>
      <c r="DJ129" s="284"/>
      <c r="DK129" s="158"/>
      <c r="DL129" s="158">
        <v>0.56219099661722616</v>
      </c>
      <c r="DM129" s="158"/>
      <c r="DN129" s="158"/>
      <c r="DO129" s="158"/>
      <c r="DP129" s="158"/>
      <c r="DQ129" s="158"/>
      <c r="DR129" s="158">
        <v>0.35375683060109292</v>
      </c>
      <c r="DS129" s="158"/>
      <c r="DT129" s="158"/>
      <c r="DU129" s="158">
        <v>0.46020036429872496</v>
      </c>
      <c r="DV129" s="158">
        <v>0.50282331511839706</v>
      </c>
      <c r="DW129" s="158"/>
      <c r="DX129" s="158"/>
      <c r="DY129" s="158">
        <v>0.58665632845960713</v>
      </c>
      <c r="DZ129" s="158"/>
      <c r="EA129" s="158"/>
      <c r="EB129" s="158">
        <v>0.59362477231329691</v>
      </c>
      <c r="EC129" s="158">
        <v>0.68288934426229508</v>
      </c>
      <c r="ED129" s="158"/>
      <c r="EE129" s="158">
        <v>0.39959016393442626</v>
      </c>
      <c r="EF129" s="158">
        <v>0.83732660781841106</v>
      </c>
      <c r="EG129" s="158">
        <v>0.48326502732240439</v>
      </c>
      <c r="EH129" s="158"/>
      <c r="EI129" s="158">
        <v>0.82877959927140255</v>
      </c>
      <c r="EJ129" s="158">
        <v>0.60177595628415304</v>
      </c>
      <c r="EK129" s="158"/>
      <c r="EL129" s="158">
        <v>0.62935206869633098</v>
      </c>
      <c r="EM129" s="158">
        <v>0.62636612021857918</v>
      </c>
      <c r="EN129" s="158"/>
      <c r="EO129" s="158">
        <v>0.67266241651487557</v>
      </c>
      <c r="EP129" s="158"/>
      <c r="EQ129" s="158"/>
      <c r="ER129" s="158"/>
      <c r="ES129" s="158">
        <v>0.76275045537340624</v>
      </c>
      <c r="ET129" s="158"/>
      <c r="EU129" s="158">
        <v>0.59715525554484084</v>
      </c>
      <c r="EV129" s="158">
        <v>0.67695810564663028</v>
      </c>
      <c r="EW129" s="159">
        <v>0.82844945355191257</v>
      </c>
      <c r="EX129" s="160">
        <v>0.60288312535682242</v>
      </c>
      <c r="EY129" s="149">
        <v>9</v>
      </c>
      <c r="EZ129" s="150"/>
      <c r="FA129" s="150"/>
      <c r="FB129" s="150"/>
      <c r="FC129" s="150"/>
      <c r="FD129" s="150"/>
      <c r="FE129" s="150">
        <v>5</v>
      </c>
      <c r="FF129" s="150"/>
      <c r="FG129" s="150"/>
      <c r="FH129" s="150">
        <v>3</v>
      </c>
      <c r="FI129" s="150"/>
      <c r="FJ129" s="150"/>
      <c r="FK129" s="150">
        <v>21</v>
      </c>
      <c r="FL129" s="150"/>
      <c r="FM129" s="150"/>
      <c r="FN129" s="150">
        <v>10</v>
      </c>
      <c r="FO129" s="150">
        <v>6</v>
      </c>
      <c r="FP129" s="150"/>
      <c r="FQ129" s="150">
        <v>14</v>
      </c>
      <c r="FR129" s="150"/>
      <c r="FS129" s="150">
        <v>10</v>
      </c>
      <c r="FT129" s="150"/>
      <c r="FU129" s="150"/>
      <c r="FV129" s="150"/>
      <c r="FW129" s="150"/>
      <c r="FX129" s="150"/>
      <c r="FY129" s="150"/>
      <c r="FZ129" s="150"/>
      <c r="GA129" s="150"/>
      <c r="GB129" s="150"/>
      <c r="GC129" s="150"/>
      <c r="GD129" s="296">
        <v>14</v>
      </c>
      <c r="GE129" s="307">
        <v>92</v>
      </c>
      <c r="GF129" s="308">
        <f t="shared" si="24"/>
        <v>9</v>
      </c>
      <c r="GG129" s="302">
        <v>0.69247115968427442</v>
      </c>
      <c r="GH129" s="161"/>
      <c r="GI129" s="161"/>
      <c r="GJ129" s="161"/>
      <c r="GK129" s="161"/>
      <c r="GL129" s="161"/>
      <c r="GM129" s="161">
        <v>0.65519125683060109</v>
      </c>
      <c r="GN129" s="161"/>
      <c r="GO129" s="161"/>
      <c r="GP129" s="161">
        <v>6.1020036429872498E-2</v>
      </c>
      <c r="GQ129" s="161"/>
      <c r="GR129" s="161"/>
      <c r="GS129" s="161">
        <v>0.67330210772833721</v>
      </c>
      <c r="GT129" s="161"/>
      <c r="GU129" s="161"/>
      <c r="GV129" s="161">
        <v>0.5215846994535519</v>
      </c>
      <c r="GW129" s="161">
        <v>0.44672131147540983</v>
      </c>
      <c r="GX129" s="161"/>
      <c r="GY129" s="161">
        <v>0.74336455893832942</v>
      </c>
      <c r="GZ129" s="161"/>
      <c r="HA129" s="161">
        <v>0.79699453551912569</v>
      </c>
      <c r="HB129" s="161"/>
      <c r="HC129" s="161"/>
      <c r="HD129" s="161"/>
      <c r="HE129" s="161"/>
      <c r="HF129" s="161"/>
      <c r="HG129" s="161"/>
      <c r="HH129" s="161"/>
      <c r="HI129" s="161"/>
      <c r="HJ129" s="161"/>
      <c r="HK129" s="161"/>
      <c r="HL129" s="162">
        <v>0.53395784543325531</v>
      </c>
      <c r="HM129" s="163">
        <v>0.62586124970301737</v>
      </c>
      <c r="HN129" s="152">
        <v>90</v>
      </c>
      <c r="HO129" s="153">
        <v>25</v>
      </c>
      <c r="HP129" s="153">
        <v>21</v>
      </c>
      <c r="HQ129" s="153"/>
      <c r="HR129" s="153">
        <v>10</v>
      </c>
      <c r="HS129" s="164">
        <v>0.81748633879781418</v>
      </c>
      <c r="HT129" s="153">
        <v>12</v>
      </c>
      <c r="HU129" s="165">
        <v>0.83492714025500914</v>
      </c>
      <c r="HV129" s="154"/>
      <c r="HW129" s="144">
        <v>217</v>
      </c>
      <c r="HX129" s="145">
        <v>2345</v>
      </c>
      <c r="HY129" s="145">
        <v>596</v>
      </c>
      <c r="HZ129" s="145">
        <v>1857</v>
      </c>
      <c r="IA129" s="145">
        <v>2096</v>
      </c>
      <c r="IB129" s="145">
        <v>2841</v>
      </c>
      <c r="IC129" s="145">
        <v>2798</v>
      </c>
      <c r="ID129" s="145">
        <v>1031</v>
      </c>
      <c r="IE129" s="145">
        <v>3663</v>
      </c>
      <c r="IF129" s="145">
        <v>1018</v>
      </c>
      <c r="IG129" s="145">
        <v>581</v>
      </c>
      <c r="IH129" s="145">
        <v>1781</v>
      </c>
      <c r="II129" s="145">
        <v>561</v>
      </c>
      <c r="IJ129" s="145">
        <v>1299</v>
      </c>
      <c r="IK129" s="145">
        <v>2149</v>
      </c>
      <c r="IL129" s="145">
        <v>1669</v>
      </c>
      <c r="IM129" s="145">
        <v>213</v>
      </c>
      <c r="IN129" s="145">
        <v>201</v>
      </c>
      <c r="IO129" s="145">
        <v>400</v>
      </c>
      <c r="IP129" s="145">
        <v>74</v>
      </c>
      <c r="IQ129" s="145">
        <v>79</v>
      </c>
      <c r="IR129" s="145">
        <v>218</v>
      </c>
      <c r="IS129" s="145">
        <v>16</v>
      </c>
      <c r="IT129" s="145">
        <v>192</v>
      </c>
      <c r="IU129" s="145">
        <v>875</v>
      </c>
      <c r="IV129" s="145">
        <v>13</v>
      </c>
      <c r="IW129" s="145">
        <v>11</v>
      </c>
      <c r="IX129" s="146">
        <v>7</v>
      </c>
      <c r="IY129" s="166">
        <v>28801</v>
      </c>
      <c r="IZ129" s="315">
        <f t="shared" si="25"/>
        <v>7.9858338252144015E-3</v>
      </c>
      <c r="JA129" s="439">
        <f t="shared" si="26"/>
        <v>78.691256830601091</v>
      </c>
      <c r="JB129" s="444">
        <v>1325</v>
      </c>
      <c r="JC129" s="452">
        <v>4.6005347036561228E-2</v>
      </c>
      <c r="JD129" s="445">
        <v>7689</v>
      </c>
      <c r="JE129" s="454">
        <v>0.26696989687858058</v>
      </c>
      <c r="JF129" s="167">
        <v>17.907834101382488</v>
      </c>
      <c r="JG129" s="168">
        <v>6.4584221748400852</v>
      </c>
      <c r="JH129" s="168">
        <v>4.3389261744966445</v>
      </c>
      <c r="JI129" s="168">
        <v>4.9509962304792676</v>
      </c>
      <c r="JJ129" s="168">
        <v>8.7853053435114496</v>
      </c>
      <c r="JK129" s="168">
        <v>6.9672650475184792</v>
      </c>
      <c r="JL129" s="168">
        <v>6.6740528949249462</v>
      </c>
      <c r="JM129" s="168">
        <v>8.9107662463627548</v>
      </c>
      <c r="JN129" s="168">
        <v>6.899262899262899</v>
      </c>
      <c r="JO129" s="168">
        <v>7.9165029469548136</v>
      </c>
      <c r="JP129" s="168">
        <v>9.7366609294320146</v>
      </c>
      <c r="JQ129" s="168">
        <v>7.592363840539023</v>
      </c>
      <c r="JR129" s="168">
        <v>5.4616755793226384</v>
      </c>
      <c r="JS129" s="168">
        <v>3.7197844495765975</v>
      </c>
      <c r="JT129" s="168">
        <v>4.4695207073057235</v>
      </c>
      <c r="JU129" s="168">
        <v>7.0083882564409823</v>
      </c>
      <c r="JV129" s="168">
        <v>6.812206572769953</v>
      </c>
      <c r="JW129" s="168">
        <v>8.4925373134328357</v>
      </c>
      <c r="JX129" s="168">
        <v>8.42</v>
      </c>
      <c r="JY129" s="168">
        <v>5.6891891891891895</v>
      </c>
      <c r="JZ129" s="168">
        <v>4.5063291139240507</v>
      </c>
      <c r="KA129" s="168">
        <v>5.5458715596330279</v>
      </c>
      <c r="KB129" s="168">
        <v>3.25</v>
      </c>
      <c r="KC129" s="168">
        <v>3.3333333333333335</v>
      </c>
      <c r="KD129" s="168">
        <v>10.555428571428571</v>
      </c>
      <c r="KE129" s="168">
        <v>13.384615384615385</v>
      </c>
      <c r="KF129" s="168">
        <v>7</v>
      </c>
      <c r="KG129" s="169">
        <v>7.1428571428571432</v>
      </c>
      <c r="KH129" s="464">
        <f t="shared" si="27"/>
        <v>7.2117891429833678</v>
      </c>
      <c r="KI129" s="149">
        <v>9019</v>
      </c>
      <c r="KJ129" s="150">
        <v>4771</v>
      </c>
      <c r="KK129" s="150">
        <v>919</v>
      </c>
      <c r="KL129" s="150">
        <v>503</v>
      </c>
      <c r="KM129" s="150">
        <v>200</v>
      </c>
      <c r="KN129" s="296">
        <v>13389</v>
      </c>
      <c r="KO129" s="330">
        <f t="shared" si="28"/>
        <v>0.31314884899829865</v>
      </c>
      <c r="KP129" s="331">
        <f t="shared" si="29"/>
        <v>0.1656539703482518</v>
      </c>
      <c r="KQ129" s="331">
        <f t="shared" si="30"/>
        <v>3.1908614284226242E-2</v>
      </c>
      <c r="KR129" s="331">
        <f t="shared" si="31"/>
        <v>1.7464671365577583E-2</v>
      </c>
      <c r="KS129" s="331">
        <f t="shared" si="32"/>
        <v>6.9442033262733932E-3</v>
      </c>
      <c r="KT129" s="332">
        <v>0.46487969167737231</v>
      </c>
      <c r="KU129" s="324">
        <v>27223.363400000006</v>
      </c>
      <c r="KV129" s="170">
        <v>3787.2785999999996</v>
      </c>
      <c r="KW129" s="342">
        <v>31010.642000000007</v>
      </c>
      <c r="KX129" s="351">
        <f t="shared" si="33"/>
        <v>0.12212835193802175</v>
      </c>
      <c r="KY129" s="352">
        <f t="shared" si="34"/>
        <v>1.0767210166313672</v>
      </c>
      <c r="KZ129" s="346">
        <v>14775.027700000002</v>
      </c>
      <c r="LA129" s="171">
        <v>11699.218000000001</v>
      </c>
      <c r="LB129" s="172">
        <v>4536.3963000000003</v>
      </c>
      <c r="LC129" s="173">
        <v>0.47645023601897701</v>
      </c>
      <c r="LD129" s="174">
        <v>596</v>
      </c>
      <c r="LE129" s="175">
        <v>8792</v>
      </c>
      <c r="LF129" s="175">
        <v>1981</v>
      </c>
      <c r="LG129" s="175">
        <v>7086</v>
      </c>
      <c r="LH129" s="175">
        <v>14529</v>
      </c>
      <c r="LI129" s="175">
        <v>15279</v>
      </c>
      <c r="LJ129" s="175">
        <v>14296</v>
      </c>
      <c r="LK129" s="175">
        <v>7336</v>
      </c>
      <c r="LL129" s="175">
        <v>20478</v>
      </c>
      <c r="LM129" s="175">
        <v>6810</v>
      </c>
      <c r="LN129" s="175">
        <v>4803</v>
      </c>
      <c r="LO129" s="175">
        <v>11070</v>
      </c>
      <c r="LP129" s="175">
        <v>2475</v>
      </c>
      <c r="LQ129" s="175">
        <v>3792</v>
      </c>
      <c r="LR129" s="175">
        <v>7579</v>
      </c>
      <c r="LS129" s="175">
        <v>5915</v>
      </c>
      <c r="LT129" s="175">
        <v>1119</v>
      </c>
      <c r="LU129" s="175">
        <v>1408</v>
      </c>
      <c r="LV129" s="175">
        <v>2532</v>
      </c>
      <c r="LW129" s="175">
        <v>271</v>
      </c>
      <c r="LX129" s="175">
        <v>188</v>
      </c>
      <c r="LY129" s="175">
        <v>704</v>
      </c>
      <c r="LZ129" s="175">
        <v>34</v>
      </c>
      <c r="MA129" s="175">
        <v>426</v>
      </c>
      <c r="MB129" s="175">
        <v>8360</v>
      </c>
      <c r="MC129" s="175">
        <v>73</v>
      </c>
      <c r="MD129" s="175">
        <v>47</v>
      </c>
      <c r="ME129" s="364">
        <v>35</v>
      </c>
      <c r="MF129" s="374">
        <f t="shared" si="35"/>
        <v>148014</v>
      </c>
      <c r="MG129" s="375">
        <f t="shared" si="36"/>
        <v>404.40983606557376</v>
      </c>
      <c r="MH129" s="369">
        <v>3066</v>
      </c>
      <c r="MI129" s="156">
        <v>4030</v>
      </c>
      <c r="MJ129" s="156">
        <v>10</v>
      </c>
      <c r="MK129" s="156">
        <v>274</v>
      </c>
      <c r="ML129" s="156">
        <v>1793</v>
      </c>
      <c r="MM129" s="156">
        <v>1670</v>
      </c>
      <c r="MN129" s="156">
        <v>1584</v>
      </c>
      <c r="MO129" s="156">
        <v>812</v>
      </c>
      <c r="MP129" s="156">
        <v>1148</v>
      </c>
      <c r="MQ129" s="156">
        <v>238</v>
      </c>
      <c r="MR129" s="156">
        <v>271</v>
      </c>
      <c r="MS129" s="156">
        <v>677</v>
      </c>
      <c r="MT129" s="156">
        <v>27</v>
      </c>
      <c r="MU129" s="156">
        <v>157</v>
      </c>
      <c r="MV129" s="156">
        <v>89</v>
      </c>
      <c r="MW129" s="156">
        <v>4105</v>
      </c>
      <c r="MX129" s="156">
        <v>124</v>
      </c>
      <c r="MY129" s="156">
        <v>102</v>
      </c>
      <c r="MZ129" s="156">
        <v>440</v>
      </c>
      <c r="NA129" s="156">
        <v>76</v>
      </c>
      <c r="NB129" s="156">
        <v>99</v>
      </c>
      <c r="NC129" s="156">
        <v>294</v>
      </c>
      <c r="ND129" s="156">
        <v>2</v>
      </c>
      <c r="NE129" s="156">
        <v>48</v>
      </c>
      <c r="NF129" s="156"/>
      <c r="NG129" s="156">
        <v>89</v>
      </c>
      <c r="NH129" s="156">
        <v>20</v>
      </c>
      <c r="NI129" s="278">
        <v>10</v>
      </c>
      <c r="NJ129" s="289">
        <f t="shared" si="37"/>
        <v>21255</v>
      </c>
      <c r="NK129" s="290">
        <f t="shared" si="38"/>
        <v>58.07377049180328</v>
      </c>
      <c r="NL129" s="386">
        <f t="shared" si="39"/>
        <v>148014</v>
      </c>
      <c r="NM129" s="387">
        <f t="shared" si="40"/>
        <v>21255</v>
      </c>
      <c r="NN129" s="393">
        <f t="shared" si="41"/>
        <v>0.12556936001276076</v>
      </c>
      <c r="NO129" s="380"/>
      <c r="NP129" s="176">
        <v>165</v>
      </c>
      <c r="NQ129" s="176">
        <v>798</v>
      </c>
      <c r="NR129" s="176">
        <v>876</v>
      </c>
      <c r="NS129" s="176">
        <v>3875</v>
      </c>
      <c r="NT129" s="176">
        <v>3294</v>
      </c>
      <c r="NU129" s="176">
        <v>6864</v>
      </c>
      <c r="NV129" s="176"/>
      <c r="NW129" s="176"/>
      <c r="NX129" s="176"/>
      <c r="NY129" s="176">
        <v>1197</v>
      </c>
      <c r="NZ129" s="176">
        <v>587</v>
      </c>
      <c r="OA129" s="176">
        <v>1709</v>
      </c>
      <c r="OB129" s="176">
        <v>1351</v>
      </c>
      <c r="OC129" s="176">
        <v>470</v>
      </c>
      <c r="OD129" s="176">
        <v>69</v>
      </c>
      <c r="OE129" s="397"/>
      <c r="OF129" s="403">
        <f t="shared" si="42"/>
        <v>21255</v>
      </c>
      <c r="OG129" s="407">
        <f t="shared" si="43"/>
        <v>0.19454246059750646</v>
      </c>
      <c r="OH129" s="415">
        <v>1840</v>
      </c>
      <c r="OI129" s="416">
        <v>15</v>
      </c>
      <c r="OJ129" s="416">
        <v>73</v>
      </c>
      <c r="OK129" s="416">
        <v>1928</v>
      </c>
      <c r="OL129" s="416">
        <v>945</v>
      </c>
      <c r="OM129" s="416">
        <v>670</v>
      </c>
      <c r="ON129" s="416">
        <v>1712</v>
      </c>
      <c r="OO129" s="416">
        <v>3327</v>
      </c>
      <c r="OP129" s="417">
        <v>5255</v>
      </c>
      <c r="OQ129" s="429">
        <v>88</v>
      </c>
      <c r="OR129" s="430">
        <v>488</v>
      </c>
      <c r="OS129" s="431">
        <v>576</v>
      </c>
      <c r="OT129" s="346">
        <v>26.05</v>
      </c>
      <c r="OU129" s="177">
        <v>2.8944444444444444</v>
      </c>
      <c r="OV129" s="171">
        <v>29.19</v>
      </c>
      <c r="OW129" s="177">
        <v>0.35168674698795183</v>
      </c>
      <c r="OX129" s="171">
        <v>79.050000000000011</v>
      </c>
      <c r="OY129" s="177">
        <v>8.783333333333335</v>
      </c>
      <c r="OZ129" s="171">
        <v>208.7</v>
      </c>
      <c r="PA129" s="178">
        <v>2.5144578313253012</v>
      </c>
      <c r="PB129" s="155"/>
      <c r="PC129" s="156"/>
      <c r="PD129" s="156"/>
      <c r="PE129" s="156">
        <v>52</v>
      </c>
      <c r="PF129" s="156"/>
      <c r="PG129" s="156"/>
      <c r="PH129" s="156"/>
      <c r="PI129" s="156">
        <v>52</v>
      </c>
      <c r="PJ129" s="179">
        <v>1.8054928648310823E-3</v>
      </c>
    </row>
    <row r="130" spans="1:426" x14ac:dyDescent="0.15">
      <c r="A130" s="130" t="s">
        <v>806</v>
      </c>
      <c r="B130" s="131" t="s">
        <v>807</v>
      </c>
      <c r="C130" s="1093" t="s">
        <v>808</v>
      </c>
      <c r="D130" s="1094" t="s">
        <v>809</v>
      </c>
      <c r="E130" s="1094" t="s">
        <v>287</v>
      </c>
      <c r="F130" s="1093" t="s">
        <v>810</v>
      </c>
      <c r="G130" s="1093" t="s">
        <v>810</v>
      </c>
      <c r="H130" s="132" t="s">
        <v>492</v>
      </c>
      <c r="I130" s="132" t="s">
        <v>493</v>
      </c>
      <c r="J130" s="133" t="s">
        <v>282</v>
      </c>
      <c r="K130" s="134"/>
      <c r="L130" s="135"/>
      <c r="M130" s="135"/>
      <c r="N130" s="135"/>
      <c r="O130" s="136"/>
      <c r="P130" s="137"/>
      <c r="Q130" s="138">
        <v>43654.219809999995</v>
      </c>
      <c r="R130" s="139">
        <v>3411770.5067799999</v>
      </c>
      <c r="S130" s="139">
        <v>138183.30906999999</v>
      </c>
      <c r="T130" s="139">
        <v>3593608.0356600001</v>
      </c>
      <c r="U130" s="467"/>
      <c r="V130" s="140">
        <v>133.86088290000001</v>
      </c>
      <c r="W130" s="141">
        <v>4</v>
      </c>
      <c r="X130" s="141">
        <v>300.26523809999998</v>
      </c>
      <c r="Y130" s="141">
        <v>75.817328040000007</v>
      </c>
      <c r="Z130" s="141">
        <v>10.44</v>
      </c>
      <c r="AA130" s="141">
        <v>131.2314021</v>
      </c>
      <c r="AB130" s="141">
        <v>0.48</v>
      </c>
      <c r="AC130" s="141">
        <v>29.313680560000002</v>
      </c>
      <c r="AD130" s="141">
        <v>41.273204370000002</v>
      </c>
      <c r="AE130" s="141">
        <v>726.68173607000006</v>
      </c>
      <c r="AF130" s="142">
        <v>0.2040267236778486</v>
      </c>
      <c r="AG130" s="143">
        <v>0.45765522710363143</v>
      </c>
      <c r="AH130" s="147"/>
      <c r="AI130" s="148"/>
      <c r="AJ130" s="149">
        <v>6698</v>
      </c>
      <c r="AK130" s="150">
        <v>6695</v>
      </c>
      <c r="AL130" s="150">
        <v>628</v>
      </c>
      <c r="AM130" s="150">
        <v>595</v>
      </c>
      <c r="AN130" s="151">
        <v>3164</v>
      </c>
      <c r="AO130" s="149">
        <v>13054</v>
      </c>
      <c r="AP130" s="150">
        <v>5650</v>
      </c>
      <c r="AQ130" s="151">
        <v>8559</v>
      </c>
      <c r="AR130" s="152"/>
      <c r="AS130" s="153"/>
      <c r="AT130" s="153"/>
      <c r="AU130" s="153"/>
      <c r="AV130" s="153"/>
      <c r="AW130" s="153"/>
      <c r="AX130" s="153"/>
      <c r="AY130" s="153"/>
      <c r="AZ130" s="153"/>
      <c r="BA130" s="153"/>
      <c r="BB130" s="153"/>
      <c r="BC130" s="153"/>
      <c r="BD130" s="153"/>
      <c r="BE130" s="153"/>
      <c r="BF130" s="153"/>
      <c r="BG130" s="153"/>
      <c r="BH130" s="153"/>
      <c r="BI130" s="153"/>
      <c r="BJ130" s="153"/>
      <c r="BK130" s="153"/>
      <c r="BL130" s="153"/>
      <c r="BM130" s="153"/>
      <c r="BN130" s="153"/>
      <c r="BO130" s="153"/>
      <c r="BP130" s="153"/>
      <c r="BQ130" s="153"/>
      <c r="BR130" s="153"/>
      <c r="BS130" s="154"/>
      <c r="BT130" s="155"/>
      <c r="BU130" s="156"/>
      <c r="BV130" s="156"/>
      <c r="BW130" s="156"/>
      <c r="BX130" s="156"/>
      <c r="BY130" s="156"/>
      <c r="BZ130" s="156"/>
      <c r="CA130" s="156"/>
      <c r="CB130" s="156">
        <v>26</v>
      </c>
      <c r="CC130" s="156"/>
      <c r="CD130" s="156"/>
      <c r="CE130" s="156"/>
      <c r="CF130" s="156">
        <v>36</v>
      </c>
      <c r="CG130" s="156"/>
      <c r="CH130" s="156"/>
      <c r="CI130" s="156">
        <v>32</v>
      </c>
      <c r="CJ130" s="156"/>
      <c r="CK130" s="156"/>
      <c r="CL130" s="156"/>
      <c r="CM130" s="156"/>
      <c r="CN130" s="156"/>
      <c r="CO130" s="156">
        <v>15</v>
      </c>
      <c r="CP130" s="156"/>
      <c r="CQ130" s="156">
        <v>25</v>
      </c>
      <c r="CR130" s="156"/>
      <c r="CS130" s="156"/>
      <c r="CT130" s="156"/>
      <c r="CU130" s="156"/>
      <c r="CV130" s="156">
        <v>43</v>
      </c>
      <c r="CW130" s="156"/>
      <c r="CX130" s="156"/>
      <c r="CY130" s="156"/>
      <c r="CZ130" s="156"/>
      <c r="DA130" s="156"/>
      <c r="DB130" s="156"/>
      <c r="DC130" s="156"/>
      <c r="DD130" s="156"/>
      <c r="DE130" s="156"/>
      <c r="DF130" s="156">
        <v>22</v>
      </c>
      <c r="DG130" s="278">
        <v>60</v>
      </c>
      <c r="DH130" s="289">
        <v>259</v>
      </c>
      <c r="DI130" s="290">
        <f t="shared" si="23"/>
        <v>8</v>
      </c>
      <c r="DJ130" s="284"/>
      <c r="DK130" s="158"/>
      <c r="DL130" s="158"/>
      <c r="DM130" s="158"/>
      <c r="DN130" s="158"/>
      <c r="DO130" s="158"/>
      <c r="DP130" s="158"/>
      <c r="DQ130" s="158"/>
      <c r="DR130" s="158">
        <v>0.28194619588062209</v>
      </c>
      <c r="DS130" s="158"/>
      <c r="DT130" s="158"/>
      <c r="DU130" s="158"/>
      <c r="DV130" s="158">
        <v>0.30198846387370976</v>
      </c>
      <c r="DW130" s="158"/>
      <c r="DX130" s="158"/>
      <c r="DY130" s="158">
        <v>0.57137978142076506</v>
      </c>
      <c r="DZ130" s="158"/>
      <c r="EA130" s="158"/>
      <c r="EB130" s="158"/>
      <c r="EC130" s="158"/>
      <c r="ED130" s="158"/>
      <c r="EE130" s="158">
        <v>0.31693989071038253</v>
      </c>
      <c r="EF130" s="158"/>
      <c r="EG130" s="158">
        <v>0.74120218579234975</v>
      </c>
      <c r="EH130" s="158"/>
      <c r="EI130" s="158"/>
      <c r="EJ130" s="158"/>
      <c r="EK130" s="158"/>
      <c r="EL130" s="158">
        <v>0.55680518490278308</v>
      </c>
      <c r="EM130" s="158"/>
      <c r="EN130" s="158"/>
      <c r="EO130" s="158"/>
      <c r="EP130" s="158"/>
      <c r="EQ130" s="158"/>
      <c r="ER130" s="158"/>
      <c r="ES130" s="158"/>
      <c r="ET130" s="158"/>
      <c r="EU130" s="158"/>
      <c r="EV130" s="158">
        <v>0.41865375062096372</v>
      </c>
      <c r="EW130" s="159">
        <v>0.73642987249544622</v>
      </c>
      <c r="EX130" s="160">
        <v>0.5293794965926113</v>
      </c>
      <c r="EY130" s="149">
        <v>5</v>
      </c>
      <c r="EZ130" s="150"/>
      <c r="FA130" s="150"/>
      <c r="FB130" s="150"/>
      <c r="FC130" s="150"/>
      <c r="FD130" s="150"/>
      <c r="FE130" s="150">
        <v>4</v>
      </c>
      <c r="FF130" s="150"/>
      <c r="FG130" s="150"/>
      <c r="FH130" s="150"/>
      <c r="FI130" s="150"/>
      <c r="FJ130" s="150"/>
      <c r="FK130" s="150">
        <v>9</v>
      </c>
      <c r="FL130" s="150"/>
      <c r="FM130" s="150"/>
      <c r="FN130" s="150"/>
      <c r="FO130" s="150"/>
      <c r="FP130" s="150"/>
      <c r="FQ130" s="150"/>
      <c r="FR130" s="150"/>
      <c r="FS130" s="150">
        <v>5</v>
      </c>
      <c r="FT130" s="150"/>
      <c r="FU130" s="150"/>
      <c r="FV130" s="150"/>
      <c r="FW130" s="150"/>
      <c r="FX130" s="150"/>
      <c r="FY130" s="150"/>
      <c r="FZ130" s="150"/>
      <c r="GA130" s="150"/>
      <c r="GB130" s="150"/>
      <c r="GC130" s="150"/>
      <c r="GD130" s="296">
        <v>5</v>
      </c>
      <c r="GE130" s="307">
        <v>28</v>
      </c>
      <c r="GF130" s="308">
        <f t="shared" si="24"/>
        <v>5</v>
      </c>
      <c r="GG130" s="302">
        <v>0.67650273224043711</v>
      </c>
      <c r="GH130" s="161"/>
      <c r="GI130" s="161"/>
      <c r="GJ130" s="161"/>
      <c r="GK130" s="161"/>
      <c r="GL130" s="161"/>
      <c r="GM130" s="161">
        <v>0.45150273224043713</v>
      </c>
      <c r="GN130" s="161"/>
      <c r="GO130" s="161"/>
      <c r="GP130" s="161"/>
      <c r="GQ130" s="161"/>
      <c r="GR130" s="161"/>
      <c r="GS130" s="161">
        <v>0.69398907103825136</v>
      </c>
      <c r="GT130" s="161"/>
      <c r="GU130" s="161"/>
      <c r="GV130" s="161"/>
      <c r="GW130" s="161"/>
      <c r="GX130" s="161"/>
      <c r="GY130" s="161"/>
      <c r="GZ130" s="161"/>
      <c r="HA130" s="161">
        <v>0.5120218579234973</v>
      </c>
      <c r="HB130" s="161"/>
      <c r="HC130" s="161"/>
      <c r="HD130" s="161"/>
      <c r="HE130" s="161"/>
      <c r="HF130" s="161"/>
      <c r="HG130" s="161"/>
      <c r="HH130" s="161"/>
      <c r="HI130" s="161"/>
      <c r="HJ130" s="161"/>
      <c r="HK130" s="161"/>
      <c r="HL130" s="162">
        <v>0.74918032786885247</v>
      </c>
      <c r="HM130" s="163">
        <v>0.63358704137392663</v>
      </c>
      <c r="HN130" s="152">
        <v>90</v>
      </c>
      <c r="HO130" s="153"/>
      <c r="HP130" s="153"/>
      <c r="HQ130" s="153"/>
      <c r="HR130" s="153">
        <v>13</v>
      </c>
      <c r="HS130" s="164">
        <v>1.025010508617066</v>
      </c>
      <c r="HT130" s="153"/>
      <c r="HU130" s="165"/>
      <c r="HV130" s="154"/>
      <c r="HW130" s="144">
        <v>62</v>
      </c>
      <c r="HX130" s="145">
        <v>869</v>
      </c>
      <c r="HY130" s="145">
        <v>27</v>
      </c>
      <c r="HZ130" s="145">
        <v>387</v>
      </c>
      <c r="IA130" s="145">
        <v>923</v>
      </c>
      <c r="IB130" s="145">
        <v>960</v>
      </c>
      <c r="IC130" s="145">
        <v>1097</v>
      </c>
      <c r="ID130" s="145">
        <v>492</v>
      </c>
      <c r="IE130" s="145">
        <v>2660</v>
      </c>
      <c r="IF130" s="145">
        <v>340</v>
      </c>
      <c r="IG130" s="145">
        <v>392</v>
      </c>
      <c r="IH130" s="145">
        <v>1069</v>
      </c>
      <c r="II130" s="145">
        <v>210</v>
      </c>
      <c r="IJ130" s="145">
        <v>649</v>
      </c>
      <c r="IK130" s="145">
        <v>762</v>
      </c>
      <c r="IL130" s="145">
        <v>539</v>
      </c>
      <c r="IM130" s="145">
        <v>210</v>
      </c>
      <c r="IN130" s="145">
        <v>29</v>
      </c>
      <c r="IO130" s="145">
        <v>132</v>
      </c>
      <c r="IP130" s="145">
        <v>50</v>
      </c>
      <c r="IQ130" s="145">
        <v>93</v>
      </c>
      <c r="IR130" s="145">
        <v>91</v>
      </c>
      <c r="IS130" s="145">
        <v>2</v>
      </c>
      <c r="IT130" s="145">
        <v>32</v>
      </c>
      <c r="IU130" s="145"/>
      <c r="IV130" s="145"/>
      <c r="IW130" s="145">
        <v>3</v>
      </c>
      <c r="IX130" s="146">
        <v>2</v>
      </c>
      <c r="IY130" s="166">
        <v>12082</v>
      </c>
      <c r="IZ130" s="315">
        <f t="shared" si="25"/>
        <v>5.1316007283562321E-3</v>
      </c>
      <c r="JA130" s="439">
        <f t="shared" si="26"/>
        <v>33.010928961748633</v>
      </c>
      <c r="JB130" s="444">
        <v>1485</v>
      </c>
      <c r="JC130" s="452">
        <v>0.12291011421950009</v>
      </c>
      <c r="JD130" s="445">
        <v>11871</v>
      </c>
      <c r="JE130" s="454">
        <v>0.98253600397285212</v>
      </c>
      <c r="JF130" s="167">
        <v>21.20967741935484</v>
      </c>
      <c r="JG130" s="168">
        <v>6.0828538550057534</v>
      </c>
      <c r="JH130" s="168">
        <v>2.925925925925926</v>
      </c>
      <c r="JI130" s="168">
        <v>3.9431524547803618</v>
      </c>
      <c r="JJ130" s="168">
        <v>7.1105092091007585</v>
      </c>
      <c r="JK130" s="168">
        <v>6.0239583333333337</v>
      </c>
      <c r="JL130" s="168">
        <v>5.2807657247037376</v>
      </c>
      <c r="JM130" s="168">
        <v>6.8963414634146343</v>
      </c>
      <c r="JN130" s="168">
        <v>6.3109022556390979</v>
      </c>
      <c r="JO130" s="168">
        <v>5.0617647058823527</v>
      </c>
      <c r="JP130" s="168">
        <v>5.0229591836734695</v>
      </c>
      <c r="JQ130" s="168">
        <v>5.6426566884939193</v>
      </c>
      <c r="JR130" s="168">
        <v>5.4952380952380953</v>
      </c>
      <c r="JS130" s="168">
        <v>2.8782742681047764</v>
      </c>
      <c r="JT130" s="168">
        <v>3.9737532808398952</v>
      </c>
      <c r="JU130" s="168">
        <v>4.2708719851576991</v>
      </c>
      <c r="JV130" s="168">
        <v>4.6142857142857139</v>
      </c>
      <c r="JW130" s="168">
        <v>6.2068965517241379</v>
      </c>
      <c r="JX130" s="168">
        <v>9.8181818181818183</v>
      </c>
      <c r="JY130" s="168">
        <v>5.0199999999999996</v>
      </c>
      <c r="JZ130" s="168">
        <v>2.6774193548387095</v>
      </c>
      <c r="KA130" s="168">
        <v>3.7472527472527473</v>
      </c>
      <c r="KB130" s="168">
        <v>2</v>
      </c>
      <c r="KC130" s="168">
        <v>2.875</v>
      </c>
      <c r="KD130" s="168"/>
      <c r="KE130" s="168"/>
      <c r="KF130" s="168">
        <v>7</v>
      </c>
      <c r="KG130" s="169">
        <v>8</v>
      </c>
      <c r="KH130" s="464">
        <f t="shared" si="27"/>
        <v>5.7726400398050677</v>
      </c>
      <c r="KI130" s="149">
        <v>3643</v>
      </c>
      <c r="KJ130" s="150">
        <v>1639</v>
      </c>
      <c r="KK130" s="150">
        <v>9</v>
      </c>
      <c r="KL130" s="150">
        <v>23</v>
      </c>
      <c r="KM130" s="150"/>
      <c r="KN130" s="296">
        <v>6768</v>
      </c>
      <c r="KO130" s="330">
        <f t="shared" si="28"/>
        <v>0.30152292666777025</v>
      </c>
      <c r="KP130" s="331">
        <f t="shared" si="29"/>
        <v>0.1356563482867075</v>
      </c>
      <c r="KQ130" s="331">
        <f t="shared" si="30"/>
        <v>7.4490978314848539E-4</v>
      </c>
      <c r="KR130" s="331">
        <f t="shared" si="31"/>
        <v>1.9036583347127958E-3</v>
      </c>
      <c r="KS130" s="331">
        <f t="shared" si="32"/>
        <v>0</v>
      </c>
      <c r="KT130" s="332">
        <v>0.56017215692766098</v>
      </c>
      <c r="KU130" s="324">
        <v>8974.0092999999997</v>
      </c>
      <c r="KV130" s="170">
        <v>990.90759999999977</v>
      </c>
      <c r="KW130" s="342">
        <v>9964.9169000000002</v>
      </c>
      <c r="KX130" s="351">
        <f t="shared" si="33"/>
        <v>9.9439625030892098E-2</v>
      </c>
      <c r="KY130" s="352">
        <f t="shared" si="34"/>
        <v>0.82477378745240859</v>
      </c>
      <c r="KZ130" s="346">
        <v>5330.5689999999995</v>
      </c>
      <c r="LA130" s="171">
        <v>4187.1508999999996</v>
      </c>
      <c r="LB130" s="172">
        <v>447.197</v>
      </c>
      <c r="LC130" s="173">
        <v>0.53493361294362618</v>
      </c>
      <c r="LD130" s="174">
        <v>188</v>
      </c>
      <c r="LE130" s="175">
        <v>3422</v>
      </c>
      <c r="LF130" s="175">
        <v>49</v>
      </c>
      <c r="LG130" s="175">
        <v>1090</v>
      </c>
      <c r="LH130" s="175">
        <v>4876</v>
      </c>
      <c r="LI130" s="175">
        <v>4464</v>
      </c>
      <c r="LJ130" s="175">
        <v>3872</v>
      </c>
      <c r="LK130" s="175">
        <v>2574</v>
      </c>
      <c r="LL130" s="175">
        <v>13082</v>
      </c>
      <c r="LM130" s="175">
        <v>1312</v>
      </c>
      <c r="LN130" s="175">
        <v>1452</v>
      </c>
      <c r="LO130" s="175">
        <v>4777</v>
      </c>
      <c r="LP130" s="175">
        <v>912</v>
      </c>
      <c r="LQ130" s="175">
        <v>1444</v>
      </c>
      <c r="LR130" s="175">
        <v>2363</v>
      </c>
      <c r="LS130" s="175">
        <v>1765</v>
      </c>
      <c r="LT130" s="175">
        <v>701</v>
      </c>
      <c r="LU130" s="175">
        <v>149</v>
      </c>
      <c r="LV130" s="175">
        <v>812</v>
      </c>
      <c r="LW130" s="175">
        <v>150</v>
      </c>
      <c r="LX130" s="175">
        <v>80</v>
      </c>
      <c r="LY130" s="175">
        <v>204</v>
      </c>
      <c r="LZ130" s="175">
        <v>2</v>
      </c>
      <c r="MA130" s="175">
        <v>59</v>
      </c>
      <c r="MB130" s="175"/>
      <c r="MC130" s="175"/>
      <c r="MD130" s="175">
        <v>11</v>
      </c>
      <c r="ME130" s="364">
        <v>14</v>
      </c>
      <c r="MF130" s="374">
        <f t="shared" si="35"/>
        <v>49824</v>
      </c>
      <c r="MG130" s="375">
        <f t="shared" si="36"/>
        <v>136.13114754098362</v>
      </c>
      <c r="MH130" s="369">
        <v>1076</v>
      </c>
      <c r="MI130" s="156">
        <v>998</v>
      </c>
      <c r="MJ130" s="156">
        <v>4</v>
      </c>
      <c r="MK130" s="156">
        <v>51</v>
      </c>
      <c r="ML130" s="156">
        <v>770</v>
      </c>
      <c r="MM130" s="156">
        <v>376</v>
      </c>
      <c r="MN130" s="156">
        <v>827</v>
      </c>
      <c r="MO130" s="156">
        <v>328</v>
      </c>
      <c r="MP130" s="156">
        <v>1035</v>
      </c>
      <c r="MQ130" s="156">
        <v>75</v>
      </c>
      <c r="MR130" s="156">
        <v>126</v>
      </c>
      <c r="MS130" s="156">
        <v>182</v>
      </c>
      <c r="MT130" s="156">
        <v>34</v>
      </c>
      <c r="MU130" s="156">
        <v>30</v>
      </c>
      <c r="MV130" s="156">
        <v>6</v>
      </c>
      <c r="MW130" s="156"/>
      <c r="MX130" s="156">
        <v>58</v>
      </c>
      <c r="MY130" s="156">
        <v>2</v>
      </c>
      <c r="MZ130" s="156">
        <v>352</v>
      </c>
      <c r="NA130" s="156">
        <v>52</v>
      </c>
      <c r="NB130" s="156">
        <v>82</v>
      </c>
      <c r="NC130" s="156">
        <v>49</v>
      </c>
      <c r="ND130" s="156"/>
      <c r="NE130" s="156">
        <v>7</v>
      </c>
      <c r="NF130" s="156"/>
      <c r="NG130" s="156"/>
      <c r="NH130" s="156">
        <v>7</v>
      </c>
      <c r="NI130" s="278"/>
      <c r="NJ130" s="289">
        <f t="shared" si="37"/>
        <v>6527</v>
      </c>
      <c r="NK130" s="290">
        <f t="shared" si="38"/>
        <v>17.833333333333332</v>
      </c>
      <c r="NL130" s="386">
        <f t="shared" si="39"/>
        <v>49824</v>
      </c>
      <c r="NM130" s="387">
        <f t="shared" si="40"/>
        <v>6527</v>
      </c>
      <c r="NN130" s="393">
        <f t="shared" si="41"/>
        <v>0.11582758069954394</v>
      </c>
      <c r="NO130" s="380"/>
      <c r="NP130" s="176"/>
      <c r="NQ130" s="176">
        <v>560</v>
      </c>
      <c r="NR130" s="176">
        <v>431</v>
      </c>
      <c r="NS130" s="176">
        <v>450</v>
      </c>
      <c r="NT130" s="176">
        <v>996</v>
      </c>
      <c r="NU130" s="176">
        <v>3425</v>
      </c>
      <c r="NV130" s="176"/>
      <c r="NW130" s="176"/>
      <c r="NX130" s="176"/>
      <c r="NY130" s="176">
        <v>665</v>
      </c>
      <c r="NZ130" s="176"/>
      <c r="OA130" s="176"/>
      <c r="OB130" s="176"/>
      <c r="OC130" s="176"/>
      <c r="OD130" s="176"/>
      <c r="OE130" s="397"/>
      <c r="OF130" s="403">
        <f t="shared" si="42"/>
        <v>6527</v>
      </c>
      <c r="OG130" s="407">
        <f t="shared" si="43"/>
        <v>0.15183085644246974</v>
      </c>
      <c r="OH130" s="415">
        <v>1128</v>
      </c>
      <c r="OI130" s="416">
        <v>6</v>
      </c>
      <c r="OJ130" s="416">
        <v>66</v>
      </c>
      <c r="OK130" s="416">
        <v>1200</v>
      </c>
      <c r="OL130" s="416">
        <v>182</v>
      </c>
      <c r="OM130" s="416">
        <v>14</v>
      </c>
      <c r="ON130" s="416">
        <v>260</v>
      </c>
      <c r="OO130" s="416">
        <v>456</v>
      </c>
      <c r="OP130" s="417">
        <v>1656</v>
      </c>
      <c r="OQ130" s="429"/>
      <c r="OR130" s="430"/>
      <c r="OS130" s="431"/>
      <c r="OT130" s="346">
        <v>11.55</v>
      </c>
      <c r="OU130" s="177">
        <v>2.31</v>
      </c>
      <c r="OV130" s="171">
        <v>8.3999999999999986</v>
      </c>
      <c r="OW130" s="177">
        <v>0.36521739130434777</v>
      </c>
      <c r="OX130" s="171">
        <v>24.2</v>
      </c>
      <c r="OY130" s="177">
        <v>4.84</v>
      </c>
      <c r="OZ130" s="171">
        <v>59.55</v>
      </c>
      <c r="PA130" s="178">
        <v>2.5891304347826085</v>
      </c>
      <c r="PB130" s="155"/>
      <c r="PC130" s="156"/>
      <c r="PD130" s="156"/>
      <c r="PE130" s="156"/>
      <c r="PF130" s="156"/>
      <c r="PG130" s="156"/>
      <c r="PH130" s="156"/>
      <c r="PI130" s="156"/>
      <c r="PJ130" s="157"/>
    </row>
    <row r="131" spans="1:426" x14ac:dyDescent="0.15">
      <c r="A131" s="130" t="s">
        <v>806</v>
      </c>
      <c r="B131" s="131" t="s">
        <v>811</v>
      </c>
      <c r="C131" s="1093" t="s">
        <v>808</v>
      </c>
      <c r="D131" s="1094" t="s">
        <v>809</v>
      </c>
      <c r="E131" s="1094" t="s">
        <v>287</v>
      </c>
      <c r="F131" s="1093" t="s">
        <v>812</v>
      </c>
      <c r="G131" s="1093" t="s">
        <v>812</v>
      </c>
      <c r="H131" s="132" t="s">
        <v>492</v>
      </c>
      <c r="I131" s="132" t="s">
        <v>493</v>
      </c>
      <c r="J131" s="133" t="s">
        <v>282</v>
      </c>
      <c r="K131" s="134"/>
      <c r="L131" s="135"/>
      <c r="M131" s="135"/>
      <c r="N131" s="135"/>
      <c r="O131" s="136"/>
      <c r="P131" s="137"/>
      <c r="Q131" s="138"/>
      <c r="R131" s="139"/>
      <c r="S131" s="139"/>
      <c r="T131" s="139"/>
      <c r="U131" s="467"/>
      <c r="V131" s="140">
        <v>161.04266870000001</v>
      </c>
      <c r="W131" s="141">
        <v>6.08</v>
      </c>
      <c r="X131" s="141">
        <v>353.09179890000001</v>
      </c>
      <c r="Y131" s="141">
        <v>180.0668254</v>
      </c>
      <c r="Z131" s="141">
        <v>33.775846559999998</v>
      </c>
      <c r="AA131" s="141">
        <v>137.5938889</v>
      </c>
      <c r="AB131" s="141">
        <v>24.368201060000001</v>
      </c>
      <c r="AC131" s="141">
        <v>94.502430559999993</v>
      </c>
      <c r="AD131" s="141">
        <v>56.160664679999996</v>
      </c>
      <c r="AE131" s="141">
        <v>1046.68232476</v>
      </c>
      <c r="AF131" s="142">
        <v>0.17973126401123221</v>
      </c>
      <c r="AG131" s="143">
        <v>0.3940672111346899</v>
      </c>
      <c r="AH131" s="147"/>
      <c r="AI131" s="148">
        <v>1</v>
      </c>
      <c r="AJ131" s="149">
        <v>19396</v>
      </c>
      <c r="AK131" s="150">
        <v>19392</v>
      </c>
      <c r="AL131" s="150">
        <v>2766</v>
      </c>
      <c r="AM131" s="150">
        <v>575</v>
      </c>
      <c r="AN131" s="151">
        <v>10380</v>
      </c>
      <c r="AO131" s="149">
        <v>15786</v>
      </c>
      <c r="AP131" s="150">
        <v>6834</v>
      </c>
      <c r="AQ131" s="151">
        <v>8249</v>
      </c>
      <c r="AR131" s="152"/>
      <c r="AS131" s="153"/>
      <c r="AT131" s="153"/>
      <c r="AU131" s="153"/>
      <c r="AV131" s="153"/>
      <c r="AW131" s="153"/>
      <c r="AX131" s="153"/>
      <c r="AY131" s="153"/>
      <c r="AZ131" s="153"/>
      <c r="BA131" s="153"/>
      <c r="BB131" s="153"/>
      <c r="BC131" s="153"/>
      <c r="BD131" s="153"/>
      <c r="BE131" s="153"/>
      <c r="BF131" s="153"/>
      <c r="BG131" s="153">
        <v>1</v>
      </c>
      <c r="BH131" s="153"/>
      <c r="BI131" s="153"/>
      <c r="BJ131" s="153">
        <v>1</v>
      </c>
      <c r="BK131" s="153"/>
      <c r="BL131" s="153"/>
      <c r="BM131" s="153"/>
      <c r="BN131" s="153"/>
      <c r="BO131" s="153"/>
      <c r="BP131" s="153"/>
      <c r="BQ131" s="153"/>
      <c r="BR131" s="153"/>
      <c r="BS131" s="154">
        <v>2</v>
      </c>
      <c r="BT131" s="155"/>
      <c r="BU131" s="156"/>
      <c r="BV131" s="156"/>
      <c r="BW131" s="156"/>
      <c r="BX131" s="156"/>
      <c r="BY131" s="156"/>
      <c r="BZ131" s="156"/>
      <c r="CA131" s="156"/>
      <c r="CB131" s="156">
        <v>28</v>
      </c>
      <c r="CC131" s="156"/>
      <c r="CD131" s="156"/>
      <c r="CE131" s="156"/>
      <c r="CF131" s="156">
        <v>33</v>
      </c>
      <c r="CG131" s="156"/>
      <c r="CH131" s="156"/>
      <c r="CI131" s="156">
        <v>53</v>
      </c>
      <c r="CJ131" s="156">
        <v>30</v>
      </c>
      <c r="CK131" s="156"/>
      <c r="CL131" s="156"/>
      <c r="CM131" s="156"/>
      <c r="CN131" s="156"/>
      <c r="CO131" s="156">
        <v>12</v>
      </c>
      <c r="CP131" s="156"/>
      <c r="CQ131" s="156">
        <v>29</v>
      </c>
      <c r="CR131" s="156"/>
      <c r="CS131" s="156"/>
      <c r="CT131" s="156"/>
      <c r="CU131" s="156"/>
      <c r="CV131" s="156">
        <v>47</v>
      </c>
      <c r="CW131" s="156">
        <v>20</v>
      </c>
      <c r="CX131" s="156"/>
      <c r="CY131" s="156">
        <v>20</v>
      </c>
      <c r="CZ131" s="156"/>
      <c r="DA131" s="156"/>
      <c r="DB131" s="156"/>
      <c r="DC131" s="156">
        <v>30</v>
      </c>
      <c r="DD131" s="156"/>
      <c r="DE131" s="156"/>
      <c r="DF131" s="156"/>
      <c r="DG131" s="278">
        <v>66</v>
      </c>
      <c r="DH131" s="289">
        <v>368</v>
      </c>
      <c r="DI131" s="290">
        <f t="shared" si="23"/>
        <v>11</v>
      </c>
      <c r="DJ131" s="284"/>
      <c r="DK131" s="158"/>
      <c r="DL131" s="158"/>
      <c r="DM131" s="158"/>
      <c r="DN131" s="158"/>
      <c r="DO131" s="158"/>
      <c r="DP131" s="158"/>
      <c r="DQ131" s="158"/>
      <c r="DR131" s="158">
        <v>0.27820062451209993</v>
      </c>
      <c r="DS131" s="158"/>
      <c r="DT131" s="158"/>
      <c r="DU131" s="158"/>
      <c r="DV131" s="158">
        <v>0.40213611525086934</v>
      </c>
      <c r="DW131" s="158"/>
      <c r="DX131" s="158"/>
      <c r="DY131" s="158">
        <v>0.46417156407877103</v>
      </c>
      <c r="DZ131" s="158">
        <v>0.57222222222222219</v>
      </c>
      <c r="EA131" s="158"/>
      <c r="EB131" s="158"/>
      <c r="EC131" s="158"/>
      <c r="ED131" s="158"/>
      <c r="EE131" s="158">
        <v>0.43169398907103823</v>
      </c>
      <c r="EF131" s="158"/>
      <c r="EG131" s="158">
        <v>0.69417750141322776</v>
      </c>
      <c r="EH131" s="158"/>
      <c r="EI131" s="158"/>
      <c r="EJ131" s="158"/>
      <c r="EK131" s="158"/>
      <c r="EL131" s="158">
        <v>0.61446343448436225</v>
      </c>
      <c r="EM131" s="158">
        <v>0.52896174863387979</v>
      </c>
      <c r="EN131" s="158"/>
      <c r="EO131" s="158">
        <v>4.5081967213114757E-3</v>
      </c>
      <c r="EP131" s="158"/>
      <c r="EQ131" s="158"/>
      <c r="ER131" s="158"/>
      <c r="ES131" s="158">
        <v>0.69143897996357018</v>
      </c>
      <c r="ET131" s="158"/>
      <c r="EU131" s="158"/>
      <c r="EV131" s="158"/>
      <c r="EW131" s="159">
        <v>0.72516145057128667</v>
      </c>
      <c r="EX131" s="160">
        <v>0.53340312425754333</v>
      </c>
      <c r="EY131" s="149">
        <v>6</v>
      </c>
      <c r="EZ131" s="150"/>
      <c r="FA131" s="150"/>
      <c r="FB131" s="150"/>
      <c r="FC131" s="150"/>
      <c r="FD131" s="150"/>
      <c r="FE131" s="150">
        <v>5</v>
      </c>
      <c r="FF131" s="150"/>
      <c r="FG131" s="150"/>
      <c r="FH131" s="150"/>
      <c r="FI131" s="150"/>
      <c r="FJ131" s="150"/>
      <c r="FK131" s="150">
        <v>10</v>
      </c>
      <c r="FL131" s="150"/>
      <c r="FM131" s="150"/>
      <c r="FN131" s="150"/>
      <c r="FO131" s="150"/>
      <c r="FP131" s="150"/>
      <c r="FQ131" s="150"/>
      <c r="FR131" s="150"/>
      <c r="FS131" s="150"/>
      <c r="FT131" s="150"/>
      <c r="FU131" s="150"/>
      <c r="FV131" s="150"/>
      <c r="FW131" s="150"/>
      <c r="FX131" s="150"/>
      <c r="FY131" s="150"/>
      <c r="FZ131" s="150"/>
      <c r="GA131" s="150"/>
      <c r="GB131" s="150"/>
      <c r="GC131" s="150"/>
      <c r="GD131" s="296">
        <v>12</v>
      </c>
      <c r="GE131" s="307">
        <v>33</v>
      </c>
      <c r="GF131" s="308">
        <f t="shared" si="24"/>
        <v>4</v>
      </c>
      <c r="GG131" s="302">
        <v>0.72313296903460833</v>
      </c>
      <c r="GH131" s="161"/>
      <c r="GI131" s="161"/>
      <c r="GJ131" s="161"/>
      <c r="GK131" s="161"/>
      <c r="GL131" s="161"/>
      <c r="GM131" s="161">
        <v>0.80218579234972676</v>
      </c>
      <c r="GN131" s="161"/>
      <c r="GO131" s="161"/>
      <c r="GP131" s="161"/>
      <c r="GQ131" s="161"/>
      <c r="GR131" s="161"/>
      <c r="GS131" s="161">
        <v>0.62049180327868847</v>
      </c>
      <c r="GT131" s="161"/>
      <c r="GU131" s="161"/>
      <c r="GV131" s="161"/>
      <c r="GW131" s="161"/>
      <c r="GX131" s="161"/>
      <c r="GY131" s="161"/>
      <c r="GZ131" s="161"/>
      <c r="HA131" s="161"/>
      <c r="HB131" s="161"/>
      <c r="HC131" s="161"/>
      <c r="HD131" s="161"/>
      <c r="HE131" s="161"/>
      <c r="HF131" s="161"/>
      <c r="HG131" s="161"/>
      <c r="HH131" s="161"/>
      <c r="HI131" s="161"/>
      <c r="HJ131" s="161"/>
      <c r="HK131" s="161"/>
      <c r="HL131" s="162">
        <v>0.74931693989071035</v>
      </c>
      <c r="HM131" s="163">
        <v>0.71352872992217253</v>
      </c>
      <c r="HN131" s="152">
        <v>96</v>
      </c>
      <c r="HO131" s="153"/>
      <c r="HP131" s="153"/>
      <c r="HQ131" s="153"/>
      <c r="HR131" s="153"/>
      <c r="HS131" s="164"/>
      <c r="HT131" s="153"/>
      <c r="HU131" s="165"/>
      <c r="HV131" s="154"/>
      <c r="HW131" s="144">
        <v>85</v>
      </c>
      <c r="HX131" s="145">
        <v>859</v>
      </c>
      <c r="HY131" s="145">
        <v>19</v>
      </c>
      <c r="HZ131" s="145">
        <v>1017</v>
      </c>
      <c r="IA131" s="145">
        <v>995</v>
      </c>
      <c r="IB131" s="145">
        <v>1073</v>
      </c>
      <c r="IC131" s="145">
        <v>1615</v>
      </c>
      <c r="ID131" s="145">
        <v>561</v>
      </c>
      <c r="IE131" s="145">
        <v>3067</v>
      </c>
      <c r="IF131" s="145">
        <v>500</v>
      </c>
      <c r="IG131" s="145">
        <v>486</v>
      </c>
      <c r="IH131" s="145">
        <v>581</v>
      </c>
      <c r="II131" s="145">
        <v>82</v>
      </c>
      <c r="IJ131" s="145">
        <v>610</v>
      </c>
      <c r="IK131" s="145">
        <v>809</v>
      </c>
      <c r="IL131" s="145">
        <v>554</v>
      </c>
      <c r="IM131" s="145">
        <v>203</v>
      </c>
      <c r="IN131" s="145">
        <v>25</v>
      </c>
      <c r="IO131" s="145">
        <v>324</v>
      </c>
      <c r="IP131" s="145">
        <v>39</v>
      </c>
      <c r="IQ131" s="145">
        <v>97</v>
      </c>
      <c r="IR131" s="145">
        <v>92</v>
      </c>
      <c r="IS131" s="145">
        <v>6</v>
      </c>
      <c r="IT131" s="145">
        <v>123</v>
      </c>
      <c r="IU131" s="145">
        <v>906</v>
      </c>
      <c r="IV131" s="145"/>
      <c r="IW131" s="145">
        <v>4</v>
      </c>
      <c r="IX131" s="146">
        <v>3</v>
      </c>
      <c r="IY131" s="166">
        <v>14735</v>
      </c>
      <c r="IZ131" s="315">
        <f t="shared" si="25"/>
        <v>5.7685782151340346E-3</v>
      </c>
      <c r="JA131" s="439">
        <f t="shared" si="26"/>
        <v>40.259562841530055</v>
      </c>
      <c r="JB131" s="444">
        <v>1607</v>
      </c>
      <c r="JC131" s="452">
        <v>0.10906006107906345</v>
      </c>
      <c r="JD131" s="445">
        <v>3168</v>
      </c>
      <c r="JE131" s="454">
        <v>0.2149983033593485</v>
      </c>
      <c r="JF131" s="167">
        <v>24.494117647058822</v>
      </c>
      <c r="JG131" s="168">
        <v>8.2514551804423757</v>
      </c>
      <c r="JH131" s="168">
        <v>4</v>
      </c>
      <c r="JI131" s="168">
        <v>5.2743362831858409</v>
      </c>
      <c r="JJ131" s="168">
        <v>7.9125628140703519</v>
      </c>
      <c r="JK131" s="168">
        <v>5.3923578751164962</v>
      </c>
      <c r="JL131" s="168">
        <v>5.6130030959752322</v>
      </c>
      <c r="JM131" s="168">
        <v>7.5383244206773616</v>
      </c>
      <c r="JN131" s="168">
        <v>6.0224975546136292</v>
      </c>
      <c r="JO131" s="168">
        <v>6.476</v>
      </c>
      <c r="JP131" s="168">
        <v>5.6707818930041149</v>
      </c>
      <c r="JQ131" s="168">
        <v>8.282271944922547</v>
      </c>
      <c r="JR131" s="168">
        <v>4</v>
      </c>
      <c r="JS131" s="168">
        <v>3.8573770491803279</v>
      </c>
      <c r="JT131" s="168">
        <v>4.5500618046971573</v>
      </c>
      <c r="JU131" s="168">
        <v>4.4981949458483754</v>
      </c>
      <c r="JV131" s="168">
        <v>5.5812807881773399</v>
      </c>
      <c r="JW131" s="168">
        <v>6.6</v>
      </c>
      <c r="JX131" s="168">
        <v>9.9228395061728403</v>
      </c>
      <c r="JY131" s="168">
        <v>5.1025641025641022</v>
      </c>
      <c r="JZ131" s="168">
        <v>3.2268041237113403</v>
      </c>
      <c r="KA131" s="168">
        <v>2.6086956521739131</v>
      </c>
      <c r="KB131" s="168">
        <v>9.5</v>
      </c>
      <c r="KC131" s="168">
        <v>4.178861788617886</v>
      </c>
      <c r="KD131" s="168">
        <v>9.35430463576159</v>
      </c>
      <c r="KE131" s="168"/>
      <c r="KF131" s="168">
        <v>5</v>
      </c>
      <c r="KG131" s="169">
        <v>9</v>
      </c>
      <c r="KH131" s="464">
        <f t="shared" si="27"/>
        <v>6.7373590039248752</v>
      </c>
      <c r="KI131" s="149">
        <v>4528</v>
      </c>
      <c r="KJ131" s="150">
        <v>2272</v>
      </c>
      <c r="KK131" s="150">
        <v>38</v>
      </c>
      <c r="KL131" s="150"/>
      <c r="KM131" s="150"/>
      <c r="KN131" s="296">
        <v>7897</v>
      </c>
      <c r="KO131" s="330">
        <f t="shared" si="28"/>
        <v>0.30729555480149306</v>
      </c>
      <c r="KP131" s="331">
        <f t="shared" si="29"/>
        <v>0.15419070240922972</v>
      </c>
      <c r="KQ131" s="331">
        <f t="shared" si="30"/>
        <v>2.5788937902952156E-3</v>
      </c>
      <c r="KR131" s="331">
        <f t="shared" si="31"/>
        <v>0</v>
      </c>
      <c r="KS131" s="331">
        <f t="shared" si="32"/>
        <v>0</v>
      </c>
      <c r="KT131" s="332">
        <v>0.53593484899898203</v>
      </c>
      <c r="KU131" s="324">
        <v>11853.808899999998</v>
      </c>
      <c r="KV131" s="170">
        <v>1282.8873000000001</v>
      </c>
      <c r="KW131" s="342">
        <v>13136.6962</v>
      </c>
      <c r="KX131" s="351">
        <f t="shared" si="33"/>
        <v>9.7656768526016458E-2</v>
      </c>
      <c r="KY131" s="352">
        <f t="shared" si="34"/>
        <v>0.89153011197828302</v>
      </c>
      <c r="KZ131" s="346">
        <v>7328.0856999999996</v>
      </c>
      <c r="LA131" s="171">
        <v>5369.2551999999996</v>
      </c>
      <c r="LB131" s="172">
        <v>439.35530000000006</v>
      </c>
      <c r="LC131" s="173">
        <v>0.55783323207245983</v>
      </c>
      <c r="LD131" s="174">
        <v>414</v>
      </c>
      <c r="LE131" s="175">
        <v>4361</v>
      </c>
      <c r="LF131" s="175">
        <v>48</v>
      </c>
      <c r="LG131" s="175">
        <v>4257</v>
      </c>
      <c r="LH131" s="175">
        <v>5920</v>
      </c>
      <c r="LI131" s="175">
        <v>4394</v>
      </c>
      <c r="LJ131" s="175">
        <v>6441</v>
      </c>
      <c r="LK131" s="175">
        <v>3377</v>
      </c>
      <c r="LL131" s="175">
        <v>14592</v>
      </c>
      <c r="LM131" s="175">
        <v>2673</v>
      </c>
      <c r="LN131" s="175">
        <v>2138</v>
      </c>
      <c r="LO131" s="175">
        <v>3947</v>
      </c>
      <c r="LP131" s="175">
        <v>240</v>
      </c>
      <c r="LQ131" s="175">
        <v>1827</v>
      </c>
      <c r="LR131" s="175">
        <v>2959</v>
      </c>
      <c r="LS131" s="175">
        <v>1914</v>
      </c>
      <c r="LT131" s="175">
        <v>900</v>
      </c>
      <c r="LU131" s="175">
        <v>138</v>
      </c>
      <c r="LV131" s="175">
        <v>2629</v>
      </c>
      <c r="LW131" s="175">
        <v>115</v>
      </c>
      <c r="LX131" s="175">
        <v>120</v>
      </c>
      <c r="LY131" s="175">
        <v>98</v>
      </c>
      <c r="LZ131" s="175">
        <v>51</v>
      </c>
      <c r="MA131" s="175">
        <v>392</v>
      </c>
      <c r="MB131" s="175">
        <v>7568</v>
      </c>
      <c r="MC131" s="175"/>
      <c r="MD131" s="175">
        <v>17</v>
      </c>
      <c r="ME131" s="364">
        <v>23</v>
      </c>
      <c r="MF131" s="374">
        <f t="shared" si="35"/>
        <v>71553</v>
      </c>
      <c r="MG131" s="375">
        <f t="shared" si="36"/>
        <v>195.5</v>
      </c>
      <c r="MH131" s="369">
        <v>1582</v>
      </c>
      <c r="MI131" s="156">
        <v>1878</v>
      </c>
      <c r="MJ131" s="156">
        <v>11</v>
      </c>
      <c r="MK131" s="156">
        <v>96</v>
      </c>
      <c r="ML131" s="156">
        <v>968</v>
      </c>
      <c r="MM131" s="156">
        <v>319</v>
      </c>
      <c r="MN131" s="156">
        <v>1018</v>
      </c>
      <c r="MO131" s="156">
        <v>289</v>
      </c>
      <c r="MP131" s="156">
        <v>887</v>
      </c>
      <c r="MQ131" s="156">
        <v>73</v>
      </c>
      <c r="MR131" s="156">
        <v>135</v>
      </c>
      <c r="MS131" s="156">
        <v>279</v>
      </c>
      <c r="MT131" s="156">
        <v>6</v>
      </c>
      <c r="MU131" s="156">
        <v>31</v>
      </c>
      <c r="MV131" s="156">
        <v>9</v>
      </c>
      <c r="MW131" s="156">
        <v>29</v>
      </c>
      <c r="MX131" s="156">
        <v>29</v>
      </c>
      <c r="MY131" s="156">
        <v>3</v>
      </c>
      <c r="MZ131" s="156">
        <v>265</v>
      </c>
      <c r="NA131" s="156">
        <v>46</v>
      </c>
      <c r="NB131" s="156">
        <v>103</v>
      </c>
      <c r="NC131" s="156">
        <v>54</v>
      </c>
      <c r="ND131" s="156"/>
      <c r="NE131" s="156">
        <v>2</v>
      </c>
      <c r="NF131" s="156"/>
      <c r="NG131" s="156"/>
      <c r="NH131" s="156"/>
      <c r="NI131" s="278">
        <v>1</v>
      </c>
      <c r="NJ131" s="289">
        <f t="shared" si="37"/>
        <v>8113</v>
      </c>
      <c r="NK131" s="290">
        <f t="shared" si="38"/>
        <v>22.166666666666668</v>
      </c>
      <c r="NL131" s="386">
        <f t="shared" si="39"/>
        <v>71553</v>
      </c>
      <c r="NM131" s="387">
        <f t="shared" si="40"/>
        <v>8113</v>
      </c>
      <c r="NN131" s="393">
        <f t="shared" si="41"/>
        <v>0.10183767228177641</v>
      </c>
      <c r="NO131" s="380"/>
      <c r="NP131" s="176">
        <v>18</v>
      </c>
      <c r="NQ131" s="176">
        <v>265</v>
      </c>
      <c r="NR131" s="176">
        <v>615</v>
      </c>
      <c r="NS131" s="176">
        <v>2067</v>
      </c>
      <c r="NT131" s="176">
        <v>1863</v>
      </c>
      <c r="NU131" s="176">
        <v>2273</v>
      </c>
      <c r="NV131" s="176"/>
      <c r="NW131" s="176"/>
      <c r="NX131" s="176">
        <v>93</v>
      </c>
      <c r="NY131" s="176">
        <v>919</v>
      </c>
      <c r="NZ131" s="176"/>
      <c r="OA131" s="176"/>
      <c r="OB131" s="176"/>
      <c r="OC131" s="176"/>
      <c r="OD131" s="176"/>
      <c r="OE131" s="397"/>
      <c r="OF131" s="403">
        <f t="shared" si="42"/>
        <v>8113</v>
      </c>
      <c r="OG131" s="407">
        <f t="shared" si="43"/>
        <v>0.1106865524466905</v>
      </c>
      <c r="OH131" s="415">
        <v>1046</v>
      </c>
      <c r="OI131" s="416">
        <v>0</v>
      </c>
      <c r="OJ131" s="416">
        <v>77</v>
      </c>
      <c r="OK131" s="416">
        <v>1123</v>
      </c>
      <c r="OL131" s="416">
        <v>663</v>
      </c>
      <c r="OM131" s="416">
        <v>3</v>
      </c>
      <c r="ON131" s="416">
        <v>315</v>
      </c>
      <c r="OO131" s="416">
        <v>981</v>
      </c>
      <c r="OP131" s="417">
        <v>2104</v>
      </c>
      <c r="OQ131" s="429"/>
      <c r="OR131" s="430"/>
      <c r="OS131" s="431"/>
      <c r="OT131" s="346">
        <v>12.280000000000001</v>
      </c>
      <c r="OU131" s="177">
        <v>2.0466666666666669</v>
      </c>
      <c r="OV131" s="171">
        <v>10</v>
      </c>
      <c r="OW131" s="177">
        <v>0.37037037037037035</v>
      </c>
      <c r="OX131" s="171">
        <v>30.9</v>
      </c>
      <c r="OY131" s="177">
        <v>5.1499999999999995</v>
      </c>
      <c r="OZ131" s="171">
        <v>73.099999999999994</v>
      </c>
      <c r="PA131" s="178">
        <v>2.7074074074074073</v>
      </c>
      <c r="PB131" s="155"/>
      <c r="PC131" s="156"/>
      <c r="PD131" s="156"/>
      <c r="PE131" s="156"/>
      <c r="PF131" s="156"/>
      <c r="PG131" s="156"/>
      <c r="PH131" s="156"/>
      <c r="PI131" s="156"/>
      <c r="PJ131" s="157"/>
    </row>
    <row r="132" spans="1:426" x14ac:dyDescent="0.15">
      <c r="A132" s="130" t="s">
        <v>806</v>
      </c>
      <c r="B132" s="131" t="s">
        <v>813</v>
      </c>
      <c r="C132" s="1093" t="s">
        <v>808</v>
      </c>
      <c r="D132" s="1094" t="s">
        <v>809</v>
      </c>
      <c r="E132" s="1094" t="s">
        <v>287</v>
      </c>
      <c r="F132" s="1093" t="s">
        <v>288</v>
      </c>
      <c r="G132" s="1093" t="s">
        <v>436</v>
      </c>
      <c r="H132" s="132" t="s">
        <v>492</v>
      </c>
      <c r="I132" s="132" t="s">
        <v>493</v>
      </c>
      <c r="J132" s="133" t="s">
        <v>282</v>
      </c>
      <c r="K132" s="134"/>
      <c r="L132" s="135"/>
      <c r="M132" s="135"/>
      <c r="N132" s="135"/>
      <c r="O132" s="136"/>
      <c r="P132" s="137"/>
      <c r="Q132" s="138"/>
      <c r="R132" s="139"/>
      <c r="S132" s="139"/>
      <c r="T132" s="139"/>
      <c r="U132" s="467"/>
      <c r="V132" s="140">
        <v>86.772291670000001</v>
      </c>
      <c r="W132" s="141">
        <v>0</v>
      </c>
      <c r="X132" s="141">
        <v>174.7229365</v>
      </c>
      <c r="Y132" s="141">
        <v>47.737089949999998</v>
      </c>
      <c r="Z132" s="141">
        <v>12.15677249</v>
      </c>
      <c r="AA132" s="141">
        <v>78.795820109999994</v>
      </c>
      <c r="AB132" s="141">
        <v>0</v>
      </c>
      <c r="AC132" s="141">
        <v>13.954751979999999</v>
      </c>
      <c r="AD132" s="141">
        <v>32.523263890000003</v>
      </c>
      <c r="AE132" s="141">
        <v>446.66292658999998</v>
      </c>
      <c r="AF132" s="142">
        <v>0.21683049346833708</v>
      </c>
      <c r="AG132" s="143">
        <v>0.43660550865259778</v>
      </c>
      <c r="AH132" s="147"/>
      <c r="AI132" s="148"/>
      <c r="AJ132" s="149">
        <v>7156</v>
      </c>
      <c r="AK132" s="150">
        <v>7141</v>
      </c>
      <c r="AL132" s="150">
        <v>261</v>
      </c>
      <c r="AM132" s="150">
        <v>149</v>
      </c>
      <c r="AN132" s="151">
        <v>1687</v>
      </c>
      <c r="AO132" s="149">
        <v>5085</v>
      </c>
      <c r="AP132" s="150">
        <v>3135</v>
      </c>
      <c r="AQ132" s="151">
        <v>4187</v>
      </c>
      <c r="AR132" s="152"/>
      <c r="AS132" s="153"/>
      <c r="AT132" s="153"/>
      <c r="AU132" s="153"/>
      <c r="AV132" s="153"/>
      <c r="AW132" s="153"/>
      <c r="AX132" s="153"/>
      <c r="AY132" s="153"/>
      <c r="AZ132" s="153"/>
      <c r="BA132" s="153"/>
      <c r="BB132" s="153"/>
      <c r="BC132" s="153"/>
      <c r="BD132" s="153"/>
      <c r="BE132" s="153"/>
      <c r="BF132" s="153"/>
      <c r="BG132" s="153"/>
      <c r="BH132" s="153"/>
      <c r="BI132" s="153"/>
      <c r="BJ132" s="153"/>
      <c r="BK132" s="153"/>
      <c r="BL132" s="153"/>
      <c r="BM132" s="153"/>
      <c r="BN132" s="153"/>
      <c r="BO132" s="153"/>
      <c r="BP132" s="153"/>
      <c r="BQ132" s="153"/>
      <c r="BR132" s="153"/>
      <c r="BS132" s="154"/>
      <c r="BT132" s="155"/>
      <c r="BU132" s="156"/>
      <c r="BV132" s="156"/>
      <c r="BW132" s="156"/>
      <c r="BX132" s="156"/>
      <c r="BY132" s="156"/>
      <c r="BZ132" s="156"/>
      <c r="CA132" s="156"/>
      <c r="CB132" s="156">
        <v>13</v>
      </c>
      <c r="CC132" s="156"/>
      <c r="CD132" s="156"/>
      <c r="CE132" s="156"/>
      <c r="CF132" s="156">
        <v>36</v>
      </c>
      <c r="CG132" s="156"/>
      <c r="CH132" s="156"/>
      <c r="CI132" s="156">
        <v>38</v>
      </c>
      <c r="CJ132" s="156"/>
      <c r="CK132" s="156"/>
      <c r="CL132" s="156"/>
      <c r="CM132" s="156"/>
      <c r="CN132" s="156"/>
      <c r="CO132" s="156">
        <v>15</v>
      </c>
      <c r="CP132" s="156"/>
      <c r="CQ132" s="156">
        <v>6</v>
      </c>
      <c r="CR132" s="156"/>
      <c r="CS132" s="156"/>
      <c r="CT132" s="156"/>
      <c r="CU132" s="156"/>
      <c r="CV132" s="156">
        <v>20</v>
      </c>
      <c r="CW132" s="156"/>
      <c r="CX132" s="156"/>
      <c r="CY132" s="156"/>
      <c r="CZ132" s="156"/>
      <c r="DA132" s="156"/>
      <c r="DB132" s="156"/>
      <c r="DC132" s="156"/>
      <c r="DD132" s="156"/>
      <c r="DE132" s="156"/>
      <c r="DF132" s="156"/>
      <c r="DG132" s="278">
        <v>40</v>
      </c>
      <c r="DH132" s="289">
        <v>168</v>
      </c>
      <c r="DI132" s="290">
        <f t="shared" si="23"/>
        <v>7</v>
      </c>
      <c r="DJ132" s="284"/>
      <c r="DK132" s="158"/>
      <c r="DL132" s="158"/>
      <c r="DM132" s="158"/>
      <c r="DN132" s="158"/>
      <c r="DO132" s="158"/>
      <c r="DP132" s="158"/>
      <c r="DQ132" s="158"/>
      <c r="DR132" s="158">
        <v>6.6414459857082803E-2</v>
      </c>
      <c r="DS132" s="158"/>
      <c r="DT132" s="158"/>
      <c r="DU132" s="158"/>
      <c r="DV132" s="158">
        <v>0.42342137219186399</v>
      </c>
      <c r="DW132" s="158"/>
      <c r="DX132" s="158"/>
      <c r="DY132" s="158">
        <v>0.47354040839804429</v>
      </c>
      <c r="DZ132" s="158"/>
      <c r="EA132" s="158"/>
      <c r="EB132" s="158"/>
      <c r="EC132" s="158"/>
      <c r="ED132" s="158"/>
      <c r="EE132" s="158">
        <v>0.55846994535519123</v>
      </c>
      <c r="EF132" s="158"/>
      <c r="EG132" s="158">
        <v>0</v>
      </c>
      <c r="EH132" s="158"/>
      <c r="EI132" s="158"/>
      <c r="EJ132" s="158"/>
      <c r="EK132" s="158"/>
      <c r="EL132" s="158">
        <v>0.41721311475409834</v>
      </c>
      <c r="EM132" s="158"/>
      <c r="EN132" s="158"/>
      <c r="EO132" s="158"/>
      <c r="EP132" s="158"/>
      <c r="EQ132" s="158"/>
      <c r="ER132" s="158"/>
      <c r="ES132" s="158"/>
      <c r="ET132" s="158"/>
      <c r="EU132" s="158"/>
      <c r="EV132" s="158"/>
      <c r="EW132" s="159">
        <v>0.90430327868852456</v>
      </c>
      <c r="EX132" s="160">
        <v>0.51782461618527187</v>
      </c>
      <c r="EY132" s="149">
        <v>5</v>
      </c>
      <c r="EZ132" s="150"/>
      <c r="FA132" s="150"/>
      <c r="FB132" s="150"/>
      <c r="FC132" s="150"/>
      <c r="FD132" s="150"/>
      <c r="FE132" s="150">
        <v>3</v>
      </c>
      <c r="FF132" s="150"/>
      <c r="FG132" s="150"/>
      <c r="FH132" s="150"/>
      <c r="FI132" s="150"/>
      <c r="FJ132" s="150"/>
      <c r="FK132" s="150">
        <v>8</v>
      </c>
      <c r="FL132" s="150"/>
      <c r="FM132" s="150"/>
      <c r="FN132" s="150"/>
      <c r="FO132" s="150"/>
      <c r="FP132" s="150"/>
      <c r="FQ132" s="150"/>
      <c r="FR132" s="150"/>
      <c r="FS132" s="150"/>
      <c r="FT132" s="150"/>
      <c r="FU132" s="150"/>
      <c r="FV132" s="150"/>
      <c r="FW132" s="150"/>
      <c r="FX132" s="150"/>
      <c r="FY132" s="150"/>
      <c r="FZ132" s="150"/>
      <c r="GA132" s="150"/>
      <c r="GB132" s="150"/>
      <c r="GC132" s="150"/>
      <c r="GD132" s="296">
        <v>6</v>
      </c>
      <c r="GE132" s="307">
        <v>22</v>
      </c>
      <c r="GF132" s="308">
        <f t="shared" si="24"/>
        <v>4</v>
      </c>
      <c r="GG132" s="302">
        <v>0.39836065573770491</v>
      </c>
      <c r="GH132" s="161"/>
      <c r="GI132" s="161"/>
      <c r="GJ132" s="161"/>
      <c r="GK132" s="161"/>
      <c r="GL132" s="161"/>
      <c r="GM132" s="161">
        <v>0.12568306010928962</v>
      </c>
      <c r="GN132" s="161"/>
      <c r="GO132" s="161"/>
      <c r="GP132" s="161"/>
      <c r="GQ132" s="161"/>
      <c r="GR132" s="161"/>
      <c r="GS132" s="161">
        <v>0.4296448087431694</v>
      </c>
      <c r="GT132" s="161"/>
      <c r="GU132" s="161"/>
      <c r="GV132" s="161"/>
      <c r="GW132" s="161"/>
      <c r="GX132" s="161"/>
      <c r="GY132" s="161"/>
      <c r="GZ132" s="161"/>
      <c r="HA132" s="161"/>
      <c r="HB132" s="161"/>
      <c r="HC132" s="161"/>
      <c r="HD132" s="161"/>
      <c r="HE132" s="161"/>
      <c r="HF132" s="161"/>
      <c r="HG132" s="161"/>
      <c r="HH132" s="161"/>
      <c r="HI132" s="161"/>
      <c r="HJ132" s="161"/>
      <c r="HK132" s="161"/>
      <c r="HL132" s="162">
        <v>0.80464480874316935</v>
      </c>
      <c r="HM132" s="163">
        <v>0.48335817188276203</v>
      </c>
      <c r="HN132" s="152">
        <v>35</v>
      </c>
      <c r="HO132" s="153"/>
      <c r="HP132" s="153"/>
      <c r="HQ132" s="153"/>
      <c r="HR132" s="153"/>
      <c r="HS132" s="164"/>
      <c r="HT132" s="153"/>
      <c r="HU132" s="165"/>
      <c r="HV132" s="154"/>
      <c r="HW132" s="144">
        <v>43</v>
      </c>
      <c r="HX132" s="145">
        <v>170</v>
      </c>
      <c r="HY132" s="145">
        <v>6</v>
      </c>
      <c r="HZ132" s="145">
        <v>53</v>
      </c>
      <c r="IA132" s="145">
        <v>571</v>
      </c>
      <c r="IB132" s="145">
        <v>920</v>
      </c>
      <c r="IC132" s="145">
        <v>596</v>
      </c>
      <c r="ID132" s="145">
        <v>318</v>
      </c>
      <c r="IE132" s="145">
        <v>1152</v>
      </c>
      <c r="IF132" s="145">
        <v>138</v>
      </c>
      <c r="IG132" s="145">
        <v>228</v>
      </c>
      <c r="IH132" s="145">
        <v>350</v>
      </c>
      <c r="II132" s="145">
        <v>5</v>
      </c>
      <c r="IJ132" s="145">
        <v>572</v>
      </c>
      <c r="IK132" s="145">
        <v>1150</v>
      </c>
      <c r="IL132" s="145">
        <v>953</v>
      </c>
      <c r="IM132" s="145">
        <v>110</v>
      </c>
      <c r="IN132" s="145">
        <v>18</v>
      </c>
      <c r="IO132" s="145">
        <v>48</v>
      </c>
      <c r="IP132" s="145">
        <v>2</v>
      </c>
      <c r="IQ132" s="145">
        <v>25</v>
      </c>
      <c r="IR132" s="145">
        <v>54</v>
      </c>
      <c r="IS132" s="145">
        <v>4</v>
      </c>
      <c r="IT132" s="145">
        <v>43</v>
      </c>
      <c r="IU132" s="145"/>
      <c r="IV132" s="145"/>
      <c r="IW132" s="145">
        <v>1</v>
      </c>
      <c r="IX132" s="146"/>
      <c r="IY132" s="166">
        <v>7530</v>
      </c>
      <c r="IZ132" s="315">
        <f t="shared" si="25"/>
        <v>5.7104913678618857E-3</v>
      </c>
      <c r="JA132" s="439">
        <f t="shared" si="26"/>
        <v>20.57377049180328</v>
      </c>
      <c r="JB132" s="444">
        <v>988</v>
      </c>
      <c r="JC132" s="452">
        <v>0.13120849933598938</v>
      </c>
      <c r="JD132" s="445">
        <v>7378</v>
      </c>
      <c r="JE132" s="454">
        <v>0.97981407702523238</v>
      </c>
      <c r="JF132" s="167">
        <v>20.651162790697676</v>
      </c>
      <c r="JG132" s="168">
        <v>5.1529411764705886</v>
      </c>
      <c r="JH132" s="168">
        <v>2.5</v>
      </c>
      <c r="JI132" s="168">
        <v>4.6792452830188678</v>
      </c>
      <c r="JJ132" s="168">
        <v>7.8301225919439581</v>
      </c>
      <c r="JK132" s="168">
        <v>6.4663043478260871</v>
      </c>
      <c r="JL132" s="168">
        <v>5.449664429530201</v>
      </c>
      <c r="JM132" s="168">
        <v>7.8742138364779874</v>
      </c>
      <c r="JN132" s="168">
        <v>6.1701388888888893</v>
      </c>
      <c r="JO132" s="168">
        <v>5.9420289855072461</v>
      </c>
      <c r="JP132" s="168">
        <v>5.2061403508771926</v>
      </c>
      <c r="JQ132" s="168">
        <v>7.4657142857142853</v>
      </c>
      <c r="JR132" s="168">
        <v>7</v>
      </c>
      <c r="JS132" s="168">
        <v>3.4090909090909092</v>
      </c>
      <c r="JT132" s="168">
        <v>4.26</v>
      </c>
      <c r="JU132" s="168">
        <v>4.2360965372507868</v>
      </c>
      <c r="JV132" s="168">
        <v>6.663636363636364</v>
      </c>
      <c r="JW132" s="168">
        <v>15</v>
      </c>
      <c r="JX132" s="168">
        <v>8.8333333333333339</v>
      </c>
      <c r="JY132" s="168">
        <v>7</v>
      </c>
      <c r="JZ132" s="168">
        <v>3.72</v>
      </c>
      <c r="KA132" s="168">
        <v>3.8148148148148149</v>
      </c>
      <c r="KB132" s="168">
        <v>5.25</v>
      </c>
      <c r="KC132" s="168">
        <v>4.2790697674418601</v>
      </c>
      <c r="KD132" s="168"/>
      <c r="KE132" s="168"/>
      <c r="KF132" s="168">
        <v>3</v>
      </c>
      <c r="KG132" s="169"/>
      <c r="KH132" s="464">
        <f t="shared" si="27"/>
        <v>6.4741487477008421</v>
      </c>
      <c r="KI132" s="149">
        <v>2281</v>
      </c>
      <c r="KJ132" s="150">
        <v>1093</v>
      </c>
      <c r="KK132" s="150">
        <v>1</v>
      </c>
      <c r="KL132" s="150"/>
      <c r="KM132" s="150"/>
      <c r="KN132" s="296">
        <v>4155</v>
      </c>
      <c r="KO132" s="330">
        <f t="shared" si="28"/>
        <v>0.30292164674634792</v>
      </c>
      <c r="KP132" s="331">
        <f t="shared" si="29"/>
        <v>0.14515272244355909</v>
      </c>
      <c r="KQ132" s="331">
        <f t="shared" si="30"/>
        <v>1.3280212483399734E-4</v>
      </c>
      <c r="KR132" s="331">
        <f t="shared" si="31"/>
        <v>0</v>
      </c>
      <c r="KS132" s="331">
        <f t="shared" si="32"/>
        <v>0</v>
      </c>
      <c r="KT132" s="332">
        <v>0.55179282868525892</v>
      </c>
      <c r="KU132" s="324">
        <v>5129.8629000000001</v>
      </c>
      <c r="KV132" s="170">
        <v>472.25880000000006</v>
      </c>
      <c r="KW132" s="342">
        <v>5602.1216999999997</v>
      </c>
      <c r="KX132" s="351">
        <f t="shared" si="33"/>
        <v>8.4299989412939758E-2</v>
      </c>
      <c r="KY132" s="352">
        <f t="shared" si="34"/>
        <v>0.7439736653386454</v>
      </c>
      <c r="KZ132" s="346">
        <v>2645.0698000000002</v>
      </c>
      <c r="LA132" s="171">
        <v>2799.2245999999996</v>
      </c>
      <c r="LB132" s="172">
        <v>157.82729999999998</v>
      </c>
      <c r="LC132" s="173">
        <v>0.47215500512957448</v>
      </c>
      <c r="LD132" s="174">
        <v>150</v>
      </c>
      <c r="LE132" s="175">
        <v>570</v>
      </c>
      <c r="LF132" s="175">
        <v>10</v>
      </c>
      <c r="LG132" s="175">
        <v>180</v>
      </c>
      <c r="LH132" s="175">
        <v>3129</v>
      </c>
      <c r="LI132" s="175">
        <v>4424</v>
      </c>
      <c r="LJ132" s="175">
        <v>2288</v>
      </c>
      <c r="LK132" s="175">
        <v>1886</v>
      </c>
      <c r="LL132" s="175">
        <v>5506</v>
      </c>
      <c r="LM132" s="175">
        <v>680</v>
      </c>
      <c r="LN132" s="175">
        <v>903</v>
      </c>
      <c r="LO132" s="175">
        <v>2043</v>
      </c>
      <c r="LP132" s="175">
        <v>31</v>
      </c>
      <c r="LQ132" s="175">
        <v>1564</v>
      </c>
      <c r="LR132" s="175">
        <v>3853</v>
      </c>
      <c r="LS132" s="175">
        <v>3079</v>
      </c>
      <c r="LT132" s="175">
        <v>572</v>
      </c>
      <c r="LU132" s="175">
        <v>217</v>
      </c>
      <c r="LV132" s="175">
        <v>257</v>
      </c>
      <c r="LW132" s="175">
        <v>12</v>
      </c>
      <c r="LX132" s="175">
        <v>40</v>
      </c>
      <c r="LY132" s="175">
        <v>104</v>
      </c>
      <c r="LZ132" s="175">
        <v>17</v>
      </c>
      <c r="MA132" s="175">
        <v>138</v>
      </c>
      <c r="MB132" s="175"/>
      <c r="MC132" s="175"/>
      <c r="MD132" s="175">
        <v>2</v>
      </c>
      <c r="ME132" s="364"/>
      <c r="MF132" s="374">
        <f t="shared" si="35"/>
        <v>31655</v>
      </c>
      <c r="MG132" s="375">
        <f t="shared" si="36"/>
        <v>86.489071038251367</v>
      </c>
      <c r="MH132" s="369">
        <v>693</v>
      </c>
      <c r="MI132" s="156">
        <v>146</v>
      </c>
      <c r="MJ132" s="156"/>
      <c r="MK132" s="156">
        <v>16</v>
      </c>
      <c r="ML132" s="156">
        <v>778</v>
      </c>
      <c r="MM132" s="156">
        <v>602</v>
      </c>
      <c r="MN132" s="156">
        <v>363</v>
      </c>
      <c r="MO132" s="156">
        <v>303</v>
      </c>
      <c r="MP132" s="156">
        <v>460</v>
      </c>
      <c r="MQ132" s="156">
        <v>12</v>
      </c>
      <c r="MR132" s="156">
        <v>55</v>
      </c>
      <c r="MS132" s="156">
        <v>218</v>
      </c>
      <c r="MT132" s="156"/>
      <c r="MU132" s="156">
        <v>5</v>
      </c>
      <c r="MV132" s="156">
        <v>3</v>
      </c>
      <c r="MW132" s="156">
        <v>6</v>
      </c>
      <c r="MX132" s="156">
        <v>49</v>
      </c>
      <c r="MY132" s="156">
        <v>35</v>
      </c>
      <c r="MZ132" s="156">
        <v>119</v>
      </c>
      <c r="NA132" s="156"/>
      <c r="NB132" s="156">
        <v>31</v>
      </c>
      <c r="NC132" s="156">
        <v>50</v>
      </c>
      <c r="ND132" s="156"/>
      <c r="NE132" s="156">
        <v>4</v>
      </c>
      <c r="NF132" s="156"/>
      <c r="NG132" s="156"/>
      <c r="NH132" s="156"/>
      <c r="NI132" s="278"/>
      <c r="NJ132" s="289">
        <f t="shared" si="37"/>
        <v>3948</v>
      </c>
      <c r="NK132" s="290">
        <f t="shared" si="38"/>
        <v>10.78688524590164</v>
      </c>
      <c r="NL132" s="386">
        <f t="shared" si="39"/>
        <v>31655</v>
      </c>
      <c r="NM132" s="387">
        <f t="shared" si="40"/>
        <v>3948</v>
      </c>
      <c r="NN132" s="393">
        <f t="shared" si="41"/>
        <v>0.11088953178102968</v>
      </c>
      <c r="NO132" s="380"/>
      <c r="NP132" s="176">
        <v>7</v>
      </c>
      <c r="NQ132" s="176">
        <v>65</v>
      </c>
      <c r="NR132" s="176">
        <v>281</v>
      </c>
      <c r="NS132" s="176">
        <v>535</v>
      </c>
      <c r="NT132" s="176">
        <v>970</v>
      </c>
      <c r="NU132" s="176">
        <v>1946</v>
      </c>
      <c r="NV132" s="176"/>
      <c r="NW132" s="176"/>
      <c r="NX132" s="176"/>
      <c r="NY132" s="176">
        <v>144</v>
      </c>
      <c r="NZ132" s="176"/>
      <c r="OA132" s="176"/>
      <c r="OB132" s="176"/>
      <c r="OC132" s="176"/>
      <c r="OD132" s="176"/>
      <c r="OE132" s="397"/>
      <c r="OF132" s="403">
        <f t="shared" si="42"/>
        <v>3948</v>
      </c>
      <c r="OG132" s="407">
        <f t="shared" si="43"/>
        <v>8.941236068895643E-2</v>
      </c>
      <c r="OH132" s="415">
        <v>551</v>
      </c>
      <c r="OI132" s="416">
        <v>1</v>
      </c>
      <c r="OJ132" s="416">
        <v>37</v>
      </c>
      <c r="OK132" s="416">
        <v>589</v>
      </c>
      <c r="OL132" s="416">
        <v>402</v>
      </c>
      <c r="OM132" s="416">
        <v>6</v>
      </c>
      <c r="ON132" s="416">
        <v>63</v>
      </c>
      <c r="OO132" s="416">
        <v>471</v>
      </c>
      <c r="OP132" s="417">
        <v>1060</v>
      </c>
      <c r="OQ132" s="429"/>
      <c r="OR132" s="430"/>
      <c r="OS132" s="431"/>
      <c r="OT132" s="346">
        <v>5.3</v>
      </c>
      <c r="OU132" s="177">
        <v>1.06</v>
      </c>
      <c r="OV132" s="171">
        <v>4.2</v>
      </c>
      <c r="OW132" s="177">
        <v>0.24705882352941178</v>
      </c>
      <c r="OX132" s="171">
        <v>24</v>
      </c>
      <c r="OY132" s="177">
        <v>4.8</v>
      </c>
      <c r="OZ132" s="171">
        <v>34.25</v>
      </c>
      <c r="PA132" s="178">
        <v>2.0147058823529411</v>
      </c>
      <c r="PB132" s="155"/>
      <c r="PC132" s="156"/>
      <c r="PD132" s="156"/>
      <c r="PE132" s="156"/>
      <c r="PF132" s="156"/>
      <c r="PG132" s="156"/>
      <c r="PH132" s="156"/>
      <c r="PI132" s="156"/>
      <c r="PJ132" s="157"/>
    </row>
    <row r="133" spans="1:426" x14ac:dyDescent="0.15">
      <c r="A133" s="130" t="s">
        <v>814</v>
      </c>
      <c r="B133" s="131" t="s">
        <v>815</v>
      </c>
      <c r="C133" s="1093" t="s">
        <v>816</v>
      </c>
      <c r="D133" s="1094" t="s">
        <v>817</v>
      </c>
      <c r="E133" s="1094" t="s">
        <v>229</v>
      </c>
      <c r="F133" s="1093" t="s">
        <v>691</v>
      </c>
      <c r="G133" s="1093" t="s">
        <v>818</v>
      </c>
      <c r="H133" s="132" t="s">
        <v>492</v>
      </c>
      <c r="I133" s="132" t="s">
        <v>493</v>
      </c>
      <c r="J133" s="133" t="s">
        <v>282</v>
      </c>
      <c r="K133" s="134">
        <v>2795479</v>
      </c>
      <c r="L133" s="135">
        <v>10884</v>
      </c>
      <c r="M133" s="135">
        <v>2707496</v>
      </c>
      <c r="N133" s="135">
        <v>953998</v>
      </c>
      <c r="O133" s="136">
        <v>0.3523543525087387</v>
      </c>
      <c r="P133" s="137">
        <v>87983</v>
      </c>
      <c r="Q133" s="138">
        <v>155539.14922999998</v>
      </c>
      <c r="R133" s="139">
        <v>1529761.3948499996</v>
      </c>
      <c r="S133" s="139">
        <v>510.93299999999999</v>
      </c>
      <c r="T133" s="139">
        <v>1685811.4770799996</v>
      </c>
      <c r="U133" s="467">
        <f t="shared" ref="U133:U170" si="44">T133/K133</f>
        <v>0.60304923667106769</v>
      </c>
      <c r="V133" s="140">
        <v>216.3660318</v>
      </c>
      <c r="W133" s="141">
        <v>0</v>
      </c>
      <c r="X133" s="141">
        <v>264.05931220000002</v>
      </c>
      <c r="Y133" s="141">
        <v>120.7242328</v>
      </c>
      <c r="Z133" s="141">
        <v>24.889894179999999</v>
      </c>
      <c r="AA133" s="141">
        <v>140.6709524</v>
      </c>
      <c r="AB133" s="141">
        <v>3.47</v>
      </c>
      <c r="AC133" s="141">
        <v>158.85196429999999</v>
      </c>
      <c r="AD133" s="141">
        <v>63.87232143</v>
      </c>
      <c r="AE133" s="141">
        <v>992.90470911000011</v>
      </c>
      <c r="AF133" s="142">
        <v>0.28092902030729355</v>
      </c>
      <c r="AG133" s="143">
        <v>0.34285383552227156</v>
      </c>
      <c r="AH133" s="147"/>
      <c r="AI133" s="148">
        <v>1</v>
      </c>
      <c r="AJ133" s="149">
        <v>26847</v>
      </c>
      <c r="AK133" s="150">
        <v>2268</v>
      </c>
      <c r="AL133" s="150">
        <v>2923</v>
      </c>
      <c r="AM133" s="150">
        <v>775</v>
      </c>
      <c r="AN133" s="151">
        <v>17984</v>
      </c>
      <c r="AO133" s="149">
        <v>15968</v>
      </c>
      <c r="AP133" s="150">
        <v>4710</v>
      </c>
      <c r="AQ133" s="151">
        <v>226</v>
      </c>
      <c r="AR133" s="152"/>
      <c r="AS133" s="153">
        <v>1</v>
      </c>
      <c r="AT133" s="153"/>
      <c r="AU133" s="153"/>
      <c r="AV133" s="153"/>
      <c r="AW133" s="153"/>
      <c r="AX133" s="153"/>
      <c r="AY133" s="153"/>
      <c r="AZ133" s="153"/>
      <c r="BA133" s="153"/>
      <c r="BB133" s="153"/>
      <c r="BC133" s="153"/>
      <c r="BD133" s="153"/>
      <c r="BE133" s="153"/>
      <c r="BF133" s="153"/>
      <c r="BG133" s="153"/>
      <c r="BH133" s="153"/>
      <c r="BI133" s="153"/>
      <c r="BJ133" s="153"/>
      <c r="BK133" s="153"/>
      <c r="BL133" s="153"/>
      <c r="BM133" s="153"/>
      <c r="BN133" s="153"/>
      <c r="BO133" s="153"/>
      <c r="BP133" s="153"/>
      <c r="BQ133" s="153"/>
      <c r="BR133" s="153"/>
      <c r="BS133" s="154">
        <v>1</v>
      </c>
      <c r="BT133" s="155"/>
      <c r="BU133" s="156"/>
      <c r="BV133" s="156"/>
      <c r="BW133" s="156"/>
      <c r="BX133" s="156"/>
      <c r="BY133" s="156"/>
      <c r="BZ133" s="156"/>
      <c r="CA133" s="156"/>
      <c r="CB133" s="156">
        <v>24</v>
      </c>
      <c r="CC133" s="156"/>
      <c r="CD133" s="156"/>
      <c r="CE133" s="156"/>
      <c r="CF133" s="156">
        <v>48</v>
      </c>
      <c r="CG133" s="156"/>
      <c r="CH133" s="156"/>
      <c r="CI133" s="156">
        <v>47</v>
      </c>
      <c r="CJ133" s="156"/>
      <c r="CK133" s="156"/>
      <c r="CL133" s="156"/>
      <c r="CM133" s="156"/>
      <c r="CN133" s="156"/>
      <c r="CO133" s="156">
        <v>18</v>
      </c>
      <c r="CP133" s="156"/>
      <c r="CQ133" s="156">
        <v>24</v>
      </c>
      <c r="CR133" s="156"/>
      <c r="CS133" s="156"/>
      <c r="CT133" s="156"/>
      <c r="CU133" s="156"/>
      <c r="CV133" s="156">
        <v>20</v>
      </c>
      <c r="CW133" s="156"/>
      <c r="CX133" s="156"/>
      <c r="CY133" s="156"/>
      <c r="CZ133" s="156"/>
      <c r="DA133" s="156"/>
      <c r="DB133" s="156"/>
      <c r="DC133" s="156"/>
      <c r="DD133" s="156"/>
      <c r="DE133" s="156"/>
      <c r="DF133" s="156">
        <v>16</v>
      </c>
      <c r="DG133" s="278">
        <v>42</v>
      </c>
      <c r="DH133" s="289">
        <v>239</v>
      </c>
      <c r="DI133" s="290">
        <f t="shared" ref="DI133:DI169" si="45">COUNT(BT133:DG133)</f>
        <v>8</v>
      </c>
      <c r="DJ133" s="284"/>
      <c r="DK133" s="158"/>
      <c r="DL133" s="158"/>
      <c r="DM133" s="158"/>
      <c r="DN133" s="158"/>
      <c r="DO133" s="158"/>
      <c r="DP133" s="158"/>
      <c r="DQ133" s="158"/>
      <c r="DR133" s="158">
        <v>0.14071038251366119</v>
      </c>
      <c r="DS133" s="158"/>
      <c r="DT133" s="158"/>
      <c r="DU133" s="158"/>
      <c r="DV133" s="158">
        <v>0.50586293260473592</v>
      </c>
      <c r="DW133" s="158"/>
      <c r="DX133" s="158"/>
      <c r="DY133" s="158">
        <v>1.0198814091384723</v>
      </c>
      <c r="DZ133" s="158"/>
      <c r="EA133" s="158"/>
      <c r="EB133" s="158"/>
      <c r="EC133" s="158"/>
      <c r="ED133" s="158"/>
      <c r="EE133" s="158">
        <v>0.75607164541590766</v>
      </c>
      <c r="EF133" s="158"/>
      <c r="EG133" s="158">
        <v>0.62613843351548271</v>
      </c>
      <c r="EH133" s="158"/>
      <c r="EI133" s="158"/>
      <c r="EJ133" s="158"/>
      <c r="EK133" s="158"/>
      <c r="EL133" s="158">
        <v>1.1499999999999999</v>
      </c>
      <c r="EM133" s="158"/>
      <c r="EN133" s="158"/>
      <c r="EO133" s="158"/>
      <c r="EP133" s="158"/>
      <c r="EQ133" s="158"/>
      <c r="ER133" s="158"/>
      <c r="ES133" s="158"/>
      <c r="ET133" s="158"/>
      <c r="EU133" s="158"/>
      <c r="EV133" s="158">
        <v>0.68118169398907102</v>
      </c>
      <c r="EW133" s="159">
        <v>0.87848035389018997</v>
      </c>
      <c r="EX133" s="160">
        <v>0.73232046093696412</v>
      </c>
      <c r="EY133" s="149">
        <v>5</v>
      </c>
      <c r="EZ133" s="150"/>
      <c r="FA133" s="150"/>
      <c r="FB133" s="150"/>
      <c r="FC133" s="150"/>
      <c r="FD133" s="150"/>
      <c r="FE133" s="150">
        <v>6</v>
      </c>
      <c r="FF133" s="150"/>
      <c r="FG133" s="150"/>
      <c r="FH133" s="150"/>
      <c r="FI133" s="150"/>
      <c r="FJ133" s="150"/>
      <c r="FK133" s="150">
        <v>3</v>
      </c>
      <c r="FL133" s="150"/>
      <c r="FM133" s="150"/>
      <c r="FN133" s="150"/>
      <c r="FO133" s="150"/>
      <c r="FP133" s="150"/>
      <c r="FQ133" s="150">
        <v>10</v>
      </c>
      <c r="FR133" s="150"/>
      <c r="FS133" s="150">
        <v>3</v>
      </c>
      <c r="FT133" s="150"/>
      <c r="FU133" s="150"/>
      <c r="FV133" s="150"/>
      <c r="FW133" s="150"/>
      <c r="FX133" s="150"/>
      <c r="FY133" s="150"/>
      <c r="FZ133" s="150"/>
      <c r="GA133" s="150"/>
      <c r="GB133" s="150"/>
      <c r="GC133" s="150"/>
      <c r="GD133" s="296">
        <v>3</v>
      </c>
      <c r="GE133" s="307">
        <v>30</v>
      </c>
      <c r="GF133" s="308">
        <f t="shared" ref="GF133:GF169" si="46">COUNT(EY133:GD133)</f>
        <v>6</v>
      </c>
      <c r="GG133" s="302">
        <v>0.56557377049180324</v>
      </c>
      <c r="GH133" s="161"/>
      <c r="GI133" s="161"/>
      <c r="GJ133" s="161"/>
      <c r="GK133" s="161"/>
      <c r="GL133" s="161"/>
      <c r="GM133" s="161">
        <v>0.41985428051001822</v>
      </c>
      <c r="GN133" s="161"/>
      <c r="GO133" s="161"/>
      <c r="GP133" s="161"/>
      <c r="GQ133" s="161"/>
      <c r="GR133" s="161"/>
      <c r="GS133" s="161">
        <v>1.0154826958105647</v>
      </c>
      <c r="GT133" s="161"/>
      <c r="GU133" s="161"/>
      <c r="GV133" s="161"/>
      <c r="GW133" s="161"/>
      <c r="GX133" s="161"/>
      <c r="GY133" s="161">
        <v>0.61475409836065575</v>
      </c>
      <c r="GZ133" s="161"/>
      <c r="HA133" s="161">
        <v>0.2103825136612022</v>
      </c>
      <c r="HB133" s="161"/>
      <c r="HC133" s="161"/>
      <c r="HD133" s="161"/>
      <c r="HE133" s="161"/>
      <c r="HF133" s="161"/>
      <c r="HG133" s="161"/>
      <c r="HH133" s="161"/>
      <c r="HI133" s="161"/>
      <c r="HJ133" s="161"/>
      <c r="HK133" s="161"/>
      <c r="HL133" s="162">
        <v>0.61111111111111116</v>
      </c>
      <c r="HM133" s="163">
        <v>0.56684881602914394</v>
      </c>
      <c r="HN133" s="152"/>
      <c r="HO133" s="153"/>
      <c r="HP133" s="153"/>
      <c r="HQ133" s="153"/>
      <c r="HR133" s="153">
        <v>11</v>
      </c>
      <c r="HS133" s="164">
        <v>1.0807252856433185</v>
      </c>
      <c r="HT133" s="153">
        <v>5</v>
      </c>
      <c r="HU133" s="165">
        <v>0.52185792349726778</v>
      </c>
      <c r="HV133" s="154"/>
      <c r="HW133" s="144">
        <v>44</v>
      </c>
      <c r="HX133" s="145">
        <v>797</v>
      </c>
      <c r="HY133" s="145">
        <v>24</v>
      </c>
      <c r="HZ133" s="145">
        <v>301</v>
      </c>
      <c r="IA133" s="145">
        <v>692</v>
      </c>
      <c r="IB133" s="145">
        <v>983</v>
      </c>
      <c r="IC133" s="145">
        <v>1845</v>
      </c>
      <c r="ID133" s="145">
        <v>617</v>
      </c>
      <c r="IE133" s="145">
        <v>2731</v>
      </c>
      <c r="IF133" s="145">
        <v>525</v>
      </c>
      <c r="IG133" s="145">
        <v>511</v>
      </c>
      <c r="IH133" s="145">
        <v>1269</v>
      </c>
      <c r="II133" s="145">
        <v>431</v>
      </c>
      <c r="IJ133" s="145">
        <v>782</v>
      </c>
      <c r="IK133" s="145">
        <v>1797</v>
      </c>
      <c r="IL133" s="145">
        <v>1461</v>
      </c>
      <c r="IM133" s="145">
        <v>155</v>
      </c>
      <c r="IN133" s="145">
        <v>40</v>
      </c>
      <c r="IO133" s="145">
        <v>268</v>
      </c>
      <c r="IP133" s="145">
        <v>69</v>
      </c>
      <c r="IQ133" s="145">
        <v>36</v>
      </c>
      <c r="IR133" s="145">
        <v>102</v>
      </c>
      <c r="IS133" s="145">
        <v>6</v>
      </c>
      <c r="IT133" s="145">
        <v>92</v>
      </c>
      <c r="IU133" s="145"/>
      <c r="IV133" s="145"/>
      <c r="IW133" s="145">
        <v>4</v>
      </c>
      <c r="IX133" s="146">
        <v>5</v>
      </c>
      <c r="IY133" s="166">
        <v>15587</v>
      </c>
      <c r="IZ133" s="315">
        <f t="shared" ref="IZ133:IZ170" si="47">(IV133+HW133)/IY133</f>
        <v>2.8228652081863093E-3</v>
      </c>
      <c r="JA133" s="439">
        <f t="shared" ref="JA133:JA169" si="48">IY133/366</f>
        <v>42.587431693989068</v>
      </c>
      <c r="JB133" s="444">
        <v>4983</v>
      </c>
      <c r="JC133" s="452">
        <v>0.31968948482709952</v>
      </c>
      <c r="JD133" s="445">
        <v>7661</v>
      </c>
      <c r="JE133" s="454">
        <v>0.49149932636171167</v>
      </c>
      <c r="JF133" s="167">
        <v>27.704545454545453</v>
      </c>
      <c r="JG133" s="168">
        <v>6.1367628607277291</v>
      </c>
      <c r="JH133" s="168">
        <v>3.2916666666666665</v>
      </c>
      <c r="JI133" s="168">
        <v>3.1362126245847177</v>
      </c>
      <c r="JJ133" s="168">
        <v>7.7413294797687859</v>
      </c>
      <c r="JK133" s="168">
        <v>5.6358087487283823</v>
      </c>
      <c r="JL133" s="168">
        <v>4.667750677506775</v>
      </c>
      <c r="JM133" s="168">
        <v>5.1831442463533222</v>
      </c>
      <c r="JN133" s="168">
        <v>6.621017942145734</v>
      </c>
      <c r="JO133" s="168">
        <v>5.4076190476190478</v>
      </c>
      <c r="JP133" s="168">
        <v>4.4559686888454015</v>
      </c>
      <c r="JQ133" s="168">
        <v>4.4743892828999208</v>
      </c>
      <c r="JR133" s="168">
        <v>3.9767981438515081</v>
      </c>
      <c r="JS133" s="168">
        <v>2.8324808184143224</v>
      </c>
      <c r="JT133" s="168">
        <v>4.7295492487479134</v>
      </c>
      <c r="JU133" s="168">
        <v>5.8959616700889805</v>
      </c>
      <c r="JV133" s="168">
        <v>4.67741935483871</v>
      </c>
      <c r="JW133" s="168">
        <v>5.0250000000000004</v>
      </c>
      <c r="JX133" s="168">
        <v>8.7201492537313428</v>
      </c>
      <c r="JY133" s="168">
        <v>5.1159420289855069</v>
      </c>
      <c r="JZ133" s="168">
        <v>2.0555555555555554</v>
      </c>
      <c r="KA133" s="168">
        <v>4.166666666666667</v>
      </c>
      <c r="KB133" s="168">
        <v>23.833333333333332</v>
      </c>
      <c r="KC133" s="168">
        <v>2.9239130434782608</v>
      </c>
      <c r="KD133" s="168"/>
      <c r="KE133" s="168"/>
      <c r="KF133" s="168">
        <v>10</v>
      </c>
      <c r="KG133" s="169">
        <v>11.8</v>
      </c>
      <c r="KH133" s="464">
        <f t="shared" ref="KH133:KH170" si="49">AVERAGE(JF133:KG133)</f>
        <v>6.9311148014647719</v>
      </c>
      <c r="KI133" s="149">
        <v>6405</v>
      </c>
      <c r="KJ133" s="150">
        <v>2158</v>
      </c>
      <c r="KK133" s="150">
        <v>20</v>
      </c>
      <c r="KL133" s="150">
        <v>102</v>
      </c>
      <c r="KM133" s="150"/>
      <c r="KN133" s="296">
        <v>6902</v>
      </c>
      <c r="KO133" s="330">
        <f t="shared" ref="KO133:KO170" si="50">KI133/SUM(KI133:KN133)</f>
        <v>0.41091935587348433</v>
      </c>
      <c r="KP133" s="331">
        <f t="shared" ref="KP133:KP170" si="51">KJ133/SUM(KI133:KN133)</f>
        <v>0.13844870725604672</v>
      </c>
      <c r="KQ133" s="331">
        <f t="shared" ref="KQ133:KQ170" si="52">KK133/SUM(KI133:KN133)</f>
        <v>1.283120549175595E-3</v>
      </c>
      <c r="KR133" s="331">
        <f t="shared" ref="KR133:KR170" si="53">KL133/SUM(KI133:KN133)</f>
        <v>6.5439148007955346E-3</v>
      </c>
      <c r="KS133" s="331">
        <f t="shared" ref="KS133:KS170" si="54">KM133/SUM(KI133:KN133)</f>
        <v>0</v>
      </c>
      <c r="KT133" s="332">
        <v>0.44280490152049784</v>
      </c>
      <c r="KU133" s="324">
        <v>12862.3264</v>
      </c>
      <c r="KV133" s="170">
        <v>2073.8997999999997</v>
      </c>
      <c r="KW133" s="342">
        <v>14936.226200000001</v>
      </c>
      <c r="KX133" s="351">
        <f t="shared" ref="KX133:KX170" si="55">KV133/KW133</f>
        <v>0.13885032083940987</v>
      </c>
      <c r="KY133" s="352">
        <f t="shared" ref="KY133:KY170" si="56">KW133/IY133</f>
        <v>0.95824893821774559</v>
      </c>
      <c r="KZ133" s="346">
        <v>5251.2212000000009</v>
      </c>
      <c r="LA133" s="171">
        <v>8395.9873000000007</v>
      </c>
      <c r="LB133" s="172">
        <v>1289.0176999999999</v>
      </c>
      <c r="LC133" s="173">
        <v>0.35157616988955354</v>
      </c>
      <c r="LD133" s="174">
        <v>292</v>
      </c>
      <c r="LE133" s="175">
        <v>3798</v>
      </c>
      <c r="LF133" s="175">
        <v>58</v>
      </c>
      <c r="LG133" s="175">
        <v>683</v>
      </c>
      <c r="LH133" s="175">
        <v>3826</v>
      </c>
      <c r="LI133" s="175">
        <v>4610</v>
      </c>
      <c r="LJ133" s="175">
        <v>6104</v>
      </c>
      <c r="LK133" s="175">
        <v>2539</v>
      </c>
      <c r="LL133" s="175">
        <v>15193</v>
      </c>
      <c r="LM133" s="175">
        <v>2312</v>
      </c>
      <c r="LN133" s="175">
        <v>1612</v>
      </c>
      <c r="LO133" s="175">
        <v>4423</v>
      </c>
      <c r="LP133" s="175">
        <v>1331</v>
      </c>
      <c r="LQ133" s="175">
        <v>1815</v>
      </c>
      <c r="LR133" s="175">
        <v>6860</v>
      </c>
      <c r="LS133" s="175">
        <v>4974</v>
      </c>
      <c r="LT133" s="175">
        <v>548</v>
      </c>
      <c r="LU133" s="175">
        <v>161</v>
      </c>
      <c r="LV133" s="175">
        <v>1863</v>
      </c>
      <c r="LW133" s="175">
        <v>212</v>
      </c>
      <c r="LX133" s="175">
        <v>45</v>
      </c>
      <c r="LY133" s="175">
        <v>301</v>
      </c>
      <c r="LZ133" s="175">
        <v>137</v>
      </c>
      <c r="MA133" s="175">
        <v>192</v>
      </c>
      <c r="MB133" s="175"/>
      <c r="MC133" s="175"/>
      <c r="MD133" s="175">
        <v>36</v>
      </c>
      <c r="ME133" s="364">
        <v>54</v>
      </c>
      <c r="MF133" s="374">
        <f t="shared" ref="MF133:MF170" si="57">SUM(LD133:ME133)</f>
        <v>63979</v>
      </c>
      <c r="MG133" s="375">
        <f t="shared" ref="MG133:MG169" si="58">MF133/366</f>
        <v>174.80601092896174</v>
      </c>
      <c r="MH133" s="369">
        <v>882</v>
      </c>
      <c r="MI133" s="156">
        <v>330</v>
      </c>
      <c r="MJ133" s="156"/>
      <c r="MK133" s="156">
        <v>10</v>
      </c>
      <c r="ML133" s="156">
        <v>842</v>
      </c>
      <c r="MM133" s="156">
        <v>128</v>
      </c>
      <c r="MN133" s="156">
        <v>852</v>
      </c>
      <c r="MO133" s="156">
        <v>45</v>
      </c>
      <c r="MP133" s="156">
        <v>249</v>
      </c>
      <c r="MQ133" s="156">
        <v>48</v>
      </c>
      <c r="MR133" s="156">
        <v>180</v>
      </c>
      <c r="MS133" s="156">
        <v>215</v>
      </c>
      <c r="MT133" s="156">
        <v>7</v>
      </c>
      <c r="MU133" s="156">
        <v>6</v>
      </c>
      <c r="MV133" s="156"/>
      <c r="MW133" s="156">
        <v>2185</v>
      </c>
      <c r="MX133" s="156">
        <v>29</v>
      </c>
      <c r="MY133" s="156">
        <v>2</v>
      </c>
      <c r="MZ133" s="156">
        <v>219</v>
      </c>
      <c r="NA133" s="156">
        <v>78</v>
      </c>
      <c r="NB133" s="156">
        <v>4</v>
      </c>
      <c r="NC133" s="156">
        <v>30</v>
      </c>
      <c r="ND133" s="156"/>
      <c r="NE133" s="156">
        <v>13</v>
      </c>
      <c r="NF133" s="156"/>
      <c r="NG133" s="156"/>
      <c r="NH133" s="156"/>
      <c r="NI133" s="278"/>
      <c r="NJ133" s="289">
        <f t="shared" ref="NJ133:NJ170" si="59">SUM(MH133:NI133)</f>
        <v>6354</v>
      </c>
      <c r="NK133" s="290">
        <f t="shared" ref="NK133:NK169" si="60">NJ133/366</f>
        <v>17.360655737704917</v>
      </c>
      <c r="NL133" s="386">
        <f t="shared" ref="NL133:NL170" si="61">MF133</f>
        <v>63979</v>
      </c>
      <c r="NM133" s="387">
        <f t="shared" ref="NM133:NM170" si="62">NJ133</f>
        <v>6354</v>
      </c>
      <c r="NN133" s="393">
        <f t="shared" ref="NN133:NN170" si="63">NM133/(NL133+NM133)</f>
        <v>9.0341660387016048E-2</v>
      </c>
      <c r="NO133" s="380"/>
      <c r="NP133" s="176">
        <v>20</v>
      </c>
      <c r="NQ133" s="176">
        <v>168</v>
      </c>
      <c r="NR133" s="176">
        <v>452</v>
      </c>
      <c r="NS133" s="176">
        <v>309</v>
      </c>
      <c r="NT133" s="176">
        <v>1006</v>
      </c>
      <c r="NU133" s="176">
        <v>1152</v>
      </c>
      <c r="NV133" s="176"/>
      <c r="NW133" s="176"/>
      <c r="NX133" s="176"/>
      <c r="NY133" s="176">
        <v>918</v>
      </c>
      <c r="NZ133" s="176"/>
      <c r="OA133" s="176"/>
      <c r="OB133" s="176"/>
      <c r="OC133" s="176">
        <v>2329</v>
      </c>
      <c r="OD133" s="176"/>
      <c r="OE133" s="397"/>
      <c r="OF133" s="403">
        <f t="shared" ref="OF133:OF170" si="64">SUM(NO133:OE133)</f>
        <v>6354</v>
      </c>
      <c r="OG133" s="407">
        <f t="shared" ref="OG133:OG170" si="65">(NP133+NQ133+NR133+NV133+NW133+NZ133+OA133)/OF133</f>
        <v>0.10072395341517154</v>
      </c>
      <c r="OH133" s="415">
        <v>363</v>
      </c>
      <c r="OI133" s="416">
        <v>525</v>
      </c>
      <c r="OJ133" s="416">
        <v>58</v>
      </c>
      <c r="OK133" s="416">
        <v>946</v>
      </c>
      <c r="OL133" s="416">
        <v>49</v>
      </c>
      <c r="OM133" s="416">
        <v>272</v>
      </c>
      <c r="ON133" s="416">
        <v>766</v>
      </c>
      <c r="OO133" s="416">
        <v>1087</v>
      </c>
      <c r="OP133" s="417">
        <v>2033</v>
      </c>
      <c r="OQ133" s="429">
        <v>24</v>
      </c>
      <c r="OR133" s="430">
        <v>109</v>
      </c>
      <c r="OS133" s="431">
        <v>133</v>
      </c>
      <c r="OT133" s="346">
        <v>19.450000000000003</v>
      </c>
      <c r="OU133" s="177">
        <v>3.8900000000000006</v>
      </c>
      <c r="OV133" s="171">
        <v>21.13</v>
      </c>
      <c r="OW133" s="177">
        <v>0.84519999999999995</v>
      </c>
      <c r="OX133" s="171">
        <v>70.570000000000007</v>
      </c>
      <c r="OY133" s="177">
        <v>14.114000000000001</v>
      </c>
      <c r="OZ133" s="171">
        <v>51.51</v>
      </c>
      <c r="PA133" s="178">
        <v>2.0604</v>
      </c>
      <c r="PB133" s="155"/>
      <c r="PC133" s="156"/>
      <c r="PD133" s="156"/>
      <c r="PE133" s="156"/>
      <c r="PF133" s="156"/>
      <c r="PG133" s="156"/>
      <c r="PH133" s="156"/>
      <c r="PI133" s="156"/>
      <c r="PJ133" s="157"/>
    </row>
    <row r="134" spans="1:426" x14ac:dyDescent="0.15">
      <c r="A134" s="130" t="s">
        <v>819</v>
      </c>
      <c r="B134" s="131" t="s">
        <v>820</v>
      </c>
      <c r="C134" s="1093" t="s">
        <v>821</v>
      </c>
      <c r="D134" s="1094" t="s">
        <v>822</v>
      </c>
      <c r="E134" s="1094" t="s">
        <v>229</v>
      </c>
      <c r="F134" s="1093" t="s">
        <v>524</v>
      </c>
      <c r="G134" s="1093" t="s">
        <v>524</v>
      </c>
      <c r="H134" s="132" t="s">
        <v>492</v>
      </c>
      <c r="I134" s="132" t="s">
        <v>493</v>
      </c>
      <c r="J134" s="133" t="s">
        <v>282</v>
      </c>
      <c r="K134" s="134">
        <v>976710</v>
      </c>
      <c r="L134" s="135">
        <v>9125</v>
      </c>
      <c r="M134" s="135">
        <v>892396</v>
      </c>
      <c r="N134" s="135">
        <v>551495</v>
      </c>
      <c r="O134" s="136">
        <v>0.61799358132488269</v>
      </c>
      <c r="P134" s="137">
        <v>84314</v>
      </c>
      <c r="Q134" s="138">
        <v>432.10187000000008</v>
      </c>
      <c r="R134" s="139">
        <v>885205.70708999992</v>
      </c>
      <c r="S134" s="139">
        <v>31.59985</v>
      </c>
      <c r="T134" s="139">
        <v>885669.40880999994</v>
      </c>
      <c r="U134" s="467">
        <f t="shared" si="44"/>
        <v>0.90678851328439347</v>
      </c>
      <c r="V134" s="140">
        <v>119.7530754</v>
      </c>
      <c r="W134" s="141">
        <v>0</v>
      </c>
      <c r="X134" s="141">
        <v>246.69603169999999</v>
      </c>
      <c r="Y134" s="141">
        <v>106.83068780000001</v>
      </c>
      <c r="Z134" s="141">
        <v>23.07899471</v>
      </c>
      <c r="AA134" s="141">
        <v>165.7057672</v>
      </c>
      <c r="AB134" s="141">
        <v>3.5</v>
      </c>
      <c r="AC134" s="141">
        <v>60.436011909999998</v>
      </c>
      <c r="AD134" s="141">
        <v>65.386011909999993</v>
      </c>
      <c r="AE134" s="141">
        <v>791.38658063000003</v>
      </c>
      <c r="AF134" s="142">
        <v>0.17992706218306956</v>
      </c>
      <c r="AG134" s="143">
        <v>0.37065680432623277</v>
      </c>
      <c r="AH134" s="147"/>
      <c r="AI134" s="148">
        <v>1</v>
      </c>
      <c r="AJ134" s="149">
        <v>78</v>
      </c>
      <c r="AK134" s="150">
        <v>2018</v>
      </c>
      <c r="AL134" s="150">
        <v>202</v>
      </c>
      <c r="AM134" s="150">
        <v>27</v>
      </c>
      <c r="AN134" s="151">
        <v>714</v>
      </c>
      <c r="AO134" s="149">
        <v>7606</v>
      </c>
      <c r="AP134" s="150">
        <v>6532</v>
      </c>
      <c r="AQ134" s="151">
        <v>320</v>
      </c>
      <c r="AR134" s="152"/>
      <c r="AS134" s="153"/>
      <c r="AT134" s="153"/>
      <c r="AU134" s="153"/>
      <c r="AV134" s="153"/>
      <c r="AW134" s="153"/>
      <c r="AX134" s="153"/>
      <c r="AY134" s="153"/>
      <c r="AZ134" s="153"/>
      <c r="BA134" s="153"/>
      <c r="BB134" s="153"/>
      <c r="BC134" s="153"/>
      <c r="BD134" s="153"/>
      <c r="BE134" s="153"/>
      <c r="BF134" s="153"/>
      <c r="BG134" s="153"/>
      <c r="BH134" s="153"/>
      <c r="BI134" s="153"/>
      <c r="BJ134" s="153"/>
      <c r="BK134" s="153"/>
      <c r="BL134" s="153"/>
      <c r="BM134" s="153"/>
      <c r="BN134" s="153"/>
      <c r="BO134" s="153"/>
      <c r="BP134" s="153"/>
      <c r="BQ134" s="153"/>
      <c r="BR134" s="153"/>
      <c r="BS134" s="154"/>
      <c r="BT134" s="155"/>
      <c r="BU134" s="156"/>
      <c r="BV134" s="156"/>
      <c r="BW134" s="156"/>
      <c r="BX134" s="156"/>
      <c r="BY134" s="156"/>
      <c r="BZ134" s="156"/>
      <c r="CA134" s="156"/>
      <c r="CB134" s="156"/>
      <c r="CC134" s="156"/>
      <c r="CD134" s="156"/>
      <c r="CE134" s="156"/>
      <c r="CF134" s="156">
        <v>41</v>
      </c>
      <c r="CG134" s="156"/>
      <c r="CH134" s="156"/>
      <c r="CI134" s="156">
        <v>25</v>
      </c>
      <c r="CJ134" s="156">
        <v>20</v>
      </c>
      <c r="CK134" s="156"/>
      <c r="CL134" s="156"/>
      <c r="CM134" s="156"/>
      <c r="CN134" s="156"/>
      <c r="CO134" s="156">
        <v>12</v>
      </c>
      <c r="CP134" s="156"/>
      <c r="CQ134" s="156">
        <v>25</v>
      </c>
      <c r="CR134" s="156"/>
      <c r="CS134" s="156"/>
      <c r="CT134" s="156"/>
      <c r="CU134" s="156"/>
      <c r="CV134" s="156">
        <v>20</v>
      </c>
      <c r="CW134" s="156">
        <v>13</v>
      </c>
      <c r="CX134" s="156"/>
      <c r="CY134" s="156"/>
      <c r="CZ134" s="156"/>
      <c r="DA134" s="156"/>
      <c r="DB134" s="156"/>
      <c r="DC134" s="156">
        <v>20</v>
      </c>
      <c r="DD134" s="156"/>
      <c r="DE134" s="156"/>
      <c r="DF134" s="156">
        <v>6</v>
      </c>
      <c r="DG134" s="278">
        <v>61</v>
      </c>
      <c r="DH134" s="289">
        <v>243</v>
      </c>
      <c r="DI134" s="290">
        <f t="shared" si="45"/>
        <v>10</v>
      </c>
      <c r="DJ134" s="284"/>
      <c r="DK134" s="158"/>
      <c r="DL134" s="158"/>
      <c r="DM134" s="158"/>
      <c r="DN134" s="158"/>
      <c r="DO134" s="158"/>
      <c r="DP134" s="158"/>
      <c r="DQ134" s="158"/>
      <c r="DR134" s="158"/>
      <c r="DS134" s="158"/>
      <c r="DT134" s="158"/>
      <c r="DU134" s="158"/>
      <c r="DV134" s="158">
        <v>0.40083966413434624</v>
      </c>
      <c r="DW134" s="158"/>
      <c r="DX134" s="158"/>
      <c r="DY134" s="158">
        <v>0.6625136612021858</v>
      </c>
      <c r="DZ134" s="158">
        <v>0.57800546448087431</v>
      </c>
      <c r="EA134" s="158"/>
      <c r="EB134" s="158"/>
      <c r="EC134" s="158"/>
      <c r="ED134" s="158"/>
      <c r="EE134" s="158">
        <v>0.82149362477231325</v>
      </c>
      <c r="EF134" s="158"/>
      <c r="EG134" s="158">
        <v>0.20502732240437158</v>
      </c>
      <c r="EH134" s="158"/>
      <c r="EI134" s="158"/>
      <c r="EJ134" s="158"/>
      <c r="EK134" s="158"/>
      <c r="EL134" s="158">
        <v>0.48866120218579234</v>
      </c>
      <c r="EM134" s="158">
        <v>0.16477511559478772</v>
      </c>
      <c r="EN134" s="158"/>
      <c r="EO134" s="158"/>
      <c r="EP134" s="158"/>
      <c r="EQ134" s="158"/>
      <c r="ER134" s="158"/>
      <c r="ES134" s="158">
        <v>0.83620218579234973</v>
      </c>
      <c r="ET134" s="158"/>
      <c r="EU134" s="158"/>
      <c r="EV134" s="158">
        <v>3.1876138433515485E-3</v>
      </c>
      <c r="EW134" s="159">
        <v>0.42210875212756427</v>
      </c>
      <c r="EX134" s="160">
        <v>0.46892217050079832</v>
      </c>
      <c r="EY134" s="149">
        <v>5</v>
      </c>
      <c r="EZ134" s="150"/>
      <c r="FA134" s="150"/>
      <c r="FB134" s="150"/>
      <c r="FC134" s="150"/>
      <c r="FD134" s="150"/>
      <c r="FE134" s="150"/>
      <c r="FF134" s="150"/>
      <c r="FG134" s="150"/>
      <c r="FH134" s="150">
        <v>2</v>
      </c>
      <c r="FI134" s="150"/>
      <c r="FJ134" s="150"/>
      <c r="FK134" s="150">
        <v>8</v>
      </c>
      <c r="FL134" s="150"/>
      <c r="FM134" s="150"/>
      <c r="FN134" s="150"/>
      <c r="FO134" s="150"/>
      <c r="FP134" s="150"/>
      <c r="FQ134" s="150">
        <v>4</v>
      </c>
      <c r="FR134" s="150"/>
      <c r="FS134" s="150"/>
      <c r="FT134" s="150"/>
      <c r="FU134" s="150"/>
      <c r="FV134" s="150"/>
      <c r="FW134" s="150"/>
      <c r="FX134" s="150"/>
      <c r="FY134" s="150"/>
      <c r="FZ134" s="150"/>
      <c r="GA134" s="150"/>
      <c r="GB134" s="150"/>
      <c r="GC134" s="150"/>
      <c r="GD134" s="296">
        <v>12</v>
      </c>
      <c r="GE134" s="307">
        <v>31</v>
      </c>
      <c r="GF134" s="308">
        <f t="shared" si="46"/>
        <v>5</v>
      </c>
      <c r="GG134" s="302">
        <v>0.49562841530054647</v>
      </c>
      <c r="GH134" s="161"/>
      <c r="GI134" s="161"/>
      <c r="GJ134" s="161"/>
      <c r="GK134" s="161"/>
      <c r="GL134" s="161"/>
      <c r="GM134" s="161"/>
      <c r="GN134" s="161"/>
      <c r="GO134" s="161"/>
      <c r="GP134" s="161">
        <v>0.5901639344262295</v>
      </c>
      <c r="GQ134" s="161"/>
      <c r="GR134" s="161"/>
      <c r="GS134" s="161">
        <v>0.45184426229508196</v>
      </c>
      <c r="GT134" s="161"/>
      <c r="GU134" s="161"/>
      <c r="GV134" s="161"/>
      <c r="GW134" s="161"/>
      <c r="GX134" s="161"/>
      <c r="GY134" s="161">
        <v>7.3087431693989069E-2</v>
      </c>
      <c r="GZ134" s="161"/>
      <c r="HA134" s="161"/>
      <c r="HB134" s="161"/>
      <c r="HC134" s="161"/>
      <c r="HD134" s="161"/>
      <c r="HE134" s="161"/>
      <c r="HF134" s="161"/>
      <c r="HG134" s="161"/>
      <c r="HH134" s="161"/>
      <c r="HI134" s="161"/>
      <c r="HJ134" s="161"/>
      <c r="HK134" s="161"/>
      <c r="HL134" s="162">
        <v>0.36634790528233152</v>
      </c>
      <c r="HM134" s="163">
        <v>0.38586285915741231</v>
      </c>
      <c r="HN134" s="152"/>
      <c r="HO134" s="153"/>
      <c r="HP134" s="153">
        <v>115</v>
      </c>
      <c r="HQ134" s="153"/>
      <c r="HR134" s="153">
        <v>15</v>
      </c>
      <c r="HS134" s="164">
        <v>0.13205828779599271</v>
      </c>
      <c r="HT134" s="153">
        <v>12</v>
      </c>
      <c r="HU134" s="165">
        <v>7.0582877959927143E-3</v>
      </c>
      <c r="HV134" s="154"/>
      <c r="HW134" s="144">
        <v>43</v>
      </c>
      <c r="HX134" s="145">
        <v>415</v>
      </c>
      <c r="HY134" s="145">
        <v>7</v>
      </c>
      <c r="HZ134" s="145">
        <v>469</v>
      </c>
      <c r="IA134" s="145">
        <v>535</v>
      </c>
      <c r="IB134" s="145">
        <v>513</v>
      </c>
      <c r="IC134" s="145">
        <v>833</v>
      </c>
      <c r="ID134" s="145">
        <v>396</v>
      </c>
      <c r="IE134" s="145">
        <v>1385</v>
      </c>
      <c r="IF134" s="145">
        <v>323</v>
      </c>
      <c r="IG134" s="145">
        <v>264</v>
      </c>
      <c r="IH134" s="145">
        <v>682</v>
      </c>
      <c r="II134" s="145">
        <v>71</v>
      </c>
      <c r="IJ134" s="145">
        <v>596</v>
      </c>
      <c r="IK134" s="145">
        <v>1274</v>
      </c>
      <c r="IL134" s="145">
        <v>1005</v>
      </c>
      <c r="IM134" s="145">
        <v>219</v>
      </c>
      <c r="IN134" s="145">
        <v>79</v>
      </c>
      <c r="IO134" s="145">
        <v>94</v>
      </c>
      <c r="IP134" s="145">
        <v>9</v>
      </c>
      <c r="IQ134" s="145">
        <v>34</v>
      </c>
      <c r="IR134" s="145">
        <v>40</v>
      </c>
      <c r="IS134" s="145">
        <v>1</v>
      </c>
      <c r="IT134" s="145">
        <v>59</v>
      </c>
      <c r="IU134" s="145">
        <v>487</v>
      </c>
      <c r="IV134" s="145"/>
      <c r="IW134" s="145">
        <v>15</v>
      </c>
      <c r="IX134" s="146">
        <v>6</v>
      </c>
      <c r="IY134" s="166">
        <v>9854</v>
      </c>
      <c r="IZ134" s="315">
        <f t="shared" si="47"/>
        <v>4.3637101684595092E-3</v>
      </c>
      <c r="JA134" s="439">
        <f t="shared" si="48"/>
        <v>26.923497267759561</v>
      </c>
      <c r="JB134" s="444">
        <v>1865</v>
      </c>
      <c r="JC134" s="452">
        <v>0.18926324335295311</v>
      </c>
      <c r="JD134" s="445">
        <v>3067</v>
      </c>
      <c r="JE134" s="454">
        <v>0.31124416480617006</v>
      </c>
      <c r="JF134" s="167">
        <v>20.651162790697676</v>
      </c>
      <c r="JG134" s="168">
        <v>5.2072289156626503</v>
      </c>
      <c r="JH134" s="168">
        <v>2.5714285714285716</v>
      </c>
      <c r="JI134" s="168">
        <v>3.2494669509594885</v>
      </c>
      <c r="JJ134" s="168">
        <v>7.3887850467289722</v>
      </c>
      <c r="JK134" s="168">
        <v>6.1150097465886937</v>
      </c>
      <c r="JL134" s="168">
        <v>4.6254501800720291</v>
      </c>
      <c r="JM134" s="168">
        <v>6.0429292929292933</v>
      </c>
      <c r="JN134" s="168">
        <v>5.739350180505415</v>
      </c>
      <c r="JO134" s="168">
        <v>3.7027863777089784</v>
      </c>
      <c r="JP134" s="168">
        <v>7.041666666666667</v>
      </c>
      <c r="JQ134" s="168">
        <v>5.7448680351906161</v>
      </c>
      <c r="JR134" s="168">
        <v>2.7746478873239435</v>
      </c>
      <c r="JS134" s="168">
        <v>3.1442953020134228</v>
      </c>
      <c r="JT134" s="168">
        <v>4.7252747252747254</v>
      </c>
      <c r="JU134" s="168">
        <v>4.7074626865671645</v>
      </c>
      <c r="JV134" s="168">
        <v>4.7397260273972606</v>
      </c>
      <c r="JW134" s="168">
        <v>4.7341772151898738</v>
      </c>
      <c r="JX134" s="168">
        <v>9.7659574468085104</v>
      </c>
      <c r="JY134" s="168">
        <v>3</v>
      </c>
      <c r="JZ134" s="168">
        <v>3.3529411764705883</v>
      </c>
      <c r="KA134" s="168">
        <v>4.25</v>
      </c>
      <c r="KB134" s="168">
        <v>2</v>
      </c>
      <c r="KC134" s="168">
        <v>1.9152542372881356</v>
      </c>
      <c r="KD134" s="168">
        <v>13.291581108829568</v>
      </c>
      <c r="KE134" s="168"/>
      <c r="KF134" s="168">
        <v>6.4</v>
      </c>
      <c r="KG134" s="169">
        <v>10</v>
      </c>
      <c r="KH134" s="464">
        <f t="shared" si="49"/>
        <v>5.8104240951223058</v>
      </c>
      <c r="KI134" s="149">
        <v>3239</v>
      </c>
      <c r="KJ134" s="150">
        <v>1570</v>
      </c>
      <c r="KK134" s="150">
        <v>5</v>
      </c>
      <c r="KL134" s="150">
        <v>4</v>
      </c>
      <c r="KM134" s="150"/>
      <c r="KN134" s="296">
        <v>5036</v>
      </c>
      <c r="KO134" s="330">
        <f t="shared" si="50"/>
        <v>0.32869900548000813</v>
      </c>
      <c r="KP134" s="331">
        <f t="shared" si="51"/>
        <v>0.15932616196468438</v>
      </c>
      <c r="KQ134" s="331">
        <f t="shared" si="52"/>
        <v>5.0740815912319866E-4</v>
      </c>
      <c r="KR134" s="331">
        <f t="shared" si="53"/>
        <v>4.0592652729855896E-4</v>
      </c>
      <c r="KS134" s="331">
        <f t="shared" si="54"/>
        <v>0</v>
      </c>
      <c r="KT134" s="332">
        <v>0.51106149786888577</v>
      </c>
      <c r="KU134" s="324">
        <v>7143.6415000000006</v>
      </c>
      <c r="KV134" s="170">
        <v>545.33659999999998</v>
      </c>
      <c r="KW134" s="342">
        <v>7688.9781000000003</v>
      </c>
      <c r="KX134" s="351">
        <f t="shared" si="55"/>
        <v>7.0924457438628935E-2</v>
      </c>
      <c r="KY134" s="352">
        <f t="shared" si="56"/>
        <v>0.78029004465191798</v>
      </c>
      <c r="KZ134" s="346">
        <v>4380.9087</v>
      </c>
      <c r="LA134" s="171">
        <v>3179.4302000000002</v>
      </c>
      <c r="LB134" s="172">
        <v>128.63919999999999</v>
      </c>
      <c r="LC134" s="173">
        <v>0.56976475196359311</v>
      </c>
      <c r="LD134" s="174">
        <v>145</v>
      </c>
      <c r="LE134" s="175">
        <v>1491</v>
      </c>
      <c r="LF134" s="175">
        <v>11</v>
      </c>
      <c r="LG134" s="175">
        <v>1042</v>
      </c>
      <c r="LH134" s="175">
        <v>2769</v>
      </c>
      <c r="LI134" s="175">
        <v>2341</v>
      </c>
      <c r="LJ134" s="175">
        <v>2677</v>
      </c>
      <c r="LK134" s="175">
        <v>1838</v>
      </c>
      <c r="LL134" s="175">
        <v>5939</v>
      </c>
      <c r="LM134" s="175">
        <v>963</v>
      </c>
      <c r="LN134" s="175">
        <v>1545</v>
      </c>
      <c r="LO134" s="175">
        <v>3091</v>
      </c>
      <c r="LP134" s="175">
        <v>148</v>
      </c>
      <c r="LQ134" s="175">
        <v>1272</v>
      </c>
      <c r="LR134" s="175">
        <v>4575</v>
      </c>
      <c r="LS134" s="175">
        <v>3617</v>
      </c>
      <c r="LT134" s="175">
        <v>801</v>
      </c>
      <c r="LU134" s="175">
        <v>265</v>
      </c>
      <c r="LV134" s="175">
        <v>632</v>
      </c>
      <c r="LW134" s="175">
        <v>13</v>
      </c>
      <c r="LX134" s="175">
        <v>51</v>
      </c>
      <c r="LY134" s="175">
        <v>106</v>
      </c>
      <c r="LZ134" s="175">
        <v>1</v>
      </c>
      <c r="MA134" s="175">
        <v>76</v>
      </c>
      <c r="MB134" s="175">
        <v>5986</v>
      </c>
      <c r="MC134" s="175"/>
      <c r="MD134" s="175">
        <v>63</v>
      </c>
      <c r="ME134" s="364">
        <v>53</v>
      </c>
      <c r="MF134" s="374">
        <f t="shared" si="57"/>
        <v>41511</v>
      </c>
      <c r="MG134" s="375">
        <f t="shared" si="58"/>
        <v>113.41803278688525</v>
      </c>
      <c r="MH134" s="369">
        <v>684</v>
      </c>
      <c r="MI134" s="156">
        <v>263</v>
      </c>
      <c r="MJ134" s="156"/>
      <c r="MK134" s="156">
        <v>17</v>
      </c>
      <c r="ML134" s="156">
        <v>656</v>
      </c>
      <c r="MM134" s="156">
        <v>335</v>
      </c>
      <c r="MN134" s="156">
        <v>422</v>
      </c>
      <c r="MO134" s="156">
        <v>151</v>
      </c>
      <c r="MP134" s="156">
        <v>676</v>
      </c>
      <c r="MQ134" s="156">
        <v>12</v>
      </c>
      <c r="MR134" s="156">
        <v>59</v>
      </c>
      <c r="MS134" s="156">
        <v>196</v>
      </c>
      <c r="MT134" s="156"/>
      <c r="MU134" s="156">
        <v>169</v>
      </c>
      <c r="MV134" s="156">
        <v>269</v>
      </c>
      <c r="MW134" s="156">
        <v>107</v>
      </c>
      <c r="MX134" s="156">
        <v>37</v>
      </c>
      <c r="MY134" s="156">
        <v>37</v>
      </c>
      <c r="MZ134" s="156">
        <v>194</v>
      </c>
      <c r="NA134" s="156">
        <v>5</v>
      </c>
      <c r="NB134" s="156">
        <v>33</v>
      </c>
      <c r="NC134" s="156">
        <v>27</v>
      </c>
      <c r="ND134" s="156"/>
      <c r="NE134" s="156">
        <v>1</v>
      </c>
      <c r="NF134" s="156"/>
      <c r="NG134" s="156"/>
      <c r="NH134" s="156">
        <v>17</v>
      </c>
      <c r="NI134" s="278">
        <v>1</v>
      </c>
      <c r="NJ134" s="289">
        <f t="shared" si="59"/>
        <v>4368</v>
      </c>
      <c r="NK134" s="290">
        <f t="shared" si="60"/>
        <v>11.934426229508198</v>
      </c>
      <c r="NL134" s="386">
        <f t="shared" si="61"/>
        <v>41511</v>
      </c>
      <c r="NM134" s="387">
        <f t="shared" si="62"/>
        <v>4368</v>
      </c>
      <c r="NN134" s="393">
        <f t="shared" si="63"/>
        <v>9.5206957431504605E-2</v>
      </c>
      <c r="NO134" s="380"/>
      <c r="NP134" s="176">
        <v>34</v>
      </c>
      <c r="NQ134" s="176">
        <v>212</v>
      </c>
      <c r="NR134" s="176">
        <v>422</v>
      </c>
      <c r="NS134" s="176">
        <v>161</v>
      </c>
      <c r="NT134" s="176">
        <v>1410</v>
      </c>
      <c r="NU134" s="176">
        <v>2022</v>
      </c>
      <c r="NV134" s="176"/>
      <c r="NW134" s="176"/>
      <c r="NX134" s="176"/>
      <c r="NY134" s="176"/>
      <c r="NZ134" s="176"/>
      <c r="OA134" s="176"/>
      <c r="OB134" s="176"/>
      <c r="OC134" s="176">
        <v>107</v>
      </c>
      <c r="OD134" s="176"/>
      <c r="OE134" s="397"/>
      <c r="OF134" s="403">
        <f t="shared" si="64"/>
        <v>4368</v>
      </c>
      <c r="OG134" s="407">
        <f t="shared" si="65"/>
        <v>0.15293040293040294</v>
      </c>
      <c r="OH134" s="415">
        <v>843</v>
      </c>
      <c r="OI134" s="416"/>
      <c r="OJ134" s="416">
        <v>138</v>
      </c>
      <c r="OK134" s="416">
        <v>981</v>
      </c>
      <c r="OL134" s="416">
        <v>0</v>
      </c>
      <c r="OM134" s="416">
        <v>0</v>
      </c>
      <c r="ON134" s="416">
        <v>104</v>
      </c>
      <c r="OO134" s="416">
        <v>104</v>
      </c>
      <c r="OP134" s="417">
        <v>1085</v>
      </c>
      <c r="OQ134" s="429"/>
      <c r="OR134" s="430"/>
      <c r="OS134" s="431"/>
      <c r="OT134" s="346">
        <v>6.1</v>
      </c>
      <c r="OU134" s="177">
        <v>1.22</v>
      </c>
      <c r="OV134" s="171">
        <v>7.8999999999999995</v>
      </c>
      <c r="OW134" s="177">
        <v>0.30384615384615382</v>
      </c>
      <c r="OX134" s="171">
        <v>24.5</v>
      </c>
      <c r="OY134" s="177">
        <v>4.9000000000000004</v>
      </c>
      <c r="OZ134" s="171">
        <v>62.03</v>
      </c>
      <c r="PA134" s="178">
        <v>2.3857692307692306</v>
      </c>
      <c r="PB134" s="155"/>
      <c r="PC134" s="156">
        <v>27</v>
      </c>
      <c r="PD134" s="156"/>
      <c r="PE134" s="156"/>
      <c r="PF134" s="156"/>
      <c r="PG134" s="156"/>
      <c r="PH134" s="156"/>
      <c r="PI134" s="156">
        <v>27</v>
      </c>
      <c r="PJ134" s="179">
        <v>2.7400040592652731E-3</v>
      </c>
    </row>
    <row r="135" spans="1:426" x14ac:dyDescent="0.15">
      <c r="A135" s="130" t="s">
        <v>823</v>
      </c>
      <c r="B135" s="131" t="s">
        <v>824</v>
      </c>
      <c r="C135" s="1093" t="s">
        <v>825</v>
      </c>
      <c r="D135" s="1094" t="s">
        <v>826</v>
      </c>
      <c r="E135" s="1094" t="s">
        <v>229</v>
      </c>
      <c r="F135" s="1093" t="s">
        <v>685</v>
      </c>
      <c r="G135" s="1093" t="s">
        <v>685</v>
      </c>
      <c r="H135" s="132" t="s">
        <v>320</v>
      </c>
      <c r="I135" s="132" t="s">
        <v>493</v>
      </c>
      <c r="J135" s="133" t="s">
        <v>282</v>
      </c>
      <c r="K135" s="134">
        <v>691836</v>
      </c>
      <c r="L135" s="135">
        <v>14064</v>
      </c>
      <c r="M135" s="135">
        <v>618728</v>
      </c>
      <c r="N135" s="135">
        <v>451889</v>
      </c>
      <c r="O135" s="136">
        <v>0.73035162462342096</v>
      </c>
      <c r="P135" s="137">
        <v>73108</v>
      </c>
      <c r="Q135" s="138">
        <v>477.03859000000006</v>
      </c>
      <c r="R135" s="139">
        <v>636533.65370999998</v>
      </c>
      <c r="S135" s="139">
        <v>0.98312999999999995</v>
      </c>
      <c r="T135" s="139">
        <v>637011.67543000006</v>
      </c>
      <c r="U135" s="467">
        <f t="shared" si="44"/>
        <v>0.92075531691036616</v>
      </c>
      <c r="V135" s="140">
        <v>90.840322420000007</v>
      </c>
      <c r="W135" s="141">
        <v>0.30833333299999999</v>
      </c>
      <c r="X135" s="141">
        <v>143.93322749999999</v>
      </c>
      <c r="Y135" s="141">
        <v>69.850952379999995</v>
      </c>
      <c r="Z135" s="141">
        <v>12.4537037</v>
      </c>
      <c r="AA135" s="141">
        <v>72.944629629999994</v>
      </c>
      <c r="AB135" s="141">
        <v>0</v>
      </c>
      <c r="AC135" s="141">
        <v>38.517217260000002</v>
      </c>
      <c r="AD135" s="141">
        <v>84.616249999999994</v>
      </c>
      <c r="AE135" s="141">
        <v>513.46463622299996</v>
      </c>
      <c r="AF135" s="142">
        <v>0.23272628384081437</v>
      </c>
      <c r="AG135" s="143">
        <v>0.36874643621822478</v>
      </c>
      <c r="AH135" s="147"/>
      <c r="AI135" s="148">
        <v>1</v>
      </c>
      <c r="AJ135" s="149">
        <v>21056</v>
      </c>
      <c r="AK135" s="150">
        <v>14245</v>
      </c>
      <c r="AL135" s="150">
        <v>4159</v>
      </c>
      <c r="AM135" s="150">
        <v>14383</v>
      </c>
      <c r="AN135" s="151">
        <v>20156</v>
      </c>
      <c r="AO135" s="149">
        <v>10710</v>
      </c>
      <c r="AP135" s="150">
        <v>6239</v>
      </c>
      <c r="AQ135" s="151">
        <v>2089</v>
      </c>
      <c r="AR135" s="152"/>
      <c r="AS135" s="153"/>
      <c r="AT135" s="153"/>
      <c r="AU135" s="153"/>
      <c r="AV135" s="153"/>
      <c r="AW135" s="153"/>
      <c r="AX135" s="153"/>
      <c r="AY135" s="153"/>
      <c r="AZ135" s="153"/>
      <c r="BA135" s="153"/>
      <c r="BB135" s="153"/>
      <c r="BC135" s="153"/>
      <c r="BD135" s="153"/>
      <c r="BE135" s="153"/>
      <c r="BF135" s="153"/>
      <c r="BG135" s="153"/>
      <c r="BH135" s="153"/>
      <c r="BI135" s="153"/>
      <c r="BJ135" s="153"/>
      <c r="BK135" s="153"/>
      <c r="BL135" s="153"/>
      <c r="BM135" s="153"/>
      <c r="BN135" s="153"/>
      <c r="BO135" s="153"/>
      <c r="BP135" s="153"/>
      <c r="BQ135" s="153"/>
      <c r="BR135" s="153"/>
      <c r="BS135" s="154"/>
      <c r="BT135" s="155"/>
      <c r="BU135" s="156"/>
      <c r="BV135" s="156"/>
      <c r="BW135" s="156"/>
      <c r="BX135" s="156"/>
      <c r="BY135" s="156"/>
      <c r="BZ135" s="156"/>
      <c r="CA135" s="156"/>
      <c r="CB135" s="156"/>
      <c r="CC135" s="156"/>
      <c r="CD135" s="156"/>
      <c r="CE135" s="156"/>
      <c r="CF135" s="156">
        <v>20</v>
      </c>
      <c r="CG135" s="156"/>
      <c r="CH135" s="156"/>
      <c r="CI135" s="156">
        <v>40</v>
      </c>
      <c r="CJ135" s="156"/>
      <c r="CK135" s="156"/>
      <c r="CL135" s="156"/>
      <c r="CM135" s="156"/>
      <c r="CN135" s="156"/>
      <c r="CO135" s="156">
        <v>10</v>
      </c>
      <c r="CP135" s="156"/>
      <c r="CQ135" s="156"/>
      <c r="CR135" s="156"/>
      <c r="CS135" s="156"/>
      <c r="CT135" s="156"/>
      <c r="CU135" s="156"/>
      <c r="CV135" s="156"/>
      <c r="CW135" s="156"/>
      <c r="CX135" s="156"/>
      <c r="CY135" s="156"/>
      <c r="CZ135" s="156"/>
      <c r="DA135" s="156"/>
      <c r="DB135" s="156"/>
      <c r="DC135" s="156"/>
      <c r="DD135" s="156"/>
      <c r="DE135" s="156"/>
      <c r="DF135" s="156"/>
      <c r="DG135" s="278">
        <v>55</v>
      </c>
      <c r="DH135" s="289">
        <v>125</v>
      </c>
      <c r="DI135" s="290">
        <f t="shared" si="45"/>
        <v>4</v>
      </c>
      <c r="DJ135" s="284"/>
      <c r="DK135" s="158"/>
      <c r="DL135" s="158"/>
      <c r="DM135" s="158"/>
      <c r="DN135" s="158"/>
      <c r="DO135" s="158"/>
      <c r="DP135" s="158"/>
      <c r="DQ135" s="158"/>
      <c r="DR135" s="158"/>
      <c r="DS135" s="158"/>
      <c r="DT135" s="158"/>
      <c r="DU135" s="158"/>
      <c r="DV135" s="158">
        <v>0.7331967213114754</v>
      </c>
      <c r="DW135" s="158"/>
      <c r="DX135" s="158"/>
      <c r="DY135" s="158">
        <v>0.74781420765027318</v>
      </c>
      <c r="DZ135" s="158"/>
      <c r="EA135" s="158"/>
      <c r="EB135" s="158"/>
      <c r="EC135" s="158"/>
      <c r="ED135" s="158"/>
      <c r="EE135" s="158">
        <v>0.8377049180327869</v>
      </c>
      <c r="EF135" s="158"/>
      <c r="EG135" s="158"/>
      <c r="EH135" s="158"/>
      <c r="EI135" s="158"/>
      <c r="EJ135" s="158"/>
      <c r="EK135" s="158"/>
      <c r="EL135" s="158"/>
      <c r="EM135" s="158"/>
      <c r="EN135" s="158"/>
      <c r="EO135" s="158"/>
      <c r="EP135" s="158"/>
      <c r="EQ135" s="158"/>
      <c r="ER135" s="158"/>
      <c r="ES135" s="158"/>
      <c r="ET135" s="158"/>
      <c r="EU135" s="158"/>
      <c r="EV135" s="158"/>
      <c r="EW135" s="159">
        <v>0.68887232985593638</v>
      </c>
      <c r="EX135" s="160">
        <v>0.72673224043715845</v>
      </c>
      <c r="EY135" s="149">
        <v>11</v>
      </c>
      <c r="EZ135" s="150"/>
      <c r="FA135" s="150"/>
      <c r="FB135" s="150"/>
      <c r="FC135" s="150"/>
      <c r="FD135" s="150"/>
      <c r="FE135" s="150"/>
      <c r="FF135" s="150"/>
      <c r="FG135" s="150"/>
      <c r="FH135" s="150"/>
      <c r="FI135" s="150"/>
      <c r="FJ135" s="150"/>
      <c r="FK135" s="150"/>
      <c r="FL135" s="150"/>
      <c r="FM135" s="150"/>
      <c r="FN135" s="150"/>
      <c r="FO135" s="150"/>
      <c r="FP135" s="150"/>
      <c r="FQ135" s="150"/>
      <c r="FR135" s="150"/>
      <c r="FS135" s="150"/>
      <c r="FT135" s="150"/>
      <c r="FU135" s="150"/>
      <c r="FV135" s="150"/>
      <c r="FW135" s="150"/>
      <c r="FX135" s="150"/>
      <c r="FY135" s="150"/>
      <c r="FZ135" s="150"/>
      <c r="GA135" s="150"/>
      <c r="GB135" s="150"/>
      <c r="GC135" s="150"/>
      <c r="GD135" s="296"/>
      <c r="GE135" s="307">
        <v>11</v>
      </c>
      <c r="GF135" s="308">
        <f t="shared" si="46"/>
        <v>1</v>
      </c>
      <c r="GG135" s="302">
        <v>0.60606060606060608</v>
      </c>
      <c r="GH135" s="161"/>
      <c r="GI135" s="161"/>
      <c r="GJ135" s="161"/>
      <c r="GK135" s="161"/>
      <c r="GL135" s="161"/>
      <c r="GM135" s="161"/>
      <c r="GN135" s="161"/>
      <c r="GO135" s="161"/>
      <c r="GP135" s="161"/>
      <c r="GQ135" s="161"/>
      <c r="GR135" s="161"/>
      <c r="GS135" s="161"/>
      <c r="GT135" s="161"/>
      <c r="GU135" s="161"/>
      <c r="GV135" s="161"/>
      <c r="GW135" s="161"/>
      <c r="GX135" s="161"/>
      <c r="GY135" s="161"/>
      <c r="GZ135" s="161"/>
      <c r="HA135" s="161"/>
      <c r="HB135" s="161"/>
      <c r="HC135" s="161"/>
      <c r="HD135" s="161"/>
      <c r="HE135" s="161"/>
      <c r="HF135" s="161"/>
      <c r="HG135" s="161"/>
      <c r="HH135" s="161"/>
      <c r="HI135" s="161"/>
      <c r="HJ135" s="161"/>
      <c r="HK135" s="161"/>
      <c r="HL135" s="162"/>
      <c r="HM135" s="163">
        <v>0.60606060606060608</v>
      </c>
      <c r="HN135" s="152">
        <v>60</v>
      </c>
      <c r="HO135" s="153">
        <v>20</v>
      </c>
      <c r="HP135" s="153"/>
      <c r="HQ135" s="153"/>
      <c r="HR135" s="153"/>
      <c r="HS135" s="164"/>
      <c r="HT135" s="153"/>
      <c r="HU135" s="165"/>
      <c r="HV135" s="154"/>
      <c r="HW135" s="144">
        <v>21</v>
      </c>
      <c r="HX135" s="145">
        <v>337</v>
      </c>
      <c r="HY135" s="145">
        <v>14</v>
      </c>
      <c r="HZ135" s="145">
        <v>53</v>
      </c>
      <c r="IA135" s="145">
        <v>805</v>
      </c>
      <c r="IB135" s="145">
        <v>718</v>
      </c>
      <c r="IC135" s="145">
        <v>931</v>
      </c>
      <c r="ID135" s="145">
        <v>465</v>
      </c>
      <c r="IE135" s="145">
        <v>1005</v>
      </c>
      <c r="IF135" s="145">
        <v>368</v>
      </c>
      <c r="IG135" s="145">
        <v>182</v>
      </c>
      <c r="IH135" s="145">
        <v>561</v>
      </c>
      <c r="II135" s="145">
        <v>7</v>
      </c>
      <c r="IJ135" s="145">
        <v>605</v>
      </c>
      <c r="IK135" s="145">
        <v>1151</v>
      </c>
      <c r="IL135" s="145">
        <v>879</v>
      </c>
      <c r="IM135" s="145">
        <v>119</v>
      </c>
      <c r="IN135" s="145">
        <v>35</v>
      </c>
      <c r="IO135" s="145">
        <v>97</v>
      </c>
      <c r="IP135" s="145">
        <v>41</v>
      </c>
      <c r="IQ135" s="145">
        <v>81</v>
      </c>
      <c r="IR135" s="145">
        <v>92</v>
      </c>
      <c r="IS135" s="145">
        <v>6</v>
      </c>
      <c r="IT135" s="145">
        <v>50</v>
      </c>
      <c r="IU135" s="145"/>
      <c r="IV135" s="145"/>
      <c r="IW135" s="145"/>
      <c r="IX135" s="146"/>
      <c r="IY135" s="166">
        <v>8623</v>
      </c>
      <c r="IZ135" s="315">
        <f t="shared" si="47"/>
        <v>2.4353473269163864E-3</v>
      </c>
      <c r="JA135" s="439">
        <f t="shared" si="48"/>
        <v>23.560109289617486</v>
      </c>
      <c r="JB135" s="444">
        <v>1034</v>
      </c>
      <c r="JC135" s="452">
        <v>0.11991186362054969</v>
      </c>
      <c r="JD135" s="445">
        <v>2342</v>
      </c>
      <c r="JE135" s="454">
        <v>0.27159921141134175</v>
      </c>
      <c r="JF135" s="167">
        <v>25.714285714285715</v>
      </c>
      <c r="JG135" s="168">
        <v>5.5133531157270026</v>
      </c>
      <c r="JH135" s="168">
        <v>2.2142857142857144</v>
      </c>
      <c r="JI135" s="168">
        <v>3.1886792452830188</v>
      </c>
      <c r="JJ135" s="168">
        <v>6.0832298136645964</v>
      </c>
      <c r="JK135" s="168">
        <v>4.9247910863509752</v>
      </c>
      <c r="JL135" s="168">
        <v>5.3190118152524164</v>
      </c>
      <c r="JM135" s="168">
        <v>5.924731182795699</v>
      </c>
      <c r="JN135" s="168">
        <v>5.6119402985074629</v>
      </c>
      <c r="JO135" s="168">
        <v>5.3505434782608692</v>
      </c>
      <c r="JP135" s="168">
        <v>4.7472527472527473</v>
      </c>
      <c r="JQ135" s="168">
        <v>5.9518716577540109</v>
      </c>
      <c r="JR135" s="168">
        <v>7.7142857142857144</v>
      </c>
      <c r="JS135" s="168">
        <v>2.6066115702479338</v>
      </c>
      <c r="JT135" s="168">
        <v>4.3466550825369241</v>
      </c>
      <c r="JU135" s="168">
        <v>4.4744027303754264</v>
      </c>
      <c r="JV135" s="168">
        <v>4.3865546218487399</v>
      </c>
      <c r="JW135" s="168">
        <v>5.628571428571429</v>
      </c>
      <c r="JX135" s="168">
        <v>7.8659793814432986</v>
      </c>
      <c r="JY135" s="168">
        <v>3.7317073170731709</v>
      </c>
      <c r="JZ135" s="168">
        <v>2.1111111111111112</v>
      </c>
      <c r="KA135" s="168">
        <v>4.0543478260869561</v>
      </c>
      <c r="KB135" s="168">
        <v>9.3333333333333339</v>
      </c>
      <c r="KC135" s="168">
        <v>1.64</v>
      </c>
      <c r="KD135" s="168"/>
      <c r="KE135" s="168"/>
      <c r="KF135" s="168"/>
      <c r="KG135" s="169"/>
      <c r="KH135" s="464">
        <f t="shared" si="49"/>
        <v>5.7682306660972609</v>
      </c>
      <c r="KI135" s="149">
        <v>2197</v>
      </c>
      <c r="KJ135" s="150">
        <v>850</v>
      </c>
      <c r="KK135" s="150">
        <v>2</v>
      </c>
      <c r="KL135" s="150">
        <v>8</v>
      </c>
      <c r="KM135" s="150"/>
      <c r="KN135" s="296">
        <v>5566</v>
      </c>
      <c r="KO135" s="330">
        <f t="shared" si="50"/>
        <v>0.25478371796358573</v>
      </c>
      <c r="KP135" s="331">
        <f t="shared" si="51"/>
        <v>9.8573582279948974E-2</v>
      </c>
      <c r="KQ135" s="331">
        <f t="shared" si="52"/>
        <v>2.3193784065870347E-4</v>
      </c>
      <c r="KR135" s="331">
        <f t="shared" si="53"/>
        <v>9.2775136263481388E-4</v>
      </c>
      <c r="KS135" s="331">
        <f t="shared" si="54"/>
        <v>0</v>
      </c>
      <c r="KT135" s="332">
        <v>0.6454830105531717</v>
      </c>
      <c r="KU135" s="324">
        <v>5922.7687999999989</v>
      </c>
      <c r="KV135" s="170">
        <v>297.31910000000005</v>
      </c>
      <c r="KW135" s="342">
        <v>6220.0878999999995</v>
      </c>
      <c r="KX135" s="351">
        <f t="shared" si="55"/>
        <v>4.77998228931781E-2</v>
      </c>
      <c r="KY135" s="352">
        <f t="shared" si="56"/>
        <v>0.72133687811666469</v>
      </c>
      <c r="KZ135" s="346">
        <v>3640.5330000000004</v>
      </c>
      <c r="LA135" s="171">
        <v>2345.9912999999997</v>
      </c>
      <c r="LB135" s="172">
        <v>233.56360000000001</v>
      </c>
      <c r="LC135" s="173">
        <v>0.58528642336388848</v>
      </c>
      <c r="LD135" s="174">
        <v>183</v>
      </c>
      <c r="LE135" s="175">
        <v>1370</v>
      </c>
      <c r="LF135" s="175">
        <v>20</v>
      </c>
      <c r="LG135" s="175">
        <v>121</v>
      </c>
      <c r="LH135" s="175">
        <v>3699</v>
      </c>
      <c r="LI135" s="175">
        <v>2551</v>
      </c>
      <c r="LJ135" s="175">
        <v>3593</v>
      </c>
      <c r="LK135" s="175">
        <v>2121</v>
      </c>
      <c r="LL135" s="175">
        <v>4503</v>
      </c>
      <c r="LM135" s="175">
        <v>1624</v>
      </c>
      <c r="LN135" s="175">
        <v>619</v>
      </c>
      <c r="LO135" s="175">
        <v>2734</v>
      </c>
      <c r="LP135" s="175">
        <v>47</v>
      </c>
      <c r="LQ135" s="175">
        <v>1287</v>
      </c>
      <c r="LR135" s="175">
        <v>3940</v>
      </c>
      <c r="LS135" s="175">
        <v>3068</v>
      </c>
      <c r="LT135" s="175">
        <v>388</v>
      </c>
      <c r="LU135" s="175">
        <v>156</v>
      </c>
      <c r="LV135" s="175">
        <v>589</v>
      </c>
      <c r="LW135" s="175">
        <v>109</v>
      </c>
      <c r="LX135" s="175">
        <v>77</v>
      </c>
      <c r="LY135" s="175">
        <v>233</v>
      </c>
      <c r="LZ135" s="175">
        <v>50</v>
      </c>
      <c r="MA135" s="175">
        <v>66</v>
      </c>
      <c r="MB135" s="175"/>
      <c r="MC135" s="175"/>
      <c r="MD135" s="175"/>
      <c r="ME135" s="364"/>
      <c r="MF135" s="374">
        <f t="shared" si="57"/>
        <v>33148</v>
      </c>
      <c r="MG135" s="375">
        <f t="shared" si="58"/>
        <v>90.568306010928964</v>
      </c>
      <c r="MH135" s="369">
        <v>335</v>
      </c>
      <c r="MI135" s="156">
        <v>181</v>
      </c>
      <c r="MJ135" s="156"/>
      <c r="MK135" s="156"/>
      <c r="ML135" s="156">
        <v>405</v>
      </c>
      <c r="MM135" s="156">
        <v>375</v>
      </c>
      <c r="MN135" s="156">
        <v>463</v>
      </c>
      <c r="MO135" s="156">
        <v>169</v>
      </c>
      <c r="MP135" s="156">
        <v>173</v>
      </c>
      <c r="MQ135" s="156">
        <v>8</v>
      </c>
      <c r="MR135" s="156">
        <v>69</v>
      </c>
      <c r="MS135" s="156">
        <v>50</v>
      </c>
      <c r="MT135" s="156"/>
      <c r="MU135" s="156">
        <v>3</v>
      </c>
      <c r="MV135" s="156">
        <v>9</v>
      </c>
      <c r="MW135" s="156"/>
      <c r="MX135" s="156">
        <v>17</v>
      </c>
      <c r="MY135" s="156">
        <v>8</v>
      </c>
      <c r="MZ135" s="156">
        <v>82</v>
      </c>
      <c r="NA135" s="156">
        <v>8</v>
      </c>
      <c r="NB135" s="156">
        <v>30</v>
      </c>
      <c r="NC135" s="156">
        <v>55</v>
      </c>
      <c r="ND135" s="156"/>
      <c r="NE135" s="156"/>
      <c r="NF135" s="156"/>
      <c r="NG135" s="156"/>
      <c r="NH135" s="156"/>
      <c r="NI135" s="278"/>
      <c r="NJ135" s="289">
        <f t="shared" si="59"/>
        <v>2440</v>
      </c>
      <c r="NK135" s="290">
        <f t="shared" si="60"/>
        <v>6.666666666666667</v>
      </c>
      <c r="NL135" s="386">
        <f t="shared" si="61"/>
        <v>33148</v>
      </c>
      <c r="NM135" s="387">
        <f t="shared" si="62"/>
        <v>2440</v>
      </c>
      <c r="NN135" s="393">
        <f t="shared" si="63"/>
        <v>6.8562436776441499E-2</v>
      </c>
      <c r="NO135" s="380"/>
      <c r="NP135" s="176">
        <v>3</v>
      </c>
      <c r="NQ135" s="176">
        <v>65</v>
      </c>
      <c r="NR135" s="176">
        <v>156</v>
      </c>
      <c r="NS135" s="176">
        <v>320</v>
      </c>
      <c r="NT135" s="176">
        <v>605</v>
      </c>
      <c r="NU135" s="176">
        <v>1291</v>
      </c>
      <c r="NV135" s="176"/>
      <c r="NW135" s="176"/>
      <c r="NX135" s="176"/>
      <c r="NY135" s="176"/>
      <c r="NZ135" s="176"/>
      <c r="OA135" s="176"/>
      <c r="OB135" s="176"/>
      <c r="OC135" s="176"/>
      <c r="OD135" s="176"/>
      <c r="OE135" s="397"/>
      <c r="OF135" s="403">
        <f t="shared" si="64"/>
        <v>2440</v>
      </c>
      <c r="OG135" s="407">
        <f t="shared" si="65"/>
        <v>9.1803278688524587E-2</v>
      </c>
      <c r="OH135" s="415">
        <v>207</v>
      </c>
      <c r="OI135" s="416">
        <v>59</v>
      </c>
      <c r="OJ135" s="416">
        <v>105</v>
      </c>
      <c r="OK135" s="416">
        <v>371</v>
      </c>
      <c r="OL135" s="416">
        <v>1</v>
      </c>
      <c r="OM135" s="416">
        <v>1</v>
      </c>
      <c r="ON135" s="416"/>
      <c r="OO135" s="416">
        <v>2</v>
      </c>
      <c r="OP135" s="417">
        <v>373</v>
      </c>
      <c r="OQ135" s="429"/>
      <c r="OR135" s="430"/>
      <c r="OS135" s="431"/>
      <c r="OT135" s="346">
        <v>5.75</v>
      </c>
      <c r="OU135" s="177">
        <v>0.52272727272727271</v>
      </c>
      <c r="OV135" s="177"/>
      <c r="OW135" s="177"/>
      <c r="OX135" s="171">
        <v>37.65</v>
      </c>
      <c r="OY135" s="177">
        <v>3.4227272727272724</v>
      </c>
      <c r="OZ135" s="177"/>
      <c r="PA135" s="178"/>
      <c r="PB135" s="155"/>
      <c r="PC135" s="156"/>
      <c r="PD135" s="156"/>
      <c r="PE135" s="156"/>
      <c r="PF135" s="156"/>
      <c r="PG135" s="156"/>
      <c r="PH135" s="156"/>
      <c r="PI135" s="156"/>
      <c r="PJ135" s="157"/>
    </row>
    <row r="136" spans="1:426" x14ac:dyDescent="0.15">
      <c r="A136" s="130" t="s">
        <v>827</v>
      </c>
      <c r="B136" s="131" t="s">
        <v>828</v>
      </c>
      <c r="C136" s="1093" t="s">
        <v>829</v>
      </c>
      <c r="D136" s="1094" t="s">
        <v>830</v>
      </c>
      <c r="E136" s="1094" t="s">
        <v>207</v>
      </c>
      <c r="F136" s="1093" t="s">
        <v>831</v>
      </c>
      <c r="G136" s="1093" t="s">
        <v>831</v>
      </c>
      <c r="H136" s="132" t="s">
        <v>492</v>
      </c>
      <c r="I136" s="132" t="s">
        <v>493</v>
      </c>
      <c r="J136" s="133" t="s">
        <v>282</v>
      </c>
      <c r="K136" s="134">
        <v>50221</v>
      </c>
      <c r="L136" s="135">
        <v>0</v>
      </c>
      <c r="M136" s="135">
        <v>93120</v>
      </c>
      <c r="N136" s="135">
        <v>55894</v>
      </c>
      <c r="O136" s="136">
        <v>0.60023625429553262</v>
      </c>
      <c r="P136" s="137">
        <v>-42899</v>
      </c>
      <c r="Q136" s="138">
        <v>577.15627000000006</v>
      </c>
      <c r="R136" s="139">
        <v>171868.07483000003</v>
      </c>
      <c r="S136" s="139">
        <v>0</v>
      </c>
      <c r="T136" s="139">
        <v>172445.23110000003</v>
      </c>
      <c r="U136" s="467">
        <f t="shared" si="44"/>
        <v>3.4337275462455952</v>
      </c>
      <c r="V136" s="140">
        <v>10.6</v>
      </c>
      <c r="W136" s="141">
        <v>0</v>
      </c>
      <c r="X136" s="141">
        <v>19.45</v>
      </c>
      <c r="Y136" s="141">
        <v>3</v>
      </c>
      <c r="Z136" s="141">
        <v>7.8</v>
      </c>
      <c r="AA136" s="141">
        <v>7</v>
      </c>
      <c r="AB136" s="141">
        <v>0</v>
      </c>
      <c r="AC136" s="141">
        <v>0</v>
      </c>
      <c r="AD136" s="141">
        <v>0</v>
      </c>
      <c r="AE136" s="141">
        <v>47.849999999999994</v>
      </c>
      <c r="AF136" s="142">
        <v>0.22152560083594569</v>
      </c>
      <c r="AG136" s="143">
        <v>0.40647857889237204</v>
      </c>
      <c r="AH136" s="147"/>
      <c r="AI136" s="148"/>
      <c r="AJ136" s="149"/>
      <c r="AK136" s="150"/>
      <c r="AL136" s="150"/>
      <c r="AM136" s="150"/>
      <c r="AN136" s="151"/>
      <c r="AO136" s="149"/>
      <c r="AP136" s="150"/>
      <c r="AQ136" s="151"/>
      <c r="AR136" s="152"/>
      <c r="AS136" s="153"/>
      <c r="AT136" s="153"/>
      <c r="AU136" s="153"/>
      <c r="AV136" s="153"/>
      <c r="AW136" s="153"/>
      <c r="AX136" s="153"/>
      <c r="AY136" s="153"/>
      <c r="AZ136" s="153"/>
      <c r="BA136" s="153"/>
      <c r="BB136" s="153"/>
      <c r="BC136" s="153"/>
      <c r="BD136" s="153"/>
      <c r="BE136" s="153"/>
      <c r="BF136" s="153"/>
      <c r="BG136" s="153"/>
      <c r="BH136" s="153"/>
      <c r="BI136" s="153"/>
      <c r="BJ136" s="153"/>
      <c r="BK136" s="153"/>
      <c r="BL136" s="153"/>
      <c r="BM136" s="153"/>
      <c r="BN136" s="153"/>
      <c r="BO136" s="153"/>
      <c r="BP136" s="153"/>
      <c r="BQ136" s="153"/>
      <c r="BR136" s="153"/>
      <c r="BS136" s="154"/>
      <c r="BT136" s="155"/>
      <c r="BU136" s="156"/>
      <c r="BV136" s="156"/>
      <c r="BW136" s="156"/>
      <c r="BX136" s="156"/>
      <c r="BY136" s="156"/>
      <c r="BZ136" s="156"/>
      <c r="CA136" s="156"/>
      <c r="CB136" s="156"/>
      <c r="CC136" s="156"/>
      <c r="CD136" s="156"/>
      <c r="CE136" s="156"/>
      <c r="CF136" s="156"/>
      <c r="CG136" s="156"/>
      <c r="CH136" s="156"/>
      <c r="CI136" s="156">
        <v>16</v>
      </c>
      <c r="CJ136" s="156"/>
      <c r="CK136" s="156"/>
      <c r="CL136" s="156"/>
      <c r="CM136" s="156"/>
      <c r="CN136" s="156"/>
      <c r="CO136" s="156"/>
      <c r="CP136" s="156"/>
      <c r="CQ136" s="156"/>
      <c r="CR136" s="156"/>
      <c r="CS136" s="156"/>
      <c r="CT136" s="156"/>
      <c r="CU136" s="156"/>
      <c r="CV136" s="156">
        <v>12</v>
      </c>
      <c r="CW136" s="156"/>
      <c r="CX136" s="156"/>
      <c r="CY136" s="156"/>
      <c r="CZ136" s="156"/>
      <c r="DA136" s="156"/>
      <c r="DB136" s="156"/>
      <c r="DC136" s="156"/>
      <c r="DD136" s="156"/>
      <c r="DE136" s="156"/>
      <c r="DF136" s="156"/>
      <c r="DG136" s="278"/>
      <c r="DH136" s="289">
        <v>28</v>
      </c>
      <c r="DI136" s="290">
        <f t="shared" si="45"/>
        <v>2</v>
      </c>
      <c r="DJ136" s="284"/>
      <c r="DK136" s="158"/>
      <c r="DL136" s="158"/>
      <c r="DM136" s="158"/>
      <c r="DN136" s="158"/>
      <c r="DO136" s="158"/>
      <c r="DP136" s="158"/>
      <c r="DQ136" s="158"/>
      <c r="DR136" s="158"/>
      <c r="DS136" s="158"/>
      <c r="DT136" s="158"/>
      <c r="DU136" s="158"/>
      <c r="DV136" s="158"/>
      <c r="DW136" s="158"/>
      <c r="DX136" s="158"/>
      <c r="DY136" s="158">
        <v>0.32189207650273222</v>
      </c>
      <c r="DZ136" s="158"/>
      <c r="EA136" s="158"/>
      <c r="EB136" s="158"/>
      <c r="EC136" s="158"/>
      <c r="ED136" s="158"/>
      <c r="EE136" s="158"/>
      <c r="EF136" s="158"/>
      <c r="EG136" s="158"/>
      <c r="EH136" s="158"/>
      <c r="EI136" s="158"/>
      <c r="EJ136" s="158"/>
      <c r="EK136" s="158"/>
      <c r="EL136" s="158">
        <v>0.90938069216757744</v>
      </c>
      <c r="EM136" s="158"/>
      <c r="EN136" s="158"/>
      <c r="EO136" s="158"/>
      <c r="EP136" s="158"/>
      <c r="EQ136" s="158"/>
      <c r="ER136" s="158"/>
      <c r="ES136" s="158"/>
      <c r="ET136" s="158"/>
      <c r="EU136" s="158"/>
      <c r="EV136" s="158"/>
      <c r="EW136" s="159"/>
      <c r="EX136" s="160">
        <v>0.57367291178766588</v>
      </c>
      <c r="EY136" s="149"/>
      <c r="EZ136" s="150"/>
      <c r="FA136" s="150"/>
      <c r="FB136" s="150"/>
      <c r="FC136" s="150"/>
      <c r="FD136" s="150"/>
      <c r="FE136" s="150"/>
      <c r="FF136" s="150"/>
      <c r="FG136" s="150"/>
      <c r="FH136" s="150"/>
      <c r="FI136" s="150"/>
      <c r="FJ136" s="150"/>
      <c r="FK136" s="150"/>
      <c r="FL136" s="150"/>
      <c r="FM136" s="150"/>
      <c r="FN136" s="150"/>
      <c r="FO136" s="150"/>
      <c r="FP136" s="150"/>
      <c r="FQ136" s="150"/>
      <c r="FR136" s="150"/>
      <c r="FS136" s="150"/>
      <c r="FT136" s="150"/>
      <c r="FU136" s="150"/>
      <c r="FV136" s="150"/>
      <c r="FW136" s="150"/>
      <c r="FX136" s="150"/>
      <c r="FY136" s="150"/>
      <c r="FZ136" s="150"/>
      <c r="GA136" s="150"/>
      <c r="GB136" s="150"/>
      <c r="GC136" s="150"/>
      <c r="GD136" s="296"/>
      <c r="GE136" s="307"/>
      <c r="GF136" s="308"/>
      <c r="GG136" s="302"/>
      <c r="GH136" s="161"/>
      <c r="GI136" s="161"/>
      <c r="GJ136" s="161"/>
      <c r="GK136" s="161"/>
      <c r="GL136" s="161"/>
      <c r="GM136" s="161"/>
      <c r="GN136" s="161"/>
      <c r="GO136" s="161"/>
      <c r="GP136" s="161"/>
      <c r="GQ136" s="161"/>
      <c r="GR136" s="161"/>
      <c r="GS136" s="161"/>
      <c r="GT136" s="161"/>
      <c r="GU136" s="161"/>
      <c r="GV136" s="161"/>
      <c r="GW136" s="161"/>
      <c r="GX136" s="161"/>
      <c r="GY136" s="161"/>
      <c r="GZ136" s="161"/>
      <c r="HA136" s="161"/>
      <c r="HB136" s="161"/>
      <c r="HC136" s="161"/>
      <c r="HD136" s="161"/>
      <c r="HE136" s="161"/>
      <c r="HF136" s="161"/>
      <c r="HG136" s="161"/>
      <c r="HH136" s="161"/>
      <c r="HI136" s="161"/>
      <c r="HJ136" s="161"/>
      <c r="HK136" s="161"/>
      <c r="HL136" s="162"/>
      <c r="HM136" s="163"/>
      <c r="HN136" s="152"/>
      <c r="HO136" s="153"/>
      <c r="HP136" s="153"/>
      <c r="HQ136" s="153"/>
      <c r="HR136" s="153"/>
      <c r="HS136" s="164"/>
      <c r="HT136" s="153"/>
      <c r="HU136" s="165"/>
      <c r="HV136" s="154"/>
      <c r="HW136" s="144"/>
      <c r="HX136" s="145"/>
      <c r="HY136" s="145"/>
      <c r="HZ136" s="145"/>
      <c r="IA136" s="145"/>
      <c r="IB136" s="145"/>
      <c r="IC136" s="145">
        <v>35</v>
      </c>
      <c r="ID136" s="145">
        <v>13</v>
      </c>
      <c r="IE136" s="145">
        <v>558</v>
      </c>
      <c r="IF136" s="145"/>
      <c r="IG136" s="145">
        <v>492</v>
      </c>
      <c r="IH136" s="145"/>
      <c r="II136" s="145"/>
      <c r="IJ136" s="145"/>
      <c r="IK136" s="145"/>
      <c r="IL136" s="145"/>
      <c r="IM136" s="145"/>
      <c r="IN136" s="145"/>
      <c r="IO136" s="145"/>
      <c r="IP136" s="145"/>
      <c r="IQ136" s="145"/>
      <c r="IR136" s="145"/>
      <c r="IS136" s="145"/>
      <c r="IT136" s="145"/>
      <c r="IU136" s="145"/>
      <c r="IV136" s="145"/>
      <c r="IW136" s="145">
        <v>1</v>
      </c>
      <c r="IX136" s="146"/>
      <c r="IY136" s="166">
        <v>1099</v>
      </c>
      <c r="IZ136" s="315"/>
      <c r="JA136" s="439">
        <f t="shared" si="48"/>
        <v>3.0027322404371586</v>
      </c>
      <c r="JB136" s="444">
        <v>734</v>
      </c>
      <c r="JC136" s="452">
        <v>0.66787989080982713</v>
      </c>
      <c r="JD136" s="445">
        <v>734</v>
      </c>
      <c r="JE136" s="454">
        <v>0.66787989080982713</v>
      </c>
      <c r="JF136" s="167"/>
      <c r="JG136" s="168"/>
      <c r="JH136" s="168"/>
      <c r="JI136" s="168"/>
      <c r="JJ136" s="168"/>
      <c r="JK136" s="168"/>
      <c r="JL136" s="168">
        <v>4.0571428571428569</v>
      </c>
      <c r="JM136" s="168">
        <v>4.3076923076923075</v>
      </c>
      <c r="JN136" s="168">
        <v>8.1182795698924739</v>
      </c>
      <c r="JO136" s="168"/>
      <c r="JP136" s="168">
        <v>4.4674796747967482</v>
      </c>
      <c r="JQ136" s="168"/>
      <c r="JR136" s="168"/>
      <c r="JS136" s="168"/>
      <c r="JT136" s="168"/>
      <c r="JU136" s="168"/>
      <c r="JV136" s="168"/>
      <c r="JW136" s="168"/>
      <c r="JX136" s="168"/>
      <c r="JY136" s="168"/>
      <c r="JZ136" s="168"/>
      <c r="KA136" s="168"/>
      <c r="KB136" s="168"/>
      <c r="KC136" s="168"/>
      <c r="KD136" s="168"/>
      <c r="KE136" s="168"/>
      <c r="KF136" s="168">
        <v>7</v>
      </c>
      <c r="KG136" s="169"/>
      <c r="KH136" s="464">
        <f t="shared" si="49"/>
        <v>5.5901188819048766</v>
      </c>
      <c r="KI136" s="149">
        <v>1097</v>
      </c>
      <c r="KJ136" s="150"/>
      <c r="KK136" s="150"/>
      <c r="KL136" s="150"/>
      <c r="KM136" s="150"/>
      <c r="KN136" s="296">
        <v>2</v>
      </c>
      <c r="KO136" s="330">
        <f t="shared" si="50"/>
        <v>0.99818016378525931</v>
      </c>
      <c r="KP136" s="331">
        <f t="shared" si="51"/>
        <v>0</v>
      </c>
      <c r="KQ136" s="331">
        <f t="shared" si="52"/>
        <v>0</v>
      </c>
      <c r="KR136" s="331">
        <f t="shared" si="53"/>
        <v>0</v>
      </c>
      <c r="KS136" s="331">
        <f t="shared" si="54"/>
        <v>0</v>
      </c>
      <c r="KT136" s="332">
        <v>1.8198362147406734E-3</v>
      </c>
      <c r="KU136" s="324">
        <v>1505.9168999999999</v>
      </c>
      <c r="KV136" s="170">
        <v>624.52449999999999</v>
      </c>
      <c r="KW136" s="342">
        <v>2130.4413999999997</v>
      </c>
      <c r="KX136" s="351">
        <f t="shared" si="55"/>
        <v>0.29314324252241813</v>
      </c>
      <c r="KY136" s="352">
        <f t="shared" si="56"/>
        <v>1.9385272065514101</v>
      </c>
      <c r="KZ136" s="346">
        <v>2.5876000000000001</v>
      </c>
      <c r="LA136" s="171">
        <v>2117.5475000000001</v>
      </c>
      <c r="LB136" s="172">
        <v>10.3063</v>
      </c>
      <c r="LC136" s="173">
        <v>1.2145839824554668E-3</v>
      </c>
      <c r="LD136" s="174"/>
      <c r="LE136" s="175"/>
      <c r="LF136" s="175"/>
      <c r="LG136" s="175"/>
      <c r="LH136" s="175"/>
      <c r="LI136" s="175"/>
      <c r="LJ136" s="175">
        <v>111</v>
      </c>
      <c r="LK136" s="175">
        <v>43</v>
      </c>
      <c r="LL136" s="175">
        <v>3974</v>
      </c>
      <c r="LM136" s="175"/>
      <c r="LN136" s="175">
        <v>1707</v>
      </c>
      <c r="LO136" s="175"/>
      <c r="LP136" s="175"/>
      <c r="LQ136" s="175"/>
      <c r="LR136" s="175"/>
      <c r="LS136" s="175"/>
      <c r="LT136" s="175"/>
      <c r="LU136" s="175"/>
      <c r="LV136" s="175"/>
      <c r="LW136" s="175"/>
      <c r="LX136" s="175"/>
      <c r="LY136" s="175"/>
      <c r="LZ136" s="175"/>
      <c r="MA136" s="175"/>
      <c r="MB136" s="175"/>
      <c r="MC136" s="175"/>
      <c r="MD136" s="175">
        <v>6</v>
      </c>
      <c r="ME136" s="364"/>
      <c r="MF136" s="374">
        <f t="shared" si="57"/>
        <v>5841</v>
      </c>
      <c r="MG136" s="375">
        <f t="shared" si="58"/>
        <v>15.959016393442623</v>
      </c>
      <c r="MH136" s="369"/>
      <c r="MI136" s="156"/>
      <c r="MJ136" s="156"/>
      <c r="MK136" s="156"/>
      <c r="ML136" s="156"/>
      <c r="MM136" s="156"/>
      <c r="MN136" s="156"/>
      <c r="MO136" s="156"/>
      <c r="MP136" s="156"/>
      <c r="MQ136" s="156"/>
      <c r="MR136" s="156"/>
      <c r="MS136" s="156"/>
      <c r="MT136" s="156"/>
      <c r="MU136" s="156"/>
      <c r="MV136" s="156"/>
      <c r="MW136" s="156"/>
      <c r="MX136" s="156"/>
      <c r="MY136" s="156"/>
      <c r="MZ136" s="156"/>
      <c r="NA136" s="156"/>
      <c r="NB136" s="156"/>
      <c r="NC136" s="156"/>
      <c r="ND136" s="156"/>
      <c r="NE136" s="156"/>
      <c r="NF136" s="156"/>
      <c r="NG136" s="156"/>
      <c r="NH136" s="156"/>
      <c r="NI136" s="278"/>
      <c r="NJ136" s="289">
        <f t="shared" si="59"/>
        <v>0</v>
      </c>
      <c r="NK136" s="290"/>
      <c r="NL136" s="386">
        <f t="shared" si="61"/>
        <v>5841</v>
      </c>
      <c r="NM136" s="387">
        <f t="shared" si="62"/>
        <v>0</v>
      </c>
      <c r="NN136" s="393">
        <f t="shared" si="63"/>
        <v>0</v>
      </c>
      <c r="NO136" s="380"/>
      <c r="NP136" s="176"/>
      <c r="NQ136" s="176"/>
      <c r="NR136" s="176"/>
      <c r="NS136" s="176"/>
      <c r="NT136" s="176"/>
      <c r="NU136" s="176"/>
      <c r="NV136" s="176"/>
      <c r="NW136" s="176"/>
      <c r="NX136" s="176"/>
      <c r="NY136" s="176"/>
      <c r="NZ136" s="176"/>
      <c r="OA136" s="176"/>
      <c r="OB136" s="176"/>
      <c r="OC136" s="176"/>
      <c r="OD136" s="176"/>
      <c r="OE136" s="397"/>
      <c r="OF136" s="403"/>
      <c r="OG136" s="407"/>
      <c r="OH136" s="415"/>
      <c r="OI136" s="416"/>
      <c r="OJ136" s="416"/>
      <c r="OK136" s="416"/>
      <c r="OL136" s="416"/>
      <c r="OM136" s="416"/>
      <c r="ON136" s="416"/>
      <c r="OO136" s="416"/>
      <c r="OP136" s="417"/>
      <c r="OQ136" s="429"/>
      <c r="OR136" s="430"/>
      <c r="OS136" s="431"/>
      <c r="OT136" s="346"/>
      <c r="OU136" s="177"/>
      <c r="OV136" s="171"/>
      <c r="OW136" s="177"/>
      <c r="OX136" s="171"/>
      <c r="OY136" s="177"/>
      <c r="OZ136" s="171"/>
      <c r="PA136" s="178"/>
      <c r="PB136" s="155"/>
      <c r="PC136" s="156">
        <v>46</v>
      </c>
      <c r="PD136" s="156"/>
      <c r="PE136" s="156">
        <v>18</v>
      </c>
      <c r="PF136" s="156"/>
      <c r="PG136" s="156"/>
      <c r="PH136" s="156"/>
      <c r="PI136" s="156">
        <v>64</v>
      </c>
      <c r="PJ136" s="179">
        <v>5.8234758871701549E-2</v>
      </c>
    </row>
    <row r="137" spans="1:426" x14ac:dyDescent="0.15">
      <c r="A137" s="130" t="s">
        <v>832</v>
      </c>
      <c r="B137" s="131" t="s">
        <v>833</v>
      </c>
      <c r="C137" s="1093" t="s">
        <v>834</v>
      </c>
      <c r="D137" s="1094" t="s">
        <v>835</v>
      </c>
      <c r="E137" s="1094" t="s">
        <v>207</v>
      </c>
      <c r="F137" s="1093" t="s">
        <v>247</v>
      </c>
      <c r="G137" s="1093" t="s">
        <v>247</v>
      </c>
      <c r="H137" s="132" t="s">
        <v>492</v>
      </c>
      <c r="I137" s="132" t="s">
        <v>493</v>
      </c>
      <c r="J137" s="133" t="s">
        <v>282</v>
      </c>
      <c r="K137" s="134">
        <v>356402</v>
      </c>
      <c r="L137" s="135">
        <v>0</v>
      </c>
      <c r="M137" s="135">
        <v>346632</v>
      </c>
      <c r="N137" s="135">
        <v>158834</v>
      </c>
      <c r="O137" s="136">
        <v>0.45822082208220821</v>
      </c>
      <c r="P137" s="137">
        <v>9770</v>
      </c>
      <c r="Q137" s="138">
        <v>0</v>
      </c>
      <c r="R137" s="139">
        <v>319395.38579999993</v>
      </c>
      <c r="S137" s="139">
        <v>0</v>
      </c>
      <c r="T137" s="139">
        <v>319395.38579999993</v>
      </c>
      <c r="U137" s="467">
        <f t="shared" si="44"/>
        <v>0.89616608717122781</v>
      </c>
      <c r="V137" s="140">
        <v>23.690972219999999</v>
      </c>
      <c r="W137" s="141">
        <v>0</v>
      </c>
      <c r="X137" s="141">
        <v>58.126190479999998</v>
      </c>
      <c r="Y137" s="141">
        <v>7.0494709000000002</v>
      </c>
      <c r="Z137" s="141">
        <v>28.996296300000001</v>
      </c>
      <c r="AA137" s="141">
        <v>43.32566138</v>
      </c>
      <c r="AB137" s="141">
        <v>0</v>
      </c>
      <c r="AC137" s="141">
        <v>11.483531749999999</v>
      </c>
      <c r="AD137" s="141">
        <v>2.05952381</v>
      </c>
      <c r="AE137" s="141">
        <v>174.73164684</v>
      </c>
      <c r="AF137" s="142">
        <v>0.14697673099485381</v>
      </c>
      <c r="AG137" s="143">
        <v>0.36060982987951823</v>
      </c>
      <c r="AH137" s="147"/>
      <c r="AI137" s="148"/>
      <c r="AJ137" s="149"/>
      <c r="AK137" s="150"/>
      <c r="AL137" s="150"/>
      <c r="AM137" s="150"/>
      <c r="AN137" s="151"/>
      <c r="AO137" s="149"/>
      <c r="AP137" s="150"/>
      <c r="AQ137" s="151"/>
      <c r="AR137" s="152"/>
      <c r="AS137" s="153"/>
      <c r="AT137" s="153"/>
      <c r="AU137" s="153"/>
      <c r="AV137" s="153"/>
      <c r="AW137" s="153"/>
      <c r="AX137" s="153"/>
      <c r="AY137" s="153"/>
      <c r="AZ137" s="153"/>
      <c r="BA137" s="153"/>
      <c r="BB137" s="153"/>
      <c r="BC137" s="153"/>
      <c r="BD137" s="153"/>
      <c r="BE137" s="153"/>
      <c r="BF137" s="153"/>
      <c r="BG137" s="153"/>
      <c r="BH137" s="153"/>
      <c r="BI137" s="153"/>
      <c r="BJ137" s="153"/>
      <c r="BK137" s="153"/>
      <c r="BL137" s="153"/>
      <c r="BM137" s="153"/>
      <c r="BN137" s="153"/>
      <c r="BO137" s="153"/>
      <c r="BP137" s="153"/>
      <c r="BQ137" s="153"/>
      <c r="BR137" s="153"/>
      <c r="BS137" s="154"/>
      <c r="BT137" s="155"/>
      <c r="BU137" s="156"/>
      <c r="BV137" s="156"/>
      <c r="BW137" s="156"/>
      <c r="BX137" s="156"/>
      <c r="BY137" s="156"/>
      <c r="BZ137" s="156"/>
      <c r="CA137" s="156"/>
      <c r="CB137" s="156"/>
      <c r="CC137" s="156"/>
      <c r="CD137" s="156"/>
      <c r="CE137" s="156"/>
      <c r="CF137" s="156"/>
      <c r="CG137" s="156"/>
      <c r="CH137" s="156"/>
      <c r="CI137" s="156"/>
      <c r="CJ137" s="156"/>
      <c r="CK137" s="156"/>
      <c r="CL137" s="156"/>
      <c r="CM137" s="156"/>
      <c r="CN137" s="156"/>
      <c r="CO137" s="156"/>
      <c r="CP137" s="156"/>
      <c r="CQ137" s="156"/>
      <c r="CR137" s="156"/>
      <c r="CS137" s="156"/>
      <c r="CT137" s="156"/>
      <c r="CU137" s="156"/>
      <c r="CV137" s="156">
        <v>16</v>
      </c>
      <c r="CW137" s="156"/>
      <c r="CX137" s="156"/>
      <c r="CY137" s="156"/>
      <c r="CZ137" s="156"/>
      <c r="DA137" s="156"/>
      <c r="DB137" s="156"/>
      <c r="DC137" s="156"/>
      <c r="DD137" s="156"/>
      <c r="DE137" s="156"/>
      <c r="DF137" s="156"/>
      <c r="DG137" s="278"/>
      <c r="DH137" s="289">
        <v>16</v>
      </c>
      <c r="DI137" s="290">
        <f t="shared" si="45"/>
        <v>1</v>
      </c>
      <c r="DJ137" s="284"/>
      <c r="DK137" s="158"/>
      <c r="DL137" s="158"/>
      <c r="DM137" s="158"/>
      <c r="DN137" s="158"/>
      <c r="DO137" s="158"/>
      <c r="DP137" s="158"/>
      <c r="DQ137" s="158"/>
      <c r="DR137" s="158"/>
      <c r="DS137" s="158"/>
      <c r="DT137" s="158"/>
      <c r="DU137" s="158"/>
      <c r="DV137" s="158"/>
      <c r="DW137" s="158"/>
      <c r="DX137" s="158"/>
      <c r="DY137" s="158"/>
      <c r="DZ137" s="158"/>
      <c r="EA137" s="158"/>
      <c r="EB137" s="158"/>
      <c r="EC137" s="158"/>
      <c r="ED137" s="158"/>
      <c r="EE137" s="158"/>
      <c r="EF137" s="158"/>
      <c r="EG137" s="158"/>
      <c r="EH137" s="158"/>
      <c r="EI137" s="158"/>
      <c r="EJ137" s="158"/>
      <c r="EK137" s="158"/>
      <c r="EL137" s="158">
        <v>0.89907786885245899</v>
      </c>
      <c r="EM137" s="158"/>
      <c r="EN137" s="158"/>
      <c r="EO137" s="158"/>
      <c r="EP137" s="158"/>
      <c r="EQ137" s="158"/>
      <c r="ER137" s="158"/>
      <c r="ES137" s="158"/>
      <c r="ET137" s="158"/>
      <c r="EU137" s="158"/>
      <c r="EV137" s="158"/>
      <c r="EW137" s="159"/>
      <c r="EX137" s="160">
        <v>0.89907786885245899</v>
      </c>
      <c r="EY137" s="149"/>
      <c r="EZ137" s="150"/>
      <c r="FA137" s="150"/>
      <c r="FB137" s="150"/>
      <c r="FC137" s="150"/>
      <c r="FD137" s="150"/>
      <c r="FE137" s="150"/>
      <c r="FF137" s="150"/>
      <c r="FG137" s="150"/>
      <c r="FH137" s="150"/>
      <c r="FI137" s="150"/>
      <c r="FJ137" s="150"/>
      <c r="FK137" s="150"/>
      <c r="FL137" s="150"/>
      <c r="FM137" s="150"/>
      <c r="FN137" s="150"/>
      <c r="FO137" s="150"/>
      <c r="FP137" s="150"/>
      <c r="FQ137" s="150"/>
      <c r="FR137" s="150"/>
      <c r="FS137" s="150"/>
      <c r="FT137" s="150"/>
      <c r="FU137" s="150">
        <v>4</v>
      </c>
      <c r="FV137" s="150"/>
      <c r="FW137" s="150"/>
      <c r="FX137" s="150"/>
      <c r="FY137" s="150"/>
      <c r="FZ137" s="150"/>
      <c r="GA137" s="150"/>
      <c r="GB137" s="150"/>
      <c r="GC137" s="150"/>
      <c r="GD137" s="296"/>
      <c r="GE137" s="307">
        <v>4</v>
      </c>
      <c r="GF137" s="308">
        <f t="shared" si="46"/>
        <v>1</v>
      </c>
      <c r="GG137" s="302"/>
      <c r="GH137" s="161"/>
      <c r="GI137" s="161"/>
      <c r="GJ137" s="161"/>
      <c r="GK137" s="161"/>
      <c r="GL137" s="161"/>
      <c r="GM137" s="161"/>
      <c r="GN137" s="161"/>
      <c r="GO137" s="161"/>
      <c r="GP137" s="161"/>
      <c r="GQ137" s="161"/>
      <c r="GR137" s="161"/>
      <c r="GS137" s="161"/>
      <c r="GT137" s="161"/>
      <c r="GU137" s="161"/>
      <c r="GV137" s="161"/>
      <c r="GW137" s="161"/>
      <c r="GX137" s="161"/>
      <c r="GY137" s="161"/>
      <c r="GZ137" s="161"/>
      <c r="HA137" s="161"/>
      <c r="HB137" s="161"/>
      <c r="HC137" s="161">
        <v>0.94877049180327866</v>
      </c>
      <c r="HD137" s="161"/>
      <c r="HE137" s="161"/>
      <c r="HF137" s="161"/>
      <c r="HG137" s="161"/>
      <c r="HH137" s="161"/>
      <c r="HI137" s="161"/>
      <c r="HJ137" s="161"/>
      <c r="HK137" s="161"/>
      <c r="HL137" s="162"/>
      <c r="HM137" s="163">
        <v>0.94877049180327866</v>
      </c>
      <c r="HN137" s="152"/>
      <c r="HO137" s="153">
        <v>35</v>
      </c>
      <c r="HP137" s="153"/>
      <c r="HQ137" s="153"/>
      <c r="HR137" s="153">
        <v>17</v>
      </c>
      <c r="HS137" s="164">
        <v>0.9304082288653166</v>
      </c>
      <c r="HT137" s="153"/>
      <c r="HU137" s="165"/>
      <c r="HV137" s="154"/>
      <c r="HW137" s="144"/>
      <c r="HX137" s="145">
        <v>48</v>
      </c>
      <c r="HY137" s="145"/>
      <c r="HZ137" s="145"/>
      <c r="IA137" s="145"/>
      <c r="IB137" s="145"/>
      <c r="IC137" s="145"/>
      <c r="ID137" s="145"/>
      <c r="IE137" s="145">
        <v>1616</v>
      </c>
      <c r="IF137" s="145">
        <v>4</v>
      </c>
      <c r="IG137" s="145"/>
      <c r="IH137" s="145"/>
      <c r="II137" s="145"/>
      <c r="IJ137" s="145"/>
      <c r="IK137" s="145"/>
      <c r="IL137" s="145"/>
      <c r="IM137" s="145">
        <v>1</v>
      </c>
      <c r="IN137" s="145">
        <v>1</v>
      </c>
      <c r="IO137" s="145">
        <v>1</v>
      </c>
      <c r="IP137" s="145"/>
      <c r="IQ137" s="145"/>
      <c r="IR137" s="145">
        <v>1</v>
      </c>
      <c r="IS137" s="145"/>
      <c r="IT137" s="145">
        <v>26</v>
      </c>
      <c r="IU137" s="145"/>
      <c r="IV137" s="145"/>
      <c r="IW137" s="145"/>
      <c r="IX137" s="146"/>
      <c r="IY137" s="166">
        <v>1698</v>
      </c>
      <c r="IZ137" s="315"/>
      <c r="JA137" s="439">
        <f t="shared" si="48"/>
        <v>4.639344262295082</v>
      </c>
      <c r="JB137" s="444">
        <v>995</v>
      </c>
      <c r="JC137" s="452">
        <v>0.58598351001177851</v>
      </c>
      <c r="JD137" s="445">
        <v>995</v>
      </c>
      <c r="JE137" s="454">
        <v>0.58598351001177851</v>
      </c>
      <c r="JF137" s="167"/>
      <c r="JG137" s="168">
        <v>1.0208333333333333</v>
      </c>
      <c r="JH137" s="168"/>
      <c r="JI137" s="168"/>
      <c r="JJ137" s="168"/>
      <c r="JK137" s="168"/>
      <c r="JL137" s="168"/>
      <c r="JM137" s="168"/>
      <c r="JN137" s="168">
        <v>4.8570544554455441</v>
      </c>
      <c r="JO137" s="168">
        <v>1</v>
      </c>
      <c r="JP137" s="168"/>
      <c r="JQ137" s="168"/>
      <c r="JR137" s="168"/>
      <c r="JS137" s="168"/>
      <c r="JT137" s="168"/>
      <c r="JU137" s="168"/>
      <c r="JV137" s="168">
        <v>2</v>
      </c>
      <c r="JW137" s="168">
        <v>3</v>
      </c>
      <c r="JX137" s="168">
        <v>3</v>
      </c>
      <c r="JY137" s="168"/>
      <c r="JZ137" s="168"/>
      <c r="KA137" s="168">
        <v>7</v>
      </c>
      <c r="KB137" s="168"/>
      <c r="KC137" s="168">
        <v>1.6923076923076923</v>
      </c>
      <c r="KD137" s="168"/>
      <c r="KE137" s="168"/>
      <c r="KF137" s="168"/>
      <c r="KG137" s="169"/>
      <c r="KH137" s="464">
        <f t="shared" si="49"/>
        <v>2.9462744351358214</v>
      </c>
      <c r="KI137" s="149">
        <v>1405</v>
      </c>
      <c r="KJ137" s="150">
        <v>186</v>
      </c>
      <c r="KK137" s="150"/>
      <c r="KL137" s="150"/>
      <c r="KM137" s="150"/>
      <c r="KN137" s="296">
        <v>107</v>
      </c>
      <c r="KO137" s="330">
        <f t="shared" si="50"/>
        <v>0.82744405182567726</v>
      </c>
      <c r="KP137" s="331">
        <f t="shared" si="51"/>
        <v>0.10954063604240283</v>
      </c>
      <c r="KQ137" s="331">
        <f t="shared" si="52"/>
        <v>0</v>
      </c>
      <c r="KR137" s="331">
        <f t="shared" si="53"/>
        <v>0</v>
      </c>
      <c r="KS137" s="331">
        <f t="shared" si="54"/>
        <v>0</v>
      </c>
      <c r="KT137" s="332">
        <v>6.3015312131919909E-2</v>
      </c>
      <c r="KU137" s="324">
        <v>1529.5834</v>
      </c>
      <c r="KV137" s="170">
        <v>639.01510000000019</v>
      </c>
      <c r="KW137" s="342">
        <v>2168.5985000000005</v>
      </c>
      <c r="KX137" s="351">
        <f t="shared" si="55"/>
        <v>0.29466731624134207</v>
      </c>
      <c r="KY137" s="352">
        <f t="shared" si="56"/>
        <v>1.2771487043580687</v>
      </c>
      <c r="KZ137" s="346">
        <v>61.790399999999998</v>
      </c>
      <c r="LA137" s="171">
        <v>2103.1639</v>
      </c>
      <c r="LB137" s="172">
        <v>3.6442000000000001</v>
      </c>
      <c r="LC137" s="173">
        <v>2.8493241141686668E-2</v>
      </c>
      <c r="LD137" s="174"/>
      <c r="LE137" s="175">
        <v>48</v>
      </c>
      <c r="LF137" s="175"/>
      <c r="LG137" s="175"/>
      <c r="LH137" s="175"/>
      <c r="LI137" s="175"/>
      <c r="LJ137" s="175"/>
      <c r="LK137" s="175"/>
      <c r="LL137" s="175">
        <v>5120</v>
      </c>
      <c r="LM137" s="175">
        <v>4</v>
      </c>
      <c r="LN137" s="175"/>
      <c r="LO137" s="175"/>
      <c r="LP137" s="175"/>
      <c r="LQ137" s="175"/>
      <c r="LR137" s="175"/>
      <c r="LS137" s="175"/>
      <c r="LT137" s="175">
        <v>1</v>
      </c>
      <c r="LU137" s="175">
        <v>2</v>
      </c>
      <c r="LV137" s="175">
        <v>2</v>
      </c>
      <c r="LW137" s="175"/>
      <c r="LX137" s="175"/>
      <c r="LY137" s="175">
        <v>6</v>
      </c>
      <c r="LZ137" s="175"/>
      <c r="MA137" s="175">
        <v>26</v>
      </c>
      <c r="MB137" s="175"/>
      <c r="MC137" s="175"/>
      <c r="MD137" s="175"/>
      <c r="ME137" s="364"/>
      <c r="MF137" s="374">
        <f t="shared" si="57"/>
        <v>5209</v>
      </c>
      <c r="MG137" s="375">
        <f t="shared" si="58"/>
        <v>14.23224043715847</v>
      </c>
      <c r="MH137" s="369"/>
      <c r="MI137" s="156"/>
      <c r="MJ137" s="156"/>
      <c r="MK137" s="156"/>
      <c r="ML137" s="156"/>
      <c r="MM137" s="156"/>
      <c r="MN137" s="156"/>
      <c r="MO137" s="156"/>
      <c r="MP137" s="156">
        <v>1373</v>
      </c>
      <c r="MQ137" s="156"/>
      <c r="MR137" s="156"/>
      <c r="MS137" s="156"/>
      <c r="MT137" s="156"/>
      <c r="MU137" s="156"/>
      <c r="MV137" s="156"/>
      <c r="MW137" s="156"/>
      <c r="MX137" s="156"/>
      <c r="MY137" s="156"/>
      <c r="MZ137" s="156"/>
      <c r="NA137" s="156"/>
      <c r="NB137" s="156"/>
      <c r="NC137" s="156"/>
      <c r="ND137" s="156"/>
      <c r="NE137" s="156"/>
      <c r="NF137" s="156"/>
      <c r="NG137" s="156"/>
      <c r="NH137" s="156"/>
      <c r="NI137" s="278"/>
      <c r="NJ137" s="289">
        <f t="shared" si="59"/>
        <v>1373</v>
      </c>
      <c r="NK137" s="290">
        <f t="shared" si="60"/>
        <v>3.7513661202185791</v>
      </c>
      <c r="NL137" s="386">
        <f t="shared" si="61"/>
        <v>5209</v>
      </c>
      <c r="NM137" s="387">
        <f t="shared" si="62"/>
        <v>1373</v>
      </c>
      <c r="NN137" s="393">
        <f t="shared" si="63"/>
        <v>0.20859920996657552</v>
      </c>
      <c r="NO137" s="380"/>
      <c r="NP137" s="176"/>
      <c r="NQ137" s="176"/>
      <c r="NR137" s="176"/>
      <c r="NS137" s="176"/>
      <c r="NT137" s="176">
        <v>934</v>
      </c>
      <c r="NU137" s="176">
        <v>439</v>
      </c>
      <c r="NV137" s="176"/>
      <c r="NW137" s="176"/>
      <c r="NX137" s="176"/>
      <c r="NY137" s="176"/>
      <c r="NZ137" s="176"/>
      <c r="OA137" s="176"/>
      <c r="OB137" s="176"/>
      <c r="OC137" s="176"/>
      <c r="OD137" s="176"/>
      <c r="OE137" s="397"/>
      <c r="OF137" s="403">
        <f t="shared" si="64"/>
        <v>1373</v>
      </c>
      <c r="OG137" s="407">
        <f t="shared" si="65"/>
        <v>0</v>
      </c>
      <c r="OH137" s="415"/>
      <c r="OI137" s="416"/>
      <c r="OJ137" s="416"/>
      <c r="OK137" s="416"/>
      <c r="OL137" s="416"/>
      <c r="OM137" s="416"/>
      <c r="ON137" s="416"/>
      <c r="OO137" s="416"/>
      <c r="OP137" s="417"/>
      <c r="OQ137" s="429"/>
      <c r="OR137" s="430"/>
      <c r="OS137" s="431"/>
      <c r="OT137" s="400"/>
      <c r="OU137" s="177"/>
      <c r="OV137" s="171">
        <v>2.0499999999999998</v>
      </c>
      <c r="OW137" s="177">
        <v>0.51249999999999996</v>
      </c>
      <c r="OX137" s="177"/>
      <c r="OY137" s="177"/>
      <c r="OZ137" s="171">
        <v>11.25</v>
      </c>
      <c r="PA137" s="178">
        <v>2.8125</v>
      </c>
      <c r="PB137" s="155"/>
      <c r="PC137" s="156"/>
      <c r="PD137" s="156"/>
      <c r="PE137" s="156"/>
      <c r="PF137" s="156">
        <v>138</v>
      </c>
      <c r="PG137" s="156"/>
      <c r="PH137" s="156"/>
      <c r="PI137" s="156">
        <v>138</v>
      </c>
      <c r="PJ137" s="179">
        <v>8.1272084805653705E-2</v>
      </c>
    </row>
    <row r="138" spans="1:426" x14ac:dyDescent="0.15">
      <c r="A138" s="130" t="s">
        <v>836</v>
      </c>
      <c r="B138" s="131" t="s">
        <v>837</v>
      </c>
      <c r="C138" s="1093" t="s">
        <v>838</v>
      </c>
      <c r="D138" s="1094" t="s">
        <v>839</v>
      </c>
      <c r="E138" s="1094" t="s">
        <v>207</v>
      </c>
      <c r="F138" s="1093" t="s">
        <v>260</v>
      </c>
      <c r="G138" s="1093" t="s">
        <v>260</v>
      </c>
      <c r="H138" s="132" t="s">
        <v>492</v>
      </c>
      <c r="I138" s="132" t="s">
        <v>493</v>
      </c>
      <c r="J138" s="133" t="s">
        <v>282</v>
      </c>
      <c r="K138" s="134">
        <v>36379</v>
      </c>
      <c r="L138" s="135">
        <v>0</v>
      </c>
      <c r="M138" s="135">
        <v>27905</v>
      </c>
      <c r="N138" s="135">
        <v>17389</v>
      </c>
      <c r="O138" s="136">
        <v>0.62314997312309617</v>
      </c>
      <c r="P138" s="137">
        <v>8474</v>
      </c>
      <c r="Q138" s="138">
        <v>0</v>
      </c>
      <c r="R138" s="139">
        <v>27602.323649999998</v>
      </c>
      <c r="S138" s="139">
        <v>0</v>
      </c>
      <c r="T138" s="139">
        <v>27602.323649999998</v>
      </c>
      <c r="U138" s="467">
        <f t="shared" si="44"/>
        <v>0.75874333131751825</v>
      </c>
      <c r="V138" s="140">
        <v>1.234623016</v>
      </c>
      <c r="W138" s="141">
        <v>0</v>
      </c>
      <c r="X138" s="141">
        <v>7.6501587300000002</v>
      </c>
      <c r="Y138" s="141">
        <v>0.7</v>
      </c>
      <c r="Z138" s="141">
        <v>4.7993121690000002</v>
      </c>
      <c r="AA138" s="141">
        <v>3.1266137569999999</v>
      </c>
      <c r="AB138" s="141">
        <v>0</v>
      </c>
      <c r="AC138" s="141">
        <v>0.73859127000000002</v>
      </c>
      <c r="AD138" s="141">
        <v>0</v>
      </c>
      <c r="AE138" s="141">
        <v>18.249298941999999</v>
      </c>
      <c r="AF138" s="142">
        <v>7.0506745879504854E-2</v>
      </c>
      <c r="AG138" s="143">
        <v>0.43688461216406288</v>
      </c>
      <c r="AH138" s="147"/>
      <c r="AI138" s="148"/>
      <c r="AJ138" s="149"/>
      <c r="AK138" s="150"/>
      <c r="AL138" s="150"/>
      <c r="AM138" s="150"/>
      <c r="AN138" s="151"/>
      <c r="AO138" s="149"/>
      <c r="AP138" s="150"/>
      <c r="AQ138" s="151"/>
      <c r="AR138" s="152"/>
      <c r="AS138" s="153"/>
      <c r="AT138" s="153"/>
      <c r="AU138" s="153"/>
      <c r="AV138" s="153"/>
      <c r="AW138" s="153"/>
      <c r="AX138" s="153"/>
      <c r="AY138" s="153"/>
      <c r="AZ138" s="153"/>
      <c r="BA138" s="153"/>
      <c r="BB138" s="153"/>
      <c r="BC138" s="153"/>
      <c r="BD138" s="153"/>
      <c r="BE138" s="153"/>
      <c r="BF138" s="153"/>
      <c r="BG138" s="153"/>
      <c r="BH138" s="153"/>
      <c r="BI138" s="153"/>
      <c r="BJ138" s="153"/>
      <c r="BK138" s="153"/>
      <c r="BL138" s="153"/>
      <c r="BM138" s="153"/>
      <c r="BN138" s="153"/>
      <c r="BO138" s="153"/>
      <c r="BP138" s="153"/>
      <c r="BQ138" s="153"/>
      <c r="BR138" s="153"/>
      <c r="BS138" s="154"/>
      <c r="BT138" s="155"/>
      <c r="BU138" s="156"/>
      <c r="BV138" s="156"/>
      <c r="BW138" s="156"/>
      <c r="BX138" s="156"/>
      <c r="BY138" s="156"/>
      <c r="BZ138" s="156"/>
      <c r="CA138" s="156"/>
      <c r="CB138" s="156"/>
      <c r="CC138" s="156"/>
      <c r="CD138" s="156"/>
      <c r="CE138" s="156"/>
      <c r="CF138" s="156"/>
      <c r="CG138" s="156"/>
      <c r="CH138" s="156"/>
      <c r="CI138" s="156"/>
      <c r="CJ138" s="156"/>
      <c r="CK138" s="156"/>
      <c r="CL138" s="156"/>
      <c r="CM138" s="156"/>
      <c r="CN138" s="156"/>
      <c r="CO138" s="156"/>
      <c r="CP138" s="156"/>
      <c r="CQ138" s="156"/>
      <c r="CR138" s="156"/>
      <c r="CS138" s="156"/>
      <c r="CT138" s="156"/>
      <c r="CU138" s="156"/>
      <c r="CV138" s="156"/>
      <c r="CW138" s="156"/>
      <c r="CX138" s="156"/>
      <c r="CY138" s="156"/>
      <c r="CZ138" s="156"/>
      <c r="DA138" s="156"/>
      <c r="DB138" s="156"/>
      <c r="DC138" s="156">
        <v>20</v>
      </c>
      <c r="DD138" s="156"/>
      <c r="DE138" s="156"/>
      <c r="DF138" s="156"/>
      <c r="DG138" s="278"/>
      <c r="DH138" s="289">
        <v>20</v>
      </c>
      <c r="DI138" s="290">
        <f t="shared" si="45"/>
        <v>1</v>
      </c>
      <c r="DJ138" s="284"/>
      <c r="DK138" s="158"/>
      <c r="DL138" s="158"/>
      <c r="DM138" s="158"/>
      <c r="DN138" s="158"/>
      <c r="DO138" s="158"/>
      <c r="DP138" s="158"/>
      <c r="DQ138" s="158"/>
      <c r="DR138" s="158"/>
      <c r="DS138" s="158"/>
      <c r="DT138" s="158"/>
      <c r="DU138" s="158"/>
      <c r="DV138" s="158"/>
      <c r="DW138" s="158"/>
      <c r="DX138" s="158"/>
      <c r="DY138" s="158"/>
      <c r="DZ138" s="158"/>
      <c r="EA138" s="158"/>
      <c r="EB138" s="158"/>
      <c r="EC138" s="158"/>
      <c r="ED138" s="158"/>
      <c r="EE138" s="158"/>
      <c r="EF138" s="158"/>
      <c r="EG138" s="158"/>
      <c r="EH138" s="158"/>
      <c r="EI138" s="158"/>
      <c r="EJ138" s="158"/>
      <c r="EK138" s="158"/>
      <c r="EL138" s="158"/>
      <c r="EM138" s="158"/>
      <c r="EN138" s="158"/>
      <c r="EO138" s="158"/>
      <c r="EP138" s="158"/>
      <c r="EQ138" s="158"/>
      <c r="ER138" s="158"/>
      <c r="ES138" s="158">
        <v>0.74836065573770494</v>
      </c>
      <c r="ET138" s="158"/>
      <c r="EU138" s="158"/>
      <c r="EV138" s="158"/>
      <c r="EW138" s="159"/>
      <c r="EX138" s="160">
        <v>0.74836065573770494</v>
      </c>
      <c r="EY138" s="149"/>
      <c r="EZ138" s="150"/>
      <c r="FA138" s="150"/>
      <c r="FB138" s="150"/>
      <c r="FC138" s="150"/>
      <c r="FD138" s="150"/>
      <c r="FE138" s="150"/>
      <c r="FF138" s="150"/>
      <c r="FG138" s="150"/>
      <c r="FH138" s="150"/>
      <c r="FI138" s="150"/>
      <c r="FJ138" s="150"/>
      <c r="FK138" s="150"/>
      <c r="FL138" s="150"/>
      <c r="FM138" s="150"/>
      <c r="FN138" s="150"/>
      <c r="FO138" s="150"/>
      <c r="FP138" s="150"/>
      <c r="FQ138" s="150"/>
      <c r="FR138" s="150"/>
      <c r="FS138" s="150"/>
      <c r="FT138" s="150"/>
      <c r="FU138" s="150"/>
      <c r="FV138" s="150"/>
      <c r="FW138" s="150"/>
      <c r="FX138" s="150"/>
      <c r="FY138" s="150"/>
      <c r="FZ138" s="150"/>
      <c r="GA138" s="150"/>
      <c r="GB138" s="150"/>
      <c r="GC138" s="150"/>
      <c r="GD138" s="296"/>
      <c r="GE138" s="307"/>
      <c r="GF138" s="308"/>
      <c r="GG138" s="302"/>
      <c r="GH138" s="161"/>
      <c r="GI138" s="161"/>
      <c r="GJ138" s="161"/>
      <c r="GK138" s="161"/>
      <c r="GL138" s="161"/>
      <c r="GM138" s="161"/>
      <c r="GN138" s="161"/>
      <c r="GO138" s="161"/>
      <c r="GP138" s="161"/>
      <c r="GQ138" s="161"/>
      <c r="GR138" s="161"/>
      <c r="GS138" s="161"/>
      <c r="GT138" s="161"/>
      <c r="GU138" s="161"/>
      <c r="GV138" s="161"/>
      <c r="GW138" s="161"/>
      <c r="GX138" s="161"/>
      <c r="GY138" s="161"/>
      <c r="GZ138" s="161"/>
      <c r="HA138" s="161"/>
      <c r="HB138" s="161"/>
      <c r="HC138" s="161"/>
      <c r="HD138" s="161"/>
      <c r="HE138" s="161"/>
      <c r="HF138" s="161"/>
      <c r="HG138" s="161"/>
      <c r="HH138" s="161"/>
      <c r="HI138" s="161"/>
      <c r="HJ138" s="161"/>
      <c r="HK138" s="161"/>
      <c r="HL138" s="162"/>
      <c r="HM138" s="163"/>
      <c r="HN138" s="152"/>
      <c r="HO138" s="153"/>
      <c r="HP138" s="153"/>
      <c r="HQ138" s="153"/>
      <c r="HR138" s="153"/>
      <c r="HS138" s="164"/>
      <c r="HT138" s="153"/>
      <c r="HU138" s="165"/>
      <c r="HV138" s="154"/>
      <c r="HW138" s="144"/>
      <c r="HX138" s="145"/>
      <c r="HY138" s="145"/>
      <c r="HZ138" s="145"/>
      <c r="IA138" s="145"/>
      <c r="IB138" s="145"/>
      <c r="IC138" s="145"/>
      <c r="ID138" s="145"/>
      <c r="IE138" s="145"/>
      <c r="IF138" s="145"/>
      <c r="IG138" s="145"/>
      <c r="IH138" s="145"/>
      <c r="II138" s="145"/>
      <c r="IJ138" s="145"/>
      <c r="IK138" s="145"/>
      <c r="IL138" s="145"/>
      <c r="IM138" s="145"/>
      <c r="IN138" s="145"/>
      <c r="IO138" s="145"/>
      <c r="IP138" s="145"/>
      <c r="IQ138" s="145"/>
      <c r="IR138" s="145"/>
      <c r="IS138" s="145"/>
      <c r="IT138" s="145"/>
      <c r="IU138" s="145">
        <v>376</v>
      </c>
      <c r="IV138" s="145"/>
      <c r="IW138" s="145"/>
      <c r="IX138" s="146">
        <v>26</v>
      </c>
      <c r="IY138" s="166">
        <v>402</v>
      </c>
      <c r="IZ138" s="315"/>
      <c r="JA138" s="439">
        <f t="shared" si="48"/>
        <v>1.098360655737705</v>
      </c>
      <c r="JB138" s="444">
        <v>178</v>
      </c>
      <c r="JC138" s="452">
        <v>0.44278606965174128</v>
      </c>
      <c r="JD138" s="445">
        <v>178</v>
      </c>
      <c r="JE138" s="454">
        <v>0.44278606965174128</v>
      </c>
      <c r="JF138" s="167"/>
      <c r="JG138" s="168"/>
      <c r="JH138" s="168"/>
      <c r="JI138" s="168"/>
      <c r="JJ138" s="168"/>
      <c r="JK138" s="168"/>
      <c r="JL138" s="168"/>
      <c r="JM138" s="168"/>
      <c r="JN138" s="168"/>
      <c r="JO138" s="168"/>
      <c r="JP138" s="168"/>
      <c r="JQ138" s="168"/>
      <c r="JR138" s="168"/>
      <c r="JS138" s="168"/>
      <c r="JT138" s="168"/>
      <c r="JU138" s="168"/>
      <c r="JV138" s="168"/>
      <c r="JW138" s="168"/>
      <c r="JX138" s="168"/>
      <c r="JY138" s="168"/>
      <c r="JZ138" s="168"/>
      <c r="KA138" s="168"/>
      <c r="KB138" s="168"/>
      <c r="KC138" s="168"/>
      <c r="KD138" s="168">
        <v>14.460106382978724</v>
      </c>
      <c r="KE138" s="168"/>
      <c r="KF138" s="168"/>
      <c r="KG138" s="169">
        <v>12.423076923076923</v>
      </c>
      <c r="KH138" s="464">
        <f t="shared" si="49"/>
        <v>13.441591653027825</v>
      </c>
      <c r="KI138" s="149"/>
      <c r="KJ138" s="150">
        <v>376</v>
      </c>
      <c r="KK138" s="150"/>
      <c r="KL138" s="150"/>
      <c r="KM138" s="150"/>
      <c r="KN138" s="296">
        <v>26</v>
      </c>
      <c r="KO138" s="330">
        <f t="shared" si="50"/>
        <v>0</v>
      </c>
      <c r="KP138" s="331">
        <f t="shared" si="51"/>
        <v>0.93532338308457708</v>
      </c>
      <c r="KQ138" s="331">
        <f t="shared" si="52"/>
        <v>0</v>
      </c>
      <c r="KR138" s="331">
        <f t="shared" si="53"/>
        <v>0</v>
      </c>
      <c r="KS138" s="331">
        <f t="shared" si="54"/>
        <v>0</v>
      </c>
      <c r="KT138" s="332">
        <v>6.4676616915422883E-2</v>
      </c>
      <c r="KU138" s="324">
        <v>448.27379999999999</v>
      </c>
      <c r="KV138" s="170">
        <v>1.1999999999999999E-3</v>
      </c>
      <c r="KW138" s="342">
        <v>448.27499999999998</v>
      </c>
      <c r="KX138" s="351">
        <f t="shared" si="55"/>
        <v>2.6769282248619708E-6</v>
      </c>
      <c r="KY138" s="352">
        <f t="shared" si="56"/>
        <v>1.1151119402985075</v>
      </c>
      <c r="KZ138" s="346">
        <v>448.27499999999998</v>
      </c>
      <c r="LA138" s="171"/>
      <c r="LB138" s="172"/>
      <c r="LC138" s="173">
        <v>1</v>
      </c>
      <c r="LD138" s="174"/>
      <c r="LE138" s="175"/>
      <c r="LF138" s="175"/>
      <c r="LG138" s="175"/>
      <c r="LH138" s="175"/>
      <c r="LI138" s="175"/>
      <c r="LJ138" s="175"/>
      <c r="LK138" s="175"/>
      <c r="LL138" s="175"/>
      <c r="LM138" s="175"/>
      <c r="LN138" s="175"/>
      <c r="LO138" s="175"/>
      <c r="LP138" s="175"/>
      <c r="LQ138" s="175"/>
      <c r="LR138" s="175"/>
      <c r="LS138" s="175"/>
      <c r="LT138" s="175"/>
      <c r="LU138" s="175"/>
      <c r="LV138" s="175"/>
      <c r="LW138" s="175"/>
      <c r="LX138" s="175"/>
      <c r="LY138" s="175"/>
      <c r="LZ138" s="175"/>
      <c r="MA138" s="175"/>
      <c r="MB138" s="175">
        <v>5062</v>
      </c>
      <c r="MC138" s="175"/>
      <c r="MD138" s="175"/>
      <c r="ME138" s="364">
        <v>397</v>
      </c>
      <c r="MF138" s="374">
        <f t="shared" si="57"/>
        <v>5459</v>
      </c>
      <c r="MG138" s="375">
        <f t="shared" si="58"/>
        <v>14.915300546448087</v>
      </c>
      <c r="MH138" s="369"/>
      <c r="MI138" s="156"/>
      <c r="MJ138" s="156"/>
      <c r="MK138" s="156"/>
      <c r="ML138" s="156"/>
      <c r="MM138" s="156"/>
      <c r="MN138" s="156"/>
      <c r="MO138" s="156"/>
      <c r="MP138" s="156"/>
      <c r="MQ138" s="156"/>
      <c r="MR138" s="156"/>
      <c r="MS138" s="156"/>
      <c r="MT138" s="156"/>
      <c r="MU138" s="156"/>
      <c r="MV138" s="156"/>
      <c r="MW138" s="156"/>
      <c r="MX138" s="156"/>
      <c r="MY138" s="156"/>
      <c r="MZ138" s="156"/>
      <c r="NA138" s="156"/>
      <c r="NB138" s="156"/>
      <c r="NC138" s="156"/>
      <c r="ND138" s="156"/>
      <c r="NE138" s="156"/>
      <c r="NF138" s="156"/>
      <c r="NG138" s="156"/>
      <c r="NH138" s="156"/>
      <c r="NI138" s="278"/>
      <c r="NJ138" s="289">
        <f t="shared" si="59"/>
        <v>0</v>
      </c>
      <c r="NK138" s="290"/>
      <c r="NL138" s="386">
        <f t="shared" si="61"/>
        <v>5459</v>
      </c>
      <c r="NM138" s="387">
        <f t="shared" si="62"/>
        <v>0</v>
      </c>
      <c r="NN138" s="393">
        <f t="shared" si="63"/>
        <v>0</v>
      </c>
      <c r="NO138" s="380"/>
      <c r="NP138" s="176"/>
      <c r="NQ138" s="176"/>
      <c r="NR138" s="176"/>
      <c r="NS138" s="176"/>
      <c r="NT138" s="176"/>
      <c r="NU138" s="176"/>
      <c r="NV138" s="176"/>
      <c r="NW138" s="176"/>
      <c r="NX138" s="176"/>
      <c r="NY138" s="176"/>
      <c r="NZ138" s="176"/>
      <c r="OA138" s="176"/>
      <c r="OB138" s="176"/>
      <c r="OC138" s="176"/>
      <c r="OD138" s="176"/>
      <c r="OE138" s="397"/>
      <c r="OF138" s="403"/>
      <c r="OG138" s="407"/>
      <c r="OH138" s="415"/>
      <c r="OI138" s="416"/>
      <c r="OJ138" s="416"/>
      <c r="OK138" s="416"/>
      <c r="OL138" s="416"/>
      <c r="OM138" s="416"/>
      <c r="ON138" s="416"/>
      <c r="OO138" s="416"/>
      <c r="OP138" s="417"/>
      <c r="OQ138" s="429"/>
      <c r="OR138" s="430"/>
      <c r="OS138" s="431"/>
      <c r="OT138" s="346"/>
      <c r="OU138" s="177"/>
      <c r="OV138" s="171"/>
      <c r="OW138" s="177"/>
      <c r="OX138" s="171"/>
      <c r="OY138" s="177"/>
      <c r="OZ138" s="171"/>
      <c r="PA138" s="178"/>
      <c r="PB138" s="155"/>
      <c r="PC138" s="156"/>
      <c r="PD138" s="156"/>
      <c r="PE138" s="156"/>
      <c r="PF138" s="156"/>
      <c r="PG138" s="156"/>
      <c r="PH138" s="156"/>
      <c r="PI138" s="156"/>
      <c r="PJ138" s="157"/>
    </row>
    <row r="139" spans="1:426" x14ac:dyDescent="0.15">
      <c r="A139" s="130" t="s">
        <v>840</v>
      </c>
      <c r="B139" s="131" t="s">
        <v>841</v>
      </c>
      <c r="C139" s="1093" t="s">
        <v>842</v>
      </c>
      <c r="D139" s="1094" t="s">
        <v>843</v>
      </c>
      <c r="E139" s="1094" t="s">
        <v>280</v>
      </c>
      <c r="F139" s="1093" t="s">
        <v>293</v>
      </c>
      <c r="G139" s="1093" t="s">
        <v>294</v>
      </c>
      <c r="H139" s="132" t="s">
        <v>492</v>
      </c>
      <c r="I139" s="132" t="s">
        <v>493</v>
      </c>
      <c r="J139" s="133" t="s">
        <v>282</v>
      </c>
      <c r="K139" s="134">
        <v>186828</v>
      </c>
      <c r="L139" s="135">
        <v>0</v>
      </c>
      <c r="M139" s="135">
        <v>190758</v>
      </c>
      <c r="N139" s="135">
        <v>74600</v>
      </c>
      <c r="O139" s="136">
        <v>0.39107140984912819</v>
      </c>
      <c r="P139" s="137">
        <v>-3930</v>
      </c>
      <c r="Q139" s="138">
        <v>2945.6660499999998</v>
      </c>
      <c r="R139" s="139">
        <v>183264.21876999998</v>
      </c>
      <c r="S139" s="139">
        <v>0</v>
      </c>
      <c r="T139" s="139">
        <v>186209.88482000001</v>
      </c>
      <c r="U139" s="467">
        <f t="shared" si="44"/>
        <v>0.99669152814353312</v>
      </c>
      <c r="V139" s="140">
        <v>12</v>
      </c>
      <c r="W139" s="141">
        <v>0</v>
      </c>
      <c r="X139" s="141">
        <v>19</v>
      </c>
      <c r="Y139" s="141">
        <v>5</v>
      </c>
      <c r="Z139" s="141">
        <v>26</v>
      </c>
      <c r="AA139" s="141">
        <v>1</v>
      </c>
      <c r="AB139" s="141">
        <v>4</v>
      </c>
      <c r="AC139" s="141">
        <v>7</v>
      </c>
      <c r="AD139" s="141">
        <v>0</v>
      </c>
      <c r="AE139" s="141">
        <v>74</v>
      </c>
      <c r="AF139" s="142">
        <v>0.17910447761194029</v>
      </c>
      <c r="AG139" s="143">
        <v>0.28358208955223879</v>
      </c>
      <c r="AH139" s="147"/>
      <c r="AI139" s="148"/>
      <c r="AJ139" s="149"/>
      <c r="AK139" s="150"/>
      <c r="AL139" s="150"/>
      <c r="AM139" s="150"/>
      <c r="AN139" s="151"/>
      <c r="AO139" s="149"/>
      <c r="AP139" s="150"/>
      <c r="AQ139" s="151"/>
      <c r="AR139" s="152"/>
      <c r="AS139" s="153"/>
      <c r="AT139" s="153"/>
      <c r="AU139" s="153"/>
      <c r="AV139" s="153"/>
      <c r="AW139" s="153"/>
      <c r="AX139" s="153"/>
      <c r="AY139" s="153"/>
      <c r="AZ139" s="153"/>
      <c r="BA139" s="153"/>
      <c r="BB139" s="153"/>
      <c r="BC139" s="153"/>
      <c r="BD139" s="153"/>
      <c r="BE139" s="153"/>
      <c r="BF139" s="153"/>
      <c r="BG139" s="153"/>
      <c r="BH139" s="153"/>
      <c r="BI139" s="153"/>
      <c r="BJ139" s="153"/>
      <c r="BK139" s="153"/>
      <c r="BL139" s="153"/>
      <c r="BM139" s="153"/>
      <c r="BN139" s="153"/>
      <c r="BO139" s="153"/>
      <c r="BP139" s="153"/>
      <c r="BQ139" s="153"/>
      <c r="BR139" s="153"/>
      <c r="BS139" s="154"/>
      <c r="BT139" s="155"/>
      <c r="BU139" s="156"/>
      <c r="BV139" s="156"/>
      <c r="BW139" s="156"/>
      <c r="BX139" s="156"/>
      <c r="BY139" s="156"/>
      <c r="BZ139" s="156"/>
      <c r="CA139" s="156"/>
      <c r="CB139" s="156"/>
      <c r="CC139" s="156"/>
      <c r="CD139" s="156"/>
      <c r="CE139" s="156"/>
      <c r="CF139" s="156"/>
      <c r="CG139" s="156"/>
      <c r="CH139" s="156"/>
      <c r="CI139" s="156"/>
      <c r="CJ139" s="156"/>
      <c r="CK139" s="156"/>
      <c r="CL139" s="156">
        <v>8</v>
      </c>
      <c r="CM139" s="156"/>
      <c r="CN139" s="156"/>
      <c r="CO139" s="156"/>
      <c r="CP139" s="156"/>
      <c r="CQ139" s="156"/>
      <c r="CR139" s="156"/>
      <c r="CS139" s="156"/>
      <c r="CT139" s="156"/>
      <c r="CU139" s="156"/>
      <c r="CV139" s="156"/>
      <c r="CW139" s="156"/>
      <c r="CX139" s="156"/>
      <c r="CY139" s="156"/>
      <c r="CZ139" s="156"/>
      <c r="DA139" s="156"/>
      <c r="DB139" s="156"/>
      <c r="DC139" s="156"/>
      <c r="DD139" s="156"/>
      <c r="DE139" s="156"/>
      <c r="DF139" s="156"/>
      <c r="DG139" s="278"/>
      <c r="DH139" s="289">
        <v>8</v>
      </c>
      <c r="DI139" s="290">
        <f t="shared" si="45"/>
        <v>1</v>
      </c>
      <c r="DJ139" s="284"/>
      <c r="DK139" s="158"/>
      <c r="DL139" s="158"/>
      <c r="DM139" s="158"/>
      <c r="DN139" s="158"/>
      <c r="DO139" s="158"/>
      <c r="DP139" s="158"/>
      <c r="DQ139" s="158"/>
      <c r="DR139" s="158"/>
      <c r="DS139" s="158"/>
      <c r="DT139" s="158"/>
      <c r="DU139" s="158"/>
      <c r="DV139" s="158"/>
      <c r="DW139" s="158"/>
      <c r="DX139" s="158"/>
      <c r="DY139" s="158"/>
      <c r="DZ139" s="158"/>
      <c r="EA139" s="158"/>
      <c r="EB139" s="158">
        <v>0.38012295081967212</v>
      </c>
      <c r="EC139" s="158"/>
      <c r="ED139" s="158"/>
      <c r="EE139" s="158"/>
      <c r="EF139" s="158"/>
      <c r="EG139" s="158"/>
      <c r="EH139" s="158"/>
      <c r="EI139" s="158"/>
      <c r="EJ139" s="158"/>
      <c r="EK139" s="158"/>
      <c r="EL139" s="158"/>
      <c r="EM139" s="158"/>
      <c r="EN139" s="158"/>
      <c r="EO139" s="158"/>
      <c r="EP139" s="158"/>
      <c r="EQ139" s="158"/>
      <c r="ER139" s="158"/>
      <c r="ES139" s="158"/>
      <c r="ET139" s="158"/>
      <c r="EU139" s="158"/>
      <c r="EV139" s="158"/>
      <c r="EW139" s="159"/>
      <c r="EX139" s="160">
        <v>0.38012295081967212</v>
      </c>
      <c r="EY139" s="149"/>
      <c r="EZ139" s="150"/>
      <c r="FA139" s="150"/>
      <c r="FB139" s="150"/>
      <c r="FC139" s="150"/>
      <c r="FD139" s="150"/>
      <c r="FE139" s="150"/>
      <c r="FF139" s="150"/>
      <c r="FG139" s="150"/>
      <c r="FH139" s="150"/>
      <c r="FI139" s="150"/>
      <c r="FJ139" s="150"/>
      <c r="FK139" s="150"/>
      <c r="FL139" s="150"/>
      <c r="FM139" s="150"/>
      <c r="FN139" s="150"/>
      <c r="FO139" s="150"/>
      <c r="FP139" s="150"/>
      <c r="FQ139" s="150"/>
      <c r="FR139" s="150"/>
      <c r="FS139" s="150"/>
      <c r="FT139" s="150"/>
      <c r="FU139" s="150"/>
      <c r="FV139" s="150"/>
      <c r="FW139" s="150"/>
      <c r="FX139" s="150"/>
      <c r="FY139" s="150"/>
      <c r="FZ139" s="150"/>
      <c r="GA139" s="150"/>
      <c r="GB139" s="150"/>
      <c r="GC139" s="150"/>
      <c r="GD139" s="296"/>
      <c r="GE139" s="307"/>
      <c r="GF139" s="308"/>
      <c r="GG139" s="302"/>
      <c r="GH139" s="161"/>
      <c r="GI139" s="161"/>
      <c r="GJ139" s="161"/>
      <c r="GK139" s="161"/>
      <c r="GL139" s="161"/>
      <c r="GM139" s="161"/>
      <c r="GN139" s="161"/>
      <c r="GO139" s="161"/>
      <c r="GP139" s="161"/>
      <c r="GQ139" s="161"/>
      <c r="GR139" s="161"/>
      <c r="GS139" s="161"/>
      <c r="GT139" s="161"/>
      <c r="GU139" s="161"/>
      <c r="GV139" s="161"/>
      <c r="GW139" s="161"/>
      <c r="GX139" s="161"/>
      <c r="GY139" s="161"/>
      <c r="GZ139" s="161"/>
      <c r="HA139" s="161"/>
      <c r="HB139" s="161"/>
      <c r="HC139" s="161"/>
      <c r="HD139" s="161"/>
      <c r="HE139" s="161"/>
      <c r="HF139" s="161"/>
      <c r="HG139" s="161"/>
      <c r="HH139" s="161"/>
      <c r="HI139" s="161"/>
      <c r="HJ139" s="161"/>
      <c r="HK139" s="161"/>
      <c r="HL139" s="162"/>
      <c r="HM139" s="163"/>
      <c r="HN139" s="152"/>
      <c r="HO139" s="153"/>
      <c r="HP139" s="153"/>
      <c r="HQ139" s="153"/>
      <c r="HR139" s="153"/>
      <c r="HS139" s="164"/>
      <c r="HT139" s="153"/>
      <c r="HU139" s="165"/>
      <c r="HV139" s="154"/>
      <c r="HW139" s="144"/>
      <c r="HX139" s="145"/>
      <c r="HY139" s="145"/>
      <c r="HZ139" s="145"/>
      <c r="IA139" s="145"/>
      <c r="IB139" s="145">
        <v>840</v>
      </c>
      <c r="IC139" s="145"/>
      <c r="ID139" s="145"/>
      <c r="IE139" s="145"/>
      <c r="IF139" s="145"/>
      <c r="IG139" s="145"/>
      <c r="IH139" s="145"/>
      <c r="II139" s="145"/>
      <c r="IJ139" s="145"/>
      <c r="IK139" s="145"/>
      <c r="IL139" s="145"/>
      <c r="IM139" s="145"/>
      <c r="IN139" s="145"/>
      <c r="IO139" s="145"/>
      <c r="IP139" s="145"/>
      <c r="IQ139" s="145"/>
      <c r="IR139" s="145"/>
      <c r="IS139" s="145"/>
      <c r="IT139" s="145"/>
      <c r="IU139" s="145"/>
      <c r="IV139" s="145"/>
      <c r="IW139" s="145"/>
      <c r="IX139" s="146"/>
      <c r="IY139" s="166">
        <v>840</v>
      </c>
      <c r="IZ139" s="315"/>
      <c r="JA139" s="439">
        <f t="shared" si="48"/>
        <v>2.2950819672131146</v>
      </c>
      <c r="JB139" s="444">
        <v>322</v>
      </c>
      <c r="JC139" s="452">
        <v>0.38333333333333336</v>
      </c>
      <c r="JD139" s="445">
        <v>648</v>
      </c>
      <c r="JE139" s="454">
        <v>0.77142857142857146</v>
      </c>
      <c r="JF139" s="167"/>
      <c r="JG139" s="168"/>
      <c r="JH139" s="168"/>
      <c r="JI139" s="168"/>
      <c r="JJ139" s="168"/>
      <c r="JK139" s="168">
        <v>2.3809523809523809</v>
      </c>
      <c r="JL139" s="168"/>
      <c r="JM139" s="168"/>
      <c r="JN139" s="168"/>
      <c r="JO139" s="168"/>
      <c r="JP139" s="168"/>
      <c r="JQ139" s="168"/>
      <c r="JR139" s="168"/>
      <c r="JS139" s="168"/>
      <c r="JT139" s="168"/>
      <c r="JU139" s="168"/>
      <c r="JV139" s="168"/>
      <c r="JW139" s="168"/>
      <c r="JX139" s="168"/>
      <c r="JY139" s="168"/>
      <c r="JZ139" s="168"/>
      <c r="KA139" s="168"/>
      <c r="KB139" s="168"/>
      <c r="KC139" s="168"/>
      <c r="KD139" s="168"/>
      <c r="KE139" s="168"/>
      <c r="KF139" s="168"/>
      <c r="KG139" s="169"/>
      <c r="KH139" s="464">
        <f t="shared" si="49"/>
        <v>2.3809523809523809</v>
      </c>
      <c r="KI139" s="149"/>
      <c r="KJ139" s="150">
        <v>817</v>
      </c>
      <c r="KK139" s="150"/>
      <c r="KL139" s="150">
        <v>16</v>
      </c>
      <c r="KM139" s="150"/>
      <c r="KN139" s="296">
        <v>7</v>
      </c>
      <c r="KO139" s="330">
        <f t="shared" si="50"/>
        <v>0</v>
      </c>
      <c r="KP139" s="331">
        <f t="shared" si="51"/>
        <v>0.97261904761904761</v>
      </c>
      <c r="KQ139" s="331">
        <f t="shared" si="52"/>
        <v>0</v>
      </c>
      <c r="KR139" s="331">
        <f t="shared" si="53"/>
        <v>1.9047619047619049E-2</v>
      </c>
      <c r="KS139" s="331">
        <f t="shared" si="54"/>
        <v>0</v>
      </c>
      <c r="KT139" s="332">
        <v>8.3333333333333332E-3</v>
      </c>
      <c r="KU139" s="324">
        <v>872.13990000000001</v>
      </c>
      <c r="KV139" s="170">
        <v>1549.1774999999998</v>
      </c>
      <c r="KW139" s="342">
        <v>2421.3173999999999</v>
      </c>
      <c r="KX139" s="351">
        <f t="shared" si="55"/>
        <v>0.63980769311780428</v>
      </c>
      <c r="KY139" s="352">
        <f t="shared" si="56"/>
        <v>2.8825207142857141</v>
      </c>
      <c r="KZ139" s="346">
        <v>22.888500000000001</v>
      </c>
      <c r="LA139" s="171"/>
      <c r="LB139" s="172">
        <v>2398.4288999999999</v>
      </c>
      <c r="LC139" s="173">
        <v>9.4529118735115023E-3</v>
      </c>
      <c r="LD139" s="174"/>
      <c r="LE139" s="175"/>
      <c r="LF139" s="175"/>
      <c r="LG139" s="175"/>
      <c r="LH139" s="175"/>
      <c r="LI139" s="175">
        <v>1098</v>
      </c>
      <c r="LJ139" s="175"/>
      <c r="LK139" s="175"/>
      <c r="LL139" s="175"/>
      <c r="LM139" s="175"/>
      <c r="LN139" s="175"/>
      <c r="LO139" s="175"/>
      <c r="LP139" s="175"/>
      <c r="LQ139" s="175"/>
      <c r="LR139" s="175"/>
      <c r="LS139" s="175"/>
      <c r="LT139" s="175"/>
      <c r="LU139" s="175"/>
      <c r="LV139" s="175"/>
      <c r="LW139" s="175"/>
      <c r="LX139" s="175"/>
      <c r="LY139" s="175"/>
      <c r="LZ139" s="175"/>
      <c r="MA139" s="175"/>
      <c r="MB139" s="175"/>
      <c r="MC139" s="175"/>
      <c r="MD139" s="175"/>
      <c r="ME139" s="364"/>
      <c r="MF139" s="374">
        <f t="shared" si="57"/>
        <v>1098</v>
      </c>
      <c r="MG139" s="375">
        <f t="shared" si="58"/>
        <v>3</v>
      </c>
      <c r="MH139" s="369"/>
      <c r="MI139" s="156"/>
      <c r="MJ139" s="156"/>
      <c r="MK139" s="156"/>
      <c r="ML139" s="156"/>
      <c r="MM139" s="156"/>
      <c r="MN139" s="156"/>
      <c r="MO139" s="156"/>
      <c r="MP139" s="156"/>
      <c r="MQ139" s="156"/>
      <c r="MR139" s="156"/>
      <c r="MS139" s="156"/>
      <c r="MT139" s="156"/>
      <c r="MU139" s="156"/>
      <c r="MV139" s="156"/>
      <c r="MW139" s="156"/>
      <c r="MX139" s="156"/>
      <c r="MY139" s="156"/>
      <c r="MZ139" s="156"/>
      <c r="NA139" s="156"/>
      <c r="NB139" s="156"/>
      <c r="NC139" s="156"/>
      <c r="ND139" s="156"/>
      <c r="NE139" s="156"/>
      <c r="NF139" s="156"/>
      <c r="NG139" s="156"/>
      <c r="NH139" s="156"/>
      <c r="NI139" s="278"/>
      <c r="NJ139" s="289">
        <f t="shared" si="59"/>
        <v>0</v>
      </c>
      <c r="NK139" s="290"/>
      <c r="NL139" s="386">
        <f t="shared" si="61"/>
        <v>1098</v>
      </c>
      <c r="NM139" s="387">
        <f t="shared" si="62"/>
        <v>0</v>
      </c>
      <c r="NN139" s="393">
        <f t="shared" si="63"/>
        <v>0</v>
      </c>
      <c r="NO139" s="380"/>
      <c r="NP139" s="176"/>
      <c r="NQ139" s="176"/>
      <c r="NR139" s="176"/>
      <c r="NS139" s="176"/>
      <c r="NT139" s="176"/>
      <c r="NU139" s="176"/>
      <c r="NV139" s="176"/>
      <c r="NW139" s="176"/>
      <c r="NX139" s="176"/>
      <c r="NY139" s="176"/>
      <c r="NZ139" s="176"/>
      <c r="OA139" s="176"/>
      <c r="OB139" s="176"/>
      <c r="OC139" s="176"/>
      <c r="OD139" s="176"/>
      <c r="OE139" s="397"/>
      <c r="OF139" s="403"/>
      <c r="OG139" s="407"/>
      <c r="OH139" s="415"/>
      <c r="OI139" s="416"/>
      <c r="OJ139" s="416"/>
      <c r="OK139" s="416"/>
      <c r="OL139" s="416"/>
      <c r="OM139" s="416"/>
      <c r="ON139" s="416"/>
      <c r="OO139" s="416"/>
      <c r="OP139" s="417"/>
      <c r="OQ139" s="429"/>
      <c r="OR139" s="430"/>
      <c r="OS139" s="431"/>
      <c r="OT139" s="346"/>
      <c r="OU139" s="177"/>
      <c r="OV139" s="171"/>
      <c r="OW139" s="177"/>
      <c r="OX139" s="171"/>
      <c r="OY139" s="177"/>
      <c r="OZ139" s="171"/>
      <c r="PA139" s="178"/>
      <c r="PB139" s="155"/>
      <c r="PC139" s="156"/>
      <c r="PD139" s="156"/>
      <c r="PE139" s="156"/>
      <c r="PF139" s="156"/>
      <c r="PG139" s="156"/>
      <c r="PH139" s="156"/>
      <c r="PI139" s="156"/>
      <c r="PJ139" s="157"/>
    </row>
    <row r="140" spans="1:426" x14ac:dyDescent="0.15">
      <c r="A140" s="130" t="s">
        <v>844</v>
      </c>
      <c r="B140" s="131" t="s">
        <v>845</v>
      </c>
      <c r="C140" s="1093" t="s">
        <v>846</v>
      </c>
      <c r="D140" s="1094" t="s">
        <v>847</v>
      </c>
      <c r="E140" s="1094" t="s">
        <v>395</v>
      </c>
      <c r="F140" s="1093" t="s">
        <v>402</v>
      </c>
      <c r="G140" s="1093" t="s">
        <v>403</v>
      </c>
      <c r="H140" s="132" t="s">
        <v>492</v>
      </c>
      <c r="I140" s="132" t="s">
        <v>493</v>
      </c>
      <c r="J140" s="133" t="s">
        <v>282</v>
      </c>
      <c r="K140" s="134">
        <v>1233686</v>
      </c>
      <c r="L140" s="135">
        <v>940</v>
      </c>
      <c r="M140" s="135">
        <v>820000</v>
      </c>
      <c r="N140" s="135">
        <v>437349</v>
      </c>
      <c r="O140" s="136">
        <v>0.53335243902439022</v>
      </c>
      <c r="P140" s="137">
        <v>413686</v>
      </c>
      <c r="Q140" s="138">
        <v>1562.9798700000001</v>
      </c>
      <c r="R140" s="139">
        <v>1020305.4885799998</v>
      </c>
      <c r="S140" s="139">
        <v>40416.482250000001</v>
      </c>
      <c r="T140" s="139">
        <v>1062284.9506999997</v>
      </c>
      <c r="U140" s="467">
        <f t="shared" si="44"/>
        <v>0.86106590388478077</v>
      </c>
      <c r="V140" s="140">
        <v>72.551924600000007</v>
      </c>
      <c r="W140" s="141">
        <v>4.49</v>
      </c>
      <c r="X140" s="141">
        <v>134.15005289999999</v>
      </c>
      <c r="Y140" s="141">
        <v>70.318677249999993</v>
      </c>
      <c r="Z140" s="141">
        <v>21.78322751</v>
      </c>
      <c r="AA140" s="141">
        <v>105.8244804</v>
      </c>
      <c r="AB140" s="141">
        <v>1.74</v>
      </c>
      <c r="AC140" s="141">
        <v>30.140496030000001</v>
      </c>
      <c r="AD140" s="141">
        <v>59.079305560000002</v>
      </c>
      <c r="AE140" s="141">
        <v>500.07816425000004</v>
      </c>
      <c r="AF140" s="142">
        <v>0.17658621849700384</v>
      </c>
      <c r="AG140" s="143">
        <v>0.32651167675273524</v>
      </c>
      <c r="AH140" s="147"/>
      <c r="AI140" s="148">
        <v>1</v>
      </c>
      <c r="AJ140" s="149">
        <v>5858</v>
      </c>
      <c r="AK140" s="150">
        <v>5348</v>
      </c>
      <c r="AL140" s="150">
        <v>9</v>
      </c>
      <c r="AM140" s="150">
        <v>168</v>
      </c>
      <c r="AN140" s="151">
        <v>2995</v>
      </c>
      <c r="AO140" s="149">
        <v>801</v>
      </c>
      <c r="AP140" s="150">
        <v>4474</v>
      </c>
      <c r="AQ140" s="151">
        <v>438</v>
      </c>
      <c r="AR140" s="152"/>
      <c r="AS140" s="153"/>
      <c r="AT140" s="153"/>
      <c r="AU140" s="153"/>
      <c r="AV140" s="153"/>
      <c r="AW140" s="153"/>
      <c r="AX140" s="153"/>
      <c r="AY140" s="153"/>
      <c r="AZ140" s="153"/>
      <c r="BA140" s="153"/>
      <c r="BB140" s="153"/>
      <c r="BC140" s="153"/>
      <c r="BD140" s="153"/>
      <c r="BE140" s="153"/>
      <c r="BF140" s="153"/>
      <c r="BG140" s="153"/>
      <c r="BH140" s="153"/>
      <c r="BI140" s="153"/>
      <c r="BJ140" s="153"/>
      <c r="BK140" s="153"/>
      <c r="BL140" s="153"/>
      <c r="BM140" s="153"/>
      <c r="BN140" s="153"/>
      <c r="BO140" s="153"/>
      <c r="BP140" s="153"/>
      <c r="BQ140" s="153"/>
      <c r="BR140" s="153"/>
      <c r="BS140" s="154"/>
      <c r="BT140" s="155"/>
      <c r="BU140" s="156"/>
      <c r="BV140" s="156"/>
      <c r="BW140" s="156"/>
      <c r="BX140" s="156"/>
      <c r="BY140" s="156"/>
      <c r="BZ140" s="156"/>
      <c r="CA140" s="156"/>
      <c r="CB140" s="156"/>
      <c r="CC140" s="156"/>
      <c r="CD140" s="156"/>
      <c r="CE140" s="156"/>
      <c r="CF140" s="156"/>
      <c r="CG140" s="156"/>
      <c r="CH140" s="156"/>
      <c r="CI140" s="156"/>
      <c r="CJ140" s="156"/>
      <c r="CK140" s="156"/>
      <c r="CL140" s="156"/>
      <c r="CM140" s="156"/>
      <c r="CN140" s="156"/>
      <c r="CO140" s="156"/>
      <c r="CP140" s="156"/>
      <c r="CQ140" s="156">
        <v>30</v>
      </c>
      <c r="CR140" s="156"/>
      <c r="CS140" s="156"/>
      <c r="CT140" s="156"/>
      <c r="CU140" s="156"/>
      <c r="CV140" s="156"/>
      <c r="CW140" s="156"/>
      <c r="CX140" s="156"/>
      <c r="CY140" s="156"/>
      <c r="CZ140" s="156"/>
      <c r="DA140" s="156"/>
      <c r="DB140" s="156"/>
      <c r="DC140" s="156">
        <v>45</v>
      </c>
      <c r="DD140" s="156"/>
      <c r="DE140" s="156"/>
      <c r="DF140" s="156"/>
      <c r="DG140" s="278">
        <v>89</v>
      </c>
      <c r="DH140" s="289">
        <v>164</v>
      </c>
      <c r="DI140" s="290">
        <f t="shared" si="45"/>
        <v>3</v>
      </c>
      <c r="DJ140" s="284"/>
      <c r="DK140" s="158"/>
      <c r="DL140" s="158"/>
      <c r="DM140" s="158"/>
      <c r="DN140" s="158"/>
      <c r="DO140" s="158"/>
      <c r="DP140" s="158"/>
      <c r="DQ140" s="158"/>
      <c r="DR140" s="158"/>
      <c r="DS140" s="158"/>
      <c r="DT140" s="158"/>
      <c r="DU140" s="158"/>
      <c r="DV140" s="158"/>
      <c r="DW140" s="158"/>
      <c r="DX140" s="158"/>
      <c r="DY140" s="158"/>
      <c r="DZ140" s="158"/>
      <c r="EA140" s="158"/>
      <c r="EB140" s="158"/>
      <c r="EC140" s="158"/>
      <c r="ED140" s="158"/>
      <c r="EE140" s="158"/>
      <c r="EF140" s="158"/>
      <c r="EG140" s="158">
        <v>0.7799635701275045</v>
      </c>
      <c r="EH140" s="158"/>
      <c r="EI140" s="158"/>
      <c r="EJ140" s="158"/>
      <c r="EK140" s="158"/>
      <c r="EL140" s="158"/>
      <c r="EM140" s="158"/>
      <c r="EN140" s="158"/>
      <c r="EO140" s="158"/>
      <c r="EP140" s="158"/>
      <c r="EQ140" s="158"/>
      <c r="ER140" s="158"/>
      <c r="ES140" s="158">
        <v>0.45173041894353372</v>
      </c>
      <c r="ET140" s="158"/>
      <c r="EU140" s="158"/>
      <c r="EV140" s="158"/>
      <c r="EW140" s="159">
        <v>0.62706452999324613</v>
      </c>
      <c r="EX140" s="160">
        <v>0.60692389710782357</v>
      </c>
      <c r="EY140" s="149"/>
      <c r="EZ140" s="150"/>
      <c r="FA140" s="150"/>
      <c r="FB140" s="150"/>
      <c r="FC140" s="150"/>
      <c r="FD140" s="150"/>
      <c r="FE140" s="150"/>
      <c r="FF140" s="150"/>
      <c r="FG140" s="150"/>
      <c r="FH140" s="150"/>
      <c r="FI140" s="150"/>
      <c r="FJ140" s="150"/>
      <c r="FK140" s="150"/>
      <c r="FL140" s="150"/>
      <c r="FM140" s="150"/>
      <c r="FN140" s="150"/>
      <c r="FO140" s="150"/>
      <c r="FP140" s="150"/>
      <c r="FQ140" s="150"/>
      <c r="FR140" s="150"/>
      <c r="FS140" s="150"/>
      <c r="FT140" s="150"/>
      <c r="FU140" s="150"/>
      <c r="FV140" s="150"/>
      <c r="FW140" s="150"/>
      <c r="FX140" s="150"/>
      <c r="FY140" s="150"/>
      <c r="FZ140" s="150"/>
      <c r="GA140" s="150"/>
      <c r="GB140" s="150"/>
      <c r="GC140" s="150"/>
      <c r="GD140" s="296">
        <v>12</v>
      </c>
      <c r="GE140" s="307">
        <v>12</v>
      </c>
      <c r="GF140" s="308">
        <f t="shared" si="46"/>
        <v>1</v>
      </c>
      <c r="GG140" s="302"/>
      <c r="GH140" s="161"/>
      <c r="GI140" s="161"/>
      <c r="GJ140" s="161"/>
      <c r="GK140" s="161"/>
      <c r="GL140" s="161"/>
      <c r="GM140" s="161"/>
      <c r="GN140" s="161"/>
      <c r="GO140" s="161"/>
      <c r="GP140" s="161"/>
      <c r="GQ140" s="161"/>
      <c r="GR140" s="161"/>
      <c r="GS140" s="161"/>
      <c r="GT140" s="161"/>
      <c r="GU140" s="161"/>
      <c r="GV140" s="161"/>
      <c r="GW140" s="161"/>
      <c r="GX140" s="161"/>
      <c r="GY140" s="161"/>
      <c r="GZ140" s="161"/>
      <c r="HA140" s="161"/>
      <c r="HB140" s="161"/>
      <c r="HC140" s="161"/>
      <c r="HD140" s="161"/>
      <c r="HE140" s="161"/>
      <c r="HF140" s="161"/>
      <c r="HG140" s="161"/>
      <c r="HH140" s="161"/>
      <c r="HI140" s="161"/>
      <c r="HJ140" s="161"/>
      <c r="HK140" s="161"/>
      <c r="HL140" s="162">
        <v>0.55737704918032782</v>
      </c>
      <c r="HM140" s="163">
        <v>0.55737704918032782</v>
      </c>
      <c r="HN140" s="152">
        <v>180</v>
      </c>
      <c r="HO140" s="153">
        <v>30</v>
      </c>
      <c r="HP140" s="153"/>
      <c r="HQ140" s="153"/>
      <c r="HR140" s="153"/>
      <c r="HS140" s="164"/>
      <c r="HT140" s="153">
        <v>20</v>
      </c>
      <c r="HU140" s="165">
        <v>0.13975409836065575</v>
      </c>
      <c r="HV140" s="154"/>
      <c r="HW140" s="144">
        <v>13</v>
      </c>
      <c r="HX140" s="145">
        <v>667</v>
      </c>
      <c r="HY140" s="145">
        <v>4</v>
      </c>
      <c r="HZ140" s="145">
        <v>90</v>
      </c>
      <c r="IA140" s="145">
        <v>789</v>
      </c>
      <c r="IB140" s="145">
        <v>1765</v>
      </c>
      <c r="IC140" s="145">
        <v>284</v>
      </c>
      <c r="ID140" s="145">
        <v>257</v>
      </c>
      <c r="IE140" s="145">
        <v>649</v>
      </c>
      <c r="IF140" s="145">
        <v>75</v>
      </c>
      <c r="IG140" s="145">
        <v>191</v>
      </c>
      <c r="IH140" s="145">
        <v>352</v>
      </c>
      <c r="II140" s="145">
        <v>4</v>
      </c>
      <c r="IJ140" s="145">
        <v>6</v>
      </c>
      <c r="IK140" s="145">
        <v>1</v>
      </c>
      <c r="IL140" s="145"/>
      <c r="IM140" s="145">
        <v>153</v>
      </c>
      <c r="IN140" s="145">
        <v>24</v>
      </c>
      <c r="IO140" s="145">
        <v>175</v>
      </c>
      <c r="IP140" s="145">
        <v>18</v>
      </c>
      <c r="IQ140" s="145">
        <v>18</v>
      </c>
      <c r="IR140" s="145">
        <v>43</v>
      </c>
      <c r="IS140" s="145"/>
      <c r="IT140" s="145">
        <v>48</v>
      </c>
      <c r="IU140" s="145">
        <v>641</v>
      </c>
      <c r="IV140" s="145"/>
      <c r="IW140" s="145"/>
      <c r="IX140" s="146"/>
      <c r="IY140" s="166">
        <v>6267</v>
      </c>
      <c r="IZ140" s="315">
        <f t="shared" si="47"/>
        <v>2.0743577469283549E-3</v>
      </c>
      <c r="JA140" s="439">
        <f t="shared" si="48"/>
        <v>17.122950819672131</v>
      </c>
      <c r="JB140" s="444">
        <v>425</v>
      </c>
      <c r="JC140" s="452">
        <v>6.7815541726503906E-2</v>
      </c>
      <c r="JD140" s="445">
        <v>2029</v>
      </c>
      <c r="JE140" s="454">
        <v>0.32375937450135633</v>
      </c>
      <c r="JF140" s="167">
        <v>19.384615384615383</v>
      </c>
      <c r="JG140" s="168">
        <v>6.5322338830584705</v>
      </c>
      <c r="JH140" s="168">
        <v>5</v>
      </c>
      <c r="JI140" s="168">
        <v>5.4777777777777779</v>
      </c>
      <c r="JJ140" s="168">
        <v>7.7211660329531053</v>
      </c>
      <c r="JK140" s="168">
        <v>4.3178470254957508</v>
      </c>
      <c r="JL140" s="168">
        <v>6.253521126760563</v>
      </c>
      <c r="JM140" s="168">
        <v>8.0233463035019454</v>
      </c>
      <c r="JN140" s="168">
        <v>9.4853620955315865</v>
      </c>
      <c r="JO140" s="168">
        <v>7.1866666666666665</v>
      </c>
      <c r="JP140" s="168">
        <v>5.4607329842931938</v>
      </c>
      <c r="JQ140" s="168">
        <v>8.1846590909090917</v>
      </c>
      <c r="JR140" s="168">
        <v>14.25</v>
      </c>
      <c r="JS140" s="168">
        <v>8.8333333333333339</v>
      </c>
      <c r="JT140" s="168">
        <v>5</v>
      </c>
      <c r="JU140" s="168"/>
      <c r="JV140" s="168">
        <v>4.9150326797385624</v>
      </c>
      <c r="JW140" s="168">
        <v>12.333333333333334</v>
      </c>
      <c r="JX140" s="168">
        <v>9.52</v>
      </c>
      <c r="JY140" s="168">
        <v>4.333333333333333</v>
      </c>
      <c r="JZ140" s="168">
        <v>4.1111111111111107</v>
      </c>
      <c r="KA140" s="168">
        <v>3.1860465116279069</v>
      </c>
      <c r="KB140" s="168"/>
      <c r="KC140" s="168">
        <v>5.1875</v>
      </c>
      <c r="KD140" s="168">
        <v>12.510140405616225</v>
      </c>
      <c r="KE140" s="168"/>
      <c r="KF140" s="168"/>
      <c r="KG140" s="169"/>
      <c r="KH140" s="464">
        <f t="shared" si="49"/>
        <v>7.7046851773764056</v>
      </c>
      <c r="KI140" s="149">
        <v>26</v>
      </c>
      <c r="KJ140" s="150">
        <v>1082</v>
      </c>
      <c r="KK140" s="150">
        <v>3</v>
      </c>
      <c r="KL140" s="150">
        <v>483</v>
      </c>
      <c r="KM140" s="150"/>
      <c r="KN140" s="296">
        <v>4673</v>
      </c>
      <c r="KO140" s="330">
        <f t="shared" si="50"/>
        <v>4.1487154938567097E-3</v>
      </c>
      <c r="KP140" s="331">
        <f t="shared" si="51"/>
        <v>0.1726503909366523</v>
      </c>
      <c r="KQ140" s="331">
        <f t="shared" si="52"/>
        <v>4.7869794159885112E-4</v>
      </c>
      <c r="KR140" s="331">
        <f t="shared" si="53"/>
        <v>7.7070368597415034E-2</v>
      </c>
      <c r="KS140" s="331">
        <f t="shared" si="54"/>
        <v>0</v>
      </c>
      <c r="KT140" s="332">
        <v>0.74565182703047705</v>
      </c>
      <c r="KU140" s="324">
        <v>4411.4759999999997</v>
      </c>
      <c r="KV140" s="170">
        <v>415.87169999999986</v>
      </c>
      <c r="KW140" s="342">
        <v>4827.3476999999984</v>
      </c>
      <c r="KX140" s="351">
        <f t="shared" si="55"/>
        <v>8.6149108339554664E-2</v>
      </c>
      <c r="KY140" s="352">
        <f t="shared" si="56"/>
        <v>0.77028046912398251</v>
      </c>
      <c r="KZ140" s="346">
        <v>4203.1868999999997</v>
      </c>
      <c r="LA140" s="171">
        <v>602.10899999999992</v>
      </c>
      <c r="LB140" s="172">
        <v>22.0518</v>
      </c>
      <c r="LC140" s="173">
        <v>0.87070316066108111</v>
      </c>
      <c r="LD140" s="174">
        <v>110</v>
      </c>
      <c r="LE140" s="175">
        <v>3657</v>
      </c>
      <c r="LF140" s="175">
        <v>16</v>
      </c>
      <c r="LG140" s="175">
        <v>402</v>
      </c>
      <c r="LH140" s="175">
        <v>4822</v>
      </c>
      <c r="LI140" s="175">
        <v>5262</v>
      </c>
      <c r="LJ140" s="175">
        <v>1347</v>
      </c>
      <c r="LK140" s="175">
        <v>1725</v>
      </c>
      <c r="LL140" s="175">
        <v>5472</v>
      </c>
      <c r="LM140" s="175">
        <v>446</v>
      </c>
      <c r="LN140" s="175">
        <v>753</v>
      </c>
      <c r="LO140" s="175">
        <v>2378</v>
      </c>
      <c r="LP140" s="175">
        <v>53</v>
      </c>
      <c r="LQ140" s="175">
        <v>47</v>
      </c>
      <c r="LR140" s="175">
        <v>1</v>
      </c>
      <c r="LS140" s="175"/>
      <c r="LT140" s="175">
        <v>574</v>
      </c>
      <c r="LU140" s="175">
        <v>266</v>
      </c>
      <c r="LV140" s="175">
        <v>1169</v>
      </c>
      <c r="LW140" s="175">
        <v>63</v>
      </c>
      <c r="LX140" s="175">
        <v>60</v>
      </c>
      <c r="LY140" s="175">
        <v>84</v>
      </c>
      <c r="LZ140" s="175"/>
      <c r="MA140" s="175">
        <v>201</v>
      </c>
      <c r="MB140" s="175">
        <v>7379</v>
      </c>
      <c r="MC140" s="175"/>
      <c r="MD140" s="175"/>
      <c r="ME140" s="364"/>
      <c r="MF140" s="374">
        <f t="shared" si="57"/>
        <v>36287</v>
      </c>
      <c r="MG140" s="375">
        <f t="shared" si="58"/>
        <v>99.144808743169392</v>
      </c>
      <c r="MH140" s="369">
        <v>129</v>
      </c>
      <c r="MI140" s="156">
        <v>39</v>
      </c>
      <c r="MJ140" s="156"/>
      <c r="MK140" s="156">
        <v>4</v>
      </c>
      <c r="ML140" s="156">
        <v>518</v>
      </c>
      <c r="MM140" s="156">
        <v>831</v>
      </c>
      <c r="MN140" s="156">
        <v>148</v>
      </c>
      <c r="MO140" s="156">
        <v>82</v>
      </c>
      <c r="MP140" s="156">
        <v>36</v>
      </c>
      <c r="MQ140" s="156">
        <v>18</v>
      </c>
      <c r="MR140" s="156">
        <v>104</v>
      </c>
      <c r="MS140" s="156">
        <v>158</v>
      </c>
      <c r="MT140" s="156"/>
      <c r="MU140" s="156"/>
      <c r="MV140" s="156">
        <v>3</v>
      </c>
      <c r="MW140" s="156"/>
      <c r="MX140" s="156">
        <v>27</v>
      </c>
      <c r="MY140" s="156">
        <v>5</v>
      </c>
      <c r="MZ140" s="156">
        <v>327</v>
      </c>
      <c r="NA140" s="156"/>
      <c r="NB140" s="156"/>
      <c r="NC140" s="156">
        <v>13</v>
      </c>
      <c r="ND140" s="156"/>
      <c r="NE140" s="156"/>
      <c r="NF140" s="156"/>
      <c r="NG140" s="156"/>
      <c r="NH140" s="156"/>
      <c r="NI140" s="278"/>
      <c r="NJ140" s="289">
        <f t="shared" si="59"/>
        <v>2442</v>
      </c>
      <c r="NK140" s="290">
        <f t="shared" si="60"/>
        <v>6.6721311475409832</v>
      </c>
      <c r="NL140" s="386">
        <f t="shared" si="61"/>
        <v>36287</v>
      </c>
      <c r="NM140" s="387">
        <f t="shared" si="62"/>
        <v>2442</v>
      </c>
      <c r="NN140" s="393">
        <f t="shared" si="63"/>
        <v>6.3053525781713957E-2</v>
      </c>
      <c r="NO140" s="380"/>
      <c r="NP140" s="176"/>
      <c r="NQ140" s="176"/>
      <c r="NR140" s="176"/>
      <c r="NS140" s="176">
        <v>9</v>
      </c>
      <c r="NT140" s="176">
        <v>145</v>
      </c>
      <c r="NU140" s="176">
        <v>2288</v>
      </c>
      <c r="NV140" s="176"/>
      <c r="NW140" s="176"/>
      <c r="NX140" s="176"/>
      <c r="NY140" s="176"/>
      <c r="NZ140" s="176"/>
      <c r="OA140" s="176"/>
      <c r="OB140" s="176"/>
      <c r="OC140" s="176"/>
      <c r="OD140" s="176"/>
      <c r="OE140" s="397"/>
      <c r="OF140" s="403">
        <f t="shared" si="64"/>
        <v>2442</v>
      </c>
      <c r="OG140" s="407">
        <f t="shared" si="65"/>
        <v>0</v>
      </c>
      <c r="OH140" s="415"/>
      <c r="OI140" s="416"/>
      <c r="OJ140" s="416"/>
      <c r="OK140" s="416"/>
      <c r="OL140" s="416">
        <v>4</v>
      </c>
      <c r="OM140" s="416">
        <v>136</v>
      </c>
      <c r="ON140" s="416">
        <v>119</v>
      </c>
      <c r="OO140" s="416">
        <v>259</v>
      </c>
      <c r="OP140" s="417">
        <v>259</v>
      </c>
      <c r="OQ140" s="429"/>
      <c r="OR140" s="430">
        <v>1</v>
      </c>
      <c r="OS140" s="431">
        <v>1</v>
      </c>
      <c r="OT140" s="400"/>
      <c r="OU140" s="177"/>
      <c r="OV140" s="171">
        <v>3.46</v>
      </c>
      <c r="OW140" s="177">
        <v>0.28833333333333333</v>
      </c>
      <c r="OX140" s="177"/>
      <c r="OY140" s="177"/>
      <c r="OZ140" s="171">
        <v>38.06</v>
      </c>
      <c r="PA140" s="178">
        <v>3.1716666666666669</v>
      </c>
      <c r="PB140" s="155"/>
      <c r="PC140" s="156">
        <v>695</v>
      </c>
      <c r="PD140" s="156"/>
      <c r="PE140" s="156"/>
      <c r="PF140" s="156">
        <v>829</v>
      </c>
      <c r="PG140" s="156"/>
      <c r="PH140" s="156"/>
      <c r="PI140" s="156">
        <v>1524</v>
      </c>
      <c r="PJ140" s="179">
        <v>0.24317855433221638</v>
      </c>
    </row>
    <row r="141" spans="1:426" x14ac:dyDescent="0.15">
      <c r="A141" s="130" t="s">
        <v>848</v>
      </c>
      <c r="B141" s="131" t="s">
        <v>849</v>
      </c>
      <c r="C141" s="1093" t="s">
        <v>850</v>
      </c>
      <c r="D141" s="1094" t="s">
        <v>851</v>
      </c>
      <c r="E141" s="1094" t="s">
        <v>280</v>
      </c>
      <c r="F141" s="1093" t="s">
        <v>293</v>
      </c>
      <c r="G141" s="1093" t="s">
        <v>294</v>
      </c>
      <c r="H141" s="132" t="s">
        <v>492</v>
      </c>
      <c r="I141" s="132" t="s">
        <v>493</v>
      </c>
      <c r="J141" s="133" t="s">
        <v>282</v>
      </c>
      <c r="K141" s="134">
        <v>842731</v>
      </c>
      <c r="L141" s="135">
        <v>0</v>
      </c>
      <c r="M141" s="135">
        <v>829208</v>
      </c>
      <c r="N141" s="135">
        <v>399903</v>
      </c>
      <c r="O141" s="136">
        <v>0.48227103452933401</v>
      </c>
      <c r="P141" s="137">
        <v>13523</v>
      </c>
      <c r="Q141" s="138">
        <v>0</v>
      </c>
      <c r="R141" s="139">
        <v>790321.43865000003</v>
      </c>
      <c r="S141" s="139">
        <v>6869.9910100000006</v>
      </c>
      <c r="T141" s="139">
        <v>797191.42966000002</v>
      </c>
      <c r="U141" s="467">
        <f t="shared" si="44"/>
        <v>0.94596191389660522</v>
      </c>
      <c r="V141" s="140">
        <v>58.632797619999998</v>
      </c>
      <c r="W141" s="141">
        <v>5</v>
      </c>
      <c r="X141" s="141">
        <v>113.0344444</v>
      </c>
      <c r="Y141" s="141">
        <v>96.284603169999997</v>
      </c>
      <c r="Z141" s="141">
        <v>28.91021164</v>
      </c>
      <c r="AA141" s="141">
        <v>91.226719579999994</v>
      </c>
      <c r="AB141" s="141">
        <v>1.5719576719999999</v>
      </c>
      <c r="AC141" s="141">
        <v>45.017857139999997</v>
      </c>
      <c r="AD141" s="141">
        <v>21.82922619</v>
      </c>
      <c r="AE141" s="141">
        <v>461.50781741199995</v>
      </c>
      <c r="AF141" s="142">
        <v>0.14856506502067587</v>
      </c>
      <c r="AG141" s="143">
        <v>0.28640914749962043</v>
      </c>
      <c r="AH141" s="147"/>
      <c r="AI141" s="148"/>
      <c r="AJ141" s="149"/>
      <c r="AK141" s="150"/>
      <c r="AL141" s="150"/>
      <c r="AM141" s="150"/>
      <c r="AN141" s="151"/>
      <c r="AO141" s="149">
        <v>1</v>
      </c>
      <c r="AP141" s="150">
        <v>11</v>
      </c>
      <c r="AQ141" s="151"/>
      <c r="AR141" s="152"/>
      <c r="AS141" s="153"/>
      <c r="AT141" s="153"/>
      <c r="AU141" s="153"/>
      <c r="AV141" s="153"/>
      <c r="AW141" s="153"/>
      <c r="AX141" s="153"/>
      <c r="AY141" s="153"/>
      <c r="AZ141" s="153"/>
      <c r="BA141" s="153"/>
      <c r="BB141" s="153"/>
      <c r="BC141" s="153"/>
      <c r="BD141" s="153"/>
      <c r="BE141" s="153"/>
      <c r="BF141" s="153"/>
      <c r="BG141" s="153"/>
      <c r="BH141" s="153"/>
      <c r="BI141" s="153"/>
      <c r="BJ141" s="153"/>
      <c r="BK141" s="153"/>
      <c r="BL141" s="153"/>
      <c r="BM141" s="153"/>
      <c r="BN141" s="153"/>
      <c r="BO141" s="153"/>
      <c r="BP141" s="153"/>
      <c r="BQ141" s="153"/>
      <c r="BR141" s="153"/>
      <c r="BS141" s="154"/>
      <c r="BT141" s="155"/>
      <c r="BU141" s="156"/>
      <c r="BV141" s="156"/>
      <c r="BW141" s="156"/>
      <c r="BX141" s="156"/>
      <c r="BY141" s="156"/>
      <c r="BZ141" s="156"/>
      <c r="CA141" s="156"/>
      <c r="CB141" s="156"/>
      <c r="CC141" s="156"/>
      <c r="CD141" s="156"/>
      <c r="CE141" s="156"/>
      <c r="CF141" s="156"/>
      <c r="CG141" s="156"/>
      <c r="CH141" s="156"/>
      <c r="CI141" s="156">
        <v>40</v>
      </c>
      <c r="CJ141" s="156"/>
      <c r="CK141" s="156"/>
      <c r="CL141" s="156"/>
      <c r="CM141" s="156"/>
      <c r="CN141" s="156"/>
      <c r="CO141" s="156"/>
      <c r="CP141" s="156"/>
      <c r="CQ141" s="156"/>
      <c r="CR141" s="156"/>
      <c r="CS141" s="156"/>
      <c r="CT141" s="156"/>
      <c r="CU141" s="156"/>
      <c r="CV141" s="156">
        <v>20</v>
      </c>
      <c r="CW141" s="156"/>
      <c r="CX141" s="156"/>
      <c r="CY141" s="156"/>
      <c r="CZ141" s="156"/>
      <c r="DA141" s="156"/>
      <c r="DB141" s="156"/>
      <c r="DC141" s="156"/>
      <c r="DD141" s="156"/>
      <c r="DE141" s="156"/>
      <c r="DF141" s="156"/>
      <c r="DG141" s="278"/>
      <c r="DH141" s="289">
        <v>60</v>
      </c>
      <c r="DI141" s="290">
        <f t="shared" si="45"/>
        <v>2</v>
      </c>
      <c r="DJ141" s="284"/>
      <c r="DK141" s="158"/>
      <c r="DL141" s="158"/>
      <c r="DM141" s="158"/>
      <c r="DN141" s="158"/>
      <c r="DO141" s="158"/>
      <c r="DP141" s="158"/>
      <c r="DQ141" s="158"/>
      <c r="DR141" s="158"/>
      <c r="DS141" s="158"/>
      <c r="DT141" s="158"/>
      <c r="DU141" s="158"/>
      <c r="DV141" s="158"/>
      <c r="DW141" s="158"/>
      <c r="DX141" s="158"/>
      <c r="DY141" s="158">
        <v>0.5265027322404372</v>
      </c>
      <c r="DZ141" s="158"/>
      <c r="EA141" s="158"/>
      <c r="EB141" s="158"/>
      <c r="EC141" s="158"/>
      <c r="ED141" s="158"/>
      <c r="EE141" s="158"/>
      <c r="EF141" s="158"/>
      <c r="EG141" s="158"/>
      <c r="EH141" s="158"/>
      <c r="EI141" s="158"/>
      <c r="EJ141" s="158"/>
      <c r="EK141" s="158"/>
      <c r="EL141" s="158">
        <v>0.63729508196721307</v>
      </c>
      <c r="EM141" s="158"/>
      <c r="EN141" s="158"/>
      <c r="EO141" s="158"/>
      <c r="EP141" s="158"/>
      <c r="EQ141" s="158"/>
      <c r="ER141" s="158"/>
      <c r="ES141" s="158"/>
      <c r="ET141" s="158"/>
      <c r="EU141" s="158"/>
      <c r="EV141" s="158"/>
      <c r="EW141" s="159"/>
      <c r="EX141" s="160">
        <v>0.56343351548269582</v>
      </c>
      <c r="EY141" s="149"/>
      <c r="EZ141" s="150"/>
      <c r="FA141" s="150"/>
      <c r="FB141" s="150"/>
      <c r="FC141" s="150"/>
      <c r="FD141" s="150"/>
      <c r="FE141" s="150"/>
      <c r="FF141" s="150"/>
      <c r="FG141" s="150"/>
      <c r="FH141" s="150"/>
      <c r="FI141" s="150"/>
      <c r="FJ141" s="150"/>
      <c r="FK141" s="150">
        <v>6</v>
      </c>
      <c r="FL141" s="150"/>
      <c r="FM141" s="150"/>
      <c r="FN141" s="150"/>
      <c r="FO141" s="150"/>
      <c r="FP141" s="150"/>
      <c r="FQ141" s="150"/>
      <c r="FR141" s="150"/>
      <c r="FS141" s="150"/>
      <c r="FT141" s="150"/>
      <c r="FU141" s="150"/>
      <c r="FV141" s="150"/>
      <c r="FW141" s="150"/>
      <c r="FX141" s="150"/>
      <c r="FY141" s="150"/>
      <c r="FZ141" s="150"/>
      <c r="GA141" s="150"/>
      <c r="GB141" s="150"/>
      <c r="GC141" s="150"/>
      <c r="GD141" s="296"/>
      <c r="GE141" s="307">
        <v>6</v>
      </c>
      <c r="GF141" s="308">
        <f t="shared" si="46"/>
        <v>1</v>
      </c>
      <c r="GG141" s="302"/>
      <c r="GH141" s="161"/>
      <c r="GI141" s="161"/>
      <c r="GJ141" s="161"/>
      <c r="GK141" s="161"/>
      <c r="GL141" s="161"/>
      <c r="GM141" s="161"/>
      <c r="GN141" s="161"/>
      <c r="GO141" s="161"/>
      <c r="GP141" s="161"/>
      <c r="GQ141" s="161"/>
      <c r="GR141" s="161"/>
      <c r="GS141" s="161">
        <v>0.78597449908925321</v>
      </c>
      <c r="GT141" s="161"/>
      <c r="GU141" s="161"/>
      <c r="GV141" s="161"/>
      <c r="GW141" s="161"/>
      <c r="GX141" s="161"/>
      <c r="GY141" s="161"/>
      <c r="GZ141" s="161"/>
      <c r="HA141" s="161"/>
      <c r="HB141" s="161"/>
      <c r="HC141" s="161"/>
      <c r="HD141" s="161"/>
      <c r="HE141" s="161"/>
      <c r="HF141" s="161"/>
      <c r="HG141" s="161"/>
      <c r="HH141" s="161"/>
      <c r="HI141" s="161"/>
      <c r="HJ141" s="161"/>
      <c r="HK141" s="161"/>
      <c r="HL141" s="162"/>
      <c r="HM141" s="163">
        <v>0.78597449908925321</v>
      </c>
      <c r="HN141" s="152">
        <v>70</v>
      </c>
      <c r="HO141" s="153">
        <v>40</v>
      </c>
      <c r="HP141" s="153">
        <v>80</v>
      </c>
      <c r="HQ141" s="153"/>
      <c r="HR141" s="153">
        <v>32</v>
      </c>
      <c r="HS141" s="164">
        <v>0.81156079234972678</v>
      </c>
      <c r="HT141" s="153">
        <v>10</v>
      </c>
      <c r="HU141" s="165">
        <v>0.39207650273224043</v>
      </c>
      <c r="HV141" s="154"/>
      <c r="HW141" s="144">
        <v>2</v>
      </c>
      <c r="HX141" s="145">
        <v>5</v>
      </c>
      <c r="HY141" s="145"/>
      <c r="HZ141" s="145"/>
      <c r="IA141" s="145">
        <v>73</v>
      </c>
      <c r="IB141" s="145">
        <v>62</v>
      </c>
      <c r="IC141" s="145">
        <v>878</v>
      </c>
      <c r="ID141" s="145">
        <v>223</v>
      </c>
      <c r="IE141" s="145">
        <v>1700</v>
      </c>
      <c r="IF141" s="145">
        <v>31</v>
      </c>
      <c r="IG141" s="145">
        <v>63</v>
      </c>
      <c r="IH141" s="145">
        <v>8</v>
      </c>
      <c r="II141" s="145">
        <v>13</v>
      </c>
      <c r="IJ141" s="145">
        <v>1</v>
      </c>
      <c r="IK141" s="145"/>
      <c r="IL141" s="145"/>
      <c r="IM141" s="145">
        <v>5</v>
      </c>
      <c r="IN141" s="145">
        <v>7</v>
      </c>
      <c r="IO141" s="145">
        <v>26</v>
      </c>
      <c r="IP141" s="145">
        <v>24</v>
      </c>
      <c r="IQ141" s="145"/>
      <c r="IR141" s="145">
        <v>7</v>
      </c>
      <c r="IS141" s="145"/>
      <c r="IT141" s="145">
        <v>22</v>
      </c>
      <c r="IU141" s="145"/>
      <c r="IV141" s="145"/>
      <c r="IW141" s="145">
        <v>3</v>
      </c>
      <c r="IX141" s="146">
        <v>5</v>
      </c>
      <c r="IY141" s="166">
        <v>3158</v>
      </c>
      <c r="IZ141" s="315">
        <f t="shared" si="47"/>
        <v>6.3331222292590248E-4</v>
      </c>
      <c r="JA141" s="439">
        <f t="shared" si="48"/>
        <v>8.6284153005464486</v>
      </c>
      <c r="JB141" s="444">
        <v>711</v>
      </c>
      <c r="JC141" s="452">
        <v>0.22514249525015834</v>
      </c>
      <c r="JD141" s="445">
        <v>1964</v>
      </c>
      <c r="JE141" s="454">
        <v>0.62191260291323625</v>
      </c>
      <c r="JF141" s="167">
        <v>9.5</v>
      </c>
      <c r="JG141" s="168">
        <v>3.8</v>
      </c>
      <c r="JH141" s="168"/>
      <c r="JI141" s="168"/>
      <c r="JJ141" s="168">
        <v>8.4246575342465757</v>
      </c>
      <c r="JK141" s="168">
        <v>3.870967741935484</v>
      </c>
      <c r="JL141" s="168">
        <v>3.3416856492027334</v>
      </c>
      <c r="JM141" s="168">
        <v>3.4663677130044843</v>
      </c>
      <c r="JN141" s="168">
        <v>6.8364705882352945</v>
      </c>
      <c r="JO141" s="168">
        <v>3.225806451612903</v>
      </c>
      <c r="JP141" s="168">
        <v>5.1587301587301591</v>
      </c>
      <c r="JQ141" s="168">
        <v>4.625</v>
      </c>
      <c r="JR141" s="168">
        <v>2.8461538461538463</v>
      </c>
      <c r="JS141" s="168">
        <v>3</v>
      </c>
      <c r="JT141" s="168"/>
      <c r="JU141" s="168"/>
      <c r="JV141" s="168">
        <v>4.4000000000000004</v>
      </c>
      <c r="JW141" s="168">
        <v>5</v>
      </c>
      <c r="JX141" s="168">
        <v>7</v>
      </c>
      <c r="JY141" s="168">
        <v>6.375</v>
      </c>
      <c r="JZ141" s="168"/>
      <c r="KA141" s="168">
        <v>3.1428571428571428</v>
      </c>
      <c r="KB141" s="168"/>
      <c r="KC141" s="168">
        <v>1.9545454545454546</v>
      </c>
      <c r="KD141" s="168"/>
      <c r="KE141" s="168"/>
      <c r="KF141" s="168">
        <v>14.333333333333334</v>
      </c>
      <c r="KG141" s="169">
        <v>6.2</v>
      </c>
      <c r="KH141" s="464">
        <f t="shared" si="49"/>
        <v>5.3250787806928708</v>
      </c>
      <c r="KI141" s="149">
        <v>2466</v>
      </c>
      <c r="KJ141" s="150">
        <v>313</v>
      </c>
      <c r="KK141" s="150"/>
      <c r="KL141" s="150"/>
      <c r="KM141" s="150"/>
      <c r="KN141" s="296">
        <v>379</v>
      </c>
      <c r="KO141" s="330">
        <f t="shared" si="50"/>
        <v>0.78087397086763777</v>
      </c>
      <c r="KP141" s="331">
        <f t="shared" si="51"/>
        <v>9.9113362887903733E-2</v>
      </c>
      <c r="KQ141" s="331">
        <f t="shared" si="52"/>
        <v>0</v>
      </c>
      <c r="KR141" s="331">
        <f t="shared" si="53"/>
        <v>0</v>
      </c>
      <c r="KS141" s="331">
        <f t="shared" si="54"/>
        <v>0</v>
      </c>
      <c r="KT141" s="332">
        <v>0.12001266624445851</v>
      </c>
      <c r="KU141" s="324">
        <v>3372.2096000000001</v>
      </c>
      <c r="KV141" s="170">
        <v>1165.5621999999998</v>
      </c>
      <c r="KW141" s="342">
        <v>4537.7718000000004</v>
      </c>
      <c r="KX141" s="351">
        <f t="shared" si="55"/>
        <v>0.25685782612514796</v>
      </c>
      <c r="KY141" s="352">
        <f t="shared" si="56"/>
        <v>1.436913172894237</v>
      </c>
      <c r="KZ141" s="346">
        <v>328.59340000000009</v>
      </c>
      <c r="LA141" s="171">
        <v>3484.9630999999999</v>
      </c>
      <c r="LB141" s="172">
        <v>724.21530000000007</v>
      </c>
      <c r="LC141" s="173">
        <v>7.2412940641924758E-2</v>
      </c>
      <c r="LD141" s="174"/>
      <c r="LE141" s="175">
        <v>14</v>
      </c>
      <c r="LF141" s="175"/>
      <c r="LG141" s="175"/>
      <c r="LH141" s="175">
        <v>430</v>
      </c>
      <c r="LI141" s="175">
        <v>127</v>
      </c>
      <c r="LJ141" s="175">
        <v>1887</v>
      </c>
      <c r="LK141" s="175">
        <v>533</v>
      </c>
      <c r="LL141" s="175">
        <v>8656</v>
      </c>
      <c r="LM141" s="175">
        <v>69</v>
      </c>
      <c r="LN141" s="175">
        <v>199</v>
      </c>
      <c r="LO141" s="175">
        <v>29</v>
      </c>
      <c r="LP141" s="175">
        <v>24</v>
      </c>
      <c r="LQ141" s="175">
        <v>2</v>
      </c>
      <c r="LR141" s="175"/>
      <c r="LS141" s="175"/>
      <c r="LT141" s="175">
        <v>16</v>
      </c>
      <c r="LU141" s="175">
        <v>22</v>
      </c>
      <c r="LV141" s="175">
        <v>133</v>
      </c>
      <c r="LW141" s="175">
        <v>129</v>
      </c>
      <c r="LX141" s="175"/>
      <c r="LY141" s="175">
        <v>15</v>
      </c>
      <c r="LZ141" s="175"/>
      <c r="MA141" s="175">
        <v>21</v>
      </c>
      <c r="MB141" s="175"/>
      <c r="MC141" s="175"/>
      <c r="MD141" s="175">
        <v>37</v>
      </c>
      <c r="ME141" s="364">
        <v>22</v>
      </c>
      <c r="MF141" s="374">
        <f t="shared" si="57"/>
        <v>12365</v>
      </c>
      <c r="MG141" s="375">
        <f t="shared" si="58"/>
        <v>33.784153005464482</v>
      </c>
      <c r="MH141" s="369">
        <v>17</v>
      </c>
      <c r="MI141" s="156"/>
      <c r="MJ141" s="156"/>
      <c r="MK141" s="156"/>
      <c r="ML141" s="156">
        <v>113</v>
      </c>
      <c r="MM141" s="156">
        <v>51</v>
      </c>
      <c r="MN141" s="156">
        <v>168</v>
      </c>
      <c r="MO141" s="156">
        <v>15</v>
      </c>
      <c r="MP141" s="156">
        <v>1274</v>
      </c>
      <c r="MQ141" s="156"/>
      <c r="MR141" s="156">
        <v>62</v>
      </c>
      <c r="MS141" s="156"/>
      <c r="MT141" s="156"/>
      <c r="MU141" s="156"/>
      <c r="MV141" s="156"/>
      <c r="MW141" s="156"/>
      <c r="MX141" s="156">
        <v>1</v>
      </c>
      <c r="MY141" s="156">
        <v>6</v>
      </c>
      <c r="MZ141" s="156">
        <v>21</v>
      </c>
      <c r="NA141" s="156"/>
      <c r="NB141" s="156"/>
      <c r="NC141" s="156"/>
      <c r="ND141" s="156"/>
      <c r="NE141" s="156"/>
      <c r="NF141" s="156"/>
      <c r="NG141" s="156"/>
      <c r="NH141" s="156">
        <v>2</v>
      </c>
      <c r="NI141" s="278">
        <v>4</v>
      </c>
      <c r="NJ141" s="289">
        <f t="shared" si="59"/>
        <v>1734</v>
      </c>
      <c r="NK141" s="290">
        <f t="shared" si="60"/>
        <v>4.7377049180327866</v>
      </c>
      <c r="NL141" s="386">
        <f t="shared" si="61"/>
        <v>12365</v>
      </c>
      <c r="NM141" s="387">
        <f t="shared" si="62"/>
        <v>1734</v>
      </c>
      <c r="NN141" s="393">
        <f t="shared" si="63"/>
        <v>0.12298744591815022</v>
      </c>
      <c r="NO141" s="380"/>
      <c r="NP141" s="176"/>
      <c r="NQ141" s="176">
        <v>3</v>
      </c>
      <c r="NR141" s="176">
        <v>22</v>
      </c>
      <c r="NS141" s="176">
        <v>303</v>
      </c>
      <c r="NT141" s="176">
        <v>1171</v>
      </c>
      <c r="NU141" s="176">
        <v>235</v>
      </c>
      <c r="NV141" s="176"/>
      <c r="NW141" s="176"/>
      <c r="NX141" s="176"/>
      <c r="NY141" s="176"/>
      <c r="NZ141" s="176"/>
      <c r="OA141" s="176"/>
      <c r="OB141" s="176"/>
      <c r="OC141" s="176"/>
      <c r="OD141" s="176"/>
      <c r="OE141" s="397"/>
      <c r="OF141" s="403">
        <f t="shared" si="64"/>
        <v>1734</v>
      </c>
      <c r="OG141" s="407">
        <f t="shared" si="65"/>
        <v>1.4417531718569781E-2</v>
      </c>
      <c r="OH141" s="415"/>
      <c r="OI141" s="416"/>
      <c r="OJ141" s="416"/>
      <c r="OK141" s="416"/>
      <c r="OL141" s="416">
        <v>29</v>
      </c>
      <c r="OM141" s="416"/>
      <c r="ON141" s="416"/>
      <c r="OO141" s="416">
        <v>29</v>
      </c>
      <c r="OP141" s="417">
        <v>29</v>
      </c>
      <c r="OQ141" s="429"/>
      <c r="OR141" s="430"/>
      <c r="OS141" s="431"/>
      <c r="OT141" s="400"/>
      <c r="OU141" s="177"/>
      <c r="OV141" s="171">
        <v>2.7</v>
      </c>
      <c r="OW141" s="177">
        <v>0.45</v>
      </c>
      <c r="OX141" s="177"/>
      <c r="OY141" s="177"/>
      <c r="OZ141" s="171">
        <v>19.72</v>
      </c>
      <c r="PA141" s="178">
        <v>3.2866666666666666</v>
      </c>
      <c r="PB141" s="155"/>
      <c r="PC141" s="156"/>
      <c r="PD141" s="156"/>
      <c r="PE141" s="156"/>
      <c r="PF141" s="156"/>
      <c r="PG141" s="156"/>
      <c r="PH141" s="156"/>
      <c r="PI141" s="156"/>
      <c r="PJ141" s="157"/>
    </row>
    <row r="142" spans="1:426" x14ac:dyDescent="0.15">
      <c r="A142" s="130" t="s">
        <v>852</v>
      </c>
      <c r="B142" s="131" t="s">
        <v>853</v>
      </c>
      <c r="C142" s="1093" t="s">
        <v>854</v>
      </c>
      <c r="D142" s="1094" t="s">
        <v>855</v>
      </c>
      <c r="E142" s="1094" t="s">
        <v>229</v>
      </c>
      <c r="F142" s="1093" t="s">
        <v>269</v>
      </c>
      <c r="G142" s="1093" t="s">
        <v>269</v>
      </c>
      <c r="H142" s="132" t="s">
        <v>492</v>
      </c>
      <c r="I142" s="132" t="s">
        <v>493</v>
      </c>
      <c r="J142" s="133" t="s">
        <v>282</v>
      </c>
      <c r="K142" s="134">
        <v>560991</v>
      </c>
      <c r="L142" s="135">
        <v>0</v>
      </c>
      <c r="M142" s="135">
        <v>351899</v>
      </c>
      <c r="N142" s="135">
        <v>180238</v>
      </c>
      <c r="O142" s="136">
        <v>0.51218673539850923</v>
      </c>
      <c r="P142" s="137">
        <v>209092</v>
      </c>
      <c r="Q142" s="138">
        <v>0</v>
      </c>
      <c r="R142" s="139">
        <v>450617.05860000005</v>
      </c>
      <c r="S142" s="139">
        <v>0</v>
      </c>
      <c r="T142" s="139">
        <v>450617.05860000005</v>
      </c>
      <c r="U142" s="467">
        <f t="shared" si="44"/>
        <v>0.80325185002967969</v>
      </c>
      <c r="V142" s="140">
        <v>32.457971229999998</v>
      </c>
      <c r="W142" s="141">
        <v>0</v>
      </c>
      <c r="X142" s="141">
        <v>59.855370370000003</v>
      </c>
      <c r="Y142" s="141">
        <v>15.3265873</v>
      </c>
      <c r="Z142" s="141">
        <v>7.3138888890000002</v>
      </c>
      <c r="AA142" s="141">
        <v>10.63708995</v>
      </c>
      <c r="AB142" s="141">
        <v>0</v>
      </c>
      <c r="AC142" s="141">
        <v>11.436205360000001</v>
      </c>
      <c r="AD142" s="141">
        <v>9.9709722220000003</v>
      </c>
      <c r="AE142" s="141">
        <v>146.99808532099999</v>
      </c>
      <c r="AF142" s="142">
        <v>0.25844204659666425</v>
      </c>
      <c r="AG142" s="143">
        <v>0.47658999721850875</v>
      </c>
      <c r="AH142" s="147"/>
      <c r="AI142" s="148"/>
      <c r="AJ142" s="149"/>
      <c r="AK142" s="150"/>
      <c r="AL142" s="150"/>
      <c r="AM142" s="150"/>
      <c r="AN142" s="151"/>
      <c r="AO142" s="149">
        <v>380</v>
      </c>
      <c r="AP142" s="150">
        <v>3</v>
      </c>
      <c r="AQ142" s="151"/>
      <c r="AR142" s="152"/>
      <c r="AS142" s="153"/>
      <c r="AT142" s="153"/>
      <c r="AU142" s="153"/>
      <c r="AV142" s="153"/>
      <c r="AW142" s="153"/>
      <c r="AX142" s="153"/>
      <c r="AY142" s="153"/>
      <c r="AZ142" s="153"/>
      <c r="BA142" s="153"/>
      <c r="BB142" s="153"/>
      <c r="BC142" s="153"/>
      <c r="BD142" s="153"/>
      <c r="BE142" s="153"/>
      <c r="BF142" s="153"/>
      <c r="BG142" s="153"/>
      <c r="BH142" s="153"/>
      <c r="BI142" s="153"/>
      <c r="BJ142" s="153"/>
      <c r="BK142" s="153"/>
      <c r="BL142" s="153"/>
      <c r="BM142" s="153"/>
      <c r="BN142" s="153"/>
      <c r="BO142" s="153"/>
      <c r="BP142" s="153"/>
      <c r="BQ142" s="153"/>
      <c r="BR142" s="153"/>
      <c r="BS142" s="154"/>
      <c r="BT142" s="155"/>
      <c r="BU142" s="156"/>
      <c r="BV142" s="156"/>
      <c r="BW142" s="156"/>
      <c r="BX142" s="156"/>
      <c r="BY142" s="156"/>
      <c r="BZ142" s="156"/>
      <c r="CA142" s="156"/>
      <c r="CB142" s="156"/>
      <c r="CC142" s="156"/>
      <c r="CD142" s="156"/>
      <c r="CE142" s="156"/>
      <c r="CF142" s="156"/>
      <c r="CG142" s="156"/>
      <c r="CH142" s="156"/>
      <c r="CI142" s="156">
        <v>20</v>
      </c>
      <c r="CJ142" s="156"/>
      <c r="CK142" s="156"/>
      <c r="CL142" s="156"/>
      <c r="CM142" s="156"/>
      <c r="CN142" s="156"/>
      <c r="CO142" s="156"/>
      <c r="CP142" s="156"/>
      <c r="CQ142" s="156"/>
      <c r="CR142" s="156"/>
      <c r="CS142" s="156"/>
      <c r="CT142" s="156"/>
      <c r="CU142" s="156"/>
      <c r="CV142" s="156">
        <v>27</v>
      </c>
      <c r="CW142" s="156"/>
      <c r="CX142" s="156"/>
      <c r="CY142" s="156"/>
      <c r="CZ142" s="156"/>
      <c r="DA142" s="156"/>
      <c r="DB142" s="156"/>
      <c r="DC142" s="156"/>
      <c r="DD142" s="156"/>
      <c r="DE142" s="156"/>
      <c r="DF142" s="156"/>
      <c r="DG142" s="278"/>
      <c r="DH142" s="289">
        <v>47</v>
      </c>
      <c r="DI142" s="290">
        <f t="shared" si="45"/>
        <v>2</v>
      </c>
      <c r="DJ142" s="284"/>
      <c r="DK142" s="158"/>
      <c r="DL142" s="158"/>
      <c r="DM142" s="158"/>
      <c r="DN142" s="158"/>
      <c r="DO142" s="158"/>
      <c r="DP142" s="158"/>
      <c r="DQ142" s="158"/>
      <c r="DR142" s="158"/>
      <c r="DS142" s="158"/>
      <c r="DT142" s="158"/>
      <c r="DU142" s="158"/>
      <c r="DV142" s="158"/>
      <c r="DW142" s="158"/>
      <c r="DX142" s="158"/>
      <c r="DY142" s="158">
        <v>0.38551912568306013</v>
      </c>
      <c r="DZ142" s="158"/>
      <c r="EA142" s="158"/>
      <c r="EB142" s="158"/>
      <c r="EC142" s="158"/>
      <c r="ED142" s="158"/>
      <c r="EE142" s="158"/>
      <c r="EF142" s="158"/>
      <c r="EG142" s="158"/>
      <c r="EH142" s="158"/>
      <c r="EI142" s="158"/>
      <c r="EJ142" s="158"/>
      <c r="EK142" s="158"/>
      <c r="EL142" s="158">
        <v>1.0421979356405586</v>
      </c>
      <c r="EM142" s="158"/>
      <c r="EN142" s="158"/>
      <c r="EO142" s="158"/>
      <c r="EP142" s="158"/>
      <c r="EQ142" s="158"/>
      <c r="ER142" s="158"/>
      <c r="ES142" s="158"/>
      <c r="ET142" s="158"/>
      <c r="EU142" s="158"/>
      <c r="EV142" s="158"/>
      <c r="EW142" s="159"/>
      <c r="EX142" s="160">
        <v>0.76276014416928262</v>
      </c>
      <c r="EY142" s="149"/>
      <c r="EZ142" s="150"/>
      <c r="FA142" s="150"/>
      <c r="FB142" s="150"/>
      <c r="FC142" s="150"/>
      <c r="FD142" s="150"/>
      <c r="FE142" s="150"/>
      <c r="FF142" s="150"/>
      <c r="FG142" s="150"/>
      <c r="FH142" s="150"/>
      <c r="FI142" s="150"/>
      <c r="FJ142" s="150"/>
      <c r="FK142" s="150"/>
      <c r="FL142" s="150"/>
      <c r="FM142" s="150"/>
      <c r="FN142" s="150"/>
      <c r="FO142" s="150"/>
      <c r="FP142" s="150"/>
      <c r="FQ142" s="150"/>
      <c r="FR142" s="150"/>
      <c r="FS142" s="150"/>
      <c r="FT142" s="150"/>
      <c r="FU142" s="150">
        <v>6</v>
      </c>
      <c r="FV142" s="150"/>
      <c r="FW142" s="150"/>
      <c r="FX142" s="150"/>
      <c r="FY142" s="150"/>
      <c r="FZ142" s="150"/>
      <c r="GA142" s="150"/>
      <c r="GB142" s="150"/>
      <c r="GC142" s="150"/>
      <c r="GD142" s="296"/>
      <c r="GE142" s="307">
        <v>6</v>
      </c>
      <c r="GF142" s="308">
        <f t="shared" si="46"/>
        <v>1</v>
      </c>
      <c r="GG142" s="302"/>
      <c r="GH142" s="161"/>
      <c r="GI142" s="161"/>
      <c r="GJ142" s="161"/>
      <c r="GK142" s="161"/>
      <c r="GL142" s="161"/>
      <c r="GM142" s="161"/>
      <c r="GN142" s="161"/>
      <c r="GO142" s="161"/>
      <c r="GP142" s="161"/>
      <c r="GQ142" s="161"/>
      <c r="GR142" s="161"/>
      <c r="GS142" s="161"/>
      <c r="GT142" s="161"/>
      <c r="GU142" s="161"/>
      <c r="GV142" s="161"/>
      <c r="GW142" s="161"/>
      <c r="GX142" s="161"/>
      <c r="GY142" s="161"/>
      <c r="GZ142" s="161"/>
      <c r="HA142" s="161"/>
      <c r="HB142" s="161"/>
      <c r="HC142" s="161">
        <v>0.70081967213114749</v>
      </c>
      <c r="HD142" s="161"/>
      <c r="HE142" s="161"/>
      <c r="HF142" s="161"/>
      <c r="HG142" s="161"/>
      <c r="HH142" s="161"/>
      <c r="HI142" s="161"/>
      <c r="HJ142" s="161"/>
      <c r="HK142" s="161"/>
      <c r="HL142" s="162"/>
      <c r="HM142" s="163">
        <v>0.70081967213114749</v>
      </c>
      <c r="HN142" s="152"/>
      <c r="HO142" s="153"/>
      <c r="HP142" s="153"/>
      <c r="HQ142" s="153"/>
      <c r="HR142" s="153"/>
      <c r="HS142" s="164"/>
      <c r="HT142" s="153"/>
      <c r="HU142" s="165"/>
      <c r="HV142" s="154"/>
      <c r="HW142" s="144"/>
      <c r="HX142" s="145">
        <v>29</v>
      </c>
      <c r="HY142" s="145"/>
      <c r="HZ142" s="145"/>
      <c r="IA142" s="145"/>
      <c r="IB142" s="145">
        <v>113</v>
      </c>
      <c r="IC142" s="145">
        <v>1688</v>
      </c>
      <c r="ID142" s="145">
        <v>164</v>
      </c>
      <c r="IE142" s="145">
        <v>2760</v>
      </c>
      <c r="IF142" s="145">
        <v>78</v>
      </c>
      <c r="IG142" s="145"/>
      <c r="IH142" s="145"/>
      <c r="II142" s="145">
        <v>24</v>
      </c>
      <c r="IJ142" s="145">
        <v>2</v>
      </c>
      <c r="IK142" s="145"/>
      <c r="IL142" s="145"/>
      <c r="IM142" s="145">
        <v>2</v>
      </c>
      <c r="IN142" s="145"/>
      <c r="IO142" s="145">
        <v>9</v>
      </c>
      <c r="IP142" s="145"/>
      <c r="IQ142" s="145"/>
      <c r="IR142" s="145">
        <v>4</v>
      </c>
      <c r="IS142" s="145"/>
      <c r="IT142" s="145">
        <v>25</v>
      </c>
      <c r="IU142" s="145"/>
      <c r="IV142" s="145"/>
      <c r="IW142" s="145">
        <v>15</v>
      </c>
      <c r="IX142" s="146">
        <v>4</v>
      </c>
      <c r="IY142" s="166">
        <v>4917</v>
      </c>
      <c r="IZ142" s="315"/>
      <c r="JA142" s="439">
        <f t="shared" si="48"/>
        <v>13.434426229508198</v>
      </c>
      <c r="JB142" s="444">
        <v>2457</v>
      </c>
      <c r="JC142" s="452">
        <v>0.49969493593654668</v>
      </c>
      <c r="JD142" s="445">
        <v>3261</v>
      </c>
      <c r="JE142" s="454">
        <v>0.66320927394752893</v>
      </c>
      <c r="JF142" s="167"/>
      <c r="JG142" s="168">
        <v>1.4827586206896552</v>
      </c>
      <c r="JH142" s="168"/>
      <c r="JI142" s="168"/>
      <c r="JJ142" s="168"/>
      <c r="JK142" s="168">
        <v>2.0619469026548671</v>
      </c>
      <c r="JL142" s="168">
        <v>1.6244075829383886</v>
      </c>
      <c r="JM142" s="168">
        <v>3.2865853658536586</v>
      </c>
      <c r="JN142" s="168">
        <v>5.1347826086956525</v>
      </c>
      <c r="JO142" s="168">
        <v>3.0512820512820511</v>
      </c>
      <c r="JP142" s="168"/>
      <c r="JQ142" s="168"/>
      <c r="JR142" s="168">
        <v>1.9583333333333333</v>
      </c>
      <c r="JS142" s="168">
        <v>2</v>
      </c>
      <c r="JT142" s="168"/>
      <c r="JU142" s="168"/>
      <c r="JV142" s="168">
        <v>1.5</v>
      </c>
      <c r="JW142" s="168"/>
      <c r="JX142" s="168">
        <v>7.1111111111111107</v>
      </c>
      <c r="JY142" s="168"/>
      <c r="JZ142" s="168"/>
      <c r="KA142" s="168">
        <v>4</v>
      </c>
      <c r="KB142" s="168"/>
      <c r="KC142" s="168">
        <v>1.84</v>
      </c>
      <c r="KD142" s="168"/>
      <c r="KE142" s="168"/>
      <c r="KF142" s="168">
        <v>1.8666666666666667</v>
      </c>
      <c r="KG142" s="169">
        <v>1.25</v>
      </c>
      <c r="KH142" s="464">
        <f t="shared" si="49"/>
        <v>2.7262767316589565</v>
      </c>
      <c r="KI142" s="149">
        <v>3199</v>
      </c>
      <c r="KJ142" s="150">
        <v>451</v>
      </c>
      <c r="KK142" s="150"/>
      <c r="KL142" s="150"/>
      <c r="KM142" s="150"/>
      <c r="KN142" s="296">
        <v>1267</v>
      </c>
      <c r="KO142" s="330">
        <f t="shared" si="50"/>
        <v>0.65059995932479153</v>
      </c>
      <c r="KP142" s="331">
        <f t="shared" si="51"/>
        <v>9.1722595078299773E-2</v>
      </c>
      <c r="KQ142" s="331">
        <f t="shared" si="52"/>
        <v>0</v>
      </c>
      <c r="KR142" s="331">
        <f t="shared" si="53"/>
        <v>0</v>
      </c>
      <c r="KS142" s="331">
        <f t="shared" si="54"/>
        <v>0</v>
      </c>
      <c r="KT142" s="332">
        <v>0.25767744559690869</v>
      </c>
      <c r="KU142" s="324">
        <v>3594.0086000000006</v>
      </c>
      <c r="KV142" s="170">
        <v>1249.3276000000003</v>
      </c>
      <c r="KW142" s="342">
        <v>4843.3361999999997</v>
      </c>
      <c r="KX142" s="351">
        <f t="shared" si="55"/>
        <v>0.25794773445626185</v>
      </c>
      <c r="KY142" s="352">
        <f t="shared" si="56"/>
        <v>0.98501854789505794</v>
      </c>
      <c r="KZ142" s="346">
        <v>383.37789999999995</v>
      </c>
      <c r="LA142" s="171">
        <v>4209.8726999999999</v>
      </c>
      <c r="LB142" s="172">
        <v>250.0856</v>
      </c>
      <c r="LC142" s="173">
        <v>7.9155748056473962E-2</v>
      </c>
      <c r="LD142" s="174"/>
      <c r="LE142" s="175">
        <v>36</v>
      </c>
      <c r="LF142" s="175"/>
      <c r="LG142" s="175"/>
      <c r="LH142" s="175"/>
      <c r="LI142" s="175">
        <v>122</v>
      </c>
      <c r="LJ142" s="175">
        <v>2079</v>
      </c>
      <c r="LK142" s="175">
        <v>369</v>
      </c>
      <c r="LL142" s="175">
        <v>10143</v>
      </c>
      <c r="LM142" s="175">
        <v>181</v>
      </c>
      <c r="LN142" s="175"/>
      <c r="LO142" s="175"/>
      <c r="LP142" s="175">
        <v>24</v>
      </c>
      <c r="LQ142" s="175">
        <v>2</v>
      </c>
      <c r="LR142" s="175"/>
      <c r="LS142" s="175"/>
      <c r="LT142" s="175">
        <v>2</v>
      </c>
      <c r="LU142" s="175"/>
      <c r="LV142" s="175">
        <v>50</v>
      </c>
      <c r="LW142" s="175"/>
      <c r="LX142" s="175"/>
      <c r="LY142" s="175">
        <v>12</v>
      </c>
      <c r="LZ142" s="175"/>
      <c r="MA142" s="175">
        <v>26</v>
      </c>
      <c r="MB142" s="175"/>
      <c r="MC142" s="175"/>
      <c r="MD142" s="175">
        <v>15</v>
      </c>
      <c r="ME142" s="364">
        <v>4</v>
      </c>
      <c r="MF142" s="374">
        <f t="shared" si="57"/>
        <v>13065</v>
      </c>
      <c r="MG142" s="375">
        <f t="shared" si="58"/>
        <v>35.696721311475407</v>
      </c>
      <c r="MH142" s="369"/>
      <c r="MI142" s="156"/>
      <c r="MJ142" s="156"/>
      <c r="MK142" s="156"/>
      <c r="ML142" s="156"/>
      <c r="MM142" s="156">
        <v>2</v>
      </c>
      <c r="MN142" s="156">
        <v>76</v>
      </c>
      <c r="MO142" s="156">
        <v>6</v>
      </c>
      <c r="MP142" s="156">
        <v>1444</v>
      </c>
      <c r="MQ142" s="156"/>
      <c r="MR142" s="156"/>
      <c r="MS142" s="156"/>
      <c r="MT142" s="156"/>
      <c r="MU142" s="156"/>
      <c r="MV142" s="156"/>
      <c r="MW142" s="156"/>
      <c r="MX142" s="156"/>
      <c r="MY142" s="156"/>
      <c r="MZ142" s="156">
        <v>5</v>
      </c>
      <c r="NA142" s="156"/>
      <c r="NB142" s="156"/>
      <c r="NC142" s="156"/>
      <c r="ND142" s="156"/>
      <c r="NE142" s="156"/>
      <c r="NF142" s="156"/>
      <c r="NG142" s="156"/>
      <c r="NH142" s="156"/>
      <c r="NI142" s="278"/>
      <c r="NJ142" s="289">
        <f t="shared" si="59"/>
        <v>1533</v>
      </c>
      <c r="NK142" s="290">
        <f t="shared" si="60"/>
        <v>4.1885245901639347</v>
      </c>
      <c r="NL142" s="386">
        <f t="shared" si="61"/>
        <v>13065</v>
      </c>
      <c r="NM142" s="387">
        <f t="shared" si="62"/>
        <v>1533</v>
      </c>
      <c r="NN142" s="393">
        <f t="shared" si="63"/>
        <v>0.10501438553226469</v>
      </c>
      <c r="NO142" s="380"/>
      <c r="NP142" s="176"/>
      <c r="NQ142" s="176"/>
      <c r="NR142" s="176"/>
      <c r="NS142" s="176">
        <v>16</v>
      </c>
      <c r="NT142" s="176">
        <v>617</v>
      </c>
      <c r="NU142" s="176">
        <v>900</v>
      </c>
      <c r="NV142" s="176"/>
      <c r="NW142" s="176"/>
      <c r="NX142" s="176"/>
      <c r="NY142" s="176"/>
      <c r="NZ142" s="176"/>
      <c r="OA142" s="176"/>
      <c r="OB142" s="176"/>
      <c r="OC142" s="176"/>
      <c r="OD142" s="176"/>
      <c r="OE142" s="397"/>
      <c r="OF142" s="403">
        <f t="shared" si="64"/>
        <v>1533</v>
      </c>
      <c r="OG142" s="407">
        <f t="shared" si="65"/>
        <v>0</v>
      </c>
      <c r="OH142" s="415"/>
      <c r="OI142" s="416"/>
      <c r="OJ142" s="416"/>
      <c r="OK142" s="416"/>
      <c r="OL142" s="416"/>
      <c r="OM142" s="416"/>
      <c r="ON142" s="416"/>
      <c r="OO142" s="416"/>
      <c r="OP142" s="417"/>
      <c r="OQ142" s="429"/>
      <c r="OR142" s="430"/>
      <c r="OS142" s="431"/>
      <c r="OT142" s="400"/>
      <c r="OU142" s="177"/>
      <c r="OV142" s="171">
        <v>1.96</v>
      </c>
      <c r="OW142" s="177">
        <v>0.32666666666666666</v>
      </c>
      <c r="OX142" s="177"/>
      <c r="OY142" s="177"/>
      <c r="OZ142" s="171">
        <v>13.889999999999999</v>
      </c>
      <c r="PA142" s="178">
        <v>2.3149999999999999</v>
      </c>
      <c r="PB142" s="155"/>
      <c r="PC142" s="156">
        <v>858</v>
      </c>
      <c r="PD142" s="156"/>
      <c r="PE142" s="156"/>
      <c r="PF142" s="156">
        <v>1863</v>
      </c>
      <c r="PG142" s="156"/>
      <c r="PH142" s="156"/>
      <c r="PI142" s="156">
        <v>2721</v>
      </c>
      <c r="PJ142" s="179">
        <v>0.55338621110433195</v>
      </c>
    </row>
    <row r="143" spans="1:426" x14ac:dyDescent="0.15">
      <c r="A143" s="130" t="s">
        <v>856</v>
      </c>
      <c r="B143" s="131" t="s">
        <v>857</v>
      </c>
      <c r="C143" s="1093" t="s">
        <v>858</v>
      </c>
      <c r="D143" s="1094" t="s">
        <v>859</v>
      </c>
      <c r="E143" s="1094" t="s">
        <v>368</v>
      </c>
      <c r="F143" s="1093" t="s">
        <v>450</v>
      </c>
      <c r="G143" s="1093" t="s">
        <v>450</v>
      </c>
      <c r="H143" s="132" t="s">
        <v>492</v>
      </c>
      <c r="I143" s="132" t="s">
        <v>493</v>
      </c>
      <c r="J143" s="133" t="s">
        <v>282</v>
      </c>
      <c r="K143" s="134">
        <v>307498</v>
      </c>
      <c r="L143" s="135">
        <v>2562</v>
      </c>
      <c r="M143" s="135">
        <v>299204</v>
      </c>
      <c r="N143" s="135">
        <v>194245</v>
      </c>
      <c r="O143" s="136">
        <v>0.64920589296934528</v>
      </c>
      <c r="P143" s="137">
        <v>8294</v>
      </c>
      <c r="Q143" s="138">
        <v>718.24745999999993</v>
      </c>
      <c r="R143" s="139">
        <v>281875.56769000005</v>
      </c>
      <c r="S143" s="139">
        <v>0</v>
      </c>
      <c r="T143" s="139">
        <v>282593.81515000004</v>
      </c>
      <c r="U143" s="467">
        <f t="shared" si="44"/>
        <v>0.91901025421303562</v>
      </c>
      <c r="V143" s="140">
        <v>32.281091269999997</v>
      </c>
      <c r="W143" s="141">
        <v>0</v>
      </c>
      <c r="X143" s="141">
        <v>59.879497350000001</v>
      </c>
      <c r="Y143" s="141">
        <v>38.764656090000003</v>
      </c>
      <c r="Z143" s="141">
        <v>12.97</v>
      </c>
      <c r="AA143" s="141">
        <v>37.17</v>
      </c>
      <c r="AB143" s="141">
        <v>0</v>
      </c>
      <c r="AC143" s="141">
        <v>14.28172123</v>
      </c>
      <c r="AD143" s="141">
        <v>14.740625</v>
      </c>
      <c r="AE143" s="141">
        <v>210.08759093999998</v>
      </c>
      <c r="AF143" s="142">
        <v>0.1782843047637466</v>
      </c>
      <c r="AG143" s="143">
        <v>0.33070674300805192</v>
      </c>
      <c r="AH143" s="147"/>
      <c r="AI143" s="148"/>
      <c r="AJ143" s="149"/>
      <c r="AK143" s="150"/>
      <c r="AL143" s="150"/>
      <c r="AM143" s="150"/>
      <c r="AN143" s="151"/>
      <c r="AO143" s="149">
        <v>1540</v>
      </c>
      <c r="AP143" s="150">
        <v>1884</v>
      </c>
      <c r="AQ143" s="151"/>
      <c r="AR143" s="152"/>
      <c r="AS143" s="153"/>
      <c r="AT143" s="153"/>
      <c r="AU143" s="153"/>
      <c r="AV143" s="153"/>
      <c r="AW143" s="153"/>
      <c r="AX143" s="153"/>
      <c r="AY143" s="153"/>
      <c r="AZ143" s="153"/>
      <c r="BA143" s="153"/>
      <c r="BB143" s="153"/>
      <c r="BC143" s="153"/>
      <c r="BD143" s="153"/>
      <c r="BE143" s="153"/>
      <c r="BF143" s="153"/>
      <c r="BG143" s="153"/>
      <c r="BH143" s="153"/>
      <c r="BI143" s="153"/>
      <c r="BJ143" s="153"/>
      <c r="BK143" s="153"/>
      <c r="BL143" s="153"/>
      <c r="BM143" s="153"/>
      <c r="BN143" s="153"/>
      <c r="BO143" s="153"/>
      <c r="BP143" s="153"/>
      <c r="BQ143" s="153"/>
      <c r="BR143" s="153"/>
      <c r="BS143" s="154"/>
      <c r="BT143" s="155"/>
      <c r="BU143" s="156"/>
      <c r="BV143" s="156"/>
      <c r="BW143" s="156"/>
      <c r="BX143" s="156"/>
      <c r="BY143" s="156"/>
      <c r="BZ143" s="156"/>
      <c r="CA143" s="156"/>
      <c r="CB143" s="156"/>
      <c r="CC143" s="156"/>
      <c r="CD143" s="156"/>
      <c r="CE143" s="156"/>
      <c r="CF143" s="156">
        <v>10</v>
      </c>
      <c r="CG143" s="156"/>
      <c r="CH143" s="156"/>
      <c r="CI143" s="156">
        <v>15</v>
      </c>
      <c r="CJ143" s="156"/>
      <c r="CK143" s="156"/>
      <c r="CL143" s="156"/>
      <c r="CM143" s="156"/>
      <c r="CN143" s="156"/>
      <c r="CO143" s="156"/>
      <c r="CP143" s="156"/>
      <c r="CQ143" s="156"/>
      <c r="CR143" s="156"/>
      <c r="CS143" s="156"/>
      <c r="CT143" s="156"/>
      <c r="CU143" s="156"/>
      <c r="CV143" s="156"/>
      <c r="CW143" s="156"/>
      <c r="CX143" s="156"/>
      <c r="CY143" s="156"/>
      <c r="CZ143" s="156"/>
      <c r="DA143" s="156"/>
      <c r="DB143" s="156"/>
      <c r="DC143" s="156">
        <v>25</v>
      </c>
      <c r="DD143" s="156"/>
      <c r="DE143" s="156"/>
      <c r="DF143" s="156"/>
      <c r="DG143" s="278">
        <v>30</v>
      </c>
      <c r="DH143" s="289">
        <v>80</v>
      </c>
      <c r="DI143" s="290">
        <f t="shared" si="45"/>
        <v>4</v>
      </c>
      <c r="DJ143" s="284"/>
      <c r="DK143" s="158"/>
      <c r="DL143" s="158"/>
      <c r="DM143" s="158"/>
      <c r="DN143" s="158"/>
      <c r="DO143" s="158"/>
      <c r="DP143" s="158"/>
      <c r="DQ143" s="158"/>
      <c r="DR143" s="158"/>
      <c r="DS143" s="158"/>
      <c r="DT143" s="158"/>
      <c r="DU143" s="158"/>
      <c r="DV143" s="158">
        <v>1.8032786885245903E-2</v>
      </c>
      <c r="DW143" s="158"/>
      <c r="DX143" s="158"/>
      <c r="DY143" s="158">
        <v>0.11202185792349727</v>
      </c>
      <c r="DZ143" s="158"/>
      <c r="EA143" s="158"/>
      <c r="EB143" s="158"/>
      <c r="EC143" s="158"/>
      <c r="ED143" s="158"/>
      <c r="EE143" s="158"/>
      <c r="EF143" s="158"/>
      <c r="EG143" s="158"/>
      <c r="EH143" s="158"/>
      <c r="EI143" s="158"/>
      <c r="EJ143" s="158"/>
      <c r="EK143" s="158"/>
      <c r="EL143" s="158"/>
      <c r="EM143" s="158"/>
      <c r="EN143" s="158"/>
      <c r="EO143" s="158"/>
      <c r="EP143" s="158"/>
      <c r="EQ143" s="158"/>
      <c r="ER143" s="158"/>
      <c r="ES143" s="158">
        <v>0.58207650273224043</v>
      </c>
      <c r="ET143" s="158"/>
      <c r="EU143" s="158"/>
      <c r="EV143" s="158"/>
      <c r="EW143" s="159">
        <v>0.55892531876138429</v>
      </c>
      <c r="EX143" s="160">
        <v>0.41475409836065574</v>
      </c>
      <c r="EY143" s="149"/>
      <c r="EZ143" s="150"/>
      <c r="FA143" s="150"/>
      <c r="FB143" s="150"/>
      <c r="FC143" s="150"/>
      <c r="FD143" s="150"/>
      <c r="FE143" s="150"/>
      <c r="FF143" s="150"/>
      <c r="FG143" s="150"/>
      <c r="FH143" s="150"/>
      <c r="FI143" s="150"/>
      <c r="FJ143" s="150"/>
      <c r="FK143" s="150"/>
      <c r="FL143" s="150"/>
      <c r="FM143" s="150"/>
      <c r="FN143" s="150"/>
      <c r="FO143" s="150"/>
      <c r="FP143" s="150"/>
      <c r="FQ143" s="150"/>
      <c r="FR143" s="150"/>
      <c r="FS143" s="150"/>
      <c r="FT143" s="150"/>
      <c r="FU143" s="150"/>
      <c r="FV143" s="150"/>
      <c r="FW143" s="150"/>
      <c r="FX143" s="150"/>
      <c r="FY143" s="150"/>
      <c r="FZ143" s="150"/>
      <c r="GA143" s="150"/>
      <c r="GB143" s="150"/>
      <c r="GC143" s="150"/>
      <c r="GD143" s="296">
        <v>5</v>
      </c>
      <c r="GE143" s="307">
        <v>5</v>
      </c>
      <c r="GF143" s="308">
        <f t="shared" si="46"/>
        <v>1</v>
      </c>
      <c r="GG143" s="302"/>
      <c r="GH143" s="161"/>
      <c r="GI143" s="161"/>
      <c r="GJ143" s="161"/>
      <c r="GK143" s="161"/>
      <c r="GL143" s="161"/>
      <c r="GM143" s="161"/>
      <c r="GN143" s="161"/>
      <c r="GO143" s="161"/>
      <c r="GP143" s="161"/>
      <c r="GQ143" s="161"/>
      <c r="GR143" s="161"/>
      <c r="GS143" s="161"/>
      <c r="GT143" s="161"/>
      <c r="GU143" s="161"/>
      <c r="GV143" s="161"/>
      <c r="GW143" s="161"/>
      <c r="GX143" s="161"/>
      <c r="GY143" s="161"/>
      <c r="GZ143" s="161"/>
      <c r="HA143" s="161"/>
      <c r="HB143" s="161"/>
      <c r="HC143" s="161"/>
      <c r="HD143" s="161"/>
      <c r="HE143" s="161"/>
      <c r="HF143" s="161"/>
      <c r="HG143" s="161"/>
      <c r="HH143" s="161"/>
      <c r="HI143" s="161"/>
      <c r="HJ143" s="161"/>
      <c r="HK143" s="161"/>
      <c r="HL143" s="162">
        <v>0.60710382513661199</v>
      </c>
      <c r="HM143" s="163">
        <v>0.60710382513661199</v>
      </c>
      <c r="HN143" s="152"/>
      <c r="HO143" s="153"/>
      <c r="HP143" s="153">
        <v>35</v>
      </c>
      <c r="HQ143" s="153"/>
      <c r="HR143" s="153"/>
      <c r="HS143" s="164"/>
      <c r="HT143" s="153"/>
      <c r="HU143" s="165"/>
      <c r="HV143" s="154"/>
      <c r="HW143" s="144"/>
      <c r="HX143" s="145">
        <v>65</v>
      </c>
      <c r="HY143" s="145"/>
      <c r="HZ143" s="145">
        <v>18</v>
      </c>
      <c r="IA143" s="145">
        <v>241</v>
      </c>
      <c r="IB143" s="145">
        <v>349</v>
      </c>
      <c r="IC143" s="145">
        <v>145</v>
      </c>
      <c r="ID143" s="145">
        <v>108</v>
      </c>
      <c r="IE143" s="145">
        <v>223</v>
      </c>
      <c r="IF143" s="145">
        <v>55</v>
      </c>
      <c r="IG143" s="145">
        <v>434</v>
      </c>
      <c r="IH143" s="145">
        <v>174</v>
      </c>
      <c r="II143" s="145">
        <v>5</v>
      </c>
      <c r="IJ143" s="145">
        <v>55</v>
      </c>
      <c r="IK143" s="145">
        <v>6</v>
      </c>
      <c r="IL143" s="145"/>
      <c r="IM143" s="145">
        <v>72</v>
      </c>
      <c r="IN143" s="145">
        <v>4</v>
      </c>
      <c r="IO143" s="145">
        <v>30</v>
      </c>
      <c r="IP143" s="145">
        <v>16</v>
      </c>
      <c r="IQ143" s="145">
        <v>26</v>
      </c>
      <c r="IR143" s="145">
        <v>17</v>
      </c>
      <c r="IS143" s="145">
        <v>1</v>
      </c>
      <c r="IT143" s="145">
        <v>7</v>
      </c>
      <c r="IU143" s="145">
        <v>344</v>
      </c>
      <c r="IV143" s="145"/>
      <c r="IW143" s="145">
        <v>3</v>
      </c>
      <c r="IX143" s="146">
        <v>4</v>
      </c>
      <c r="IY143" s="166">
        <v>2402</v>
      </c>
      <c r="IZ143" s="315"/>
      <c r="JA143" s="439">
        <f t="shared" si="48"/>
        <v>6.5628415300546452</v>
      </c>
      <c r="JB143" s="444">
        <v>285</v>
      </c>
      <c r="JC143" s="452">
        <v>0.1186511240632806</v>
      </c>
      <c r="JD143" s="445">
        <v>359</v>
      </c>
      <c r="JE143" s="454">
        <v>0.14945878434637802</v>
      </c>
      <c r="JF143" s="167"/>
      <c r="JG143" s="168">
        <v>3.6923076923076925</v>
      </c>
      <c r="JH143" s="168"/>
      <c r="JI143" s="168">
        <v>6.166666666666667</v>
      </c>
      <c r="JJ143" s="168">
        <v>6.7593360995850622</v>
      </c>
      <c r="JK143" s="168">
        <v>4.177650429799427</v>
      </c>
      <c r="JL143" s="168">
        <v>3.6413793103448278</v>
      </c>
      <c r="JM143" s="168">
        <v>5.5</v>
      </c>
      <c r="JN143" s="168">
        <v>2.6367713004484306</v>
      </c>
      <c r="JO143" s="168">
        <v>4.3272727272727272</v>
      </c>
      <c r="JP143" s="168">
        <v>5.4838709677419351</v>
      </c>
      <c r="JQ143" s="168">
        <v>7</v>
      </c>
      <c r="JR143" s="168">
        <v>5.8</v>
      </c>
      <c r="JS143" s="168">
        <v>1.7636363636363637</v>
      </c>
      <c r="JT143" s="168">
        <v>1.3333333333333333</v>
      </c>
      <c r="JU143" s="168"/>
      <c r="JV143" s="168">
        <v>4.2638888888888893</v>
      </c>
      <c r="JW143" s="168">
        <v>3.25</v>
      </c>
      <c r="JX143" s="168">
        <v>8.9666666666666668</v>
      </c>
      <c r="JY143" s="168">
        <v>2.9375</v>
      </c>
      <c r="JZ143" s="168">
        <v>2.1538461538461537</v>
      </c>
      <c r="KA143" s="168">
        <v>2.4117647058823528</v>
      </c>
      <c r="KB143" s="168">
        <v>5</v>
      </c>
      <c r="KC143" s="168">
        <v>3</v>
      </c>
      <c r="KD143" s="168">
        <v>16.482558139534884</v>
      </c>
      <c r="KE143" s="168"/>
      <c r="KF143" s="168">
        <v>7</v>
      </c>
      <c r="KG143" s="169">
        <v>6.5</v>
      </c>
      <c r="KH143" s="464">
        <f t="shared" si="49"/>
        <v>5.0103520602481426</v>
      </c>
      <c r="KI143" s="149">
        <v>310</v>
      </c>
      <c r="KJ143" s="150">
        <v>463</v>
      </c>
      <c r="KK143" s="150"/>
      <c r="KL143" s="150"/>
      <c r="KM143" s="150"/>
      <c r="KN143" s="296">
        <v>1629</v>
      </c>
      <c r="KO143" s="330">
        <f t="shared" si="50"/>
        <v>0.12905911740216486</v>
      </c>
      <c r="KP143" s="331">
        <f t="shared" si="51"/>
        <v>0.19275603663613655</v>
      </c>
      <c r="KQ143" s="331">
        <f t="shared" si="52"/>
        <v>0</v>
      </c>
      <c r="KR143" s="331">
        <f t="shared" si="53"/>
        <v>0</v>
      </c>
      <c r="KS143" s="331">
        <f t="shared" si="54"/>
        <v>0</v>
      </c>
      <c r="KT143" s="332">
        <v>0.67818484596169859</v>
      </c>
      <c r="KU143" s="324">
        <v>2066.8287</v>
      </c>
      <c r="KV143" s="170">
        <v>42.042199999999994</v>
      </c>
      <c r="KW143" s="342">
        <v>2108.8708999999999</v>
      </c>
      <c r="KX143" s="351">
        <f t="shared" si="55"/>
        <v>1.9935881328724293E-2</v>
      </c>
      <c r="KY143" s="352">
        <f t="shared" si="56"/>
        <v>0.87796457119067439</v>
      </c>
      <c r="KZ143" s="346">
        <v>1927.5757000000001</v>
      </c>
      <c r="LA143" s="171">
        <v>143.8389</v>
      </c>
      <c r="LB143" s="172">
        <v>37.456299999999999</v>
      </c>
      <c r="LC143" s="173">
        <v>0.91403210125380374</v>
      </c>
      <c r="LD143" s="174"/>
      <c r="LE143" s="175">
        <v>175</v>
      </c>
      <c r="LF143" s="175"/>
      <c r="LG143" s="175">
        <v>93</v>
      </c>
      <c r="LH143" s="175">
        <v>1151</v>
      </c>
      <c r="LI143" s="175">
        <v>869</v>
      </c>
      <c r="LJ143" s="175">
        <v>362</v>
      </c>
      <c r="LK143" s="175">
        <v>398</v>
      </c>
      <c r="LL143" s="175">
        <v>373</v>
      </c>
      <c r="LM143" s="175">
        <v>172</v>
      </c>
      <c r="LN143" s="175">
        <v>1802</v>
      </c>
      <c r="LO143" s="175">
        <v>873</v>
      </c>
      <c r="LP143" s="175">
        <v>24</v>
      </c>
      <c r="LQ143" s="175">
        <v>62</v>
      </c>
      <c r="LR143" s="175">
        <v>6</v>
      </c>
      <c r="LS143" s="175"/>
      <c r="LT143" s="175">
        <v>191</v>
      </c>
      <c r="LU143" s="175">
        <v>9</v>
      </c>
      <c r="LV143" s="175">
        <v>150</v>
      </c>
      <c r="LW143" s="175">
        <v>21</v>
      </c>
      <c r="LX143" s="175">
        <v>16</v>
      </c>
      <c r="LY143" s="175">
        <v>12</v>
      </c>
      <c r="LZ143" s="175">
        <v>4</v>
      </c>
      <c r="MA143" s="175">
        <v>13</v>
      </c>
      <c r="MB143" s="175">
        <v>5326</v>
      </c>
      <c r="MC143" s="175"/>
      <c r="MD143" s="175">
        <v>18</v>
      </c>
      <c r="ME143" s="364">
        <v>22</v>
      </c>
      <c r="MF143" s="374">
        <f t="shared" si="57"/>
        <v>12142</v>
      </c>
      <c r="MG143" s="375">
        <f t="shared" si="58"/>
        <v>33.174863387978142</v>
      </c>
      <c r="MH143" s="369"/>
      <c r="MI143" s="156">
        <v>5</v>
      </c>
      <c r="MJ143" s="156"/>
      <c r="MK143" s="156"/>
      <c r="ML143" s="156">
        <v>238</v>
      </c>
      <c r="MM143" s="156">
        <v>250</v>
      </c>
      <c r="MN143" s="156">
        <v>24</v>
      </c>
      <c r="MO143" s="156">
        <v>87</v>
      </c>
      <c r="MP143" s="156">
        <v>2</v>
      </c>
      <c r="MQ143" s="156">
        <v>16</v>
      </c>
      <c r="MR143" s="156">
        <v>145</v>
      </c>
      <c r="MS143" s="156">
        <v>171</v>
      </c>
      <c r="MT143" s="156"/>
      <c r="MU143" s="156"/>
      <c r="MV143" s="156"/>
      <c r="MW143" s="156"/>
      <c r="MX143" s="156">
        <v>43</v>
      </c>
      <c r="MY143" s="156"/>
      <c r="MZ143" s="156">
        <v>88</v>
      </c>
      <c r="NA143" s="156">
        <v>10</v>
      </c>
      <c r="NB143" s="156">
        <v>16</v>
      </c>
      <c r="NC143" s="156">
        <v>13</v>
      </c>
      <c r="ND143" s="156"/>
      <c r="NE143" s="156">
        <v>1</v>
      </c>
      <c r="NF143" s="156"/>
      <c r="NG143" s="156"/>
      <c r="NH143" s="156"/>
      <c r="NI143" s="278"/>
      <c r="NJ143" s="289">
        <f t="shared" si="59"/>
        <v>1109</v>
      </c>
      <c r="NK143" s="290">
        <f t="shared" si="60"/>
        <v>3.0300546448087431</v>
      </c>
      <c r="NL143" s="386">
        <f t="shared" si="61"/>
        <v>12142</v>
      </c>
      <c r="NM143" s="387">
        <f t="shared" si="62"/>
        <v>1109</v>
      </c>
      <c r="NN143" s="393">
        <f t="shared" si="63"/>
        <v>8.3691796845521096E-2</v>
      </c>
      <c r="NO143" s="380"/>
      <c r="NP143" s="176"/>
      <c r="NQ143" s="176"/>
      <c r="NR143" s="176"/>
      <c r="NS143" s="176">
        <v>121</v>
      </c>
      <c r="NT143" s="176">
        <v>214</v>
      </c>
      <c r="NU143" s="176">
        <v>774</v>
      </c>
      <c r="NV143" s="176"/>
      <c r="NW143" s="176"/>
      <c r="NX143" s="176"/>
      <c r="NY143" s="176"/>
      <c r="NZ143" s="176"/>
      <c r="OA143" s="176"/>
      <c r="OB143" s="176"/>
      <c r="OC143" s="176"/>
      <c r="OD143" s="176"/>
      <c r="OE143" s="397"/>
      <c r="OF143" s="403">
        <f t="shared" si="64"/>
        <v>1109</v>
      </c>
      <c r="OG143" s="407">
        <f t="shared" si="65"/>
        <v>0</v>
      </c>
      <c r="OH143" s="415"/>
      <c r="OI143" s="416"/>
      <c r="OJ143" s="416"/>
      <c r="OK143" s="416"/>
      <c r="OL143" s="416">
        <v>12</v>
      </c>
      <c r="OM143" s="416">
        <v>2</v>
      </c>
      <c r="ON143" s="416">
        <v>7</v>
      </c>
      <c r="OO143" s="416">
        <v>21</v>
      </c>
      <c r="OP143" s="417">
        <v>21</v>
      </c>
      <c r="OQ143" s="429"/>
      <c r="OR143" s="430"/>
      <c r="OS143" s="431"/>
      <c r="OT143" s="400"/>
      <c r="OU143" s="177"/>
      <c r="OV143" s="171">
        <v>2.2000000000000002</v>
      </c>
      <c r="OW143" s="177">
        <v>0.44000000000000006</v>
      </c>
      <c r="OX143" s="177"/>
      <c r="OY143" s="177"/>
      <c r="OZ143" s="171">
        <v>13.5</v>
      </c>
      <c r="PA143" s="178">
        <v>2.7</v>
      </c>
      <c r="PB143" s="155"/>
      <c r="PC143" s="156">
        <v>108</v>
      </c>
      <c r="PD143" s="156"/>
      <c r="PE143" s="156">
        <v>18</v>
      </c>
      <c r="PF143" s="156"/>
      <c r="PG143" s="156"/>
      <c r="PH143" s="156"/>
      <c r="PI143" s="156">
        <v>126</v>
      </c>
      <c r="PJ143" s="179">
        <v>5.2456286427976687E-2</v>
      </c>
    </row>
    <row r="144" spans="1:426" x14ac:dyDescent="0.15">
      <c r="A144" s="130" t="s">
        <v>860</v>
      </c>
      <c r="B144" s="131" t="s">
        <v>861</v>
      </c>
      <c r="C144" s="1093" t="s">
        <v>862</v>
      </c>
      <c r="D144" s="1094" t="s">
        <v>863</v>
      </c>
      <c r="E144" s="1094" t="s">
        <v>287</v>
      </c>
      <c r="F144" s="1093" t="s">
        <v>810</v>
      </c>
      <c r="G144" s="1093" t="s">
        <v>864</v>
      </c>
      <c r="H144" s="132" t="s">
        <v>492</v>
      </c>
      <c r="I144" s="132" t="s">
        <v>493</v>
      </c>
      <c r="J144" s="133" t="s">
        <v>282</v>
      </c>
      <c r="K144" s="134">
        <v>740307</v>
      </c>
      <c r="L144" s="135">
        <v>536</v>
      </c>
      <c r="M144" s="135">
        <v>721426</v>
      </c>
      <c r="N144" s="135">
        <v>444836</v>
      </c>
      <c r="O144" s="136">
        <v>0.61660655424118338</v>
      </c>
      <c r="P144" s="137">
        <v>18881</v>
      </c>
      <c r="Q144" s="138">
        <v>5163.2283899999993</v>
      </c>
      <c r="R144" s="139">
        <v>585416.74927000003</v>
      </c>
      <c r="S144" s="139">
        <v>59489.292970000017</v>
      </c>
      <c r="T144" s="139">
        <v>650069.27063000004</v>
      </c>
      <c r="U144" s="467">
        <f t="shared" si="44"/>
        <v>0.87810769130914612</v>
      </c>
      <c r="V144" s="140">
        <v>69.564176590000002</v>
      </c>
      <c r="W144" s="141">
        <v>4</v>
      </c>
      <c r="X144" s="141">
        <v>120.10793649999999</v>
      </c>
      <c r="Y144" s="141">
        <v>69.986507939999996</v>
      </c>
      <c r="Z144" s="141">
        <v>11.28</v>
      </c>
      <c r="AA144" s="141">
        <v>64.223121689999999</v>
      </c>
      <c r="AB144" s="141">
        <v>2.2717989420000002</v>
      </c>
      <c r="AC144" s="141">
        <v>31.46281746</v>
      </c>
      <c r="AD144" s="141">
        <v>59.13073413</v>
      </c>
      <c r="AE144" s="141">
        <v>432.02709325199987</v>
      </c>
      <c r="AF144" s="142">
        <v>0.20374148436437053</v>
      </c>
      <c r="AG144" s="143">
        <v>0.35177544630017676</v>
      </c>
      <c r="AH144" s="147"/>
      <c r="AI144" s="148">
        <v>1</v>
      </c>
      <c r="AJ144" s="149">
        <v>2235</v>
      </c>
      <c r="AK144" s="150">
        <v>2388</v>
      </c>
      <c r="AL144" s="150">
        <v>2371</v>
      </c>
      <c r="AM144" s="150">
        <v>7900</v>
      </c>
      <c r="AN144" s="151">
        <v>3838</v>
      </c>
      <c r="AO144" s="149">
        <v>4233</v>
      </c>
      <c r="AP144" s="150">
        <v>2370</v>
      </c>
      <c r="AQ144" s="151">
        <v>2602</v>
      </c>
      <c r="AR144" s="152"/>
      <c r="AS144" s="153"/>
      <c r="AT144" s="153"/>
      <c r="AU144" s="153"/>
      <c r="AV144" s="153"/>
      <c r="AW144" s="153"/>
      <c r="AX144" s="153"/>
      <c r="AY144" s="153"/>
      <c r="AZ144" s="153"/>
      <c r="BA144" s="153"/>
      <c r="BB144" s="153"/>
      <c r="BC144" s="153"/>
      <c r="BD144" s="153"/>
      <c r="BE144" s="153"/>
      <c r="BF144" s="153"/>
      <c r="BG144" s="153"/>
      <c r="BH144" s="153"/>
      <c r="BI144" s="153"/>
      <c r="BJ144" s="153"/>
      <c r="BK144" s="153"/>
      <c r="BL144" s="153"/>
      <c r="BM144" s="153"/>
      <c r="BN144" s="153"/>
      <c r="BO144" s="153"/>
      <c r="BP144" s="153"/>
      <c r="BQ144" s="153"/>
      <c r="BR144" s="153"/>
      <c r="BS144" s="154"/>
      <c r="BT144" s="155"/>
      <c r="BU144" s="156"/>
      <c r="BV144" s="156"/>
      <c r="BW144" s="156"/>
      <c r="BX144" s="156"/>
      <c r="BY144" s="156"/>
      <c r="BZ144" s="156"/>
      <c r="CA144" s="156"/>
      <c r="CB144" s="156">
        <v>20</v>
      </c>
      <c r="CC144" s="156"/>
      <c r="CD144" s="156"/>
      <c r="CE144" s="156"/>
      <c r="CF144" s="156">
        <v>9</v>
      </c>
      <c r="CG144" s="156"/>
      <c r="CH144" s="156"/>
      <c r="CI144" s="156">
        <v>23</v>
      </c>
      <c r="CJ144" s="156"/>
      <c r="CK144" s="156"/>
      <c r="CL144" s="156"/>
      <c r="CM144" s="156"/>
      <c r="CN144" s="156"/>
      <c r="CO144" s="156"/>
      <c r="CP144" s="156"/>
      <c r="CQ144" s="156"/>
      <c r="CR144" s="156"/>
      <c r="CS144" s="156"/>
      <c r="CT144" s="156"/>
      <c r="CU144" s="156"/>
      <c r="CV144" s="156">
        <v>2</v>
      </c>
      <c r="CW144" s="156"/>
      <c r="CX144" s="156">
        <v>3</v>
      </c>
      <c r="CY144" s="156"/>
      <c r="CZ144" s="156"/>
      <c r="DA144" s="156"/>
      <c r="DB144" s="156"/>
      <c r="DC144" s="156"/>
      <c r="DD144" s="156"/>
      <c r="DE144" s="156"/>
      <c r="DF144" s="156"/>
      <c r="DG144" s="278">
        <v>41</v>
      </c>
      <c r="DH144" s="289">
        <v>98</v>
      </c>
      <c r="DI144" s="290">
        <f t="shared" si="45"/>
        <v>6</v>
      </c>
      <c r="DJ144" s="284"/>
      <c r="DK144" s="158"/>
      <c r="DL144" s="158"/>
      <c r="DM144" s="158"/>
      <c r="DN144" s="158"/>
      <c r="DO144" s="158"/>
      <c r="DP144" s="158"/>
      <c r="DQ144" s="158"/>
      <c r="DR144" s="158">
        <v>0.29180327868852457</v>
      </c>
      <c r="DS144" s="158"/>
      <c r="DT144" s="158"/>
      <c r="DU144" s="158"/>
      <c r="DV144" s="158">
        <v>0.15088038858530661</v>
      </c>
      <c r="DW144" s="158"/>
      <c r="DX144" s="158"/>
      <c r="DY144" s="158">
        <v>0.63209788548348778</v>
      </c>
      <c r="DZ144" s="158"/>
      <c r="EA144" s="158"/>
      <c r="EB144" s="158"/>
      <c r="EC144" s="158"/>
      <c r="ED144" s="158"/>
      <c r="EE144" s="158"/>
      <c r="EF144" s="158"/>
      <c r="EG144" s="158"/>
      <c r="EH144" s="158"/>
      <c r="EI144" s="158"/>
      <c r="EJ144" s="158"/>
      <c r="EK144" s="158"/>
      <c r="EL144" s="158">
        <v>2.0491803278688523E-2</v>
      </c>
      <c r="EM144" s="158"/>
      <c r="EN144" s="158">
        <v>0.31693989071038253</v>
      </c>
      <c r="EO144" s="158"/>
      <c r="EP144" s="158"/>
      <c r="EQ144" s="158"/>
      <c r="ER144" s="158"/>
      <c r="ES144" s="158"/>
      <c r="ET144" s="158"/>
      <c r="EU144" s="158"/>
      <c r="EV144" s="158"/>
      <c r="EW144" s="159">
        <v>0.68852459016393441</v>
      </c>
      <c r="EX144" s="160">
        <v>0.51993420318947248</v>
      </c>
      <c r="EY144" s="149">
        <v>4</v>
      </c>
      <c r="EZ144" s="150"/>
      <c r="FA144" s="150"/>
      <c r="FB144" s="150"/>
      <c r="FC144" s="150"/>
      <c r="FD144" s="150"/>
      <c r="FE144" s="150"/>
      <c r="FF144" s="150"/>
      <c r="FG144" s="150"/>
      <c r="FH144" s="150"/>
      <c r="FI144" s="150"/>
      <c r="FJ144" s="150"/>
      <c r="FK144" s="150"/>
      <c r="FL144" s="150"/>
      <c r="FM144" s="150"/>
      <c r="FN144" s="150"/>
      <c r="FO144" s="150"/>
      <c r="FP144" s="150"/>
      <c r="FQ144" s="150"/>
      <c r="FR144" s="150"/>
      <c r="FS144" s="150"/>
      <c r="FT144" s="150"/>
      <c r="FU144" s="150"/>
      <c r="FV144" s="150"/>
      <c r="FW144" s="150"/>
      <c r="FX144" s="150"/>
      <c r="FY144" s="150"/>
      <c r="FZ144" s="150"/>
      <c r="GA144" s="150"/>
      <c r="GB144" s="150"/>
      <c r="GC144" s="150"/>
      <c r="GD144" s="296">
        <v>6</v>
      </c>
      <c r="GE144" s="307">
        <v>10</v>
      </c>
      <c r="GF144" s="308">
        <f t="shared" si="46"/>
        <v>2</v>
      </c>
      <c r="GG144" s="302">
        <v>0.75751366120218577</v>
      </c>
      <c r="GH144" s="161"/>
      <c r="GI144" s="161"/>
      <c r="GJ144" s="161"/>
      <c r="GK144" s="161"/>
      <c r="GL144" s="161"/>
      <c r="GM144" s="161"/>
      <c r="GN144" s="161"/>
      <c r="GO144" s="161"/>
      <c r="GP144" s="161"/>
      <c r="GQ144" s="161"/>
      <c r="GR144" s="161"/>
      <c r="GS144" s="161"/>
      <c r="GT144" s="161"/>
      <c r="GU144" s="161"/>
      <c r="GV144" s="161"/>
      <c r="GW144" s="161"/>
      <c r="GX144" s="161"/>
      <c r="GY144" s="161"/>
      <c r="GZ144" s="161"/>
      <c r="HA144" s="161"/>
      <c r="HB144" s="161"/>
      <c r="HC144" s="161"/>
      <c r="HD144" s="161"/>
      <c r="HE144" s="161"/>
      <c r="HF144" s="161"/>
      <c r="HG144" s="161"/>
      <c r="HH144" s="161"/>
      <c r="HI144" s="161"/>
      <c r="HJ144" s="161"/>
      <c r="HK144" s="161"/>
      <c r="HL144" s="162">
        <v>0.15710382513661203</v>
      </c>
      <c r="HM144" s="163">
        <v>0.39726775956284155</v>
      </c>
      <c r="HN144" s="152">
        <v>80</v>
      </c>
      <c r="HO144" s="153"/>
      <c r="HP144" s="153"/>
      <c r="HQ144" s="153"/>
      <c r="HR144" s="153"/>
      <c r="HS144" s="164"/>
      <c r="HT144" s="153"/>
      <c r="HU144" s="165"/>
      <c r="HV144" s="154"/>
      <c r="HW144" s="144">
        <v>20</v>
      </c>
      <c r="HX144" s="145">
        <v>249</v>
      </c>
      <c r="HY144" s="145">
        <v>7</v>
      </c>
      <c r="HZ144" s="145">
        <v>214</v>
      </c>
      <c r="IA144" s="145">
        <v>499</v>
      </c>
      <c r="IB144" s="145">
        <v>731</v>
      </c>
      <c r="IC144" s="145">
        <v>918</v>
      </c>
      <c r="ID144" s="145">
        <v>274</v>
      </c>
      <c r="IE144" s="145">
        <v>693</v>
      </c>
      <c r="IF144" s="145">
        <v>453</v>
      </c>
      <c r="IG144" s="145">
        <v>157</v>
      </c>
      <c r="IH144" s="145">
        <v>325</v>
      </c>
      <c r="II144" s="145">
        <v>14</v>
      </c>
      <c r="IJ144" s="145">
        <v>184</v>
      </c>
      <c r="IK144" s="145">
        <v>49</v>
      </c>
      <c r="IL144" s="145">
        <v>1</v>
      </c>
      <c r="IM144" s="145">
        <v>78</v>
      </c>
      <c r="IN144" s="145">
        <v>16</v>
      </c>
      <c r="IO144" s="145">
        <v>95</v>
      </c>
      <c r="IP144" s="145">
        <v>36</v>
      </c>
      <c r="IQ144" s="145">
        <v>61</v>
      </c>
      <c r="IR144" s="145">
        <v>28</v>
      </c>
      <c r="IS144" s="145">
        <v>4</v>
      </c>
      <c r="IT144" s="145">
        <v>55</v>
      </c>
      <c r="IU144" s="145"/>
      <c r="IV144" s="145"/>
      <c r="IW144" s="145">
        <v>16</v>
      </c>
      <c r="IX144" s="146">
        <v>7</v>
      </c>
      <c r="IY144" s="166">
        <v>5184</v>
      </c>
      <c r="IZ144" s="315">
        <f t="shared" si="47"/>
        <v>3.8580246913580245E-3</v>
      </c>
      <c r="JA144" s="439">
        <f t="shared" si="48"/>
        <v>14.163934426229508</v>
      </c>
      <c r="JB144" s="444">
        <v>882</v>
      </c>
      <c r="JC144" s="452">
        <v>0.1701388888888889</v>
      </c>
      <c r="JD144" s="445">
        <v>983</v>
      </c>
      <c r="JE144" s="454">
        <v>0.18962191358024691</v>
      </c>
      <c r="JF144" s="167">
        <v>24.65</v>
      </c>
      <c r="JG144" s="168">
        <v>4.2811244979919678</v>
      </c>
      <c r="JH144" s="168">
        <v>2.2857142857142856</v>
      </c>
      <c r="JI144" s="168">
        <v>3.3738317757009346</v>
      </c>
      <c r="JJ144" s="168">
        <v>6.2224448897795588</v>
      </c>
      <c r="JK144" s="168">
        <v>5.1012311901504788</v>
      </c>
      <c r="JL144" s="168">
        <v>4.1350762527233114</v>
      </c>
      <c r="JM144" s="168">
        <v>5.9270072992700733</v>
      </c>
      <c r="JN144" s="168">
        <v>5.0721500721500723</v>
      </c>
      <c r="JO144" s="168">
        <v>3.3487858719646799</v>
      </c>
      <c r="JP144" s="168">
        <v>4.8343949044585983</v>
      </c>
      <c r="JQ144" s="168">
        <v>6.1169230769230767</v>
      </c>
      <c r="JR144" s="168">
        <v>5.8571428571428568</v>
      </c>
      <c r="JS144" s="168">
        <v>2.8804347826086958</v>
      </c>
      <c r="JT144" s="168">
        <v>1.8571428571428572</v>
      </c>
      <c r="JU144" s="168">
        <v>2</v>
      </c>
      <c r="JV144" s="168">
        <v>5.3205128205128203</v>
      </c>
      <c r="JW144" s="168">
        <v>6.125</v>
      </c>
      <c r="JX144" s="168">
        <v>6.9578947368421051</v>
      </c>
      <c r="JY144" s="168">
        <v>3.1111111111111112</v>
      </c>
      <c r="JZ144" s="168">
        <v>2.2295081967213113</v>
      </c>
      <c r="KA144" s="168">
        <v>3.8928571428571428</v>
      </c>
      <c r="KB144" s="168">
        <v>2.25</v>
      </c>
      <c r="KC144" s="168">
        <v>3.5454545454545454</v>
      </c>
      <c r="KD144" s="168"/>
      <c r="KE144" s="168"/>
      <c r="KF144" s="168">
        <v>9.1875</v>
      </c>
      <c r="KG144" s="169">
        <v>3.5714285714285716</v>
      </c>
      <c r="KH144" s="464">
        <f t="shared" si="49"/>
        <v>5.1590258361018879</v>
      </c>
      <c r="KI144" s="149">
        <v>1342</v>
      </c>
      <c r="KJ144" s="150">
        <v>162</v>
      </c>
      <c r="KK144" s="150">
        <v>2</v>
      </c>
      <c r="KL144" s="150"/>
      <c r="KM144" s="150"/>
      <c r="KN144" s="296">
        <v>3678</v>
      </c>
      <c r="KO144" s="330">
        <f t="shared" si="50"/>
        <v>0.25887345679012347</v>
      </c>
      <c r="KP144" s="331">
        <f t="shared" si="51"/>
        <v>3.125E-2</v>
      </c>
      <c r="KQ144" s="331">
        <f t="shared" si="52"/>
        <v>3.8580246913580245E-4</v>
      </c>
      <c r="KR144" s="331">
        <f t="shared" si="53"/>
        <v>0</v>
      </c>
      <c r="KS144" s="331">
        <f t="shared" si="54"/>
        <v>0</v>
      </c>
      <c r="KT144" s="332">
        <v>0.7094907407407407</v>
      </c>
      <c r="KU144" s="324">
        <v>3304.7625999999996</v>
      </c>
      <c r="KV144" s="170">
        <v>136.78099999999998</v>
      </c>
      <c r="KW144" s="342">
        <v>3441.5435999999995</v>
      </c>
      <c r="KX144" s="351">
        <f t="shared" si="55"/>
        <v>3.9744084602037294E-2</v>
      </c>
      <c r="KY144" s="352">
        <f t="shared" si="56"/>
        <v>0.66387800925925922</v>
      </c>
      <c r="KZ144" s="346">
        <v>2588.7773999999999</v>
      </c>
      <c r="LA144" s="171">
        <v>654.54539999999997</v>
      </c>
      <c r="LB144" s="172">
        <v>198.22079999999997</v>
      </c>
      <c r="LC144" s="173">
        <v>0.75221403558565991</v>
      </c>
      <c r="LD144" s="174">
        <v>42</v>
      </c>
      <c r="LE144" s="175">
        <v>770</v>
      </c>
      <c r="LF144" s="175">
        <v>9</v>
      </c>
      <c r="LG144" s="175">
        <v>510</v>
      </c>
      <c r="LH144" s="175">
        <v>2219</v>
      </c>
      <c r="LI144" s="175">
        <v>2907</v>
      </c>
      <c r="LJ144" s="175">
        <v>2752</v>
      </c>
      <c r="LK144" s="175">
        <v>1300</v>
      </c>
      <c r="LL144" s="175">
        <v>2769</v>
      </c>
      <c r="LM144" s="175">
        <v>1076</v>
      </c>
      <c r="LN144" s="175">
        <v>595</v>
      </c>
      <c r="LO144" s="175">
        <v>1601</v>
      </c>
      <c r="LP144" s="175">
        <v>69</v>
      </c>
      <c r="LQ144" s="175">
        <v>430</v>
      </c>
      <c r="LR144" s="175">
        <v>70</v>
      </c>
      <c r="LS144" s="175">
        <v>1</v>
      </c>
      <c r="LT144" s="175">
        <v>325</v>
      </c>
      <c r="LU144" s="175">
        <v>75</v>
      </c>
      <c r="LV144" s="175">
        <v>501</v>
      </c>
      <c r="LW144" s="175">
        <v>63</v>
      </c>
      <c r="LX144" s="175">
        <v>80</v>
      </c>
      <c r="LY144" s="175">
        <v>75</v>
      </c>
      <c r="LZ144" s="175">
        <v>5</v>
      </c>
      <c r="MA144" s="175">
        <v>140</v>
      </c>
      <c r="MB144" s="175"/>
      <c r="MC144" s="175"/>
      <c r="MD144" s="175">
        <v>122</v>
      </c>
      <c r="ME144" s="364">
        <v>19</v>
      </c>
      <c r="MF144" s="374">
        <f t="shared" si="57"/>
        <v>18525</v>
      </c>
      <c r="MG144" s="375">
        <f t="shared" si="58"/>
        <v>50.614754098360656</v>
      </c>
      <c r="MH144" s="369">
        <v>431</v>
      </c>
      <c r="MI144" s="156">
        <v>51</v>
      </c>
      <c r="MJ144" s="156"/>
      <c r="MK144" s="156"/>
      <c r="ML144" s="156">
        <v>395</v>
      </c>
      <c r="MM144" s="156">
        <v>90</v>
      </c>
      <c r="MN144" s="156">
        <v>123</v>
      </c>
      <c r="MO144" s="156">
        <v>48</v>
      </c>
      <c r="MP144" s="156">
        <v>54</v>
      </c>
      <c r="MQ144" s="156">
        <v>2</v>
      </c>
      <c r="MR144" s="156">
        <v>8</v>
      </c>
      <c r="MS144" s="156">
        <v>61</v>
      </c>
      <c r="MT144" s="156">
        <v>1</v>
      </c>
      <c r="MU144" s="156"/>
      <c r="MV144" s="156">
        <v>4</v>
      </c>
      <c r="MW144" s="156"/>
      <c r="MX144" s="156">
        <v>12</v>
      </c>
      <c r="MY144" s="156">
        <v>7</v>
      </c>
      <c r="MZ144" s="156">
        <v>63</v>
      </c>
      <c r="NA144" s="156">
        <v>16</v>
      </c>
      <c r="NB144" s="156">
        <v>11</v>
      </c>
      <c r="NC144" s="156">
        <v>7</v>
      </c>
      <c r="ND144" s="156"/>
      <c r="NE144" s="156"/>
      <c r="NF144" s="156"/>
      <c r="NG144" s="156"/>
      <c r="NH144" s="156">
        <v>9</v>
      </c>
      <c r="NI144" s="278"/>
      <c r="NJ144" s="289">
        <f t="shared" si="59"/>
        <v>1393</v>
      </c>
      <c r="NK144" s="290">
        <f t="shared" si="60"/>
        <v>3.8060109289617485</v>
      </c>
      <c r="NL144" s="386">
        <f t="shared" si="61"/>
        <v>18525</v>
      </c>
      <c r="NM144" s="387">
        <f t="shared" si="62"/>
        <v>1393</v>
      </c>
      <c r="NN144" s="393">
        <f t="shared" si="63"/>
        <v>6.9936740636610095E-2</v>
      </c>
      <c r="NO144" s="380"/>
      <c r="NP144" s="176">
        <v>1</v>
      </c>
      <c r="NQ144" s="176">
        <v>25</v>
      </c>
      <c r="NR144" s="176">
        <v>312</v>
      </c>
      <c r="NS144" s="176">
        <v>349</v>
      </c>
      <c r="NT144" s="176">
        <v>275</v>
      </c>
      <c r="NU144" s="176">
        <v>431</v>
      </c>
      <c r="NV144" s="176"/>
      <c r="NW144" s="176"/>
      <c r="NX144" s="176"/>
      <c r="NY144" s="176"/>
      <c r="NZ144" s="176"/>
      <c r="OA144" s="176"/>
      <c r="OB144" s="176"/>
      <c r="OC144" s="176"/>
      <c r="OD144" s="176"/>
      <c r="OE144" s="397"/>
      <c r="OF144" s="403">
        <f t="shared" si="64"/>
        <v>1393</v>
      </c>
      <c r="OG144" s="407">
        <f t="shared" si="65"/>
        <v>0.24264178033022255</v>
      </c>
      <c r="OH144" s="415">
        <v>644</v>
      </c>
      <c r="OI144" s="416"/>
      <c r="OJ144" s="416"/>
      <c r="OK144" s="416">
        <v>644</v>
      </c>
      <c r="OL144" s="416"/>
      <c r="OM144" s="416"/>
      <c r="ON144" s="416"/>
      <c r="OO144" s="416"/>
      <c r="OP144" s="417">
        <v>644</v>
      </c>
      <c r="OQ144" s="429"/>
      <c r="OR144" s="430"/>
      <c r="OS144" s="431"/>
      <c r="OT144" s="346">
        <v>5.05</v>
      </c>
      <c r="OU144" s="177">
        <v>1.2625</v>
      </c>
      <c r="OV144" s="171">
        <v>1.4</v>
      </c>
      <c r="OW144" s="177">
        <v>0.23333333333333331</v>
      </c>
      <c r="OX144" s="171">
        <v>21.2</v>
      </c>
      <c r="OY144" s="177">
        <v>5.3</v>
      </c>
      <c r="OZ144" s="171">
        <v>12.1</v>
      </c>
      <c r="PA144" s="178">
        <v>2.0166666666666666</v>
      </c>
      <c r="PB144" s="155"/>
      <c r="PC144" s="156"/>
      <c r="PD144" s="156"/>
      <c r="PE144" s="156">
        <v>51</v>
      </c>
      <c r="PF144" s="156">
        <v>41</v>
      </c>
      <c r="PG144" s="156"/>
      <c r="PH144" s="156"/>
      <c r="PI144" s="156">
        <v>92</v>
      </c>
      <c r="PJ144" s="179">
        <v>1.7746913580246913E-2</v>
      </c>
    </row>
    <row r="145" spans="1:426" x14ac:dyDescent="0.15">
      <c r="A145" s="130" t="s">
        <v>865</v>
      </c>
      <c r="B145" s="131" t="s">
        <v>866</v>
      </c>
      <c r="C145" s="132" t="s">
        <v>867</v>
      </c>
      <c r="D145" s="131" t="s">
        <v>868</v>
      </c>
      <c r="E145" s="131" t="s">
        <v>287</v>
      </c>
      <c r="F145" s="132" t="s">
        <v>869</v>
      </c>
      <c r="G145" s="132" t="s">
        <v>869</v>
      </c>
      <c r="H145" s="132" t="s">
        <v>492</v>
      </c>
      <c r="I145" s="132" t="s">
        <v>493</v>
      </c>
      <c r="J145" s="133" t="s">
        <v>282</v>
      </c>
      <c r="K145" s="134">
        <v>1968066</v>
      </c>
      <c r="L145" s="135">
        <v>0</v>
      </c>
      <c r="M145" s="135">
        <v>1855065</v>
      </c>
      <c r="N145" s="135">
        <v>911529</v>
      </c>
      <c r="O145" s="136">
        <v>0.4913730785713708</v>
      </c>
      <c r="P145" s="137">
        <v>113001</v>
      </c>
      <c r="Q145" s="138">
        <v>5584.9183100000009</v>
      </c>
      <c r="R145" s="139">
        <v>1546152.44322</v>
      </c>
      <c r="S145" s="139">
        <v>83758.113670000006</v>
      </c>
      <c r="T145" s="139">
        <v>1635495.4752</v>
      </c>
      <c r="U145" s="467">
        <f t="shared" si="44"/>
        <v>0.83101657932203488</v>
      </c>
      <c r="V145" s="140">
        <v>131.50501980000001</v>
      </c>
      <c r="W145" s="141">
        <v>11.47</v>
      </c>
      <c r="X145" s="141">
        <v>273.24759260000002</v>
      </c>
      <c r="Y145" s="141">
        <v>146.50312170000001</v>
      </c>
      <c r="Z145" s="141">
        <v>34.72269841</v>
      </c>
      <c r="AA145" s="141">
        <v>202.29582009999999</v>
      </c>
      <c r="AB145" s="141">
        <v>1.17</v>
      </c>
      <c r="AC145" s="141">
        <v>129.8044792</v>
      </c>
      <c r="AD145" s="141">
        <v>179.0762302</v>
      </c>
      <c r="AE145" s="141">
        <v>1109.7949620100001</v>
      </c>
      <c r="AF145" s="142">
        <v>0.16419363167961445</v>
      </c>
      <c r="AG145" s="143">
        <v>0.3411695967571402</v>
      </c>
      <c r="AH145" s="147"/>
      <c r="AI145" s="148">
        <v>1</v>
      </c>
      <c r="AJ145" s="149">
        <v>19</v>
      </c>
      <c r="AK145" s="150">
        <v>9255</v>
      </c>
      <c r="AL145" s="150">
        <v>147</v>
      </c>
      <c r="AM145" s="150">
        <v>43</v>
      </c>
      <c r="AN145" s="151">
        <v>15</v>
      </c>
      <c r="AO145" s="149">
        <v>19973</v>
      </c>
      <c r="AP145" s="150">
        <v>9476</v>
      </c>
      <c r="AQ145" s="151">
        <v>5114</v>
      </c>
      <c r="AR145" s="152"/>
      <c r="AS145" s="153"/>
      <c r="AT145" s="153"/>
      <c r="AU145" s="153"/>
      <c r="AV145" s="153"/>
      <c r="AW145" s="153"/>
      <c r="AX145" s="153"/>
      <c r="AY145" s="153"/>
      <c r="AZ145" s="153"/>
      <c r="BA145" s="153"/>
      <c r="BB145" s="153"/>
      <c r="BC145" s="153"/>
      <c r="BD145" s="153"/>
      <c r="BE145" s="153"/>
      <c r="BF145" s="153"/>
      <c r="BG145" s="153"/>
      <c r="BH145" s="153"/>
      <c r="BI145" s="153"/>
      <c r="BJ145" s="153"/>
      <c r="BK145" s="153"/>
      <c r="BL145" s="153"/>
      <c r="BM145" s="153"/>
      <c r="BN145" s="153"/>
      <c r="BO145" s="153"/>
      <c r="BP145" s="153"/>
      <c r="BQ145" s="153"/>
      <c r="BR145" s="153"/>
      <c r="BS145" s="154"/>
      <c r="BT145" s="155"/>
      <c r="BU145" s="156"/>
      <c r="BV145" s="156">
        <v>20</v>
      </c>
      <c r="BW145" s="156"/>
      <c r="BX145" s="156"/>
      <c r="BY145" s="156"/>
      <c r="BZ145" s="156"/>
      <c r="CA145" s="156"/>
      <c r="CB145" s="156">
        <v>20</v>
      </c>
      <c r="CC145" s="156"/>
      <c r="CD145" s="156"/>
      <c r="CE145" s="156"/>
      <c r="CF145" s="156">
        <v>48</v>
      </c>
      <c r="CG145" s="156"/>
      <c r="CH145" s="156"/>
      <c r="CI145" s="156">
        <v>53</v>
      </c>
      <c r="CJ145" s="156"/>
      <c r="CK145" s="156"/>
      <c r="CL145" s="156"/>
      <c r="CM145" s="156"/>
      <c r="CN145" s="156"/>
      <c r="CO145" s="156">
        <v>20</v>
      </c>
      <c r="CP145" s="156"/>
      <c r="CQ145" s="156">
        <v>30</v>
      </c>
      <c r="CR145" s="156"/>
      <c r="CS145" s="156">
        <v>2</v>
      </c>
      <c r="CT145" s="156"/>
      <c r="CU145" s="156"/>
      <c r="CV145" s="156">
        <v>38</v>
      </c>
      <c r="CW145" s="156">
        <v>6</v>
      </c>
      <c r="CX145" s="156"/>
      <c r="CY145" s="156">
        <v>13</v>
      </c>
      <c r="CZ145" s="156"/>
      <c r="DA145" s="156"/>
      <c r="DB145" s="156"/>
      <c r="DC145" s="156">
        <v>20</v>
      </c>
      <c r="DD145" s="156"/>
      <c r="DE145" s="156"/>
      <c r="DF145" s="156">
        <v>24</v>
      </c>
      <c r="DG145" s="278">
        <v>68</v>
      </c>
      <c r="DH145" s="289">
        <v>362</v>
      </c>
      <c r="DI145" s="290">
        <f t="shared" si="45"/>
        <v>13</v>
      </c>
      <c r="DJ145" s="284"/>
      <c r="DK145" s="158"/>
      <c r="DL145" s="158">
        <v>0.58019125683060113</v>
      </c>
      <c r="DM145" s="158"/>
      <c r="DN145" s="158"/>
      <c r="DO145" s="158"/>
      <c r="DP145" s="158"/>
      <c r="DQ145" s="158"/>
      <c r="DR145" s="158">
        <v>0.37404371584699453</v>
      </c>
      <c r="DS145" s="158"/>
      <c r="DT145" s="158"/>
      <c r="DU145" s="158"/>
      <c r="DV145" s="158">
        <v>0.31659836065573771</v>
      </c>
      <c r="DW145" s="158"/>
      <c r="DX145" s="158"/>
      <c r="DY145" s="158">
        <v>0.43793174554077741</v>
      </c>
      <c r="DZ145" s="158"/>
      <c r="EA145" s="158"/>
      <c r="EB145" s="158"/>
      <c r="EC145" s="158"/>
      <c r="ED145" s="158"/>
      <c r="EE145" s="158">
        <v>0.32049180327868854</v>
      </c>
      <c r="EF145" s="158"/>
      <c r="EG145" s="158">
        <v>0.72777777777777775</v>
      </c>
      <c r="EH145" s="158"/>
      <c r="EI145" s="158">
        <v>0</v>
      </c>
      <c r="EJ145" s="158"/>
      <c r="EK145" s="158"/>
      <c r="EL145" s="158">
        <v>0.66903940178314636</v>
      </c>
      <c r="EM145" s="158">
        <v>0.14116575591985428</v>
      </c>
      <c r="EN145" s="158"/>
      <c r="EO145" s="158">
        <v>8.1967213114754103E-3</v>
      </c>
      <c r="EP145" s="158"/>
      <c r="EQ145" s="158"/>
      <c r="ER145" s="158"/>
      <c r="ES145" s="158">
        <v>0.62964480874316942</v>
      </c>
      <c r="ET145" s="158"/>
      <c r="EU145" s="158"/>
      <c r="EV145" s="158">
        <v>0.65790072859744986</v>
      </c>
      <c r="EW145" s="159">
        <v>0.72838315654130503</v>
      </c>
      <c r="EX145" s="160">
        <v>0.52492980708269177</v>
      </c>
      <c r="EY145" s="149">
        <v>6</v>
      </c>
      <c r="EZ145" s="150"/>
      <c r="FA145" s="150"/>
      <c r="FB145" s="150"/>
      <c r="FC145" s="150"/>
      <c r="FD145" s="150"/>
      <c r="FE145" s="150">
        <v>4</v>
      </c>
      <c r="FF145" s="150"/>
      <c r="FG145" s="150"/>
      <c r="FH145" s="150"/>
      <c r="FI145" s="150"/>
      <c r="FJ145" s="150"/>
      <c r="FK145" s="150">
        <v>9</v>
      </c>
      <c r="FL145" s="150"/>
      <c r="FM145" s="150"/>
      <c r="FN145" s="150"/>
      <c r="FO145" s="150"/>
      <c r="FP145" s="150"/>
      <c r="FQ145" s="150"/>
      <c r="FR145" s="150"/>
      <c r="FS145" s="150"/>
      <c r="FT145" s="150"/>
      <c r="FU145" s="150"/>
      <c r="FV145" s="150"/>
      <c r="FW145" s="150"/>
      <c r="FX145" s="150"/>
      <c r="FY145" s="150"/>
      <c r="FZ145" s="150"/>
      <c r="GA145" s="150"/>
      <c r="GB145" s="150"/>
      <c r="GC145" s="150"/>
      <c r="GD145" s="296">
        <v>5</v>
      </c>
      <c r="GE145" s="307">
        <v>24</v>
      </c>
      <c r="GF145" s="308">
        <f t="shared" si="46"/>
        <v>4</v>
      </c>
      <c r="GG145" s="302">
        <v>0.64435336976320579</v>
      </c>
      <c r="GH145" s="161"/>
      <c r="GI145" s="161"/>
      <c r="GJ145" s="161"/>
      <c r="GK145" s="161"/>
      <c r="GL145" s="161"/>
      <c r="GM145" s="161">
        <v>0.72814207650273222</v>
      </c>
      <c r="GN145" s="161"/>
      <c r="GO145" s="161"/>
      <c r="GP145" s="161"/>
      <c r="GQ145" s="161"/>
      <c r="GR145" s="161"/>
      <c r="GS145" s="161">
        <v>0.47632058287795992</v>
      </c>
      <c r="GT145" s="161"/>
      <c r="GU145" s="161"/>
      <c r="GV145" s="161"/>
      <c r="GW145" s="161"/>
      <c r="GX145" s="161"/>
      <c r="GY145" s="161"/>
      <c r="GZ145" s="161"/>
      <c r="HA145" s="161"/>
      <c r="HB145" s="161"/>
      <c r="HC145" s="161"/>
      <c r="HD145" s="161"/>
      <c r="HE145" s="161"/>
      <c r="HF145" s="161"/>
      <c r="HG145" s="161"/>
      <c r="HH145" s="161"/>
      <c r="HI145" s="161"/>
      <c r="HJ145" s="161"/>
      <c r="HK145" s="161"/>
      <c r="HL145" s="162">
        <v>0.34590163934426227</v>
      </c>
      <c r="HM145" s="163">
        <v>0.53312841530054644</v>
      </c>
      <c r="HN145" s="152"/>
      <c r="HO145" s="153"/>
      <c r="HP145" s="153">
        <v>87</v>
      </c>
      <c r="HQ145" s="153"/>
      <c r="HR145" s="153">
        <v>6</v>
      </c>
      <c r="HS145" s="164">
        <v>0.28551912568306009</v>
      </c>
      <c r="HT145" s="153">
        <v>3</v>
      </c>
      <c r="HU145" s="165">
        <v>0.54553734061930781</v>
      </c>
      <c r="HV145" s="154"/>
      <c r="HW145" s="144">
        <v>53</v>
      </c>
      <c r="HX145" s="145">
        <v>1207</v>
      </c>
      <c r="HY145" s="145">
        <v>15</v>
      </c>
      <c r="HZ145" s="145">
        <v>527</v>
      </c>
      <c r="IA145" s="145">
        <v>1184</v>
      </c>
      <c r="IB145" s="145">
        <v>1664</v>
      </c>
      <c r="IC145" s="145">
        <v>1754</v>
      </c>
      <c r="ID145" s="145">
        <v>706</v>
      </c>
      <c r="IE145" s="145">
        <v>3285</v>
      </c>
      <c r="IF145" s="145">
        <v>822</v>
      </c>
      <c r="IG145" s="145">
        <v>430</v>
      </c>
      <c r="IH145" s="145">
        <v>1274</v>
      </c>
      <c r="II145" s="145">
        <v>435</v>
      </c>
      <c r="IJ145" s="145">
        <v>943</v>
      </c>
      <c r="IK145" s="145">
        <v>950</v>
      </c>
      <c r="IL145" s="145">
        <v>686</v>
      </c>
      <c r="IM145" s="145">
        <v>270</v>
      </c>
      <c r="IN145" s="145">
        <v>29</v>
      </c>
      <c r="IO145" s="145">
        <v>199</v>
      </c>
      <c r="IP145" s="145">
        <v>35</v>
      </c>
      <c r="IQ145" s="145">
        <v>114</v>
      </c>
      <c r="IR145" s="145">
        <v>212</v>
      </c>
      <c r="IS145" s="145">
        <v>3</v>
      </c>
      <c r="IT145" s="145">
        <v>275</v>
      </c>
      <c r="IU145" s="145">
        <v>363</v>
      </c>
      <c r="IV145" s="145"/>
      <c r="IW145" s="145">
        <v>3</v>
      </c>
      <c r="IX145" s="146">
        <v>1</v>
      </c>
      <c r="IY145" s="166">
        <v>17439</v>
      </c>
      <c r="IZ145" s="315">
        <f t="shared" si="47"/>
        <v>3.0391650897413844E-3</v>
      </c>
      <c r="JA145" s="439">
        <f t="shared" si="48"/>
        <v>47.647540983606561</v>
      </c>
      <c r="JB145" s="444">
        <v>1558</v>
      </c>
      <c r="JC145" s="452">
        <v>8.9339985090888238E-2</v>
      </c>
      <c r="JD145" s="445">
        <v>2585</v>
      </c>
      <c r="JE145" s="454">
        <v>0.14823097654682035</v>
      </c>
      <c r="JF145" s="167">
        <v>23.169811320754718</v>
      </c>
      <c r="JG145" s="168">
        <v>5.7705053852526929</v>
      </c>
      <c r="JH145" s="168">
        <v>3.9333333333333331</v>
      </c>
      <c r="JI145" s="168">
        <v>3.3908918406072108</v>
      </c>
      <c r="JJ145" s="168">
        <v>5.6190878378378377</v>
      </c>
      <c r="JK145" s="168">
        <v>4.9170673076923075</v>
      </c>
      <c r="JL145" s="168">
        <v>4.3911060433295326</v>
      </c>
      <c r="JM145" s="168">
        <v>5.3725212464589234</v>
      </c>
      <c r="JN145" s="168">
        <v>5.31324200913242</v>
      </c>
      <c r="JO145" s="168">
        <v>5.6447688564476888</v>
      </c>
      <c r="JP145" s="168">
        <v>5.058139534883721</v>
      </c>
      <c r="JQ145" s="168">
        <v>5.8477237048665618</v>
      </c>
      <c r="JR145" s="168">
        <v>4.8620689655172411</v>
      </c>
      <c r="JS145" s="168">
        <v>2.9915164369034994</v>
      </c>
      <c r="JT145" s="168">
        <v>4.2947368421052632</v>
      </c>
      <c r="JU145" s="168">
        <v>4.629737609329446</v>
      </c>
      <c r="JV145" s="168">
        <v>6.4925925925925929</v>
      </c>
      <c r="JW145" s="168">
        <v>4.7931034482758621</v>
      </c>
      <c r="JX145" s="168">
        <v>8.1055276381909547</v>
      </c>
      <c r="JY145" s="168">
        <v>4.9142857142857146</v>
      </c>
      <c r="JZ145" s="168">
        <v>2.7894736842105261</v>
      </c>
      <c r="KA145" s="168">
        <v>3.25</v>
      </c>
      <c r="KB145" s="168">
        <v>16</v>
      </c>
      <c r="KC145" s="168">
        <v>2.9927272727272727</v>
      </c>
      <c r="KD145" s="168">
        <v>13.878787878787879</v>
      </c>
      <c r="KE145" s="168"/>
      <c r="KF145" s="168">
        <v>16</v>
      </c>
      <c r="KG145" s="169">
        <v>3</v>
      </c>
      <c r="KH145" s="464">
        <f t="shared" si="49"/>
        <v>6.5712132038341906</v>
      </c>
      <c r="KI145" s="149">
        <v>4800</v>
      </c>
      <c r="KJ145" s="150">
        <v>2269</v>
      </c>
      <c r="KK145" s="150">
        <v>16</v>
      </c>
      <c r="KL145" s="150">
        <v>9</v>
      </c>
      <c r="KM145" s="150">
        <v>1</v>
      </c>
      <c r="KN145" s="296">
        <v>10344</v>
      </c>
      <c r="KO145" s="330">
        <f t="shared" si="50"/>
        <v>0.27524514020299329</v>
      </c>
      <c r="KP145" s="331">
        <f t="shared" si="51"/>
        <v>0.13011067148345662</v>
      </c>
      <c r="KQ145" s="331">
        <f t="shared" si="52"/>
        <v>9.1748380067664431E-4</v>
      </c>
      <c r="KR145" s="331">
        <f t="shared" si="53"/>
        <v>5.1608463788061247E-4</v>
      </c>
      <c r="KS145" s="331">
        <f t="shared" si="54"/>
        <v>5.734273754229027E-5</v>
      </c>
      <c r="KT145" s="332">
        <v>0.59315327713745059</v>
      </c>
      <c r="KU145" s="324">
        <v>12017.990400000002</v>
      </c>
      <c r="KV145" s="170">
        <v>1087.8547000000001</v>
      </c>
      <c r="KW145" s="342">
        <v>13105.845100000002</v>
      </c>
      <c r="KX145" s="351">
        <f t="shared" si="55"/>
        <v>8.3005307303685424E-2</v>
      </c>
      <c r="KY145" s="352">
        <f t="shared" si="56"/>
        <v>0.75152503583921104</v>
      </c>
      <c r="KZ145" s="346">
        <v>7327.5884000000005</v>
      </c>
      <c r="LA145" s="171">
        <v>5122.0725999999995</v>
      </c>
      <c r="LB145" s="172">
        <v>656.18409999999994</v>
      </c>
      <c r="LC145" s="173">
        <v>0.55910842407255368</v>
      </c>
      <c r="LD145" s="174">
        <v>204</v>
      </c>
      <c r="LE145" s="175">
        <v>5352</v>
      </c>
      <c r="LF145" s="175">
        <v>36</v>
      </c>
      <c r="LG145" s="175">
        <v>1200</v>
      </c>
      <c r="LH145" s="175">
        <v>4743</v>
      </c>
      <c r="LI145" s="175">
        <v>6352</v>
      </c>
      <c r="LJ145" s="175">
        <v>5028</v>
      </c>
      <c r="LK145" s="175">
        <v>2944</v>
      </c>
      <c r="LL145" s="175">
        <v>13972</v>
      </c>
      <c r="LM145" s="175">
        <v>3800</v>
      </c>
      <c r="LN145" s="175">
        <v>1659</v>
      </c>
      <c r="LO145" s="175">
        <v>5997</v>
      </c>
      <c r="LP145" s="175">
        <v>1672</v>
      </c>
      <c r="LQ145" s="175">
        <v>2105</v>
      </c>
      <c r="LR145" s="175">
        <v>3238</v>
      </c>
      <c r="LS145" s="175">
        <v>2416</v>
      </c>
      <c r="LT145" s="175">
        <v>1412</v>
      </c>
      <c r="LU145" s="175">
        <v>111</v>
      </c>
      <c r="LV145" s="175">
        <v>1192</v>
      </c>
      <c r="LW145" s="175">
        <v>105</v>
      </c>
      <c r="LX145" s="175">
        <v>122</v>
      </c>
      <c r="LY145" s="175">
        <v>323</v>
      </c>
      <c r="LZ145" s="175">
        <v>45</v>
      </c>
      <c r="MA145" s="175">
        <v>553</v>
      </c>
      <c r="MB145" s="175">
        <v>4675</v>
      </c>
      <c r="MC145" s="175"/>
      <c r="MD145" s="175">
        <v>43</v>
      </c>
      <c r="ME145" s="364">
        <v>2</v>
      </c>
      <c r="MF145" s="374">
        <f t="shared" si="57"/>
        <v>69301</v>
      </c>
      <c r="MG145" s="375">
        <f t="shared" si="58"/>
        <v>189.34699453551912</v>
      </c>
      <c r="MH145" s="369">
        <v>968</v>
      </c>
      <c r="MI145" s="156">
        <v>417</v>
      </c>
      <c r="MJ145" s="156">
        <v>8</v>
      </c>
      <c r="MK145" s="156">
        <v>66</v>
      </c>
      <c r="ML145" s="156">
        <v>723</v>
      </c>
      <c r="MM145" s="156">
        <v>202</v>
      </c>
      <c r="MN145" s="156">
        <v>938</v>
      </c>
      <c r="MO145" s="156">
        <v>138</v>
      </c>
      <c r="MP145" s="156">
        <v>211</v>
      </c>
      <c r="MQ145" s="156">
        <v>32</v>
      </c>
      <c r="MR145" s="156">
        <v>84</v>
      </c>
      <c r="MS145" s="156">
        <v>170</v>
      </c>
      <c r="MT145" s="156">
        <v>9</v>
      </c>
      <c r="MU145" s="156">
        <v>6</v>
      </c>
      <c r="MV145" s="156"/>
      <c r="MW145" s="156">
        <v>74</v>
      </c>
      <c r="MX145" s="156">
        <v>69</v>
      </c>
      <c r="MY145" s="156"/>
      <c r="MZ145" s="156">
        <v>221</v>
      </c>
      <c r="NA145" s="156">
        <v>38</v>
      </c>
      <c r="NB145" s="156">
        <v>97</v>
      </c>
      <c r="NC145" s="156">
        <v>162</v>
      </c>
      <c r="ND145" s="156"/>
      <c r="NE145" s="156">
        <v>2</v>
      </c>
      <c r="NF145" s="156"/>
      <c r="NG145" s="156"/>
      <c r="NH145" s="156">
        <v>1</v>
      </c>
      <c r="NI145" s="278"/>
      <c r="NJ145" s="289">
        <f t="shared" si="59"/>
        <v>4636</v>
      </c>
      <c r="NK145" s="290">
        <f t="shared" si="60"/>
        <v>12.666666666666666</v>
      </c>
      <c r="NL145" s="386">
        <f t="shared" si="61"/>
        <v>69301</v>
      </c>
      <c r="NM145" s="387">
        <f t="shared" si="62"/>
        <v>4636</v>
      </c>
      <c r="NN145" s="393">
        <f t="shared" si="63"/>
        <v>6.2702030106712478E-2</v>
      </c>
      <c r="NO145" s="380"/>
      <c r="NP145" s="176"/>
      <c r="NQ145" s="176">
        <v>61</v>
      </c>
      <c r="NR145" s="176">
        <v>319</v>
      </c>
      <c r="NS145" s="176">
        <v>949</v>
      </c>
      <c r="NT145" s="176">
        <v>981</v>
      </c>
      <c r="NU145" s="176">
        <v>1289</v>
      </c>
      <c r="NV145" s="176"/>
      <c r="NW145" s="176"/>
      <c r="NX145" s="176">
        <v>1</v>
      </c>
      <c r="NY145" s="176">
        <v>1036</v>
      </c>
      <c r="NZ145" s="176"/>
      <c r="OA145" s="176"/>
      <c r="OB145" s="176"/>
      <c r="OC145" s="176"/>
      <c r="OD145" s="176"/>
      <c r="OE145" s="397"/>
      <c r="OF145" s="403">
        <f t="shared" si="64"/>
        <v>4636</v>
      </c>
      <c r="OG145" s="407">
        <f t="shared" si="65"/>
        <v>8.1967213114754092E-2</v>
      </c>
      <c r="OH145" s="415">
        <v>829</v>
      </c>
      <c r="OI145" s="416">
        <v>17</v>
      </c>
      <c r="OJ145" s="416">
        <v>53</v>
      </c>
      <c r="OK145" s="416">
        <v>899</v>
      </c>
      <c r="OL145" s="416">
        <v>189</v>
      </c>
      <c r="OM145" s="416">
        <v>0</v>
      </c>
      <c r="ON145" s="416">
        <v>34</v>
      </c>
      <c r="OO145" s="416">
        <v>223</v>
      </c>
      <c r="OP145" s="417">
        <v>1122</v>
      </c>
      <c r="OQ145" s="429">
        <v>53</v>
      </c>
      <c r="OR145" s="430">
        <v>27</v>
      </c>
      <c r="OS145" s="431">
        <v>80</v>
      </c>
      <c r="OT145" s="346">
        <v>4.7300000000000004</v>
      </c>
      <c r="OU145" s="177">
        <v>0.78833333333333344</v>
      </c>
      <c r="OV145" s="171">
        <v>5.62</v>
      </c>
      <c r="OW145" s="177">
        <v>0.31222222222222223</v>
      </c>
      <c r="OX145" s="171">
        <v>50.53</v>
      </c>
      <c r="OY145" s="177">
        <v>8.4216666666666669</v>
      </c>
      <c r="OZ145" s="171">
        <v>43.8</v>
      </c>
      <c r="PA145" s="178">
        <v>2.4333333333333331</v>
      </c>
      <c r="PB145" s="155"/>
      <c r="PC145" s="156"/>
      <c r="PD145" s="156"/>
      <c r="PE145" s="156"/>
      <c r="PF145" s="156"/>
      <c r="PG145" s="156"/>
      <c r="PH145" s="156"/>
      <c r="PI145" s="156"/>
      <c r="PJ145" s="157"/>
    </row>
    <row r="146" spans="1:426" x14ac:dyDescent="0.15">
      <c r="A146" s="130" t="s">
        <v>870</v>
      </c>
      <c r="B146" s="131" t="s">
        <v>871</v>
      </c>
      <c r="C146" s="132" t="s">
        <v>872</v>
      </c>
      <c r="D146" s="131" t="s">
        <v>873</v>
      </c>
      <c r="E146" s="131" t="s">
        <v>512</v>
      </c>
      <c r="F146" s="132" t="s">
        <v>671</v>
      </c>
      <c r="G146" s="132" t="s">
        <v>874</v>
      </c>
      <c r="H146" s="132" t="s">
        <v>492</v>
      </c>
      <c r="I146" s="132" t="s">
        <v>493</v>
      </c>
      <c r="J146" s="133" t="s">
        <v>282</v>
      </c>
      <c r="K146" s="134">
        <v>764620</v>
      </c>
      <c r="L146" s="135">
        <v>4587</v>
      </c>
      <c r="M146" s="135">
        <v>721429</v>
      </c>
      <c r="N146" s="135">
        <v>349122</v>
      </c>
      <c r="O146" s="136">
        <v>0.48393119766463505</v>
      </c>
      <c r="P146" s="137">
        <v>43191</v>
      </c>
      <c r="Q146" s="138">
        <v>10149.8804</v>
      </c>
      <c r="R146" s="139">
        <v>654160.07252000005</v>
      </c>
      <c r="S146" s="139">
        <v>4724.3900800000001</v>
      </c>
      <c r="T146" s="139">
        <v>669034.34300000011</v>
      </c>
      <c r="U146" s="467">
        <f t="shared" si="44"/>
        <v>0.87498933195574291</v>
      </c>
      <c r="V146" s="140">
        <v>38.037202379999997</v>
      </c>
      <c r="W146" s="141">
        <v>0</v>
      </c>
      <c r="X146" s="141">
        <v>123.1756614</v>
      </c>
      <c r="Y146" s="141">
        <v>61.357671959999998</v>
      </c>
      <c r="Z146" s="141">
        <v>18.220105820000001</v>
      </c>
      <c r="AA146" s="141">
        <v>125.7777778</v>
      </c>
      <c r="AB146" s="141">
        <v>4.0095238100000001</v>
      </c>
      <c r="AC146" s="141">
        <v>31.259920640000001</v>
      </c>
      <c r="AD146" s="141">
        <v>73.197420640000004</v>
      </c>
      <c r="AE146" s="141">
        <v>475.03528445000006</v>
      </c>
      <c r="AF146" s="142">
        <v>0.10264292055436958</v>
      </c>
      <c r="AG146" s="143">
        <v>0.33238800006910835</v>
      </c>
      <c r="AH146" s="147"/>
      <c r="AI146" s="148"/>
      <c r="AJ146" s="149"/>
      <c r="AK146" s="150"/>
      <c r="AL146" s="150"/>
      <c r="AM146" s="150"/>
      <c r="AN146" s="151"/>
      <c r="AO146" s="149">
        <v>1069</v>
      </c>
      <c r="AP146" s="150">
        <v>1621</v>
      </c>
      <c r="AQ146" s="151">
        <v>202</v>
      </c>
      <c r="AR146" s="152"/>
      <c r="AS146" s="153"/>
      <c r="AT146" s="153"/>
      <c r="AU146" s="153"/>
      <c r="AV146" s="153"/>
      <c r="AW146" s="153"/>
      <c r="AX146" s="153"/>
      <c r="AY146" s="153"/>
      <c r="AZ146" s="153"/>
      <c r="BA146" s="153"/>
      <c r="BB146" s="153"/>
      <c r="BC146" s="153"/>
      <c r="BD146" s="153"/>
      <c r="BE146" s="153"/>
      <c r="BF146" s="153"/>
      <c r="BG146" s="153"/>
      <c r="BH146" s="153"/>
      <c r="BI146" s="153"/>
      <c r="BJ146" s="153"/>
      <c r="BK146" s="153"/>
      <c r="BL146" s="153"/>
      <c r="BM146" s="153"/>
      <c r="BN146" s="153"/>
      <c r="BO146" s="153"/>
      <c r="BP146" s="153"/>
      <c r="BQ146" s="153"/>
      <c r="BR146" s="153"/>
      <c r="BS146" s="154"/>
      <c r="BT146" s="155"/>
      <c r="BU146" s="156"/>
      <c r="BV146" s="156"/>
      <c r="BW146" s="156"/>
      <c r="BX146" s="156"/>
      <c r="BY146" s="156"/>
      <c r="BZ146" s="156"/>
      <c r="CA146" s="156"/>
      <c r="CB146" s="156"/>
      <c r="CC146" s="156"/>
      <c r="CD146" s="156"/>
      <c r="CE146" s="156"/>
      <c r="CF146" s="156"/>
      <c r="CG146" s="156"/>
      <c r="CH146" s="156"/>
      <c r="CI146" s="156"/>
      <c r="CJ146" s="156"/>
      <c r="CK146" s="156"/>
      <c r="CL146" s="156"/>
      <c r="CM146" s="156"/>
      <c r="CN146" s="156"/>
      <c r="CO146" s="156"/>
      <c r="CP146" s="156"/>
      <c r="CQ146" s="156"/>
      <c r="CR146" s="156"/>
      <c r="CS146" s="156"/>
      <c r="CT146" s="156"/>
      <c r="CU146" s="156"/>
      <c r="CV146" s="156"/>
      <c r="CW146" s="156"/>
      <c r="CX146" s="156"/>
      <c r="CY146" s="156"/>
      <c r="CZ146" s="156"/>
      <c r="DA146" s="156">
        <v>52</v>
      </c>
      <c r="DB146" s="156"/>
      <c r="DC146" s="156">
        <v>25</v>
      </c>
      <c r="DD146" s="156"/>
      <c r="DE146" s="156"/>
      <c r="DF146" s="156"/>
      <c r="DG146" s="278">
        <v>20</v>
      </c>
      <c r="DH146" s="289">
        <v>97</v>
      </c>
      <c r="DI146" s="290">
        <f t="shared" si="45"/>
        <v>3</v>
      </c>
      <c r="DJ146" s="284"/>
      <c r="DK146" s="158"/>
      <c r="DL146" s="158"/>
      <c r="DM146" s="158"/>
      <c r="DN146" s="158"/>
      <c r="DO146" s="158"/>
      <c r="DP146" s="158"/>
      <c r="DQ146" s="158"/>
      <c r="DR146" s="158"/>
      <c r="DS146" s="158"/>
      <c r="DT146" s="158"/>
      <c r="DU146" s="158"/>
      <c r="DV146" s="158"/>
      <c r="DW146" s="158"/>
      <c r="DX146" s="158"/>
      <c r="DY146" s="158"/>
      <c r="DZ146" s="158"/>
      <c r="EA146" s="158"/>
      <c r="EB146" s="158"/>
      <c r="EC146" s="158"/>
      <c r="ED146" s="158"/>
      <c r="EE146" s="158"/>
      <c r="EF146" s="158"/>
      <c r="EG146" s="158"/>
      <c r="EH146" s="158"/>
      <c r="EI146" s="158"/>
      <c r="EJ146" s="158"/>
      <c r="EK146" s="158"/>
      <c r="EL146" s="158"/>
      <c r="EM146" s="158"/>
      <c r="EN146" s="158"/>
      <c r="EO146" s="158"/>
      <c r="EP146" s="158"/>
      <c r="EQ146" s="158">
        <v>0.82408575031525855</v>
      </c>
      <c r="ER146" s="158"/>
      <c r="ES146" s="158">
        <v>0.99857923497267764</v>
      </c>
      <c r="ET146" s="158"/>
      <c r="EU146" s="158"/>
      <c r="EV146" s="158"/>
      <c r="EW146" s="159">
        <v>0.71680327868852456</v>
      </c>
      <c r="EX146" s="160">
        <v>0.84693820066475123</v>
      </c>
      <c r="EY146" s="149"/>
      <c r="EZ146" s="150"/>
      <c r="FA146" s="150"/>
      <c r="FB146" s="150"/>
      <c r="FC146" s="150"/>
      <c r="FD146" s="150"/>
      <c r="FE146" s="150"/>
      <c r="FF146" s="150"/>
      <c r="FG146" s="150"/>
      <c r="FH146" s="150"/>
      <c r="FI146" s="150"/>
      <c r="FJ146" s="150"/>
      <c r="FK146" s="150"/>
      <c r="FL146" s="150"/>
      <c r="FM146" s="150"/>
      <c r="FN146" s="150"/>
      <c r="FO146" s="150"/>
      <c r="FP146" s="150"/>
      <c r="FQ146" s="150"/>
      <c r="FR146" s="150"/>
      <c r="FS146" s="150"/>
      <c r="FT146" s="150"/>
      <c r="FU146" s="150"/>
      <c r="FV146" s="150"/>
      <c r="FW146" s="150"/>
      <c r="FX146" s="150"/>
      <c r="FY146" s="150"/>
      <c r="FZ146" s="150"/>
      <c r="GA146" s="150"/>
      <c r="GB146" s="150"/>
      <c r="GC146" s="150"/>
      <c r="GD146" s="296">
        <v>7</v>
      </c>
      <c r="GE146" s="307">
        <v>7</v>
      </c>
      <c r="GF146" s="308">
        <f t="shared" si="46"/>
        <v>1</v>
      </c>
      <c r="GG146" s="302"/>
      <c r="GH146" s="161"/>
      <c r="GI146" s="161"/>
      <c r="GJ146" s="161"/>
      <c r="GK146" s="161"/>
      <c r="GL146" s="161"/>
      <c r="GM146" s="161"/>
      <c r="GN146" s="161"/>
      <c r="GO146" s="161"/>
      <c r="GP146" s="161"/>
      <c r="GQ146" s="161"/>
      <c r="GR146" s="161"/>
      <c r="GS146" s="161"/>
      <c r="GT146" s="161"/>
      <c r="GU146" s="161"/>
      <c r="GV146" s="161"/>
      <c r="GW146" s="161"/>
      <c r="GX146" s="161"/>
      <c r="GY146" s="161"/>
      <c r="GZ146" s="161"/>
      <c r="HA146" s="161"/>
      <c r="HB146" s="161"/>
      <c r="HC146" s="161"/>
      <c r="HD146" s="161"/>
      <c r="HE146" s="161"/>
      <c r="HF146" s="161"/>
      <c r="HG146" s="161"/>
      <c r="HH146" s="161"/>
      <c r="HI146" s="161"/>
      <c r="HJ146" s="161"/>
      <c r="HK146" s="161"/>
      <c r="HL146" s="162">
        <v>0.25995316159250587</v>
      </c>
      <c r="HM146" s="163">
        <v>0.25995316159250587</v>
      </c>
      <c r="HN146" s="152">
        <v>57</v>
      </c>
      <c r="HO146" s="153">
        <v>25</v>
      </c>
      <c r="HP146" s="153"/>
      <c r="HQ146" s="153"/>
      <c r="HR146" s="153">
        <v>35</v>
      </c>
      <c r="HS146" s="164">
        <v>1.2926619828259172</v>
      </c>
      <c r="HT146" s="153">
        <v>20</v>
      </c>
      <c r="HU146" s="165">
        <v>1.0862021857923496</v>
      </c>
      <c r="HV146" s="154"/>
      <c r="HW146" s="144">
        <v>4</v>
      </c>
      <c r="HX146" s="145">
        <v>96</v>
      </c>
      <c r="HY146" s="145"/>
      <c r="HZ146" s="145">
        <v>11</v>
      </c>
      <c r="IA146" s="145">
        <v>185</v>
      </c>
      <c r="IB146" s="145">
        <v>203</v>
      </c>
      <c r="IC146" s="145">
        <v>53</v>
      </c>
      <c r="ID146" s="145">
        <v>33</v>
      </c>
      <c r="IE146" s="145">
        <v>9</v>
      </c>
      <c r="IF146" s="145">
        <v>10</v>
      </c>
      <c r="IG146" s="145">
        <v>55</v>
      </c>
      <c r="IH146" s="145">
        <v>105</v>
      </c>
      <c r="II146" s="145">
        <v>1</v>
      </c>
      <c r="IJ146" s="145">
        <v>1</v>
      </c>
      <c r="IK146" s="145"/>
      <c r="IL146" s="145"/>
      <c r="IM146" s="145">
        <v>63</v>
      </c>
      <c r="IN146" s="145">
        <v>4</v>
      </c>
      <c r="IO146" s="145">
        <v>44</v>
      </c>
      <c r="IP146" s="145">
        <v>827</v>
      </c>
      <c r="IQ146" s="145">
        <v>303</v>
      </c>
      <c r="IR146" s="145">
        <v>23</v>
      </c>
      <c r="IS146" s="145"/>
      <c r="IT146" s="145">
        <v>10</v>
      </c>
      <c r="IU146" s="145">
        <v>728</v>
      </c>
      <c r="IV146" s="145"/>
      <c r="IW146" s="145"/>
      <c r="IX146" s="146"/>
      <c r="IY146" s="166">
        <v>2768</v>
      </c>
      <c r="IZ146" s="315">
        <f t="shared" si="47"/>
        <v>1.4450867052023121E-3</v>
      </c>
      <c r="JA146" s="439">
        <f t="shared" si="48"/>
        <v>7.5628415300546452</v>
      </c>
      <c r="JB146" s="444">
        <v>530</v>
      </c>
      <c r="JC146" s="452">
        <v>0.19147398843930635</v>
      </c>
      <c r="JD146" s="445">
        <v>1163</v>
      </c>
      <c r="JE146" s="454">
        <v>0.42015895953757226</v>
      </c>
      <c r="JF146" s="167">
        <v>33</v>
      </c>
      <c r="JG146" s="168">
        <v>12.395833333333334</v>
      </c>
      <c r="JH146" s="168"/>
      <c r="JI146" s="168">
        <v>7.6363636363636367</v>
      </c>
      <c r="JJ146" s="168">
        <v>8.4918918918918926</v>
      </c>
      <c r="JK146" s="168">
        <v>7.389162561576355</v>
      </c>
      <c r="JL146" s="168">
        <v>7.5094339622641506</v>
      </c>
      <c r="JM146" s="168">
        <v>10.030303030303031</v>
      </c>
      <c r="JN146" s="168">
        <v>6.666666666666667</v>
      </c>
      <c r="JO146" s="168">
        <v>6.9</v>
      </c>
      <c r="JP146" s="168">
        <v>8.8909090909090907</v>
      </c>
      <c r="JQ146" s="168">
        <v>9.6761904761904756</v>
      </c>
      <c r="JR146" s="168">
        <v>11</v>
      </c>
      <c r="JS146" s="168">
        <v>14</v>
      </c>
      <c r="JT146" s="168"/>
      <c r="JU146" s="168"/>
      <c r="JV146" s="168">
        <v>4.7936507936507935</v>
      </c>
      <c r="JW146" s="168">
        <v>7</v>
      </c>
      <c r="JX146" s="168">
        <v>8.3409090909090917</v>
      </c>
      <c r="JY146" s="168">
        <v>15.205562273276904</v>
      </c>
      <c r="JZ146" s="168">
        <v>8.7194719471947195</v>
      </c>
      <c r="KA146" s="168">
        <v>4.9130434782608692</v>
      </c>
      <c r="KB146" s="168"/>
      <c r="KC146" s="168">
        <v>4.0999999999999996</v>
      </c>
      <c r="KD146" s="168">
        <v>13.359890109890109</v>
      </c>
      <c r="KE146" s="168"/>
      <c r="KF146" s="168"/>
      <c r="KG146" s="169"/>
      <c r="KH146" s="464">
        <f t="shared" si="49"/>
        <v>10.000918206794339</v>
      </c>
      <c r="KI146" s="149"/>
      <c r="KJ146" s="150">
        <v>858</v>
      </c>
      <c r="KK146" s="150"/>
      <c r="KL146" s="150"/>
      <c r="KM146" s="150"/>
      <c r="KN146" s="296">
        <v>1910</v>
      </c>
      <c r="KO146" s="330">
        <f t="shared" si="50"/>
        <v>0</v>
      </c>
      <c r="KP146" s="331">
        <f t="shared" si="51"/>
        <v>0.30997109826589597</v>
      </c>
      <c r="KQ146" s="331">
        <f t="shared" si="52"/>
        <v>0</v>
      </c>
      <c r="KR146" s="331">
        <f t="shared" si="53"/>
        <v>0</v>
      </c>
      <c r="KS146" s="331">
        <f t="shared" si="54"/>
        <v>0</v>
      </c>
      <c r="KT146" s="332">
        <v>0.69002890173410403</v>
      </c>
      <c r="KU146" s="324">
        <v>3310.5398999999998</v>
      </c>
      <c r="KV146" s="170">
        <v>22.977600000000006</v>
      </c>
      <c r="KW146" s="342">
        <v>3333.5175000000004</v>
      </c>
      <c r="KX146" s="351">
        <f t="shared" si="55"/>
        <v>6.892899167321007E-3</v>
      </c>
      <c r="KY146" s="352">
        <f t="shared" si="56"/>
        <v>1.2043054552023122</v>
      </c>
      <c r="KZ146" s="346">
        <v>1834.3464000000001</v>
      </c>
      <c r="LA146" s="171">
        <v>9.4657</v>
      </c>
      <c r="LB146" s="172">
        <v>1489.7054000000003</v>
      </c>
      <c r="LC146" s="173">
        <v>0.55027351738816432</v>
      </c>
      <c r="LD146" s="174">
        <v>53</v>
      </c>
      <c r="LE146" s="175">
        <v>1081</v>
      </c>
      <c r="LF146" s="175"/>
      <c r="LG146" s="175">
        <v>74</v>
      </c>
      <c r="LH146" s="175">
        <v>1187</v>
      </c>
      <c r="LI146" s="175">
        <v>1162</v>
      </c>
      <c r="LJ146" s="175">
        <v>319</v>
      </c>
      <c r="LK146" s="175">
        <v>256</v>
      </c>
      <c r="LL146" s="175">
        <v>51</v>
      </c>
      <c r="LM146" s="175">
        <v>56</v>
      </c>
      <c r="LN146" s="175">
        <v>425</v>
      </c>
      <c r="LO146" s="175">
        <v>875</v>
      </c>
      <c r="LP146" s="175">
        <v>10</v>
      </c>
      <c r="LQ146" s="175">
        <v>13</v>
      </c>
      <c r="LR146" s="175"/>
      <c r="LS146" s="175"/>
      <c r="LT146" s="175">
        <v>232</v>
      </c>
      <c r="LU146" s="175">
        <v>25</v>
      </c>
      <c r="LV146" s="175">
        <v>281</v>
      </c>
      <c r="LW146" s="175">
        <v>11725</v>
      </c>
      <c r="LX146" s="175">
        <v>2343</v>
      </c>
      <c r="LY146" s="175">
        <v>59</v>
      </c>
      <c r="LZ146" s="175"/>
      <c r="MA146" s="175">
        <v>31</v>
      </c>
      <c r="MB146" s="175">
        <v>8999</v>
      </c>
      <c r="MC146" s="175"/>
      <c r="MD146" s="175"/>
      <c r="ME146" s="364"/>
      <c r="MF146" s="374">
        <f t="shared" si="57"/>
        <v>29257</v>
      </c>
      <c r="MG146" s="375">
        <f t="shared" si="58"/>
        <v>79.937158469945359</v>
      </c>
      <c r="MH146" s="369">
        <v>75</v>
      </c>
      <c r="MI146" s="156">
        <v>15</v>
      </c>
      <c r="MJ146" s="156"/>
      <c r="MK146" s="156"/>
      <c r="ML146" s="156">
        <v>200</v>
      </c>
      <c r="MM146" s="156">
        <v>146</v>
      </c>
      <c r="MN146" s="156">
        <v>27</v>
      </c>
      <c r="MO146" s="156">
        <v>42</v>
      </c>
      <c r="MP146" s="156"/>
      <c r="MQ146" s="156">
        <v>3</v>
      </c>
      <c r="MR146" s="156">
        <v>10</v>
      </c>
      <c r="MS146" s="156">
        <v>34</v>
      </c>
      <c r="MT146" s="156"/>
      <c r="MU146" s="156"/>
      <c r="MV146" s="156"/>
      <c r="MW146" s="156"/>
      <c r="MX146" s="156">
        <v>6</v>
      </c>
      <c r="MY146" s="156"/>
      <c r="MZ146" s="156">
        <v>44</v>
      </c>
      <c r="NA146" s="156">
        <v>19</v>
      </c>
      <c r="NB146" s="156">
        <v>4</v>
      </c>
      <c r="NC146" s="156">
        <v>33</v>
      </c>
      <c r="ND146" s="156"/>
      <c r="NE146" s="156"/>
      <c r="NF146" s="156"/>
      <c r="NG146" s="156"/>
      <c r="NH146" s="156"/>
      <c r="NI146" s="278"/>
      <c r="NJ146" s="289">
        <f t="shared" si="59"/>
        <v>658</v>
      </c>
      <c r="NK146" s="290">
        <f t="shared" si="60"/>
        <v>1.7978142076502732</v>
      </c>
      <c r="NL146" s="386">
        <f t="shared" si="61"/>
        <v>29257</v>
      </c>
      <c r="NM146" s="387">
        <f t="shared" si="62"/>
        <v>658</v>
      </c>
      <c r="NN146" s="393">
        <f t="shared" si="63"/>
        <v>2.1995654354003007E-2</v>
      </c>
      <c r="NO146" s="380"/>
      <c r="NP146" s="176"/>
      <c r="NQ146" s="176"/>
      <c r="NR146" s="176"/>
      <c r="NS146" s="176">
        <v>88</v>
      </c>
      <c r="NT146" s="176">
        <v>155</v>
      </c>
      <c r="NU146" s="176">
        <v>415</v>
      </c>
      <c r="NV146" s="176"/>
      <c r="NW146" s="176"/>
      <c r="NX146" s="176"/>
      <c r="NY146" s="176"/>
      <c r="NZ146" s="176"/>
      <c r="OA146" s="176"/>
      <c r="OB146" s="176"/>
      <c r="OC146" s="176"/>
      <c r="OD146" s="176"/>
      <c r="OE146" s="397"/>
      <c r="OF146" s="403">
        <f t="shared" si="64"/>
        <v>658</v>
      </c>
      <c r="OG146" s="407">
        <f t="shared" si="65"/>
        <v>0</v>
      </c>
      <c r="OH146" s="415"/>
      <c r="OI146" s="416"/>
      <c r="OJ146" s="416"/>
      <c r="OK146" s="416"/>
      <c r="OL146" s="416">
        <v>8</v>
      </c>
      <c r="OM146" s="416">
        <v>22</v>
      </c>
      <c r="ON146" s="416">
        <v>70</v>
      </c>
      <c r="OO146" s="416">
        <v>100</v>
      </c>
      <c r="OP146" s="417">
        <v>100</v>
      </c>
      <c r="OQ146" s="429"/>
      <c r="OR146" s="430"/>
      <c r="OS146" s="431"/>
      <c r="OT146" s="400"/>
      <c r="OU146" s="177"/>
      <c r="OV146" s="171">
        <v>2.61</v>
      </c>
      <c r="OW146" s="177">
        <v>0.37285714285714283</v>
      </c>
      <c r="OX146" s="177"/>
      <c r="OY146" s="177"/>
      <c r="OZ146" s="171">
        <v>18.399999999999999</v>
      </c>
      <c r="PA146" s="178">
        <v>2.6285714285714286</v>
      </c>
      <c r="PB146" s="155"/>
      <c r="PC146" s="156">
        <v>1840</v>
      </c>
      <c r="PD146" s="156"/>
      <c r="PE146" s="156"/>
      <c r="PF146" s="156">
        <v>1087</v>
      </c>
      <c r="PG146" s="156"/>
      <c r="PH146" s="156"/>
      <c r="PI146" s="156">
        <v>2927</v>
      </c>
      <c r="PJ146" s="179">
        <v>1.0574421965317919</v>
      </c>
    </row>
    <row r="147" spans="1:426" x14ac:dyDescent="0.15">
      <c r="A147" s="130" t="s">
        <v>875</v>
      </c>
      <c r="B147" s="131" t="s">
        <v>876</v>
      </c>
      <c r="C147" s="132" t="s">
        <v>877</v>
      </c>
      <c r="D147" s="131" t="s">
        <v>878</v>
      </c>
      <c r="E147" s="131" t="s">
        <v>368</v>
      </c>
      <c r="F147" s="132" t="s">
        <v>445</v>
      </c>
      <c r="G147" s="132" t="s">
        <v>445</v>
      </c>
      <c r="H147" s="132" t="s">
        <v>186</v>
      </c>
      <c r="I147" s="132" t="s">
        <v>210</v>
      </c>
      <c r="J147" s="133" t="s">
        <v>282</v>
      </c>
      <c r="K147" s="134">
        <v>2192543</v>
      </c>
      <c r="L147" s="135">
        <v>15003</v>
      </c>
      <c r="M147" s="135">
        <v>2182276</v>
      </c>
      <c r="N147" s="135">
        <v>1306893</v>
      </c>
      <c r="O147" s="136">
        <v>0.59886696274898321</v>
      </c>
      <c r="P147" s="137">
        <v>10267</v>
      </c>
      <c r="Q147" s="138">
        <v>11981.109879999998</v>
      </c>
      <c r="R147" s="139">
        <v>1788317.7770400003</v>
      </c>
      <c r="S147" s="139">
        <v>136547.08418000003</v>
      </c>
      <c r="T147" s="139">
        <v>1936845.9711000004</v>
      </c>
      <c r="U147" s="467">
        <f t="shared" si="44"/>
        <v>0.88337878486305643</v>
      </c>
      <c r="V147" s="140">
        <v>199.69732139999999</v>
      </c>
      <c r="W147" s="141">
        <v>12.355238099999999</v>
      </c>
      <c r="X147" s="141">
        <v>461.51105819999998</v>
      </c>
      <c r="Y147" s="141">
        <v>208.16058200000001</v>
      </c>
      <c r="Z147" s="141">
        <v>32.950000000000003</v>
      </c>
      <c r="AA147" s="141">
        <v>255.84608470000001</v>
      </c>
      <c r="AB147" s="141">
        <v>0</v>
      </c>
      <c r="AC147" s="141">
        <v>83.964146830000004</v>
      </c>
      <c r="AD147" s="141">
        <v>62.731468249999999</v>
      </c>
      <c r="AE147" s="141">
        <v>1317.2158994800002</v>
      </c>
      <c r="AF147" s="142">
        <v>0.17060560509838865</v>
      </c>
      <c r="AG147" s="143">
        <v>0.3942785651395756</v>
      </c>
      <c r="AH147" s="147"/>
      <c r="AI147" s="148">
        <v>1</v>
      </c>
      <c r="AJ147" s="149">
        <v>10424</v>
      </c>
      <c r="AK147" s="150">
        <v>8609</v>
      </c>
      <c r="AL147" s="150">
        <v>1933</v>
      </c>
      <c r="AM147" s="150">
        <v>197</v>
      </c>
      <c r="AN147" s="151">
        <v>68963</v>
      </c>
      <c r="AO147" s="149">
        <v>35402</v>
      </c>
      <c r="AP147" s="150">
        <v>10694</v>
      </c>
      <c r="AQ147" s="151">
        <v>9089</v>
      </c>
      <c r="AR147" s="152"/>
      <c r="AS147" s="153"/>
      <c r="AT147" s="153"/>
      <c r="AU147" s="153"/>
      <c r="AV147" s="153"/>
      <c r="AW147" s="153"/>
      <c r="AX147" s="153"/>
      <c r="AY147" s="153"/>
      <c r="AZ147" s="153"/>
      <c r="BA147" s="153"/>
      <c r="BB147" s="153"/>
      <c r="BC147" s="153"/>
      <c r="BD147" s="153"/>
      <c r="BE147" s="153"/>
      <c r="BF147" s="153"/>
      <c r="BG147" s="153"/>
      <c r="BH147" s="153"/>
      <c r="BI147" s="153"/>
      <c r="BJ147" s="153"/>
      <c r="BK147" s="153"/>
      <c r="BL147" s="153"/>
      <c r="BM147" s="153"/>
      <c r="BN147" s="153"/>
      <c r="BO147" s="153"/>
      <c r="BP147" s="153"/>
      <c r="BQ147" s="153"/>
      <c r="BR147" s="153"/>
      <c r="BS147" s="154"/>
      <c r="BT147" s="155"/>
      <c r="BU147" s="156"/>
      <c r="BV147" s="156">
        <v>20</v>
      </c>
      <c r="BW147" s="156"/>
      <c r="BX147" s="156">
        <v>21</v>
      </c>
      <c r="BY147" s="156"/>
      <c r="BZ147" s="156"/>
      <c r="CA147" s="156"/>
      <c r="CB147" s="156">
        <v>31</v>
      </c>
      <c r="CC147" s="156"/>
      <c r="CD147" s="156"/>
      <c r="CE147" s="156"/>
      <c r="CF147" s="156">
        <v>38</v>
      </c>
      <c r="CG147" s="156"/>
      <c r="CH147" s="156"/>
      <c r="CI147" s="156">
        <v>56</v>
      </c>
      <c r="CJ147" s="156">
        <v>44</v>
      </c>
      <c r="CK147" s="156"/>
      <c r="CL147" s="156"/>
      <c r="CM147" s="156"/>
      <c r="CN147" s="156"/>
      <c r="CO147" s="156">
        <v>21</v>
      </c>
      <c r="CP147" s="156"/>
      <c r="CQ147" s="156">
        <v>29</v>
      </c>
      <c r="CR147" s="156"/>
      <c r="CS147" s="156">
        <v>6</v>
      </c>
      <c r="CT147" s="156"/>
      <c r="CU147" s="156"/>
      <c r="CV147" s="156">
        <v>24</v>
      </c>
      <c r="CW147" s="156">
        <v>20</v>
      </c>
      <c r="CX147" s="156"/>
      <c r="CY147" s="156">
        <v>25</v>
      </c>
      <c r="CZ147" s="156"/>
      <c r="DA147" s="156"/>
      <c r="DB147" s="156"/>
      <c r="DC147" s="156"/>
      <c r="DD147" s="156"/>
      <c r="DE147" s="156"/>
      <c r="DF147" s="156">
        <v>25</v>
      </c>
      <c r="DG147" s="278">
        <v>83</v>
      </c>
      <c r="DH147" s="289">
        <v>443</v>
      </c>
      <c r="DI147" s="290">
        <f t="shared" si="45"/>
        <v>14</v>
      </c>
      <c r="DJ147" s="284"/>
      <c r="DK147" s="158"/>
      <c r="DL147" s="158">
        <v>0.30191256830601093</v>
      </c>
      <c r="DM147" s="158"/>
      <c r="DN147" s="158">
        <v>0.23783502472027063</v>
      </c>
      <c r="DO147" s="158"/>
      <c r="DP147" s="158"/>
      <c r="DQ147" s="158"/>
      <c r="DR147" s="158">
        <v>0.47919971796227745</v>
      </c>
      <c r="DS147" s="158"/>
      <c r="DT147" s="158"/>
      <c r="DU147" s="158"/>
      <c r="DV147" s="158">
        <v>0.42349726775956287</v>
      </c>
      <c r="DW147" s="158"/>
      <c r="DX147" s="158"/>
      <c r="DY147" s="158">
        <v>0.76356362217017959</v>
      </c>
      <c r="DZ147" s="158">
        <v>0.54253601589667166</v>
      </c>
      <c r="EA147" s="158"/>
      <c r="EB147" s="158"/>
      <c r="EC147" s="158"/>
      <c r="ED147" s="158"/>
      <c r="EE147" s="158">
        <v>0.37835024720270621</v>
      </c>
      <c r="EF147" s="158"/>
      <c r="EG147" s="158">
        <v>0.59044657998869421</v>
      </c>
      <c r="EH147" s="158"/>
      <c r="EI147" s="158">
        <v>0.18169398907103826</v>
      </c>
      <c r="EJ147" s="158"/>
      <c r="EK147" s="158"/>
      <c r="EL147" s="158">
        <v>0.77037795992714031</v>
      </c>
      <c r="EM147" s="158">
        <v>0.66598360655737709</v>
      </c>
      <c r="EN147" s="158"/>
      <c r="EO147" s="158">
        <v>0.86120218579234975</v>
      </c>
      <c r="EP147" s="158"/>
      <c r="EQ147" s="158"/>
      <c r="ER147" s="158"/>
      <c r="ES147" s="158"/>
      <c r="ET147" s="158"/>
      <c r="EU147" s="158"/>
      <c r="EV147" s="158">
        <v>0.59409836065573773</v>
      </c>
      <c r="EW147" s="159">
        <v>0.80304825860820328</v>
      </c>
      <c r="EX147" s="160">
        <v>0.60861118306627693</v>
      </c>
      <c r="EY147" s="149">
        <v>8</v>
      </c>
      <c r="EZ147" s="150"/>
      <c r="FA147" s="150"/>
      <c r="FB147" s="150"/>
      <c r="FC147" s="150"/>
      <c r="FD147" s="150"/>
      <c r="FE147" s="150">
        <v>5</v>
      </c>
      <c r="FF147" s="150"/>
      <c r="FG147" s="150"/>
      <c r="FH147" s="150"/>
      <c r="FI147" s="150"/>
      <c r="FJ147" s="150"/>
      <c r="FK147" s="150">
        <v>12</v>
      </c>
      <c r="FL147" s="150">
        <v>6</v>
      </c>
      <c r="FM147" s="150"/>
      <c r="FN147" s="150"/>
      <c r="FO147" s="150"/>
      <c r="FP147" s="150"/>
      <c r="FQ147" s="150"/>
      <c r="FR147" s="150"/>
      <c r="FS147" s="150"/>
      <c r="FT147" s="150"/>
      <c r="FU147" s="150"/>
      <c r="FV147" s="150"/>
      <c r="FW147" s="150"/>
      <c r="FX147" s="150"/>
      <c r="FY147" s="150"/>
      <c r="FZ147" s="150"/>
      <c r="GA147" s="150"/>
      <c r="GB147" s="150"/>
      <c r="GC147" s="150"/>
      <c r="GD147" s="296">
        <v>13</v>
      </c>
      <c r="GE147" s="307">
        <v>44</v>
      </c>
      <c r="GF147" s="308">
        <f t="shared" si="46"/>
        <v>5</v>
      </c>
      <c r="GG147" s="302">
        <v>0.50717213114754101</v>
      </c>
      <c r="GH147" s="161"/>
      <c r="GI147" s="161"/>
      <c r="GJ147" s="161"/>
      <c r="GK147" s="161"/>
      <c r="GL147" s="161"/>
      <c r="GM147" s="161">
        <v>0.35081967213114756</v>
      </c>
      <c r="GN147" s="161"/>
      <c r="GO147" s="161"/>
      <c r="GP147" s="161"/>
      <c r="GQ147" s="161"/>
      <c r="GR147" s="161"/>
      <c r="GS147" s="161">
        <v>0.77868852459016391</v>
      </c>
      <c r="GT147" s="161">
        <v>0.57877959927140255</v>
      </c>
      <c r="GU147" s="161"/>
      <c r="GV147" s="161"/>
      <c r="GW147" s="161"/>
      <c r="GX147" s="161"/>
      <c r="GY147" s="161"/>
      <c r="GZ147" s="161"/>
      <c r="HA147" s="161"/>
      <c r="HB147" s="161"/>
      <c r="HC147" s="161"/>
      <c r="HD147" s="161"/>
      <c r="HE147" s="161"/>
      <c r="HF147" s="161"/>
      <c r="HG147" s="161"/>
      <c r="HH147" s="161"/>
      <c r="HI147" s="161"/>
      <c r="HJ147" s="161"/>
      <c r="HK147" s="161"/>
      <c r="HL147" s="162">
        <v>0.69756200084068931</v>
      </c>
      <c r="HM147" s="163">
        <v>0.62947093889716843</v>
      </c>
      <c r="HN147" s="152">
        <v>74</v>
      </c>
      <c r="HO147" s="153"/>
      <c r="HP147" s="153"/>
      <c r="HQ147" s="153"/>
      <c r="HR147" s="153"/>
      <c r="HS147" s="164"/>
      <c r="HT147" s="153"/>
      <c r="HU147" s="165"/>
      <c r="HV147" s="154"/>
      <c r="HW147" s="144">
        <v>102</v>
      </c>
      <c r="HX147" s="145">
        <v>1353</v>
      </c>
      <c r="HY147" s="145">
        <v>144</v>
      </c>
      <c r="HZ147" s="145">
        <v>1681</v>
      </c>
      <c r="IA147" s="145">
        <v>1952</v>
      </c>
      <c r="IB147" s="145">
        <v>1491</v>
      </c>
      <c r="IC147" s="145">
        <v>2417</v>
      </c>
      <c r="ID147" s="145">
        <v>926</v>
      </c>
      <c r="IE147" s="145">
        <v>2495</v>
      </c>
      <c r="IF147" s="145">
        <v>883</v>
      </c>
      <c r="IG147" s="145">
        <v>444</v>
      </c>
      <c r="IH147" s="145">
        <v>1557</v>
      </c>
      <c r="II147" s="145">
        <v>513</v>
      </c>
      <c r="IJ147" s="145">
        <v>744</v>
      </c>
      <c r="IK147" s="145">
        <v>1073</v>
      </c>
      <c r="IL147" s="145">
        <v>724</v>
      </c>
      <c r="IM147" s="145">
        <v>188</v>
      </c>
      <c r="IN147" s="145">
        <v>86</v>
      </c>
      <c r="IO147" s="145">
        <v>463</v>
      </c>
      <c r="IP147" s="145">
        <v>45</v>
      </c>
      <c r="IQ147" s="145">
        <v>109</v>
      </c>
      <c r="IR147" s="145">
        <v>180</v>
      </c>
      <c r="IS147" s="145">
        <v>5</v>
      </c>
      <c r="IT147" s="145">
        <v>163</v>
      </c>
      <c r="IU147" s="145"/>
      <c r="IV147" s="145"/>
      <c r="IW147" s="145">
        <v>16</v>
      </c>
      <c r="IX147" s="146">
        <v>1</v>
      </c>
      <c r="IY147" s="166">
        <v>19755</v>
      </c>
      <c r="IZ147" s="315">
        <f t="shared" si="47"/>
        <v>5.1632498101746391E-3</v>
      </c>
      <c r="JA147" s="439">
        <f t="shared" si="48"/>
        <v>53.975409836065573</v>
      </c>
      <c r="JB147" s="444">
        <v>632</v>
      </c>
      <c r="JC147" s="452">
        <v>3.1991900784611491E-2</v>
      </c>
      <c r="JD147" s="445">
        <v>2692</v>
      </c>
      <c r="JE147" s="454">
        <v>0.13626929891166792</v>
      </c>
      <c r="JF147" s="167">
        <v>30.696078431372548</v>
      </c>
      <c r="JG147" s="168">
        <v>6.4405025868440502</v>
      </c>
      <c r="JH147" s="168">
        <v>5.208333333333333</v>
      </c>
      <c r="JI147" s="168">
        <v>4.7453896490184411</v>
      </c>
      <c r="JJ147" s="168">
        <v>8.8345286885245908</v>
      </c>
      <c r="JK147" s="168">
        <v>7.1871227364185106</v>
      </c>
      <c r="JL147" s="168">
        <v>6.1170872983036819</v>
      </c>
      <c r="JM147" s="168">
        <v>8.0151187904967607</v>
      </c>
      <c r="JN147" s="168">
        <v>6.7583166332665332</v>
      </c>
      <c r="JO147" s="168">
        <v>6.541336353340883</v>
      </c>
      <c r="JP147" s="168">
        <v>6.461711711711712</v>
      </c>
      <c r="JQ147" s="168">
        <v>6.4489402697495182</v>
      </c>
      <c r="JR147" s="168">
        <v>4.6062378167641329</v>
      </c>
      <c r="JS147" s="168">
        <v>3.221774193548387</v>
      </c>
      <c r="JT147" s="168">
        <v>4.5992544268406341</v>
      </c>
      <c r="JU147" s="168">
        <v>5.1035911602209945</v>
      </c>
      <c r="JV147" s="168">
        <v>7.0372340425531918</v>
      </c>
      <c r="JW147" s="168">
        <v>8.4883720930232567</v>
      </c>
      <c r="JX147" s="168">
        <v>8.7365010799136069</v>
      </c>
      <c r="JY147" s="168">
        <v>4.9333333333333336</v>
      </c>
      <c r="JZ147" s="168">
        <v>3.2844036697247705</v>
      </c>
      <c r="KA147" s="168">
        <v>3.8833333333333333</v>
      </c>
      <c r="KB147" s="168">
        <v>8.8000000000000007</v>
      </c>
      <c r="KC147" s="168">
        <v>3.4294478527607364</v>
      </c>
      <c r="KD147" s="168"/>
      <c r="KE147" s="168"/>
      <c r="KF147" s="168">
        <v>5.5625</v>
      </c>
      <c r="KG147" s="169">
        <v>5</v>
      </c>
      <c r="KH147" s="464">
        <f t="shared" si="49"/>
        <v>6.9284788263229595</v>
      </c>
      <c r="KI147" s="149">
        <v>5657</v>
      </c>
      <c r="KJ147" s="150">
        <v>1939</v>
      </c>
      <c r="KK147" s="150">
        <v>13</v>
      </c>
      <c r="KL147" s="150">
        <v>14</v>
      </c>
      <c r="KM147" s="150"/>
      <c r="KN147" s="296">
        <v>12132</v>
      </c>
      <c r="KO147" s="330">
        <f t="shared" si="50"/>
        <v>0.28635788407997975</v>
      </c>
      <c r="KP147" s="331">
        <f t="shared" si="51"/>
        <v>9.8152366489496323E-2</v>
      </c>
      <c r="KQ147" s="331">
        <f t="shared" si="52"/>
        <v>6.5806125031637563E-4</v>
      </c>
      <c r="KR147" s="331">
        <f t="shared" si="53"/>
        <v>7.0868134649455837E-4</v>
      </c>
      <c r="KS147" s="331">
        <f t="shared" si="54"/>
        <v>0</v>
      </c>
      <c r="KT147" s="332">
        <v>0.61412300683371301</v>
      </c>
      <c r="KU147" s="324">
        <v>14759.2251</v>
      </c>
      <c r="KV147" s="170">
        <v>995.27120000000002</v>
      </c>
      <c r="KW147" s="342">
        <v>15754.496299999999</v>
      </c>
      <c r="KX147" s="351">
        <f t="shared" si="55"/>
        <v>6.3173787409502899E-2</v>
      </c>
      <c r="KY147" s="352">
        <f t="shared" si="56"/>
        <v>0.79749411794482405</v>
      </c>
      <c r="KZ147" s="346">
        <v>9514.851999999999</v>
      </c>
      <c r="LA147" s="171">
        <v>5462.3224000000009</v>
      </c>
      <c r="LB147" s="172">
        <v>777.32190000000003</v>
      </c>
      <c r="LC147" s="173">
        <v>0.60394517341693743</v>
      </c>
      <c r="LD147" s="174">
        <v>667</v>
      </c>
      <c r="LE147" s="175">
        <v>6309</v>
      </c>
      <c r="LF147" s="175">
        <v>601</v>
      </c>
      <c r="LG147" s="175">
        <v>6160</v>
      </c>
      <c r="LH147" s="175">
        <v>14282</v>
      </c>
      <c r="LI147" s="175">
        <v>8508</v>
      </c>
      <c r="LJ147" s="175">
        <v>10670</v>
      </c>
      <c r="LK147" s="175">
        <v>5964</v>
      </c>
      <c r="LL147" s="175">
        <v>13470</v>
      </c>
      <c r="LM147" s="175">
        <v>4830</v>
      </c>
      <c r="LN147" s="175">
        <v>2315</v>
      </c>
      <c r="LO147" s="175">
        <v>8099</v>
      </c>
      <c r="LP147" s="175">
        <v>1812</v>
      </c>
      <c r="LQ147" s="175">
        <v>1966</v>
      </c>
      <c r="LR147" s="175">
        <v>3948</v>
      </c>
      <c r="LS147" s="175">
        <v>2970</v>
      </c>
      <c r="LT147" s="175">
        <v>1030</v>
      </c>
      <c r="LU147" s="175">
        <v>631</v>
      </c>
      <c r="LV147" s="175">
        <v>3017</v>
      </c>
      <c r="LW147" s="175">
        <v>162</v>
      </c>
      <c r="LX147" s="175">
        <v>206</v>
      </c>
      <c r="LY147" s="175">
        <v>354</v>
      </c>
      <c r="LZ147" s="175">
        <v>39</v>
      </c>
      <c r="MA147" s="175">
        <v>408</v>
      </c>
      <c r="MB147" s="175"/>
      <c r="MC147" s="175"/>
      <c r="MD147" s="175">
        <v>61</v>
      </c>
      <c r="ME147" s="364">
        <v>4</v>
      </c>
      <c r="MF147" s="374">
        <f t="shared" si="57"/>
        <v>98483</v>
      </c>
      <c r="MG147" s="375">
        <f t="shared" si="58"/>
        <v>269.07923497267757</v>
      </c>
      <c r="MH147" s="369">
        <v>2359</v>
      </c>
      <c r="MI147" s="156">
        <v>1083</v>
      </c>
      <c r="MJ147" s="156">
        <v>7</v>
      </c>
      <c r="MK147" s="156">
        <v>321</v>
      </c>
      <c r="ML147" s="156">
        <v>999</v>
      </c>
      <c r="MM147" s="156">
        <v>682</v>
      </c>
      <c r="MN147" s="156">
        <v>1700</v>
      </c>
      <c r="MO147" s="156">
        <v>525</v>
      </c>
      <c r="MP147" s="156">
        <v>1026</v>
      </c>
      <c r="MQ147" s="156">
        <v>69</v>
      </c>
      <c r="MR147" s="156">
        <v>115</v>
      </c>
      <c r="MS147" s="156">
        <v>367</v>
      </c>
      <c r="MT147" s="156">
        <v>34</v>
      </c>
      <c r="MU147" s="156">
        <v>14</v>
      </c>
      <c r="MV147" s="156">
        <v>7</v>
      </c>
      <c r="MW147" s="156"/>
      <c r="MX147" s="156">
        <v>107</v>
      </c>
      <c r="MY147" s="156">
        <v>15</v>
      </c>
      <c r="MZ147" s="156">
        <v>569</v>
      </c>
      <c r="NA147" s="156">
        <v>24</v>
      </c>
      <c r="NB147" s="156">
        <v>58</v>
      </c>
      <c r="NC147" s="156">
        <v>165</v>
      </c>
      <c r="ND147" s="156"/>
      <c r="NE147" s="156">
        <v>4</v>
      </c>
      <c r="NF147" s="156"/>
      <c r="NG147" s="156"/>
      <c r="NH147" s="156">
        <v>12</v>
      </c>
      <c r="NI147" s="278"/>
      <c r="NJ147" s="289">
        <f t="shared" si="59"/>
        <v>10262</v>
      </c>
      <c r="NK147" s="290">
        <f t="shared" si="60"/>
        <v>28.038251366120218</v>
      </c>
      <c r="NL147" s="386">
        <f t="shared" si="61"/>
        <v>98483</v>
      </c>
      <c r="NM147" s="387">
        <f t="shared" si="62"/>
        <v>10262</v>
      </c>
      <c r="NN147" s="393">
        <f t="shared" si="63"/>
        <v>9.4367557129063404E-2</v>
      </c>
      <c r="NO147" s="380"/>
      <c r="NP147" s="176">
        <v>66</v>
      </c>
      <c r="NQ147" s="176">
        <v>450</v>
      </c>
      <c r="NR147" s="176">
        <v>629</v>
      </c>
      <c r="NS147" s="176">
        <v>1699</v>
      </c>
      <c r="NT147" s="176">
        <v>2840</v>
      </c>
      <c r="NU147" s="176">
        <v>3871</v>
      </c>
      <c r="NV147" s="176"/>
      <c r="NW147" s="176"/>
      <c r="NX147" s="176">
        <v>7</v>
      </c>
      <c r="NY147" s="176">
        <v>700</v>
      </c>
      <c r="NZ147" s="176"/>
      <c r="OA147" s="176"/>
      <c r="OB147" s="176"/>
      <c r="OC147" s="176"/>
      <c r="OD147" s="176"/>
      <c r="OE147" s="397"/>
      <c r="OF147" s="403">
        <f t="shared" si="64"/>
        <v>10262</v>
      </c>
      <c r="OG147" s="407">
        <f t="shared" si="65"/>
        <v>0.11157669070356656</v>
      </c>
      <c r="OH147" s="415">
        <v>1067</v>
      </c>
      <c r="OI147" s="416">
        <v>17</v>
      </c>
      <c r="OJ147" s="416">
        <v>140</v>
      </c>
      <c r="OK147" s="416">
        <v>1224</v>
      </c>
      <c r="OL147" s="416">
        <v>397</v>
      </c>
      <c r="OM147" s="416">
        <v>90</v>
      </c>
      <c r="ON147" s="416">
        <v>249</v>
      </c>
      <c r="OO147" s="416">
        <v>736</v>
      </c>
      <c r="OP147" s="417">
        <v>1960</v>
      </c>
      <c r="OQ147" s="429">
        <v>26</v>
      </c>
      <c r="OR147" s="430">
        <v>208</v>
      </c>
      <c r="OS147" s="431">
        <v>234</v>
      </c>
      <c r="OT147" s="346">
        <v>12.1</v>
      </c>
      <c r="OU147" s="177">
        <v>1.5125</v>
      </c>
      <c r="OV147" s="171">
        <v>11.4</v>
      </c>
      <c r="OW147" s="177">
        <v>0.31666666666666665</v>
      </c>
      <c r="OX147" s="171">
        <v>42.3</v>
      </c>
      <c r="OY147" s="177">
        <v>5.2874999999999996</v>
      </c>
      <c r="OZ147" s="171">
        <v>99.72999999999999</v>
      </c>
      <c r="PA147" s="178">
        <v>2.7702777777777774</v>
      </c>
      <c r="PB147" s="155"/>
      <c r="PC147" s="156"/>
      <c r="PD147" s="156"/>
      <c r="PE147" s="156"/>
      <c r="PF147" s="156"/>
      <c r="PG147" s="156"/>
      <c r="PH147" s="156"/>
      <c r="PI147" s="156"/>
      <c r="PJ147" s="157"/>
    </row>
    <row r="148" spans="1:426" x14ac:dyDescent="0.15">
      <c r="A148" s="130" t="s">
        <v>879</v>
      </c>
      <c r="B148" s="131" t="s">
        <v>880</v>
      </c>
      <c r="C148" s="132" t="s">
        <v>881</v>
      </c>
      <c r="D148" s="131" t="s">
        <v>882</v>
      </c>
      <c r="E148" s="131" t="s">
        <v>287</v>
      </c>
      <c r="F148" s="132" t="s">
        <v>883</v>
      </c>
      <c r="G148" s="132" t="s">
        <v>883</v>
      </c>
      <c r="H148" s="132" t="s">
        <v>492</v>
      </c>
      <c r="I148" s="132" t="s">
        <v>493</v>
      </c>
      <c r="J148" s="133" t="s">
        <v>282</v>
      </c>
      <c r="K148" s="134">
        <v>519968</v>
      </c>
      <c r="L148" s="135">
        <v>0</v>
      </c>
      <c r="M148" s="135">
        <v>500632</v>
      </c>
      <c r="N148" s="135">
        <v>298215</v>
      </c>
      <c r="O148" s="136">
        <v>0.59567706419086275</v>
      </c>
      <c r="P148" s="137">
        <v>19336</v>
      </c>
      <c r="Q148" s="138">
        <v>1526.6238999999998</v>
      </c>
      <c r="R148" s="139">
        <v>483119.80111</v>
      </c>
      <c r="S148" s="139">
        <v>0</v>
      </c>
      <c r="T148" s="139">
        <v>484646.42501000001</v>
      </c>
      <c r="U148" s="467">
        <f t="shared" si="44"/>
        <v>0.93206971392470306</v>
      </c>
      <c r="V148" s="140">
        <v>45.574007940000001</v>
      </c>
      <c r="W148" s="141">
        <v>0</v>
      </c>
      <c r="X148" s="141">
        <v>98.225132279999997</v>
      </c>
      <c r="Y148" s="141">
        <v>38.138888889999997</v>
      </c>
      <c r="Z148" s="141">
        <v>2.75</v>
      </c>
      <c r="AA148" s="141">
        <v>53.341798939999997</v>
      </c>
      <c r="AB148" s="141">
        <v>0.5</v>
      </c>
      <c r="AC148" s="141">
        <v>22.217167660000001</v>
      </c>
      <c r="AD148" s="141">
        <v>23.063442460000001</v>
      </c>
      <c r="AE148" s="141">
        <v>283.81043816999994</v>
      </c>
      <c r="AF148" s="142">
        <v>0.19106209195122925</v>
      </c>
      <c r="AG148" s="143">
        <v>0.41179391727650222</v>
      </c>
      <c r="AH148" s="147"/>
      <c r="AI148" s="148">
        <v>1</v>
      </c>
      <c r="AJ148" s="149">
        <v>7648</v>
      </c>
      <c r="AK148" s="150">
        <v>7628</v>
      </c>
      <c r="AL148" s="150">
        <v>70</v>
      </c>
      <c r="AM148" s="150">
        <v>621</v>
      </c>
      <c r="AN148" s="151">
        <v>89</v>
      </c>
      <c r="AO148" s="149">
        <v>2148</v>
      </c>
      <c r="AP148" s="150">
        <v>2952</v>
      </c>
      <c r="AQ148" s="151">
        <v>1189</v>
      </c>
      <c r="AR148" s="152"/>
      <c r="AS148" s="153"/>
      <c r="AT148" s="153"/>
      <c r="AU148" s="153"/>
      <c r="AV148" s="153"/>
      <c r="AW148" s="153"/>
      <c r="AX148" s="153"/>
      <c r="AY148" s="153"/>
      <c r="AZ148" s="153"/>
      <c r="BA148" s="153"/>
      <c r="BB148" s="153"/>
      <c r="BC148" s="153"/>
      <c r="BD148" s="153"/>
      <c r="BE148" s="153"/>
      <c r="BF148" s="153"/>
      <c r="BG148" s="153"/>
      <c r="BH148" s="153"/>
      <c r="BI148" s="153"/>
      <c r="BJ148" s="153"/>
      <c r="BK148" s="153"/>
      <c r="BL148" s="153"/>
      <c r="BM148" s="153"/>
      <c r="BN148" s="153"/>
      <c r="BO148" s="153"/>
      <c r="BP148" s="153"/>
      <c r="BQ148" s="153"/>
      <c r="BR148" s="153"/>
      <c r="BS148" s="154"/>
      <c r="BT148" s="155"/>
      <c r="BU148" s="156"/>
      <c r="BV148" s="156"/>
      <c r="BW148" s="156"/>
      <c r="BX148" s="156"/>
      <c r="BY148" s="156"/>
      <c r="BZ148" s="156"/>
      <c r="CA148" s="156"/>
      <c r="CB148" s="156">
        <v>8</v>
      </c>
      <c r="CC148" s="156"/>
      <c r="CD148" s="156"/>
      <c r="CE148" s="156"/>
      <c r="CF148" s="156">
        <v>17</v>
      </c>
      <c r="CG148" s="156"/>
      <c r="CH148" s="156"/>
      <c r="CI148" s="156">
        <v>34</v>
      </c>
      <c r="CJ148" s="156"/>
      <c r="CK148" s="156"/>
      <c r="CL148" s="156"/>
      <c r="CM148" s="156"/>
      <c r="CN148" s="156"/>
      <c r="CO148" s="156">
        <v>6</v>
      </c>
      <c r="CP148" s="156"/>
      <c r="CQ148" s="156"/>
      <c r="CR148" s="156"/>
      <c r="CS148" s="156"/>
      <c r="CT148" s="156"/>
      <c r="CU148" s="156"/>
      <c r="CV148" s="156"/>
      <c r="CW148" s="156"/>
      <c r="CX148" s="156"/>
      <c r="CY148" s="156"/>
      <c r="CZ148" s="156"/>
      <c r="DA148" s="156"/>
      <c r="DB148" s="156"/>
      <c r="DC148" s="156"/>
      <c r="DD148" s="156"/>
      <c r="DE148" s="156"/>
      <c r="DF148" s="156"/>
      <c r="DG148" s="278">
        <v>33</v>
      </c>
      <c r="DH148" s="289">
        <v>98</v>
      </c>
      <c r="DI148" s="290">
        <f t="shared" si="45"/>
        <v>5</v>
      </c>
      <c r="DJ148" s="284"/>
      <c r="DK148" s="158"/>
      <c r="DL148" s="158"/>
      <c r="DM148" s="158"/>
      <c r="DN148" s="158"/>
      <c r="DO148" s="158"/>
      <c r="DP148" s="158"/>
      <c r="DQ148" s="158"/>
      <c r="DR148" s="158">
        <v>0.40232240437158467</v>
      </c>
      <c r="DS148" s="158"/>
      <c r="DT148" s="158"/>
      <c r="DU148" s="158"/>
      <c r="DV148" s="158">
        <v>0.41176470588235292</v>
      </c>
      <c r="DW148" s="158"/>
      <c r="DX148" s="158"/>
      <c r="DY148" s="158">
        <v>0.50908068145290908</v>
      </c>
      <c r="DZ148" s="158"/>
      <c r="EA148" s="158"/>
      <c r="EB148" s="158"/>
      <c r="EC148" s="158"/>
      <c r="ED148" s="158"/>
      <c r="EE148" s="158">
        <v>0.33925318761384338</v>
      </c>
      <c r="EF148" s="158"/>
      <c r="EG148" s="158"/>
      <c r="EH148" s="158"/>
      <c r="EI148" s="158"/>
      <c r="EJ148" s="158"/>
      <c r="EK148" s="158"/>
      <c r="EL148" s="158"/>
      <c r="EM148" s="158"/>
      <c r="EN148" s="158"/>
      <c r="EO148" s="158"/>
      <c r="EP148" s="158"/>
      <c r="EQ148" s="158"/>
      <c r="ER148" s="158"/>
      <c r="ES148" s="158"/>
      <c r="ET148" s="158"/>
      <c r="EU148" s="158"/>
      <c r="EV148" s="158"/>
      <c r="EW148" s="159">
        <v>0.70226858751448917</v>
      </c>
      <c r="EX148" s="160">
        <v>0.53813984610237542</v>
      </c>
      <c r="EY148" s="149">
        <v>5</v>
      </c>
      <c r="EZ148" s="150"/>
      <c r="FA148" s="150"/>
      <c r="FB148" s="150"/>
      <c r="FC148" s="150"/>
      <c r="FD148" s="150"/>
      <c r="FE148" s="150"/>
      <c r="FF148" s="150"/>
      <c r="FG148" s="150"/>
      <c r="FH148" s="150"/>
      <c r="FI148" s="150"/>
      <c r="FJ148" s="150"/>
      <c r="FK148" s="150"/>
      <c r="FL148" s="150"/>
      <c r="FM148" s="150"/>
      <c r="FN148" s="150"/>
      <c r="FO148" s="150"/>
      <c r="FP148" s="150"/>
      <c r="FQ148" s="150"/>
      <c r="FR148" s="150"/>
      <c r="FS148" s="150"/>
      <c r="FT148" s="150"/>
      <c r="FU148" s="150"/>
      <c r="FV148" s="150"/>
      <c r="FW148" s="150"/>
      <c r="FX148" s="150"/>
      <c r="FY148" s="150"/>
      <c r="FZ148" s="150"/>
      <c r="GA148" s="150"/>
      <c r="GB148" s="150"/>
      <c r="GC148" s="150"/>
      <c r="GD148" s="296"/>
      <c r="GE148" s="307">
        <v>5</v>
      </c>
      <c r="GF148" s="308">
        <f t="shared" si="46"/>
        <v>1</v>
      </c>
      <c r="GG148" s="302">
        <v>0.67540983606557381</v>
      </c>
      <c r="GH148" s="161"/>
      <c r="GI148" s="161"/>
      <c r="GJ148" s="161"/>
      <c r="GK148" s="161"/>
      <c r="GL148" s="161"/>
      <c r="GM148" s="161"/>
      <c r="GN148" s="161"/>
      <c r="GO148" s="161"/>
      <c r="GP148" s="161"/>
      <c r="GQ148" s="161"/>
      <c r="GR148" s="161"/>
      <c r="GS148" s="161"/>
      <c r="GT148" s="161"/>
      <c r="GU148" s="161"/>
      <c r="GV148" s="161"/>
      <c r="GW148" s="161"/>
      <c r="GX148" s="161"/>
      <c r="GY148" s="161"/>
      <c r="GZ148" s="161"/>
      <c r="HA148" s="161"/>
      <c r="HB148" s="161"/>
      <c r="HC148" s="161"/>
      <c r="HD148" s="161"/>
      <c r="HE148" s="161"/>
      <c r="HF148" s="161"/>
      <c r="HG148" s="161"/>
      <c r="HH148" s="161"/>
      <c r="HI148" s="161"/>
      <c r="HJ148" s="161"/>
      <c r="HK148" s="161"/>
      <c r="HL148" s="162"/>
      <c r="HM148" s="163">
        <v>0.67540983606557381</v>
      </c>
      <c r="HN148" s="152">
        <v>30</v>
      </c>
      <c r="HO148" s="153"/>
      <c r="HP148" s="153"/>
      <c r="HQ148" s="153"/>
      <c r="HR148" s="153"/>
      <c r="HS148" s="164"/>
      <c r="HT148" s="153"/>
      <c r="HU148" s="165"/>
      <c r="HV148" s="154"/>
      <c r="HW148" s="144">
        <v>53</v>
      </c>
      <c r="HX148" s="145">
        <v>436</v>
      </c>
      <c r="HY148" s="145">
        <v>9</v>
      </c>
      <c r="HZ148" s="145">
        <v>75</v>
      </c>
      <c r="IA148" s="145">
        <v>384</v>
      </c>
      <c r="IB148" s="145">
        <v>490</v>
      </c>
      <c r="IC148" s="145">
        <v>635</v>
      </c>
      <c r="ID148" s="145">
        <v>235</v>
      </c>
      <c r="IE148" s="145">
        <v>407</v>
      </c>
      <c r="IF148" s="145">
        <v>184</v>
      </c>
      <c r="IG148" s="145">
        <v>79</v>
      </c>
      <c r="IH148" s="145">
        <v>269</v>
      </c>
      <c r="II148" s="145">
        <v>15</v>
      </c>
      <c r="IJ148" s="145">
        <v>436</v>
      </c>
      <c r="IK148" s="145">
        <v>355</v>
      </c>
      <c r="IL148" s="145">
        <v>217</v>
      </c>
      <c r="IM148" s="145">
        <v>64</v>
      </c>
      <c r="IN148" s="145">
        <v>10</v>
      </c>
      <c r="IO148" s="145">
        <v>48</v>
      </c>
      <c r="IP148" s="145">
        <v>38</v>
      </c>
      <c r="IQ148" s="145">
        <v>48</v>
      </c>
      <c r="IR148" s="145">
        <v>52</v>
      </c>
      <c r="IS148" s="145">
        <v>5</v>
      </c>
      <c r="IT148" s="145">
        <v>21</v>
      </c>
      <c r="IU148" s="145"/>
      <c r="IV148" s="145"/>
      <c r="IW148" s="145">
        <v>2</v>
      </c>
      <c r="IX148" s="146">
        <v>2</v>
      </c>
      <c r="IY148" s="166">
        <v>4569</v>
      </c>
      <c r="IZ148" s="315">
        <f t="shared" si="47"/>
        <v>1.1599912453490917E-2</v>
      </c>
      <c r="JA148" s="439">
        <f t="shared" si="48"/>
        <v>12.483606557377049</v>
      </c>
      <c r="JB148" s="444">
        <v>478</v>
      </c>
      <c r="JC148" s="452">
        <v>0.10461807835412563</v>
      </c>
      <c r="JD148" s="445">
        <v>797</v>
      </c>
      <c r="JE148" s="454">
        <v>0.17443641934777851</v>
      </c>
      <c r="JF148" s="167">
        <v>19.962264150943398</v>
      </c>
      <c r="JG148" s="168">
        <v>4.7981651376146788</v>
      </c>
      <c r="JH148" s="168">
        <v>2.7777777777777777</v>
      </c>
      <c r="JI148" s="168">
        <v>3.5866666666666664</v>
      </c>
      <c r="JJ148" s="168">
        <v>7.0546875</v>
      </c>
      <c r="JK148" s="168">
        <v>6.0163265306122451</v>
      </c>
      <c r="JL148" s="168">
        <v>4.9118110236220476</v>
      </c>
      <c r="JM148" s="168">
        <v>6.3531914893617021</v>
      </c>
      <c r="JN148" s="168">
        <v>6.6928746928746925</v>
      </c>
      <c r="JO148" s="168">
        <v>4.4076086956521738</v>
      </c>
      <c r="JP148" s="168">
        <v>5.7848101265822782</v>
      </c>
      <c r="JQ148" s="168">
        <v>6.8587360594795541</v>
      </c>
      <c r="JR148" s="168">
        <v>6.7333333333333334</v>
      </c>
      <c r="JS148" s="168">
        <v>3.7568807339449539</v>
      </c>
      <c r="JT148" s="168">
        <v>4.5154929577464786</v>
      </c>
      <c r="JU148" s="168">
        <v>4.4423963133640552</v>
      </c>
      <c r="JV148" s="168">
        <v>5.109375</v>
      </c>
      <c r="JW148" s="168">
        <v>6.9</v>
      </c>
      <c r="JX148" s="168">
        <v>4.979166666666667</v>
      </c>
      <c r="JY148" s="168">
        <v>3.5789473684210527</v>
      </c>
      <c r="JZ148" s="168">
        <v>3.2916666666666665</v>
      </c>
      <c r="KA148" s="168">
        <v>4.615384615384615</v>
      </c>
      <c r="KB148" s="168">
        <v>4.5999999999999996</v>
      </c>
      <c r="KC148" s="168">
        <v>2.6666666666666665</v>
      </c>
      <c r="KD148" s="168"/>
      <c r="KE148" s="168"/>
      <c r="KF148" s="168">
        <v>3</v>
      </c>
      <c r="KG148" s="169">
        <v>4</v>
      </c>
      <c r="KH148" s="464">
        <f t="shared" si="49"/>
        <v>5.4382396220531426</v>
      </c>
      <c r="KI148" s="149">
        <v>1176</v>
      </c>
      <c r="KJ148" s="150">
        <v>217</v>
      </c>
      <c r="KK148" s="150">
        <v>2</v>
      </c>
      <c r="KL148" s="150"/>
      <c r="KM148" s="150"/>
      <c r="KN148" s="296">
        <v>3174</v>
      </c>
      <c r="KO148" s="330">
        <f t="shared" si="50"/>
        <v>0.25738673670387391</v>
      </c>
      <c r="KP148" s="331">
        <f t="shared" si="51"/>
        <v>4.7493981177500547E-2</v>
      </c>
      <c r="KQ148" s="331">
        <f t="shared" si="52"/>
        <v>4.3773254541475159E-4</v>
      </c>
      <c r="KR148" s="331">
        <f t="shared" si="53"/>
        <v>0</v>
      </c>
      <c r="KS148" s="331">
        <f t="shared" si="54"/>
        <v>0</v>
      </c>
      <c r="KT148" s="332">
        <v>0.69468154957321082</v>
      </c>
      <c r="KU148" s="324">
        <v>3159.0091999999995</v>
      </c>
      <c r="KV148" s="170">
        <v>141.2122</v>
      </c>
      <c r="KW148" s="342">
        <v>3300.2214000000004</v>
      </c>
      <c r="KX148" s="351">
        <f t="shared" si="55"/>
        <v>4.2788705024456836E-2</v>
      </c>
      <c r="KY148" s="352">
        <f t="shared" si="56"/>
        <v>0.72230715692711756</v>
      </c>
      <c r="KZ148" s="346">
        <v>2341.3059000000003</v>
      </c>
      <c r="LA148" s="171">
        <v>827.36519999999996</v>
      </c>
      <c r="LB148" s="172">
        <v>131.55029999999999</v>
      </c>
      <c r="LC148" s="173">
        <v>0.70943903945353481</v>
      </c>
      <c r="LD148" s="174">
        <v>208</v>
      </c>
      <c r="LE148" s="175">
        <v>1631</v>
      </c>
      <c r="LF148" s="175">
        <v>17</v>
      </c>
      <c r="LG148" s="175">
        <v>195</v>
      </c>
      <c r="LH148" s="175">
        <v>2231</v>
      </c>
      <c r="LI148" s="175">
        <v>2434</v>
      </c>
      <c r="LJ148" s="175">
        <v>2404</v>
      </c>
      <c r="LK148" s="175">
        <v>1210</v>
      </c>
      <c r="LL148" s="175">
        <v>2287</v>
      </c>
      <c r="LM148" s="175">
        <v>634</v>
      </c>
      <c r="LN148" s="175">
        <v>372</v>
      </c>
      <c r="LO148" s="175">
        <v>1549</v>
      </c>
      <c r="LP148" s="175">
        <v>85</v>
      </c>
      <c r="LQ148" s="175">
        <v>1205</v>
      </c>
      <c r="LR148" s="175">
        <v>1254</v>
      </c>
      <c r="LS148" s="175">
        <v>753</v>
      </c>
      <c r="LT148" s="175">
        <v>245</v>
      </c>
      <c r="LU148" s="175">
        <v>59</v>
      </c>
      <c r="LV148" s="175">
        <v>181</v>
      </c>
      <c r="LW148" s="175">
        <v>98</v>
      </c>
      <c r="LX148" s="175">
        <v>107</v>
      </c>
      <c r="LY148" s="175">
        <v>152</v>
      </c>
      <c r="LZ148" s="175">
        <v>18</v>
      </c>
      <c r="MA148" s="175">
        <v>35</v>
      </c>
      <c r="MB148" s="175"/>
      <c r="MC148" s="175"/>
      <c r="MD148" s="175">
        <v>4</v>
      </c>
      <c r="ME148" s="364">
        <v>6</v>
      </c>
      <c r="MF148" s="374">
        <f t="shared" si="57"/>
        <v>19374</v>
      </c>
      <c r="MG148" s="375">
        <f t="shared" si="58"/>
        <v>52.934426229508198</v>
      </c>
      <c r="MH148" s="369">
        <v>794</v>
      </c>
      <c r="MI148" s="156">
        <v>48</v>
      </c>
      <c r="MJ148" s="156"/>
      <c r="MK148" s="156"/>
      <c r="ML148" s="156">
        <v>102</v>
      </c>
      <c r="MM148" s="156">
        <v>31</v>
      </c>
      <c r="MN148" s="156">
        <v>86</v>
      </c>
      <c r="MO148" s="156">
        <v>46</v>
      </c>
      <c r="MP148" s="156">
        <v>31</v>
      </c>
      <c r="MQ148" s="156">
        <v>2</v>
      </c>
      <c r="MR148" s="156">
        <v>7</v>
      </c>
      <c r="MS148" s="156">
        <v>35</v>
      </c>
      <c r="MT148" s="156"/>
      <c r="MU148" s="156"/>
      <c r="MV148" s="156"/>
      <c r="MW148" s="156"/>
      <c r="MX148" s="156">
        <v>20</v>
      </c>
      <c r="MY148" s="156"/>
      <c r="MZ148" s="156">
        <v>12</v>
      </c>
      <c r="NA148" s="156">
        <v>2</v>
      </c>
      <c r="NB148" s="156">
        <v>6</v>
      </c>
      <c r="NC148" s="156">
        <v>36</v>
      </c>
      <c r="ND148" s="156"/>
      <c r="NE148" s="156"/>
      <c r="NF148" s="156"/>
      <c r="NG148" s="156"/>
      <c r="NH148" s="156"/>
      <c r="NI148" s="278"/>
      <c r="NJ148" s="289">
        <f t="shared" si="59"/>
        <v>1258</v>
      </c>
      <c r="NK148" s="290">
        <f t="shared" si="60"/>
        <v>3.4371584699453552</v>
      </c>
      <c r="NL148" s="386">
        <f t="shared" si="61"/>
        <v>19374</v>
      </c>
      <c r="NM148" s="387">
        <f t="shared" si="62"/>
        <v>1258</v>
      </c>
      <c r="NN148" s="393">
        <f t="shared" si="63"/>
        <v>6.0973245443970529E-2</v>
      </c>
      <c r="NO148" s="380"/>
      <c r="NP148" s="176">
        <v>22</v>
      </c>
      <c r="NQ148" s="176">
        <v>356</v>
      </c>
      <c r="NR148" s="176">
        <v>392</v>
      </c>
      <c r="NS148" s="176">
        <v>317</v>
      </c>
      <c r="NT148" s="176">
        <v>116</v>
      </c>
      <c r="NU148" s="176">
        <v>55</v>
      </c>
      <c r="NV148" s="176"/>
      <c r="NW148" s="176"/>
      <c r="NX148" s="176"/>
      <c r="NY148" s="176"/>
      <c r="NZ148" s="176"/>
      <c r="OA148" s="176"/>
      <c r="OB148" s="176"/>
      <c r="OC148" s="176"/>
      <c r="OD148" s="176"/>
      <c r="OE148" s="397"/>
      <c r="OF148" s="403">
        <f t="shared" si="64"/>
        <v>1258</v>
      </c>
      <c r="OG148" s="407">
        <f t="shared" si="65"/>
        <v>0.61208267090620028</v>
      </c>
      <c r="OH148" s="415">
        <v>876</v>
      </c>
      <c r="OI148" s="416">
        <v>3</v>
      </c>
      <c r="OJ148" s="416">
        <v>5</v>
      </c>
      <c r="OK148" s="416">
        <v>884</v>
      </c>
      <c r="OL148" s="416"/>
      <c r="OM148" s="416"/>
      <c r="ON148" s="416"/>
      <c r="OO148" s="416"/>
      <c r="OP148" s="417">
        <v>884</v>
      </c>
      <c r="OQ148" s="429"/>
      <c r="OR148" s="430">
        <v>8</v>
      </c>
      <c r="OS148" s="431">
        <v>8</v>
      </c>
      <c r="OT148" s="346">
        <v>4.55</v>
      </c>
      <c r="OU148" s="177">
        <v>0.90999999999999992</v>
      </c>
      <c r="OV148" s="177"/>
      <c r="OW148" s="177"/>
      <c r="OX148" s="171">
        <v>24.7</v>
      </c>
      <c r="OY148" s="177">
        <v>4.9399999999999995</v>
      </c>
      <c r="OZ148" s="177"/>
      <c r="PA148" s="178"/>
      <c r="PB148" s="155"/>
      <c r="PC148" s="156"/>
      <c r="PD148" s="156"/>
      <c r="PE148" s="156"/>
      <c r="PF148" s="156">
        <v>186</v>
      </c>
      <c r="PG148" s="156"/>
      <c r="PH148" s="156"/>
      <c r="PI148" s="156">
        <v>186</v>
      </c>
      <c r="PJ148" s="179">
        <v>4.0709126723571895E-2</v>
      </c>
    </row>
    <row r="149" spans="1:426" x14ac:dyDescent="0.15">
      <c r="A149" s="130" t="s">
        <v>884</v>
      </c>
      <c r="B149" s="131" t="s">
        <v>885</v>
      </c>
      <c r="C149" s="132" t="s">
        <v>886</v>
      </c>
      <c r="D149" s="131" t="s">
        <v>887</v>
      </c>
      <c r="E149" s="131" t="s">
        <v>368</v>
      </c>
      <c r="F149" s="132" t="s">
        <v>369</v>
      </c>
      <c r="G149" s="132" t="s">
        <v>374</v>
      </c>
      <c r="H149" s="132" t="s">
        <v>492</v>
      </c>
      <c r="I149" s="132" t="s">
        <v>493</v>
      </c>
      <c r="J149" s="133" t="s">
        <v>282</v>
      </c>
      <c r="K149" s="134">
        <v>2420322</v>
      </c>
      <c r="L149" s="135">
        <v>45</v>
      </c>
      <c r="M149" s="135">
        <v>2063421</v>
      </c>
      <c r="N149" s="135">
        <v>689129</v>
      </c>
      <c r="O149" s="136">
        <v>0.33397401693595247</v>
      </c>
      <c r="P149" s="137">
        <v>356901</v>
      </c>
      <c r="Q149" s="138">
        <v>5273.2306100000005</v>
      </c>
      <c r="R149" s="139">
        <v>2105032.8526699999</v>
      </c>
      <c r="S149" s="139">
        <v>0</v>
      </c>
      <c r="T149" s="139">
        <v>2110306.0832799999</v>
      </c>
      <c r="U149" s="467">
        <f t="shared" si="44"/>
        <v>0.87191129249744448</v>
      </c>
      <c r="V149" s="140">
        <v>102.4640476</v>
      </c>
      <c r="W149" s="141">
        <v>0</v>
      </c>
      <c r="X149" s="141">
        <v>237.98174599999999</v>
      </c>
      <c r="Y149" s="141">
        <v>81.493703699999998</v>
      </c>
      <c r="Z149" s="141">
        <v>19.982063490000002</v>
      </c>
      <c r="AA149" s="141">
        <v>74.970132280000001</v>
      </c>
      <c r="AB149" s="141">
        <v>0</v>
      </c>
      <c r="AC149" s="141">
        <v>47.290406750000002</v>
      </c>
      <c r="AD149" s="141">
        <v>40.9515873</v>
      </c>
      <c r="AE149" s="141">
        <v>605.13368711999999</v>
      </c>
      <c r="AF149" s="142">
        <v>0.19823117487423778</v>
      </c>
      <c r="AG149" s="143">
        <v>0.46040930661226809</v>
      </c>
      <c r="AH149" s="147"/>
      <c r="AI149" s="148"/>
      <c r="AJ149" s="149"/>
      <c r="AK149" s="150"/>
      <c r="AL149" s="150"/>
      <c r="AM149" s="150"/>
      <c r="AN149" s="151"/>
      <c r="AO149" s="149">
        <v>411</v>
      </c>
      <c r="AP149" s="150">
        <v>102</v>
      </c>
      <c r="AQ149" s="151"/>
      <c r="AR149" s="152"/>
      <c r="AS149" s="153"/>
      <c r="AT149" s="153"/>
      <c r="AU149" s="153"/>
      <c r="AV149" s="153"/>
      <c r="AW149" s="153"/>
      <c r="AX149" s="153"/>
      <c r="AY149" s="153"/>
      <c r="AZ149" s="153"/>
      <c r="BA149" s="153"/>
      <c r="BB149" s="153">
        <v>1</v>
      </c>
      <c r="BC149" s="153"/>
      <c r="BD149" s="153"/>
      <c r="BE149" s="153"/>
      <c r="BF149" s="153"/>
      <c r="BG149" s="153"/>
      <c r="BH149" s="153"/>
      <c r="BI149" s="153"/>
      <c r="BJ149" s="153"/>
      <c r="BK149" s="153"/>
      <c r="BL149" s="153"/>
      <c r="BM149" s="153"/>
      <c r="BN149" s="153"/>
      <c r="BO149" s="153"/>
      <c r="BP149" s="153"/>
      <c r="BQ149" s="153"/>
      <c r="BR149" s="153"/>
      <c r="BS149" s="154">
        <v>1</v>
      </c>
      <c r="BT149" s="155"/>
      <c r="BU149" s="156"/>
      <c r="BV149" s="156"/>
      <c r="BW149" s="156"/>
      <c r="BX149" s="156"/>
      <c r="BY149" s="156"/>
      <c r="BZ149" s="156"/>
      <c r="CA149" s="156"/>
      <c r="CB149" s="156"/>
      <c r="CC149" s="156"/>
      <c r="CD149" s="156"/>
      <c r="CE149" s="156"/>
      <c r="CF149" s="156"/>
      <c r="CG149" s="156"/>
      <c r="CH149" s="156"/>
      <c r="CI149" s="156">
        <v>36</v>
      </c>
      <c r="CJ149" s="156"/>
      <c r="CK149" s="156">
        <v>16</v>
      </c>
      <c r="CL149" s="156">
        <v>55</v>
      </c>
      <c r="CM149" s="156"/>
      <c r="CN149" s="156"/>
      <c r="CO149" s="156"/>
      <c r="CP149" s="156"/>
      <c r="CQ149" s="156"/>
      <c r="CR149" s="156"/>
      <c r="CS149" s="156"/>
      <c r="CT149" s="156"/>
      <c r="CU149" s="156"/>
      <c r="CV149" s="156"/>
      <c r="CW149" s="156"/>
      <c r="CX149" s="156"/>
      <c r="CY149" s="156"/>
      <c r="CZ149" s="156"/>
      <c r="DA149" s="156"/>
      <c r="DB149" s="156"/>
      <c r="DC149" s="156"/>
      <c r="DD149" s="156"/>
      <c r="DE149" s="156"/>
      <c r="DF149" s="156">
        <v>6</v>
      </c>
      <c r="DG149" s="278"/>
      <c r="DH149" s="289">
        <v>113</v>
      </c>
      <c r="DI149" s="290">
        <f t="shared" si="45"/>
        <v>4</v>
      </c>
      <c r="DJ149" s="284"/>
      <c r="DK149" s="158"/>
      <c r="DL149" s="158"/>
      <c r="DM149" s="158"/>
      <c r="DN149" s="158"/>
      <c r="DO149" s="158"/>
      <c r="DP149" s="158"/>
      <c r="DQ149" s="158"/>
      <c r="DR149" s="158"/>
      <c r="DS149" s="158"/>
      <c r="DT149" s="158"/>
      <c r="DU149" s="158"/>
      <c r="DV149" s="158"/>
      <c r="DW149" s="158"/>
      <c r="DX149" s="158"/>
      <c r="DY149" s="158">
        <v>0.50789313904068001</v>
      </c>
      <c r="DZ149" s="158"/>
      <c r="EA149" s="158">
        <v>0.51963797814207646</v>
      </c>
      <c r="EB149" s="158">
        <v>0.72101341281669151</v>
      </c>
      <c r="EC149" s="158"/>
      <c r="ED149" s="158"/>
      <c r="EE149" s="158"/>
      <c r="EF149" s="158"/>
      <c r="EG149" s="158"/>
      <c r="EH149" s="158"/>
      <c r="EI149" s="158"/>
      <c r="EJ149" s="158"/>
      <c r="EK149" s="158"/>
      <c r="EL149" s="158"/>
      <c r="EM149" s="158"/>
      <c r="EN149" s="158"/>
      <c r="EO149" s="158"/>
      <c r="EP149" s="158"/>
      <c r="EQ149" s="158"/>
      <c r="ER149" s="158"/>
      <c r="ES149" s="158"/>
      <c r="ET149" s="158"/>
      <c r="EU149" s="158"/>
      <c r="EV149" s="158">
        <v>0.85837887067395269</v>
      </c>
      <c r="EW149" s="159"/>
      <c r="EX149" s="160">
        <v>0.63189709366990665</v>
      </c>
      <c r="EY149" s="149">
        <v>18</v>
      </c>
      <c r="EZ149" s="150"/>
      <c r="FA149" s="150"/>
      <c r="FB149" s="150"/>
      <c r="FC149" s="150"/>
      <c r="FD149" s="150"/>
      <c r="FE149" s="150"/>
      <c r="FF149" s="150"/>
      <c r="FG149" s="150"/>
      <c r="FH149" s="150"/>
      <c r="FI149" s="150"/>
      <c r="FJ149" s="150"/>
      <c r="FK149" s="150"/>
      <c r="FL149" s="150"/>
      <c r="FM149" s="150">
        <v>10</v>
      </c>
      <c r="FN149" s="150">
        <v>10</v>
      </c>
      <c r="FO149" s="150"/>
      <c r="FP149" s="150"/>
      <c r="FQ149" s="150"/>
      <c r="FR149" s="150"/>
      <c r="FS149" s="150"/>
      <c r="FT149" s="150"/>
      <c r="FU149" s="150"/>
      <c r="FV149" s="150"/>
      <c r="FW149" s="150"/>
      <c r="FX149" s="150"/>
      <c r="FY149" s="150"/>
      <c r="FZ149" s="150"/>
      <c r="GA149" s="150"/>
      <c r="GB149" s="150"/>
      <c r="GC149" s="150"/>
      <c r="GD149" s="296"/>
      <c r="GE149" s="307">
        <v>38</v>
      </c>
      <c r="GF149" s="308">
        <f t="shared" si="46"/>
        <v>3</v>
      </c>
      <c r="GG149" s="302">
        <v>0.62431693989071035</v>
      </c>
      <c r="GH149" s="161"/>
      <c r="GI149" s="161"/>
      <c r="GJ149" s="161"/>
      <c r="GK149" s="161"/>
      <c r="GL149" s="161"/>
      <c r="GM149" s="161"/>
      <c r="GN149" s="161"/>
      <c r="GO149" s="161"/>
      <c r="GP149" s="161"/>
      <c r="GQ149" s="161"/>
      <c r="GR149" s="161"/>
      <c r="GS149" s="161"/>
      <c r="GT149" s="161"/>
      <c r="GU149" s="161">
        <v>0.4308743169398907</v>
      </c>
      <c r="GV149" s="161">
        <v>0.53415300546448086</v>
      </c>
      <c r="GW149" s="161"/>
      <c r="GX149" s="161"/>
      <c r="GY149" s="161"/>
      <c r="GZ149" s="161"/>
      <c r="HA149" s="161"/>
      <c r="HB149" s="161"/>
      <c r="HC149" s="161"/>
      <c r="HD149" s="161"/>
      <c r="HE149" s="161"/>
      <c r="HF149" s="161"/>
      <c r="HG149" s="161"/>
      <c r="HH149" s="161"/>
      <c r="HI149" s="161"/>
      <c r="HJ149" s="161"/>
      <c r="HK149" s="161"/>
      <c r="HL149" s="162"/>
      <c r="HM149" s="163">
        <v>0.54968363531780273</v>
      </c>
      <c r="HN149" s="152"/>
      <c r="HO149" s="153"/>
      <c r="HP149" s="153"/>
      <c r="HQ149" s="153"/>
      <c r="HR149" s="153"/>
      <c r="HS149" s="164"/>
      <c r="HT149" s="153"/>
      <c r="HU149" s="165"/>
      <c r="HV149" s="154"/>
      <c r="HW149" s="144">
        <v>68</v>
      </c>
      <c r="HX149" s="145">
        <v>70</v>
      </c>
      <c r="HY149" s="145"/>
      <c r="HZ149" s="145">
        <v>1</v>
      </c>
      <c r="IA149" s="145">
        <v>65</v>
      </c>
      <c r="IB149" s="145">
        <v>9122</v>
      </c>
      <c r="IC149" s="145">
        <v>182</v>
      </c>
      <c r="ID149" s="145">
        <v>65</v>
      </c>
      <c r="IE149" s="145">
        <v>16</v>
      </c>
      <c r="IF149" s="145">
        <v>19</v>
      </c>
      <c r="IG149" s="145">
        <v>31</v>
      </c>
      <c r="IH149" s="145">
        <v>495</v>
      </c>
      <c r="II149" s="145">
        <v>217</v>
      </c>
      <c r="IJ149" s="145">
        <v>9</v>
      </c>
      <c r="IK149" s="145"/>
      <c r="IL149" s="145"/>
      <c r="IM149" s="145">
        <v>14</v>
      </c>
      <c r="IN149" s="145">
        <v>6</v>
      </c>
      <c r="IO149" s="145">
        <v>39</v>
      </c>
      <c r="IP149" s="145"/>
      <c r="IQ149" s="145"/>
      <c r="IR149" s="145">
        <v>28</v>
      </c>
      <c r="IS149" s="145"/>
      <c r="IT149" s="145">
        <v>26</v>
      </c>
      <c r="IU149" s="145"/>
      <c r="IV149" s="145"/>
      <c r="IW149" s="145"/>
      <c r="IX149" s="146"/>
      <c r="IY149" s="166">
        <v>10473</v>
      </c>
      <c r="IZ149" s="315">
        <f t="shared" si="47"/>
        <v>6.4928864699704001E-3</v>
      </c>
      <c r="JA149" s="439">
        <f t="shared" si="48"/>
        <v>28.614754098360656</v>
      </c>
      <c r="JB149" s="444">
        <v>1838</v>
      </c>
      <c r="JC149" s="452">
        <v>0.17549890193831758</v>
      </c>
      <c r="JD149" s="445">
        <v>7352</v>
      </c>
      <c r="JE149" s="454">
        <v>0.7019956077532703</v>
      </c>
      <c r="JF149" s="167">
        <v>22.088235294117649</v>
      </c>
      <c r="JG149" s="168">
        <v>5.4285714285714288</v>
      </c>
      <c r="JH149" s="168"/>
      <c r="JI149" s="168">
        <v>3</v>
      </c>
      <c r="JJ149" s="168">
        <v>4.953846153846154</v>
      </c>
      <c r="JK149" s="168">
        <v>3.7044507783380838</v>
      </c>
      <c r="JL149" s="168">
        <v>3.8516483516483517</v>
      </c>
      <c r="JM149" s="168">
        <v>4.046153846153846</v>
      </c>
      <c r="JN149" s="168">
        <v>8.8125</v>
      </c>
      <c r="JO149" s="168">
        <v>8</v>
      </c>
      <c r="JP149" s="168">
        <v>5.774193548387097</v>
      </c>
      <c r="JQ149" s="168">
        <v>4.098989898989899</v>
      </c>
      <c r="JR149" s="168">
        <v>3.7557603686635943</v>
      </c>
      <c r="JS149" s="168">
        <v>2.4444444444444446</v>
      </c>
      <c r="JT149" s="168"/>
      <c r="JU149" s="168"/>
      <c r="JV149" s="168">
        <v>4.4285714285714288</v>
      </c>
      <c r="JW149" s="168">
        <v>3.6666666666666665</v>
      </c>
      <c r="JX149" s="168">
        <v>11.76923076923077</v>
      </c>
      <c r="JY149" s="168"/>
      <c r="JZ149" s="168"/>
      <c r="KA149" s="168">
        <v>12.035714285714286</v>
      </c>
      <c r="KB149" s="168"/>
      <c r="KC149" s="168">
        <v>1.5769230769230769</v>
      </c>
      <c r="KD149" s="168"/>
      <c r="KE149" s="168"/>
      <c r="KF149" s="168"/>
      <c r="KG149" s="169"/>
      <c r="KH149" s="464">
        <f t="shared" si="49"/>
        <v>6.3019944633481551</v>
      </c>
      <c r="KI149" s="149">
        <v>2979</v>
      </c>
      <c r="KJ149" s="150">
        <v>3766</v>
      </c>
      <c r="KK149" s="150">
        <v>2</v>
      </c>
      <c r="KL149" s="150">
        <v>2693</v>
      </c>
      <c r="KM149" s="150"/>
      <c r="KN149" s="296">
        <v>1033</v>
      </c>
      <c r="KO149" s="330">
        <f t="shared" si="50"/>
        <v>0.28444571755943854</v>
      </c>
      <c r="KP149" s="331">
        <f t="shared" si="51"/>
        <v>0.35959133008689009</v>
      </c>
      <c r="KQ149" s="331">
        <f t="shared" si="52"/>
        <v>1.9096724911677647E-4</v>
      </c>
      <c r="KR149" s="331">
        <f t="shared" si="53"/>
        <v>0.2571374009357395</v>
      </c>
      <c r="KS149" s="331">
        <f t="shared" si="54"/>
        <v>0</v>
      </c>
      <c r="KT149" s="332">
        <v>9.8634584168815043E-2</v>
      </c>
      <c r="KU149" s="324">
        <v>10964.7237</v>
      </c>
      <c r="KV149" s="170">
        <v>9200.9123999999974</v>
      </c>
      <c r="KW149" s="342">
        <v>20165.6361</v>
      </c>
      <c r="KX149" s="351">
        <f t="shared" si="55"/>
        <v>0.45626690645280449</v>
      </c>
      <c r="KY149" s="352">
        <f t="shared" si="56"/>
        <v>1.9254880263534804</v>
      </c>
      <c r="KZ149" s="346">
        <v>3230.1196</v>
      </c>
      <c r="LA149" s="171">
        <v>7518.1028999999999</v>
      </c>
      <c r="LB149" s="172">
        <v>9417.4135999999999</v>
      </c>
      <c r="LC149" s="173">
        <v>0.16017940539946568</v>
      </c>
      <c r="LD149" s="174">
        <v>229</v>
      </c>
      <c r="LE149" s="175">
        <v>251</v>
      </c>
      <c r="LF149" s="175"/>
      <c r="LG149" s="175">
        <v>2</v>
      </c>
      <c r="LH149" s="175">
        <v>214</v>
      </c>
      <c r="LI149" s="175">
        <v>21594</v>
      </c>
      <c r="LJ149" s="175">
        <v>487</v>
      </c>
      <c r="LK149" s="175">
        <v>186</v>
      </c>
      <c r="LL149" s="175">
        <v>123</v>
      </c>
      <c r="LM149" s="175">
        <v>127</v>
      </c>
      <c r="LN149" s="175">
        <v>137</v>
      </c>
      <c r="LO149" s="175">
        <v>1392</v>
      </c>
      <c r="LP149" s="175">
        <v>571</v>
      </c>
      <c r="LQ149" s="175">
        <v>14</v>
      </c>
      <c r="LR149" s="175"/>
      <c r="LS149" s="175"/>
      <c r="LT149" s="175">
        <v>48</v>
      </c>
      <c r="LU149" s="175">
        <v>15</v>
      </c>
      <c r="LV149" s="175">
        <v>328</v>
      </c>
      <c r="LW149" s="175"/>
      <c r="LX149" s="175"/>
      <c r="LY149" s="175">
        <v>297</v>
      </c>
      <c r="LZ149" s="175"/>
      <c r="MA149" s="175">
        <v>24</v>
      </c>
      <c r="MB149" s="175"/>
      <c r="MC149" s="175"/>
      <c r="MD149" s="175"/>
      <c r="ME149" s="364"/>
      <c r="MF149" s="374">
        <f t="shared" si="57"/>
        <v>26039</v>
      </c>
      <c r="MG149" s="375">
        <f t="shared" si="58"/>
        <v>71.144808743169392</v>
      </c>
      <c r="MH149" s="369">
        <v>1205</v>
      </c>
      <c r="MI149" s="156">
        <v>62</v>
      </c>
      <c r="MJ149" s="156"/>
      <c r="MK149" s="156"/>
      <c r="ML149" s="156">
        <v>64</v>
      </c>
      <c r="MM149" s="156">
        <v>5992</v>
      </c>
      <c r="MN149" s="156">
        <v>34</v>
      </c>
      <c r="MO149" s="156">
        <v>13</v>
      </c>
      <c r="MP149" s="156">
        <v>2</v>
      </c>
      <c r="MQ149" s="156">
        <v>8</v>
      </c>
      <c r="MR149" s="156">
        <v>12</v>
      </c>
      <c r="MS149" s="156">
        <v>158</v>
      </c>
      <c r="MT149" s="156">
        <v>71</v>
      </c>
      <c r="MU149" s="156"/>
      <c r="MV149" s="156"/>
      <c r="MW149" s="156"/>
      <c r="MX149" s="156"/>
      <c r="MY149" s="156">
        <v>1</v>
      </c>
      <c r="MZ149" s="156">
        <v>93</v>
      </c>
      <c r="NA149" s="156"/>
      <c r="NB149" s="156"/>
      <c r="NC149" s="156">
        <v>12</v>
      </c>
      <c r="ND149" s="156"/>
      <c r="NE149" s="156"/>
      <c r="NF149" s="156"/>
      <c r="NG149" s="156"/>
      <c r="NH149" s="156"/>
      <c r="NI149" s="278"/>
      <c r="NJ149" s="289">
        <f t="shared" si="59"/>
        <v>7727</v>
      </c>
      <c r="NK149" s="290">
        <f t="shared" si="60"/>
        <v>21.112021857923498</v>
      </c>
      <c r="NL149" s="386">
        <f t="shared" si="61"/>
        <v>26039</v>
      </c>
      <c r="NM149" s="387">
        <f t="shared" si="62"/>
        <v>7727</v>
      </c>
      <c r="NN149" s="393">
        <f t="shared" si="63"/>
        <v>0.22883966119765445</v>
      </c>
      <c r="NO149" s="380"/>
      <c r="NP149" s="176">
        <v>870</v>
      </c>
      <c r="NQ149" s="176">
        <v>1230</v>
      </c>
      <c r="NR149" s="176">
        <v>1221</v>
      </c>
      <c r="NS149" s="176">
        <v>2183</v>
      </c>
      <c r="NT149" s="176">
        <v>1362</v>
      </c>
      <c r="NU149" s="176">
        <v>861</v>
      </c>
      <c r="NV149" s="176"/>
      <c r="NW149" s="176"/>
      <c r="NX149" s="176"/>
      <c r="NY149" s="176"/>
      <c r="NZ149" s="176"/>
      <c r="OA149" s="176"/>
      <c r="OB149" s="176"/>
      <c r="OC149" s="176"/>
      <c r="OD149" s="176"/>
      <c r="OE149" s="397"/>
      <c r="OF149" s="403">
        <f t="shared" si="64"/>
        <v>7727</v>
      </c>
      <c r="OG149" s="407">
        <f t="shared" si="65"/>
        <v>0.42979163970493078</v>
      </c>
      <c r="OH149" s="415">
        <v>1531</v>
      </c>
      <c r="OI149" s="416">
        <v>669</v>
      </c>
      <c r="OJ149" s="416">
        <v>200</v>
      </c>
      <c r="OK149" s="416">
        <v>2400</v>
      </c>
      <c r="OL149" s="416"/>
      <c r="OM149" s="416"/>
      <c r="ON149" s="416"/>
      <c r="OO149" s="416"/>
      <c r="OP149" s="417">
        <v>2400</v>
      </c>
      <c r="OQ149" s="429"/>
      <c r="OR149" s="430"/>
      <c r="OS149" s="431"/>
      <c r="OT149" s="346">
        <v>16.8</v>
      </c>
      <c r="OU149" s="177">
        <v>0.93333333333333335</v>
      </c>
      <c r="OV149" s="171">
        <v>10.3</v>
      </c>
      <c r="OW149" s="177">
        <v>0.51500000000000001</v>
      </c>
      <c r="OX149" s="171">
        <v>87.65</v>
      </c>
      <c r="OY149" s="177">
        <v>4.8694444444444445</v>
      </c>
      <c r="OZ149" s="171">
        <v>57</v>
      </c>
      <c r="PA149" s="178">
        <v>2.85</v>
      </c>
      <c r="PB149" s="155">
        <v>64</v>
      </c>
      <c r="PC149" s="156">
        <v>1</v>
      </c>
      <c r="PD149" s="156"/>
      <c r="PE149" s="156"/>
      <c r="PF149" s="156"/>
      <c r="PG149" s="156"/>
      <c r="PH149" s="156"/>
      <c r="PI149" s="156">
        <v>65</v>
      </c>
      <c r="PJ149" s="179">
        <v>6.2064355962952351E-3</v>
      </c>
    </row>
    <row r="150" spans="1:426" x14ac:dyDescent="0.15">
      <c r="A150" s="130" t="s">
        <v>888</v>
      </c>
      <c r="B150" s="131" t="s">
        <v>889</v>
      </c>
      <c r="C150" s="132" t="s">
        <v>890</v>
      </c>
      <c r="D150" s="131" t="s">
        <v>891</v>
      </c>
      <c r="E150" s="131" t="s">
        <v>280</v>
      </c>
      <c r="F150" s="132" t="s">
        <v>293</v>
      </c>
      <c r="G150" s="132" t="s">
        <v>294</v>
      </c>
      <c r="H150" s="132" t="s">
        <v>320</v>
      </c>
      <c r="I150" s="132" t="s">
        <v>210</v>
      </c>
      <c r="J150" s="133" t="s">
        <v>282</v>
      </c>
      <c r="K150" s="134">
        <v>831089</v>
      </c>
      <c r="L150" s="135">
        <v>31116</v>
      </c>
      <c r="M150" s="135">
        <v>831089</v>
      </c>
      <c r="N150" s="135">
        <v>575124</v>
      </c>
      <c r="O150" s="136">
        <v>0.69201252814078873</v>
      </c>
      <c r="P150" s="137">
        <v>0</v>
      </c>
      <c r="Q150" s="138">
        <v>0</v>
      </c>
      <c r="R150" s="139">
        <v>716067.4627700001</v>
      </c>
      <c r="S150" s="139">
        <v>0</v>
      </c>
      <c r="T150" s="139">
        <v>716067.4627700001</v>
      </c>
      <c r="U150" s="467">
        <f t="shared" si="44"/>
        <v>0.86160142026906883</v>
      </c>
      <c r="V150" s="140">
        <v>94.588015870000007</v>
      </c>
      <c r="W150" s="141">
        <v>1</v>
      </c>
      <c r="X150" s="141">
        <v>204.6153439</v>
      </c>
      <c r="Y150" s="141">
        <v>91.981640209999995</v>
      </c>
      <c r="Z150" s="141">
        <v>14.29476191</v>
      </c>
      <c r="AA150" s="141">
        <v>89.187481480000002</v>
      </c>
      <c r="AB150" s="141">
        <v>3.04</v>
      </c>
      <c r="AC150" s="141">
        <v>39.30400298</v>
      </c>
      <c r="AD150" s="141">
        <v>49.737371029999998</v>
      </c>
      <c r="AE150" s="141">
        <v>587.74861738000004</v>
      </c>
      <c r="AF150" s="142">
        <v>0.18966641677554985</v>
      </c>
      <c r="AG150" s="143">
        <v>0.41029150191867597</v>
      </c>
      <c r="AH150" s="147"/>
      <c r="AI150" s="148">
        <v>1</v>
      </c>
      <c r="AJ150" s="149"/>
      <c r="AK150" s="150"/>
      <c r="AL150" s="150"/>
      <c r="AM150" s="150"/>
      <c r="AN150" s="151"/>
      <c r="AO150" s="149">
        <v>1909</v>
      </c>
      <c r="AP150" s="150">
        <v>5289</v>
      </c>
      <c r="AQ150" s="151"/>
      <c r="AR150" s="152"/>
      <c r="AS150" s="153"/>
      <c r="AT150" s="153"/>
      <c r="AU150" s="153"/>
      <c r="AV150" s="153"/>
      <c r="AW150" s="153"/>
      <c r="AX150" s="153"/>
      <c r="AY150" s="153"/>
      <c r="AZ150" s="153"/>
      <c r="BA150" s="153"/>
      <c r="BB150" s="153"/>
      <c r="BC150" s="153"/>
      <c r="BD150" s="153"/>
      <c r="BE150" s="153"/>
      <c r="BF150" s="153"/>
      <c r="BG150" s="153"/>
      <c r="BH150" s="153"/>
      <c r="BI150" s="153"/>
      <c r="BJ150" s="153"/>
      <c r="BK150" s="153"/>
      <c r="BL150" s="153"/>
      <c r="BM150" s="153"/>
      <c r="BN150" s="153"/>
      <c r="BO150" s="153"/>
      <c r="BP150" s="153"/>
      <c r="BQ150" s="153"/>
      <c r="BR150" s="153"/>
      <c r="BS150" s="154"/>
      <c r="BT150" s="155"/>
      <c r="BU150" s="156"/>
      <c r="BV150" s="156"/>
      <c r="BW150" s="156"/>
      <c r="BX150" s="156"/>
      <c r="BY150" s="156"/>
      <c r="BZ150" s="156"/>
      <c r="CA150" s="156"/>
      <c r="CB150" s="156"/>
      <c r="CC150" s="156"/>
      <c r="CD150" s="156"/>
      <c r="CE150" s="156"/>
      <c r="CF150" s="156">
        <v>43</v>
      </c>
      <c r="CG150" s="156"/>
      <c r="CH150" s="156"/>
      <c r="CI150" s="156">
        <v>50</v>
      </c>
      <c r="CJ150" s="156"/>
      <c r="CK150" s="156"/>
      <c r="CL150" s="156"/>
      <c r="CM150" s="156"/>
      <c r="CN150" s="156"/>
      <c r="CO150" s="156">
        <v>22</v>
      </c>
      <c r="CP150" s="156"/>
      <c r="CQ150" s="156"/>
      <c r="CR150" s="156"/>
      <c r="CS150" s="156"/>
      <c r="CT150" s="156"/>
      <c r="CU150" s="156"/>
      <c r="CV150" s="156"/>
      <c r="CW150" s="156"/>
      <c r="CX150" s="156"/>
      <c r="CY150" s="156"/>
      <c r="CZ150" s="156"/>
      <c r="DA150" s="156"/>
      <c r="DB150" s="156"/>
      <c r="DC150" s="156"/>
      <c r="DD150" s="156"/>
      <c r="DE150" s="156"/>
      <c r="DF150" s="156"/>
      <c r="DG150" s="278">
        <v>90</v>
      </c>
      <c r="DH150" s="289">
        <v>205</v>
      </c>
      <c r="DI150" s="290">
        <f t="shared" si="45"/>
        <v>4</v>
      </c>
      <c r="DJ150" s="284"/>
      <c r="DK150" s="158"/>
      <c r="DL150" s="158"/>
      <c r="DM150" s="158"/>
      <c r="DN150" s="158"/>
      <c r="DO150" s="158"/>
      <c r="DP150" s="158"/>
      <c r="DQ150" s="158"/>
      <c r="DR150" s="158"/>
      <c r="DS150" s="158"/>
      <c r="DT150" s="158"/>
      <c r="DU150" s="158"/>
      <c r="DV150" s="158">
        <v>0.45183631973567162</v>
      </c>
      <c r="DW150" s="158"/>
      <c r="DX150" s="158"/>
      <c r="DY150" s="158">
        <v>0.43551912568306012</v>
      </c>
      <c r="DZ150" s="158"/>
      <c r="EA150" s="158"/>
      <c r="EB150" s="158"/>
      <c r="EC150" s="158"/>
      <c r="ED150" s="158"/>
      <c r="EE150" s="158">
        <v>0.38710879284649774</v>
      </c>
      <c r="EF150" s="158"/>
      <c r="EG150" s="158"/>
      <c r="EH150" s="158"/>
      <c r="EI150" s="158"/>
      <c r="EJ150" s="158"/>
      <c r="EK150" s="158"/>
      <c r="EL150" s="158"/>
      <c r="EM150" s="158"/>
      <c r="EN150" s="158"/>
      <c r="EO150" s="158"/>
      <c r="EP150" s="158"/>
      <c r="EQ150" s="158"/>
      <c r="ER150" s="158"/>
      <c r="ES150" s="158"/>
      <c r="ET150" s="158"/>
      <c r="EU150" s="158"/>
      <c r="EV150" s="158"/>
      <c r="EW150" s="159">
        <v>0.59110503946569515</v>
      </c>
      <c r="EX150" s="160">
        <v>0.50205251232840198</v>
      </c>
      <c r="EY150" s="149">
        <v>4</v>
      </c>
      <c r="EZ150" s="150"/>
      <c r="FA150" s="150"/>
      <c r="FB150" s="150"/>
      <c r="FC150" s="150"/>
      <c r="FD150" s="150"/>
      <c r="FE150" s="150"/>
      <c r="FF150" s="150"/>
      <c r="FG150" s="150"/>
      <c r="FH150" s="150"/>
      <c r="FI150" s="150"/>
      <c r="FJ150" s="150"/>
      <c r="FK150" s="150">
        <v>8</v>
      </c>
      <c r="FL150" s="150"/>
      <c r="FM150" s="150"/>
      <c r="FN150" s="150"/>
      <c r="FO150" s="150"/>
      <c r="FP150" s="150"/>
      <c r="FQ150" s="150"/>
      <c r="FR150" s="150"/>
      <c r="FS150" s="150"/>
      <c r="FT150" s="150"/>
      <c r="FU150" s="150"/>
      <c r="FV150" s="150"/>
      <c r="FW150" s="150"/>
      <c r="FX150" s="150"/>
      <c r="FY150" s="150"/>
      <c r="FZ150" s="150"/>
      <c r="GA150" s="150"/>
      <c r="GB150" s="150"/>
      <c r="GC150" s="150"/>
      <c r="GD150" s="296">
        <v>8</v>
      </c>
      <c r="GE150" s="307">
        <v>20</v>
      </c>
      <c r="GF150" s="308">
        <f t="shared" si="46"/>
        <v>3</v>
      </c>
      <c r="GG150" s="302">
        <v>0.71926229508196726</v>
      </c>
      <c r="GH150" s="161"/>
      <c r="GI150" s="161"/>
      <c r="GJ150" s="161"/>
      <c r="GK150" s="161"/>
      <c r="GL150" s="161"/>
      <c r="GM150" s="161"/>
      <c r="GN150" s="161"/>
      <c r="GO150" s="161"/>
      <c r="GP150" s="161"/>
      <c r="GQ150" s="161"/>
      <c r="GR150" s="161"/>
      <c r="GS150" s="161">
        <v>0.55806010928961747</v>
      </c>
      <c r="GT150" s="161"/>
      <c r="GU150" s="161"/>
      <c r="GV150" s="161"/>
      <c r="GW150" s="161"/>
      <c r="GX150" s="161"/>
      <c r="GY150" s="161"/>
      <c r="GZ150" s="161"/>
      <c r="HA150" s="161"/>
      <c r="HB150" s="161"/>
      <c r="HC150" s="161"/>
      <c r="HD150" s="161"/>
      <c r="HE150" s="161"/>
      <c r="HF150" s="161"/>
      <c r="HG150" s="161"/>
      <c r="HH150" s="161"/>
      <c r="HI150" s="161"/>
      <c r="HJ150" s="161"/>
      <c r="HK150" s="161"/>
      <c r="HL150" s="162">
        <v>0.61338797814207646</v>
      </c>
      <c r="HM150" s="163">
        <v>0.61243169398907105</v>
      </c>
      <c r="HN150" s="152">
        <v>243</v>
      </c>
      <c r="HO150" s="153"/>
      <c r="HP150" s="153"/>
      <c r="HQ150" s="153"/>
      <c r="HR150" s="153"/>
      <c r="HS150" s="164"/>
      <c r="HT150" s="153"/>
      <c r="HU150" s="165"/>
      <c r="HV150" s="154"/>
      <c r="HW150" s="144">
        <v>52</v>
      </c>
      <c r="HX150" s="145">
        <v>91</v>
      </c>
      <c r="HY150" s="145">
        <v>8</v>
      </c>
      <c r="HZ150" s="145">
        <v>51</v>
      </c>
      <c r="IA150" s="145">
        <v>612</v>
      </c>
      <c r="IB150" s="145">
        <v>784</v>
      </c>
      <c r="IC150" s="145">
        <v>1034</v>
      </c>
      <c r="ID150" s="145">
        <v>399</v>
      </c>
      <c r="IE150" s="145">
        <v>215</v>
      </c>
      <c r="IF150" s="145">
        <v>158</v>
      </c>
      <c r="IG150" s="145">
        <v>271</v>
      </c>
      <c r="IH150" s="145">
        <v>545</v>
      </c>
      <c r="II150" s="145">
        <v>6</v>
      </c>
      <c r="IJ150" s="145">
        <v>1033</v>
      </c>
      <c r="IK150" s="145">
        <v>1270</v>
      </c>
      <c r="IL150" s="145">
        <v>1110</v>
      </c>
      <c r="IM150" s="145">
        <v>106</v>
      </c>
      <c r="IN150" s="145">
        <v>16</v>
      </c>
      <c r="IO150" s="145">
        <v>204</v>
      </c>
      <c r="IP150" s="145">
        <v>14</v>
      </c>
      <c r="IQ150" s="145">
        <v>192</v>
      </c>
      <c r="IR150" s="145">
        <v>71</v>
      </c>
      <c r="IS150" s="145">
        <v>3</v>
      </c>
      <c r="IT150" s="145">
        <v>20</v>
      </c>
      <c r="IU150" s="145"/>
      <c r="IV150" s="145"/>
      <c r="IW150" s="145">
        <v>9</v>
      </c>
      <c r="IX150" s="146">
        <v>4</v>
      </c>
      <c r="IY150" s="166">
        <v>8278</v>
      </c>
      <c r="IZ150" s="315">
        <f t="shared" si="47"/>
        <v>6.2817105581058231E-3</v>
      </c>
      <c r="JA150" s="439">
        <f t="shared" si="48"/>
        <v>22.617486338797814</v>
      </c>
      <c r="JB150" s="444">
        <v>651</v>
      </c>
      <c r="JC150" s="452">
        <v>7.8642184102440199E-2</v>
      </c>
      <c r="JD150" s="445">
        <v>2881</v>
      </c>
      <c r="JE150" s="454">
        <v>0.34803092534428604</v>
      </c>
      <c r="JF150" s="167">
        <v>28.615384615384617</v>
      </c>
      <c r="JG150" s="168">
        <v>7.1758241758241761</v>
      </c>
      <c r="JH150" s="168">
        <v>6.625</v>
      </c>
      <c r="JI150" s="168">
        <v>7.4705882352941178</v>
      </c>
      <c r="JJ150" s="168">
        <v>8.4656862745098032</v>
      </c>
      <c r="JK150" s="168">
        <v>7.4489795918367347</v>
      </c>
      <c r="JL150" s="168">
        <v>6.2108317214700195</v>
      </c>
      <c r="JM150" s="168">
        <v>8.0827067669172941</v>
      </c>
      <c r="JN150" s="168">
        <v>8.9953488372093027</v>
      </c>
      <c r="JO150" s="168">
        <v>9.1265822784810133</v>
      </c>
      <c r="JP150" s="168">
        <v>7.1033210332103325</v>
      </c>
      <c r="JQ150" s="168">
        <v>6.761467889908257</v>
      </c>
      <c r="JR150" s="168">
        <v>5</v>
      </c>
      <c r="JS150" s="168">
        <v>4.0648596321393997</v>
      </c>
      <c r="JT150" s="168">
        <v>4.0598425196850396</v>
      </c>
      <c r="JU150" s="168">
        <v>3.7909909909909909</v>
      </c>
      <c r="JV150" s="168">
        <v>6.367924528301887</v>
      </c>
      <c r="JW150" s="168">
        <v>10.8125</v>
      </c>
      <c r="JX150" s="168">
        <v>11.151960784313726</v>
      </c>
      <c r="JY150" s="168">
        <v>3.7857142857142856</v>
      </c>
      <c r="JZ150" s="168">
        <v>2.2552083333333335</v>
      </c>
      <c r="KA150" s="168">
        <v>3.788732394366197</v>
      </c>
      <c r="KB150" s="168">
        <v>30.666666666666668</v>
      </c>
      <c r="KC150" s="168">
        <v>3.85</v>
      </c>
      <c r="KD150" s="168"/>
      <c r="KE150" s="168"/>
      <c r="KF150" s="168">
        <v>13.444444444444445</v>
      </c>
      <c r="KG150" s="169">
        <v>6</v>
      </c>
      <c r="KH150" s="464">
        <f t="shared" si="49"/>
        <v>8.5046371538462164</v>
      </c>
      <c r="KI150" s="149">
        <v>2384</v>
      </c>
      <c r="KJ150" s="150">
        <v>1151</v>
      </c>
      <c r="KK150" s="150">
        <v>3</v>
      </c>
      <c r="KL150" s="150">
        <v>15</v>
      </c>
      <c r="KM150" s="150"/>
      <c r="KN150" s="296">
        <v>4725</v>
      </c>
      <c r="KO150" s="330">
        <f t="shared" si="50"/>
        <v>0.28799226866392846</v>
      </c>
      <c r="KP150" s="331">
        <f t="shared" si="51"/>
        <v>0.13904324716115005</v>
      </c>
      <c r="KQ150" s="331">
        <f t="shared" si="52"/>
        <v>3.6240637835225899E-4</v>
      </c>
      <c r="KR150" s="331">
        <f t="shared" si="53"/>
        <v>1.812031891761295E-3</v>
      </c>
      <c r="KS150" s="331">
        <f t="shared" si="54"/>
        <v>0</v>
      </c>
      <c r="KT150" s="332">
        <v>0.57079004590480797</v>
      </c>
      <c r="KU150" s="324">
        <v>6247.0574000000006</v>
      </c>
      <c r="KV150" s="170">
        <v>359.15989999999999</v>
      </c>
      <c r="KW150" s="342">
        <v>6606.2173000000012</v>
      </c>
      <c r="KX150" s="351">
        <f t="shared" si="55"/>
        <v>5.4366952173977072E-2</v>
      </c>
      <c r="KY150" s="352">
        <f t="shared" si="56"/>
        <v>0.79804509543367974</v>
      </c>
      <c r="KZ150" s="346">
        <v>3805.7366000000006</v>
      </c>
      <c r="LA150" s="171">
        <v>2394.0661</v>
      </c>
      <c r="LB150" s="172">
        <v>406.41460000000001</v>
      </c>
      <c r="LC150" s="173">
        <v>0.57608407764606839</v>
      </c>
      <c r="LD150" s="174">
        <v>317</v>
      </c>
      <c r="LE150" s="175">
        <v>458</v>
      </c>
      <c r="LF150" s="175">
        <v>43</v>
      </c>
      <c r="LG150" s="175">
        <v>332</v>
      </c>
      <c r="LH150" s="175">
        <v>4140</v>
      </c>
      <c r="LI150" s="175">
        <v>4588</v>
      </c>
      <c r="LJ150" s="175">
        <v>4779</v>
      </c>
      <c r="LK150" s="175">
        <v>2639</v>
      </c>
      <c r="LL150" s="175">
        <v>1543</v>
      </c>
      <c r="LM150" s="175">
        <v>1137</v>
      </c>
      <c r="LN150" s="175">
        <v>1569</v>
      </c>
      <c r="LO150" s="175">
        <v>2996</v>
      </c>
      <c r="LP150" s="175">
        <v>24</v>
      </c>
      <c r="LQ150" s="175">
        <v>2976</v>
      </c>
      <c r="LR150" s="175">
        <v>3917</v>
      </c>
      <c r="LS150" s="175">
        <v>3114</v>
      </c>
      <c r="LT150" s="175">
        <v>554</v>
      </c>
      <c r="LU150" s="175">
        <v>125</v>
      </c>
      <c r="LV150" s="175">
        <v>1727</v>
      </c>
      <c r="LW150" s="175">
        <v>33</v>
      </c>
      <c r="LX150" s="175">
        <v>137</v>
      </c>
      <c r="LY150" s="175">
        <v>146</v>
      </c>
      <c r="LZ150" s="175">
        <v>90</v>
      </c>
      <c r="MA150" s="175">
        <v>60</v>
      </c>
      <c r="MB150" s="175"/>
      <c r="MC150" s="175"/>
      <c r="MD150" s="175">
        <v>76</v>
      </c>
      <c r="ME150" s="364">
        <v>20</v>
      </c>
      <c r="MF150" s="374">
        <f t="shared" si="57"/>
        <v>37540</v>
      </c>
      <c r="MG150" s="375">
        <f t="shared" si="58"/>
        <v>102.56830601092896</v>
      </c>
      <c r="MH150" s="369">
        <v>1117</v>
      </c>
      <c r="MI150" s="156">
        <v>108</v>
      </c>
      <c r="MJ150" s="156">
        <v>2</v>
      </c>
      <c r="MK150" s="156"/>
      <c r="ML150" s="156">
        <v>436</v>
      </c>
      <c r="MM150" s="156">
        <v>473</v>
      </c>
      <c r="MN150" s="156">
        <v>611</v>
      </c>
      <c r="MO150" s="156">
        <v>190</v>
      </c>
      <c r="MP150" s="156">
        <v>178</v>
      </c>
      <c r="MQ150" s="156">
        <v>154</v>
      </c>
      <c r="MR150" s="156">
        <v>84</v>
      </c>
      <c r="MS150" s="156">
        <v>148</v>
      </c>
      <c r="MT150" s="156"/>
      <c r="MU150" s="156">
        <v>327</v>
      </c>
      <c r="MV150" s="156">
        <v>11</v>
      </c>
      <c r="MW150" s="156"/>
      <c r="MX150" s="156">
        <v>18</v>
      </c>
      <c r="MY150" s="156">
        <v>32</v>
      </c>
      <c r="MZ150" s="156">
        <v>348</v>
      </c>
      <c r="NA150" s="156">
        <v>7</v>
      </c>
      <c r="NB150" s="156">
        <v>168</v>
      </c>
      <c r="NC150" s="156">
        <v>63</v>
      </c>
      <c r="ND150" s="156"/>
      <c r="NE150" s="156"/>
      <c r="NF150" s="156"/>
      <c r="NG150" s="156"/>
      <c r="NH150" s="156">
        <v>35</v>
      </c>
      <c r="NI150" s="278"/>
      <c r="NJ150" s="289">
        <f t="shared" si="59"/>
        <v>4510</v>
      </c>
      <c r="NK150" s="290">
        <f t="shared" si="60"/>
        <v>12.3224043715847</v>
      </c>
      <c r="NL150" s="386">
        <f t="shared" si="61"/>
        <v>37540</v>
      </c>
      <c r="NM150" s="387">
        <f t="shared" si="62"/>
        <v>4510</v>
      </c>
      <c r="NN150" s="393">
        <f t="shared" si="63"/>
        <v>0.10725326991676576</v>
      </c>
      <c r="NO150" s="380"/>
      <c r="NP150" s="176">
        <v>6</v>
      </c>
      <c r="NQ150" s="176">
        <v>70</v>
      </c>
      <c r="NR150" s="176">
        <v>249</v>
      </c>
      <c r="NS150" s="176">
        <v>1564</v>
      </c>
      <c r="NT150" s="176">
        <v>1266</v>
      </c>
      <c r="NU150" s="176">
        <v>1355</v>
      </c>
      <c r="NV150" s="176"/>
      <c r="NW150" s="176"/>
      <c r="NX150" s="176"/>
      <c r="NY150" s="176"/>
      <c r="NZ150" s="176"/>
      <c r="OA150" s="176"/>
      <c r="OB150" s="176"/>
      <c r="OC150" s="176"/>
      <c r="OD150" s="176"/>
      <c r="OE150" s="397"/>
      <c r="OF150" s="403">
        <f t="shared" si="64"/>
        <v>4510</v>
      </c>
      <c r="OG150" s="407">
        <f t="shared" si="65"/>
        <v>7.2062084257206213E-2</v>
      </c>
      <c r="OH150" s="415">
        <v>597</v>
      </c>
      <c r="OI150" s="416">
        <v>28</v>
      </c>
      <c r="OJ150" s="416">
        <v>108</v>
      </c>
      <c r="OK150" s="416">
        <v>733</v>
      </c>
      <c r="OL150" s="416">
        <v>14</v>
      </c>
      <c r="OM150" s="416">
        <v>19</v>
      </c>
      <c r="ON150" s="416">
        <v>169</v>
      </c>
      <c r="OO150" s="416">
        <v>202</v>
      </c>
      <c r="OP150" s="417">
        <v>935</v>
      </c>
      <c r="OQ150" s="429"/>
      <c r="OR150" s="430"/>
      <c r="OS150" s="431"/>
      <c r="OT150" s="346">
        <v>5.3999999999999995</v>
      </c>
      <c r="OU150" s="177">
        <v>1.3499999999999999</v>
      </c>
      <c r="OV150" s="171">
        <v>6.2</v>
      </c>
      <c r="OW150" s="177">
        <v>0.38750000000000001</v>
      </c>
      <c r="OX150" s="171">
        <v>25.43</v>
      </c>
      <c r="OY150" s="177">
        <v>6.3574999999999999</v>
      </c>
      <c r="OZ150" s="171">
        <v>42.769999999999996</v>
      </c>
      <c r="PA150" s="178">
        <v>2.6731249999999998</v>
      </c>
      <c r="PB150" s="155"/>
      <c r="PC150" s="156"/>
      <c r="PD150" s="156"/>
      <c r="PE150" s="156"/>
      <c r="PF150" s="156"/>
      <c r="PG150" s="156"/>
      <c r="PH150" s="156"/>
      <c r="PI150" s="156"/>
      <c r="PJ150" s="157"/>
    </row>
    <row r="151" spans="1:426" x14ac:dyDescent="0.15">
      <c r="A151" s="130" t="s">
        <v>892</v>
      </c>
      <c r="B151" s="131" t="s">
        <v>893</v>
      </c>
      <c r="C151" s="132" t="s">
        <v>894</v>
      </c>
      <c r="D151" s="131" t="s">
        <v>895</v>
      </c>
      <c r="E151" s="131" t="s">
        <v>280</v>
      </c>
      <c r="F151" s="132" t="s">
        <v>293</v>
      </c>
      <c r="G151" s="132" t="s">
        <v>294</v>
      </c>
      <c r="H151" s="132" t="s">
        <v>492</v>
      </c>
      <c r="I151" s="132" t="s">
        <v>493</v>
      </c>
      <c r="J151" s="133" t="s">
        <v>282</v>
      </c>
      <c r="K151" s="134">
        <v>1</v>
      </c>
      <c r="L151" s="135">
        <v>0</v>
      </c>
      <c r="M151" s="135">
        <v>1</v>
      </c>
      <c r="N151" s="135">
        <v>1</v>
      </c>
      <c r="O151" s="136">
        <v>1</v>
      </c>
      <c r="P151" s="137">
        <v>0</v>
      </c>
      <c r="Q151" s="138">
        <v>31604.80413</v>
      </c>
      <c r="R151" s="139">
        <v>10698.11102</v>
      </c>
      <c r="S151" s="139">
        <v>0</v>
      </c>
      <c r="T151" s="139">
        <v>42302.915150000001</v>
      </c>
      <c r="U151" s="467"/>
      <c r="V151" s="140">
        <v>8</v>
      </c>
      <c r="W151" s="141">
        <v>0</v>
      </c>
      <c r="X151" s="141">
        <v>9</v>
      </c>
      <c r="Y151" s="141">
        <v>4</v>
      </c>
      <c r="Z151" s="141">
        <v>12</v>
      </c>
      <c r="AA151" s="141">
        <v>0</v>
      </c>
      <c r="AB151" s="141">
        <v>9</v>
      </c>
      <c r="AC151" s="141">
        <v>26</v>
      </c>
      <c r="AD151" s="141">
        <v>2</v>
      </c>
      <c r="AE151" s="141">
        <v>70</v>
      </c>
      <c r="AF151" s="142">
        <v>0.19047619047619047</v>
      </c>
      <c r="AG151" s="143">
        <v>0.21428571428571427</v>
      </c>
      <c r="AH151" s="147"/>
      <c r="AI151" s="148"/>
      <c r="AJ151" s="149"/>
      <c r="AK151" s="150"/>
      <c r="AL151" s="150"/>
      <c r="AM151" s="150"/>
      <c r="AN151" s="151"/>
      <c r="AO151" s="149"/>
      <c r="AP151" s="150"/>
      <c r="AQ151" s="151"/>
      <c r="AR151" s="152"/>
      <c r="AS151" s="153"/>
      <c r="AT151" s="153"/>
      <c r="AU151" s="153"/>
      <c r="AV151" s="153"/>
      <c r="AW151" s="153"/>
      <c r="AX151" s="153"/>
      <c r="AY151" s="153"/>
      <c r="AZ151" s="153"/>
      <c r="BA151" s="153"/>
      <c r="BB151" s="153"/>
      <c r="BC151" s="153"/>
      <c r="BD151" s="153"/>
      <c r="BE151" s="153"/>
      <c r="BF151" s="153"/>
      <c r="BG151" s="153"/>
      <c r="BH151" s="153"/>
      <c r="BI151" s="153"/>
      <c r="BJ151" s="153"/>
      <c r="BK151" s="153"/>
      <c r="BL151" s="153"/>
      <c r="BM151" s="153"/>
      <c r="BN151" s="153"/>
      <c r="BO151" s="153"/>
      <c r="BP151" s="153"/>
      <c r="BQ151" s="153"/>
      <c r="BR151" s="153"/>
      <c r="BS151" s="154"/>
      <c r="BT151" s="155"/>
      <c r="BU151" s="156"/>
      <c r="BV151" s="156"/>
      <c r="BW151" s="156"/>
      <c r="BX151" s="156"/>
      <c r="BY151" s="156"/>
      <c r="BZ151" s="156"/>
      <c r="CA151" s="156"/>
      <c r="CB151" s="156"/>
      <c r="CC151" s="156"/>
      <c r="CD151" s="156"/>
      <c r="CE151" s="156"/>
      <c r="CF151" s="156">
        <v>11</v>
      </c>
      <c r="CG151" s="156"/>
      <c r="CH151" s="156"/>
      <c r="CI151" s="156"/>
      <c r="CJ151" s="156"/>
      <c r="CK151" s="156"/>
      <c r="CL151" s="156"/>
      <c r="CM151" s="156"/>
      <c r="CN151" s="156"/>
      <c r="CO151" s="156"/>
      <c r="CP151" s="156"/>
      <c r="CQ151" s="156"/>
      <c r="CR151" s="156"/>
      <c r="CS151" s="156"/>
      <c r="CT151" s="156"/>
      <c r="CU151" s="156"/>
      <c r="CV151" s="156"/>
      <c r="CW151" s="156"/>
      <c r="CX151" s="156"/>
      <c r="CY151" s="156"/>
      <c r="CZ151" s="156"/>
      <c r="DA151" s="156"/>
      <c r="DB151" s="156"/>
      <c r="DC151" s="156"/>
      <c r="DD151" s="156"/>
      <c r="DE151" s="156"/>
      <c r="DF151" s="156"/>
      <c r="DG151" s="278"/>
      <c r="DH151" s="289">
        <v>11</v>
      </c>
      <c r="DI151" s="290">
        <f t="shared" si="45"/>
        <v>1</v>
      </c>
      <c r="DJ151" s="284"/>
      <c r="DK151" s="158"/>
      <c r="DL151" s="158"/>
      <c r="DM151" s="158"/>
      <c r="DN151" s="158"/>
      <c r="DO151" s="158"/>
      <c r="DP151" s="158"/>
      <c r="DQ151" s="158"/>
      <c r="DR151" s="158"/>
      <c r="DS151" s="158"/>
      <c r="DT151" s="158"/>
      <c r="DU151" s="158"/>
      <c r="DV151" s="158">
        <v>3.303527074018877E-2</v>
      </c>
      <c r="DW151" s="158"/>
      <c r="DX151" s="158"/>
      <c r="DY151" s="158"/>
      <c r="DZ151" s="158"/>
      <c r="EA151" s="158"/>
      <c r="EB151" s="158"/>
      <c r="EC151" s="158"/>
      <c r="ED151" s="158"/>
      <c r="EE151" s="158"/>
      <c r="EF151" s="158"/>
      <c r="EG151" s="158"/>
      <c r="EH151" s="158"/>
      <c r="EI151" s="158"/>
      <c r="EJ151" s="158"/>
      <c r="EK151" s="158"/>
      <c r="EL151" s="158"/>
      <c r="EM151" s="158"/>
      <c r="EN151" s="158"/>
      <c r="EO151" s="158"/>
      <c r="EP151" s="158"/>
      <c r="EQ151" s="158"/>
      <c r="ER151" s="158"/>
      <c r="ES151" s="158"/>
      <c r="ET151" s="158"/>
      <c r="EU151" s="158"/>
      <c r="EV151" s="158"/>
      <c r="EW151" s="159"/>
      <c r="EX151" s="160">
        <v>3.303527074018877E-2</v>
      </c>
      <c r="EY151" s="149"/>
      <c r="EZ151" s="150"/>
      <c r="FA151" s="150"/>
      <c r="FB151" s="150"/>
      <c r="FC151" s="150"/>
      <c r="FD151" s="150"/>
      <c r="FE151" s="150"/>
      <c r="FF151" s="150"/>
      <c r="FG151" s="150"/>
      <c r="FH151" s="150"/>
      <c r="FI151" s="150"/>
      <c r="FJ151" s="150"/>
      <c r="FK151" s="150"/>
      <c r="FL151" s="150"/>
      <c r="FM151" s="150"/>
      <c r="FN151" s="150"/>
      <c r="FO151" s="150"/>
      <c r="FP151" s="150"/>
      <c r="FQ151" s="150"/>
      <c r="FR151" s="150"/>
      <c r="FS151" s="150"/>
      <c r="FT151" s="150"/>
      <c r="FU151" s="150"/>
      <c r="FV151" s="150"/>
      <c r="FW151" s="150"/>
      <c r="FX151" s="150"/>
      <c r="FY151" s="150"/>
      <c r="FZ151" s="150"/>
      <c r="GA151" s="150"/>
      <c r="GB151" s="150"/>
      <c r="GC151" s="150"/>
      <c r="GD151" s="296"/>
      <c r="GE151" s="307"/>
      <c r="GF151" s="308"/>
      <c r="GG151" s="302"/>
      <c r="GH151" s="161"/>
      <c r="GI151" s="161"/>
      <c r="GJ151" s="161"/>
      <c r="GK151" s="161"/>
      <c r="GL151" s="161"/>
      <c r="GM151" s="161"/>
      <c r="GN151" s="161"/>
      <c r="GO151" s="161"/>
      <c r="GP151" s="161"/>
      <c r="GQ151" s="161"/>
      <c r="GR151" s="161"/>
      <c r="GS151" s="161"/>
      <c r="GT151" s="161"/>
      <c r="GU151" s="161"/>
      <c r="GV151" s="161"/>
      <c r="GW151" s="161"/>
      <c r="GX151" s="161"/>
      <c r="GY151" s="161"/>
      <c r="GZ151" s="161"/>
      <c r="HA151" s="161"/>
      <c r="HB151" s="161"/>
      <c r="HC151" s="161"/>
      <c r="HD151" s="161"/>
      <c r="HE151" s="161"/>
      <c r="HF151" s="161"/>
      <c r="HG151" s="161"/>
      <c r="HH151" s="161"/>
      <c r="HI151" s="161"/>
      <c r="HJ151" s="161"/>
      <c r="HK151" s="161"/>
      <c r="HL151" s="162"/>
      <c r="HM151" s="163"/>
      <c r="HN151" s="152"/>
      <c r="HO151" s="153"/>
      <c r="HP151" s="153"/>
      <c r="HQ151" s="153"/>
      <c r="HR151" s="153"/>
      <c r="HS151" s="164"/>
      <c r="HT151" s="153"/>
      <c r="HU151" s="165"/>
      <c r="HV151" s="154"/>
      <c r="HW151" s="144"/>
      <c r="HX151" s="145"/>
      <c r="HY151" s="145"/>
      <c r="HZ151" s="145"/>
      <c r="IA151" s="145"/>
      <c r="IB151" s="145"/>
      <c r="IC151" s="145"/>
      <c r="ID151" s="145"/>
      <c r="IE151" s="145"/>
      <c r="IF151" s="145"/>
      <c r="IG151" s="145"/>
      <c r="IH151" s="145"/>
      <c r="II151" s="145"/>
      <c r="IJ151" s="145">
        <v>116</v>
      </c>
      <c r="IK151" s="145">
        <v>16</v>
      </c>
      <c r="IL151" s="145"/>
      <c r="IM151" s="145"/>
      <c r="IN151" s="145"/>
      <c r="IO151" s="145"/>
      <c r="IP151" s="145"/>
      <c r="IQ151" s="145"/>
      <c r="IR151" s="145"/>
      <c r="IS151" s="145"/>
      <c r="IT151" s="145"/>
      <c r="IU151" s="145"/>
      <c r="IV151" s="145"/>
      <c r="IW151" s="145"/>
      <c r="IX151" s="146"/>
      <c r="IY151" s="166">
        <v>132</v>
      </c>
      <c r="IZ151" s="315"/>
      <c r="JA151" s="462">
        <f t="shared" si="48"/>
        <v>0.36065573770491804</v>
      </c>
      <c r="JB151" s="444">
        <v>18</v>
      </c>
      <c r="JC151" s="452">
        <v>0.13636363636363635</v>
      </c>
      <c r="JD151" s="445">
        <v>78</v>
      </c>
      <c r="JE151" s="454">
        <v>0.59090909090909094</v>
      </c>
      <c r="JF151" s="167"/>
      <c r="JG151" s="168"/>
      <c r="JH151" s="168"/>
      <c r="JI151" s="168"/>
      <c r="JJ151" s="168"/>
      <c r="JK151" s="168"/>
      <c r="JL151" s="168"/>
      <c r="JM151" s="168"/>
      <c r="JN151" s="168"/>
      <c r="JO151" s="168"/>
      <c r="JP151" s="168"/>
      <c r="JQ151" s="168"/>
      <c r="JR151" s="168"/>
      <c r="JS151" s="168">
        <v>1.0086206896551724</v>
      </c>
      <c r="JT151" s="168">
        <v>1</v>
      </c>
      <c r="JU151" s="168"/>
      <c r="JV151" s="168"/>
      <c r="JW151" s="168"/>
      <c r="JX151" s="168"/>
      <c r="JY151" s="168"/>
      <c r="JZ151" s="168"/>
      <c r="KA151" s="168"/>
      <c r="KB151" s="168"/>
      <c r="KC151" s="168"/>
      <c r="KD151" s="168"/>
      <c r="KE151" s="168"/>
      <c r="KF151" s="168"/>
      <c r="KG151" s="169"/>
      <c r="KH151" s="464">
        <f t="shared" si="49"/>
        <v>1.0043103448275863</v>
      </c>
      <c r="KI151" s="149">
        <v>132</v>
      </c>
      <c r="KJ151" s="150"/>
      <c r="KK151" s="150"/>
      <c r="KL151" s="150"/>
      <c r="KM151" s="150"/>
      <c r="KN151" s="296"/>
      <c r="KO151" s="330">
        <f t="shared" si="50"/>
        <v>1</v>
      </c>
      <c r="KP151" s="331">
        <f t="shared" si="51"/>
        <v>0</v>
      </c>
      <c r="KQ151" s="331">
        <f t="shared" si="52"/>
        <v>0</v>
      </c>
      <c r="KR151" s="331">
        <f t="shared" si="53"/>
        <v>0</v>
      </c>
      <c r="KS151" s="331">
        <f t="shared" si="54"/>
        <v>0</v>
      </c>
      <c r="KT151" s="332">
        <v>0</v>
      </c>
      <c r="KU151" s="324">
        <v>15.969500000000002</v>
      </c>
      <c r="KV151" s="170">
        <v>0.14460000000000001</v>
      </c>
      <c r="KW151" s="342">
        <v>16.114100000000001</v>
      </c>
      <c r="KX151" s="351">
        <f t="shared" si="55"/>
        <v>8.9735076734040378E-3</v>
      </c>
      <c r="KY151" s="352">
        <f t="shared" si="56"/>
        <v>0.12207651515151516</v>
      </c>
      <c r="KZ151" s="346"/>
      <c r="LA151" s="171">
        <v>16.114100000000001</v>
      </c>
      <c r="LB151" s="172"/>
      <c r="LC151" s="173">
        <v>0</v>
      </c>
      <c r="LD151" s="174"/>
      <c r="LE151" s="175"/>
      <c r="LF151" s="175"/>
      <c r="LG151" s="175"/>
      <c r="LH151" s="175"/>
      <c r="LI151" s="175"/>
      <c r="LJ151" s="175"/>
      <c r="LK151" s="175"/>
      <c r="LL151" s="175"/>
      <c r="LM151" s="175"/>
      <c r="LN151" s="175"/>
      <c r="LO151" s="175"/>
      <c r="LP151" s="175"/>
      <c r="LQ151" s="175">
        <v>117</v>
      </c>
      <c r="LR151" s="175">
        <v>16</v>
      </c>
      <c r="LS151" s="175"/>
      <c r="LT151" s="175"/>
      <c r="LU151" s="175"/>
      <c r="LV151" s="175"/>
      <c r="LW151" s="175"/>
      <c r="LX151" s="175"/>
      <c r="LY151" s="175"/>
      <c r="LZ151" s="175"/>
      <c r="MA151" s="175"/>
      <c r="MB151" s="175"/>
      <c r="MC151" s="175"/>
      <c r="MD151" s="175"/>
      <c r="ME151" s="364"/>
      <c r="MF151" s="374">
        <f t="shared" si="57"/>
        <v>133</v>
      </c>
      <c r="MG151" s="375">
        <f t="shared" si="58"/>
        <v>0.36338797814207652</v>
      </c>
      <c r="MH151" s="369"/>
      <c r="MI151" s="156"/>
      <c r="MJ151" s="156"/>
      <c r="MK151" s="156"/>
      <c r="ML151" s="156"/>
      <c r="MM151" s="156"/>
      <c r="MN151" s="156"/>
      <c r="MO151" s="156"/>
      <c r="MP151" s="156"/>
      <c r="MQ151" s="156"/>
      <c r="MR151" s="156"/>
      <c r="MS151" s="156"/>
      <c r="MT151" s="156"/>
      <c r="MU151" s="156"/>
      <c r="MV151" s="156"/>
      <c r="MW151" s="156"/>
      <c r="MX151" s="156"/>
      <c r="MY151" s="156"/>
      <c r="MZ151" s="156"/>
      <c r="NA151" s="156"/>
      <c r="NB151" s="156"/>
      <c r="NC151" s="156"/>
      <c r="ND151" s="156"/>
      <c r="NE151" s="156"/>
      <c r="NF151" s="156"/>
      <c r="NG151" s="156"/>
      <c r="NH151" s="156"/>
      <c r="NI151" s="278"/>
      <c r="NJ151" s="289">
        <f t="shared" si="59"/>
        <v>0</v>
      </c>
      <c r="NK151" s="290"/>
      <c r="NL151" s="386">
        <f t="shared" si="61"/>
        <v>133</v>
      </c>
      <c r="NM151" s="387">
        <f t="shared" si="62"/>
        <v>0</v>
      </c>
      <c r="NN151" s="393">
        <f t="shared" si="63"/>
        <v>0</v>
      </c>
      <c r="NO151" s="380"/>
      <c r="NP151" s="176"/>
      <c r="NQ151" s="176"/>
      <c r="NR151" s="176"/>
      <c r="NS151" s="176"/>
      <c r="NT151" s="176"/>
      <c r="NU151" s="176"/>
      <c r="NV151" s="176"/>
      <c r="NW151" s="176"/>
      <c r="NX151" s="176"/>
      <c r="NY151" s="176"/>
      <c r="NZ151" s="176"/>
      <c r="OA151" s="176"/>
      <c r="OB151" s="176"/>
      <c r="OC151" s="176"/>
      <c r="OD151" s="176"/>
      <c r="OE151" s="397"/>
      <c r="OF151" s="403"/>
      <c r="OG151" s="407"/>
      <c r="OH151" s="415"/>
      <c r="OI151" s="416"/>
      <c r="OJ151" s="416"/>
      <c r="OK151" s="416"/>
      <c r="OL151" s="416"/>
      <c r="OM151" s="416"/>
      <c r="ON151" s="416"/>
      <c r="OO151" s="416"/>
      <c r="OP151" s="417"/>
      <c r="OQ151" s="429"/>
      <c r="OR151" s="430"/>
      <c r="OS151" s="431"/>
      <c r="OT151" s="346"/>
      <c r="OU151" s="177"/>
      <c r="OV151" s="171"/>
      <c r="OW151" s="177"/>
      <c r="OX151" s="171"/>
      <c r="OY151" s="177"/>
      <c r="OZ151" s="171"/>
      <c r="PA151" s="178"/>
      <c r="PB151" s="155"/>
      <c r="PC151" s="156"/>
      <c r="PD151" s="156"/>
      <c r="PE151" s="156">
        <v>95</v>
      </c>
      <c r="PF151" s="156"/>
      <c r="PG151" s="156"/>
      <c r="PH151" s="156"/>
      <c r="PI151" s="156">
        <v>95</v>
      </c>
      <c r="PJ151" s="179">
        <v>0.71969696969696972</v>
      </c>
    </row>
    <row r="152" spans="1:426" x14ac:dyDescent="0.15">
      <c r="A152" s="130" t="s">
        <v>896</v>
      </c>
      <c r="B152" s="131" t="s">
        <v>897</v>
      </c>
      <c r="C152" s="132" t="s">
        <v>898</v>
      </c>
      <c r="D152" s="131" t="s">
        <v>899</v>
      </c>
      <c r="E152" s="131" t="s">
        <v>207</v>
      </c>
      <c r="F152" s="132" t="s">
        <v>260</v>
      </c>
      <c r="G152" s="132" t="s">
        <v>260</v>
      </c>
      <c r="H152" s="132" t="s">
        <v>492</v>
      </c>
      <c r="I152" s="132" t="s">
        <v>493</v>
      </c>
      <c r="J152" s="133" t="s">
        <v>282</v>
      </c>
      <c r="K152" s="134">
        <v>327269</v>
      </c>
      <c r="L152" s="135">
        <v>0</v>
      </c>
      <c r="M152" s="135">
        <v>273125</v>
      </c>
      <c r="N152" s="135">
        <v>165165</v>
      </c>
      <c r="O152" s="136">
        <v>0.60472311212814644</v>
      </c>
      <c r="P152" s="137">
        <v>54144</v>
      </c>
      <c r="Q152" s="138">
        <v>0</v>
      </c>
      <c r="R152" s="139">
        <v>310545.02110999997</v>
      </c>
      <c r="S152" s="139">
        <v>0</v>
      </c>
      <c r="T152" s="139">
        <v>310545.02110999997</v>
      </c>
      <c r="U152" s="467">
        <f t="shared" si="44"/>
        <v>0.94889837140089639</v>
      </c>
      <c r="V152" s="140">
        <v>18.78</v>
      </c>
      <c r="W152" s="141">
        <v>0</v>
      </c>
      <c r="X152" s="141">
        <v>28.61</v>
      </c>
      <c r="Y152" s="141">
        <v>0.93</v>
      </c>
      <c r="Z152" s="141">
        <v>0</v>
      </c>
      <c r="AA152" s="141">
        <v>7.99</v>
      </c>
      <c r="AB152" s="141">
        <v>0</v>
      </c>
      <c r="AC152" s="141">
        <v>12.21503968</v>
      </c>
      <c r="AD152" s="141">
        <v>0</v>
      </c>
      <c r="AE152" s="141">
        <v>68.525039680000006</v>
      </c>
      <c r="AF152" s="142">
        <v>0.33351092168353758</v>
      </c>
      <c r="AG152" s="143">
        <v>0.50808026993429223</v>
      </c>
      <c r="AH152" s="147"/>
      <c r="AI152" s="148"/>
      <c r="AJ152" s="149"/>
      <c r="AK152" s="150"/>
      <c r="AL152" s="150"/>
      <c r="AM152" s="150"/>
      <c r="AN152" s="151"/>
      <c r="AO152" s="149"/>
      <c r="AP152" s="150"/>
      <c r="AQ152" s="151"/>
      <c r="AR152" s="152"/>
      <c r="AS152" s="153"/>
      <c r="AT152" s="153"/>
      <c r="AU152" s="153"/>
      <c r="AV152" s="153"/>
      <c r="AW152" s="153"/>
      <c r="AX152" s="153"/>
      <c r="AY152" s="153"/>
      <c r="AZ152" s="153"/>
      <c r="BA152" s="153"/>
      <c r="BB152" s="153"/>
      <c r="BC152" s="153"/>
      <c r="BD152" s="153"/>
      <c r="BE152" s="153"/>
      <c r="BF152" s="153"/>
      <c r="BG152" s="153"/>
      <c r="BH152" s="153"/>
      <c r="BI152" s="153"/>
      <c r="BJ152" s="153"/>
      <c r="BK152" s="153"/>
      <c r="BL152" s="153"/>
      <c r="BM152" s="153"/>
      <c r="BN152" s="153"/>
      <c r="BO152" s="153"/>
      <c r="BP152" s="153"/>
      <c r="BQ152" s="153"/>
      <c r="BR152" s="153"/>
      <c r="BS152" s="154"/>
      <c r="BT152" s="155"/>
      <c r="BU152" s="156"/>
      <c r="BV152" s="156"/>
      <c r="BW152" s="156"/>
      <c r="BX152" s="156"/>
      <c r="BY152" s="156"/>
      <c r="BZ152" s="156"/>
      <c r="CA152" s="156"/>
      <c r="CB152" s="156"/>
      <c r="CC152" s="156"/>
      <c r="CD152" s="156"/>
      <c r="CE152" s="156"/>
      <c r="CF152" s="156"/>
      <c r="CG152" s="156"/>
      <c r="CH152" s="156"/>
      <c r="CI152" s="156"/>
      <c r="CJ152" s="156"/>
      <c r="CK152" s="156"/>
      <c r="CL152" s="156">
        <v>12</v>
      </c>
      <c r="CM152" s="156"/>
      <c r="CN152" s="156"/>
      <c r="CO152" s="156"/>
      <c r="CP152" s="156"/>
      <c r="CQ152" s="156"/>
      <c r="CR152" s="156"/>
      <c r="CS152" s="156"/>
      <c r="CT152" s="156"/>
      <c r="CU152" s="156"/>
      <c r="CV152" s="156"/>
      <c r="CW152" s="156"/>
      <c r="CX152" s="156"/>
      <c r="CY152" s="156"/>
      <c r="CZ152" s="156"/>
      <c r="DA152" s="156"/>
      <c r="DB152" s="156"/>
      <c r="DC152" s="156"/>
      <c r="DD152" s="156"/>
      <c r="DE152" s="156"/>
      <c r="DF152" s="156"/>
      <c r="DG152" s="278"/>
      <c r="DH152" s="289">
        <v>12</v>
      </c>
      <c r="DI152" s="290">
        <f t="shared" si="45"/>
        <v>1</v>
      </c>
      <c r="DJ152" s="284"/>
      <c r="DK152" s="158"/>
      <c r="DL152" s="158"/>
      <c r="DM152" s="158"/>
      <c r="DN152" s="158"/>
      <c r="DO152" s="158"/>
      <c r="DP152" s="158"/>
      <c r="DQ152" s="158"/>
      <c r="DR152" s="158"/>
      <c r="DS152" s="158"/>
      <c r="DT152" s="158"/>
      <c r="DU152" s="158"/>
      <c r="DV152" s="158"/>
      <c r="DW152" s="158"/>
      <c r="DX152" s="158"/>
      <c r="DY152" s="158"/>
      <c r="DZ152" s="158"/>
      <c r="EA152" s="158"/>
      <c r="EB152" s="158">
        <v>1.2215391621129326</v>
      </c>
      <c r="EC152" s="158"/>
      <c r="ED152" s="158"/>
      <c r="EE152" s="158"/>
      <c r="EF152" s="158"/>
      <c r="EG152" s="158"/>
      <c r="EH152" s="158"/>
      <c r="EI152" s="158"/>
      <c r="EJ152" s="158"/>
      <c r="EK152" s="158"/>
      <c r="EL152" s="158"/>
      <c r="EM152" s="158"/>
      <c r="EN152" s="158"/>
      <c r="EO152" s="158"/>
      <c r="EP152" s="158"/>
      <c r="EQ152" s="158"/>
      <c r="ER152" s="158"/>
      <c r="ES152" s="158"/>
      <c r="ET152" s="158"/>
      <c r="EU152" s="158"/>
      <c r="EV152" s="158"/>
      <c r="EW152" s="159"/>
      <c r="EX152" s="160">
        <v>1.2215391621129326</v>
      </c>
      <c r="EY152" s="149"/>
      <c r="EZ152" s="150"/>
      <c r="FA152" s="150"/>
      <c r="FB152" s="150"/>
      <c r="FC152" s="150"/>
      <c r="FD152" s="150"/>
      <c r="FE152" s="150"/>
      <c r="FF152" s="150"/>
      <c r="FG152" s="150"/>
      <c r="FH152" s="150"/>
      <c r="FI152" s="150"/>
      <c r="FJ152" s="150"/>
      <c r="FK152" s="150"/>
      <c r="FL152" s="150"/>
      <c r="FM152" s="150"/>
      <c r="FN152" s="150"/>
      <c r="FO152" s="150"/>
      <c r="FP152" s="150"/>
      <c r="FQ152" s="150"/>
      <c r="FR152" s="150"/>
      <c r="FS152" s="150"/>
      <c r="FT152" s="150"/>
      <c r="FU152" s="150"/>
      <c r="FV152" s="150"/>
      <c r="FW152" s="150"/>
      <c r="FX152" s="150"/>
      <c r="FY152" s="150"/>
      <c r="FZ152" s="150"/>
      <c r="GA152" s="150"/>
      <c r="GB152" s="150"/>
      <c r="GC152" s="150"/>
      <c r="GD152" s="296"/>
      <c r="GE152" s="307"/>
      <c r="GF152" s="308"/>
      <c r="GG152" s="302"/>
      <c r="GH152" s="161"/>
      <c r="GI152" s="161"/>
      <c r="GJ152" s="161"/>
      <c r="GK152" s="161"/>
      <c r="GL152" s="161"/>
      <c r="GM152" s="161"/>
      <c r="GN152" s="161"/>
      <c r="GO152" s="161"/>
      <c r="GP152" s="161"/>
      <c r="GQ152" s="161"/>
      <c r="GR152" s="161"/>
      <c r="GS152" s="161"/>
      <c r="GT152" s="161"/>
      <c r="GU152" s="161"/>
      <c r="GV152" s="161"/>
      <c r="GW152" s="161"/>
      <c r="GX152" s="161"/>
      <c r="GY152" s="161"/>
      <c r="GZ152" s="161"/>
      <c r="HA152" s="161"/>
      <c r="HB152" s="161"/>
      <c r="HC152" s="161"/>
      <c r="HD152" s="161"/>
      <c r="HE152" s="161"/>
      <c r="HF152" s="161"/>
      <c r="HG152" s="161"/>
      <c r="HH152" s="161"/>
      <c r="HI152" s="161"/>
      <c r="HJ152" s="161"/>
      <c r="HK152" s="161"/>
      <c r="HL152" s="162"/>
      <c r="HM152" s="163"/>
      <c r="HN152" s="152"/>
      <c r="HO152" s="153"/>
      <c r="HP152" s="153"/>
      <c r="HQ152" s="153"/>
      <c r="HR152" s="153"/>
      <c r="HS152" s="164"/>
      <c r="HT152" s="153"/>
      <c r="HU152" s="165"/>
      <c r="HV152" s="154"/>
      <c r="HW152" s="144"/>
      <c r="HX152" s="145">
        <v>1</v>
      </c>
      <c r="HY152" s="145"/>
      <c r="HZ152" s="145"/>
      <c r="IA152" s="145">
        <v>66</v>
      </c>
      <c r="IB152" s="145">
        <v>2855</v>
      </c>
      <c r="IC152" s="145">
        <v>2</v>
      </c>
      <c r="ID152" s="145"/>
      <c r="IE152" s="145">
        <v>1</v>
      </c>
      <c r="IF152" s="145"/>
      <c r="IG152" s="145">
        <v>1</v>
      </c>
      <c r="IH152" s="145"/>
      <c r="II152" s="145"/>
      <c r="IJ152" s="145"/>
      <c r="IK152" s="145"/>
      <c r="IL152" s="145"/>
      <c r="IM152" s="145"/>
      <c r="IN152" s="145"/>
      <c r="IO152" s="145">
        <v>3</v>
      </c>
      <c r="IP152" s="145"/>
      <c r="IQ152" s="145"/>
      <c r="IR152" s="145">
        <v>4</v>
      </c>
      <c r="IS152" s="145"/>
      <c r="IT152" s="145">
        <v>1</v>
      </c>
      <c r="IU152" s="145"/>
      <c r="IV152" s="145"/>
      <c r="IW152" s="145">
        <v>36</v>
      </c>
      <c r="IX152" s="146">
        <v>12</v>
      </c>
      <c r="IY152" s="166">
        <v>2982</v>
      </c>
      <c r="IZ152" s="315"/>
      <c r="JA152" s="439">
        <f t="shared" si="48"/>
        <v>8.1475409836065573</v>
      </c>
      <c r="JB152" s="444">
        <v>1489</v>
      </c>
      <c r="JC152" s="452">
        <v>0.49932930918846413</v>
      </c>
      <c r="JD152" s="445">
        <v>1489</v>
      </c>
      <c r="JE152" s="454">
        <v>0.49932930918846413</v>
      </c>
      <c r="JF152" s="167"/>
      <c r="JG152" s="168">
        <v>3</v>
      </c>
      <c r="JH152" s="168"/>
      <c r="JI152" s="168"/>
      <c r="JJ152" s="168">
        <v>2.2272727272727271</v>
      </c>
      <c r="JK152" s="168">
        <v>2.7152364273204905</v>
      </c>
      <c r="JL152" s="168">
        <v>3</v>
      </c>
      <c r="JM152" s="168"/>
      <c r="JN152" s="168">
        <v>3</v>
      </c>
      <c r="JO152" s="168"/>
      <c r="JP152" s="168">
        <v>2</v>
      </c>
      <c r="JQ152" s="168"/>
      <c r="JR152" s="168"/>
      <c r="JS152" s="168"/>
      <c r="JT152" s="168"/>
      <c r="JU152" s="168"/>
      <c r="JV152" s="168"/>
      <c r="JW152" s="168"/>
      <c r="JX152" s="168">
        <v>2.3333333333333335</v>
      </c>
      <c r="JY152" s="168"/>
      <c r="JZ152" s="168"/>
      <c r="KA152" s="168">
        <v>3.75</v>
      </c>
      <c r="KB152" s="168"/>
      <c r="KC152" s="168">
        <v>2</v>
      </c>
      <c r="KD152" s="168"/>
      <c r="KE152" s="168"/>
      <c r="KF152" s="168">
        <v>4.3611111111111107</v>
      </c>
      <c r="KG152" s="169">
        <v>3.8333333333333335</v>
      </c>
      <c r="KH152" s="464">
        <f t="shared" si="49"/>
        <v>2.9291169938519088</v>
      </c>
      <c r="KI152" s="149">
        <v>133</v>
      </c>
      <c r="KJ152" s="150">
        <v>1366</v>
      </c>
      <c r="KK152" s="150"/>
      <c r="KL152" s="150">
        <v>1181</v>
      </c>
      <c r="KM152" s="150"/>
      <c r="KN152" s="296">
        <v>302</v>
      </c>
      <c r="KO152" s="330">
        <f t="shared" si="50"/>
        <v>4.4600938967136149E-2</v>
      </c>
      <c r="KP152" s="331">
        <f t="shared" si="51"/>
        <v>0.4580818242790074</v>
      </c>
      <c r="KQ152" s="331">
        <f t="shared" si="52"/>
        <v>0</v>
      </c>
      <c r="KR152" s="331">
        <f t="shared" si="53"/>
        <v>0.39604292421193832</v>
      </c>
      <c r="KS152" s="331">
        <f t="shared" si="54"/>
        <v>0</v>
      </c>
      <c r="KT152" s="332">
        <v>0.10127431254191818</v>
      </c>
      <c r="KU152" s="324">
        <v>1564.4064000000001</v>
      </c>
      <c r="KV152" s="170">
        <v>1050.0362</v>
      </c>
      <c r="KW152" s="342">
        <v>2614.4426000000003</v>
      </c>
      <c r="KX152" s="351">
        <f t="shared" si="55"/>
        <v>0.40162908912209427</v>
      </c>
      <c r="KY152" s="352">
        <f t="shared" si="56"/>
        <v>0.87674131455399074</v>
      </c>
      <c r="KZ152" s="346">
        <v>922.67049999999995</v>
      </c>
      <c r="LA152" s="171">
        <v>1480.1549</v>
      </c>
      <c r="LB152" s="172">
        <v>211.6172</v>
      </c>
      <c r="LC152" s="173">
        <v>0.35291289240773538</v>
      </c>
      <c r="LD152" s="174"/>
      <c r="LE152" s="175">
        <v>2</v>
      </c>
      <c r="LF152" s="175"/>
      <c r="LG152" s="175"/>
      <c r="LH152" s="175">
        <v>90</v>
      </c>
      <c r="LI152" s="175">
        <v>5077</v>
      </c>
      <c r="LJ152" s="175">
        <v>4</v>
      </c>
      <c r="LK152" s="175"/>
      <c r="LL152" s="175">
        <v>2</v>
      </c>
      <c r="LM152" s="175"/>
      <c r="LN152" s="175">
        <v>1</v>
      </c>
      <c r="LO152" s="175"/>
      <c r="LP152" s="175"/>
      <c r="LQ152" s="175"/>
      <c r="LR152" s="175"/>
      <c r="LS152" s="175"/>
      <c r="LT152" s="175"/>
      <c r="LU152" s="175"/>
      <c r="LV152" s="175">
        <v>5</v>
      </c>
      <c r="LW152" s="175"/>
      <c r="LX152" s="175"/>
      <c r="LY152" s="175">
        <v>10</v>
      </c>
      <c r="LZ152" s="175"/>
      <c r="MA152" s="175">
        <v>1</v>
      </c>
      <c r="MB152" s="175"/>
      <c r="MC152" s="175"/>
      <c r="MD152" s="175">
        <v>121</v>
      </c>
      <c r="ME152" s="364">
        <v>34</v>
      </c>
      <c r="MF152" s="374">
        <f t="shared" si="57"/>
        <v>5347</v>
      </c>
      <c r="MG152" s="375">
        <f t="shared" si="58"/>
        <v>14.609289617486338</v>
      </c>
      <c r="MH152" s="369"/>
      <c r="MI152" s="156"/>
      <c r="MJ152" s="156"/>
      <c r="MK152" s="156"/>
      <c r="ML152" s="156"/>
      <c r="MM152" s="156"/>
      <c r="MN152" s="156"/>
      <c r="MO152" s="156"/>
      <c r="MP152" s="156"/>
      <c r="MQ152" s="156"/>
      <c r="MR152" s="156"/>
      <c r="MS152" s="156"/>
      <c r="MT152" s="156"/>
      <c r="MU152" s="156"/>
      <c r="MV152" s="156"/>
      <c r="MW152" s="156"/>
      <c r="MX152" s="156"/>
      <c r="MY152" s="156"/>
      <c r="MZ152" s="156"/>
      <c r="NA152" s="156"/>
      <c r="NB152" s="156"/>
      <c r="NC152" s="156"/>
      <c r="ND152" s="156"/>
      <c r="NE152" s="156"/>
      <c r="NF152" s="156"/>
      <c r="NG152" s="156"/>
      <c r="NH152" s="156"/>
      <c r="NI152" s="278"/>
      <c r="NJ152" s="289">
        <f t="shared" si="59"/>
        <v>0</v>
      </c>
      <c r="NK152" s="290"/>
      <c r="NL152" s="386">
        <f t="shared" si="61"/>
        <v>5347</v>
      </c>
      <c r="NM152" s="387">
        <f t="shared" si="62"/>
        <v>0</v>
      </c>
      <c r="NN152" s="393">
        <f t="shared" si="63"/>
        <v>0</v>
      </c>
      <c r="NO152" s="380"/>
      <c r="NP152" s="176"/>
      <c r="NQ152" s="176"/>
      <c r="NR152" s="176"/>
      <c r="NS152" s="176"/>
      <c r="NT152" s="176"/>
      <c r="NU152" s="176"/>
      <c r="NV152" s="176"/>
      <c r="NW152" s="176"/>
      <c r="NX152" s="176"/>
      <c r="NY152" s="176"/>
      <c r="NZ152" s="176"/>
      <c r="OA152" s="176"/>
      <c r="OB152" s="176"/>
      <c r="OC152" s="176"/>
      <c r="OD152" s="176"/>
      <c r="OE152" s="397"/>
      <c r="OF152" s="403"/>
      <c r="OG152" s="407"/>
      <c r="OH152" s="415"/>
      <c r="OI152" s="416"/>
      <c r="OJ152" s="416"/>
      <c r="OK152" s="416"/>
      <c r="OL152" s="416"/>
      <c r="OM152" s="416"/>
      <c r="ON152" s="416"/>
      <c r="OO152" s="416"/>
      <c r="OP152" s="417"/>
      <c r="OQ152" s="429"/>
      <c r="OR152" s="430"/>
      <c r="OS152" s="431"/>
      <c r="OT152" s="346"/>
      <c r="OU152" s="177"/>
      <c r="OV152" s="171"/>
      <c r="OW152" s="177"/>
      <c r="OX152" s="171"/>
      <c r="OY152" s="177"/>
      <c r="OZ152" s="171"/>
      <c r="PA152" s="178"/>
      <c r="PB152" s="155"/>
      <c r="PC152" s="156"/>
      <c r="PD152" s="156"/>
      <c r="PE152" s="156"/>
      <c r="PF152" s="156"/>
      <c r="PG152" s="156"/>
      <c r="PH152" s="156"/>
      <c r="PI152" s="156"/>
      <c r="PJ152" s="157"/>
    </row>
    <row r="153" spans="1:426" x14ac:dyDescent="0.15">
      <c r="A153" s="130" t="s">
        <v>900</v>
      </c>
      <c r="B153" s="131" t="s">
        <v>901</v>
      </c>
      <c r="C153" s="132" t="s">
        <v>902</v>
      </c>
      <c r="D153" s="131" t="s">
        <v>903</v>
      </c>
      <c r="E153" s="131" t="s">
        <v>207</v>
      </c>
      <c r="F153" s="132" t="s">
        <v>237</v>
      </c>
      <c r="G153" s="132" t="s">
        <v>237</v>
      </c>
      <c r="H153" s="132" t="s">
        <v>492</v>
      </c>
      <c r="I153" s="132" t="s">
        <v>493</v>
      </c>
      <c r="J153" s="133" t="s">
        <v>282</v>
      </c>
      <c r="K153" s="134">
        <v>536233</v>
      </c>
      <c r="L153" s="135">
        <v>0</v>
      </c>
      <c r="M153" s="135">
        <v>552237</v>
      </c>
      <c r="N153" s="135">
        <v>328042</v>
      </c>
      <c r="O153" s="136">
        <v>0.5940239426188394</v>
      </c>
      <c r="P153" s="137">
        <v>-16004</v>
      </c>
      <c r="Q153" s="138">
        <v>394.71914000000004</v>
      </c>
      <c r="R153" s="139">
        <v>475753.24995999999</v>
      </c>
      <c r="S153" s="139">
        <v>0</v>
      </c>
      <c r="T153" s="139">
        <v>476147.96909999999</v>
      </c>
      <c r="U153" s="467">
        <f t="shared" si="44"/>
        <v>0.88794977015588372</v>
      </c>
      <c r="V153" s="140">
        <v>37.669841269999999</v>
      </c>
      <c r="W153" s="141">
        <v>0</v>
      </c>
      <c r="X153" s="141">
        <v>93.052063489999995</v>
      </c>
      <c r="Y153" s="141">
        <v>21.766666669999999</v>
      </c>
      <c r="Z153" s="141">
        <v>38.111269839999999</v>
      </c>
      <c r="AA153" s="141">
        <v>68.696031750000003</v>
      </c>
      <c r="AB153" s="141">
        <v>0.46</v>
      </c>
      <c r="AC153" s="141">
        <v>42.257579370000002</v>
      </c>
      <c r="AD153" s="141">
        <v>29.069464289999999</v>
      </c>
      <c r="AE153" s="141">
        <v>331.08291667999998</v>
      </c>
      <c r="AF153" s="142">
        <v>0.14502017156354957</v>
      </c>
      <c r="AG153" s="143">
        <v>0.35822891089294218</v>
      </c>
      <c r="AH153" s="147"/>
      <c r="AI153" s="148"/>
      <c r="AJ153" s="149"/>
      <c r="AK153" s="150"/>
      <c r="AL153" s="150"/>
      <c r="AM153" s="150"/>
      <c r="AN153" s="151"/>
      <c r="AO153" s="149"/>
      <c r="AP153" s="150"/>
      <c r="AQ153" s="151"/>
      <c r="AR153" s="152"/>
      <c r="AS153" s="153"/>
      <c r="AT153" s="153"/>
      <c r="AU153" s="153"/>
      <c r="AV153" s="153"/>
      <c r="AW153" s="153"/>
      <c r="AX153" s="153"/>
      <c r="AY153" s="153"/>
      <c r="AZ153" s="153"/>
      <c r="BA153" s="153"/>
      <c r="BB153" s="153"/>
      <c r="BC153" s="153"/>
      <c r="BD153" s="153"/>
      <c r="BE153" s="153"/>
      <c r="BF153" s="153"/>
      <c r="BG153" s="153"/>
      <c r="BH153" s="153"/>
      <c r="BI153" s="153"/>
      <c r="BJ153" s="153"/>
      <c r="BK153" s="153"/>
      <c r="BL153" s="153"/>
      <c r="BM153" s="153"/>
      <c r="BN153" s="153"/>
      <c r="BO153" s="153"/>
      <c r="BP153" s="153"/>
      <c r="BQ153" s="153"/>
      <c r="BR153" s="153"/>
      <c r="BS153" s="154"/>
      <c r="BT153" s="155"/>
      <c r="BU153" s="156"/>
      <c r="BV153" s="156"/>
      <c r="BW153" s="156"/>
      <c r="BX153" s="156"/>
      <c r="BY153" s="156"/>
      <c r="BZ153" s="156"/>
      <c r="CA153" s="156"/>
      <c r="CB153" s="156"/>
      <c r="CC153" s="156"/>
      <c r="CD153" s="156"/>
      <c r="CE153" s="156"/>
      <c r="CF153" s="156"/>
      <c r="CG153" s="156"/>
      <c r="CH153" s="156"/>
      <c r="CI153" s="156"/>
      <c r="CJ153" s="156"/>
      <c r="CK153" s="156"/>
      <c r="CL153" s="156"/>
      <c r="CM153" s="156"/>
      <c r="CN153" s="156"/>
      <c r="CO153" s="156"/>
      <c r="CP153" s="156"/>
      <c r="CQ153" s="156"/>
      <c r="CR153" s="156"/>
      <c r="CS153" s="156"/>
      <c r="CT153" s="156"/>
      <c r="CU153" s="156"/>
      <c r="CV153" s="156">
        <v>20</v>
      </c>
      <c r="CW153" s="156"/>
      <c r="CX153" s="156"/>
      <c r="CY153" s="156"/>
      <c r="CZ153" s="156"/>
      <c r="DA153" s="156"/>
      <c r="DB153" s="156"/>
      <c r="DC153" s="156"/>
      <c r="DD153" s="156"/>
      <c r="DE153" s="156"/>
      <c r="DF153" s="156"/>
      <c r="DG153" s="278"/>
      <c r="DH153" s="289">
        <v>20</v>
      </c>
      <c r="DI153" s="290">
        <f t="shared" si="45"/>
        <v>1</v>
      </c>
      <c r="DJ153" s="284"/>
      <c r="DK153" s="158"/>
      <c r="DL153" s="158"/>
      <c r="DM153" s="158"/>
      <c r="DN153" s="158"/>
      <c r="DO153" s="158"/>
      <c r="DP153" s="158"/>
      <c r="DQ153" s="158"/>
      <c r="DR153" s="158"/>
      <c r="DS153" s="158"/>
      <c r="DT153" s="158"/>
      <c r="DU153" s="158"/>
      <c r="DV153" s="158"/>
      <c r="DW153" s="158"/>
      <c r="DX153" s="158"/>
      <c r="DY153" s="158"/>
      <c r="DZ153" s="158"/>
      <c r="EA153" s="158"/>
      <c r="EB153" s="158"/>
      <c r="EC153" s="158"/>
      <c r="ED153" s="158"/>
      <c r="EE153" s="158"/>
      <c r="EF153" s="158"/>
      <c r="EG153" s="158"/>
      <c r="EH153" s="158"/>
      <c r="EI153" s="158"/>
      <c r="EJ153" s="158"/>
      <c r="EK153" s="158"/>
      <c r="EL153" s="158">
        <v>0.45204918032786884</v>
      </c>
      <c r="EM153" s="158"/>
      <c r="EN153" s="158"/>
      <c r="EO153" s="158"/>
      <c r="EP153" s="158"/>
      <c r="EQ153" s="158"/>
      <c r="ER153" s="158"/>
      <c r="ES153" s="158"/>
      <c r="ET153" s="158"/>
      <c r="EU153" s="158"/>
      <c r="EV153" s="158"/>
      <c r="EW153" s="159"/>
      <c r="EX153" s="160">
        <v>0.45204918032786884</v>
      </c>
      <c r="EY153" s="149"/>
      <c r="EZ153" s="150"/>
      <c r="FA153" s="150"/>
      <c r="FB153" s="150"/>
      <c r="FC153" s="150"/>
      <c r="FD153" s="150"/>
      <c r="FE153" s="150"/>
      <c r="FF153" s="150"/>
      <c r="FG153" s="150"/>
      <c r="FH153" s="150"/>
      <c r="FI153" s="150"/>
      <c r="FJ153" s="150"/>
      <c r="FK153" s="150"/>
      <c r="FL153" s="150"/>
      <c r="FM153" s="150"/>
      <c r="FN153" s="150"/>
      <c r="FO153" s="150"/>
      <c r="FP153" s="150"/>
      <c r="FQ153" s="150"/>
      <c r="FR153" s="150"/>
      <c r="FS153" s="150"/>
      <c r="FT153" s="150"/>
      <c r="FU153" s="150">
        <v>7</v>
      </c>
      <c r="FV153" s="150"/>
      <c r="FW153" s="150"/>
      <c r="FX153" s="150"/>
      <c r="FY153" s="150"/>
      <c r="FZ153" s="150"/>
      <c r="GA153" s="150"/>
      <c r="GB153" s="150"/>
      <c r="GC153" s="150"/>
      <c r="GD153" s="296"/>
      <c r="GE153" s="307">
        <v>7</v>
      </c>
      <c r="GF153" s="308">
        <f t="shared" si="46"/>
        <v>1</v>
      </c>
      <c r="GG153" s="302"/>
      <c r="GH153" s="161"/>
      <c r="GI153" s="161"/>
      <c r="GJ153" s="161"/>
      <c r="GK153" s="161"/>
      <c r="GL153" s="161"/>
      <c r="GM153" s="161"/>
      <c r="GN153" s="161"/>
      <c r="GO153" s="161"/>
      <c r="GP153" s="161"/>
      <c r="GQ153" s="161"/>
      <c r="GR153" s="161"/>
      <c r="GS153" s="161"/>
      <c r="GT153" s="161"/>
      <c r="GU153" s="161"/>
      <c r="GV153" s="161"/>
      <c r="GW153" s="161"/>
      <c r="GX153" s="161"/>
      <c r="GY153" s="161"/>
      <c r="GZ153" s="161"/>
      <c r="HA153" s="161"/>
      <c r="HB153" s="161"/>
      <c r="HC153" s="161">
        <v>0.46291959406713507</v>
      </c>
      <c r="HD153" s="161"/>
      <c r="HE153" s="161"/>
      <c r="HF153" s="161"/>
      <c r="HG153" s="161"/>
      <c r="HH153" s="161"/>
      <c r="HI153" s="161"/>
      <c r="HJ153" s="161"/>
      <c r="HK153" s="161"/>
      <c r="HL153" s="162"/>
      <c r="HM153" s="163">
        <v>0.46291959406713507</v>
      </c>
      <c r="HN153" s="152"/>
      <c r="HO153" s="153">
        <v>142</v>
      </c>
      <c r="HP153" s="153"/>
      <c r="HQ153" s="153"/>
      <c r="HR153" s="153">
        <v>26</v>
      </c>
      <c r="HS153" s="164">
        <v>1.4047919293820934</v>
      </c>
      <c r="HT153" s="153">
        <v>8</v>
      </c>
      <c r="HU153" s="165">
        <v>0.15471311475409835</v>
      </c>
      <c r="HV153" s="154"/>
      <c r="HW153" s="144"/>
      <c r="HX153" s="145">
        <v>43</v>
      </c>
      <c r="HY153" s="145"/>
      <c r="HZ153" s="145"/>
      <c r="IA153" s="145"/>
      <c r="IB153" s="145">
        <v>2</v>
      </c>
      <c r="IC153" s="145"/>
      <c r="ID153" s="145"/>
      <c r="IE153" s="145">
        <v>1401</v>
      </c>
      <c r="IF153" s="145"/>
      <c r="IG153" s="145"/>
      <c r="IH153" s="145"/>
      <c r="II153" s="145"/>
      <c r="IJ153" s="145"/>
      <c r="IK153" s="145"/>
      <c r="IL153" s="145"/>
      <c r="IM153" s="145"/>
      <c r="IN153" s="145"/>
      <c r="IO153" s="145"/>
      <c r="IP153" s="145"/>
      <c r="IQ153" s="145"/>
      <c r="IR153" s="145">
        <v>2</v>
      </c>
      <c r="IS153" s="145"/>
      <c r="IT153" s="145">
        <v>5</v>
      </c>
      <c r="IU153" s="145"/>
      <c r="IV153" s="145"/>
      <c r="IW153" s="145"/>
      <c r="IX153" s="146"/>
      <c r="IY153" s="166">
        <v>1453</v>
      </c>
      <c r="IZ153" s="315"/>
      <c r="JA153" s="439">
        <f t="shared" si="48"/>
        <v>3.9699453551912569</v>
      </c>
      <c r="JB153" s="444">
        <v>907</v>
      </c>
      <c r="JC153" s="452">
        <v>0.62422573984858909</v>
      </c>
      <c r="JD153" s="445">
        <v>907</v>
      </c>
      <c r="JE153" s="454">
        <v>0.62422573984858909</v>
      </c>
      <c r="JF153" s="167"/>
      <c r="JG153" s="168">
        <v>1.0232558139534884</v>
      </c>
      <c r="JH153" s="168"/>
      <c r="JI153" s="168"/>
      <c r="JJ153" s="168"/>
      <c r="JK153" s="168">
        <v>2.5</v>
      </c>
      <c r="JL153" s="168"/>
      <c r="JM153" s="168"/>
      <c r="JN153" s="168">
        <v>4.134903640256959</v>
      </c>
      <c r="JO153" s="168"/>
      <c r="JP153" s="168"/>
      <c r="JQ153" s="168"/>
      <c r="JR153" s="168"/>
      <c r="JS153" s="168"/>
      <c r="JT153" s="168"/>
      <c r="JU153" s="168"/>
      <c r="JV153" s="168"/>
      <c r="JW153" s="168"/>
      <c r="JX153" s="168"/>
      <c r="JY153" s="168"/>
      <c r="JZ153" s="168"/>
      <c r="KA153" s="168">
        <v>17.5</v>
      </c>
      <c r="KB153" s="168"/>
      <c r="KC153" s="168">
        <v>1.2</v>
      </c>
      <c r="KD153" s="168"/>
      <c r="KE153" s="168"/>
      <c r="KF153" s="168"/>
      <c r="KG153" s="169"/>
      <c r="KH153" s="464">
        <f t="shared" si="49"/>
        <v>5.2716318908420892</v>
      </c>
      <c r="KI153" s="149">
        <v>803</v>
      </c>
      <c r="KJ153" s="150">
        <v>558</v>
      </c>
      <c r="KK153" s="150"/>
      <c r="KL153" s="150"/>
      <c r="KM153" s="150"/>
      <c r="KN153" s="296">
        <v>92</v>
      </c>
      <c r="KO153" s="330">
        <f t="shared" si="50"/>
        <v>0.55264969029593947</v>
      </c>
      <c r="KP153" s="331">
        <f t="shared" si="51"/>
        <v>0.38403303509979353</v>
      </c>
      <c r="KQ153" s="331">
        <f t="shared" si="52"/>
        <v>0</v>
      </c>
      <c r="KR153" s="331">
        <f t="shared" si="53"/>
        <v>0</v>
      </c>
      <c r="KS153" s="331">
        <f t="shared" si="54"/>
        <v>0</v>
      </c>
      <c r="KT153" s="332">
        <v>6.3317274604267032E-2</v>
      </c>
      <c r="KU153" s="324">
        <v>1258.7557999999999</v>
      </c>
      <c r="KV153" s="170">
        <v>444.1354</v>
      </c>
      <c r="KW153" s="342">
        <v>1702.8911999999998</v>
      </c>
      <c r="KX153" s="351">
        <f t="shared" si="55"/>
        <v>0.26081255220533178</v>
      </c>
      <c r="KY153" s="352">
        <f t="shared" si="56"/>
        <v>1.1719829318651065</v>
      </c>
      <c r="KZ153" s="346">
        <v>44.017599999999995</v>
      </c>
      <c r="LA153" s="171">
        <v>1658.8735999999999</v>
      </c>
      <c r="LB153" s="172"/>
      <c r="LC153" s="173">
        <v>2.5848744770071042E-2</v>
      </c>
      <c r="LD153" s="174"/>
      <c r="LE153" s="175">
        <v>43</v>
      </c>
      <c r="LF153" s="175"/>
      <c r="LG153" s="175"/>
      <c r="LH153" s="175"/>
      <c r="LI153" s="175">
        <v>2</v>
      </c>
      <c r="LJ153" s="175"/>
      <c r="LK153" s="175"/>
      <c r="LL153" s="175">
        <v>3217</v>
      </c>
      <c r="LM153" s="175"/>
      <c r="LN153" s="175"/>
      <c r="LO153" s="175"/>
      <c r="LP153" s="175"/>
      <c r="LQ153" s="175"/>
      <c r="LR153" s="175"/>
      <c r="LS153" s="175"/>
      <c r="LT153" s="175"/>
      <c r="LU153" s="175"/>
      <c r="LV153" s="175"/>
      <c r="LW153" s="175"/>
      <c r="LX153" s="175"/>
      <c r="LY153" s="175">
        <v>32</v>
      </c>
      <c r="LZ153" s="175"/>
      <c r="MA153" s="175">
        <v>5</v>
      </c>
      <c r="MB153" s="175"/>
      <c r="MC153" s="175"/>
      <c r="MD153" s="175"/>
      <c r="ME153" s="364"/>
      <c r="MF153" s="374">
        <f t="shared" si="57"/>
        <v>3299</v>
      </c>
      <c r="MG153" s="375">
        <f t="shared" si="58"/>
        <v>9.0136612021857925</v>
      </c>
      <c r="MH153" s="369"/>
      <c r="MI153" s="156"/>
      <c r="MJ153" s="156"/>
      <c r="MK153" s="156"/>
      <c r="ML153" s="156"/>
      <c r="MM153" s="156">
        <v>1</v>
      </c>
      <c r="MN153" s="156"/>
      <c r="MO153" s="156"/>
      <c r="MP153" s="156">
        <v>1184</v>
      </c>
      <c r="MQ153" s="156"/>
      <c r="MR153" s="156"/>
      <c r="MS153" s="156"/>
      <c r="MT153" s="156"/>
      <c r="MU153" s="156"/>
      <c r="MV153" s="156"/>
      <c r="MW153" s="156"/>
      <c r="MX153" s="156"/>
      <c r="MY153" s="156"/>
      <c r="MZ153" s="156"/>
      <c r="NA153" s="156"/>
      <c r="NB153" s="156"/>
      <c r="NC153" s="156">
        <v>1</v>
      </c>
      <c r="ND153" s="156"/>
      <c r="NE153" s="156"/>
      <c r="NF153" s="156"/>
      <c r="NG153" s="156"/>
      <c r="NH153" s="156"/>
      <c r="NI153" s="278"/>
      <c r="NJ153" s="289">
        <f t="shared" si="59"/>
        <v>1186</v>
      </c>
      <c r="NK153" s="290">
        <f t="shared" si="60"/>
        <v>3.2404371584699452</v>
      </c>
      <c r="NL153" s="386">
        <f t="shared" si="61"/>
        <v>3299</v>
      </c>
      <c r="NM153" s="387">
        <f t="shared" si="62"/>
        <v>1186</v>
      </c>
      <c r="NN153" s="393">
        <f t="shared" si="63"/>
        <v>0.26443701226309924</v>
      </c>
      <c r="NO153" s="380"/>
      <c r="NP153" s="176"/>
      <c r="NQ153" s="176"/>
      <c r="NR153" s="176"/>
      <c r="NS153" s="176"/>
      <c r="NT153" s="176"/>
      <c r="NU153" s="176">
        <v>1186</v>
      </c>
      <c r="NV153" s="176"/>
      <c r="NW153" s="176"/>
      <c r="NX153" s="176"/>
      <c r="NY153" s="176"/>
      <c r="NZ153" s="176"/>
      <c r="OA153" s="176"/>
      <c r="OB153" s="176"/>
      <c r="OC153" s="176"/>
      <c r="OD153" s="176"/>
      <c r="OE153" s="397"/>
      <c r="OF153" s="403">
        <f t="shared" si="64"/>
        <v>1186</v>
      </c>
      <c r="OG153" s="407">
        <f t="shared" si="65"/>
        <v>0</v>
      </c>
      <c r="OH153" s="415"/>
      <c r="OI153" s="416"/>
      <c r="OJ153" s="416"/>
      <c r="OK153" s="416"/>
      <c r="OL153" s="416"/>
      <c r="OM153" s="416"/>
      <c r="ON153" s="416"/>
      <c r="OO153" s="416"/>
      <c r="OP153" s="417"/>
      <c r="OQ153" s="429"/>
      <c r="OR153" s="430"/>
      <c r="OS153" s="431"/>
      <c r="OT153" s="400"/>
      <c r="OU153" s="177"/>
      <c r="OV153" s="171">
        <v>1.76</v>
      </c>
      <c r="OW153" s="177">
        <v>0.25142857142857145</v>
      </c>
      <c r="OX153" s="177"/>
      <c r="OY153" s="177"/>
      <c r="OZ153" s="171">
        <v>14.86</v>
      </c>
      <c r="PA153" s="178">
        <v>2.1228571428571428</v>
      </c>
      <c r="PB153" s="155"/>
      <c r="PC153" s="156"/>
      <c r="PD153" s="156"/>
      <c r="PE153" s="156"/>
      <c r="PF153" s="156">
        <v>22</v>
      </c>
      <c r="PG153" s="156"/>
      <c r="PH153" s="156"/>
      <c r="PI153" s="156">
        <v>22</v>
      </c>
      <c r="PJ153" s="179">
        <v>1.5141087405368204E-2</v>
      </c>
    </row>
    <row r="154" spans="1:426" x14ac:dyDescent="0.15">
      <c r="A154" s="130" t="s">
        <v>904</v>
      </c>
      <c r="B154" s="131" t="s">
        <v>905</v>
      </c>
      <c r="C154" s="132" t="s">
        <v>906</v>
      </c>
      <c r="D154" s="131" t="s">
        <v>907</v>
      </c>
      <c r="E154" s="131" t="s">
        <v>395</v>
      </c>
      <c r="F154" s="132" t="s">
        <v>402</v>
      </c>
      <c r="G154" s="132" t="s">
        <v>403</v>
      </c>
      <c r="H154" s="132" t="s">
        <v>492</v>
      </c>
      <c r="I154" s="132" t="s">
        <v>493</v>
      </c>
      <c r="J154" s="133" t="s">
        <v>282</v>
      </c>
      <c r="K154" s="134"/>
      <c r="L154" s="135"/>
      <c r="M154" s="135"/>
      <c r="N154" s="135"/>
      <c r="O154" s="136"/>
      <c r="P154" s="137"/>
      <c r="Q154" s="138">
        <v>4809.8350099999998</v>
      </c>
      <c r="R154" s="139">
        <v>44348.665789999999</v>
      </c>
      <c r="S154" s="139">
        <v>1588.9981200000002</v>
      </c>
      <c r="T154" s="139">
        <v>50747.498919999991</v>
      </c>
      <c r="U154" s="467"/>
      <c r="V154" s="140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2"/>
      <c r="AG154" s="143"/>
      <c r="AH154" s="147"/>
      <c r="AI154" s="148"/>
      <c r="AJ154" s="149"/>
      <c r="AK154" s="150"/>
      <c r="AL154" s="150"/>
      <c r="AM154" s="150"/>
      <c r="AN154" s="151"/>
      <c r="AO154" s="149">
        <v>9821</v>
      </c>
      <c r="AP154" s="150"/>
      <c r="AQ154" s="151">
        <v>7340</v>
      </c>
      <c r="AR154" s="152"/>
      <c r="AS154" s="153"/>
      <c r="AT154" s="153"/>
      <c r="AU154" s="153"/>
      <c r="AV154" s="153"/>
      <c r="AW154" s="153"/>
      <c r="AX154" s="153"/>
      <c r="AY154" s="153"/>
      <c r="AZ154" s="153"/>
      <c r="BA154" s="153"/>
      <c r="BB154" s="153"/>
      <c r="BC154" s="153"/>
      <c r="BD154" s="153"/>
      <c r="BE154" s="153"/>
      <c r="BF154" s="153"/>
      <c r="BG154" s="153"/>
      <c r="BH154" s="153"/>
      <c r="BI154" s="153"/>
      <c r="BJ154" s="153"/>
      <c r="BK154" s="153"/>
      <c r="BL154" s="153"/>
      <c r="BM154" s="153"/>
      <c r="BN154" s="153"/>
      <c r="BO154" s="153"/>
      <c r="BP154" s="153"/>
      <c r="BQ154" s="153"/>
      <c r="BR154" s="153"/>
      <c r="BS154" s="154"/>
      <c r="BT154" s="155"/>
      <c r="BU154" s="156"/>
      <c r="BV154" s="156"/>
      <c r="BW154" s="156"/>
      <c r="BX154" s="156"/>
      <c r="BY154" s="156"/>
      <c r="BZ154" s="156"/>
      <c r="CA154" s="156"/>
      <c r="CB154" s="156">
        <v>15</v>
      </c>
      <c r="CC154" s="156"/>
      <c r="CD154" s="156"/>
      <c r="CE154" s="156"/>
      <c r="CF154" s="156"/>
      <c r="CG154" s="156"/>
      <c r="CH154" s="156"/>
      <c r="CI154" s="156"/>
      <c r="CJ154" s="156"/>
      <c r="CK154" s="156"/>
      <c r="CL154" s="156"/>
      <c r="CM154" s="156"/>
      <c r="CN154" s="156"/>
      <c r="CO154" s="156"/>
      <c r="CP154" s="156"/>
      <c r="CQ154" s="156"/>
      <c r="CR154" s="156"/>
      <c r="CS154" s="156"/>
      <c r="CT154" s="156"/>
      <c r="CU154" s="156"/>
      <c r="CV154" s="156"/>
      <c r="CW154" s="156"/>
      <c r="CX154" s="156"/>
      <c r="CY154" s="156"/>
      <c r="CZ154" s="156"/>
      <c r="DA154" s="156"/>
      <c r="DB154" s="156"/>
      <c r="DC154" s="156"/>
      <c r="DD154" s="156"/>
      <c r="DE154" s="156"/>
      <c r="DF154" s="156"/>
      <c r="DG154" s="278"/>
      <c r="DH154" s="289">
        <v>15</v>
      </c>
      <c r="DI154" s="290">
        <f t="shared" si="45"/>
        <v>1</v>
      </c>
      <c r="DJ154" s="284"/>
      <c r="DK154" s="158"/>
      <c r="DL154" s="158"/>
      <c r="DM154" s="158"/>
      <c r="DN154" s="158"/>
      <c r="DO154" s="158"/>
      <c r="DP154" s="158"/>
      <c r="DQ154" s="158"/>
      <c r="DR154" s="158">
        <v>0.37103825136612023</v>
      </c>
      <c r="DS154" s="158"/>
      <c r="DT154" s="158"/>
      <c r="DU154" s="158"/>
      <c r="DV154" s="158"/>
      <c r="DW154" s="158"/>
      <c r="DX154" s="158"/>
      <c r="DY154" s="158"/>
      <c r="DZ154" s="158"/>
      <c r="EA154" s="158"/>
      <c r="EB154" s="158"/>
      <c r="EC154" s="158"/>
      <c r="ED154" s="158"/>
      <c r="EE154" s="158"/>
      <c r="EF154" s="158"/>
      <c r="EG154" s="158"/>
      <c r="EH154" s="158"/>
      <c r="EI154" s="158"/>
      <c r="EJ154" s="158"/>
      <c r="EK154" s="158"/>
      <c r="EL154" s="158"/>
      <c r="EM154" s="158"/>
      <c r="EN154" s="158"/>
      <c r="EO154" s="158"/>
      <c r="EP154" s="158"/>
      <c r="EQ154" s="158"/>
      <c r="ER154" s="158"/>
      <c r="ES154" s="158"/>
      <c r="ET154" s="158"/>
      <c r="EU154" s="158"/>
      <c r="EV154" s="158"/>
      <c r="EW154" s="159"/>
      <c r="EX154" s="160">
        <v>0.37103825136612023</v>
      </c>
      <c r="EY154" s="149"/>
      <c r="EZ154" s="150"/>
      <c r="FA154" s="150"/>
      <c r="FB154" s="150"/>
      <c r="FC154" s="150"/>
      <c r="FD154" s="150"/>
      <c r="FE154" s="150">
        <v>5</v>
      </c>
      <c r="FF154" s="150"/>
      <c r="FG154" s="150"/>
      <c r="FH154" s="150"/>
      <c r="FI154" s="150"/>
      <c r="FJ154" s="150"/>
      <c r="FK154" s="150"/>
      <c r="FL154" s="150"/>
      <c r="FM154" s="150"/>
      <c r="FN154" s="150"/>
      <c r="FO154" s="150"/>
      <c r="FP154" s="150"/>
      <c r="FQ154" s="150"/>
      <c r="FR154" s="150"/>
      <c r="FS154" s="150"/>
      <c r="FT154" s="150"/>
      <c r="FU154" s="150"/>
      <c r="FV154" s="150"/>
      <c r="FW154" s="150"/>
      <c r="FX154" s="150"/>
      <c r="FY154" s="150"/>
      <c r="FZ154" s="150"/>
      <c r="GA154" s="150"/>
      <c r="GB154" s="150"/>
      <c r="GC154" s="150"/>
      <c r="GD154" s="296"/>
      <c r="GE154" s="307">
        <v>5</v>
      </c>
      <c r="GF154" s="308">
        <f t="shared" si="46"/>
        <v>1</v>
      </c>
      <c r="GG154" s="302"/>
      <c r="GH154" s="161"/>
      <c r="GI154" s="161"/>
      <c r="GJ154" s="161"/>
      <c r="GK154" s="161"/>
      <c r="GL154" s="161"/>
      <c r="GM154" s="161">
        <v>0.26120218579234972</v>
      </c>
      <c r="GN154" s="161"/>
      <c r="GO154" s="161"/>
      <c r="GP154" s="161"/>
      <c r="GQ154" s="161"/>
      <c r="GR154" s="161"/>
      <c r="GS154" s="161"/>
      <c r="GT154" s="161"/>
      <c r="GU154" s="161"/>
      <c r="GV154" s="161"/>
      <c r="GW154" s="161"/>
      <c r="GX154" s="161"/>
      <c r="GY154" s="161"/>
      <c r="GZ154" s="161"/>
      <c r="HA154" s="161"/>
      <c r="HB154" s="161"/>
      <c r="HC154" s="161"/>
      <c r="HD154" s="161"/>
      <c r="HE154" s="161"/>
      <c r="HF154" s="161"/>
      <c r="HG154" s="161"/>
      <c r="HH154" s="161"/>
      <c r="HI154" s="161"/>
      <c r="HJ154" s="161"/>
      <c r="HK154" s="161"/>
      <c r="HL154" s="162"/>
      <c r="HM154" s="163">
        <v>0.26120218579234972</v>
      </c>
      <c r="HN154" s="152"/>
      <c r="HO154" s="153"/>
      <c r="HP154" s="153"/>
      <c r="HQ154" s="153"/>
      <c r="HR154" s="153"/>
      <c r="HS154" s="164"/>
      <c r="HT154" s="153"/>
      <c r="HU154" s="165"/>
      <c r="HV154" s="154"/>
      <c r="HW154" s="144"/>
      <c r="HX154" s="145">
        <v>2</v>
      </c>
      <c r="HY154" s="145">
        <v>1</v>
      </c>
      <c r="HZ154" s="145">
        <v>48</v>
      </c>
      <c r="IA154" s="145">
        <v>392</v>
      </c>
      <c r="IB154" s="145">
        <v>6</v>
      </c>
      <c r="IC154" s="145">
        <v>32</v>
      </c>
      <c r="ID154" s="145"/>
      <c r="IE154" s="145"/>
      <c r="IF154" s="145">
        <v>17</v>
      </c>
      <c r="IG154" s="145">
        <v>2</v>
      </c>
      <c r="IH154" s="145">
        <v>38</v>
      </c>
      <c r="II154" s="145"/>
      <c r="IJ154" s="145"/>
      <c r="IK154" s="145"/>
      <c r="IL154" s="145">
        <v>12</v>
      </c>
      <c r="IM154" s="145">
        <v>4</v>
      </c>
      <c r="IN154" s="145"/>
      <c r="IO154" s="145">
        <v>8</v>
      </c>
      <c r="IP154" s="145">
        <v>1</v>
      </c>
      <c r="IQ154" s="145">
        <v>1</v>
      </c>
      <c r="IR154" s="145">
        <v>6</v>
      </c>
      <c r="IS154" s="145"/>
      <c r="IT154" s="145">
        <v>2</v>
      </c>
      <c r="IU154" s="145"/>
      <c r="IV154" s="145"/>
      <c r="IW154" s="145"/>
      <c r="IX154" s="146">
        <v>3</v>
      </c>
      <c r="IY154" s="166">
        <v>575</v>
      </c>
      <c r="IZ154" s="315"/>
      <c r="JA154" s="439">
        <f t="shared" si="48"/>
        <v>1.5710382513661203</v>
      </c>
      <c r="JB154" s="444">
        <v>43</v>
      </c>
      <c r="JC154" s="452">
        <v>7.4782608695652175E-2</v>
      </c>
      <c r="JD154" s="445">
        <v>240</v>
      </c>
      <c r="JE154" s="454">
        <v>0.41739130434782606</v>
      </c>
      <c r="JF154" s="167"/>
      <c r="JG154" s="168">
        <v>3.5</v>
      </c>
      <c r="JH154" s="168">
        <v>7</v>
      </c>
      <c r="JI154" s="168">
        <v>4.354166666666667</v>
      </c>
      <c r="JJ154" s="168">
        <v>5.6301020408163263</v>
      </c>
      <c r="JK154" s="168">
        <v>2.8333333333333335</v>
      </c>
      <c r="JL154" s="168">
        <v>3.9375</v>
      </c>
      <c r="JM154" s="168"/>
      <c r="JN154" s="168"/>
      <c r="JO154" s="168">
        <v>3.9411764705882355</v>
      </c>
      <c r="JP154" s="168">
        <v>3.5</v>
      </c>
      <c r="JQ154" s="168">
        <v>5.9210526315789478</v>
      </c>
      <c r="JR154" s="168"/>
      <c r="JS154" s="168"/>
      <c r="JT154" s="168"/>
      <c r="JU154" s="168">
        <v>5.5</v>
      </c>
      <c r="JV154" s="168">
        <v>6</v>
      </c>
      <c r="JW154" s="168"/>
      <c r="JX154" s="168">
        <v>4.625</v>
      </c>
      <c r="JY154" s="168">
        <v>5</v>
      </c>
      <c r="JZ154" s="168">
        <v>2</v>
      </c>
      <c r="KA154" s="168">
        <v>2.1666666666666665</v>
      </c>
      <c r="KB154" s="168"/>
      <c r="KC154" s="168">
        <v>3</v>
      </c>
      <c r="KD154" s="168"/>
      <c r="KE154" s="168"/>
      <c r="KF154" s="168"/>
      <c r="KG154" s="169">
        <v>9.6666666666666661</v>
      </c>
      <c r="KH154" s="464">
        <f t="shared" si="49"/>
        <v>4.6220979103715791</v>
      </c>
      <c r="KI154" s="149"/>
      <c r="KJ154" s="150"/>
      <c r="KK154" s="150"/>
      <c r="KL154" s="150"/>
      <c r="KM154" s="150"/>
      <c r="KN154" s="296">
        <v>575</v>
      </c>
      <c r="KO154" s="330">
        <f t="shared" si="50"/>
        <v>0</v>
      </c>
      <c r="KP154" s="331">
        <f t="shared" si="51"/>
        <v>0</v>
      </c>
      <c r="KQ154" s="331">
        <f t="shared" si="52"/>
        <v>0</v>
      </c>
      <c r="KR154" s="331">
        <f t="shared" si="53"/>
        <v>0</v>
      </c>
      <c r="KS154" s="331">
        <f t="shared" si="54"/>
        <v>0</v>
      </c>
      <c r="KT154" s="332">
        <v>1</v>
      </c>
      <c r="KU154" s="324">
        <v>363.84070000000003</v>
      </c>
      <c r="KV154" s="170">
        <v>3.6625000000000001</v>
      </c>
      <c r="KW154" s="342">
        <v>367.50320000000005</v>
      </c>
      <c r="KX154" s="351">
        <f t="shared" si="55"/>
        <v>9.9658996166563981E-3</v>
      </c>
      <c r="KY154" s="352">
        <f t="shared" si="56"/>
        <v>0.63913600000000004</v>
      </c>
      <c r="KZ154" s="346">
        <v>360.34250000000003</v>
      </c>
      <c r="LA154" s="171">
        <v>6.1696999999999997</v>
      </c>
      <c r="LB154" s="172">
        <v>0.99099999999999999</v>
      </c>
      <c r="LC154" s="173">
        <v>0.98051527170375674</v>
      </c>
      <c r="LD154" s="174"/>
      <c r="LE154" s="175">
        <v>4</v>
      </c>
      <c r="LF154" s="175">
        <v>5</v>
      </c>
      <c r="LG154" s="175">
        <v>132</v>
      </c>
      <c r="LH154" s="175">
        <v>1484</v>
      </c>
      <c r="LI154" s="175">
        <v>9</v>
      </c>
      <c r="LJ154" s="175">
        <v>71</v>
      </c>
      <c r="LK154" s="175"/>
      <c r="LL154" s="175"/>
      <c r="LM154" s="175">
        <v>32</v>
      </c>
      <c r="LN154" s="175">
        <v>5</v>
      </c>
      <c r="LO154" s="175">
        <v>150</v>
      </c>
      <c r="LP154" s="175"/>
      <c r="LQ154" s="175"/>
      <c r="LR154" s="175"/>
      <c r="LS154" s="175">
        <v>45</v>
      </c>
      <c r="LT154" s="175">
        <v>18</v>
      </c>
      <c r="LU154" s="175"/>
      <c r="LV154" s="175">
        <v>22</v>
      </c>
      <c r="LW154" s="175">
        <v>4</v>
      </c>
      <c r="LX154" s="175">
        <v>1</v>
      </c>
      <c r="LY154" s="175">
        <v>5</v>
      </c>
      <c r="LZ154" s="175"/>
      <c r="MA154" s="175">
        <v>4</v>
      </c>
      <c r="MB154" s="175"/>
      <c r="MC154" s="175"/>
      <c r="MD154" s="175"/>
      <c r="ME154" s="364">
        <v>21</v>
      </c>
      <c r="MF154" s="374">
        <f t="shared" si="57"/>
        <v>2012</v>
      </c>
      <c r="MG154" s="375">
        <f t="shared" si="58"/>
        <v>5.4972677595628419</v>
      </c>
      <c r="MH154" s="369"/>
      <c r="MI154" s="156">
        <v>1</v>
      </c>
      <c r="MJ154" s="156">
        <v>1</v>
      </c>
      <c r="MK154" s="156">
        <v>29</v>
      </c>
      <c r="ML154" s="156">
        <v>332</v>
      </c>
      <c r="MM154" s="156">
        <v>2</v>
      </c>
      <c r="MN154" s="156">
        <v>24</v>
      </c>
      <c r="MO154" s="156"/>
      <c r="MP154" s="156"/>
      <c r="MQ154" s="156">
        <v>18</v>
      </c>
      <c r="MR154" s="156"/>
      <c r="MS154" s="156">
        <v>37</v>
      </c>
      <c r="MT154" s="156"/>
      <c r="MU154" s="156"/>
      <c r="MV154" s="156"/>
      <c r="MW154" s="156">
        <v>9</v>
      </c>
      <c r="MX154" s="156">
        <v>2</v>
      </c>
      <c r="MY154" s="156"/>
      <c r="MZ154" s="156">
        <v>7</v>
      </c>
      <c r="NA154" s="156"/>
      <c r="NB154" s="156"/>
      <c r="NC154" s="156">
        <v>3</v>
      </c>
      <c r="ND154" s="156"/>
      <c r="NE154" s="156"/>
      <c r="NF154" s="156"/>
      <c r="NG154" s="156"/>
      <c r="NH154" s="156"/>
      <c r="NI154" s="278">
        <v>4</v>
      </c>
      <c r="NJ154" s="289">
        <f t="shared" si="59"/>
        <v>469</v>
      </c>
      <c r="NK154" s="290">
        <f t="shared" si="60"/>
        <v>1.2814207650273224</v>
      </c>
      <c r="NL154" s="386">
        <f t="shared" si="61"/>
        <v>2012</v>
      </c>
      <c r="NM154" s="387">
        <f t="shared" si="62"/>
        <v>469</v>
      </c>
      <c r="NN154" s="393">
        <f t="shared" si="63"/>
        <v>0.18903667875856509</v>
      </c>
      <c r="NO154" s="380"/>
      <c r="NP154" s="176"/>
      <c r="NQ154" s="176"/>
      <c r="NR154" s="176"/>
      <c r="NS154" s="176"/>
      <c r="NT154" s="176"/>
      <c r="NU154" s="176"/>
      <c r="NV154" s="176"/>
      <c r="NW154" s="176"/>
      <c r="NX154" s="176"/>
      <c r="NY154" s="176">
        <v>469</v>
      </c>
      <c r="NZ154" s="176"/>
      <c r="OA154" s="176"/>
      <c r="OB154" s="176"/>
      <c r="OC154" s="176"/>
      <c r="OD154" s="176"/>
      <c r="OE154" s="397"/>
      <c r="OF154" s="403">
        <f t="shared" si="64"/>
        <v>469</v>
      </c>
      <c r="OG154" s="407">
        <f t="shared" si="65"/>
        <v>0</v>
      </c>
      <c r="OH154" s="415"/>
      <c r="OI154" s="416"/>
      <c r="OJ154" s="416"/>
      <c r="OK154" s="416"/>
      <c r="OL154" s="416"/>
      <c r="OM154" s="416"/>
      <c r="ON154" s="416"/>
      <c r="OO154" s="416"/>
      <c r="OP154" s="417"/>
      <c r="OQ154" s="429"/>
      <c r="OR154" s="430"/>
      <c r="OS154" s="431"/>
      <c r="OT154" s="400"/>
      <c r="OU154" s="177"/>
      <c r="OV154" s="171">
        <v>1.5</v>
      </c>
      <c r="OW154" s="177">
        <v>0.3</v>
      </c>
      <c r="OX154" s="177"/>
      <c r="OY154" s="177"/>
      <c r="OZ154" s="171">
        <v>8.6</v>
      </c>
      <c r="PA154" s="178">
        <v>1.72</v>
      </c>
      <c r="PB154" s="155"/>
      <c r="PC154" s="156"/>
      <c r="PD154" s="156"/>
      <c r="PE154" s="156"/>
      <c r="PF154" s="156"/>
      <c r="PG154" s="156"/>
      <c r="PH154" s="156"/>
      <c r="PI154" s="156"/>
      <c r="PJ154" s="157"/>
    </row>
    <row r="155" spans="1:426" x14ac:dyDescent="0.15">
      <c r="A155" s="130" t="s">
        <v>908</v>
      </c>
      <c r="B155" s="131" t="s">
        <v>909</v>
      </c>
      <c r="C155" s="132" t="s">
        <v>910</v>
      </c>
      <c r="D155" s="131" t="s">
        <v>911</v>
      </c>
      <c r="E155" s="131" t="s">
        <v>312</v>
      </c>
      <c r="F155" s="132" t="s">
        <v>313</v>
      </c>
      <c r="G155" s="132" t="s">
        <v>313</v>
      </c>
      <c r="H155" s="132" t="s">
        <v>492</v>
      </c>
      <c r="I155" s="132" t="s">
        <v>493</v>
      </c>
      <c r="J155" s="133" t="s">
        <v>282</v>
      </c>
      <c r="K155" s="134">
        <v>350869</v>
      </c>
      <c r="L155" s="135">
        <v>0</v>
      </c>
      <c r="M155" s="135">
        <v>319463</v>
      </c>
      <c r="N155" s="135">
        <v>169922</v>
      </c>
      <c r="O155" s="136">
        <v>0.53189884274548227</v>
      </c>
      <c r="P155" s="137">
        <v>31406</v>
      </c>
      <c r="Q155" s="138">
        <v>13821.17359</v>
      </c>
      <c r="R155" s="139">
        <v>220809.06364999997</v>
      </c>
      <c r="S155" s="139">
        <v>0</v>
      </c>
      <c r="T155" s="139">
        <v>234630.23723999999</v>
      </c>
      <c r="U155" s="467">
        <f t="shared" si="44"/>
        <v>0.6687117905543094</v>
      </c>
      <c r="V155" s="140">
        <v>29.286210319999999</v>
      </c>
      <c r="W155" s="141">
        <v>0</v>
      </c>
      <c r="X155" s="141">
        <v>50.265925930000002</v>
      </c>
      <c r="Y155" s="141">
        <v>11.514391529999999</v>
      </c>
      <c r="Z155" s="141">
        <v>1.2811640209999999</v>
      </c>
      <c r="AA155" s="141">
        <v>7.8761904759999997</v>
      </c>
      <c r="AB155" s="141">
        <v>0</v>
      </c>
      <c r="AC155" s="141">
        <v>12.705238100000001</v>
      </c>
      <c r="AD155" s="141">
        <v>18.063869050000001</v>
      </c>
      <c r="AE155" s="141">
        <v>130.992989427</v>
      </c>
      <c r="AF155" s="142">
        <v>0.29220790149655557</v>
      </c>
      <c r="AG155" s="143">
        <v>0.50153640816940637</v>
      </c>
      <c r="AH155" s="147"/>
      <c r="AI155" s="148"/>
      <c r="AJ155" s="149"/>
      <c r="AK155" s="150"/>
      <c r="AL155" s="150"/>
      <c r="AM155" s="150"/>
      <c r="AN155" s="151"/>
      <c r="AO155" s="149"/>
      <c r="AP155" s="150"/>
      <c r="AQ155" s="151"/>
      <c r="AR155" s="152"/>
      <c r="AS155" s="153"/>
      <c r="AT155" s="153"/>
      <c r="AU155" s="153"/>
      <c r="AV155" s="153"/>
      <c r="AW155" s="153"/>
      <c r="AX155" s="153"/>
      <c r="AY155" s="153"/>
      <c r="AZ155" s="153"/>
      <c r="BA155" s="153"/>
      <c r="BB155" s="153"/>
      <c r="BC155" s="153"/>
      <c r="BD155" s="153"/>
      <c r="BE155" s="153"/>
      <c r="BF155" s="153"/>
      <c r="BG155" s="153"/>
      <c r="BH155" s="153"/>
      <c r="BI155" s="153"/>
      <c r="BJ155" s="153"/>
      <c r="BK155" s="153"/>
      <c r="BL155" s="153"/>
      <c r="BM155" s="153"/>
      <c r="BN155" s="153"/>
      <c r="BO155" s="153"/>
      <c r="BP155" s="153"/>
      <c r="BQ155" s="153"/>
      <c r="BR155" s="153"/>
      <c r="BS155" s="154"/>
      <c r="BT155" s="155"/>
      <c r="BU155" s="156"/>
      <c r="BV155" s="156"/>
      <c r="BW155" s="156"/>
      <c r="BX155" s="156"/>
      <c r="BY155" s="156"/>
      <c r="BZ155" s="156"/>
      <c r="CA155" s="156"/>
      <c r="CB155" s="156"/>
      <c r="CC155" s="156"/>
      <c r="CD155" s="156"/>
      <c r="CE155" s="156"/>
      <c r="CF155" s="156">
        <v>17</v>
      </c>
      <c r="CG155" s="156"/>
      <c r="CH155" s="156"/>
      <c r="CI155" s="156"/>
      <c r="CJ155" s="156"/>
      <c r="CK155" s="156"/>
      <c r="CL155" s="156"/>
      <c r="CM155" s="156"/>
      <c r="CN155" s="156"/>
      <c r="CO155" s="156"/>
      <c r="CP155" s="156"/>
      <c r="CQ155" s="156"/>
      <c r="CR155" s="156"/>
      <c r="CS155" s="156"/>
      <c r="CT155" s="156"/>
      <c r="CU155" s="156"/>
      <c r="CV155" s="156"/>
      <c r="CW155" s="156"/>
      <c r="CX155" s="156">
        <v>15</v>
      </c>
      <c r="CY155" s="156"/>
      <c r="CZ155" s="156"/>
      <c r="DA155" s="156"/>
      <c r="DB155" s="156"/>
      <c r="DC155" s="156"/>
      <c r="DD155" s="156"/>
      <c r="DE155" s="156"/>
      <c r="DF155" s="156">
        <v>15</v>
      </c>
      <c r="DG155" s="278"/>
      <c r="DH155" s="289">
        <v>47</v>
      </c>
      <c r="DI155" s="290">
        <f t="shared" si="45"/>
        <v>3</v>
      </c>
      <c r="DJ155" s="284"/>
      <c r="DK155" s="158"/>
      <c r="DL155" s="158"/>
      <c r="DM155" s="158"/>
      <c r="DN155" s="158"/>
      <c r="DO155" s="158"/>
      <c r="DP155" s="158"/>
      <c r="DQ155" s="158"/>
      <c r="DR155" s="158"/>
      <c r="DS155" s="158"/>
      <c r="DT155" s="158"/>
      <c r="DU155" s="158"/>
      <c r="DV155" s="158">
        <v>0.38813886210221793</v>
      </c>
      <c r="DW155" s="158"/>
      <c r="DX155" s="158"/>
      <c r="DY155" s="158"/>
      <c r="DZ155" s="158"/>
      <c r="EA155" s="158"/>
      <c r="EB155" s="158"/>
      <c r="EC155" s="158"/>
      <c r="ED155" s="158"/>
      <c r="EE155" s="158"/>
      <c r="EF155" s="158"/>
      <c r="EG155" s="158"/>
      <c r="EH155" s="158"/>
      <c r="EI155" s="158"/>
      <c r="EJ155" s="158"/>
      <c r="EK155" s="158"/>
      <c r="EL155" s="158"/>
      <c r="EM155" s="158"/>
      <c r="EN155" s="158">
        <v>0.35264116575591986</v>
      </c>
      <c r="EO155" s="158"/>
      <c r="EP155" s="158"/>
      <c r="EQ155" s="158"/>
      <c r="ER155" s="158"/>
      <c r="ES155" s="158"/>
      <c r="ET155" s="158"/>
      <c r="EU155" s="158"/>
      <c r="EV155" s="158">
        <v>0.51730418943533696</v>
      </c>
      <c r="EW155" s="159"/>
      <c r="EX155" s="160">
        <v>0.41803278688524592</v>
      </c>
      <c r="EY155" s="149"/>
      <c r="EZ155" s="150"/>
      <c r="FA155" s="150"/>
      <c r="FB155" s="150"/>
      <c r="FC155" s="150"/>
      <c r="FD155" s="150"/>
      <c r="FE155" s="150"/>
      <c r="FF155" s="150"/>
      <c r="FG155" s="150"/>
      <c r="FH155" s="150">
        <v>8</v>
      </c>
      <c r="FI155" s="150"/>
      <c r="FJ155" s="150"/>
      <c r="FK155" s="150"/>
      <c r="FL155" s="150"/>
      <c r="FM155" s="150"/>
      <c r="FN155" s="150"/>
      <c r="FO155" s="150"/>
      <c r="FP155" s="150"/>
      <c r="FQ155" s="150"/>
      <c r="FR155" s="150"/>
      <c r="FS155" s="150"/>
      <c r="FT155" s="150"/>
      <c r="FU155" s="150"/>
      <c r="FV155" s="150"/>
      <c r="FW155" s="150"/>
      <c r="FX155" s="150"/>
      <c r="FY155" s="150"/>
      <c r="FZ155" s="150"/>
      <c r="GA155" s="150"/>
      <c r="GB155" s="150"/>
      <c r="GC155" s="150"/>
      <c r="GD155" s="296"/>
      <c r="GE155" s="307">
        <v>8</v>
      </c>
      <c r="GF155" s="308">
        <f t="shared" si="46"/>
        <v>1</v>
      </c>
      <c r="GG155" s="302"/>
      <c r="GH155" s="161"/>
      <c r="GI155" s="161"/>
      <c r="GJ155" s="161"/>
      <c r="GK155" s="161"/>
      <c r="GL155" s="161"/>
      <c r="GM155" s="161"/>
      <c r="GN155" s="161"/>
      <c r="GO155" s="161"/>
      <c r="GP155" s="161">
        <v>0.24453551912568305</v>
      </c>
      <c r="GQ155" s="161"/>
      <c r="GR155" s="161"/>
      <c r="GS155" s="161"/>
      <c r="GT155" s="161"/>
      <c r="GU155" s="161"/>
      <c r="GV155" s="161"/>
      <c r="GW155" s="161"/>
      <c r="GX155" s="161"/>
      <c r="GY155" s="161"/>
      <c r="GZ155" s="161"/>
      <c r="HA155" s="161"/>
      <c r="HB155" s="161"/>
      <c r="HC155" s="161"/>
      <c r="HD155" s="161"/>
      <c r="HE155" s="161"/>
      <c r="HF155" s="161"/>
      <c r="HG155" s="161"/>
      <c r="HH155" s="161"/>
      <c r="HI155" s="161"/>
      <c r="HJ155" s="161"/>
      <c r="HK155" s="161"/>
      <c r="HL155" s="162"/>
      <c r="HM155" s="163">
        <v>0.24453551912568305</v>
      </c>
      <c r="HN155" s="152"/>
      <c r="HO155" s="153"/>
      <c r="HP155" s="153"/>
      <c r="HQ155" s="153"/>
      <c r="HR155" s="153"/>
      <c r="HS155" s="164"/>
      <c r="HT155" s="153"/>
      <c r="HU155" s="165"/>
      <c r="HV155" s="154"/>
      <c r="HW155" s="144"/>
      <c r="HX155" s="145">
        <v>45</v>
      </c>
      <c r="HY155" s="145">
        <v>1</v>
      </c>
      <c r="HZ155" s="145">
        <v>9</v>
      </c>
      <c r="IA155" s="145"/>
      <c r="IB155" s="145">
        <v>4</v>
      </c>
      <c r="IC155" s="145">
        <v>265</v>
      </c>
      <c r="ID155" s="145"/>
      <c r="IE155" s="145">
        <v>63</v>
      </c>
      <c r="IF155" s="145">
        <v>470</v>
      </c>
      <c r="IG155" s="145">
        <v>2</v>
      </c>
      <c r="IH155" s="145">
        <v>463</v>
      </c>
      <c r="II155" s="145">
        <v>413</v>
      </c>
      <c r="IJ155" s="145">
        <v>615</v>
      </c>
      <c r="IK155" s="145">
        <v>50</v>
      </c>
      <c r="IL155" s="145"/>
      <c r="IM155" s="145">
        <v>2</v>
      </c>
      <c r="IN155" s="145">
        <v>2</v>
      </c>
      <c r="IO155" s="145">
        <v>3</v>
      </c>
      <c r="IP155" s="145">
        <v>43</v>
      </c>
      <c r="IQ155" s="145"/>
      <c r="IR155" s="145">
        <v>3</v>
      </c>
      <c r="IS155" s="145">
        <v>1</v>
      </c>
      <c r="IT155" s="145">
        <v>36</v>
      </c>
      <c r="IU155" s="145"/>
      <c r="IV155" s="145"/>
      <c r="IW155" s="145">
        <v>14</v>
      </c>
      <c r="IX155" s="146">
        <v>14</v>
      </c>
      <c r="IY155" s="166">
        <v>2518</v>
      </c>
      <c r="IZ155" s="315"/>
      <c r="JA155" s="439">
        <f t="shared" si="48"/>
        <v>6.8797814207650276</v>
      </c>
      <c r="JB155" s="444">
        <v>969</v>
      </c>
      <c r="JC155" s="452">
        <v>0.38482922954725973</v>
      </c>
      <c r="JD155" s="445">
        <v>1653</v>
      </c>
      <c r="JE155" s="454">
        <v>0.65647339158061957</v>
      </c>
      <c r="JF155" s="167"/>
      <c r="JG155" s="168">
        <v>2.1555555555555554</v>
      </c>
      <c r="JH155" s="168">
        <v>2</v>
      </c>
      <c r="JI155" s="168">
        <v>3.1111111111111112</v>
      </c>
      <c r="JJ155" s="168"/>
      <c r="JK155" s="168">
        <v>3</v>
      </c>
      <c r="JL155" s="168">
        <v>3.5962264150943395</v>
      </c>
      <c r="JM155" s="168"/>
      <c r="JN155" s="168">
        <v>2.2063492063492065</v>
      </c>
      <c r="JO155" s="168">
        <v>3.5446808510638297</v>
      </c>
      <c r="JP155" s="168">
        <v>5.5</v>
      </c>
      <c r="JQ155" s="168">
        <v>4.6414686825053995</v>
      </c>
      <c r="JR155" s="168">
        <v>3.9515738498789346</v>
      </c>
      <c r="JS155" s="168">
        <v>4.9886178861788615</v>
      </c>
      <c r="JT155" s="168">
        <v>2.68</v>
      </c>
      <c r="JU155" s="168"/>
      <c r="JV155" s="168">
        <v>4.5</v>
      </c>
      <c r="JW155" s="168">
        <v>3.5</v>
      </c>
      <c r="JX155" s="168">
        <v>7.666666666666667</v>
      </c>
      <c r="JY155" s="168">
        <v>4.7674418604651159</v>
      </c>
      <c r="JZ155" s="168"/>
      <c r="KA155" s="168">
        <v>3.3333333333333335</v>
      </c>
      <c r="KB155" s="168">
        <v>3</v>
      </c>
      <c r="KC155" s="168">
        <v>4.4722222222222223</v>
      </c>
      <c r="KD155" s="168"/>
      <c r="KE155" s="168"/>
      <c r="KF155" s="168">
        <v>4.7142857142857144</v>
      </c>
      <c r="KG155" s="169">
        <v>2.2142857142857144</v>
      </c>
      <c r="KH155" s="464">
        <f t="shared" si="49"/>
        <v>3.7878009080474278</v>
      </c>
      <c r="KI155" s="149">
        <v>2229</v>
      </c>
      <c r="KJ155" s="150">
        <v>130</v>
      </c>
      <c r="KK155" s="150"/>
      <c r="KL155" s="150">
        <v>22</v>
      </c>
      <c r="KM155" s="150"/>
      <c r="KN155" s="296">
        <v>137</v>
      </c>
      <c r="KO155" s="330">
        <f t="shared" si="50"/>
        <v>0.88522637013502781</v>
      </c>
      <c r="KP155" s="331">
        <f t="shared" si="51"/>
        <v>5.1628276409849086E-2</v>
      </c>
      <c r="KQ155" s="331">
        <f t="shared" si="52"/>
        <v>0</v>
      </c>
      <c r="KR155" s="331">
        <f t="shared" si="53"/>
        <v>8.737092930897538E-3</v>
      </c>
      <c r="KS155" s="331">
        <f t="shared" si="54"/>
        <v>0</v>
      </c>
      <c r="KT155" s="332">
        <v>5.4408260524225573E-2</v>
      </c>
      <c r="KU155" s="324">
        <v>1674.9884999999999</v>
      </c>
      <c r="KV155" s="170">
        <v>132.42870000000002</v>
      </c>
      <c r="KW155" s="342">
        <v>1807.4171999999996</v>
      </c>
      <c r="KX155" s="351">
        <f t="shared" si="55"/>
        <v>7.3269580482027086E-2</v>
      </c>
      <c r="KY155" s="352">
        <f t="shared" si="56"/>
        <v>0.717798729150119</v>
      </c>
      <c r="KZ155" s="346">
        <v>354.00989999999996</v>
      </c>
      <c r="LA155" s="171">
        <v>867.74090000000001</v>
      </c>
      <c r="LB155" s="172">
        <v>585.66640000000007</v>
      </c>
      <c r="LC155" s="173">
        <v>0.19586507199333941</v>
      </c>
      <c r="LD155" s="174"/>
      <c r="LE155" s="175">
        <v>52</v>
      </c>
      <c r="LF155" s="175">
        <v>1</v>
      </c>
      <c r="LG155" s="175">
        <v>19</v>
      </c>
      <c r="LH155" s="175"/>
      <c r="LI155" s="175">
        <v>8</v>
      </c>
      <c r="LJ155" s="175">
        <v>603</v>
      </c>
      <c r="LK155" s="175"/>
      <c r="LL155" s="175">
        <v>76</v>
      </c>
      <c r="LM155" s="175">
        <v>1051</v>
      </c>
      <c r="LN155" s="175">
        <v>7</v>
      </c>
      <c r="LO155" s="175">
        <v>1644</v>
      </c>
      <c r="LP155" s="175">
        <v>1170</v>
      </c>
      <c r="LQ155" s="175">
        <v>2142</v>
      </c>
      <c r="LR155" s="175">
        <v>82</v>
      </c>
      <c r="LS155" s="175"/>
      <c r="LT155" s="175">
        <v>7</v>
      </c>
      <c r="LU155" s="175">
        <v>5</v>
      </c>
      <c r="LV155" s="175">
        <v>20</v>
      </c>
      <c r="LW155" s="175">
        <v>118</v>
      </c>
      <c r="LX155" s="175"/>
      <c r="LY155" s="175">
        <v>7</v>
      </c>
      <c r="LZ155" s="175">
        <v>2</v>
      </c>
      <c r="MA155" s="175">
        <v>109</v>
      </c>
      <c r="MB155" s="175"/>
      <c r="MC155" s="175"/>
      <c r="MD155" s="175">
        <v>50</v>
      </c>
      <c r="ME155" s="364">
        <v>5</v>
      </c>
      <c r="MF155" s="374">
        <f t="shared" si="57"/>
        <v>7178</v>
      </c>
      <c r="MG155" s="375">
        <f t="shared" si="58"/>
        <v>19.612021857923498</v>
      </c>
      <c r="MH155" s="369"/>
      <c r="MI155" s="156"/>
      <c r="MJ155" s="156"/>
      <c r="MK155" s="156"/>
      <c r="ML155" s="156"/>
      <c r="MM155" s="156">
        <v>1</v>
      </c>
      <c r="MN155" s="156">
        <v>85</v>
      </c>
      <c r="MO155" s="156"/>
      <c r="MP155" s="156"/>
      <c r="MQ155" s="156">
        <v>147</v>
      </c>
      <c r="MR155" s="156">
        <v>2</v>
      </c>
      <c r="MS155" s="156">
        <v>42</v>
      </c>
      <c r="MT155" s="156">
        <v>49</v>
      </c>
      <c r="MU155" s="156">
        <v>314</v>
      </c>
      <c r="MV155" s="156">
        <v>2</v>
      </c>
      <c r="MW155" s="156"/>
      <c r="MX155" s="156"/>
      <c r="MY155" s="156"/>
      <c r="MZ155" s="156"/>
      <c r="NA155" s="156">
        <v>43</v>
      </c>
      <c r="NB155" s="156"/>
      <c r="NC155" s="156"/>
      <c r="ND155" s="156"/>
      <c r="NE155" s="156">
        <v>17</v>
      </c>
      <c r="NF155" s="156"/>
      <c r="NG155" s="156"/>
      <c r="NH155" s="156">
        <v>2</v>
      </c>
      <c r="NI155" s="278">
        <v>12</v>
      </c>
      <c r="NJ155" s="289">
        <f t="shared" si="59"/>
        <v>716</v>
      </c>
      <c r="NK155" s="290">
        <f t="shared" si="60"/>
        <v>1.9562841530054644</v>
      </c>
      <c r="NL155" s="386">
        <f t="shared" si="61"/>
        <v>7178</v>
      </c>
      <c r="NM155" s="387">
        <f t="shared" si="62"/>
        <v>716</v>
      </c>
      <c r="NN155" s="393">
        <f t="shared" si="63"/>
        <v>9.0701798834557895E-2</v>
      </c>
      <c r="NO155" s="380"/>
      <c r="NP155" s="176"/>
      <c r="NQ155" s="176"/>
      <c r="NR155" s="176"/>
      <c r="NS155" s="176"/>
      <c r="NT155" s="176">
        <v>445</v>
      </c>
      <c r="NU155" s="176">
        <v>271</v>
      </c>
      <c r="NV155" s="176"/>
      <c r="NW155" s="176"/>
      <c r="NX155" s="176"/>
      <c r="NY155" s="176"/>
      <c r="NZ155" s="176"/>
      <c r="OA155" s="176"/>
      <c r="OB155" s="176"/>
      <c r="OC155" s="176"/>
      <c r="OD155" s="176"/>
      <c r="OE155" s="397"/>
      <c r="OF155" s="403">
        <f t="shared" si="64"/>
        <v>716</v>
      </c>
      <c r="OG155" s="407">
        <f t="shared" si="65"/>
        <v>0</v>
      </c>
      <c r="OH155" s="415"/>
      <c r="OI155" s="416"/>
      <c r="OJ155" s="416"/>
      <c r="OK155" s="416"/>
      <c r="OL155" s="416"/>
      <c r="OM155" s="416"/>
      <c r="ON155" s="416"/>
      <c r="OO155" s="416"/>
      <c r="OP155" s="417"/>
      <c r="OQ155" s="429"/>
      <c r="OR155" s="430"/>
      <c r="OS155" s="431"/>
      <c r="OT155" s="400"/>
      <c r="OU155" s="177"/>
      <c r="OV155" s="171">
        <v>1.95</v>
      </c>
      <c r="OW155" s="177">
        <v>0.24374999999999999</v>
      </c>
      <c r="OX155" s="177"/>
      <c r="OY155" s="177"/>
      <c r="OZ155" s="171">
        <v>14.18</v>
      </c>
      <c r="PA155" s="178">
        <v>1.7725</v>
      </c>
      <c r="PB155" s="155"/>
      <c r="PC155" s="156"/>
      <c r="PD155" s="156"/>
      <c r="PE155" s="156"/>
      <c r="PF155" s="156">
        <v>376</v>
      </c>
      <c r="PG155" s="156"/>
      <c r="PH155" s="156"/>
      <c r="PI155" s="156">
        <v>376</v>
      </c>
      <c r="PJ155" s="179">
        <v>0.14932486100079428</v>
      </c>
    </row>
    <row r="156" spans="1:426" x14ac:dyDescent="0.15">
      <c r="A156" s="130" t="s">
        <v>912</v>
      </c>
      <c r="B156" s="131" t="s">
        <v>913</v>
      </c>
      <c r="C156" s="132" t="s">
        <v>914</v>
      </c>
      <c r="D156" s="131" t="s">
        <v>915</v>
      </c>
      <c r="E156" s="131" t="s">
        <v>280</v>
      </c>
      <c r="F156" s="132" t="s">
        <v>293</v>
      </c>
      <c r="G156" s="132" t="s">
        <v>294</v>
      </c>
      <c r="H156" s="132" t="s">
        <v>505</v>
      </c>
      <c r="I156" s="132" t="s">
        <v>210</v>
      </c>
      <c r="J156" s="133" t="s">
        <v>282</v>
      </c>
      <c r="K156" s="134">
        <v>975498</v>
      </c>
      <c r="L156" s="135">
        <v>323820</v>
      </c>
      <c r="M156" s="135">
        <v>975054</v>
      </c>
      <c r="N156" s="135">
        <v>595922</v>
      </c>
      <c r="O156" s="136">
        <v>0.6111682019662501</v>
      </c>
      <c r="P156" s="137">
        <v>444</v>
      </c>
      <c r="Q156" s="138">
        <v>2176.3059900000003</v>
      </c>
      <c r="R156" s="139">
        <v>618751.80900000001</v>
      </c>
      <c r="S156" s="139">
        <v>25990.63553</v>
      </c>
      <c r="T156" s="139">
        <v>646918.75052</v>
      </c>
      <c r="U156" s="467">
        <f t="shared" si="44"/>
        <v>0.66316768514133295</v>
      </c>
      <c r="V156" s="140">
        <v>122.0583135</v>
      </c>
      <c r="W156" s="141">
        <v>5.75</v>
      </c>
      <c r="X156" s="141">
        <v>201.13227509999999</v>
      </c>
      <c r="Y156" s="141">
        <v>70.641481479999996</v>
      </c>
      <c r="Z156" s="141">
        <v>22.725238099999999</v>
      </c>
      <c r="AA156" s="141">
        <v>73.760634920000001</v>
      </c>
      <c r="AB156" s="141">
        <v>0</v>
      </c>
      <c r="AC156" s="141">
        <v>58.595892859999999</v>
      </c>
      <c r="AD156" s="141">
        <v>37.771944439999999</v>
      </c>
      <c r="AE156" s="141">
        <v>592.4357804</v>
      </c>
      <c r="AF156" s="142">
        <v>0.24605160482098487</v>
      </c>
      <c r="AG156" s="143">
        <v>0.40545307935662089</v>
      </c>
      <c r="AH156" s="147"/>
      <c r="AI156" s="148">
        <v>1</v>
      </c>
      <c r="AJ156" s="149">
        <v>8700</v>
      </c>
      <c r="AK156" s="150">
        <v>8854</v>
      </c>
      <c r="AL156" s="150">
        <v>2877</v>
      </c>
      <c r="AM156" s="150">
        <v>626</v>
      </c>
      <c r="AN156" s="151">
        <v>9904</v>
      </c>
      <c r="AO156" s="149">
        <v>2192</v>
      </c>
      <c r="AP156" s="150">
        <v>5285</v>
      </c>
      <c r="AQ156" s="151">
        <v>518</v>
      </c>
      <c r="AR156" s="152"/>
      <c r="AS156" s="153"/>
      <c r="AT156" s="153"/>
      <c r="AU156" s="153"/>
      <c r="AV156" s="153"/>
      <c r="AW156" s="153"/>
      <c r="AX156" s="153"/>
      <c r="AY156" s="153"/>
      <c r="AZ156" s="153"/>
      <c r="BA156" s="153"/>
      <c r="BB156" s="153"/>
      <c r="BC156" s="153"/>
      <c r="BD156" s="153"/>
      <c r="BE156" s="153"/>
      <c r="BF156" s="153"/>
      <c r="BG156" s="153"/>
      <c r="BH156" s="153"/>
      <c r="BI156" s="153"/>
      <c r="BJ156" s="153"/>
      <c r="BK156" s="153"/>
      <c r="BL156" s="153"/>
      <c r="BM156" s="153"/>
      <c r="BN156" s="153"/>
      <c r="BO156" s="153"/>
      <c r="BP156" s="153"/>
      <c r="BQ156" s="153"/>
      <c r="BR156" s="153"/>
      <c r="BS156" s="154"/>
      <c r="BT156" s="155"/>
      <c r="BU156" s="156"/>
      <c r="BV156" s="156"/>
      <c r="BW156" s="156"/>
      <c r="BX156" s="156"/>
      <c r="BY156" s="156"/>
      <c r="BZ156" s="156"/>
      <c r="CA156" s="156"/>
      <c r="CB156" s="156"/>
      <c r="CC156" s="156"/>
      <c r="CD156" s="156"/>
      <c r="CE156" s="156"/>
      <c r="CF156" s="156"/>
      <c r="CG156" s="156"/>
      <c r="CH156" s="156"/>
      <c r="CI156" s="156">
        <v>36</v>
      </c>
      <c r="CJ156" s="156"/>
      <c r="CK156" s="156"/>
      <c r="CL156" s="156"/>
      <c r="CM156" s="156"/>
      <c r="CN156" s="156"/>
      <c r="CO156" s="156"/>
      <c r="CP156" s="156"/>
      <c r="CQ156" s="156">
        <v>21</v>
      </c>
      <c r="CR156" s="156"/>
      <c r="CS156" s="156">
        <v>14</v>
      </c>
      <c r="CT156" s="156"/>
      <c r="CU156" s="156"/>
      <c r="CV156" s="156">
        <v>20</v>
      </c>
      <c r="CW156" s="156">
        <v>15</v>
      </c>
      <c r="CX156" s="156"/>
      <c r="CY156" s="156"/>
      <c r="CZ156" s="156"/>
      <c r="DA156" s="156">
        <v>20</v>
      </c>
      <c r="DB156" s="156"/>
      <c r="DC156" s="156"/>
      <c r="DD156" s="156"/>
      <c r="DE156" s="156"/>
      <c r="DF156" s="156"/>
      <c r="DG156" s="278">
        <v>66</v>
      </c>
      <c r="DH156" s="289">
        <v>192</v>
      </c>
      <c r="DI156" s="290">
        <f t="shared" si="45"/>
        <v>7</v>
      </c>
      <c r="DJ156" s="284"/>
      <c r="DK156" s="158"/>
      <c r="DL156" s="158"/>
      <c r="DM156" s="158"/>
      <c r="DN156" s="158"/>
      <c r="DO156" s="158"/>
      <c r="DP156" s="158"/>
      <c r="DQ156" s="158"/>
      <c r="DR156" s="158"/>
      <c r="DS156" s="158"/>
      <c r="DT156" s="158"/>
      <c r="DU156" s="158"/>
      <c r="DV156" s="158"/>
      <c r="DW156" s="158"/>
      <c r="DX156" s="158"/>
      <c r="DY156" s="158">
        <v>0.56754705525197324</v>
      </c>
      <c r="DZ156" s="158"/>
      <c r="EA156" s="158"/>
      <c r="EB156" s="158"/>
      <c r="EC156" s="158"/>
      <c r="ED156" s="158"/>
      <c r="EE156" s="158"/>
      <c r="EF156" s="158"/>
      <c r="EG156" s="158">
        <v>0.62269060629716366</v>
      </c>
      <c r="EH156" s="158"/>
      <c r="EI156" s="158">
        <v>9.0749414519906327E-2</v>
      </c>
      <c r="EJ156" s="158"/>
      <c r="EK156" s="158"/>
      <c r="EL156" s="158">
        <v>0.6081967213114754</v>
      </c>
      <c r="EM156" s="158">
        <v>0.55464480874316935</v>
      </c>
      <c r="EN156" s="158"/>
      <c r="EO156" s="158"/>
      <c r="EP156" s="158"/>
      <c r="EQ156" s="158">
        <v>0.73934426229508199</v>
      </c>
      <c r="ER156" s="158"/>
      <c r="ES156" s="158"/>
      <c r="ET156" s="158"/>
      <c r="EU156" s="158"/>
      <c r="EV156" s="158"/>
      <c r="EW156" s="159">
        <v>0.78229011425732742</v>
      </c>
      <c r="EX156" s="160">
        <v>0.63375170765027322</v>
      </c>
      <c r="EY156" s="149"/>
      <c r="EZ156" s="150"/>
      <c r="FA156" s="150"/>
      <c r="FB156" s="150"/>
      <c r="FC156" s="150"/>
      <c r="FD156" s="150"/>
      <c r="FE156" s="150"/>
      <c r="FF156" s="150"/>
      <c r="FG156" s="150"/>
      <c r="FH156" s="150"/>
      <c r="FI156" s="150"/>
      <c r="FJ156" s="150"/>
      <c r="FK156" s="150">
        <v>6</v>
      </c>
      <c r="FL156" s="150"/>
      <c r="FM156" s="150"/>
      <c r="FN156" s="150"/>
      <c r="FO156" s="150"/>
      <c r="FP156" s="150"/>
      <c r="FQ156" s="150"/>
      <c r="FR156" s="150"/>
      <c r="FS156" s="150">
        <v>5</v>
      </c>
      <c r="FT156" s="150"/>
      <c r="FU156" s="150">
        <v>3</v>
      </c>
      <c r="FV156" s="150"/>
      <c r="FW156" s="150"/>
      <c r="FX156" s="150"/>
      <c r="FY156" s="150"/>
      <c r="FZ156" s="150"/>
      <c r="GA156" s="150"/>
      <c r="GB156" s="150"/>
      <c r="GC156" s="150"/>
      <c r="GD156" s="296">
        <v>7</v>
      </c>
      <c r="GE156" s="307">
        <v>21</v>
      </c>
      <c r="GF156" s="308">
        <f t="shared" si="46"/>
        <v>4</v>
      </c>
      <c r="GG156" s="302"/>
      <c r="GH156" s="161"/>
      <c r="GI156" s="161"/>
      <c r="GJ156" s="161"/>
      <c r="GK156" s="161"/>
      <c r="GL156" s="161"/>
      <c r="GM156" s="161"/>
      <c r="GN156" s="161"/>
      <c r="GO156" s="161"/>
      <c r="GP156" s="161"/>
      <c r="GQ156" s="161"/>
      <c r="GR156" s="161"/>
      <c r="GS156" s="161">
        <v>0.82877959927140255</v>
      </c>
      <c r="GT156" s="161"/>
      <c r="GU156" s="161"/>
      <c r="GV156" s="161"/>
      <c r="GW156" s="161"/>
      <c r="GX156" s="161"/>
      <c r="GY156" s="161"/>
      <c r="GZ156" s="161"/>
      <c r="HA156" s="161">
        <v>0.59562841530054644</v>
      </c>
      <c r="HB156" s="161"/>
      <c r="HC156" s="161">
        <v>0</v>
      </c>
      <c r="HD156" s="161"/>
      <c r="HE156" s="161"/>
      <c r="HF156" s="161"/>
      <c r="HG156" s="161"/>
      <c r="HH156" s="161"/>
      <c r="HI156" s="161"/>
      <c r="HJ156" s="161"/>
      <c r="HK156" s="161"/>
      <c r="HL156" s="162">
        <v>0.64324746291959412</v>
      </c>
      <c r="HM156" s="163">
        <v>0.59302628155087167</v>
      </c>
      <c r="HN156" s="152"/>
      <c r="HO156" s="153"/>
      <c r="HP156" s="153"/>
      <c r="HQ156" s="153"/>
      <c r="HR156" s="153"/>
      <c r="HS156" s="164"/>
      <c r="HT156" s="153"/>
      <c r="HU156" s="165"/>
      <c r="HV156" s="154"/>
      <c r="HW156" s="144">
        <v>23</v>
      </c>
      <c r="HX156" s="145">
        <v>530</v>
      </c>
      <c r="HY156" s="145">
        <v>209</v>
      </c>
      <c r="HZ156" s="145">
        <v>489</v>
      </c>
      <c r="IA156" s="145">
        <v>572</v>
      </c>
      <c r="IB156" s="145">
        <v>660</v>
      </c>
      <c r="IC156" s="145">
        <v>975</v>
      </c>
      <c r="ID156" s="145">
        <v>480</v>
      </c>
      <c r="IE156" s="145">
        <v>1373</v>
      </c>
      <c r="IF156" s="145">
        <v>140</v>
      </c>
      <c r="IG156" s="145">
        <v>287</v>
      </c>
      <c r="IH156" s="145">
        <v>236</v>
      </c>
      <c r="II156" s="145">
        <v>2</v>
      </c>
      <c r="IJ156" s="145">
        <v>3</v>
      </c>
      <c r="IK156" s="145"/>
      <c r="IL156" s="145"/>
      <c r="IM156" s="145">
        <v>108</v>
      </c>
      <c r="IN156" s="145">
        <v>63</v>
      </c>
      <c r="IO156" s="145">
        <v>152</v>
      </c>
      <c r="IP156" s="145">
        <v>214</v>
      </c>
      <c r="IQ156" s="145">
        <v>138</v>
      </c>
      <c r="IR156" s="145">
        <v>28</v>
      </c>
      <c r="IS156" s="145"/>
      <c r="IT156" s="145">
        <v>58</v>
      </c>
      <c r="IU156" s="145"/>
      <c r="IV156" s="145"/>
      <c r="IW156" s="145">
        <v>31</v>
      </c>
      <c r="IX156" s="146">
        <v>96</v>
      </c>
      <c r="IY156" s="166">
        <v>6867</v>
      </c>
      <c r="IZ156" s="315">
        <f t="shared" si="47"/>
        <v>3.3493519732051844E-3</v>
      </c>
      <c r="JA156" s="439">
        <f t="shared" si="48"/>
        <v>18.762295081967213</v>
      </c>
      <c r="JB156" s="444">
        <v>489</v>
      </c>
      <c r="JC156" s="452">
        <v>7.1210135430318913E-2</v>
      </c>
      <c r="JD156" s="445">
        <v>2128</v>
      </c>
      <c r="JE156" s="454">
        <v>0.30988786952089703</v>
      </c>
      <c r="JF156" s="167">
        <v>21.347826086956523</v>
      </c>
      <c r="JG156" s="168">
        <v>7.9132075471698116</v>
      </c>
      <c r="JH156" s="168">
        <v>3.3875598086124401</v>
      </c>
      <c r="JI156" s="168">
        <v>5.9652351738241309</v>
      </c>
      <c r="JJ156" s="168">
        <v>10.423076923076923</v>
      </c>
      <c r="JK156" s="168">
        <v>8.1909090909090914</v>
      </c>
      <c r="JL156" s="168">
        <v>6.5528205128205128</v>
      </c>
      <c r="JM156" s="168">
        <v>7.0041666666666664</v>
      </c>
      <c r="JN156" s="168">
        <v>6.8201019664967228</v>
      </c>
      <c r="JO156" s="168">
        <v>9.6</v>
      </c>
      <c r="JP156" s="168">
        <v>7.7142857142857144</v>
      </c>
      <c r="JQ156" s="168">
        <v>10.944915254237289</v>
      </c>
      <c r="JR156" s="168">
        <v>3</v>
      </c>
      <c r="JS156" s="168">
        <v>17</v>
      </c>
      <c r="JT156" s="168"/>
      <c r="JU156" s="168"/>
      <c r="JV156" s="168">
        <v>7.0648148148148149</v>
      </c>
      <c r="JW156" s="168">
        <v>8.3015873015873023</v>
      </c>
      <c r="JX156" s="168">
        <v>12.177631578947368</v>
      </c>
      <c r="JY156" s="168">
        <v>22.939252336448597</v>
      </c>
      <c r="JZ156" s="168">
        <v>9.0217391304347831</v>
      </c>
      <c r="KA156" s="168">
        <v>3.75</v>
      </c>
      <c r="KB156" s="168"/>
      <c r="KC156" s="168">
        <v>5.0172413793103452</v>
      </c>
      <c r="KD156" s="168"/>
      <c r="KE156" s="168"/>
      <c r="KF156" s="168">
        <v>10.838709677419354</v>
      </c>
      <c r="KG156" s="169">
        <v>9.4166666666666661</v>
      </c>
      <c r="KH156" s="464">
        <f t="shared" si="49"/>
        <v>9.3213803317689141</v>
      </c>
      <c r="KI156" s="149">
        <v>2408</v>
      </c>
      <c r="KJ156" s="150">
        <v>445</v>
      </c>
      <c r="KK156" s="150">
        <v>5</v>
      </c>
      <c r="KL156" s="150">
        <v>11</v>
      </c>
      <c r="KM156" s="150"/>
      <c r="KN156" s="296">
        <v>3998</v>
      </c>
      <c r="KO156" s="330">
        <f t="shared" si="50"/>
        <v>0.35066258919469928</v>
      </c>
      <c r="KP156" s="331">
        <f t="shared" si="51"/>
        <v>6.4802679481578571E-2</v>
      </c>
      <c r="KQ156" s="331">
        <f t="shared" si="52"/>
        <v>7.2811999417504009E-4</v>
      </c>
      <c r="KR156" s="331">
        <f t="shared" si="53"/>
        <v>1.601863987185088E-3</v>
      </c>
      <c r="KS156" s="331">
        <f t="shared" si="54"/>
        <v>0</v>
      </c>
      <c r="KT156" s="332">
        <v>0.58220474734236205</v>
      </c>
      <c r="KU156" s="324">
        <v>6201.7946000000002</v>
      </c>
      <c r="KV156" s="170">
        <v>488.99</v>
      </c>
      <c r="KW156" s="342">
        <v>6690.7846</v>
      </c>
      <c r="KX156" s="351">
        <f t="shared" si="55"/>
        <v>7.3084104366474445E-2</v>
      </c>
      <c r="KY156" s="352">
        <f t="shared" si="56"/>
        <v>0.97433880879568957</v>
      </c>
      <c r="KZ156" s="346">
        <v>3671.4631000000004</v>
      </c>
      <c r="LA156" s="171">
        <v>2406.3056999999999</v>
      </c>
      <c r="LB156" s="172">
        <v>613.0157999999999</v>
      </c>
      <c r="LC156" s="173">
        <v>0.54873431435828923</v>
      </c>
      <c r="LD156" s="174">
        <v>288</v>
      </c>
      <c r="LE156" s="175">
        <v>2772</v>
      </c>
      <c r="LF156" s="175">
        <v>499</v>
      </c>
      <c r="LG156" s="175">
        <v>2395</v>
      </c>
      <c r="LH156" s="175">
        <v>4780</v>
      </c>
      <c r="LI156" s="175">
        <v>4378</v>
      </c>
      <c r="LJ156" s="175">
        <v>4481</v>
      </c>
      <c r="LK156" s="175">
        <v>2585</v>
      </c>
      <c r="LL156" s="175">
        <v>7751</v>
      </c>
      <c r="LM156" s="175">
        <v>1166</v>
      </c>
      <c r="LN156" s="175">
        <v>1866</v>
      </c>
      <c r="LO156" s="175">
        <v>2284</v>
      </c>
      <c r="LP156" s="175">
        <v>5</v>
      </c>
      <c r="LQ156" s="175">
        <v>48</v>
      </c>
      <c r="LR156" s="175"/>
      <c r="LS156" s="175"/>
      <c r="LT156" s="175">
        <v>612</v>
      </c>
      <c r="LU156" s="175">
        <v>445</v>
      </c>
      <c r="LV156" s="175">
        <v>1451</v>
      </c>
      <c r="LW156" s="175">
        <v>4640</v>
      </c>
      <c r="LX156" s="175">
        <v>1021</v>
      </c>
      <c r="LY156" s="175">
        <v>69</v>
      </c>
      <c r="LZ156" s="175"/>
      <c r="MA156" s="175">
        <v>191</v>
      </c>
      <c r="MB156" s="175"/>
      <c r="MC156" s="175"/>
      <c r="MD156" s="175">
        <v>285</v>
      </c>
      <c r="ME156" s="364">
        <v>717</v>
      </c>
      <c r="MF156" s="374">
        <f t="shared" si="57"/>
        <v>44729</v>
      </c>
      <c r="MG156" s="375">
        <f t="shared" si="58"/>
        <v>122.2103825136612</v>
      </c>
      <c r="MH156" s="369">
        <v>180</v>
      </c>
      <c r="MI156" s="156">
        <v>929</v>
      </c>
      <c r="MJ156" s="156">
        <v>4</v>
      </c>
      <c r="MK156" s="156">
        <v>35</v>
      </c>
      <c r="ML156" s="156">
        <v>634</v>
      </c>
      <c r="MM156" s="156">
        <v>403</v>
      </c>
      <c r="MN156" s="156">
        <v>975</v>
      </c>
      <c r="MO156" s="156">
        <v>343</v>
      </c>
      <c r="MP156" s="156">
        <v>267</v>
      </c>
      <c r="MQ156" s="156">
        <v>43</v>
      </c>
      <c r="MR156" s="156">
        <v>60</v>
      </c>
      <c r="MS156" s="156">
        <v>60</v>
      </c>
      <c r="MT156" s="156"/>
      <c r="MU156" s="156"/>
      <c r="MV156" s="156"/>
      <c r="MW156" s="156"/>
      <c r="MX156" s="156">
        <v>43</v>
      </c>
      <c r="MY156" s="156">
        <v>17</v>
      </c>
      <c r="MZ156" s="156">
        <v>254</v>
      </c>
      <c r="NA156" s="156">
        <v>54</v>
      </c>
      <c r="NB156" s="156">
        <v>105</v>
      </c>
      <c r="NC156" s="156">
        <v>9</v>
      </c>
      <c r="ND156" s="156"/>
      <c r="NE156" s="156">
        <v>43</v>
      </c>
      <c r="NF156" s="156"/>
      <c r="NG156" s="156"/>
      <c r="NH156" s="156">
        <v>21</v>
      </c>
      <c r="NI156" s="278">
        <v>94</v>
      </c>
      <c r="NJ156" s="289">
        <f t="shared" si="59"/>
        <v>4573</v>
      </c>
      <c r="NK156" s="290">
        <f t="shared" si="60"/>
        <v>12.494535519125684</v>
      </c>
      <c r="NL156" s="386">
        <f t="shared" si="61"/>
        <v>44729</v>
      </c>
      <c r="NM156" s="387">
        <f t="shared" si="62"/>
        <v>4573</v>
      </c>
      <c r="NN156" s="393">
        <f t="shared" si="63"/>
        <v>9.2754857815098776E-2</v>
      </c>
      <c r="NO156" s="380"/>
      <c r="NP156" s="176">
        <v>3</v>
      </c>
      <c r="NQ156" s="176">
        <v>19</v>
      </c>
      <c r="NR156" s="176">
        <v>246</v>
      </c>
      <c r="NS156" s="176">
        <v>713</v>
      </c>
      <c r="NT156" s="176">
        <v>1198</v>
      </c>
      <c r="NU156" s="176">
        <v>2394</v>
      </c>
      <c r="NV156" s="176"/>
      <c r="NW156" s="176"/>
      <c r="NX156" s="176"/>
      <c r="NY156" s="176"/>
      <c r="NZ156" s="176"/>
      <c r="OA156" s="176"/>
      <c r="OB156" s="176"/>
      <c r="OC156" s="176"/>
      <c r="OD156" s="176"/>
      <c r="OE156" s="397"/>
      <c r="OF156" s="403">
        <f t="shared" si="64"/>
        <v>4573</v>
      </c>
      <c r="OG156" s="407">
        <f t="shared" si="65"/>
        <v>5.8604854581237702E-2</v>
      </c>
      <c r="OH156" s="415"/>
      <c r="OI156" s="416"/>
      <c r="OJ156" s="416"/>
      <c r="OK156" s="416"/>
      <c r="OL156" s="416">
        <v>203</v>
      </c>
      <c r="OM156" s="416">
        <v>23</v>
      </c>
      <c r="ON156" s="416">
        <v>380</v>
      </c>
      <c r="OO156" s="416">
        <v>606</v>
      </c>
      <c r="OP156" s="417">
        <v>606</v>
      </c>
      <c r="OQ156" s="429"/>
      <c r="OR156" s="430"/>
      <c r="OS156" s="431"/>
      <c r="OT156" s="400"/>
      <c r="OU156" s="177"/>
      <c r="OV156" s="171">
        <v>10.75</v>
      </c>
      <c r="OW156" s="177">
        <v>0.51190476190476186</v>
      </c>
      <c r="OX156" s="177"/>
      <c r="OY156" s="177"/>
      <c r="OZ156" s="171">
        <v>65.5</v>
      </c>
      <c r="PA156" s="178">
        <v>3.1190476190476191</v>
      </c>
      <c r="PB156" s="155"/>
      <c r="PC156" s="156"/>
      <c r="PD156" s="156"/>
      <c r="PE156" s="156"/>
      <c r="PF156" s="156"/>
      <c r="PG156" s="156"/>
      <c r="PH156" s="156"/>
      <c r="PI156" s="156"/>
      <c r="PJ156" s="157"/>
    </row>
    <row r="157" spans="1:426" x14ac:dyDescent="0.15">
      <c r="A157" s="130" t="s">
        <v>916</v>
      </c>
      <c r="B157" s="131" t="s">
        <v>917</v>
      </c>
      <c r="C157" s="132" t="s">
        <v>918</v>
      </c>
      <c r="D157" s="131" t="s">
        <v>919</v>
      </c>
      <c r="E157" s="131" t="s">
        <v>379</v>
      </c>
      <c r="F157" s="132" t="s">
        <v>700</v>
      </c>
      <c r="G157" s="132" t="s">
        <v>920</v>
      </c>
      <c r="H157" s="132" t="s">
        <v>492</v>
      </c>
      <c r="I157" s="132" t="s">
        <v>493</v>
      </c>
      <c r="J157" s="133" t="s">
        <v>282</v>
      </c>
      <c r="K157" s="134">
        <v>57706</v>
      </c>
      <c r="L157" s="135">
        <v>0</v>
      </c>
      <c r="M157" s="135">
        <v>55063</v>
      </c>
      <c r="N157" s="135">
        <v>17443</v>
      </c>
      <c r="O157" s="136">
        <v>0.31678259448268348</v>
      </c>
      <c r="P157" s="137">
        <v>2643</v>
      </c>
      <c r="Q157" s="138">
        <v>0</v>
      </c>
      <c r="R157" s="139">
        <v>80775.234439999986</v>
      </c>
      <c r="S157" s="139">
        <v>0</v>
      </c>
      <c r="T157" s="139">
        <v>80775.234439999986</v>
      </c>
      <c r="U157" s="467">
        <f t="shared" si="44"/>
        <v>1.3997718511073369</v>
      </c>
      <c r="V157" s="140">
        <v>7.0501984130000004</v>
      </c>
      <c r="W157" s="141">
        <v>0</v>
      </c>
      <c r="X157" s="141">
        <v>15.5</v>
      </c>
      <c r="Y157" s="141">
        <v>0</v>
      </c>
      <c r="Z157" s="141">
        <v>4</v>
      </c>
      <c r="AA157" s="141">
        <v>0</v>
      </c>
      <c r="AB157" s="141">
        <v>0</v>
      </c>
      <c r="AC157" s="141">
        <v>2</v>
      </c>
      <c r="AD157" s="141">
        <v>0</v>
      </c>
      <c r="AE157" s="141">
        <v>28.550198413</v>
      </c>
      <c r="AF157" s="142">
        <v>0.26554221190105876</v>
      </c>
      <c r="AG157" s="143">
        <v>0.58379978028377377</v>
      </c>
      <c r="AH157" s="147"/>
      <c r="AI157" s="148"/>
      <c r="AJ157" s="149"/>
      <c r="AK157" s="150"/>
      <c r="AL157" s="150"/>
      <c r="AM157" s="150"/>
      <c r="AN157" s="151"/>
      <c r="AO157" s="149"/>
      <c r="AP157" s="150"/>
      <c r="AQ157" s="151"/>
      <c r="AR157" s="152"/>
      <c r="AS157" s="153"/>
      <c r="AT157" s="153"/>
      <c r="AU157" s="153"/>
      <c r="AV157" s="153"/>
      <c r="AW157" s="153"/>
      <c r="AX157" s="153"/>
      <c r="AY157" s="153"/>
      <c r="AZ157" s="153"/>
      <c r="BA157" s="153"/>
      <c r="BB157" s="153"/>
      <c r="BC157" s="153"/>
      <c r="BD157" s="153"/>
      <c r="BE157" s="153"/>
      <c r="BF157" s="153"/>
      <c r="BG157" s="153"/>
      <c r="BH157" s="153"/>
      <c r="BI157" s="153"/>
      <c r="BJ157" s="153"/>
      <c r="BK157" s="153"/>
      <c r="BL157" s="153"/>
      <c r="BM157" s="153"/>
      <c r="BN157" s="153"/>
      <c r="BO157" s="153"/>
      <c r="BP157" s="153"/>
      <c r="BQ157" s="153"/>
      <c r="BR157" s="153"/>
      <c r="BS157" s="154"/>
      <c r="BT157" s="155"/>
      <c r="BU157" s="156"/>
      <c r="BV157" s="156"/>
      <c r="BW157" s="156"/>
      <c r="BX157" s="156"/>
      <c r="BY157" s="156"/>
      <c r="BZ157" s="156"/>
      <c r="CA157" s="156"/>
      <c r="CB157" s="156"/>
      <c r="CC157" s="156"/>
      <c r="CD157" s="156"/>
      <c r="CE157" s="156"/>
      <c r="CF157" s="156"/>
      <c r="CG157" s="156"/>
      <c r="CH157" s="156"/>
      <c r="CI157" s="156"/>
      <c r="CJ157" s="156"/>
      <c r="CK157" s="156"/>
      <c r="CL157" s="156"/>
      <c r="CM157" s="156"/>
      <c r="CN157" s="156"/>
      <c r="CO157" s="156"/>
      <c r="CP157" s="156"/>
      <c r="CQ157" s="156"/>
      <c r="CR157" s="156"/>
      <c r="CS157" s="156"/>
      <c r="CT157" s="156"/>
      <c r="CU157" s="156"/>
      <c r="CV157" s="156">
        <v>10</v>
      </c>
      <c r="CW157" s="156"/>
      <c r="CX157" s="156"/>
      <c r="CY157" s="156"/>
      <c r="CZ157" s="156"/>
      <c r="DA157" s="156"/>
      <c r="DB157" s="156"/>
      <c r="DC157" s="156"/>
      <c r="DD157" s="156"/>
      <c r="DE157" s="156"/>
      <c r="DF157" s="156"/>
      <c r="DG157" s="278"/>
      <c r="DH157" s="289">
        <v>10</v>
      </c>
      <c r="DI157" s="290">
        <f t="shared" si="45"/>
        <v>1</v>
      </c>
      <c r="DJ157" s="284"/>
      <c r="DK157" s="158"/>
      <c r="DL157" s="158"/>
      <c r="DM157" s="158"/>
      <c r="DN157" s="158"/>
      <c r="DO157" s="158"/>
      <c r="DP157" s="158"/>
      <c r="DQ157" s="158"/>
      <c r="DR157" s="158"/>
      <c r="DS157" s="158"/>
      <c r="DT157" s="158"/>
      <c r="DU157" s="158"/>
      <c r="DV157" s="158"/>
      <c r="DW157" s="158"/>
      <c r="DX157" s="158"/>
      <c r="DY157" s="158"/>
      <c r="DZ157" s="158"/>
      <c r="EA157" s="158"/>
      <c r="EB157" s="158"/>
      <c r="EC157" s="158"/>
      <c r="ED157" s="158"/>
      <c r="EE157" s="158"/>
      <c r="EF157" s="158"/>
      <c r="EG157" s="158"/>
      <c r="EH157" s="158"/>
      <c r="EI157" s="158"/>
      <c r="EJ157" s="158"/>
      <c r="EK157" s="158"/>
      <c r="EL157" s="158">
        <v>0.7234972677595628</v>
      </c>
      <c r="EM157" s="158"/>
      <c r="EN157" s="158"/>
      <c r="EO157" s="158"/>
      <c r="EP157" s="158"/>
      <c r="EQ157" s="158"/>
      <c r="ER157" s="158"/>
      <c r="ES157" s="158"/>
      <c r="ET157" s="158"/>
      <c r="EU157" s="158"/>
      <c r="EV157" s="158"/>
      <c r="EW157" s="159"/>
      <c r="EX157" s="160">
        <v>0.7234972677595628</v>
      </c>
      <c r="EY157" s="149"/>
      <c r="EZ157" s="150"/>
      <c r="FA157" s="150"/>
      <c r="FB157" s="150"/>
      <c r="FC157" s="150"/>
      <c r="FD157" s="150"/>
      <c r="FE157" s="150"/>
      <c r="FF157" s="150"/>
      <c r="FG157" s="150"/>
      <c r="FH157" s="150"/>
      <c r="FI157" s="150"/>
      <c r="FJ157" s="150"/>
      <c r="FK157" s="150"/>
      <c r="FL157" s="150"/>
      <c r="FM157" s="150"/>
      <c r="FN157" s="150"/>
      <c r="FO157" s="150"/>
      <c r="FP157" s="150"/>
      <c r="FQ157" s="150"/>
      <c r="FR157" s="150"/>
      <c r="FS157" s="150"/>
      <c r="FT157" s="150"/>
      <c r="FU157" s="150">
        <v>3</v>
      </c>
      <c r="FV157" s="150"/>
      <c r="FW157" s="150"/>
      <c r="FX157" s="150"/>
      <c r="FY157" s="150"/>
      <c r="FZ157" s="150"/>
      <c r="GA157" s="150"/>
      <c r="GB157" s="150"/>
      <c r="GC157" s="150"/>
      <c r="GD157" s="296"/>
      <c r="GE157" s="307">
        <v>3</v>
      </c>
      <c r="GF157" s="308">
        <f t="shared" si="46"/>
        <v>1</v>
      </c>
      <c r="GG157" s="302"/>
      <c r="GH157" s="161"/>
      <c r="GI157" s="161"/>
      <c r="GJ157" s="161"/>
      <c r="GK157" s="161"/>
      <c r="GL157" s="161"/>
      <c r="GM157" s="161"/>
      <c r="GN157" s="161"/>
      <c r="GO157" s="161"/>
      <c r="GP157" s="161"/>
      <c r="GQ157" s="161"/>
      <c r="GR157" s="161"/>
      <c r="GS157" s="161"/>
      <c r="GT157" s="161"/>
      <c r="GU157" s="161"/>
      <c r="GV157" s="161"/>
      <c r="GW157" s="161"/>
      <c r="GX157" s="161"/>
      <c r="GY157" s="161"/>
      <c r="GZ157" s="161"/>
      <c r="HA157" s="161"/>
      <c r="HB157" s="161"/>
      <c r="HC157" s="161">
        <v>0.34699453551912568</v>
      </c>
      <c r="HD157" s="161"/>
      <c r="HE157" s="161"/>
      <c r="HF157" s="161"/>
      <c r="HG157" s="161"/>
      <c r="HH157" s="161"/>
      <c r="HI157" s="161"/>
      <c r="HJ157" s="161"/>
      <c r="HK157" s="161"/>
      <c r="HL157" s="162"/>
      <c r="HM157" s="163">
        <v>0.34699453551912568</v>
      </c>
      <c r="HN157" s="152"/>
      <c r="HO157" s="153"/>
      <c r="HP157" s="153"/>
      <c r="HQ157" s="153"/>
      <c r="HR157" s="153"/>
      <c r="HS157" s="164"/>
      <c r="HT157" s="153"/>
      <c r="HU157" s="165"/>
      <c r="HV157" s="154"/>
      <c r="HW157" s="144"/>
      <c r="HX157" s="145"/>
      <c r="HY157" s="145"/>
      <c r="HZ157" s="145"/>
      <c r="IA157" s="145"/>
      <c r="IB157" s="145"/>
      <c r="IC157" s="145"/>
      <c r="ID157" s="145"/>
      <c r="IE157" s="145">
        <v>985</v>
      </c>
      <c r="IF157" s="145">
        <v>9</v>
      </c>
      <c r="IG157" s="145"/>
      <c r="IH157" s="145"/>
      <c r="II157" s="145"/>
      <c r="IJ157" s="145"/>
      <c r="IK157" s="145"/>
      <c r="IL157" s="145"/>
      <c r="IM157" s="145"/>
      <c r="IN157" s="145"/>
      <c r="IO157" s="145"/>
      <c r="IP157" s="145"/>
      <c r="IQ157" s="145"/>
      <c r="IR157" s="145"/>
      <c r="IS157" s="145"/>
      <c r="IT157" s="145"/>
      <c r="IU157" s="145"/>
      <c r="IV157" s="145"/>
      <c r="IW157" s="145">
        <v>7</v>
      </c>
      <c r="IX157" s="146"/>
      <c r="IY157" s="166">
        <v>1001</v>
      </c>
      <c r="IZ157" s="315"/>
      <c r="JA157" s="439">
        <f t="shared" si="48"/>
        <v>2.7349726775956285</v>
      </c>
      <c r="JB157" s="444">
        <v>312</v>
      </c>
      <c r="JC157" s="452">
        <v>0.31168831168831168</v>
      </c>
      <c r="JD157" s="445">
        <v>515</v>
      </c>
      <c r="JE157" s="454">
        <v>0.51448551448551449</v>
      </c>
      <c r="JF157" s="167"/>
      <c r="JG157" s="168"/>
      <c r="JH157" s="168"/>
      <c r="JI157" s="168"/>
      <c r="JJ157" s="168"/>
      <c r="JK157" s="168"/>
      <c r="JL157" s="168"/>
      <c r="JM157" s="168"/>
      <c r="JN157" s="168">
        <v>4.0446700507614217</v>
      </c>
      <c r="JO157" s="168">
        <v>2.2222222222222223</v>
      </c>
      <c r="JP157" s="168"/>
      <c r="JQ157" s="168"/>
      <c r="JR157" s="168"/>
      <c r="JS157" s="168"/>
      <c r="JT157" s="168"/>
      <c r="JU157" s="168"/>
      <c r="JV157" s="168"/>
      <c r="JW157" s="168"/>
      <c r="JX157" s="168"/>
      <c r="JY157" s="168"/>
      <c r="JZ157" s="168"/>
      <c r="KA157" s="168"/>
      <c r="KB157" s="168"/>
      <c r="KC157" s="168"/>
      <c r="KD157" s="168"/>
      <c r="KE157" s="168"/>
      <c r="KF157" s="168">
        <v>3.2857142857142856</v>
      </c>
      <c r="KG157" s="169"/>
      <c r="KH157" s="464">
        <f t="shared" si="49"/>
        <v>3.1842021862326431</v>
      </c>
      <c r="KI157" s="149">
        <v>390</v>
      </c>
      <c r="KJ157" s="150">
        <v>595</v>
      </c>
      <c r="KK157" s="150"/>
      <c r="KL157" s="150"/>
      <c r="KM157" s="150"/>
      <c r="KN157" s="296">
        <v>16</v>
      </c>
      <c r="KO157" s="330">
        <f t="shared" si="50"/>
        <v>0.38961038961038963</v>
      </c>
      <c r="KP157" s="331">
        <f t="shared" si="51"/>
        <v>0.59440559440559437</v>
      </c>
      <c r="KQ157" s="331">
        <f t="shared" si="52"/>
        <v>0</v>
      </c>
      <c r="KR157" s="331">
        <f t="shared" si="53"/>
        <v>0</v>
      </c>
      <c r="KS157" s="331">
        <f t="shared" si="54"/>
        <v>0</v>
      </c>
      <c r="KT157" s="332">
        <v>1.5984015984015984E-2</v>
      </c>
      <c r="KU157" s="324">
        <v>787.53199999999993</v>
      </c>
      <c r="KV157" s="170">
        <v>228.20820000000001</v>
      </c>
      <c r="KW157" s="342">
        <v>1015.7402</v>
      </c>
      <c r="KX157" s="351">
        <f t="shared" si="55"/>
        <v>0.22467182060924634</v>
      </c>
      <c r="KY157" s="352">
        <f t="shared" si="56"/>
        <v>1.0147254745254746</v>
      </c>
      <c r="KZ157" s="346">
        <v>11.286200000000001</v>
      </c>
      <c r="LA157" s="171">
        <v>1004.454</v>
      </c>
      <c r="LB157" s="172"/>
      <c r="LC157" s="173">
        <v>1.1111305824068007E-2</v>
      </c>
      <c r="LD157" s="174"/>
      <c r="LE157" s="175"/>
      <c r="LF157" s="175"/>
      <c r="LG157" s="175"/>
      <c r="LH157" s="175"/>
      <c r="LI157" s="175"/>
      <c r="LJ157" s="175"/>
      <c r="LK157" s="175"/>
      <c r="LL157" s="175">
        <v>2618</v>
      </c>
      <c r="LM157" s="175">
        <v>11</v>
      </c>
      <c r="LN157" s="175"/>
      <c r="LO157" s="175"/>
      <c r="LP157" s="175"/>
      <c r="LQ157" s="175"/>
      <c r="LR157" s="175"/>
      <c r="LS157" s="175"/>
      <c r="LT157" s="175"/>
      <c r="LU157" s="175"/>
      <c r="LV157" s="175"/>
      <c r="LW157" s="175"/>
      <c r="LX157" s="175"/>
      <c r="LY157" s="175"/>
      <c r="LZ157" s="175"/>
      <c r="MA157" s="175"/>
      <c r="MB157" s="175"/>
      <c r="MC157" s="175"/>
      <c r="MD157" s="175">
        <v>15</v>
      </c>
      <c r="ME157" s="364"/>
      <c r="MF157" s="374">
        <f t="shared" si="57"/>
        <v>2644</v>
      </c>
      <c r="MG157" s="375">
        <f t="shared" si="58"/>
        <v>7.2240437158469941</v>
      </c>
      <c r="MH157" s="369"/>
      <c r="MI157" s="156"/>
      <c r="MJ157" s="156"/>
      <c r="MK157" s="156"/>
      <c r="ML157" s="156"/>
      <c r="MM157" s="156"/>
      <c r="MN157" s="156"/>
      <c r="MO157" s="156"/>
      <c r="MP157" s="156">
        <v>380</v>
      </c>
      <c r="MQ157" s="156"/>
      <c r="MR157" s="156"/>
      <c r="MS157" s="156"/>
      <c r="MT157" s="156"/>
      <c r="MU157" s="156"/>
      <c r="MV157" s="156"/>
      <c r="MW157" s="156"/>
      <c r="MX157" s="156"/>
      <c r="MY157" s="156"/>
      <c r="MZ157" s="156"/>
      <c r="NA157" s="156"/>
      <c r="NB157" s="156"/>
      <c r="NC157" s="156"/>
      <c r="ND157" s="156"/>
      <c r="NE157" s="156"/>
      <c r="NF157" s="156"/>
      <c r="NG157" s="156"/>
      <c r="NH157" s="156">
        <v>1</v>
      </c>
      <c r="NI157" s="278"/>
      <c r="NJ157" s="289">
        <f t="shared" si="59"/>
        <v>381</v>
      </c>
      <c r="NK157" s="290">
        <f t="shared" si="60"/>
        <v>1.040983606557377</v>
      </c>
      <c r="NL157" s="386">
        <f t="shared" si="61"/>
        <v>2644</v>
      </c>
      <c r="NM157" s="387">
        <f t="shared" si="62"/>
        <v>381</v>
      </c>
      <c r="NN157" s="393">
        <f t="shared" si="63"/>
        <v>0.12595041322314049</v>
      </c>
      <c r="NO157" s="380"/>
      <c r="NP157" s="176"/>
      <c r="NQ157" s="176"/>
      <c r="NR157" s="176"/>
      <c r="NS157" s="176"/>
      <c r="NT157" s="176">
        <v>381</v>
      </c>
      <c r="NU157" s="176"/>
      <c r="NV157" s="176"/>
      <c r="NW157" s="176"/>
      <c r="NX157" s="176"/>
      <c r="NY157" s="176"/>
      <c r="NZ157" s="176"/>
      <c r="OA157" s="176"/>
      <c r="OB157" s="176"/>
      <c r="OC157" s="176"/>
      <c r="OD157" s="176"/>
      <c r="OE157" s="397"/>
      <c r="OF157" s="403">
        <f t="shared" si="64"/>
        <v>381</v>
      </c>
      <c r="OG157" s="407">
        <f t="shared" si="65"/>
        <v>0</v>
      </c>
      <c r="OH157" s="415"/>
      <c r="OI157" s="416"/>
      <c r="OJ157" s="416"/>
      <c r="OK157" s="416"/>
      <c r="OL157" s="416"/>
      <c r="OM157" s="416"/>
      <c r="ON157" s="416"/>
      <c r="OO157" s="416"/>
      <c r="OP157" s="417"/>
      <c r="OQ157" s="429"/>
      <c r="OR157" s="430"/>
      <c r="OS157" s="431"/>
      <c r="OT157" s="400"/>
      <c r="OU157" s="177"/>
      <c r="OV157" s="171">
        <v>1.1000000000000001</v>
      </c>
      <c r="OW157" s="177">
        <v>0.3666666666666667</v>
      </c>
      <c r="OX157" s="177"/>
      <c r="OY157" s="177"/>
      <c r="OZ157" s="171">
        <v>7</v>
      </c>
      <c r="PA157" s="178">
        <v>2.3333333333333335</v>
      </c>
      <c r="PB157" s="155"/>
      <c r="PC157" s="156"/>
      <c r="PD157" s="156"/>
      <c r="PE157" s="156"/>
      <c r="PF157" s="156">
        <v>127</v>
      </c>
      <c r="PG157" s="156"/>
      <c r="PH157" s="156"/>
      <c r="PI157" s="156">
        <v>127</v>
      </c>
      <c r="PJ157" s="179">
        <v>0.12687312687312688</v>
      </c>
    </row>
    <row r="158" spans="1:426" x14ac:dyDescent="0.15">
      <c r="A158" s="130" t="s">
        <v>921</v>
      </c>
      <c r="B158" s="131" t="s">
        <v>922</v>
      </c>
      <c r="C158" s="132" t="s">
        <v>923</v>
      </c>
      <c r="D158" s="131" t="s">
        <v>924</v>
      </c>
      <c r="E158" s="131" t="s">
        <v>379</v>
      </c>
      <c r="F158" s="132" t="s">
        <v>805</v>
      </c>
      <c r="G158" s="132" t="s">
        <v>805</v>
      </c>
      <c r="H158" s="132" t="s">
        <v>492</v>
      </c>
      <c r="I158" s="132" t="s">
        <v>493</v>
      </c>
      <c r="J158" s="133" t="s">
        <v>282</v>
      </c>
      <c r="K158" s="134">
        <v>310261</v>
      </c>
      <c r="L158" s="135">
        <v>0</v>
      </c>
      <c r="M158" s="135">
        <v>309575</v>
      </c>
      <c r="N158" s="135">
        <v>159623</v>
      </c>
      <c r="O158" s="136">
        <v>0.51561980134054752</v>
      </c>
      <c r="P158" s="137">
        <v>686</v>
      </c>
      <c r="Q158" s="138">
        <v>6462.488800000001</v>
      </c>
      <c r="R158" s="139">
        <v>245658.20090000003</v>
      </c>
      <c r="S158" s="139">
        <v>46850.774660000003</v>
      </c>
      <c r="T158" s="139">
        <v>298971.4643600001</v>
      </c>
      <c r="U158" s="467">
        <f t="shared" si="44"/>
        <v>0.96361277878947116</v>
      </c>
      <c r="V158" s="140">
        <v>34.925039679999998</v>
      </c>
      <c r="W158" s="141">
        <v>2.75</v>
      </c>
      <c r="X158" s="141">
        <v>61.414338620000002</v>
      </c>
      <c r="Y158" s="141">
        <v>22.12962963</v>
      </c>
      <c r="Z158" s="141">
        <v>4.9400000000000004</v>
      </c>
      <c r="AA158" s="141">
        <v>13.713756610000001</v>
      </c>
      <c r="AB158" s="141">
        <v>0</v>
      </c>
      <c r="AC158" s="141">
        <v>10.57503968</v>
      </c>
      <c r="AD158" s="141">
        <v>9.309861111</v>
      </c>
      <c r="AE158" s="141">
        <v>159.757665331</v>
      </c>
      <c r="AF158" s="142">
        <v>0.24969149494440956</v>
      </c>
      <c r="AG158" s="143">
        <v>0.43907288757731738</v>
      </c>
      <c r="AH158" s="147"/>
      <c r="AI158" s="148"/>
      <c r="AJ158" s="149"/>
      <c r="AK158" s="150"/>
      <c r="AL158" s="150"/>
      <c r="AM158" s="150"/>
      <c r="AN158" s="151"/>
      <c r="AO158" s="149"/>
      <c r="AP158" s="150"/>
      <c r="AQ158" s="151"/>
      <c r="AR158" s="152"/>
      <c r="AS158" s="153"/>
      <c r="AT158" s="153"/>
      <c r="AU158" s="153"/>
      <c r="AV158" s="153"/>
      <c r="AW158" s="153"/>
      <c r="AX158" s="153"/>
      <c r="AY158" s="153"/>
      <c r="AZ158" s="153"/>
      <c r="BA158" s="153"/>
      <c r="BB158" s="153"/>
      <c r="BC158" s="153"/>
      <c r="BD158" s="153"/>
      <c r="BE158" s="153"/>
      <c r="BF158" s="153"/>
      <c r="BG158" s="153"/>
      <c r="BH158" s="153"/>
      <c r="BI158" s="153"/>
      <c r="BJ158" s="153"/>
      <c r="BK158" s="153"/>
      <c r="BL158" s="153"/>
      <c r="BM158" s="153"/>
      <c r="BN158" s="153"/>
      <c r="BO158" s="153"/>
      <c r="BP158" s="153"/>
      <c r="BQ158" s="153"/>
      <c r="BR158" s="153"/>
      <c r="BS158" s="154"/>
      <c r="BT158" s="155"/>
      <c r="BU158" s="156"/>
      <c r="BV158" s="156"/>
      <c r="BW158" s="156"/>
      <c r="BX158" s="156"/>
      <c r="BY158" s="156"/>
      <c r="BZ158" s="156"/>
      <c r="CA158" s="156"/>
      <c r="CB158" s="156"/>
      <c r="CC158" s="156"/>
      <c r="CD158" s="156"/>
      <c r="CE158" s="156"/>
      <c r="CF158" s="156">
        <v>15</v>
      </c>
      <c r="CG158" s="156"/>
      <c r="CH158" s="156"/>
      <c r="CI158" s="156">
        <v>30</v>
      </c>
      <c r="CJ158" s="156"/>
      <c r="CK158" s="156"/>
      <c r="CL158" s="156"/>
      <c r="CM158" s="156"/>
      <c r="CN158" s="156"/>
      <c r="CO158" s="156"/>
      <c r="CP158" s="156"/>
      <c r="CQ158" s="156"/>
      <c r="CR158" s="156"/>
      <c r="CS158" s="156"/>
      <c r="CT158" s="156"/>
      <c r="CU158" s="156"/>
      <c r="CV158" s="156"/>
      <c r="CW158" s="156"/>
      <c r="CX158" s="156"/>
      <c r="CY158" s="156"/>
      <c r="CZ158" s="156"/>
      <c r="DA158" s="156"/>
      <c r="DB158" s="156"/>
      <c r="DC158" s="156"/>
      <c r="DD158" s="156"/>
      <c r="DE158" s="156"/>
      <c r="DF158" s="156"/>
      <c r="DG158" s="278"/>
      <c r="DH158" s="289">
        <v>45</v>
      </c>
      <c r="DI158" s="290">
        <f t="shared" si="45"/>
        <v>2</v>
      </c>
      <c r="DJ158" s="284"/>
      <c r="DK158" s="158"/>
      <c r="DL158" s="158"/>
      <c r="DM158" s="158"/>
      <c r="DN158" s="158"/>
      <c r="DO158" s="158"/>
      <c r="DP158" s="158"/>
      <c r="DQ158" s="158"/>
      <c r="DR158" s="158"/>
      <c r="DS158" s="158"/>
      <c r="DT158" s="158"/>
      <c r="DU158" s="158"/>
      <c r="DV158" s="158">
        <v>0.28688524590163933</v>
      </c>
      <c r="DW158" s="158"/>
      <c r="DX158" s="158"/>
      <c r="DY158" s="158">
        <v>0.42641165755919852</v>
      </c>
      <c r="DZ158" s="158"/>
      <c r="EA158" s="158"/>
      <c r="EB158" s="158"/>
      <c r="EC158" s="158"/>
      <c r="ED158" s="158"/>
      <c r="EE158" s="158"/>
      <c r="EF158" s="158"/>
      <c r="EG158" s="158"/>
      <c r="EH158" s="158"/>
      <c r="EI158" s="158"/>
      <c r="EJ158" s="158"/>
      <c r="EK158" s="158"/>
      <c r="EL158" s="158"/>
      <c r="EM158" s="158"/>
      <c r="EN158" s="158"/>
      <c r="EO158" s="158"/>
      <c r="EP158" s="158"/>
      <c r="EQ158" s="158"/>
      <c r="ER158" s="158"/>
      <c r="ES158" s="158"/>
      <c r="ET158" s="158"/>
      <c r="EU158" s="158"/>
      <c r="EV158" s="158"/>
      <c r="EW158" s="159"/>
      <c r="EX158" s="160">
        <v>0.37990285367334548</v>
      </c>
      <c r="EY158" s="149"/>
      <c r="EZ158" s="150"/>
      <c r="FA158" s="150"/>
      <c r="FB158" s="150"/>
      <c r="FC158" s="150"/>
      <c r="FD158" s="150"/>
      <c r="FE158" s="150"/>
      <c r="FF158" s="150"/>
      <c r="FG158" s="150"/>
      <c r="FH158" s="150"/>
      <c r="FI158" s="150"/>
      <c r="FJ158" s="150"/>
      <c r="FK158" s="150">
        <v>7</v>
      </c>
      <c r="FL158" s="150"/>
      <c r="FM158" s="150"/>
      <c r="FN158" s="150"/>
      <c r="FO158" s="150"/>
      <c r="FP158" s="150"/>
      <c r="FQ158" s="150"/>
      <c r="FR158" s="150"/>
      <c r="FS158" s="150"/>
      <c r="FT158" s="150"/>
      <c r="FU158" s="150"/>
      <c r="FV158" s="150"/>
      <c r="FW158" s="150"/>
      <c r="FX158" s="150"/>
      <c r="FY158" s="150"/>
      <c r="FZ158" s="150"/>
      <c r="GA158" s="150"/>
      <c r="GB158" s="150"/>
      <c r="GC158" s="150"/>
      <c r="GD158" s="296"/>
      <c r="GE158" s="307">
        <v>7</v>
      </c>
      <c r="GF158" s="308">
        <f t="shared" si="46"/>
        <v>1</v>
      </c>
      <c r="GG158" s="302"/>
      <c r="GH158" s="161"/>
      <c r="GI158" s="161"/>
      <c r="GJ158" s="161"/>
      <c r="GK158" s="161"/>
      <c r="GL158" s="161"/>
      <c r="GM158" s="161"/>
      <c r="GN158" s="161"/>
      <c r="GO158" s="161"/>
      <c r="GP158" s="161"/>
      <c r="GQ158" s="161"/>
      <c r="GR158" s="161"/>
      <c r="GS158" s="161">
        <v>0.20062451209992194</v>
      </c>
      <c r="GT158" s="161"/>
      <c r="GU158" s="161"/>
      <c r="GV158" s="161"/>
      <c r="GW158" s="161"/>
      <c r="GX158" s="161"/>
      <c r="GY158" s="161"/>
      <c r="GZ158" s="161"/>
      <c r="HA158" s="161"/>
      <c r="HB158" s="161"/>
      <c r="HC158" s="161"/>
      <c r="HD158" s="161"/>
      <c r="HE158" s="161"/>
      <c r="HF158" s="161"/>
      <c r="HG158" s="161"/>
      <c r="HH158" s="161"/>
      <c r="HI158" s="161"/>
      <c r="HJ158" s="161"/>
      <c r="HK158" s="161"/>
      <c r="HL158" s="162"/>
      <c r="HM158" s="163">
        <v>0.20062451209992194</v>
      </c>
      <c r="HN158" s="152"/>
      <c r="HO158" s="153"/>
      <c r="HP158" s="153"/>
      <c r="HQ158" s="153"/>
      <c r="HR158" s="153"/>
      <c r="HS158" s="164"/>
      <c r="HT158" s="153"/>
      <c r="HU158" s="165"/>
      <c r="HV158" s="154"/>
      <c r="HW158" s="144"/>
      <c r="HX158" s="145">
        <v>1</v>
      </c>
      <c r="HY158" s="145"/>
      <c r="HZ158" s="145">
        <v>1</v>
      </c>
      <c r="IA158" s="145">
        <v>2</v>
      </c>
      <c r="IB158" s="145">
        <v>187</v>
      </c>
      <c r="IC158" s="145">
        <v>643</v>
      </c>
      <c r="ID158" s="145">
        <v>230</v>
      </c>
      <c r="IE158" s="145">
        <v>3</v>
      </c>
      <c r="IF158" s="145">
        <v>298</v>
      </c>
      <c r="IG158" s="145">
        <v>241</v>
      </c>
      <c r="IH158" s="145">
        <v>65</v>
      </c>
      <c r="II158" s="145">
        <v>1</v>
      </c>
      <c r="IJ158" s="145">
        <v>388</v>
      </c>
      <c r="IK158" s="145">
        <v>14</v>
      </c>
      <c r="IL158" s="145"/>
      <c r="IM158" s="145">
        <v>7</v>
      </c>
      <c r="IN158" s="145">
        <v>16</v>
      </c>
      <c r="IO158" s="145">
        <v>3</v>
      </c>
      <c r="IP158" s="145">
        <v>1</v>
      </c>
      <c r="IQ158" s="145"/>
      <c r="IR158" s="145">
        <v>3</v>
      </c>
      <c r="IS158" s="145"/>
      <c r="IT158" s="145">
        <v>25</v>
      </c>
      <c r="IU158" s="145"/>
      <c r="IV158" s="145"/>
      <c r="IW158" s="145">
        <v>1</v>
      </c>
      <c r="IX158" s="146"/>
      <c r="IY158" s="166">
        <v>2130</v>
      </c>
      <c r="IZ158" s="315"/>
      <c r="JA158" s="439">
        <f t="shared" si="48"/>
        <v>5.8196721311475406</v>
      </c>
      <c r="JB158" s="444">
        <v>106</v>
      </c>
      <c r="JC158" s="452">
        <v>4.9765258215962442E-2</v>
      </c>
      <c r="JD158" s="445">
        <v>629</v>
      </c>
      <c r="JE158" s="454">
        <v>0.2953051643192488</v>
      </c>
      <c r="JF158" s="167"/>
      <c r="JG158" s="168">
        <v>3</v>
      </c>
      <c r="JH158" s="168"/>
      <c r="JI158" s="168">
        <v>6</v>
      </c>
      <c r="JJ158" s="168">
        <v>9</v>
      </c>
      <c r="JK158" s="168">
        <v>3.9946524064171123</v>
      </c>
      <c r="JL158" s="168">
        <v>4.3530326594090205</v>
      </c>
      <c r="JM158" s="168">
        <v>4.1217391304347828</v>
      </c>
      <c r="JN158" s="168">
        <v>4.333333333333333</v>
      </c>
      <c r="JO158" s="168">
        <v>3.8523489932885906</v>
      </c>
      <c r="JP158" s="168">
        <v>4.1618257261410792</v>
      </c>
      <c r="JQ158" s="168">
        <v>3.2153846153846155</v>
      </c>
      <c r="JR158" s="168">
        <v>8</v>
      </c>
      <c r="JS158" s="168">
        <v>4.322164948453608</v>
      </c>
      <c r="JT158" s="168">
        <v>1.7142857142857142</v>
      </c>
      <c r="JU158" s="168"/>
      <c r="JV158" s="168">
        <v>3.2857142857142856</v>
      </c>
      <c r="JW158" s="168">
        <v>4.3125</v>
      </c>
      <c r="JX158" s="168">
        <v>8.6666666666666661</v>
      </c>
      <c r="JY158" s="168">
        <v>6</v>
      </c>
      <c r="JZ158" s="168"/>
      <c r="KA158" s="168">
        <v>4.333333333333333</v>
      </c>
      <c r="KB158" s="168"/>
      <c r="KC158" s="168">
        <v>2.6</v>
      </c>
      <c r="KD158" s="168"/>
      <c r="KE158" s="168"/>
      <c r="KF158" s="168">
        <v>7</v>
      </c>
      <c r="KG158" s="169"/>
      <c r="KH158" s="464">
        <f t="shared" si="49"/>
        <v>4.8133490906431069</v>
      </c>
      <c r="KI158" s="149">
        <v>1979</v>
      </c>
      <c r="KJ158" s="150">
        <v>7</v>
      </c>
      <c r="KK158" s="150"/>
      <c r="KL158" s="150"/>
      <c r="KM158" s="150"/>
      <c r="KN158" s="296">
        <v>144</v>
      </c>
      <c r="KO158" s="330">
        <f t="shared" si="50"/>
        <v>0.9291079812206573</v>
      </c>
      <c r="KP158" s="331">
        <f t="shared" si="51"/>
        <v>3.2863849765258214E-3</v>
      </c>
      <c r="KQ158" s="331">
        <f t="shared" si="52"/>
        <v>0</v>
      </c>
      <c r="KR158" s="331">
        <f t="shared" si="53"/>
        <v>0</v>
      </c>
      <c r="KS158" s="331">
        <f t="shared" si="54"/>
        <v>0</v>
      </c>
      <c r="KT158" s="332">
        <v>6.7605633802816895E-2</v>
      </c>
      <c r="KU158" s="324">
        <v>1451.0068999999996</v>
      </c>
      <c r="KV158" s="170">
        <v>132.46589999999998</v>
      </c>
      <c r="KW158" s="342">
        <v>1583.4727999999998</v>
      </c>
      <c r="KX158" s="351">
        <f t="shared" si="55"/>
        <v>8.3655304972715658E-2</v>
      </c>
      <c r="KY158" s="352">
        <f t="shared" si="56"/>
        <v>0.74341446009389656</v>
      </c>
      <c r="KZ158" s="346">
        <v>122.44730000000001</v>
      </c>
      <c r="LA158" s="171">
        <v>1019.7016999999998</v>
      </c>
      <c r="LB158" s="172">
        <v>441.32380000000001</v>
      </c>
      <c r="LC158" s="173">
        <v>7.7328325437607773E-2</v>
      </c>
      <c r="LD158" s="174"/>
      <c r="LE158" s="175">
        <v>2</v>
      </c>
      <c r="LF158" s="175"/>
      <c r="LG158" s="175">
        <v>4</v>
      </c>
      <c r="LH158" s="175">
        <v>15</v>
      </c>
      <c r="LI158" s="175">
        <v>557</v>
      </c>
      <c r="LJ158" s="175">
        <v>1917</v>
      </c>
      <c r="LK158" s="175">
        <v>714</v>
      </c>
      <c r="LL158" s="175">
        <v>9</v>
      </c>
      <c r="LM158" s="175">
        <v>851</v>
      </c>
      <c r="LN158" s="175">
        <v>520</v>
      </c>
      <c r="LO158" s="175">
        <v>142</v>
      </c>
      <c r="LP158" s="175">
        <v>7</v>
      </c>
      <c r="LQ158" s="175">
        <v>1325</v>
      </c>
      <c r="LR158" s="175">
        <v>16</v>
      </c>
      <c r="LS158" s="175"/>
      <c r="LT158" s="175">
        <v>16</v>
      </c>
      <c r="LU158" s="175">
        <v>51</v>
      </c>
      <c r="LV158" s="175">
        <v>23</v>
      </c>
      <c r="LW158" s="175">
        <v>5</v>
      </c>
      <c r="LX158" s="175"/>
      <c r="LY158" s="175">
        <v>9</v>
      </c>
      <c r="LZ158" s="175"/>
      <c r="MA158" s="175">
        <v>44</v>
      </c>
      <c r="MB158" s="175"/>
      <c r="MC158" s="175"/>
      <c r="MD158" s="175">
        <v>6</v>
      </c>
      <c r="ME158" s="364"/>
      <c r="MF158" s="374">
        <f t="shared" si="57"/>
        <v>6233</v>
      </c>
      <c r="MG158" s="375">
        <f t="shared" si="58"/>
        <v>17.030054644808743</v>
      </c>
      <c r="MH158" s="369"/>
      <c r="MI158" s="156"/>
      <c r="MJ158" s="156"/>
      <c r="MK158" s="156">
        <v>1</v>
      </c>
      <c r="ML158" s="156">
        <v>1</v>
      </c>
      <c r="MM158" s="156">
        <v>2</v>
      </c>
      <c r="MN158" s="156">
        <v>238</v>
      </c>
      <c r="MO158" s="156">
        <v>5</v>
      </c>
      <c r="MP158" s="156">
        <v>1</v>
      </c>
      <c r="MQ158" s="156">
        <v>6</v>
      </c>
      <c r="MR158" s="156">
        <v>242</v>
      </c>
      <c r="MS158" s="156">
        <v>2</v>
      </c>
      <c r="MT158" s="156"/>
      <c r="MU158" s="156">
        <v>13</v>
      </c>
      <c r="MV158" s="156"/>
      <c r="MW158" s="156"/>
      <c r="MX158" s="156"/>
      <c r="MY158" s="156">
        <v>2</v>
      </c>
      <c r="MZ158" s="156"/>
      <c r="NA158" s="156"/>
      <c r="NB158" s="156"/>
      <c r="NC158" s="156">
        <v>1</v>
      </c>
      <c r="ND158" s="156"/>
      <c r="NE158" s="156"/>
      <c r="NF158" s="156"/>
      <c r="NG158" s="156"/>
      <c r="NH158" s="156"/>
      <c r="NI158" s="278"/>
      <c r="NJ158" s="289">
        <f t="shared" si="59"/>
        <v>514</v>
      </c>
      <c r="NK158" s="290">
        <f t="shared" si="60"/>
        <v>1.4043715846994536</v>
      </c>
      <c r="NL158" s="386">
        <f t="shared" si="61"/>
        <v>6233</v>
      </c>
      <c r="NM158" s="387">
        <f t="shared" si="62"/>
        <v>514</v>
      </c>
      <c r="NN158" s="393">
        <f t="shared" si="63"/>
        <v>7.6182006817844969E-2</v>
      </c>
      <c r="NO158" s="380"/>
      <c r="NP158" s="176"/>
      <c r="NQ158" s="176"/>
      <c r="NR158" s="176"/>
      <c r="NS158" s="176"/>
      <c r="NT158" s="176">
        <v>64</v>
      </c>
      <c r="NU158" s="176">
        <v>450</v>
      </c>
      <c r="NV158" s="176"/>
      <c r="NW158" s="176"/>
      <c r="NX158" s="176"/>
      <c r="NY158" s="176"/>
      <c r="NZ158" s="176"/>
      <c r="OA158" s="176"/>
      <c r="OB158" s="176"/>
      <c r="OC158" s="176"/>
      <c r="OD158" s="176"/>
      <c r="OE158" s="397"/>
      <c r="OF158" s="403">
        <f t="shared" si="64"/>
        <v>514</v>
      </c>
      <c r="OG158" s="407">
        <f t="shared" si="65"/>
        <v>0</v>
      </c>
      <c r="OH158" s="415"/>
      <c r="OI158" s="416"/>
      <c r="OJ158" s="416"/>
      <c r="OK158" s="416"/>
      <c r="OL158" s="416"/>
      <c r="OM158" s="416"/>
      <c r="ON158" s="416"/>
      <c r="OO158" s="416"/>
      <c r="OP158" s="417"/>
      <c r="OQ158" s="429"/>
      <c r="OR158" s="430"/>
      <c r="OS158" s="431"/>
      <c r="OT158" s="400"/>
      <c r="OU158" s="177"/>
      <c r="OV158" s="171">
        <v>2.5499999999999998</v>
      </c>
      <c r="OW158" s="177">
        <v>0.36428571428571427</v>
      </c>
      <c r="OX158" s="177"/>
      <c r="OY158" s="177"/>
      <c r="OZ158" s="171">
        <v>13.33</v>
      </c>
      <c r="PA158" s="178">
        <v>1.9042857142857144</v>
      </c>
      <c r="PB158" s="155"/>
      <c r="PC158" s="156"/>
      <c r="PD158" s="156"/>
      <c r="PE158" s="156">
        <v>601</v>
      </c>
      <c r="PF158" s="156">
        <v>312</v>
      </c>
      <c r="PG158" s="156"/>
      <c r="PH158" s="156"/>
      <c r="PI158" s="156">
        <v>913</v>
      </c>
      <c r="PJ158" s="179">
        <v>0.42863849765258216</v>
      </c>
    </row>
    <row r="159" spans="1:426" x14ac:dyDescent="0.15">
      <c r="A159" s="130" t="s">
        <v>925</v>
      </c>
      <c r="B159" s="131" t="s">
        <v>926</v>
      </c>
      <c r="C159" s="132" t="s">
        <v>927</v>
      </c>
      <c r="D159" s="131" t="s">
        <v>928</v>
      </c>
      <c r="E159" s="131" t="s">
        <v>368</v>
      </c>
      <c r="F159" s="132" t="s">
        <v>389</v>
      </c>
      <c r="G159" s="132" t="s">
        <v>390</v>
      </c>
      <c r="H159" s="132" t="s">
        <v>492</v>
      </c>
      <c r="I159" s="132" t="s">
        <v>493</v>
      </c>
      <c r="J159" s="133" t="s">
        <v>282</v>
      </c>
      <c r="K159" s="134">
        <v>1632506</v>
      </c>
      <c r="L159" s="135">
        <v>0</v>
      </c>
      <c r="M159" s="135">
        <v>1557007</v>
      </c>
      <c r="N159" s="135">
        <v>867152</v>
      </c>
      <c r="O159" s="136">
        <v>0.55693519682313564</v>
      </c>
      <c r="P159" s="137">
        <v>75499</v>
      </c>
      <c r="Q159" s="138">
        <v>9585.23387</v>
      </c>
      <c r="R159" s="139">
        <v>1470753.2894000004</v>
      </c>
      <c r="S159" s="139">
        <v>38.627679999999998</v>
      </c>
      <c r="T159" s="139">
        <v>1480377.1509500004</v>
      </c>
      <c r="U159" s="467">
        <f t="shared" si="44"/>
        <v>0.90681268610957655</v>
      </c>
      <c r="V159" s="140">
        <v>150.74777779999999</v>
      </c>
      <c r="W159" s="141">
        <v>0.79</v>
      </c>
      <c r="X159" s="141">
        <v>305.6333333</v>
      </c>
      <c r="Y159" s="141">
        <v>129.65137569999999</v>
      </c>
      <c r="Z159" s="141">
        <v>38.758518520000003</v>
      </c>
      <c r="AA159" s="141">
        <v>205.2410582</v>
      </c>
      <c r="AB159" s="141">
        <v>0</v>
      </c>
      <c r="AC159" s="141">
        <v>53.210496030000002</v>
      </c>
      <c r="AD159" s="141">
        <v>15.62378968</v>
      </c>
      <c r="AE159" s="141">
        <v>899.65634923000005</v>
      </c>
      <c r="AF159" s="142">
        <v>0.18144411952821365</v>
      </c>
      <c r="AG159" s="143">
        <v>0.36786858067430539</v>
      </c>
      <c r="AH159" s="147"/>
      <c r="AI159" s="148">
        <v>1</v>
      </c>
      <c r="AJ159" s="149">
        <v>7228</v>
      </c>
      <c r="AK159" s="150">
        <v>7110</v>
      </c>
      <c r="AL159" s="150">
        <v>5789</v>
      </c>
      <c r="AM159" s="150">
        <v>5109</v>
      </c>
      <c r="AN159" s="151">
        <v>14714</v>
      </c>
      <c r="AO159" s="149">
        <v>2714</v>
      </c>
      <c r="AP159" s="150">
        <v>7817</v>
      </c>
      <c r="AQ159" s="151">
        <v>197</v>
      </c>
      <c r="AR159" s="152"/>
      <c r="AS159" s="153"/>
      <c r="AT159" s="153"/>
      <c r="AU159" s="153"/>
      <c r="AV159" s="153"/>
      <c r="AW159" s="153"/>
      <c r="AX159" s="153"/>
      <c r="AY159" s="153"/>
      <c r="AZ159" s="153"/>
      <c r="BA159" s="153"/>
      <c r="BB159" s="153"/>
      <c r="BC159" s="153"/>
      <c r="BD159" s="153"/>
      <c r="BE159" s="153"/>
      <c r="BF159" s="153"/>
      <c r="BG159" s="153">
        <v>1</v>
      </c>
      <c r="BH159" s="153"/>
      <c r="BI159" s="153"/>
      <c r="BJ159" s="153">
        <v>1</v>
      </c>
      <c r="BK159" s="153"/>
      <c r="BL159" s="153"/>
      <c r="BM159" s="153"/>
      <c r="BN159" s="153"/>
      <c r="BO159" s="153"/>
      <c r="BP159" s="153"/>
      <c r="BQ159" s="153"/>
      <c r="BR159" s="153"/>
      <c r="BS159" s="154">
        <v>2</v>
      </c>
      <c r="BT159" s="155"/>
      <c r="BU159" s="156"/>
      <c r="BV159" s="156"/>
      <c r="BW159" s="156"/>
      <c r="BX159" s="156"/>
      <c r="BY159" s="156"/>
      <c r="BZ159" s="156"/>
      <c r="CA159" s="156"/>
      <c r="CB159" s="156">
        <v>30</v>
      </c>
      <c r="CC159" s="156"/>
      <c r="CD159" s="156"/>
      <c r="CE159" s="156"/>
      <c r="CF159" s="156">
        <v>56</v>
      </c>
      <c r="CG159" s="156"/>
      <c r="CH159" s="156"/>
      <c r="CI159" s="156">
        <v>47</v>
      </c>
      <c r="CJ159" s="156"/>
      <c r="CK159" s="156"/>
      <c r="CL159" s="156"/>
      <c r="CM159" s="156"/>
      <c r="CN159" s="156"/>
      <c r="CO159" s="156">
        <v>26</v>
      </c>
      <c r="CP159" s="156"/>
      <c r="CQ159" s="156">
        <v>34</v>
      </c>
      <c r="CR159" s="156"/>
      <c r="CS159" s="156"/>
      <c r="CT159" s="156"/>
      <c r="CU159" s="156"/>
      <c r="CV159" s="156"/>
      <c r="CW159" s="156"/>
      <c r="CX159" s="156"/>
      <c r="CY159" s="156">
        <v>10</v>
      </c>
      <c r="CZ159" s="156"/>
      <c r="DA159" s="156"/>
      <c r="DB159" s="156"/>
      <c r="DC159" s="156">
        <v>20</v>
      </c>
      <c r="DD159" s="156"/>
      <c r="DE159" s="156"/>
      <c r="DF159" s="156"/>
      <c r="DG159" s="278">
        <v>93</v>
      </c>
      <c r="DH159" s="289">
        <v>316</v>
      </c>
      <c r="DI159" s="290">
        <f t="shared" si="45"/>
        <v>8</v>
      </c>
      <c r="DJ159" s="284"/>
      <c r="DK159" s="158"/>
      <c r="DL159" s="158"/>
      <c r="DM159" s="158"/>
      <c r="DN159" s="158"/>
      <c r="DO159" s="158"/>
      <c r="DP159" s="158"/>
      <c r="DQ159" s="158"/>
      <c r="DR159" s="158">
        <v>0.19808743169398907</v>
      </c>
      <c r="DS159" s="158"/>
      <c r="DT159" s="158"/>
      <c r="DU159" s="158"/>
      <c r="DV159" s="158">
        <v>0.3155737704918033</v>
      </c>
      <c r="DW159" s="158"/>
      <c r="DX159" s="158"/>
      <c r="DY159" s="158">
        <v>0.54732007906057434</v>
      </c>
      <c r="DZ159" s="158"/>
      <c r="EA159" s="158"/>
      <c r="EB159" s="158"/>
      <c r="EC159" s="158"/>
      <c r="ED159" s="158"/>
      <c r="EE159" s="158">
        <v>0.41403951240016812</v>
      </c>
      <c r="EF159" s="158"/>
      <c r="EG159" s="158">
        <v>0.69784635165541631</v>
      </c>
      <c r="EH159" s="158"/>
      <c r="EI159" s="158"/>
      <c r="EJ159" s="158"/>
      <c r="EK159" s="158"/>
      <c r="EL159" s="158"/>
      <c r="EM159" s="158"/>
      <c r="EN159" s="158"/>
      <c r="EO159" s="158">
        <v>3.1420765027322405E-2</v>
      </c>
      <c r="EP159" s="158"/>
      <c r="EQ159" s="158"/>
      <c r="ER159" s="158"/>
      <c r="ES159" s="158">
        <v>0.9566939890710382</v>
      </c>
      <c r="ET159" s="158"/>
      <c r="EU159" s="158"/>
      <c r="EV159" s="158"/>
      <c r="EW159" s="159">
        <v>0.55952171102885007</v>
      </c>
      <c r="EX159" s="160">
        <v>0.49150065712111779</v>
      </c>
      <c r="EY159" s="149">
        <v>5</v>
      </c>
      <c r="EZ159" s="150"/>
      <c r="FA159" s="150"/>
      <c r="FB159" s="150"/>
      <c r="FC159" s="150"/>
      <c r="FD159" s="150"/>
      <c r="FE159" s="150">
        <v>5</v>
      </c>
      <c r="FF159" s="150"/>
      <c r="FG159" s="150"/>
      <c r="FH159" s="150"/>
      <c r="FI159" s="150"/>
      <c r="FJ159" s="150"/>
      <c r="FK159" s="150">
        <v>12</v>
      </c>
      <c r="FL159" s="150"/>
      <c r="FM159" s="150"/>
      <c r="FN159" s="150"/>
      <c r="FO159" s="150"/>
      <c r="FP159" s="150"/>
      <c r="FQ159" s="150"/>
      <c r="FR159" s="150"/>
      <c r="FS159" s="150">
        <v>4</v>
      </c>
      <c r="FT159" s="150"/>
      <c r="FU159" s="150"/>
      <c r="FV159" s="150"/>
      <c r="FW159" s="150"/>
      <c r="FX159" s="150"/>
      <c r="FY159" s="150"/>
      <c r="FZ159" s="150"/>
      <c r="GA159" s="150"/>
      <c r="GB159" s="150"/>
      <c r="GC159" s="150"/>
      <c r="GD159" s="296">
        <v>13</v>
      </c>
      <c r="GE159" s="307">
        <v>39</v>
      </c>
      <c r="GF159" s="308">
        <f t="shared" si="46"/>
        <v>5</v>
      </c>
      <c r="GG159" s="302">
        <v>0.9098360655737705</v>
      </c>
      <c r="GH159" s="161"/>
      <c r="GI159" s="161"/>
      <c r="GJ159" s="161"/>
      <c r="GK159" s="161"/>
      <c r="GL159" s="161"/>
      <c r="GM159" s="161">
        <v>0.84262295081967209</v>
      </c>
      <c r="GN159" s="161"/>
      <c r="GO159" s="161"/>
      <c r="GP159" s="161"/>
      <c r="GQ159" s="161"/>
      <c r="GR159" s="161"/>
      <c r="GS159" s="161">
        <v>0.4453551912568306</v>
      </c>
      <c r="GT159" s="161"/>
      <c r="GU159" s="161"/>
      <c r="GV159" s="161"/>
      <c r="GW159" s="161"/>
      <c r="GX159" s="161"/>
      <c r="GY159" s="161"/>
      <c r="GZ159" s="161"/>
      <c r="HA159" s="161">
        <v>0.98224043715846998</v>
      </c>
      <c r="HB159" s="161"/>
      <c r="HC159" s="161"/>
      <c r="HD159" s="161"/>
      <c r="HE159" s="161"/>
      <c r="HF159" s="161"/>
      <c r="HG159" s="161"/>
      <c r="HH159" s="161"/>
      <c r="HI159" s="161"/>
      <c r="HJ159" s="161"/>
      <c r="HK159" s="161"/>
      <c r="HL159" s="162">
        <v>0.31126523749474572</v>
      </c>
      <c r="HM159" s="163">
        <v>0.56620428751576291</v>
      </c>
      <c r="HN159" s="152">
        <v>30</v>
      </c>
      <c r="HO159" s="153"/>
      <c r="HP159" s="153"/>
      <c r="HQ159" s="153"/>
      <c r="HR159" s="153"/>
      <c r="HS159" s="164"/>
      <c r="HT159" s="153"/>
      <c r="HU159" s="165"/>
      <c r="HV159" s="154"/>
      <c r="HW159" s="144">
        <v>88</v>
      </c>
      <c r="HX159" s="145">
        <v>1236</v>
      </c>
      <c r="HY159" s="145">
        <v>7</v>
      </c>
      <c r="HZ159" s="145">
        <v>292</v>
      </c>
      <c r="IA159" s="145">
        <v>713</v>
      </c>
      <c r="IB159" s="145">
        <v>1439</v>
      </c>
      <c r="IC159" s="145">
        <v>1883</v>
      </c>
      <c r="ID159" s="145">
        <v>788</v>
      </c>
      <c r="IE159" s="145">
        <v>1046</v>
      </c>
      <c r="IF159" s="145">
        <v>467</v>
      </c>
      <c r="IG159" s="145">
        <v>643</v>
      </c>
      <c r="IH159" s="145">
        <v>426</v>
      </c>
      <c r="II159" s="145">
        <v>4</v>
      </c>
      <c r="IJ159" s="145">
        <v>897</v>
      </c>
      <c r="IK159" s="145">
        <v>1279</v>
      </c>
      <c r="IL159" s="145">
        <v>991</v>
      </c>
      <c r="IM159" s="145">
        <v>136</v>
      </c>
      <c r="IN159" s="145">
        <v>45</v>
      </c>
      <c r="IO159" s="145">
        <v>117</v>
      </c>
      <c r="IP159" s="145">
        <v>52</v>
      </c>
      <c r="IQ159" s="145">
        <v>86</v>
      </c>
      <c r="IR159" s="145">
        <v>98</v>
      </c>
      <c r="IS159" s="145">
        <v>5</v>
      </c>
      <c r="IT159" s="145">
        <v>56</v>
      </c>
      <c r="IU159" s="145">
        <v>729</v>
      </c>
      <c r="IV159" s="145"/>
      <c r="IW159" s="145">
        <v>3</v>
      </c>
      <c r="IX159" s="146"/>
      <c r="IY159" s="166">
        <v>13526</v>
      </c>
      <c r="IZ159" s="315">
        <f t="shared" si="47"/>
        <v>6.5059884666568094E-3</v>
      </c>
      <c r="JA159" s="439">
        <f t="shared" si="48"/>
        <v>36.956284153005463</v>
      </c>
      <c r="JB159" s="444">
        <v>810</v>
      </c>
      <c r="JC159" s="452">
        <v>5.9884666568091084E-2</v>
      </c>
      <c r="JD159" s="445">
        <v>4459</v>
      </c>
      <c r="JE159" s="454">
        <v>0.32966139287298535</v>
      </c>
      <c r="JF159" s="167">
        <v>24.136363636363637</v>
      </c>
      <c r="JG159" s="168">
        <v>7.5477346278317148</v>
      </c>
      <c r="JH159" s="168">
        <v>2.8571428571428572</v>
      </c>
      <c r="JI159" s="168">
        <v>3.6164383561643834</v>
      </c>
      <c r="JJ159" s="168">
        <v>8.2917251051893412</v>
      </c>
      <c r="JK159" s="168">
        <v>5.7241139680333566</v>
      </c>
      <c r="JL159" s="168">
        <v>4.29845990440786</v>
      </c>
      <c r="JM159" s="168">
        <v>5.5761421319796955</v>
      </c>
      <c r="JN159" s="168">
        <v>4.5382409177820264</v>
      </c>
      <c r="JO159" s="168">
        <v>4.9293361884368307</v>
      </c>
      <c r="JP159" s="168">
        <v>4.8615863141524107</v>
      </c>
      <c r="JQ159" s="168">
        <v>9.206572769953052</v>
      </c>
      <c r="JR159" s="168">
        <v>4.5</v>
      </c>
      <c r="JS159" s="168">
        <v>2.7112597547380157</v>
      </c>
      <c r="JT159" s="168">
        <v>4.45113369820172</v>
      </c>
      <c r="JU159" s="168">
        <v>4.9273461150353182</v>
      </c>
      <c r="JV159" s="168">
        <v>7.2205882352941178</v>
      </c>
      <c r="JW159" s="168">
        <v>5.4666666666666668</v>
      </c>
      <c r="JX159" s="168">
        <v>8.5299145299145298</v>
      </c>
      <c r="JY159" s="168">
        <v>5.9807692307692308</v>
      </c>
      <c r="JZ159" s="168">
        <v>3.13953488372093</v>
      </c>
      <c r="KA159" s="168">
        <v>3.7755102040816326</v>
      </c>
      <c r="KB159" s="168">
        <v>13.6</v>
      </c>
      <c r="KC159" s="168">
        <v>2.6071428571428572</v>
      </c>
      <c r="KD159" s="168">
        <v>10.555555555555555</v>
      </c>
      <c r="KE159" s="168"/>
      <c r="KF159" s="168">
        <v>3.3333333333333335</v>
      </c>
      <c r="KG159" s="169"/>
      <c r="KH159" s="464">
        <f t="shared" si="49"/>
        <v>6.399331224688118</v>
      </c>
      <c r="KI159" s="149">
        <v>3986</v>
      </c>
      <c r="KJ159" s="150">
        <v>3090</v>
      </c>
      <c r="KK159" s="150">
        <v>99</v>
      </c>
      <c r="KL159" s="150">
        <v>1</v>
      </c>
      <c r="KM159" s="150"/>
      <c r="KN159" s="296">
        <v>6350</v>
      </c>
      <c r="KO159" s="330">
        <f t="shared" si="50"/>
        <v>0.29469170486470503</v>
      </c>
      <c r="KP159" s="331">
        <f t="shared" si="51"/>
        <v>0.22844891320419933</v>
      </c>
      <c r="KQ159" s="331">
        <f t="shared" si="52"/>
        <v>7.3192370249889104E-3</v>
      </c>
      <c r="KR159" s="331">
        <f t="shared" si="53"/>
        <v>7.3931687121100097E-5</v>
      </c>
      <c r="KS159" s="331">
        <f t="shared" si="54"/>
        <v>0</v>
      </c>
      <c r="KT159" s="332">
        <v>0.46946621321898568</v>
      </c>
      <c r="KU159" s="324">
        <v>11831.746899999998</v>
      </c>
      <c r="KV159" s="170">
        <v>1564.4133999999997</v>
      </c>
      <c r="KW159" s="342">
        <v>13396.1603</v>
      </c>
      <c r="KX159" s="351">
        <f t="shared" si="55"/>
        <v>0.11678073156529784</v>
      </c>
      <c r="KY159" s="352">
        <f t="shared" si="56"/>
        <v>0.99040073192370248</v>
      </c>
      <c r="KZ159" s="346">
        <v>6706.0978999999998</v>
      </c>
      <c r="LA159" s="171">
        <v>5972.8609999999999</v>
      </c>
      <c r="LB159" s="172">
        <v>717.20139999999992</v>
      </c>
      <c r="LC159" s="173">
        <v>0.50059851105245434</v>
      </c>
      <c r="LD159" s="174">
        <v>288</v>
      </c>
      <c r="LE159" s="175">
        <v>6437</v>
      </c>
      <c r="LF159" s="175">
        <v>13</v>
      </c>
      <c r="LG159" s="175">
        <v>521</v>
      </c>
      <c r="LH159" s="175">
        <v>4349</v>
      </c>
      <c r="LI159" s="175">
        <v>5968</v>
      </c>
      <c r="LJ159" s="175">
        <v>5128</v>
      </c>
      <c r="LK159" s="175">
        <v>3347</v>
      </c>
      <c r="LL159" s="175">
        <v>3640</v>
      </c>
      <c r="LM159" s="175">
        <v>1793</v>
      </c>
      <c r="LN159" s="175">
        <v>2018</v>
      </c>
      <c r="LO159" s="175">
        <v>3314</v>
      </c>
      <c r="LP159" s="175">
        <v>14</v>
      </c>
      <c r="LQ159" s="175">
        <v>1821</v>
      </c>
      <c r="LR159" s="175">
        <v>4513</v>
      </c>
      <c r="LS159" s="175">
        <v>3921</v>
      </c>
      <c r="LT159" s="175">
        <v>790</v>
      </c>
      <c r="LU159" s="175">
        <v>190</v>
      </c>
      <c r="LV159" s="175">
        <v>745</v>
      </c>
      <c r="LW159" s="175">
        <v>234</v>
      </c>
      <c r="LX159" s="175">
        <v>85</v>
      </c>
      <c r="LY159" s="175">
        <v>154</v>
      </c>
      <c r="LZ159" s="175">
        <v>61</v>
      </c>
      <c r="MA159" s="175">
        <v>93</v>
      </c>
      <c r="MB159" s="175">
        <v>6966</v>
      </c>
      <c r="MC159" s="175"/>
      <c r="MD159" s="175">
        <v>7</v>
      </c>
      <c r="ME159" s="364"/>
      <c r="MF159" s="374">
        <f t="shared" si="57"/>
        <v>56410</v>
      </c>
      <c r="MG159" s="375">
        <f t="shared" si="58"/>
        <v>154.12568306010928</v>
      </c>
      <c r="MH159" s="369">
        <v>1747</v>
      </c>
      <c r="MI159" s="156">
        <v>1654</v>
      </c>
      <c r="MJ159" s="156"/>
      <c r="MK159" s="156">
        <v>250</v>
      </c>
      <c r="ML159" s="156">
        <v>861</v>
      </c>
      <c r="MM159" s="156">
        <v>850</v>
      </c>
      <c r="MN159" s="156">
        <v>1100</v>
      </c>
      <c r="MO159" s="156">
        <v>259</v>
      </c>
      <c r="MP159" s="156">
        <v>67</v>
      </c>
      <c r="MQ159" s="156">
        <v>48</v>
      </c>
      <c r="MR159" s="156">
        <v>466</v>
      </c>
      <c r="MS159" s="156">
        <v>179</v>
      </c>
      <c r="MT159" s="156"/>
      <c r="MU159" s="156">
        <v>26</v>
      </c>
      <c r="MV159" s="156">
        <v>4</v>
      </c>
      <c r="MW159" s="156"/>
      <c r="MX159" s="156">
        <v>61</v>
      </c>
      <c r="MY159" s="156">
        <v>14</v>
      </c>
      <c r="MZ159" s="156">
        <v>139</v>
      </c>
      <c r="NA159" s="156">
        <v>26</v>
      </c>
      <c r="NB159" s="156">
        <v>105</v>
      </c>
      <c r="NC159" s="156">
        <v>121</v>
      </c>
      <c r="ND159" s="156">
        <v>2</v>
      </c>
      <c r="NE159" s="156">
        <v>2</v>
      </c>
      <c r="NF159" s="156"/>
      <c r="NG159" s="156"/>
      <c r="NH159" s="156"/>
      <c r="NI159" s="278"/>
      <c r="NJ159" s="289">
        <f t="shared" si="59"/>
        <v>7981</v>
      </c>
      <c r="NK159" s="290">
        <f t="shared" si="60"/>
        <v>21.806010928961747</v>
      </c>
      <c r="NL159" s="386">
        <f t="shared" si="61"/>
        <v>56410</v>
      </c>
      <c r="NM159" s="387">
        <f t="shared" si="62"/>
        <v>7981</v>
      </c>
      <c r="NN159" s="393">
        <f t="shared" si="63"/>
        <v>0.12394589305958907</v>
      </c>
      <c r="NO159" s="380"/>
      <c r="NP159" s="176">
        <v>191</v>
      </c>
      <c r="NQ159" s="176">
        <v>570</v>
      </c>
      <c r="NR159" s="176">
        <v>588</v>
      </c>
      <c r="NS159" s="176">
        <v>1454</v>
      </c>
      <c r="NT159" s="176">
        <v>1982</v>
      </c>
      <c r="NU159" s="176">
        <v>1658</v>
      </c>
      <c r="NV159" s="176"/>
      <c r="NW159" s="176"/>
      <c r="NX159" s="176"/>
      <c r="NY159" s="176">
        <v>1538</v>
      </c>
      <c r="NZ159" s="176"/>
      <c r="OA159" s="176"/>
      <c r="OB159" s="176"/>
      <c r="OC159" s="176"/>
      <c r="OD159" s="176"/>
      <c r="OE159" s="397"/>
      <c r="OF159" s="403">
        <f t="shared" si="64"/>
        <v>7981</v>
      </c>
      <c r="OG159" s="407">
        <f t="shared" si="65"/>
        <v>0.16902643778975066</v>
      </c>
      <c r="OH159" s="415">
        <v>1402</v>
      </c>
      <c r="OI159" s="416">
        <v>6</v>
      </c>
      <c r="OJ159" s="416">
        <v>19</v>
      </c>
      <c r="OK159" s="416">
        <v>1427</v>
      </c>
      <c r="OL159" s="416">
        <v>295</v>
      </c>
      <c r="OM159" s="416">
        <v>2</v>
      </c>
      <c r="ON159" s="416">
        <v>108</v>
      </c>
      <c r="OO159" s="416">
        <v>405</v>
      </c>
      <c r="OP159" s="417">
        <v>1832</v>
      </c>
      <c r="OQ159" s="429"/>
      <c r="OR159" s="430">
        <v>3</v>
      </c>
      <c r="OS159" s="431">
        <v>3</v>
      </c>
      <c r="OT159" s="346">
        <v>4.55</v>
      </c>
      <c r="OU159" s="177">
        <v>0.90999999999999992</v>
      </c>
      <c r="OV159" s="171">
        <v>11.32</v>
      </c>
      <c r="OW159" s="177">
        <v>0.33294117647058824</v>
      </c>
      <c r="OX159" s="171">
        <v>36.799999999999997</v>
      </c>
      <c r="OY159" s="177">
        <v>7.3599999999999994</v>
      </c>
      <c r="OZ159" s="171">
        <v>111.99</v>
      </c>
      <c r="PA159" s="178">
        <v>3.2938235294117644</v>
      </c>
      <c r="PB159" s="155"/>
      <c r="PC159" s="156"/>
      <c r="PD159" s="156"/>
      <c r="PE159" s="156"/>
      <c r="PF159" s="156">
        <v>352</v>
      </c>
      <c r="PG159" s="156"/>
      <c r="PH159" s="156"/>
      <c r="PI159" s="156">
        <v>352</v>
      </c>
      <c r="PJ159" s="179">
        <v>2.6023953866627238E-2</v>
      </c>
    </row>
    <row r="160" spans="1:426" x14ac:dyDescent="0.15">
      <c r="A160" s="130" t="s">
        <v>929</v>
      </c>
      <c r="B160" s="131" t="s">
        <v>930</v>
      </c>
      <c r="C160" s="132" t="s">
        <v>931</v>
      </c>
      <c r="D160" s="131" t="s">
        <v>932</v>
      </c>
      <c r="E160" s="131" t="s">
        <v>368</v>
      </c>
      <c r="F160" s="132" t="s">
        <v>456</v>
      </c>
      <c r="G160" s="132" t="s">
        <v>456</v>
      </c>
      <c r="H160" s="132" t="s">
        <v>492</v>
      </c>
      <c r="I160" s="132" t="s">
        <v>493</v>
      </c>
      <c r="J160" s="133" t="s">
        <v>282</v>
      </c>
      <c r="K160" s="134">
        <v>829504</v>
      </c>
      <c r="L160" s="135">
        <v>0</v>
      </c>
      <c r="M160" s="135">
        <v>803117</v>
      </c>
      <c r="N160" s="135">
        <v>474144</v>
      </c>
      <c r="O160" s="136">
        <v>0.59037973296543345</v>
      </c>
      <c r="P160" s="137">
        <v>26387</v>
      </c>
      <c r="Q160" s="138">
        <v>3463.4020499999997</v>
      </c>
      <c r="R160" s="139">
        <v>711375.44458000001</v>
      </c>
      <c r="S160" s="139">
        <v>52862.235900000007</v>
      </c>
      <c r="T160" s="139">
        <v>767701.08253000001</v>
      </c>
      <c r="U160" s="467">
        <f t="shared" si="44"/>
        <v>0.9254941296606165</v>
      </c>
      <c r="V160" s="140">
        <v>68.956835319999996</v>
      </c>
      <c r="W160" s="141">
        <v>6.78</v>
      </c>
      <c r="X160" s="141">
        <v>154.27793650000001</v>
      </c>
      <c r="Y160" s="141">
        <v>63.456349209999999</v>
      </c>
      <c r="Z160" s="141">
        <v>21.49</v>
      </c>
      <c r="AA160" s="141">
        <v>81.174285710000007</v>
      </c>
      <c r="AB160" s="141">
        <v>2.12</v>
      </c>
      <c r="AC160" s="141">
        <v>35.038442459999999</v>
      </c>
      <c r="AD160" s="141">
        <v>87.892420639999997</v>
      </c>
      <c r="AE160" s="141">
        <v>521.18626984000002</v>
      </c>
      <c r="AF160" s="142">
        <v>0.17314726718831036</v>
      </c>
      <c r="AG160" s="143">
        <v>0.38738441183479011</v>
      </c>
      <c r="AH160" s="147"/>
      <c r="AI160" s="148"/>
      <c r="AJ160" s="149"/>
      <c r="AK160" s="150"/>
      <c r="AL160" s="150"/>
      <c r="AM160" s="150"/>
      <c r="AN160" s="151"/>
      <c r="AO160" s="149">
        <v>1347</v>
      </c>
      <c r="AP160" s="150">
        <v>1676</v>
      </c>
      <c r="AQ160" s="151"/>
      <c r="AR160" s="152"/>
      <c r="AS160" s="153"/>
      <c r="AT160" s="153"/>
      <c r="AU160" s="153"/>
      <c r="AV160" s="153"/>
      <c r="AW160" s="153"/>
      <c r="AX160" s="153"/>
      <c r="AY160" s="153"/>
      <c r="AZ160" s="153"/>
      <c r="BA160" s="153"/>
      <c r="BB160" s="153"/>
      <c r="BC160" s="153"/>
      <c r="BD160" s="153"/>
      <c r="BE160" s="153"/>
      <c r="BF160" s="153"/>
      <c r="BG160" s="153">
        <v>1</v>
      </c>
      <c r="BH160" s="153"/>
      <c r="BI160" s="153"/>
      <c r="BJ160" s="153"/>
      <c r="BK160" s="153"/>
      <c r="BL160" s="153"/>
      <c r="BM160" s="153"/>
      <c r="BN160" s="153"/>
      <c r="BO160" s="153"/>
      <c r="BP160" s="153"/>
      <c r="BQ160" s="153"/>
      <c r="BR160" s="153"/>
      <c r="BS160" s="154">
        <v>1</v>
      </c>
      <c r="BT160" s="155"/>
      <c r="BU160" s="156"/>
      <c r="BV160" s="156"/>
      <c r="BW160" s="156"/>
      <c r="BX160" s="156"/>
      <c r="BY160" s="156"/>
      <c r="BZ160" s="156"/>
      <c r="CA160" s="156"/>
      <c r="CB160" s="156"/>
      <c r="CC160" s="156"/>
      <c r="CD160" s="156"/>
      <c r="CE160" s="156"/>
      <c r="CF160" s="156"/>
      <c r="CG160" s="156"/>
      <c r="CH160" s="156"/>
      <c r="CI160" s="156">
        <v>20</v>
      </c>
      <c r="CJ160" s="156"/>
      <c r="CK160" s="156"/>
      <c r="CL160" s="156"/>
      <c r="CM160" s="156"/>
      <c r="CN160" s="156"/>
      <c r="CO160" s="156"/>
      <c r="CP160" s="156"/>
      <c r="CQ160" s="156">
        <v>26</v>
      </c>
      <c r="CR160" s="156"/>
      <c r="CS160" s="156"/>
      <c r="CT160" s="156"/>
      <c r="CU160" s="156"/>
      <c r="CV160" s="156">
        <v>56</v>
      </c>
      <c r="CW160" s="156"/>
      <c r="CX160" s="156"/>
      <c r="CY160" s="156"/>
      <c r="CZ160" s="156"/>
      <c r="DA160" s="156"/>
      <c r="DB160" s="156"/>
      <c r="DC160" s="156">
        <v>25</v>
      </c>
      <c r="DD160" s="156"/>
      <c r="DE160" s="156"/>
      <c r="DF160" s="156"/>
      <c r="DG160" s="278">
        <v>32</v>
      </c>
      <c r="DH160" s="289">
        <v>159</v>
      </c>
      <c r="DI160" s="290">
        <f t="shared" si="45"/>
        <v>5</v>
      </c>
      <c r="DJ160" s="284"/>
      <c r="DK160" s="158"/>
      <c r="DL160" s="158"/>
      <c r="DM160" s="158"/>
      <c r="DN160" s="158"/>
      <c r="DO160" s="158"/>
      <c r="DP160" s="158"/>
      <c r="DQ160" s="158"/>
      <c r="DR160" s="158"/>
      <c r="DS160" s="158"/>
      <c r="DT160" s="158"/>
      <c r="DU160" s="158"/>
      <c r="DV160" s="158"/>
      <c r="DW160" s="158"/>
      <c r="DX160" s="158"/>
      <c r="DY160" s="158">
        <v>6.9262295081967212E-2</v>
      </c>
      <c r="DZ160" s="158"/>
      <c r="EA160" s="158"/>
      <c r="EB160" s="158"/>
      <c r="EC160" s="158"/>
      <c r="ED160" s="158"/>
      <c r="EE160" s="158"/>
      <c r="EF160" s="158"/>
      <c r="EG160" s="158">
        <v>0.79129886506935687</v>
      </c>
      <c r="EH160" s="158"/>
      <c r="EI160" s="158"/>
      <c r="EJ160" s="158"/>
      <c r="EK160" s="158"/>
      <c r="EL160" s="158">
        <v>0.56718384074941453</v>
      </c>
      <c r="EM160" s="158"/>
      <c r="EN160" s="158"/>
      <c r="EO160" s="158"/>
      <c r="EP160" s="158"/>
      <c r="EQ160" s="158"/>
      <c r="ER160" s="158"/>
      <c r="ES160" s="158">
        <v>0.79355191256830604</v>
      </c>
      <c r="ET160" s="158"/>
      <c r="EU160" s="158"/>
      <c r="EV160" s="158"/>
      <c r="EW160" s="159">
        <v>0.73608265027322406</v>
      </c>
      <c r="EX160" s="160">
        <v>0.61078461697082176</v>
      </c>
      <c r="EY160" s="149"/>
      <c r="EZ160" s="150"/>
      <c r="FA160" s="150"/>
      <c r="FB160" s="150"/>
      <c r="FC160" s="150"/>
      <c r="FD160" s="150"/>
      <c r="FE160" s="150"/>
      <c r="FF160" s="150"/>
      <c r="FG160" s="150"/>
      <c r="FH160" s="150"/>
      <c r="FI160" s="150"/>
      <c r="FJ160" s="150"/>
      <c r="FK160" s="150"/>
      <c r="FL160" s="150"/>
      <c r="FM160" s="150"/>
      <c r="FN160" s="150"/>
      <c r="FO160" s="150"/>
      <c r="FP160" s="150"/>
      <c r="FQ160" s="150"/>
      <c r="FR160" s="150"/>
      <c r="FS160" s="150">
        <v>9</v>
      </c>
      <c r="FT160" s="150"/>
      <c r="FU160" s="150">
        <v>12</v>
      </c>
      <c r="FV160" s="150"/>
      <c r="FW160" s="150"/>
      <c r="FX160" s="150"/>
      <c r="FY160" s="150"/>
      <c r="FZ160" s="150"/>
      <c r="GA160" s="150"/>
      <c r="GB160" s="150"/>
      <c r="GC160" s="150"/>
      <c r="GD160" s="296">
        <v>4</v>
      </c>
      <c r="GE160" s="307">
        <v>25</v>
      </c>
      <c r="GF160" s="308">
        <f t="shared" si="46"/>
        <v>3</v>
      </c>
      <c r="GG160" s="302"/>
      <c r="GH160" s="161"/>
      <c r="GI160" s="161"/>
      <c r="GJ160" s="161"/>
      <c r="GK160" s="161"/>
      <c r="GL160" s="161"/>
      <c r="GM160" s="161"/>
      <c r="GN160" s="161"/>
      <c r="GO160" s="161"/>
      <c r="GP160" s="161"/>
      <c r="GQ160" s="161"/>
      <c r="GR160" s="161"/>
      <c r="GS160" s="161"/>
      <c r="GT160" s="161"/>
      <c r="GU160" s="161"/>
      <c r="GV160" s="161"/>
      <c r="GW160" s="161"/>
      <c r="GX160" s="161"/>
      <c r="GY160" s="161"/>
      <c r="GZ160" s="161"/>
      <c r="HA160" s="161">
        <v>0.35397692774741957</v>
      </c>
      <c r="HB160" s="161"/>
      <c r="HC160" s="161">
        <v>0.53392531876138438</v>
      </c>
      <c r="HD160" s="161"/>
      <c r="HE160" s="161"/>
      <c r="HF160" s="161"/>
      <c r="HG160" s="161"/>
      <c r="HH160" s="161"/>
      <c r="HI160" s="161"/>
      <c r="HJ160" s="161"/>
      <c r="HK160" s="161"/>
      <c r="HL160" s="162">
        <v>0.86885245901639341</v>
      </c>
      <c r="HM160" s="163">
        <v>0.52273224043715849</v>
      </c>
      <c r="HN160" s="152">
        <v>30</v>
      </c>
      <c r="HO160" s="153"/>
      <c r="HP160" s="153"/>
      <c r="HQ160" s="153"/>
      <c r="HR160" s="153"/>
      <c r="HS160" s="164"/>
      <c r="HT160" s="153"/>
      <c r="HU160" s="165"/>
      <c r="HV160" s="154"/>
      <c r="HW160" s="144">
        <v>12</v>
      </c>
      <c r="HX160" s="145">
        <v>954</v>
      </c>
      <c r="HY160" s="145">
        <v>3</v>
      </c>
      <c r="HZ160" s="145">
        <v>43</v>
      </c>
      <c r="IA160" s="145">
        <v>260</v>
      </c>
      <c r="IB160" s="145">
        <v>441</v>
      </c>
      <c r="IC160" s="145">
        <v>150</v>
      </c>
      <c r="ID160" s="145">
        <v>85</v>
      </c>
      <c r="IE160" s="145">
        <v>2424</v>
      </c>
      <c r="IF160" s="145">
        <v>116</v>
      </c>
      <c r="IG160" s="145">
        <v>169</v>
      </c>
      <c r="IH160" s="145">
        <v>128</v>
      </c>
      <c r="II160" s="145">
        <v>3</v>
      </c>
      <c r="IJ160" s="145">
        <v>2</v>
      </c>
      <c r="IK160" s="145"/>
      <c r="IL160" s="145"/>
      <c r="IM160" s="145">
        <v>44</v>
      </c>
      <c r="IN160" s="145">
        <v>16</v>
      </c>
      <c r="IO160" s="145">
        <v>111</v>
      </c>
      <c r="IP160" s="145">
        <v>15</v>
      </c>
      <c r="IQ160" s="145">
        <v>27</v>
      </c>
      <c r="IR160" s="145">
        <v>25</v>
      </c>
      <c r="IS160" s="145"/>
      <c r="IT160" s="145">
        <v>25</v>
      </c>
      <c r="IU160" s="145">
        <v>507</v>
      </c>
      <c r="IV160" s="145"/>
      <c r="IW160" s="145">
        <v>8</v>
      </c>
      <c r="IX160" s="146">
        <v>8</v>
      </c>
      <c r="IY160" s="166">
        <v>5576</v>
      </c>
      <c r="IZ160" s="315">
        <f t="shared" si="47"/>
        <v>2.152080344332855E-3</v>
      </c>
      <c r="JA160" s="439">
        <f t="shared" si="48"/>
        <v>15.234972677595628</v>
      </c>
      <c r="JB160" s="444">
        <v>151</v>
      </c>
      <c r="JC160" s="452">
        <v>2.7080344332855093E-2</v>
      </c>
      <c r="JD160" s="445">
        <v>1022</v>
      </c>
      <c r="JE160" s="454">
        <v>0.18328550932568149</v>
      </c>
      <c r="JF160" s="167">
        <v>13.583333333333334</v>
      </c>
      <c r="JG160" s="168">
        <v>7.0587002096436056</v>
      </c>
      <c r="JH160" s="168">
        <v>3.3333333333333335</v>
      </c>
      <c r="JI160" s="168">
        <v>5.441860465116279</v>
      </c>
      <c r="JJ160" s="168">
        <v>8.6999999999999993</v>
      </c>
      <c r="JK160" s="168">
        <v>5.8027210884353737</v>
      </c>
      <c r="JL160" s="168">
        <v>7.1933333333333334</v>
      </c>
      <c r="JM160" s="168">
        <v>6.1294117647058828</v>
      </c>
      <c r="JN160" s="168">
        <v>7.8886138613861387</v>
      </c>
      <c r="JO160" s="168">
        <v>5.4827586206896548</v>
      </c>
      <c r="JP160" s="168">
        <v>7.3491124260355027</v>
      </c>
      <c r="JQ160" s="168">
        <v>10.6953125</v>
      </c>
      <c r="JR160" s="168">
        <v>19.666666666666668</v>
      </c>
      <c r="JS160" s="168">
        <v>14.5</v>
      </c>
      <c r="JT160" s="168"/>
      <c r="JU160" s="168"/>
      <c r="JV160" s="168">
        <v>7</v>
      </c>
      <c r="JW160" s="168">
        <v>12.9375</v>
      </c>
      <c r="JX160" s="168">
        <v>7.801801801801802</v>
      </c>
      <c r="JY160" s="168">
        <v>5.333333333333333</v>
      </c>
      <c r="JZ160" s="168">
        <v>2.8888888888888888</v>
      </c>
      <c r="KA160" s="168">
        <v>5.56</v>
      </c>
      <c r="KB160" s="168"/>
      <c r="KC160" s="168">
        <v>3.8</v>
      </c>
      <c r="KD160" s="168">
        <v>15.138067061143984</v>
      </c>
      <c r="KE160" s="168"/>
      <c r="KF160" s="168">
        <v>4.5</v>
      </c>
      <c r="KG160" s="169">
        <v>11.25</v>
      </c>
      <c r="KH160" s="464">
        <f t="shared" si="49"/>
        <v>8.293114528660297</v>
      </c>
      <c r="KI160" s="149">
        <v>1567</v>
      </c>
      <c r="KJ160" s="150">
        <v>1016</v>
      </c>
      <c r="KK160" s="150">
        <v>49</v>
      </c>
      <c r="KL160" s="150"/>
      <c r="KM160" s="150"/>
      <c r="KN160" s="296">
        <v>2944</v>
      </c>
      <c r="KO160" s="330">
        <f t="shared" si="50"/>
        <v>0.28102582496413198</v>
      </c>
      <c r="KP160" s="331">
        <f t="shared" si="51"/>
        <v>0.18220946915351507</v>
      </c>
      <c r="KQ160" s="331">
        <f t="shared" si="52"/>
        <v>8.7876614060258245E-3</v>
      </c>
      <c r="KR160" s="331">
        <f t="shared" si="53"/>
        <v>0</v>
      </c>
      <c r="KS160" s="331">
        <f t="shared" si="54"/>
        <v>0</v>
      </c>
      <c r="KT160" s="332">
        <v>0.5279770444763271</v>
      </c>
      <c r="KU160" s="324">
        <v>5458.0563000000002</v>
      </c>
      <c r="KV160" s="170">
        <v>1059.6693</v>
      </c>
      <c r="KW160" s="342">
        <v>6517.7256000000016</v>
      </c>
      <c r="KX160" s="351">
        <f t="shared" si="55"/>
        <v>0.16258268068235332</v>
      </c>
      <c r="KY160" s="352">
        <f t="shared" si="56"/>
        <v>1.1688890961262557</v>
      </c>
      <c r="KZ160" s="346">
        <v>3188.3651999999997</v>
      </c>
      <c r="LA160" s="171">
        <v>2292.047</v>
      </c>
      <c r="LB160" s="172">
        <v>1037.3134</v>
      </c>
      <c r="LC160" s="173">
        <v>0.48918371156956958</v>
      </c>
      <c r="LD160" s="174">
        <v>60</v>
      </c>
      <c r="LE160" s="175">
        <v>4731</v>
      </c>
      <c r="LF160" s="175">
        <v>5</v>
      </c>
      <c r="LG160" s="175">
        <v>189</v>
      </c>
      <c r="LH160" s="175">
        <v>1667</v>
      </c>
      <c r="LI160" s="175">
        <v>1860</v>
      </c>
      <c r="LJ160" s="175">
        <v>835</v>
      </c>
      <c r="LK160" s="175">
        <v>411</v>
      </c>
      <c r="LL160" s="175">
        <v>14347</v>
      </c>
      <c r="LM160" s="175">
        <v>514</v>
      </c>
      <c r="LN160" s="175">
        <v>966</v>
      </c>
      <c r="LO160" s="175">
        <v>1129</v>
      </c>
      <c r="LP160" s="175">
        <v>56</v>
      </c>
      <c r="LQ160" s="175">
        <v>27</v>
      </c>
      <c r="LR160" s="175"/>
      <c r="LS160" s="175"/>
      <c r="LT160" s="175">
        <v>256</v>
      </c>
      <c r="LU160" s="175">
        <v>179</v>
      </c>
      <c r="LV160" s="175">
        <v>646</v>
      </c>
      <c r="LW160" s="175">
        <v>53</v>
      </c>
      <c r="LX160" s="175">
        <v>24</v>
      </c>
      <c r="LY160" s="175">
        <v>69</v>
      </c>
      <c r="LZ160" s="175"/>
      <c r="MA160" s="175">
        <v>63</v>
      </c>
      <c r="MB160" s="175">
        <v>7168</v>
      </c>
      <c r="MC160" s="175"/>
      <c r="MD160" s="175">
        <v>26</v>
      </c>
      <c r="ME160" s="364">
        <v>82</v>
      </c>
      <c r="MF160" s="374">
        <f t="shared" si="57"/>
        <v>35363</v>
      </c>
      <c r="MG160" s="375">
        <f t="shared" si="58"/>
        <v>96.620218579234972</v>
      </c>
      <c r="MH160" s="369">
        <v>91</v>
      </c>
      <c r="MI160" s="156">
        <v>1069</v>
      </c>
      <c r="MJ160" s="156">
        <v>3</v>
      </c>
      <c r="MK160" s="156">
        <v>1</v>
      </c>
      <c r="ML160" s="156">
        <v>338</v>
      </c>
      <c r="MM160" s="156">
        <v>293</v>
      </c>
      <c r="MN160" s="156">
        <v>96</v>
      </c>
      <c r="MO160" s="156">
        <v>26</v>
      </c>
      <c r="MP160" s="156">
        <v>2363</v>
      </c>
      <c r="MQ160" s="156">
        <v>6</v>
      </c>
      <c r="MR160" s="156">
        <v>102</v>
      </c>
      <c r="MS160" s="156">
        <v>111</v>
      </c>
      <c r="MT160" s="156"/>
      <c r="MU160" s="156"/>
      <c r="MV160" s="156"/>
      <c r="MW160" s="156"/>
      <c r="MX160" s="156">
        <v>8</v>
      </c>
      <c r="MY160" s="156">
        <v>12</v>
      </c>
      <c r="MZ160" s="156">
        <v>113</v>
      </c>
      <c r="NA160" s="156">
        <v>13</v>
      </c>
      <c r="NB160" s="156">
        <v>31</v>
      </c>
      <c r="NC160" s="156">
        <v>46</v>
      </c>
      <c r="ND160" s="156"/>
      <c r="NE160" s="156">
        <v>7</v>
      </c>
      <c r="NF160" s="156"/>
      <c r="NG160" s="156"/>
      <c r="NH160" s="156">
        <v>2</v>
      </c>
      <c r="NI160" s="278"/>
      <c r="NJ160" s="289">
        <f t="shared" si="59"/>
        <v>4731</v>
      </c>
      <c r="NK160" s="290">
        <f t="shared" si="60"/>
        <v>12.926229508196721</v>
      </c>
      <c r="NL160" s="386">
        <f t="shared" si="61"/>
        <v>35363</v>
      </c>
      <c r="NM160" s="387">
        <f t="shared" si="62"/>
        <v>4731</v>
      </c>
      <c r="NN160" s="393">
        <f t="shared" si="63"/>
        <v>0.11799770539232803</v>
      </c>
      <c r="NO160" s="380"/>
      <c r="NP160" s="176"/>
      <c r="NQ160" s="176"/>
      <c r="NR160" s="176"/>
      <c r="NS160" s="176">
        <v>1558</v>
      </c>
      <c r="NT160" s="176">
        <v>1583</v>
      </c>
      <c r="NU160" s="176">
        <v>1590</v>
      </c>
      <c r="NV160" s="176"/>
      <c r="NW160" s="176"/>
      <c r="NX160" s="176"/>
      <c r="NY160" s="176"/>
      <c r="NZ160" s="176"/>
      <c r="OA160" s="176"/>
      <c r="OB160" s="176"/>
      <c r="OC160" s="176"/>
      <c r="OD160" s="176"/>
      <c r="OE160" s="397"/>
      <c r="OF160" s="403">
        <f t="shared" si="64"/>
        <v>4731</v>
      </c>
      <c r="OG160" s="407">
        <f t="shared" si="65"/>
        <v>0</v>
      </c>
      <c r="OH160" s="415"/>
      <c r="OI160" s="416"/>
      <c r="OJ160" s="416"/>
      <c r="OK160" s="416"/>
      <c r="OL160" s="416">
        <v>81</v>
      </c>
      <c r="OM160" s="416">
        <v>56</v>
      </c>
      <c r="ON160" s="416">
        <v>22</v>
      </c>
      <c r="OO160" s="416">
        <v>159</v>
      </c>
      <c r="OP160" s="417">
        <v>159</v>
      </c>
      <c r="OQ160" s="429"/>
      <c r="OR160" s="430"/>
      <c r="OS160" s="431"/>
      <c r="OT160" s="400"/>
      <c r="OU160" s="177"/>
      <c r="OV160" s="171">
        <v>12.2</v>
      </c>
      <c r="OW160" s="177">
        <v>0.48799999999999999</v>
      </c>
      <c r="OX160" s="177"/>
      <c r="OY160" s="177"/>
      <c r="OZ160" s="171">
        <v>75.400000000000006</v>
      </c>
      <c r="PA160" s="178">
        <v>3.016</v>
      </c>
      <c r="PB160" s="155"/>
      <c r="PC160" s="156">
        <v>122</v>
      </c>
      <c r="PD160" s="156"/>
      <c r="PE160" s="156"/>
      <c r="PF160" s="156"/>
      <c r="PG160" s="156"/>
      <c r="PH160" s="156"/>
      <c r="PI160" s="156">
        <v>122</v>
      </c>
      <c r="PJ160" s="179">
        <v>2.1879483500717362E-2</v>
      </c>
    </row>
    <row r="161" spans="1:426" x14ac:dyDescent="0.15">
      <c r="A161" s="130" t="s">
        <v>933</v>
      </c>
      <c r="B161" s="131" t="s">
        <v>934</v>
      </c>
      <c r="C161" s="132" t="s">
        <v>935</v>
      </c>
      <c r="D161" s="131" t="s">
        <v>936</v>
      </c>
      <c r="E161" s="131" t="s">
        <v>287</v>
      </c>
      <c r="F161" s="132" t="s">
        <v>288</v>
      </c>
      <c r="G161" s="132" t="s">
        <v>288</v>
      </c>
      <c r="H161" s="132" t="s">
        <v>505</v>
      </c>
      <c r="I161" s="132" t="s">
        <v>210</v>
      </c>
      <c r="J161" s="133" t="s">
        <v>282</v>
      </c>
      <c r="K161" s="134">
        <v>1042029</v>
      </c>
      <c r="L161" s="135">
        <v>202029</v>
      </c>
      <c r="M161" s="135">
        <v>1028594</v>
      </c>
      <c r="N161" s="135">
        <v>674241</v>
      </c>
      <c r="O161" s="136">
        <v>0.65549769880049857</v>
      </c>
      <c r="P161" s="137">
        <v>13435</v>
      </c>
      <c r="Q161" s="138">
        <v>4845.7375400000001</v>
      </c>
      <c r="R161" s="139">
        <v>780016.96419999981</v>
      </c>
      <c r="S161" s="139">
        <v>32394.481989999997</v>
      </c>
      <c r="T161" s="139">
        <v>817257.18372999982</v>
      </c>
      <c r="U161" s="467">
        <f t="shared" si="44"/>
        <v>0.78429408752539498</v>
      </c>
      <c r="V161" s="140">
        <v>145.48801589999999</v>
      </c>
      <c r="W161" s="141">
        <v>7.2949603170000001</v>
      </c>
      <c r="X161" s="141">
        <v>228.57126980000001</v>
      </c>
      <c r="Y161" s="141">
        <v>49.503439149999998</v>
      </c>
      <c r="Z161" s="141">
        <v>22.12767831</v>
      </c>
      <c r="AA161" s="141">
        <v>96.406719580000001</v>
      </c>
      <c r="AB161" s="141">
        <v>1.75</v>
      </c>
      <c r="AC161" s="141">
        <v>49.1971627</v>
      </c>
      <c r="AD161" s="141">
        <v>85.632638889999996</v>
      </c>
      <c r="AE161" s="141">
        <v>685.97188464700002</v>
      </c>
      <c r="AF161" s="142">
        <v>0.2639755162462406</v>
      </c>
      <c r="AG161" s="143">
        <v>0.41472294863094455</v>
      </c>
      <c r="AH161" s="147"/>
      <c r="AI161" s="148"/>
      <c r="AJ161" s="149"/>
      <c r="AK161" s="150"/>
      <c r="AL161" s="150"/>
      <c r="AM161" s="150"/>
      <c r="AN161" s="151"/>
      <c r="AO161" s="149">
        <v>970</v>
      </c>
      <c r="AP161" s="150">
        <v>1242</v>
      </c>
      <c r="AQ161" s="151"/>
      <c r="AR161" s="152"/>
      <c r="AS161" s="153"/>
      <c r="AT161" s="153"/>
      <c r="AU161" s="153"/>
      <c r="AV161" s="153"/>
      <c r="AW161" s="153"/>
      <c r="AX161" s="153"/>
      <c r="AY161" s="153"/>
      <c r="AZ161" s="153"/>
      <c r="BA161" s="153"/>
      <c r="BB161" s="153"/>
      <c r="BC161" s="153"/>
      <c r="BD161" s="153"/>
      <c r="BE161" s="153"/>
      <c r="BF161" s="153"/>
      <c r="BG161" s="153"/>
      <c r="BH161" s="153"/>
      <c r="BI161" s="153"/>
      <c r="BJ161" s="153"/>
      <c r="BK161" s="153"/>
      <c r="BL161" s="153"/>
      <c r="BM161" s="153"/>
      <c r="BN161" s="153"/>
      <c r="BO161" s="153"/>
      <c r="BP161" s="153"/>
      <c r="BQ161" s="153"/>
      <c r="BR161" s="153"/>
      <c r="BS161" s="154"/>
      <c r="BT161" s="155"/>
      <c r="BU161" s="156"/>
      <c r="BV161" s="156">
        <v>24</v>
      </c>
      <c r="BW161" s="156"/>
      <c r="BX161" s="156"/>
      <c r="BY161" s="156"/>
      <c r="BZ161" s="156"/>
      <c r="CA161" s="156"/>
      <c r="CB161" s="156"/>
      <c r="CC161" s="156"/>
      <c r="CD161" s="156"/>
      <c r="CE161" s="156"/>
      <c r="CF161" s="156"/>
      <c r="CG161" s="156"/>
      <c r="CH161" s="156"/>
      <c r="CI161" s="156">
        <v>30</v>
      </c>
      <c r="CJ161" s="156"/>
      <c r="CK161" s="156"/>
      <c r="CL161" s="156"/>
      <c r="CM161" s="156"/>
      <c r="CN161" s="156"/>
      <c r="CO161" s="156"/>
      <c r="CP161" s="156"/>
      <c r="CQ161" s="156">
        <v>20</v>
      </c>
      <c r="CR161" s="156"/>
      <c r="CS161" s="156">
        <v>2</v>
      </c>
      <c r="CT161" s="156"/>
      <c r="CU161" s="156"/>
      <c r="CV161" s="156">
        <v>20</v>
      </c>
      <c r="CW161" s="156">
        <v>18</v>
      </c>
      <c r="CX161" s="156"/>
      <c r="CY161" s="156"/>
      <c r="CZ161" s="156"/>
      <c r="DA161" s="156">
        <v>22</v>
      </c>
      <c r="DB161" s="156"/>
      <c r="DC161" s="156">
        <v>12</v>
      </c>
      <c r="DD161" s="156"/>
      <c r="DE161" s="156"/>
      <c r="DF161" s="156"/>
      <c r="DG161" s="278">
        <v>50</v>
      </c>
      <c r="DH161" s="289">
        <v>198</v>
      </c>
      <c r="DI161" s="290">
        <f t="shared" si="45"/>
        <v>9</v>
      </c>
      <c r="DJ161" s="284"/>
      <c r="DK161" s="158"/>
      <c r="DL161" s="158">
        <v>0.5469034608378871</v>
      </c>
      <c r="DM161" s="158"/>
      <c r="DN161" s="158"/>
      <c r="DO161" s="158"/>
      <c r="DP161" s="158"/>
      <c r="DQ161" s="158"/>
      <c r="DR161" s="158"/>
      <c r="DS161" s="158"/>
      <c r="DT161" s="158"/>
      <c r="DU161" s="158"/>
      <c r="DV161" s="158"/>
      <c r="DW161" s="158"/>
      <c r="DX161" s="158"/>
      <c r="DY161" s="158">
        <v>0.46675774134790526</v>
      </c>
      <c r="DZ161" s="158"/>
      <c r="EA161" s="158"/>
      <c r="EB161" s="158"/>
      <c r="EC161" s="158"/>
      <c r="ED161" s="158"/>
      <c r="EE161" s="158"/>
      <c r="EF161" s="158"/>
      <c r="EG161" s="158">
        <v>0.85081967213114751</v>
      </c>
      <c r="EH161" s="158"/>
      <c r="EI161" s="158">
        <v>0</v>
      </c>
      <c r="EJ161" s="158"/>
      <c r="EK161" s="158"/>
      <c r="EL161" s="158">
        <v>0.69385245901639347</v>
      </c>
      <c r="EM161" s="158">
        <v>0.37097753491196112</v>
      </c>
      <c r="EN161" s="158"/>
      <c r="EO161" s="158"/>
      <c r="EP161" s="158"/>
      <c r="EQ161" s="158">
        <v>0.99888226527570789</v>
      </c>
      <c r="ER161" s="158"/>
      <c r="ES161" s="158">
        <v>0.67827868852459017</v>
      </c>
      <c r="ET161" s="158"/>
      <c r="EU161" s="158"/>
      <c r="EV161" s="158"/>
      <c r="EW161" s="159">
        <v>0.60874316939890716</v>
      </c>
      <c r="EX161" s="160">
        <v>0.63258265717282114</v>
      </c>
      <c r="EY161" s="149">
        <v>5</v>
      </c>
      <c r="EZ161" s="150"/>
      <c r="FA161" s="150"/>
      <c r="FB161" s="150"/>
      <c r="FC161" s="150"/>
      <c r="FD161" s="150"/>
      <c r="FE161" s="150"/>
      <c r="FF161" s="150"/>
      <c r="FG161" s="150"/>
      <c r="FH161" s="150"/>
      <c r="FI161" s="150"/>
      <c r="FJ161" s="150"/>
      <c r="FK161" s="150">
        <v>5</v>
      </c>
      <c r="FL161" s="150"/>
      <c r="FM161" s="150"/>
      <c r="FN161" s="150"/>
      <c r="FO161" s="150"/>
      <c r="FP161" s="150"/>
      <c r="FQ161" s="150"/>
      <c r="FR161" s="150"/>
      <c r="FS161" s="150"/>
      <c r="FT161" s="150"/>
      <c r="FU161" s="150"/>
      <c r="FV161" s="150"/>
      <c r="FW161" s="150"/>
      <c r="FX161" s="150"/>
      <c r="FY161" s="150"/>
      <c r="FZ161" s="150"/>
      <c r="GA161" s="150"/>
      <c r="GB161" s="150"/>
      <c r="GC161" s="150"/>
      <c r="GD161" s="296">
        <v>5</v>
      </c>
      <c r="GE161" s="307">
        <v>15</v>
      </c>
      <c r="GF161" s="308">
        <f t="shared" si="46"/>
        <v>3</v>
      </c>
      <c r="GG161" s="302">
        <v>0.54644808743169404</v>
      </c>
      <c r="GH161" s="161"/>
      <c r="GI161" s="161"/>
      <c r="GJ161" s="161"/>
      <c r="GK161" s="161"/>
      <c r="GL161" s="161"/>
      <c r="GM161" s="161"/>
      <c r="GN161" s="161"/>
      <c r="GO161" s="161"/>
      <c r="GP161" s="161"/>
      <c r="GQ161" s="161"/>
      <c r="GR161" s="161"/>
      <c r="GS161" s="161">
        <v>0.53224043715846991</v>
      </c>
      <c r="GT161" s="161"/>
      <c r="GU161" s="161"/>
      <c r="GV161" s="161"/>
      <c r="GW161" s="161"/>
      <c r="GX161" s="161"/>
      <c r="GY161" s="161"/>
      <c r="GZ161" s="161"/>
      <c r="HA161" s="161"/>
      <c r="HB161" s="161"/>
      <c r="HC161" s="161"/>
      <c r="HD161" s="161"/>
      <c r="HE161" s="161"/>
      <c r="HF161" s="161"/>
      <c r="HG161" s="161"/>
      <c r="HH161" s="161"/>
      <c r="HI161" s="161"/>
      <c r="HJ161" s="161"/>
      <c r="HK161" s="161"/>
      <c r="HL161" s="162">
        <v>0.62513661202185788</v>
      </c>
      <c r="HM161" s="163">
        <v>0.56794171220400724</v>
      </c>
      <c r="HN161" s="152">
        <v>23</v>
      </c>
      <c r="HO161" s="153"/>
      <c r="HP161" s="153"/>
      <c r="HQ161" s="153"/>
      <c r="HR161" s="153">
        <v>20</v>
      </c>
      <c r="HS161" s="164">
        <v>1.0856557377049181</v>
      </c>
      <c r="HT161" s="153">
        <v>8</v>
      </c>
      <c r="HU161" s="165">
        <v>0.75273224043715847</v>
      </c>
      <c r="HV161" s="154"/>
      <c r="HW161" s="144">
        <v>70</v>
      </c>
      <c r="HX161" s="145">
        <v>104</v>
      </c>
      <c r="HY161" s="145">
        <v>5</v>
      </c>
      <c r="HZ161" s="145">
        <v>498</v>
      </c>
      <c r="IA161" s="145">
        <v>271</v>
      </c>
      <c r="IB161" s="145">
        <v>730</v>
      </c>
      <c r="IC161" s="145">
        <v>737</v>
      </c>
      <c r="ID161" s="145">
        <v>340</v>
      </c>
      <c r="IE161" s="145">
        <v>1937</v>
      </c>
      <c r="IF161" s="145">
        <v>525</v>
      </c>
      <c r="IG161" s="145">
        <v>363</v>
      </c>
      <c r="IH161" s="145">
        <v>263</v>
      </c>
      <c r="II161" s="145">
        <v>91</v>
      </c>
      <c r="IJ161" s="145">
        <v>5</v>
      </c>
      <c r="IK161" s="145"/>
      <c r="IL161" s="145"/>
      <c r="IM161" s="145">
        <v>120</v>
      </c>
      <c r="IN161" s="145">
        <v>16</v>
      </c>
      <c r="IO161" s="145">
        <v>45</v>
      </c>
      <c r="IP161" s="145">
        <v>216</v>
      </c>
      <c r="IQ161" s="145">
        <v>239</v>
      </c>
      <c r="IR161" s="145">
        <v>18</v>
      </c>
      <c r="IS161" s="145">
        <v>1</v>
      </c>
      <c r="IT161" s="145">
        <v>63</v>
      </c>
      <c r="IU161" s="145">
        <v>188</v>
      </c>
      <c r="IV161" s="145"/>
      <c r="IW161" s="145"/>
      <c r="IX161" s="146">
        <v>8</v>
      </c>
      <c r="IY161" s="166">
        <v>6853</v>
      </c>
      <c r="IZ161" s="315">
        <f t="shared" si="47"/>
        <v>1.0214504596527068E-2</v>
      </c>
      <c r="JA161" s="439">
        <f t="shared" si="48"/>
        <v>18.724043715846996</v>
      </c>
      <c r="JB161" s="444">
        <v>1018</v>
      </c>
      <c r="JC161" s="452">
        <v>0.1485480811323508</v>
      </c>
      <c r="JD161" s="445">
        <v>2271</v>
      </c>
      <c r="JE161" s="454">
        <v>0.3313877134101853</v>
      </c>
      <c r="JF161" s="167">
        <v>16.62857142857143</v>
      </c>
      <c r="JG161" s="168">
        <v>8.240384615384615</v>
      </c>
      <c r="JH161" s="168">
        <v>8.1999999999999993</v>
      </c>
      <c r="JI161" s="168">
        <v>4.9196787148594376</v>
      </c>
      <c r="JJ161" s="168">
        <v>8.4833948339483403</v>
      </c>
      <c r="JK161" s="168">
        <v>7.1191780821917812</v>
      </c>
      <c r="JL161" s="168">
        <v>5.2605156037991856</v>
      </c>
      <c r="JM161" s="168">
        <v>6.0441176470588234</v>
      </c>
      <c r="JN161" s="168">
        <v>7.532266391326794</v>
      </c>
      <c r="JO161" s="168">
        <v>9.32</v>
      </c>
      <c r="JP161" s="168">
        <v>6.8512396694214877</v>
      </c>
      <c r="JQ161" s="168">
        <v>8.7072243346007596</v>
      </c>
      <c r="JR161" s="168">
        <v>3.7362637362637363</v>
      </c>
      <c r="JS161" s="168">
        <v>5.2</v>
      </c>
      <c r="JT161" s="168"/>
      <c r="JU161" s="168"/>
      <c r="JV161" s="168">
        <v>6.3</v>
      </c>
      <c r="JW161" s="168">
        <v>10.4375</v>
      </c>
      <c r="JX161" s="168">
        <v>10.28888888888889</v>
      </c>
      <c r="JY161" s="168">
        <v>18.50462962962963</v>
      </c>
      <c r="JZ161" s="168">
        <v>18.08786610878661</v>
      </c>
      <c r="KA161" s="168">
        <v>4</v>
      </c>
      <c r="KB161" s="168">
        <v>2</v>
      </c>
      <c r="KC161" s="168">
        <v>3.3809523809523809</v>
      </c>
      <c r="KD161" s="168">
        <v>16.468085106382979</v>
      </c>
      <c r="KE161" s="168"/>
      <c r="KF161" s="168"/>
      <c r="KG161" s="169">
        <v>10.25</v>
      </c>
      <c r="KH161" s="464">
        <f t="shared" si="49"/>
        <v>8.5816982155027866</v>
      </c>
      <c r="KI161" s="149">
        <v>2421</v>
      </c>
      <c r="KJ161" s="150">
        <v>711</v>
      </c>
      <c r="KK161" s="150">
        <v>2</v>
      </c>
      <c r="KL161" s="150">
        <v>3</v>
      </c>
      <c r="KM161" s="150"/>
      <c r="KN161" s="296">
        <v>3716</v>
      </c>
      <c r="KO161" s="330">
        <f t="shared" si="50"/>
        <v>0.35327593754560049</v>
      </c>
      <c r="KP161" s="331">
        <f t="shared" si="51"/>
        <v>0.1037501824018678</v>
      </c>
      <c r="KQ161" s="331">
        <f t="shared" si="52"/>
        <v>2.9184298847220193E-4</v>
      </c>
      <c r="KR161" s="331">
        <f t="shared" si="53"/>
        <v>4.3776448270830295E-4</v>
      </c>
      <c r="KS161" s="331">
        <f t="shared" si="54"/>
        <v>0</v>
      </c>
      <c r="KT161" s="332">
        <v>0.54224427258135122</v>
      </c>
      <c r="KU161" s="324">
        <v>6213.5589</v>
      </c>
      <c r="KV161" s="170">
        <v>603.14890000000003</v>
      </c>
      <c r="KW161" s="342">
        <v>6816.7078000000001</v>
      </c>
      <c r="KX161" s="351">
        <f t="shared" si="55"/>
        <v>8.8480967308001673E-2</v>
      </c>
      <c r="KY161" s="352">
        <f t="shared" si="56"/>
        <v>0.99470418794688464</v>
      </c>
      <c r="KZ161" s="346">
        <v>3457.1692000000003</v>
      </c>
      <c r="LA161" s="171">
        <v>2478.1559999999999</v>
      </c>
      <c r="LB161" s="172">
        <v>881.38260000000002</v>
      </c>
      <c r="LC161" s="173">
        <v>0.50716112549227943</v>
      </c>
      <c r="LD161" s="174">
        <v>111</v>
      </c>
      <c r="LE161" s="175">
        <v>683</v>
      </c>
      <c r="LF161" s="175">
        <v>36</v>
      </c>
      <c r="LG161" s="175">
        <v>1950</v>
      </c>
      <c r="LH161" s="175">
        <v>1779</v>
      </c>
      <c r="LI161" s="175">
        <v>4198</v>
      </c>
      <c r="LJ161" s="175">
        <v>2820</v>
      </c>
      <c r="LK161" s="175">
        <v>1586</v>
      </c>
      <c r="LL161" s="175">
        <v>12051</v>
      </c>
      <c r="LM161" s="175">
        <v>4357</v>
      </c>
      <c r="LN161" s="175">
        <v>1968</v>
      </c>
      <c r="LO161" s="175">
        <v>1951</v>
      </c>
      <c r="LP161" s="175">
        <v>238</v>
      </c>
      <c r="LQ161" s="175">
        <v>21</v>
      </c>
      <c r="LR161" s="175"/>
      <c r="LS161" s="175"/>
      <c r="LT161" s="175">
        <v>585</v>
      </c>
      <c r="LU161" s="175">
        <v>139</v>
      </c>
      <c r="LV161" s="175">
        <v>334</v>
      </c>
      <c r="LW161" s="175">
        <v>3754</v>
      </c>
      <c r="LX161" s="175">
        <v>4064</v>
      </c>
      <c r="LY161" s="175">
        <v>44</v>
      </c>
      <c r="LZ161" s="175">
        <v>1</v>
      </c>
      <c r="MA161" s="175">
        <v>153</v>
      </c>
      <c r="MB161" s="175">
        <v>2903</v>
      </c>
      <c r="MC161" s="175"/>
      <c r="MD161" s="175"/>
      <c r="ME161" s="364">
        <v>70</v>
      </c>
      <c r="MF161" s="374">
        <f t="shared" si="57"/>
        <v>45796</v>
      </c>
      <c r="MG161" s="375">
        <f t="shared" si="58"/>
        <v>125.1256830601093</v>
      </c>
      <c r="MH161" s="369">
        <v>980</v>
      </c>
      <c r="MI161" s="156">
        <v>73</v>
      </c>
      <c r="MJ161" s="156"/>
      <c r="MK161" s="156">
        <v>2</v>
      </c>
      <c r="ML161" s="156">
        <v>251</v>
      </c>
      <c r="MM161" s="156">
        <v>276</v>
      </c>
      <c r="MN161" s="156">
        <v>320</v>
      </c>
      <c r="MO161" s="156">
        <v>129</v>
      </c>
      <c r="MP161" s="156">
        <v>603</v>
      </c>
      <c r="MQ161" s="156">
        <v>11</v>
      </c>
      <c r="MR161" s="156">
        <v>157</v>
      </c>
      <c r="MS161" s="156">
        <v>75</v>
      </c>
      <c r="MT161" s="156">
        <v>11</v>
      </c>
      <c r="MU161" s="156"/>
      <c r="MV161" s="156"/>
      <c r="MW161" s="156"/>
      <c r="MX161" s="156">
        <v>52</v>
      </c>
      <c r="MY161" s="156">
        <v>12</v>
      </c>
      <c r="MZ161" s="156">
        <v>85</v>
      </c>
      <c r="NA161" s="156">
        <v>28</v>
      </c>
      <c r="NB161" s="156">
        <v>24</v>
      </c>
      <c r="NC161" s="156">
        <v>13</v>
      </c>
      <c r="ND161" s="156"/>
      <c r="NE161" s="156"/>
      <c r="NF161" s="156"/>
      <c r="NG161" s="156"/>
      <c r="NH161" s="156"/>
      <c r="NI161" s="278">
        <v>4</v>
      </c>
      <c r="NJ161" s="289">
        <f t="shared" si="59"/>
        <v>3106</v>
      </c>
      <c r="NK161" s="290">
        <f t="shared" si="60"/>
        <v>8.4863387978142075</v>
      </c>
      <c r="NL161" s="386">
        <f t="shared" si="61"/>
        <v>45796</v>
      </c>
      <c r="NM161" s="387">
        <f t="shared" si="62"/>
        <v>3106</v>
      </c>
      <c r="NN161" s="393">
        <f t="shared" si="63"/>
        <v>6.3514784671383578E-2</v>
      </c>
      <c r="NO161" s="380"/>
      <c r="NP161" s="176">
        <v>39</v>
      </c>
      <c r="NQ161" s="176">
        <v>474</v>
      </c>
      <c r="NR161" s="176">
        <v>361</v>
      </c>
      <c r="NS161" s="176">
        <v>88</v>
      </c>
      <c r="NT161" s="176">
        <v>1168</v>
      </c>
      <c r="NU161" s="176">
        <v>976</v>
      </c>
      <c r="NV161" s="176"/>
      <c r="NW161" s="176"/>
      <c r="NX161" s="176"/>
      <c r="NY161" s="176"/>
      <c r="NZ161" s="176"/>
      <c r="OA161" s="176"/>
      <c r="OB161" s="176"/>
      <c r="OC161" s="176"/>
      <c r="OD161" s="176"/>
      <c r="OE161" s="397"/>
      <c r="OF161" s="403">
        <f t="shared" si="64"/>
        <v>3106</v>
      </c>
      <c r="OG161" s="407">
        <f t="shared" si="65"/>
        <v>0.28139085640695427</v>
      </c>
      <c r="OH161" s="415">
        <v>858</v>
      </c>
      <c r="OI161" s="416">
        <v>0</v>
      </c>
      <c r="OJ161" s="416">
        <v>11</v>
      </c>
      <c r="OK161" s="416">
        <v>869</v>
      </c>
      <c r="OL161" s="416">
        <v>45</v>
      </c>
      <c r="OM161" s="416"/>
      <c r="ON161" s="416">
        <v>53</v>
      </c>
      <c r="OO161" s="416">
        <v>98</v>
      </c>
      <c r="OP161" s="417">
        <v>967</v>
      </c>
      <c r="OQ161" s="429">
        <v>1</v>
      </c>
      <c r="OR161" s="430">
        <v>1</v>
      </c>
      <c r="OS161" s="431">
        <v>2</v>
      </c>
      <c r="OT161" s="346">
        <v>7.15</v>
      </c>
      <c r="OU161" s="177">
        <v>1.4300000000000002</v>
      </c>
      <c r="OV161" s="171">
        <v>4.08</v>
      </c>
      <c r="OW161" s="177">
        <v>0.40800000000000003</v>
      </c>
      <c r="OX161" s="171">
        <v>26.73</v>
      </c>
      <c r="OY161" s="177">
        <v>5.3460000000000001</v>
      </c>
      <c r="OZ161" s="171">
        <v>31.5</v>
      </c>
      <c r="PA161" s="178">
        <v>3.15</v>
      </c>
      <c r="PB161" s="155"/>
      <c r="PC161" s="156"/>
      <c r="PD161" s="156"/>
      <c r="PE161" s="156"/>
      <c r="PF161" s="156"/>
      <c r="PG161" s="156"/>
      <c r="PH161" s="156"/>
      <c r="PI161" s="156"/>
      <c r="PJ161" s="157"/>
    </row>
    <row r="162" spans="1:426" x14ac:dyDescent="0.15">
      <c r="A162" s="130" t="s">
        <v>937</v>
      </c>
      <c r="B162" s="131" t="s">
        <v>938</v>
      </c>
      <c r="C162" s="132" t="s">
        <v>939</v>
      </c>
      <c r="D162" s="131" t="s">
        <v>940</v>
      </c>
      <c r="E162" s="131" t="s">
        <v>207</v>
      </c>
      <c r="F162" s="132" t="s">
        <v>941</v>
      </c>
      <c r="G162" s="132" t="s">
        <v>941</v>
      </c>
      <c r="H162" s="132" t="s">
        <v>505</v>
      </c>
      <c r="I162" s="132" t="s">
        <v>210</v>
      </c>
      <c r="J162" s="133" t="s">
        <v>211</v>
      </c>
      <c r="K162" s="134">
        <v>5038979</v>
      </c>
      <c r="L162" s="135">
        <v>537054</v>
      </c>
      <c r="M162" s="135">
        <v>5026374</v>
      </c>
      <c r="N162" s="135">
        <v>2759896</v>
      </c>
      <c r="O162" s="136">
        <v>0.54908289753209771</v>
      </c>
      <c r="P162" s="137">
        <v>12605</v>
      </c>
      <c r="Q162" s="138">
        <v>19657.095160000001</v>
      </c>
      <c r="R162" s="139">
        <v>3695504.3991</v>
      </c>
      <c r="S162" s="139">
        <v>188925.75691999996</v>
      </c>
      <c r="T162" s="139">
        <v>3904087.2511799997</v>
      </c>
      <c r="U162" s="467">
        <f t="shared" si="44"/>
        <v>0.77477744026716522</v>
      </c>
      <c r="V162" s="140">
        <v>436.56306050000001</v>
      </c>
      <c r="W162" s="141">
        <v>26.07669147</v>
      </c>
      <c r="X162" s="141">
        <v>703.56480739999995</v>
      </c>
      <c r="Y162" s="141">
        <v>263.69235450000002</v>
      </c>
      <c r="Z162" s="141">
        <v>83.199947089999995</v>
      </c>
      <c r="AA162" s="141">
        <v>303.68338619999997</v>
      </c>
      <c r="AB162" s="141">
        <v>0</v>
      </c>
      <c r="AC162" s="141">
        <v>445.39354170000001</v>
      </c>
      <c r="AD162" s="141">
        <v>156.42615079999999</v>
      </c>
      <c r="AE162" s="141">
        <v>2418.59993966</v>
      </c>
      <c r="AF162" s="142">
        <v>0.24029491799156097</v>
      </c>
      <c r="AG162" s="143">
        <v>0.38725916824548046</v>
      </c>
      <c r="AH162" s="147">
        <v>1</v>
      </c>
      <c r="AI162" s="148"/>
      <c r="AJ162" s="149">
        <v>36546</v>
      </c>
      <c r="AK162" s="150">
        <v>8965</v>
      </c>
      <c r="AL162" s="150">
        <v>1073</v>
      </c>
      <c r="AM162" s="150">
        <v>62973</v>
      </c>
      <c r="AN162" s="151">
        <v>8102</v>
      </c>
      <c r="AO162" s="149">
        <v>9674</v>
      </c>
      <c r="AP162" s="150">
        <v>8859</v>
      </c>
      <c r="AQ162" s="151">
        <v>6675</v>
      </c>
      <c r="AR162" s="152"/>
      <c r="AS162" s="153"/>
      <c r="AT162" s="153"/>
      <c r="AU162" s="153"/>
      <c r="AV162" s="153"/>
      <c r="AW162" s="153"/>
      <c r="AX162" s="153">
        <v>1</v>
      </c>
      <c r="AY162" s="153"/>
      <c r="AZ162" s="153"/>
      <c r="BA162" s="153">
        <v>1</v>
      </c>
      <c r="BB162" s="153"/>
      <c r="BC162" s="153"/>
      <c r="BD162" s="153">
        <v>1</v>
      </c>
      <c r="BE162" s="153">
        <v>1</v>
      </c>
      <c r="BF162" s="153"/>
      <c r="BG162" s="153"/>
      <c r="BH162" s="153"/>
      <c r="BI162" s="153"/>
      <c r="BJ162" s="153">
        <v>1</v>
      </c>
      <c r="BK162" s="153"/>
      <c r="BL162" s="153"/>
      <c r="BM162" s="153"/>
      <c r="BN162" s="153"/>
      <c r="BO162" s="153">
        <v>1</v>
      </c>
      <c r="BP162" s="153">
        <v>1</v>
      </c>
      <c r="BQ162" s="153"/>
      <c r="BR162" s="153"/>
      <c r="BS162" s="154">
        <v>7</v>
      </c>
      <c r="BT162" s="155"/>
      <c r="BU162" s="156"/>
      <c r="BV162" s="156"/>
      <c r="BW162" s="156"/>
      <c r="BX162" s="156"/>
      <c r="BY162" s="156"/>
      <c r="BZ162" s="156"/>
      <c r="CA162" s="156"/>
      <c r="CB162" s="156"/>
      <c r="CC162" s="156"/>
      <c r="CD162" s="156">
        <v>17</v>
      </c>
      <c r="CE162" s="156"/>
      <c r="CF162" s="156">
        <v>14</v>
      </c>
      <c r="CG162" s="156"/>
      <c r="CH162" s="156"/>
      <c r="CI162" s="156">
        <v>56</v>
      </c>
      <c r="CJ162" s="156">
        <v>20</v>
      </c>
      <c r="CK162" s="156"/>
      <c r="CL162" s="156">
        <v>24</v>
      </c>
      <c r="CM162" s="156"/>
      <c r="CN162" s="156"/>
      <c r="CO162" s="156"/>
      <c r="CP162" s="156">
        <v>37</v>
      </c>
      <c r="CQ162" s="156">
        <v>30</v>
      </c>
      <c r="CR162" s="156"/>
      <c r="CS162" s="156">
        <v>18</v>
      </c>
      <c r="CT162" s="156"/>
      <c r="CU162" s="156"/>
      <c r="CV162" s="156">
        <v>55</v>
      </c>
      <c r="CW162" s="156">
        <v>25</v>
      </c>
      <c r="CX162" s="156"/>
      <c r="CY162" s="156"/>
      <c r="CZ162" s="156"/>
      <c r="DA162" s="156">
        <v>40</v>
      </c>
      <c r="DB162" s="156"/>
      <c r="DC162" s="156">
        <v>27</v>
      </c>
      <c r="DD162" s="156"/>
      <c r="DE162" s="156"/>
      <c r="DF162" s="156">
        <v>25</v>
      </c>
      <c r="DG162" s="278">
        <v>79</v>
      </c>
      <c r="DH162" s="289">
        <v>467</v>
      </c>
      <c r="DI162" s="290">
        <f t="shared" si="45"/>
        <v>14</v>
      </c>
      <c r="DJ162" s="284"/>
      <c r="DK162" s="158"/>
      <c r="DL162" s="158"/>
      <c r="DM162" s="158"/>
      <c r="DN162" s="158"/>
      <c r="DO162" s="158"/>
      <c r="DP162" s="158"/>
      <c r="DQ162" s="158"/>
      <c r="DR162" s="158"/>
      <c r="DS162" s="158"/>
      <c r="DT162" s="158">
        <v>0.73095467695274829</v>
      </c>
      <c r="DU162" s="158"/>
      <c r="DV162" s="158">
        <v>0.46194379391100704</v>
      </c>
      <c r="DW162" s="158"/>
      <c r="DX162" s="158"/>
      <c r="DY162" s="158">
        <v>0.46169984387197505</v>
      </c>
      <c r="DZ162" s="158">
        <v>0.5829234972677596</v>
      </c>
      <c r="EA162" s="158"/>
      <c r="EB162" s="158">
        <v>0.59938524590163933</v>
      </c>
      <c r="EC162" s="158"/>
      <c r="ED162" s="158"/>
      <c r="EE162" s="158"/>
      <c r="EF162" s="158">
        <v>0.7149608625018461</v>
      </c>
      <c r="EG162" s="158">
        <v>0.55364298724954464</v>
      </c>
      <c r="EH162" s="158"/>
      <c r="EI162" s="158">
        <v>5.7832422586520944E-2</v>
      </c>
      <c r="EJ162" s="158"/>
      <c r="EK162" s="158"/>
      <c r="EL162" s="158">
        <v>0.59309488325881765</v>
      </c>
      <c r="EM162" s="158">
        <v>0.4816393442622951</v>
      </c>
      <c r="EN162" s="158"/>
      <c r="EO162" s="158"/>
      <c r="EP162" s="158"/>
      <c r="EQ162" s="158">
        <v>0.63606557377049178</v>
      </c>
      <c r="ER162" s="158"/>
      <c r="ES162" s="158">
        <v>0.70127504553734066</v>
      </c>
      <c r="ET162" s="158"/>
      <c r="EU162" s="158"/>
      <c r="EV162" s="158">
        <v>0.64109289617486342</v>
      </c>
      <c r="EW162" s="159">
        <v>0.6224320398422909</v>
      </c>
      <c r="EX162" s="160">
        <v>0.57630381109511941</v>
      </c>
      <c r="EY162" s="149">
        <v>33</v>
      </c>
      <c r="EZ162" s="150"/>
      <c r="FA162" s="150"/>
      <c r="FB162" s="150"/>
      <c r="FC162" s="150"/>
      <c r="FD162" s="150"/>
      <c r="FE162" s="150"/>
      <c r="FF162" s="150"/>
      <c r="FG162" s="150"/>
      <c r="FH162" s="150"/>
      <c r="FI162" s="150"/>
      <c r="FJ162" s="150"/>
      <c r="FK162" s="150">
        <v>9</v>
      </c>
      <c r="FL162" s="150"/>
      <c r="FM162" s="150"/>
      <c r="FN162" s="150">
        <v>10</v>
      </c>
      <c r="FO162" s="150"/>
      <c r="FP162" s="150"/>
      <c r="FQ162" s="150"/>
      <c r="FR162" s="150">
        <v>10</v>
      </c>
      <c r="FS162" s="150">
        <v>6</v>
      </c>
      <c r="FT162" s="150"/>
      <c r="FU162" s="150"/>
      <c r="FV162" s="150"/>
      <c r="FW162" s="150"/>
      <c r="FX162" s="150"/>
      <c r="FY162" s="150"/>
      <c r="FZ162" s="150"/>
      <c r="GA162" s="150"/>
      <c r="GB162" s="150"/>
      <c r="GC162" s="150"/>
      <c r="GD162" s="296"/>
      <c r="GE162" s="307">
        <v>68</v>
      </c>
      <c r="GF162" s="308">
        <f t="shared" si="46"/>
        <v>5</v>
      </c>
      <c r="GG162" s="302">
        <v>0.67014406358668654</v>
      </c>
      <c r="GH162" s="161"/>
      <c r="GI162" s="161"/>
      <c r="GJ162" s="161"/>
      <c r="GK162" s="161"/>
      <c r="GL162" s="161"/>
      <c r="GM162" s="161"/>
      <c r="GN162" s="161"/>
      <c r="GO162" s="161"/>
      <c r="GP162" s="161"/>
      <c r="GQ162" s="161"/>
      <c r="GR162" s="161"/>
      <c r="GS162" s="161">
        <v>0.82756527018822101</v>
      </c>
      <c r="GT162" s="161"/>
      <c r="GU162" s="161"/>
      <c r="GV162" s="161">
        <v>0.52213114754098355</v>
      </c>
      <c r="GW162" s="161"/>
      <c r="GX162" s="161"/>
      <c r="GY162" s="161"/>
      <c r="GZ162" s="161">
        <v>0.84508196721311479</v>
      </c>
      <c r="HA162" s="161">
        <v>0.68533697632058288</v>
      </c>
      <c r="HB162" s="161"/>
      <c r="HC162" s="161"/>
      <c r="HD162" s="161"/>
      <c r="HE162" s="161"/>
      <c r="HF162" s="161"/>
      <c r="HG162" s="161"/>
      <c r="HH162" s="161"/>
      <c r="HI162" s="161"/>
      <c r="HJ162" s="161"/>
      <c r="HK162" s="161"/>
      <c r="HL162" s="162"/>
      <c r="HM162" s="163">
        <v>0.696279331404693</v>
      </c>
      <c r="HN162" s="152">
        <v>26</v>
      </c>
      <c r="HO162" s="153">
        <v>14</v>
      </c>
      <c r="HP162" s="153">
        <v>28</v>
      </c>
      <c r="HQ162" s="153">
        <v>8</v>
      </c>
      <c r="HR162" s="153">
        <v>6</v>
      </c>
      <c r="HS162" s="164">
        <v>0.99453551912568305</v>
      </c>
      <c r="HT162" s="153">
        <v>14</v>
      </c>
      <c r="HU162" s="165">
        <v>0.99297423887587821</v>
      </c>
      <c r="HV162" s="154"/>
      <c r="HW162" s="144">
        <v>219</v>
      </c>
      <c r="HX162" s="145">
        <v>2105</v>
      </c>
      <c r="HY162" s="145">
        <v>154</v>
      </c>
      <c r="HZ162" s="145">
        <v>788</v>
      </c>
      <c r="IA162" s="145">
        <v>732</v>
      </c>
      <c r="IB162" s="145">
        <v>2005</v>
      </c>
      <c r="IC162" s="145">
        <v>1779</v>
      </c>
      <c r="ID162" s="145">
        <v>1112</v>
      </c>
      <c r="IE162" s="145">
        <v>4219</v>
      </c>
      <c r="IF162" s="145">
        <v>382</v>
      </c>
      <c r="IG162" s="145">
        <v>728</v>
      </c>
      <c r="IH162" s="145">
        <v>1349</v>
      </c>
      <c r="II162" s="145">
        <v>668</v>
      </c>
      <c r="IJ162" s="145">
        <v>961</v>
      </c>
      <c r="IK162" s="145">
        <v>52</v>
      </c>
      <c r="IL162" s="145"/>
      <c r="IM162" s="145">
        <v>138</v>
      </c>
      <c r="IN162" s="145">
        <v>138</v>
      </c>
      <c r="IO162" s="145">
        <v>228</v>
      </c>
      <c r="IP162" s="145">
        <v>540</v>
      </c>
      <c r="IQ162" s="145">
        <v>195</v>
      </c>
      <c r="IR162" s="145">
        <v>55</v>
      </c>
      <c r="IS162" s="145"/>
      <c r="IT162" s="145">
        <v>6</v>
      </c>
      <c r="IU162" s="145">
        <v>655</v>
      </c>
      <c r="IV162" s="145">
        <v>84</v>
      </c>
      <c r="IW162" s="145">
        <v>2</v>
      </c>
      <c r="IX162" s="146"/>
      <c r="IY162" s="166">
        <v>19294</v>
      </c>
      <c r="IZ162" s="315">
        <f t="shared" si="47"/>
        <v>1.570436405100031E-2</v>
      </c>
      <c r="JA162" s="439">
        <f t="shared" si="48"/>
        <v>52.715846994535518</v>
      </c>
      <c r="JB162" s="444">
        <v>9064</v>
      </c>
      <c r="JC162" s="452">
        <v>0.46978335233751423</v>
      </c>
      <c r="JD162" s="445">
        <v>9064</v>
      </c>
      <c r="JE162" s="454">
        <v>0.46978335233751423</v>
      </c>
      <c r="JF162" s="167">
        <v>26.283105022831052</v>
      </c>
      <c r="JG162" s="168">
        <v>6.7786223277909743</v>
      </c>
      <c r="JH162" s="168">
        <v>4.4155844155844157</v>
      </c>
      <c r="JI162" s="168">
        <v>4.8794416243654819</v>
      </c>
      <c r="JJ162" s="168">
        <v>9.2718579234972669</v>
      </c>
      <c r="JK162" s="168">
        <v>6.1885286783042392</v>
      </c>
      <c r="JL162" s="168">
        <v>6.6290050590219227</v>
      </c>
      <c r="JM162" s="168">
        <v>6.8911870503597124</v>
      </c>
      <c r="JN162" s="168">
        <v>6.0476416212372603</v>
      </c>
      <c r="JO162" s="168">
        <v>7.332460732984293</v>
      </c>
      <c r="JP162" s="168">
        <v>5.8612637362637363</v>
      </c>
      <c r="JQ162" s="168">
        <v>6.2765011119347669</v>
      </c>
      <c r="JR162" s="168">
        <v>4.5988023952095807</v>
      </c>
      <c r="JS162" s="168">
        <v>2.8574401664932361</v>
      </c>
      <c r="JT162" s="168">
        <v>2</v>
      </c>
      <c r="JU162" s="168"/>
      <c r="JV162" s="168">
        <v>6.833333333333333</v>
      </c>
      <c r="JW162" s="168">
        <v>7.1521739130434785</v>
      </c>
      <c r="JX162" s="168">
        <v>11.114035087719298</v>
      </c>
      <c r="JY162" s="168">
        <v>16.100000000000001</v>
      </c>
      <c r="JZ162" s="168">
        <v>7.1589743589743593</v>
      </c>
      <c r="KA162" s="168">
        <v>4.872727272727273</v>
      </c>
      <c r="KB162" s="168"/>
      <c r="KC162" s="168">
        <v>4.5</v>
      </c>
      <c r="KD162" s="168">
        <v>11.435114503816793</v>
      </c>
      <c r="KE162" s="168">
        <v>16.30952380952381</v>
      </c>
      <c r="KF162" s="168">
        <v>60.5</v>
      </c>
      <c r="KG162" s="169"/>
      <c r="KH162" s="464">
        <f t="shared" si="49"/>
        <v>10.091492965800651</v>
      </c>
      <c r="KI162" s="149">
        <v>9571</v>
      </c>
      <c r="KJ162" s="150">
        <v>3484</v>
      </c>
      <c r="KK162" s="150">
        <v>80</v>
      </c>
      <c r="KL162" s="150">
        <v>470</v>
      </c>
      <c r="KM162" s="150">
        <v>7</v>
      </c>
      <c r="KN162" s="296">
        <v>5682</v>
      </c>
      <c r="KO162" s="330">
        <f t="shared" si="50"/>
        <v>0.49606095159116825</v>
      </c>
      <c r="KP162" s="331">
        <f t="shared" si="51"/>
        <v>0.18057427179434021</v>
      </c>
      <c r="KQ162" s="331">
        <f t="shared" si="52"/>
        <v>4.1463667461386963E-3</v>
      </c>
      <c r="KR162" s="331">
        <f t="shared" si="53"/>
        <v>2.4359904633564838E-2</v>
      </c>
      <c r="KS162" s="331">
        <f t="shared" si="54"/>
        <v>3.6280709028713588E-4</v>
      </c>
      <c r="KT162" s="332">
        <v>0.29449569814450088</v>
      </c>
      <c r="KU162" s="324">
        <v>25149.915799999995</v>
      </c>
      <c r="KV162" s="170">
        <v>4995.6371000000008</v>
      </c>
      <c r="KW162" s="342">
        <v>30145.552900000002</v>
      </c>
      <c r="KX162" s="351">
        <f t="shared" si="55"/>
        <v>0.1657172159545961</v>
      </c>
      <c r="KY162" s="352">
        <f t="shared" si="56"/>
        <v>1.5624314761065619</v>
      </c>
      <c r="KZ162" s="346">
        <v>10054.774900000002</v>
      </c>
      <c r="LA162" s="171">
        <v>12446.019300000002</v>
      </c>
      <c r="LB162" s="172">
        <v>7644.7586999999985</v>
      </c>
      <c r="LC162" s="173">
        <v>0.33354090181573687</v>
      </c>
      <c r="LD162" s="174">
        <v>1133</v>
      </c>
      <c r="LE162" s="175">
        <v>8066</v>
      </c>
      <c r="LF162" s="175">
        <v>522</v>
      </c>
      <c r="LG162" s="175">
        <v>3002</v>
      </c>
      <c r="LH162" s="175">
        <v>5485</v>
      </c>
      <c r="LI162" s="175">
        <v>9283</v>
      </c>
      <c r="LJ162" s="175">
        <v>7903</v>
      </c>
      <c r="LK162" s="175">
        <v>5586</v>
      </c>
      <c r="LL162" s="175">
        <v>19371</v>
      </c>
      <c r="LM162" s="175">
        <v>2328</v>
      </c>
      <c r="LN162" s="175">
        <v>3386</v>
      </c>
      <c r="LO162" s="175">
        <v>6622</v>
      </c>
      <c r="LP162" s="175">
        <v>2324</v>
      </c>
      <c r="LQ162" s="175">
        <v>2023</v>
      </c>
      <c r="LR162" s="175">
        <v>80</v>
      </c>
      <c r="LS162" s="175"/>
      <c r="LT162" s="175">
        <v>780</v>
      </c>
      <c r="LU162" s="175">
        <v>695</v>
      </c>
      <c r="LV162" s="175">
        <v>2039</v>
      </c>
      <c r="LW162" s="175">
        <v>8126</v>
      </c>
      <c r="LX162" s="175">
        <v>1133</v>
      </c>
      <c r="LY162" s="175">
        <v>161</v>
      </c>
      <c r="LZ162" s="175"/>
      <c r="MA162" s="175">
        <v>21</v>
      </c>
      <c r="MB162" s="175">
        <v>6834</v>
      </c>
      <c r="MC162" s="175">
        <v>721</v>
      </c>
      <c r="MD162" s="175">
        <v>119</v>
      </c>
      <c r="ME162" s="364"/>
      <c r="MF162" s="374">
        <f t="shared" si="57"/>
        <v>97743</v>
      </c>
      <c r="MG162" s="375">
        <f t="shared" si="58"/>
        <v>267.05737704918033</v>
      </c>
      <c r="MH162" s="369">
        <v>4399</v>
      </c>
      <c r="MI162" s="156">
        <v>4094</v>
      </c>
      <c r="MJ162" s="156">
        <v>4</v>
      </c>
      <c r="MK162" s="156">
        <v>60</v>
      </c>
      <c r="ML162" s="156">
        <v>592</v>
      </c>
      <c r="MM162" s="156">
        <v>1109</v>
      </c>
      <c r="MN162" s="156">
        <v>2064</v>
      </c>
      <c r="MO162" s="156">
        <v>963</v>
      </c>
      <c r="MP162" s="156">
        <v>1919</v>
      </c>
      <c r="MQ162" s="156">
        <v>108</v>
      </c>
      <c r="MR162" s="156">
        <v>176</v>
      </c>
      <c r="MS162" s="156">
        <v>489</v>
      </c>
      <c r="MT162" s="156">
        <v>79</v>
      </c>
      <c r="MU162" s="156">
        <v>79</v>
      </c>
      <c r="MV162" s="156"/>
      <c r="MW162" s="156"/>
      <c r="MX162" s="156">
        <v>24</v>
      </c>
      <c r="MY162" s="156">
        <v>151</v>
      </c>
      <c r="MZ162" s="156">
        <v>263</v>
      </c>
      <c r="NA162" s="156">
        <v>24</v>
      </c>
      <c r="NB162" s="156">
        <v>67</v>
      </c>
      <c r="NC162" s="156">
        <v>52</v>
      </c>
      <c r="ND162" s="156"/>
      <c r="NE162" s="156">
        <v>1</v>
      </c>
      <c r="NF162" s="156"/>
      <c r="NG162" s="156">
        <v>564</v>
      </c>
      <c r="NH162" s="156"/>
      <c r="NI162" s="278"/>
      <c r="NJ162" s="289">
        <f t="shared" si="59"/>
        <v>17281</v>
      </c>
      <c r="NK162" s="290">
        <f t="shared" si="60"/>
        <v>47.215846994535518</v>
      </c>
      <c r="NL162" s="386">
        <f t="shared" si="61"/>
        <v>97743</v>
      </c>
      <c r="NM162" s="387">
        <f t="shared" si="62"/>
        <v>17281</v>
      </c>
      <c r="NN162" s="393">
        <f t="shared" si="63"/>
        <v>0.15023821115593267</v>
      </c>
      <c r="NO162" s="380"/>
      <c r="NP162" s="176">
        <v>140</v>
      </c>
      <c r="NQ162" s="176">
        <v>748</v>
      </c>
      <c r="NR162" s="176">
        <v>2673</v>
      </c>
      <c r="NS162" s="176">
        <v>3435</v>
      </c>
      <c r="NT162" s="176">
        <v>4619</v>
      </c>
      <c r="NU162" s="176">
        <v>5666</v>
      </c>
      <c r="NV162" s="176"/>
      <c r="NW162" s="176"/>
      <c r="NX162" s="176"/>
      <c r="NY162" s="176"/>
      <c r="NZ162" s="176"/>
      <c r="OA162" s="176"/>
      <c r="OB162" s="176"/>
      <c r="OC162" s="176"/>
      <c r="OD162" s="176"/>
      <c r="OE162" s="397"/>
      <c r="OF162" s="403">
        <f t="shared" si="64"/>
        <v>17281</v>
      </c>
      <c r="OG162" s="407">
        <f t="shared" si="65"/>
        <v>0.20606446386204502</v>
      </c>
      <c r="OH162" s="415">
        <v>3446</v>
      </c>
      <c r="OI162" s="416">
        <v>85</v>
      </c>
      <c r="OJ162" s="416">
        <v>66</v>
      </c>
      <c r="OK162" s="416">
        <v>3597</v>
      </c>
      <c r="OL162" s="416">
        <v>286</v>
      </c>
      <c r="OM162" s="416">
        <v>19</v>
      </c>
      <c r="ON162" s="416">
        <v>169</v>
      </c>
      <c r="OO162" s="416">
        <v>474</v>
      </c>
      <c r="OP162" s="417">
        <v>4071</v>
      </c>
      <c r="OQ162" s="429">
        <v>114</v>
      </c>
      <c r="OR162" s="430">
        <v>128</v>
      </c>
      <c r="OS162" s="431">
        <v>242</v>
      </c>
      <c r="OT162" s="346">
        <v>26.59</v>
      </c>
      <c r="OU162" s="177">
        <v>0.80575757575757578</v>
      </c>
      <c r="OV162" s="171">
        <v>16.350000000000001</v>
      </c>
      <c r="OW162" s="177">
        <v>0.46714285714285719</v>
      </c>
      <c r="OX162" s="171">
        <v>139.75</v>
      </c>
      <c r="OY162" s="177">
        <v>4.2348484848484844</v>
      </c>
      <c r="OZ162" s="171">
        <v>97.06</v>
      </c>
      <c r="PA162" s="178">
        <v>2.7731428571428571</v>
      </c>
      <c r="PB162" s="155"/>
      <c r="PC162" s="156"/>
      <c r="PD162" s="156"/>
      <c r="PE162" s="156"/>
      <c r="PF162" s="156"/>
      <c r="PG162" s="156"/>
      <c r="PH162" s="156"/>
      <c r="PI162" s="156"/>
      <c r="PJ162" s="157"/>
    </row>
    <row r="163" spans="1:426" x14ac:dyDescent="0.15">
      <c r="A163" s="130" t="s">
        <v>942</v>
      </c>
      <c r="B163" s="131" t="s">
        <v>943</v>
      </c>
      <c r="C163" s="132" t="s">
        <v>944</v>
      </c>
      <c r="D163" s="131" t="s">
        <v>945</v>
      </c>
      <c r="E163" s="131" t="s">
        <v>408</v>
      </c>
      <c r="F163" s="132" t="s">
        <v>558</v>
      </c>
      <c r="G163" s="132" t="s">
        <v>558</v>
      </c>
      <c r="H163" s="132" t="s">
        <v>492</v>
      </c>
      <c r="I163" s="132" t="s">
        <v>493</v>
      </c>
      <c r="J163" s="133" t="s">
        <v>282</v>
      </c>
      <c r="K163" s="134">
        <v>174087</v>
      </c>
      <c r="L163" s="135">
        <v>0</v>
      </c>
      <c r="M163" s="135">
        <v>171622</v>
      </c>
      <c r="N163" s="135">
        <v>83204</v>
      </c>
      <c r="O163" s="136">
        <v>0.48480963978977054</v>
      </c>
      <c r="P163" s="137">
        <v>2465</v>
      </c>
      <c r="Q163" s="138">
        <v>0</v>
      </c>
      <c r="R163" s="139">
        <v>116425.37689000001</v>
      </c>
      <c r="S163" s="139">
        <v>28848.380669999999</v>
      </c>
      <c r="T163" s="139">
        <v>145273.75756</v>
      </c>
      <c r="U163" s="467">
        <f t="shared" si="44"/>
        <v>0.83448940793970827</v>
      </c>
      <c r="V163" s="140">
        <v>10.81</v>
      </c>
      <c r="W163" s="141">
        <v>1.75</v>
      </c>
      <c r="X163" s="141">
        <v>39.11</v>
      </c>
      <c r="Y163" s="141">
        <v>8.65</v>
      </c>
      <c r="Z163" s="141">
        <v>0</v>
      </c>
      <c r="AA163" s="141">
        <v>29.6</v>
      </c>
      <c r="AB163" s="141">
        <v>1</v>
      </c>
      <c r="AC163" s="141">
        <v>14.6</v>
      </c>
      <c r="AD163" s="141">
        <v>31</v>
      </c>
      <c r="AE163" s="141">
        <v>136.51999999999998</v>
      </c>
      <c r="AF163" s="142">
        <v>0.11889573251209855</v>
      </c>
      <c r="AG163" s="143">
        <v>0.43015838099428066</v>
      </c>
      <c r="AH163" s="147"/>
      <c r="AI163" s="148"/>
      <c r="AJ163" s="149"/>
      <c r="AK163" s="150"/>
      <c r="AL163" s="150"/>
      <c r="AM163" s="150"/>
      <c r="AN163" s="151"/>
      <c r="AO163" s="149">
        <v>109</v>
      </c>
      <c r="AP163" s="150">
        <v>328</v>
      </c>
      <c r="AQ163" s="151"/>
      <c r="AR163" s="152"/>
      <c r="AS163" s="153"/>
      <c r="AT163" s="153"/>
      <c r="AU163" s="153"/>
      <c r="AV163" s="153"/>
      <c r="AW163" s="153"/>
      <c r="AX163" s="153"/>
      <c r="AY163" s="153"/>
      <c r="AZ163" s="153"/>
      <c r="BA163" s="153"/>
      <c r="BB163" s="153"/>
      <c r="BC163" s="153"/>
      <c r="BD163" s="153"/>
      <c r="BE163" s="153"/>
      <c r="BF163" s="153"/>
      <c r="BG163" s="153"/>
      <c r="BH163" s="153"/>
      <c r="BI163" s="153"/>
      <c r="BJ163" s="153"/>
      <c r="BK163" s="153"/>
      <c r="BL163" s="153"/>
      <c r="BM163" s="153"/>
      <c r="BN163" s="153"/>
      <c r="BO163" s="153"/>
      <c r="BP163" s="153"/>
      <c r="BQ163" s="153"/>
      <c r="BR163" s="153"/>
      <c r="BS163" s="154"/>
      <c r="BT163" s="155"/>
      <c r="BU163" s="156"/>
      <c r="BV163" s="156"/>
      <c r="BW163" s="156"/>
      <c r="BX163" s="156"/>
      <c r="BY163" s="156"/>
      <c r="BZ163" s="156"/>
      <c r="CA163" s="156"/>
      <c r="CB163" s="156"/>
      <c r="CC163" s="156"/>
      <c r="CD163" s="156"/>
      <c r="CE163" s="156"/>
      <c r="CF163" s="156"/>
      <c r="CG163" s="156"/>
      <c r="CH163" s="156"/>
      <c r="CI163" s="156"/>
      <c r="CJ163" s="156"/>
      <c r="CK163" s="156"/>
      <c r="CL163" s="156"/>
      <c r="CM163" s="156"/>
      <c r="CN163" s="156"/>
      <c r="CO163" s="156"/>
      <c r="CP163" s="156"/>
      <c r="CQ163" s="156"/>
      <c r="CR163" s="156"/>
      <c r="CS163" s="156"/>
      <c r="CT163" s="156"/>
      <c r="CU163" s="156"/>
      <c r="CV163" s="156"/>
      <c r="CW163" s="156"/>
      <c r="CX163" s="156"/>
      <c r="CY163" s="156"/>
      <c r="CZ163" s="156"/>
      <c r="DA163" s="156"/>
      <c r="DB163" s="156"/>
      <c r="DC163" s="156"/>
      <c r="DD163" s="156"/>
      <c r="DE163" s="156"/>
      <c r="DF163" s="156"/>
      <c r="DG163" s="278">
        <v>30</v>
      </c>
      <c r="DH163" s="289">
        <v>30</v>
      </c>
      <c r="DI163" s="290">
        <f t="shared" si="45"/>
        <v>1</v>
      </c>
      <c r="DJ163" s="284"/>
      <c r="DK163" s="158"/>
      <c r="DL163" s="158"/>
      <c r="DM163" s="158"/>
      <c r="DN163" s="158"/>
      <c r="DO163" s="158"/>
      <c r="DP163" s="158"/>
      <c r="DQ163" s="158"/>
      <c r="DR163" s="158"/>
      <c r="DS163" s="158"/>
      <c r="DT163" s="158"/>
      <c r="DU163" s="158"/>
      <c r="DV163" s="158"/>
      <c r="DW163" s="158"/>
      <c r="DX163" s="158"/>
      <c r="DY163" s="158"/>
      <c r="DZ163" s="158"/>
      <c r="EA163" s="158"/>
      <c r="EB163" s="158"/>
      <c r="EC163" s="158"/>
      <c r="ED163" s="158"/>
      <c r="EE163" s="158"/>
      <c r="EF163" s="158"/>
      <c r="EG163" s="158"/>
      <c r="EH163" s="158"/>
      <c r="EI163" s="158"/>
      <c r="EJ163" s="158"/>
      <c r="EK163" s="158"/>
      <c r="EL163" s="158"/>
      <c r="EM163" s="158"/>
      <c r="EN163" s="158"/>
      <c r="EO163" s="158"/>
      <c r="EP163" s="158"/>
      <c r="EQ163" s="158"/>
      <c r="ER163" s="158"/>
      <c r="ES163" s="158"/>
      <c r="ET163" s="158"/>
      <c r="EU163" s="158"/>
      <c r="EV163" s="158"/>
      <c r="EW163" s="159">
        <v>0.66275045537340616</v>
      </c>
      <c r="EX163" s="160">
        <v>0.66275045537340616</v>
      </c>
      <c r="EY163" s="149"/>
      <c r="EZ163" s="150"/>
      <c r="FA163" s="150"/>
      <c r="FB163" s="150"/>
      <c r="FC163" s="150"/>
      <c r="FD163" s="150"/>
      <c r="FE163" s="150"/>
      <c r="FF163" s="150"/>
      <c r="FG163" s="150"/>
      <c r="FH163" s="150"/>
      <c r="FI163" s="150"/>
      <c r="FJ163" s="150"/>
      <c r="FK163" s="150"/>
      <c r="FL163" s="150"/>
      <c r="FM163" s="150"/>
      <c r="FN163" s="150"/>
      <c r="FO163" s="150"/>
      <c r="FP163" s="150"/>
      <c r="FQ163" s="150"/>
      <c r="FR163" s="150"/>
      <c r="FS163" s="150"/>
      <c r="FT163" s="150"/>
      <c r="FU163" s="150"/>
      <c r="FV163" s="150"/>
      <c r="FW163" s="150"/>
      <c r="FX163" s="150"/>
      <c r="FY163" s="150"/>
      <c r="FZ163" s="150"/>
      <c r="GA163" s="150"/>
      <c r="GB163" s="150"/>
      <c r="GC163" s="150"/>
      <c r="GD163" s="296"/>
      <c r="GE163" s="307"/>
      <c r="GF163" s="308"/>
      <c r="GG163" s="302"/>
      <c r="GH163" s="161"/>
      <c r="GI163" s="161"/>
      <c r="GJ163" s="161"/>
      <c r="GK163" s="161"/>
      <c r="GL163" s="161"/>
      <c r="GM163" s="161"/>
      <c r="GN163" s="161"/>
      <c r="GO163" s="161"/>
      <c r="GP163" s="161"/>
      <c r="GQ163" s="161"/>
      <c r="GR163" s="161"/>
      <c r="GS163" s="161"/>
      <c r="GT163" s="161"/>
      <c r="GU163" s="161"/>
      <c r="GV163" s="161"/>
      <c r="GW163" s="161"/>
      <c r="GX163" s="161"/>
      <c r="GY163" s="161"/>
      <c r="GZ163" s="161"/>
      <c r="HA163" s="161"/>
      <c r="HB163" s="161"/>
      <c r="HC163" s="161"/>
      <c r="HD163" s="161"/>
      <c r="HE163" s="161"/>
      <c r="HF163" s="161"/>
      <c r="HG163" s="161"/>
      <c r="HH163" s="161"/>
      <c r="HI163" s="161"/>
      <c r="HJ163" s="161"/>
      <c r="HK163" s="161"/>
      <c r="HL163" s="162"/>
      <c r="HM163" s="163"/>
      <c r="HN163" s="152"/>
      <c r="HO163" s="153"/>
      <c r="HP163" s="153">
        <v>68</v>
      </c>
      <c r="HQ163" s="153"/>
      <c r="HR163" s="153"/>
      <c r="HS163" s="164"/>
      <c r="HT163" s="153"/>
      <c r="HU163" s="165"/>
      <c r="HV163" s="154"/>
      <c r="HW163" s="144"/>
      <c r="HX163" s="145">
        <v>14</v>
      </c>
      <c r="HY163" s="145"/>
      <c r="HZ163" s="145">
        <v>11</v>
      </c>
      <c r="IA163" s="145">
        <v>171</v>
      </c>
      <c r="IB163" s="145">
        <v>311</v>
      </c>
      <c r="IC163" s="145">
        <v>94</v>
      </c>
      <c r="ID163" s="145">
        <v>29</v>
      </c>
      <c r="IE163" s="145">
        <v>54</v>
      </c>
      <c r="IF163" s="145">
        <v>6</v>
      </c>
      <c r="IG163" s="145">
        <v>78</v>
      </c>
      <c r="IH163" s="145">
        <v>27</v>
      </c>
      <c r="II163" s="145"/>
      <c r="IJ163" s="145"/>
      <c r="IK163" s="145"/>
      <c r="IL163" s="145"/>
      <c r="IM163" s="145">
        <v>40</v>
      </c>
      <c r="IN163" s="145">
        <v>3</v>
      </c>
      <c r="IO163" s="145">
        <v>19</v>
      </c>
      <c r="IP163" s="145">
        <v>5</v>
      </c>
      <c r="IQ163" s="145">
        <v>2</v>
      </c>
      <c r="IR163" s="145">
        <v>8</v>
      </c>
      <c r="IS163" s="145"/>
      <c r="IT163" s="145">
        <v>39</v>
      </c>
      <c r="IU163" s="145"/>
      <c r="IV163" s="145"/>
      <c r="IW163" s="145"/>
      <c r="IX163" s="146">
        <v>99</v>
      </c>
      <c r="IY163" s="166">
        <v>1010</v>
      </c>
      <c r="IZ163" s="315"/>
      <c r="JA163" s="439">
        <f t="shared" si="48"/>
        <v>2.7595628415300548</v>
      </c>
      <c r="JB163" s="444">
        <v>29</v>
      </c>
      <c r="JC163" s="452">
        <v>2.8712871287128714E-2</v>
      </c>
      <c r="JD163" s="445">
        <v>75</v>
      </c>
      <c r="JE163" s="454">
        <v>7.4257425742574254E-2</v>
      </c>
      <c r="JF163" s="167"/>
      <c r="JG163" s="168">
        <v>11.571428571428571</v>
      </c>
      <c r="JH163" s="168"/>
      <c r="JI163" s="168">
        <v>7.2727272727272725</v>
      </c>
      <c r="JJ163" s="168">
        <v>10.08187134502924</v>
      </c>
      <c r="JK163" s="168">
        <v>6.344051446945338</v>
      </c>
      <c r="JL163" s="168">
        <v>7.2659574468085104</v>
      </c>
      <c r="JM163" s="168">
        <v>10.206896551724139</v>
      </c>
      <c r="JN163" s="168">
        <v>8.2407407407407405</v>
      </c>
      <c r="JO163" s="168">
        <v>15.333333333333334</v>
      </c>
      <c r="JP163" s="168">
        <v>8.2948717948717956</v>
      </c>
      <c r="JQ163" s="168">
        <v>10.962962962962964</v>
      </c>
      <c r="JR163" s="168"/>
      <c r="JS163" s="168"/>
      <c r="JT163" s="168"/>
      <c r="JU163" s="168"/>
      <c r="JV163" s="168">
        <v>7.4</v>
      </c>
      <c r="JW163" s="168">
        <v>8</v>
      </c>
      <c r="JX163" s="168">
        <v>9.3684210526315788</v>
      </c>
      <c r="JY163" s="168">
        <v>8.4</v>
      </c>
      <c r="JZ163" s="168">
        <v>8</v>
      </c>
      <c r="KA163" s="168">
        <v>2.75</v>
      </c>
      <c r="KB163" s="168"/>
      <c r="KC163" s="168">
        <v>7.2051282051282053</v>
      </c>
      <c r="KD163" s="168"/>
      <c r="KE163" s="168"/>
      <c r="KF163" s="168"/>
      <c r="KG163" s="169">
        <v>10.575757575757576</v>
      </c>
      <c r="KH163" s="464">
        <f t="shared" si="49"/>
        <v>8.7374526833382919</v>
      </c>
      <c r="KI163" s="149"/>
      <c r="KJ163" s="150">
        <v>23</v>
      </c>
      <c r="KK163" s="150"/>
      <c r="KL163" s="150"/>
      <c r="KM163" s="150"/>
      <c r="KN163" s="296">
        <v>987</v>
      </c>
      <c r="KO163" s="330">
        <f t="shared" si="50"/>
        <v>0</v>
      </c>
      <c r="KP163" s="331">
        <f t="shared" si="51"/>
        <v>2.2772277227722772E-2</v>
      </c>
      <c r="KQ163" s="331">
        <f t="shared" si="52"/>
        <v>0</v>
      </c>
      <c r="KR163" s="331">
        <f t="shared" si="53"/>
        <v>0</v>
      </c>
      <c r="KS163" s="331">
        <f t="shared" si="54"/>
        <v>0</v>
      </c>
      <c r="KT163" s="332">
        <v>0.97722772277227721</v>
      </c>
      <c r="KU163" s="324">
        <v>516.23709999999994</v>
      </c>
      <c r="KV163" s="170">
        <v>11.426400000000001</v>
      </c>
      <c r="KW163" s="342">
        <v>527.6635</v>
      </c>
      <c r="KX163" s="351">
        <f t="shared" si="55"/>
        <v>2.1654709867178611E-2</v>
      </c>
      <c r="KY163" s="352">
        <f t="shared" si="56"/>
        <v>0.52243910891089107</v>
      </c>
      <c r="KZ163" s="346">
        <v>509.06959999999998</v>
      </c>
      <c r="LA163" s="171">
        <v>13.443199999999999</v>
      </c>
      <c r="LB163" s="172">
        <v>5.1507000000000005</v>
      </c>
      <c r="LC163" s="173">
        <v>0.96476182263885979</v>
      </c>
      <c r="LD163" s="174"/>
      <c r="LE163" s="175">
        <v>148</v>
      </c>
      <c r="LF163" s="175"/>
      <c r="LG163" s="175">
        <v>68</v>
      </c>
      <c r="LH163" s="175">
        <v>1562</v>
      </c>
      <c r="LI163" s="175">
        <v>1668</v>
      </c>
      <c r="LJ163" s="175">
        <v>591</v>
      </c>
      <c r="LK163" s="175">
        <v>266</v>
      </c>
      <c r="LL163" s="175">
        <v>392</v>
      </c>
      <c r="LM163" s="175">
        <v>86</v>
      </c>
      <c r="LN163" s="175">
        <v>569</v>
      </c>
      <c r="LO163" s="175">
        <v>269</v>
      </c>
      <c r="LP163" s="175"/>
      <c r="LQ163" s="175"/>
      <c r="LR163" s="175"/>
      <c r="LS163" s="175"/>
      <c r="LT163" s="175">
        <v>256</v>
      </c>
      <c r="LU163" s="175">
        <v>21</v>
      </c>
      <c r="LV163" s="175">
        <v>159</v>
      </c>
      <c r="LW163" s="175">
        <v>37</v>
      </c>
      <c r="LX163" s="175">
        <v>14</v>
      </c>
      <c r="LY163" s="175">
        <v>14</v>
      </c>
      <c r="LZ163" s="175"/>
      <c r="MA163" s="175">
        <v>242</v>
      </c>
      <c r="MB163" s="175"/>
      <c r="MC163" s="175"/>
      <c r="MD163" s="175"/>
      <c r="ME163" s="364">
        <v>953</v>
      </c>
      <c r="MF163" s="374">
        <f t="shared" si="57"/>
        <v>7315</v>
      </c>
      <c r="MG163" s="375">
        <f t="shared" si="58"/>
        <v>19.986338797814209</v>
      </c>
      <c r="MH163" s="369"/>
      <c r="MI163" s="156"/>
      <c r="MJ163" s="156"/>
      <c r="MK163" s="156"/>
      <c r="ML163" s="156"/>
      <c r="MM163" s="156"/>
      <c r="MN163" s="156"/>
      <c r="MO163" s="156"/>
      <c r="MP163" s="156"/>
      <c r="MQ163" s="156"/>
      <c r="MR163" s="156"/>
      <c r="MS163" s="156"/>
      <c r="MT163" s="156"/>
      <c r="MU163" s="156"/>
      <c r="MV163" s="156"/>
      <c r="MW163" s="156"/>
      <c r="MX163" s="156"/>
      <c r="MY163" s="156"/>
      <c r="MZ163" s="156"/>
      <c r="NA163" s="156"/>
      <c r="NB163" s="156"/>
      <c r="NC163" s="156"/>
      <c r="ND163" s="156"/>
      <c r="NE163" s="156"/>
      <c r="NF163" s="156"/>
      <c r="NG163" s="156"/>
      <c r="NH163" s="156"/>
      <c r="NI163" s="278"/>
      <c r="NJ163" s="289">
        <f t="shared" si="59"/>
        <v>0</v>
      </c>
      <c r="NK163" s="290"/>
      <c r="NL163" s="386">
        <f t="shared" si="61"/>
        <v>7315</v>
      </c>
      <c r="NM163" s="387">
        <f t="shared" si="62"/>
        <v>0</v>
      </c>
      <c r="NN163" s="393">
        <f t="shared" si="63"/>
        <v>0</v>
      </c>
      <c r="NO163" s="380"/>
      <c r="NP163" s="176"/>
      <c r="NQ163" s="176"/>
      <c r="NR163" s="176"/>
      <c r="NS163" s="176"/>
      <c r="NT163" s="176"/>
      <c r="NU163" s="176"/>
      <c r="NV163" s="176"/>
      <c r="NW163" s="176"/>
      <c r="NX163" s="176"/>
      <c r="NY163" s="176"/>
      <c r="NZ163" s="176"/>
      <c r="OA163" s="176"/>
      <c r="OB163" s="176"/>
      <c r="OC163" s="176"/>
      <c r="OD163" s="176"/>
      <c r="OE163" s="397"/>
      <c r="OF163" s="403"/>
      <c r="OG163" s="407"/>
      <c r="OH163" s="415"/>
      <c r="OI163" s="416"/>
      <c r="OJ163" s="416"/>
      <c r="OK163" s="416"/>
      <c r="OL163" s="416"/>
      <c r="OM163" s="416"/>
      <c r="ON163" s="416"/>
      <c r="OO163" s="416"/>
      <c r="OP163" s="417"/>
      <c r="OQ163" s="429"/>
      <c r="OR163" s="430"/>
      <c r="OS163" s="431"/>
      <c r="OT163" s="346"/>
      <c r="OU163" s="177"/>
      <c r="OV163" s="171"/>
      <c r="OW163" s="177"/>
      <c r="OX163" s="171"/>
      <c r="OY163" s="177"/>
      <c r="OZ163" s="171"/>
      <c r="PA163" s="178"/>
      <c r="PB163" s="155"/>
      <c r="PC163" s="156">
        <v>559</v>
      </c>
      <c r="PD163" s="156">
        <v>44</v>
      </c>
      <c r="PE163" s="156"/>
      <c r="PF163" s="156">
        <v>705</v>
      </c>
      <c r="PG163" s="156"/>
      <c r="PH163" s="156"/>
      <c r="PI163" s="156">
        <v>1308</v>
      </c>
      <c r="PJ163" s="179">
        <v>1.2950495049504951</v>
      </c>
    </row>
    <row r="164" spans="1:426" x14ac:dyDescent="0.15">
      <c r="A164" s="130" t="s">
        <v>946</v>
      </c>
      <c r="B164" s="131" t="s">
        <v>947</v>
      </c>
      <c r="C164" s="132" t="s">
        <v>948</v>
      </c>
      <c r="D164" s="131" t="s">
        <v>949</v>
      </c>
      <c r="E164" s="131" t="s">
        <v>207</v>
      </c>
      <c r="F164" s="132" t="s">
        <v>680</v>
      </c>
      <c r="G164" s="132" t="s">
        <v>680</v>
      </c>
      <c r="H164" s="132" t="s">
        <v>492</v>
      </c>
      <c r="I164" s="132" t="s">
        <v>493</v>
      </c>
      <c r="J164" s="133" t="s">
        <v>282</v>
      </c>
      <c r="K164" s="134">
        <v>1567767</v>
      </c>
      <c r="L164" s="135">
        <v>0</v>
      </c>
      <c r="M164" s="135">
        <v>1393358</v>
      </c>
      <c r="N164" s="135">
        <v>300604</v>
      </c>
      <c r="O164" s="136">
        <v>0.21574067827507359</v>
      </c>
      <c r="P164" s="137">
        <v>174409</v>
      </c>
      <c r="Q164" s="138">
        <v>10393.251410000001</v>
      </c>
      <c r="R164" s="139">
        <v>1081136.9249800001</v>
      </c>
      <c r="S164" s="139">
        <v>18737.146909999999</v>
      </c>
      <c r="T164" s="139">
        <v>1110267.3233000003</v>
      </c>
      <c r="U164" s="467">
        <f t="shared" si="44"/>
        <v>0.70818388402103138</v>
      </c>
      <c r="V164" s="140">
        <v>49.260218250000001</v>
      </c>
      <c r="W164" s="141">
        <v>12</v>
      </c>
      <c r="X164" s="141">
        <v>138.54798940000001</v>
      </c>
      <c r="Y164" s="141">
        <v>2</v>
      </c>
      <c r="Z164" s="141">
        <v>4.9000000000000004</v>
      </c>
      <c r="AA164" s="141">
        <v>0</v>
      </c>
      <c r="AB164" s="141">
        <v>0</v>
      </c>
      <c r="AC164" s="141">
        <v>53.4</v>
      </c>
      <c r="AD164" s="141">
        <v>0</v>
      </c>
      <c r="AE164" s="141">
        <v>260.10820765</v>
      </c>
      <c r="AF164" s="142">
        <v>0.23830799371744249</v>
      </c>
      <c r="AG164" s="143">
        <v>0.6702587718944889</v>
      </c>
      <c r="AH164" s="147"/>
      <c r="AI164" s="148"/>
      <c r="AJ164" s="149"/>
      <c r="AK164" s="150"/>
      <c r="AL164" s="150"/>
      <c r="AM164" s="150"/>
      <c r="AN164" s="151"/>
      <c r="AO164" s="149">
        <v>8</v>
      </c>
      <c r="AP164" s="150"/>
      <c r="AQ164" s="151"/>
      <c r="AR164" s="152"/>
      <c r="AS164" s="153"/>
      <c r="AT164" s="153"/>
      <c r="AU164" s="153"/>
      <c r="AV164" s="153"/>
      <c r="AW164" s="153"/>
      <c r="AX164" s="153"/>
      <c r="AY164" s="153"/>
      <c r="AZ164" s="153"/>
      <c r="BA164" s="153"/>
      <c r="BB164" s="153"/>
      <c r="BC164" s="153"/>
      <c r="BD164" s="153"/>
      <c r="BE164" s="153"/>
      <c r="BF164" s="153"/>
      <c r="BG164" s="153"/>
      <c r="BH164" s="153"/>
      <c r="BI164" s="153"/>
      <c r="BJ164" s="153"/>
      <c r="BK164" s="153"/>
      <c r="BL164" s="153"/>
      <c r="BM164" s="153"/>
      <c r="BN164" s="153"/>
      <c r="BO164" s="153"/>
      <c r="BP164" s="153"/>
      <c r="BQ164" s="153"/>
      <c r="BR164" s="153"/>
      <c r="BS164" s="154"/>
      <c r="BT164" s="155"/>
      <c r="BU164" s="156"/>
      <c r="BV164" s="156"/>
      <c r="BW164" s="156"/>
      <c r="BX164" s="156"/>
      <c r="BY164" s="156"/>
      <c r="BZ164" s="156"/>
      <c r="CA164" s="156"/>
      <c r="CB164" s="156"/>
      <c r="CC164" s="156"/>
      <c r="CD164" s="156"/>
      <c r="CE164" s="156"/>
      <c r="CF164" s="156">
        <v>27</v>
      </c>
      <c r="CG164" s="156"/>
      <c r="CH164" s="156"/>
      <c r="CI164" s="156"/>
      <c r="CJ164" s="156"/>
      <c r="CK164" s="156"/>
      <c r="CL164" s="156"/>
      <c r="CM164" s="156"/>
      <c r="CN164" s="156"/>
      <c r="CO164" s="156"/>
      <c r="CP164" s="156"/>
      <c r="CQ164" s="156"/>
      <c r="CR164" s="156"/>
      <c r="CS164" s="156"/>
      <c r="CT164" s="156"/>
      <c r="CU164" s="156"/>
      <c r="CV164" s="156">
        <v>17</v>
      </c>
      <c r="CW164" s="156"/>
      <c r="CX164" s="156"/>
      <c r="CY164" s="156"/>
      <c r="CZ164" s="156"/>
      <c r="DA164" s="156"/>
      <c r="DB164" s="156"/>
      <c r="DC164" s="156"/>
      <c r="DD164" s="156"/>
      <c r="DE164" s="156"/>
      <c r="DF164" s="156"/>
      <c r="DG164" s="278"/>
      <c r="DH164" s="289">
        <v>44</v>
      </c>
      <c r="DI164" s="290">
        <f t="shared" si="45"/>
        <v>2</v>
      </c>
      <c r="DJ164" s="284"/>
      <c r="DK164" s="158"/>
      <c r="DL164" s="158"/>
      <c r="DM164" s="158"/>
      <c r="DN164" s="158"/>
      <c r="DO164" s="158"/>
      <c r="DP164" s="158"/>
      <c r="DQ164" s="158"/>
      <c r="DR164" s="158"/>
      <c r="DS164" s="158"/>
      <c r="DT164" s="158"/>
      <c r="DU164" s="158"/>
      <c r="DV164" s="158">
        <v>0.21412669500101195</v>
      </c>
      <c r="DW164" s="158"/>
      <c r="DX164" s="158"/>
      <c r="DY164" s="158"/>
      <c r="DZ164" s="158"/>
      <c r="EA164" s="158"/>
      <c r="EB164" s="158"/>
      <c r="EC164" s="158"/>
      <c r="ED164" s="158"/>
      <c r="EE164" s="158"/>
      <c r="EF164" s="158"/>
      <c r="EG164" s="158"/>
      <c r="EH164" s="158"/>
      <c r="EI164" s="158"/>
      <c r="EJ164" s="158"/>
      <c r="EK164" s="158"/>
      <c r="EL164" s="158">
        <v>0.66055930568948895</v>
      </c>
      <c r="EM164" s="158"/>
      <c r="EN164" s="158"/>
      <c r="EO164" s="158"/>
      <c r="EP164" s="158"/>
      <c r="EQ164" s="158"/>
      <c r="ER164" s="158"/>
      <c r="ES164" s="158"/>
      <c r="ET164" s="158"/>
      <c r="EU164" s="158"/>
      <c r="EV164" s="158"/>
      <c r="EW164" s="159"/>
      <c r="EX164" s="160">
        <v>0.38661202185792348</v>
      </c>
      <c r="EY164" s="149"/>
      <c r="EZ164" s="150"/>
      <c r="FA164" s="150"/>
      <c r="FB164" s="150"/>
      <c r="FC164" s="150"/>
      <c r="FD164" s="150"/>
      <c r="FE164" s="150"/>
      <c r="FF164" s="150"/>
      <c r="FG164" s="150"/>
      <c r="FH164" s="150">
        <v>3</v>
      </c>
      <c r="FI164" s="150"/>
      <c r="FJ164" s="150"/>
      <c r="FK164" s="150"/>
      <c r="FL164" s="150"/>
      <c r="FM164" s="150"/>
      <c r="FN164" s="150"/>
      <c r="FO164" s="150"/>
      <c r="FP164" s="150"/>
      <c r="FQ164" s="150"/>
      <c r="FR164" s="150"/>
      <c r="FS164" s="150"/>
      <c r="FT164" s="150"/>
      <c r="FU164" s="150">
        <v>4</v>
      </c>
      <c r="FV164" s="150"/>
      <c r="FW164" s="150"/>
      <c r="FX164" s="150"/>
      <c r="FY164" s="150"/>
      <c r="FZ164" s="150"/>
      <c r="GA164" s="150"/>
      <c r="GB164" s="150"/>
      <c r="GC164" s="150"/>
      <c r="GD164" s="296"/>
      <c r="GE164" s="307">
        <v>7</v>
      </c>
      <c r="GF164" s="308">
        <f t="shared" si="46"/>
        <v>2</v>
      </c>
      <c r="GG164" s="302"/>
      <c r="GH164" s="161"/>
      <c r="GI164" s="161"/>
      <c r="GJ164" s="161"/>
      <c r="GK164" s="161"/>
      <c r="GL164" s="161"/>
      <c r="GM164" s="161"/>
      <c r="GN164" s="161"/>
      <c r="GO164" s="161"/>
      <c r="GP164" s="161">
        <v>9.8360655737704916E-2</v>
      </c>
      <c r="GQ164" s="161"/>
      <c r="GR164" s="161"/>
      <c r="GS164" s="161"/>
      <c r="GT164" s="161"/>
      <c r="GU164" s="161"/>
      <c r="GV164" s="161"/>
      <c r="GW164" s="161"/>
      <c r="GX164" s="161"/>
      <c r="GY164" s="161"/>
      <c r="GZ164" s="161"/>
      <c r="HA164" s="161"/>
      <c r="HB164" s="161"/>
      <c r="HC164" s="161">
        <v>0.66188524590163933</v>
      </c>
      <c r="HD164" s="161"/>
      <c r="HE164" s="161"/>
      <c r="HF164" s="161"/>
      <c r="HG164" s="161"/>
      <c r="HH164" s="161"/>
      <c r="HI164" s="161"/>
      <c r="HJ164" s="161"/>
      <c r="HK164" s="161"/>
      <c r="HL164" s="162"/>
      <c r="HM164" s="163">
        <v>0.42037470725995318</v>
      </c>
      <c r="HN164" s="152">
        <v>20</v>
      </c>
      <c r="HO164" s="153"/>
      <c r="HP164" s="153"/>
      <c r="HQ164" s="153"/>
      <c r="HR164" s="153"/>
      <c r="HS164" s="164"/>
      <c r="HT164" s="153"/>
      <c r="HU164" s="165"/>
      <c r="HV164" s="154"/>
      <c r="HW164" s="144"/>
      <c r="HX164" s="145"/>
      <c r="HY164" s="145"/>
      <c r="HZ164" s="145"/>
      <c r="IA164" s="145"/>
      <c r="IB164" s="145">
        <v>3</v>
      </c>
      <c r="IC164" s="145">
        <v>1</v>
      </c>
      <c r="ID164" s="145"/>
      <c r="IE164" s="145">
        <v>953</v>
      </c>
      <c r="IF164" s="145"/>
      <c r="IG164" s="145"/>
      <c r="IH164" s="145">
        <v>130</v>
      </c>
      <c r="II164" s="145"/>
      <c r="IJ164" s="145">
        <v>919</v>
      </c>
      <c r="IK164" s="145">
        <v>17</v>
      </c>
      <c r="IL164" s="145"/>
      <c r="IM164" s="145">
        <v>1</v>
      </c>
      <c r="IN164" s="145"/>
      <c r="IO164" s="145"/>
      <c r="IP164" s="145"/>
      <c r="IQ164" s="145"/>
      <c r="IR164" s="145">
        <v>5</v>
      </c>
      <c r="IS164" s="145"/>
      <c r="IT164" s="145">
        <v>15</v>
      </c>
      <c r="IU164" s="145"/>
      <c r="IV164" s="145"/>
      <c r="IW164" s="145">
        <v>3</v>
      </c>
      <c r="IX164" s="146"/>
      <c r="IY164" s="166">
        <v>2047</v>
      </c>
      <c r="IZ164" s="315"/>
      <c r="JA164" s="439">
        <f t="shared" si="48"/>
        <v>5.5928961748633883</v>
      </c>
      <c r="JB164" s="444">
        <v>1079</v>
      </c>
      <c r="JC164" s="452">
        <v>0.52711284807034686</v>
      </c>
      <c r="JD164" s="445">
        <v>1079</v>
      </c>
      <c r="JE164" s="454">
        <v>0.52711284807034686</v>
      </c>
      <c r="JF164" s="167"/>
      <c r="JG164" s="168"/>
      <c r="JH164" s="168"/>
      <c r="JI164" s="168"/>
      <c r="JJ164" s="168"/>
      <c r="JK164" s="168">
        <v>2</v>
      </c>
      <c r="JL164" s="168">
        <v>4</v>
      </c>
      <c r="JM164" s="168"/>
      <c r="JN164" s="168">
        <v>6.169989506820567</v>
      </c>
      <c r="JO164" s="168"/>
      <c r="JP164" s="168"/>
      <c r="JQ164" s="168">
        <v>2.0538461538461537</v>
      </c>
      <c r="JR164" s="168"/>
      <c r="JS164" s="168">
        <v>3.3166485310119693</v>
      </c>
      <c r="JT164" s="168">
        <v>2.4705882352941178</v>
      </c>
      <c r="JU164" s="168"/>
      <c r="JV164" s="168">
        <v>2</v>
      </c>
      <c r="JW164" s="168"/>
      <c r="JX164" s="168"/>
      <c r="JY164" s="168"/>
      <c r="JZ164" s="168"/>
      <c r="KA164" s="168">
        <v>2.8</v>
      </c>
      <c r="KB164" s="168"/>
      <c r="KC164" s="168">
        <v>2.5333333333333332</v>
      </c>
      <c r="KD164" s="168"/>
      <c r="KE164" s="168"/>
      <c r="KF164" s="168">
        <v>3</v>
      </c>
      <c r="KG164" s="169"/>
      <c r="KH164" s="464">
        <f t="shared" si="49"/>
        <v>3.0344405760306143</v>
      </c>
      <c r="KI164" s="149">
        <v>2016</v>
      </c>
      <c r="KJ164" s="150"/>
      <c r="KK164" s="150"/>
      <c r="KL164" s="150"/>
      <c r="KM164" s="150"/>
      <c r="KN164" s="296">
        <v>31</v>
      </c>
      <c r="KO164" s="330">
        <f t="shared" si="50"/>
        <v>0.98485588666340984</v>
      </c>
      <c r="KP164" s="331">
        <f t="shared" si="51"/>
        <v>0</v>
      </c>
      <c r="KQ164" s="331">
        <f t="shared" si="52"/>
        <v>0</v>
      </c>
      <c r="KR164" s="331">
        <f t="shared" si="53"/>
        <v>0</v>
      </c>
      <c r="KS164" s="331">
        <f t="shared" si="54"/>
        <v>0</v>
      </c>
      <c r="KT164" s="332">
        <v>1.5144113336590131E-2</v>
      </c>
      <c r="KU164" s="324">
        <v>1934.5826999999999</v>
      </c>
      <c r="KV164" s="170">
        <v>776.02679999999998</v>
      </c>
      <c r="KW164" s="342">
        <v>2710.6095</v>
      </c>
      <c r="KX164" s="351">
        <f t="shared" si="55"/>
        <v>0.28629236339649811</v>
      </c>
      <c r="KY164" s="352">
        <f t="shared" si="56"/>
        <v>1.324186370297997</v>
      </c>
      <c r="KZ164" s="346">
        <v>12.679300000000001</v>
      </c>
      <c r="LA164" s="171">
        <v>2625.0840000000003</v>
      </c>
      <c r="LB164" s="172">
        <v>72.846199999999996</v>
      </c>
      <c r="LC164" s="173">
        <v>4.6776564459026651E-3</v>
      </c>
      <c r="LD164" s="174"/>
      <c r="LE164" s="175"/>
      <c r="LF164" s="175"/>
      <c r="LG164" s="175"/>
      <c r="LH164" s="175"/>
      <c r="LI164" s="175">
        <v>4</v>
      </c>
      <c r="LJ164" s="175">
        <v>3</v>
      </c>
      <c r="LK164" s="175"/>
      <c r="LL164" s="175">
        <v>4074</v>
      </c>
      <c r="LM164" s="175"/>
      <c r="LN164" s="175"/>
      <c r="LO164" s="175">
        <v>137</v>
      </c>
      <c r="LP164" s="175"/>
      <c r="LQ164" s="175">
        <v>1919</v>
      </c>
      <c r="LR164" s="175">
        <v>25</v>
      </c>
      <c r="LS164" s="175"/>
      <c r="LT164" s="175">
        <v>1</v>
      </c>
      <c r="LU164" s="175"/>
      <c r="LV164" s="175"/>
      <c r="LW164" s="175"/>
      <c r="LX164" s="175"/>
      <c r="LY164" s="175">
        <v>9</v>
      </c>
      <c r="LZ164" s="175"/>
      <c r="MA164" s="175">
        <v>22</v>
      </c>
      <c r="MB164" s="175"/>
      <c r="MC164" s="175"/>
      <c r="MD164" s="175">
        <v>8</v>
      </c>
      <c r="ME164" s="364"/>
      <c r="MF164" s="374">
        <f t="shared" si="57"/>
        <v>6202</v>
      </c>
      <c r="MG164" s="375">
        <f t="shared" si="58"/>
        <v>16.94535519125683</v>
      </c>
      <c r="MH164" s="369"/>
      <c r="MI164" s="156"/>
      <c r="MJ164" s="156"/>
      <c r="MK164" s="156"/>
      <c r="ML164" s="156"/>
      <c r="MM164" s="156"/>
      <c r="MN164" s="156"/>
      <c r="MO164" s="156"/>
      <c r="MP164" s="156">
        <v>854</v>
      </c>
      <c r="MQ164" s="156"/>
      <c r="MR164" s="156"/>
      <c r="MS164" s="156"/>
      <c r="MT164" s="156"/>
      <c r="MU164" s="156">
        <v>218</v>
      </c>
      <c r="MV164" s="156"/>
      <c r="MW164" s="156"/>
      <c r="MX164" s="156"/>
      <c r="MY164" s="156"/>
      <c r="MZ164" s="156"/>
      <c r="NA164" s="156"/>
      <c r="NB164" s="156"/>
      <c r="NC164" s="156"/>
      <c r="ND164" s="156"/>
      <c r="NE164" s="156">
        <v>1</v>
      </c>
      <c r="NF164" s="156"/>
      <c r="NG164" s="156"/>
      <c r="NH164" s="156"/>
      <c r="NI164" s="278"/>
      <c r="NJ164" s="289">
        <f t="shared" si="59"/>
        <v>1073</v>
      </c>
      <c r="NK164" s="290">
        <f t="shared" si="60"/>
        <v>2.9316939890710381</v>
      </c>
      <c r="NL164" s="386">
        <f t="shared" si="61"/>
        <v>6202</v>
      </c>
      <c r="NM164" s="387">
        <f t="shared" si="62"/>
        <v>1073</v>
      </c>
      <c r="NN164" s="393">
        <f t="shared" si="63"/>
        <v>0.14749140893470791</v>
      </c>
      <c r="NO164" s="380"/>
      <c r="NP164" s="176"/>
      <c r="NQ164" s="176"/>
      <c r="NR164" s="176"/>
      <c r="NS164" s="176"/>
      <c r="NT164" s="176"/>
      <c r="NU164" s="176">
        <v>1073</v>
      </c>
      <c r="NV164" s="176"/>
      <c r="NW164" s="176"/>
      <c r="NX164" s="176"/>
      <c r="NY164" s="176"/>
      <c r="NZ164" s="176"/>
      <c r="OA164" s="176"/>
      <c r="OB164" s="176"/>
      <c r="OC164" s="176"/>
      <c r="OD164" s="176"/>
      <c r="OE164" s="397"/>
      <c r="OF164" s="403">
        <f t="shared" si="64"/>
        <v>1073</v>
      </c>
      <c r="OG164" s="407">
        <f t="shared" si="65"/>
        <v>0</v>
      </c>
      <c r="OH164" s="415"/>
      <c r="OI164" s="416"/>
      <c r="OJ164" s="416"/>
      <c r="OK164" s="416"/>
      <c r="OL164" s="416"/>
      <c r="OM164" s="416"/>
      <c r="ON164" s="416"/>
      <c r="OO164" s="416"/>
      <c r="OP164" s="417"/>
      <c r="OQ164" s="429"/>
      <c r="OR164" s="430"/>
      <c r="OS164" s="431"/>
      <c r="OT164" s="400"/>
      <c r="OU164" s="177"/>
      <c r="OV164" s="171">
        <v>2.02</v>
      </c>
      <c r="OW164" s="177">
        <v>0.28857142857142859</v>
      </c>
      <c r="OX164" s="177"/>
      <c r="OY164" s="177"/>
      <c r="OZ164" s="171">
        <v>17.919999999999998</v>
      </c>
      <c r="PA164" s="178">
        <v>2.5599999999999996</v>
      </c>
      <c r="PB164" s="155"/>
      <c r="PC164" s="156">
        <v>1898</v>
      </c>
      <c r="PD164" s="156"/>
      <c r="PE164" s="156">
        <v>906</v>
      </c>
      <c r="PF164" s="156">
        <v>2597</v>
      </c>
      <c r="PG164" s="156"/>
      <c r="PH164" s="156"/>
      <c r="PI164" s="156">
        <v>5401</v>
      </c>
      <c r="PJ164" s="179">
        <v>2.6384953590620421</v>
      </c>
    </row>
    <row r="165" spans="1:426" x14ac:dyDescent="0.15">
      <c r="A165" s="130" t="s">
        <v>950</v>
      </c>
      <c r="B165" s="131" t="s">
        <v>951</v>
      </c>
      <c r="C165" s="132" t="s">
        <v>952</v>
      </c>
      <c r="D165" s="131" t="s">
        <v>953</v>
      </c>
      <c r="E165" s="131" t="s">
        <v>318</v>
      </c>
      <c r="F165" s="132" t="s">
        <v>415</v>
      </c>
      <c r="G165" s="132" t="s">
        <v>954</v>
      </c>
      <c r="H165" s="132" t="s">
        <v>492</v>
      </c>
      <c r="I165" s="132" t="s">
        <v>493</v>
      </c>
      <c r="J165" s="133" t="s">
        <v>282</v>
      </c>
      <c r="K165" s="134">
        <v>309603</v>
      </c>
      <c r="L165" s="135">
        <v>0</v>
      </c>
      <c r="M165" s="135">
        <v>278311</v>
      </c>
      <c r="N165" s="135">
        <v>173983</v>
      </c>
      <c r="O165" s="136">
        <v>0.62513878359101871</v>
      </c>
      <c r="P165" s="137">
        <v>31292</v>
      </c>
      <c r="Q165" s="138">
        <v>0</v>
      </c>
      <c r="R165" s="139">
        <v>289029.66919000004</v>
      </c>
      <c r="S165" s="139">
        <v>0</v>
      </c>
      <c r="T165" s="139">
        <v>289029.66919000004</v>
      </c>
      <c r="U165" s="467">
        <f t="shared" si="44"/>
        <v>0.93354931699628252</v>
      </c>
      <c r="V165" s="140">
        <v>26.60982143</v>
      </c>
      <c r="W165" s="141">
        <v>0</v>
      </c>
      <c r="X165" s="141">
        <v>66.616296300000002</v>
      </c>
      <c r="Y165" s="141">
        <v>26.760634920000001</v>
      </c>
      <c r="Z165" s="141">
        <v>7.1286772489999999</v>
      </c>
      <c r="AA165" s="141">
        <v>70.16</v>
      </c>
      <c r="AB165" s="141">
        <v>1</v>
      </c>
      <c r="AC165" s="141">
        <v>7.8728174600000003</v>
      </c>
      <c r="AD165" s="141">
        <v>16.923710320000001</v>
      </c>
      <c r="AE165" s="141">
        <v>223.07195767900001</v>
      </c>
      <c r="AF165" s="142">
        <v>0.13420634842932802</v>
      </c>
      <c r="AG165" s="143">
        <v>0.33597857452097735</v>
      </c>
      <c r="AH165" s="147"/>
      <c r="AI165" s="148"/>
      <c r="AJ165" s="149"/>
      <c r="AK165" s="150"/>
      <c r="AL165" s="150"/>
      <c r="AM165" s="150"/>
      <c r="AN165" s="151"/>
      <c r="AO165" s="149">
        <v>4</v>
      </c>
      <c r="AP165" s="150">
        <v>701</v>
      </c>
      <c r="AQ165" s="151"/>
      <c r="AR165" s="152"/>
      <c r="AS165" s="153"/>
      <c r="AT165" s="153"/>
      <c r="AU165" s="153"/>
      <c r="AV165" s="153"/>
      <c r="AW165" s="153"/>
      <c r="AX165" s="153"/>
      <c r="AY165" s="153"/>
      <c r="AZ165" s="153"/>
      <c r="BA165" s="153"/>
      <c r="BB165" s="153"/>
      <c r="BC165" s="153"/>
      <c r="BD165" s="153"/>
      <c r="BE165" s="153"/>
      <c r="BF165" s="153"/>
      <c r="BG165" s="153"/>
      <c r="BH165" s="153"/>
      <c r="BI165" s="153"/>
      <c r="BJ165" s="153"/>
      <c r="BK165" s="153"/>
      <c r="BL165" s="153"/>
      <c r="BM165" s="153"/>
      <c r="BN165" s="153"/>
      <c r="BO165" s="153"/>
      <c r="BP165" s="153"/>
      <c r="BQ165" s="153"/>
      <c r="BR165" s="153"/>
      <c r="BS165" s="154"/>
      <c r="BT165" s="155"/>
      <c r="BU165" s="156"/>
      <c r="BV165" s="156"/>
      <c r="BW165" s="156"/>
      <c r="BX165" s="156"/>
      <c r="BY165" s="156"/>
      <c r="BZ165" s="156"/>
      <c r="CA165" s="156"/>
      <c r="CB165" s="156"/>
      <c r="CC165" s="156"/>
      <c r="CD165" s="156"/>
      <c r="CE165" s="156"/>
      <c r="CF165" s="156"/>
      <c r="CG165" s="156"/>
      <c r="CH165" s="156"/>
      <c r="CI165" s="156"/>
      <c r="CJ165" s="156"/>
      <c r="CK165" s="156"/>
      <c r="CL165" s="156"/>
      <c r="CM165" s="156"/>
      <c r="CN165" s="156"/>
      <c r="CO165" s="156"/>
      <c r="CP165" s="156"/>
      <c r="CQ165" s="156"/>
      <c r="CR165" s="156"/>
      <c r="CS165" s="156"/>
      <c r="CT165" s="156"/>
      <c r="CU165" s="156"/>
      <c r="CV165" s="156"/>
      <c r="CW165" s="156"/>
      <c r="CX165" s="156"/>
      <c r="CY165" s="156"/>
      <c r="CZ165" s="156"/>
      <c r="DA165" s="156"/>
      <c r="DB165" s="156"/>
      <c r="DC165" s="156"/>
      <c r="DD165" s="156"/>
      <c r="DE165" s="156"/>
      <c r="DF165" s="156"/>
      <c r="DG165" s="278">
        <v>18</v>
      </c>
      <c r="DH165" s="289">
        <v>18</v>
      </c>
      <c r="DI165" s="290">
        <f t="shared" si="45"/>
        <v>1</v>
      </c>
      <c r="DJ165" s="284"/>
      <c r="DK165" s="158"/>
      <c r="DL165" s="158"/>
      <c r="DM165" s="158"/>
      <c r="DN165" s="158"/>
      <c r="DO165" s="158"/>
      <c r="DP165" s="158"/>
      <c r="DQ165" s="158"/>
      <c r="DR165" s="158"/>
      <c r="DS165" s="158"/>
      <c r="DT165" s="158"/>
      <c r="DU165" s="158"/>
      <c r="DV165" s="158"/>
      <c r="DW165" s="158"/>
      <c r="DX165" s="158"/>
      <c r="DY165" s="158"/>
      <c r="DZ165" s="158"/>
      <c r="EA165" s="158"/>
      <c r="EB165" s="158"/>
      <c r="EC165" s="158"/>
      <c r="ED165" s="158"/>
      <c r="EE165" s="158"/>
      <c r="EF165" s="158"/>
      <c r="EG165" s="158"/>
      <c r="EH165" s="158"/>
      <c r="EI165" s="158"/>
      <c r="EJ165" s="158"/>
      <c r="EK165" s="158"/>
      <c r="EL165" s="158"/>
      <c r="EM165" s="158"/>
      <c r="EN165" s="158"/>
      <c r="EO165" s="158"/>
      <c r="EP165" s="158"/>
      <c r="EQ165" s="158"/>
      <c r="ER165" s="158"/>
      <c r="ES165" s="158"/>
      <c r="ET165" s="158"/>
      <c r="EU165" s="158"/>
      <c r="EV165" s="158"/>
      <c r="EW165" s="159">
        <v>0.80737704918032782</v>
      </c>
      <c r="EX165" s="160">
        <v>0.80737704918032782</v>
      </c>
      <c r="EY165" s="149"/>
      <c r="EZ165" s="150"/>
      <c r="FA165" s="150"/>
      <c r="FB165" s="150"/>
      <c r="FC165" s="150"/>
      <c r="FD165" s="150"/>
      <c r="FE165" s="150"/>
      <c r="FF165" s="150"/>
      <c r="FG165" s="150"/>
      <c r="FH165" s="150"/>
      <c r="FI165" s="150"/>
      <c r="FJ165" s="150"/>
      <c r="FK165" s="150"/>
      <c r="FL165" s="150"/>
      <c r="FM165" s="150"/>
      <c r="FN165" s="150"/>
      <c r="FO165" s="150"/>
      <c r="FP165" s="150"/>
      <c r="FQ165" s="150"/>
      <c r="FR165" s="150"/>
      <c r="FS165" s="150"/>
      <c r="FT165" s="150"/>
      <c r="FU165" s="150"/>
      <c r="FV165" s="150"/>
      <c r="FW165" s="150"/>
      <c r="FX165" s="150"/>
      <c r="FY165" s="150"/>
      <c r="FZ165" s="150"/>
      <c r="GA165" s="150"/>
      <c r="GB165" s="150"/>
      <c r="GC165" s="150"/>
      <c r="GD165" s="296">
        <v>3</v>
      </c>
      <c r="GE165" s="307">
        <v>3</v>
      </c>
      <c r="GF165" s="308">
        <f t="shared" si="46"/>
        <v>1</v>
      </c>
      <c r="GG165" s="302"/>
      <c r="GH165" s="161"/>
      <c r="GI165" s="161"/>
      <c r="GJ165" s="161"/>
      <c r="GK165" s="161"/>
      <c r="GL165" s="161"/>
      <c r="GM165" s="161"/>
      <c r="GN165" s="161"/>
      <c r="GO165" s="161"/>
      <c r="GP165" s="161"/>
      <c r="GQ165" s="161"/>
      <c r="GR165" s="161"/>
      <c r="GS165" s="161"/>
      <c r="GT165" s="161"/>
      <c r="GU165" s="161"/>
      <c r="GV165" s="161"/>
      <c r="GW165" s="161"/>
      <c r="GX165" s="161"/>
      <c r="GY165" s="161"/>
      <c r="GZ165" s="161"/>
      <c r="HA165" s="161"/>
      <c r="HB165" s="161"/>
      <c r="HC165" s="161"/>
      <c r="HD165" s="161"/>
      <c r="HE165" s="161"/>
      <c r="HF165" s="161"/>
      <c r="HG165" s="161"/>
      <c r="HH165" s="161"/>
      <c r="HI165" s="161"/>
      <c r="HJ165" s="161"/>
      <c r="HK165" s="161"/>
      <c r="HL165" s="162">
        <v>0.81238615664845171</v>
      </c>
      <c r="HM165" s="163">
        <v>0.81238615664845171</v>
      </c>
      <c r="HN165" s="152"/>
      <c r="HO165" s="153"/>
      <c r="HP165" s="153">
        <v>35</v>
      </c>
      <c r="HQ165" s="153"/>
      <c r="HR165" s="153">
        <v>24</v>
      </c>
      <c r="HS165" s="164">
        <v>1.0603369763205828</v>
      </c>
      <c r="HT165" s="153">
        <v>20</v>
      </c>
      <c r="HU165" s="165">
        <v>1.0868852459016394</v>
      </c>
      <c r="HV165" s="154"/>
      <c r="HW165" s="144"/>
      <c r="HX165" s="145">
        <v>52</v>
      </c>
      <c r="HY165" s="145"/>
      <c r="HZ165" s="145">
        <v>17</v>
      </c>
      <c r="IA165" s="145">
        <v>168</v>
      </c>
      <c r="IB165" s="145">
        <v>144</v>
      </c>
      <c r="IC165" s="145">
        <v>53</v>
      </c>
      <c r="ID165" s="145">
        <v>27</v>
      </c>
      <c r="IE165" s="145">
        <v>100</v>
      </c>
      <c r="IF165" s="145">
        <v>10</v>
      </c>
      <c r="IG165" s="145">
        <v>38</v>
      </c>
      <c r="IH165" s="145">
        <v>80</v>
      </c>
      <c r="II165" s="145">
        <v>1</v>
      </c>
      <c r="IJ165" s="145"/>
      <c r="IK165" s="145"/>
      <c r="IL165" s="145"/>
      <c r="IM165" s="145">
        <v>39</v>
      </c>
      <c r="IN165" s="145"/>
      <c r="IO165" s="145">
        <v>16</v>
      </c>
      <c r="IP165" s="145">
        <v>7</v>
      </c>
      <c r="IQ165" s="145">
        <v>6</v>
      </c>
      <c r="IR165" s="145">
        <v>7</v>
      </c>
      <c r="IS165" s="145"/>
      <c r="IT165" s="145"/>
      <c r="IU165" s="145"/>
      <c r="IV165" s="145"/>
      <c r="IW165" s="145"/>
      <c r="IX165" s="146"/>
      <c r="IY165" s="166">
        <v>765</v>
      </c>
      <c r="IZ165" s="315"/>
      <c r="JA165" s="439">
        <f t="shared" si="48"/>
        <v>2.0901639344262297</v>
      </c>
      <c r="JB165" s="444">
        <v>39</v>
      </c>
      <c r="JC165" s="452">
        <v>5.0980392156862744E-2</v>
      </c>
      <c r="JD165" s="445">
        <v>76</v>
      </c>
      <c r="JE165" s="454">
        <v>9.9346405228758164E-2</v>
      </c>
      <c r="JF165" s="167"/>
      <c r="JG165" s="168">
        <v>8.3269230769230766</v>
      </c>
      <c r="JH165" s="168"/>
      <c r="JI165" s="168">
        <v>5.882352941176471</v>
      </c>
      <c r="JJ165" s="168">
        <v>12</v>
      </c>
      <c r="JK165" s="168">
        <v>6.7222222222222223</v>
      </c>
      <c r="JL165" s="168">
        <v>5.6037735849056602</v>
      </c>
      <c r="JM165" s="168">
        <v>10.185185185185185</v>
      </c>
      <c r="JN165" s="168">
        <v>9.7200000000000006</v>
      </c>
      <c r="JO165" s="168">
        <v>13.4</v>
      </c>
      <c r="JP165" s="168">
        <v>9.7105263157894743</v>
      </c>
      <c r="JQ165" s="168">
        <v>12.887499999999999</v>
      </c>
      <c r="JR165" s="168">
        <v>34</v>
      </c>
      <c r="JS165" s="168"/>
      <c r="JT165" s="168"/>
      <c r="JU165" s="168"/>
      <c r="JV165" s="168">
        <v>7.5384615384615383</v>
      </c>
      <c r="JW165" s="168"/>
      <c r="JX165" s="168">
        <v>6.3125</v>
      </c>
      <c r="JY165" s="168">
        <v>6.2857142857142856</v>
      </c>
      <c r="JZ165" s="168">
        <v>2.6666666666666665</v>
      </c>
      <c r="KA165" s="168">
        <v>2.4285714285714284</v>
      </c>
      <c r="KB165" s="168"/>
      <c r="KC165" s="168"/>
      <c r="KD165" s="168"/>
      <c r="KE165" s="168"/>
      <c r="KF165" s="168"/>
      <c r="KG165" s="169"/>
      <c r="KH165" s="464">
        <f t="shared" si="49"/>
        <v>9.604399827851001</v>
      </c>
      <c r="KI165" s="149">
        <v>4</v>
      </c>
      <c r="KJ165" s="150">
        <v>36</v>
      </c>
      <c r="KK165" s="150"/>
      <c r="KL165" s="150"/>
      <c r="KM165" s="150"/>
      <c r="KN165" s="296">
        <v>725</v>
      </c>
      <c r="KO165" s="330">
        <f t="shared" si="50"/>
        <v>5.2287581699346402E-3</v>
      </c>
      <c r="KP165" s="331">
        <f t="shared" si="51"/>
        <v>4.7058823529411764E-2</v>
      </c>
      <c r="KQ165" s="331">
        <f t="shared" si="52"/>
        <v>0</v>
      </c>
      <c r="KR165" s="331">
        <f t="shared" si="53"/>
        <v>0</v>
      </c>
      <c r="KS165" s="331">
        <f t="shared" si="54"/>
        <v>0</v>
      </c>
      <c r="KT165" s="332">
        <v>0.94771241830065356</v>
      </c>
      <c r="KU165" s="324">
        <v>879.75209999999993</v>
      </c>
      <c r="KV165" s="170">
        <v>15.596799999999998</v>
      </c>
      <c r="KW165" s="342">
        <v>895.34889999999996</v>
      </c>
      <c r="KX165" s="351">
        <f t="shared" si="55"/>
        <v>1.7419801375754187E-2</v>
      </c>
      <c r="KY165" s="352">
        <f t="shared" si="56"/>
        <v>1.1703907189542484</v>
      </c>
      <c r="KZ165" s="346">
        <v>883.81269999999995</v>
      </c>
      <c r="LA165" s="171">
        <v>5.4850000000000003</v>
      </c>
      <c r="LB165" s="172">
        <v>6.0512000000000006</v>
      </c>
      <c r="LC165" s="173">
        <v>0.98711541389060731</v>
      </c>
      <c r="LD165" s="174"/>
      <c r="LE165" s="175">
        <v>381</v>
      </c>
      <c r="LF165" s="175"/>
      <c r="LG165" s="175">
        <v>82</v>
      </c>
      <c r="LH165" s="175">
        <v>1136</v>
      </c>
      <c r="LI165" s="175">
        <v>741</v>
      </c>
      <c r="LJ165" s="175">
        <v>242</v>
      </c>
      <c r="LK165" s="175">
        <v>249</v>
      </c>
      <c r="LL165" s="175">
        <v>814</v>
      </c>
      <c r="LM165" s="175">
        <v>124</v>
      </c>
      <c r="LN165" s="175">
        <v>331</v>
      </c>
      <c r="LO165" s="175">
        <v>909</v>
      </c>
      <c r="LP165" s="175">
        <v>33</v>
      </c>
      <c r="LQ165" s="175"/>
      <c r="LR165" s="175"/>
      <c r="LS165" s="175"/>
      <c r="LT165" s="175">
        <v>250</v>
      </c>
      <c r="LU165" s="175"/>
      <c r="LV165" s="175">
        <v>79</v>
      </c>
      <c r="LW165" s="175">
        <v>37</v>
      </c>
      <c r="LX165" s="175">
        <v>11</v>
      </c>
      <c r="LY165" s="175">
        <v>1</v>
      </c>
      <c r="LZ165" s="175"/>
      <c r="MA165" s="175"/>
      <c r="MB165" s="175"/>
      <c r="MC165" s="175"/>
      <c r="MD165" s="175"/>
      <c r="ME165" s="364"/>
      <c r="MF165" s="374">
        <f t="shared" si="57"/>
        <v>5420</v>
      </c>
      <c r="MG165" s="375">
        <f t="shared" si="58"/>
        <v>14.808743169398907</v>
      </c>
      <c r="MH165" s="369"/>
      <c r="MI165" s="156">
        <v>1</v>
      </c>
      <c r="MJ165" s="156"/>
      <c r="MK165" s="156"/>
      <c r="ML165" s="156">
        <v>714</v>
      </c>
      <c r="MM165" s="156">
        <v>79</v>
      </c>
      <c r="MN165" s="156">
        <v>4</v>
      </c>
      <c r="MO165" s="156"/>
      <c r="MP165" s="156">
        <v>59</v>
      </c>
      <c r="MQ165" s="156"/>
      <c r="MR165" s="156"/>
      <c r="MS165" s="156">
        <v>42</v>
      </c>
      <c r="MT165" s="156"/>
      <c r="MU165" s="156"/>
      <c r="MV165" s="156"/>
      <c r="MW165" s="156"/>
      <c r="MX165" s="156">
        <v>5</v>
      </c>
      <c r="MY165" s="156"/>
      <c r="MZ165" s="156">
        <v>6</v>
      </c>
      <c r="NA165" s="156"/>
      <c r="NB165" s="156">
        <v>1</v>
      </c>
      <c r="NC165" s="156">
        <v>10</v>
      </c>
      <c r="ND165" s="156"/>
      <c r="NE165" s="156"/>
      <c r="NF165" s="156"/>
      <c r="NG165" s="156"/>
      <c r="NH165" s="156"/>
      <c r="NI165" s="278"/>
      <c r="NJ165" s="289">
        <f t="shared" si="59"/>
        <v>921</v>
      </c>
      <c r="NK165" s="290">
        <f t="shared" si="60"/>
        <v>2.5163934426229506</v>
      </c>
      <c r="NL165" s="386">
        <f t="shared" si="61"/>
        <v>5420</v>
      </c>
      <c r="NM165" s="387">
        <f t="shared" si="62"/>
        <v>921</v>
      </c>
      <c r="NN165" s="393">
        <f t="shared" si="63"/>
        <v>0.14524522945907586</v>
      </c>
      <c r="NO165" s="380"/>
      <c r="NP165" s="176"/>
      <c r="NQ165" s="176"/>
      <c r="NR165" s="176">
        <v>82</v>
      </c>
      <c r="NS165" s="176">
        <v>389</v>
      </c>
      <c r="NT165" s="176">
        <v>220</v>
      </c>
      <c r="NU165" s="176">
        <v>230</v>
      </c>
      <c r="NV165" s="176"/>
      <c r="NW165" s="176"/>
      <c r="NX165" s="176"/>
      <c r="NY165" s="176"/>
      <c r="NZ165" s="176"/>
      <c r="OA165" s="176"/>
      <c r="OB165" s="176"/>
      <c r="OC165" s="176"/>
      <c r="OD165" s="176"/>
      <c r="OE165" s="397"/>
      <c r="OF165" s="403">
        <f t="shared" si="64"/>
        <v>921</v>
      </c>
      <c r="OG165" s="407">
        <f t="shared" si="65"/>
        <v>8.9033659066232354E-2</v>
      </c>
      <c r="OH165" s="415"/>
      <c r="OI165" s="416"/>
      <c r="OJ165" s="416"/>
      <c r="OK165" s="416"/>
      <c r="OL165" s="416">
        <v>575</v>
      </c>
      <c r="OM165" s="416">
        <v>24</v>
      </c>
      <c r="ON165" s="416"/>
      <c r="OO165" s="416">
        <v>599</v>
      </c>
      <c r="OP165" s="417">
        <v>599</v>
      </c>
      <c r="OQ165" s="429"/>
      <c r="OR165" s="430"/>
      <c r="OS165" s="431"/>
      <c r="OT165" s="400"/>
      <c r="OU165" s="177"/>
      <c r="OV165" s="171">
        <v>1.7</v>
      </c>
      <c r="OW165" s="177">
        <v>0.56666666666666665</v>
      </c>
      <c r="OX165" s="177"/>
      <c r="OY165" s="177"/>
      <c r="OZ165" s="171">
        <v>11.3</v>
      </c>
      <c r="PA165" s="178">
        <v>3.7666666666666671</v>
      </c>
      <c r="PB165" s="155"/>
      <c r="PC165" s="156"/>
      <c r="PD165" s="156"/>
      <c r="PE165" s="156"/>
      <c r="PF165" s="156"/>
      <c r="PG165" s="156"/>
      <c r="PH165" s="156"/>
      <c r="PI165" s="156"/>
      <c r="PJ165" s="157"/>
    </row>
    <row r="166" spans="1:426" x14ac:dyDescent="0.15">
      <c r="A166" s="130" t="s">
        <v>955</v>
      </c>
      <c r="B166" s="131" t="s">
        <v>956</v>
      </c>
      <c r="C166" s="132" t="s">
        <v>957</v>
      </c>
      <c r="D166" s="131" t="s">
        <v>958</v>
      </c>
      <c r="E166" s="131" t="s">
        <v>312</v>
      </c>
      <c r="F166" s="132" t="s">
        <v>534</v>
      </c>
      <c r="G166" s="132" t="s">
        <v>959</v>
      </c>
      <c r="H166" s="132" t="s">
        <v>492</v>
      </c>
      <c r="I166" s="132" t="s">
        <v>493</v>
      </c>
      <c r="J166" s="133" t="s">
        <v>282</v>
      </c>
      <c r="K166" s="134">
        <v>427204</v>
      </c>
      <c r="L166" s="135">
        <v>340</v>
      </c>
      <c r="M166" s="135">
        <v>421641</v>
      </c>
      <c r="N166" s="135">
        <v>261054</v>
      </c>
      <c r="O166" s="136">
        <v>0.6191380819227732</v>
      </c>
      <c r="P166" s="137">
        <v>5563</v>
      </c>
      <c r="Q166" s="138">
        <v>0</v>
      </c>
      <c r="R166" s="139">
        <v>389440.34383000009</v>
      </c>
      <c r="S166" s="139">
        <v>3.2652800000000002</v>
      </c>
      <c r="T166" s="139">
        <v>389443.60911000008</v>
      </c>
      <c r="U166" s="467">
        <f t="shared" si="44"/>
        <v>0.91161039950468647</v>
      </c>
      <c r="V166" s="140">
        <v>66.839285709999999</v>
      </c>
      <c r="W166" s="141">
        <v>0</v>
      </c>
      <c r="X166" s="141">
        <v>120.5846561</v>
      </c>
      <c r="Y166" s="141">
        <v>39.122222219999998</v>
      </c>
      <c r="Z166" s="141">
        <v>13.305820110000001</v>
      </c>
      <c r="AA166" s="141">
        <v>63.908994710000002</v>
      </c>
      <c r="AB166" s="141">
        <v>1</v>
      </c>
      <c r="AC166" s="141">
        <v>31.064980160000001</v>
      </c>
      <c r="AD166" s="141">
        <v>81.794642859999996</v>
      </c>
      <c r="AE166" s="141">
        <v>417.62060187000003</v>
      </c>
      <c r="AF166" s="142">
        <v>0.21931707255375879</v>
      </c>
      <c r="AG166" s="143">
        <v>0.39566960493111697</v>
      </c>
      <c r="AH166" s="147"/>
      <c r="AI166" s="148"/>
      <c r="AJ166" s="149"/>
      <c r="AK166" s="150"/>
      <c r="AL166" s="150"/>
      <c r="AM166" s="150"/>
      <c r="AN166" s="151"/>
      <c r="AO166" s="149">
        <v>5834</v>
      </c>
      <c r="AP166" s="150">
        <v>1160</v>
      </c>
      <c r="AQ166" s="151"/>
      <c r="AR166" s="152"/>
      <c r="AS166" s="153"/>
      <c r="AT166" s="153"/>
      <c r="AU166" s="153"/>
      <c r="AV166" s="153"/>
      <c r="AW166" s="153"/>
      <c r="AX166" s="153"/>
      <c r="AY166" s="153"/>
      <c r="AZ166" s="153"/>
      <c r="BA166" s="153"/>
      <c r="BB166" s="153"/>
      <c r="BC166" s="153"/>
      <c r="BD166" s="153"/>
      <c r="BE166" s="153"/>
      <c r="BF166" s="153"/>
      <c r="BG166" s="153"/>
      <c r="BH166" s="153"/>
      <c r="BI166" s="153"/>
      <c r="BJ166" s="153"/>
      <c r="BK166" s="153"/>
      <c r="BL166" s="153"/>
      <c r="BM166" s="153"/>
      <c r="BN166" s="153"/>
      <c r="BO166" s="153"/>
      <c r="BP166" s="153"/>
      <c r="BQ166" s="153"/>
      <c r="BR166" s="153"/>
      <c r="BS166" s="154"/>
      <c r="BT166" s="155"/>
      <c r="BU166" s="156"/>
      <c r="BV166" s="156"/>
      <c r="BW166" s="156"/>
      <c r="BX166" s="156"/>
      <c r="BY166" s="156"/>
      <c r="BZ166" s="156"/>
      <c r="CA166" s="156"/>
      <c r="CB166" s="156"/>
      <c r="CC166" s="156"/>
      <c r="CD166" s="156"/>
      <c r="CE166" s="156"/>
      <c r="CF166" s="156"/>
      <c r="CG166" s="156"/>
      <c r="CH166" s="156"/>
      <c r="CI166" s="156">
        <v>27</v>
      </c>
      <c r="CJ166" s="156"/>
      <c r="CK166" s="156"/>
      <c r="CL166" s="156"/>
      <c r="CM166" s="156"/>
      <c r="CN166" s="156"/>
      <c r="CO166" s="156"/>
      <c r="CP166" s="156"/>
      <c r="CQ166" s="156"/>
      <c r="CR166" s="156"/>
      <c r="CS166" s="156"/>
      <c r="CT166" s="156"/>
      <c r="CU166" s="156"/>
      <c r="CV166" s="156">
        <v>20</v>
      </c>
      <c r="CW166" s="156"/>
      <c r="CX166" s="156"/>
      <c r="CY166" s="156"/>
      <c r="CZ166" s="156"/>
      <c r="DA166" s="156"/>
      <c r="DB166" s="156"/>
      <c r="DC166" s="156"/>
      <c r="DD166" s="156"/>
      <c r="DE166" s="156"/>
      <c r="DF166" s="156"/>
      <c r="DG166" s="278">
        <v>27</v>
      </c>
      <c r="DH166" s="289">
        <v>74</v>
      </c>
      <c r="DI166" s="290">
        <f t="shared" si="45"/>
        <v>3</v>
      </c>
      <c r="DJ166" s="284"/>
      <c r="DK166" s="158"/>
      <c r="DL166" s="158"/>
      <c r="DM166" s="158"/>
      <c r="DN166" s="158"/>
      <c r="DO166" s="158"/>
      <c r="DP166" s="158"/>
      <c r="DQ166" s="158"/>
      <c r="DR166" s="158"/>
      <c r="DS166" s="158"/>
      <c r="DT166" s="158"/>
      <c r="DU166" s="158"/>
      <c r="DV166" s="158"/>
      <c r="DW166" s="158"/>
      <c r="DX166" s="158"/>
      <c r="DY166" s="158">
        <v>0.40902651285164948</v>
      </c>
      <c r="DZ166" s="158"/>
      <c r="EA166" s="158"/>
      <c r="EB166" s="158"/>
      <c r="EC166" s="158"/>
      <c r="ED166" s="158"/>
      <c r="EE166" s="158"/>
      <c r="EF166" s="158"/>
      <c r="EG166" s="158"/>
      <c r="EH166" s="158"/>
      <c r="EI166" s="158"/>
      <c r="EJ166" s="158"/>
      <c r="EK166" s="158"/>
      <c r="EL166" s="158">
        <v>0.43073770491803276</v>
      </c>
      <c r="EM166" s="158"/>
      <c r="EN166" s="158"/>
      <c r="EO166" s="158"/>
      <c r="EP166" s="158"/>
      <c r="EQ166" s="158"/>
      <c r="ER166" s="158"/>
      <c r="ES166" s="158"/>
      <c r="ET166" s="158"/>
      <c r="EU166" s="158"/>
      <c r="EV166" s="158"/>
      <c r="EW166" s="159">
        <v>0.36844768265533295</v>
      </c>
      <c r="EX166" s="160">
        <v>0.4000886132033673</v>
      </c>
      <c r="EY166" s="149"/>
      <c r="EZ166" s="150"/>
      <c r="FA166" s="150"/>
      <c r="FB166" s="150"/>
      <c r="FC166" s="150"/>
      <c r="FD166" s="150"/>
      <c r="FE166" s="150"/>
      <c r="FF166" s="150"/>
      <c r="FG166" s="150"/>
      <c r="FH166" s="150"/>
      <c r="FI166" s="150"/>
      <c r="FJ166" s="150"/>
      <c r="FK166" s="150"/>
      <c r="FL166" s="150"/>
      <c r="FM166" s="150"/>
      <c r="FN166" s="150"/>
      <c r="FO166" s="150"/>
      <c r="FP166" s="150"/>
      <c r="FQ166" s="150"/>
      <c r="FR166" s="150"/>
      <c r="FS166" s="150"/>
      <c r="FT166" s="150"/>
      <c r="FU166" s="150"/>
      <c r="FV166" s="150"/>
      <c r="FW166" s="150"/>
      <c r="FX166" s="150"/>
      <c r="FY166" s="150"/>
      <c r="FZ166" s="150"/>
      <c r="GA166" s="150"/>
      <c r="GB166" s="150"/>
      <c r="GC166" s="150"/>
      <c r="GD166" s="296">
        <v>5</v>
      </c>
      <c r="GE166" s="307">
        <v>5</v>
      </c>
      <c r="GF166" s="308">
        <f t="shared" si="46"/>
        <v>1</v>
      </c>
      <c r="GG166" s="302"/>
      <c r="GH166" s="161"/>
      <c r="GI166" s="161"/>
      <c r="GJ166" s="161"/>
      <c r="GK166" s="161"/>
      <c r="GL166" s="161"/>
      <c r="GM166" s="161"/>
      <c r="GN166" s="161"/>
      <c r="GO166" s="161"/>
      <c r="GP166" s="161"/>
      <c r="GQ166" s="161"/>
      <c r="GR166" s="161"/>
      <c r="GS166" s="161"/>
      <c r="GT166" s="161"/>
      <c r="GU166" s="161"/>
      <c r="GV166" s="161"/>
      <c r="GW166" s="161"/>
      <c r="GX166" s="161"/>
      <c r="GY166" s="161"/>
      <c r="GZ166" s="161"/>
      <c r="HA166" s="161"/>
      <c r="HB166" s="161"/>
      <c r="HC166" s="161"/>
      <c r="HD166" s="161"/>
      <c r="HE166" s="161"/>
      <c r="HF166" s="161"/>
      <c r="HG166" s="161"/>
      <c r="HH166" s="161"/>
      <c r="HI166" s="161"/>
      <c r="HJ166" s="161"/>
      <c r="HK166" s="161"/>
      <c r="HL166" s="162">
        <v>0.82404371584699454</v>
      </c>
      <c r="HM166" s="163">
        <v>0.82404371584699454</v>
      </c>
      <c r="HN166" s="152"/>
      <c r="HO166" s="153">
        <v>10</v>
      </c>
      <c r="HP166" s="153">
        <v>25</v>
      </c>
      <c r="HQ166" s="153"/>
      <c r="HR166" s="153">
        <v>17</v>
      </c>
      <c r="HS166" s="164">
        <v>0.94262295081967218</v>
      </c>
      <c r="HT166" s="153">
        <v>5</v>
      </c>
      <c r="HU166" s="165">
        <v>4.6994535519125684E-2</v>
      </c>
      <c r="HV166" s="154"/>
      <c r="HW166" s="144">
        <v>28</v>
      </c>
      <c r="HX166" s="145">
        <v>127</v>
      </c>
      <c r="HY166" s="145">
        <v>1</v>
      </c>
      <c r="HZ166" s="145">
        <v>11</v>
      </c>
      <c r="IA166" s="145">
        <v>140</v>
      </c>
      <c r="IB166" s="145">
        <v>307</v>
      </c>
      <c r="IC166" s="145">
        <v>362</v>
      </c>
      <c r="ID166" s="145">
        <v>170</v>
      </c>
      <c r="IE166" s="145">
        <v>897</v>
      </c>
      <c r="IF166" s="145">
        <v>124</v>
      </c>
      <c r="IG166" s="145">
        <v>65</v>
      </c>
      <c r="IH166" s="145">
        <v>82</v>
      </c>
      <c r="II166" s="145">
        <v>33</v>
      </c>
      <c r="IJ166" s="145">
        <v>5</v>
      </c>
      <c r="IK166" s="145"/>
      <c r="IL166" s="145"/>
      <c r="IM166" s="145">
        <v>46</v>
      </c>
      <c r="IN166" s="145">
        <v>6</v>
      </c>
      <c r="IO166" s="145">
        <v>25</v>
      </c>
      <c r="IP166" s="145">
        <v>3</v>
      </c>
      <c r="IQ166" s="145">
        <v>6</v>
      </c>
      <c r="IR166" s="145">
        <v>18</v>
      </c>
      <c r="IS166" s="145">
        <v>4</v>
      </c>
      <c r="IT166" s="145">
        <v>20</v>
      </c>
      <c r="IU166" s="145"/>
      <c r="IV166" s="145"/>
      <c r="IW166" s="145"/>
      <c r="IX166" s="146"/>
      <c r="IY166" s="166">
        <v>2480</v>
      </c>
      <c r="IZ166" s="315">
        <f t="shared" si="47"/>
        <v>1.1290322580645161E-2</v>
      </c>
      <c r="JA166" s="439">
        <f t="shared" si="48"/>
        <v>6.7759562841530059</v>
      </c>
      <c r="JB166" s="444">
        <v>759</v>
      </c>
      <c r="JC166" s="452">
        <v>0.30604838709677418</v>
      </c>
      <c r="JD166" s="445">
        <v>944</v>
      </c>
      <c r="JE166" s="454">
        <v>0.38064516129032255</v>
      </c>
      <c r="JF166" s="167">
        <v>33.821428571428569</v>
      </c>
      <c r="JG166" s="168">
        <v>5.2440944881889759</v>
      </c>
      <c r="JH166" s="168">
        <v>3</v>
      </c>
      <c r="JI166" s="168">
        <v>9.454545454545455</v>
      </c>
      <c r="JJ166" s="168">
        <v>8.1</v>
      </c>
      <c r="JK166" s="168">
        <v>5.2931596091205213</v>
      </c>
      <c r="JL166" s="168">
        <v>4.9060773480662982</v>
      </c>
      <c r="JM166" s="168">
        <v>5.7352941176470589</v>
      </c>
      <c r="JN166" s="168">
        <v>5.8461538461538458</v>
      </c>
      <c r="JO166" s="168">
        <v>4.637096774193548</v>
      </c>
      <c r="JP166" s="168">
        <v>5.615384615384615</v>
      </c>
      <c r="JQ166" s="168">
        <v>6.3536585365853657</v>
      </c>
      <c r="JR166" s="168">
        <v>3.0606060606060606</v>
      </c>
      <c r="JS166" s="168">
        <v>3.2</v>
      </c>
      <c r="JT166" s="168"/>
      <c r="JU166" s="168"/>
      <c r="JV166" s="168">
        <v>5.6956521739130439</v>
      </c>
      <c r="JW166" s="168">
        <v>8.8333333333333339</v>
      </c>
      <c r="JX166" s="168">
        <v>12.68</v>
      </c>
      <c r="JY166" s="168">
        <v>3</v>
      </c>
      <c r="JZ166" s="168">
        <v>2.1666666666666665</v>
      </c>
      <c r="KA166" s="168">
        <v>4.5555555555555554</v>
      </c>
      <c r="KB166" s="168">
        <v>8.25</v>
      </c>
      <c r="KC166" s="168">
        <v>1.5</v>
      </c>
      <c r="KD166" s="168"/>
      <c r="KE166" s="168"/>
      <c r="KF166" s="168"/>
      <c r="KG166" s="169"/>
      <c r="KH166" s="464">
        <f t="shared" si="49"/>
        <v>6.8613048705176771</v>
      </c>
      <c r="KI166" s="149">
        <v>1130</v>
      </c>
      <c r="KJ166" s="150">
        <v>252</v>
      </c>
      <c r="KK166" s="150"/>
      <c r="KL166" s="150"/>
      <c r="KM166" s="150"/>
      <c r="KN166" s="296">
        <v>1098</v>
      </c>
      <c r="KO166" s="330">
        <f t="shared" si="50"/>
        <v>0.45564516129032256</v>
      </c>
      <c r="KP166" s="331">
        <f t="shared" si="51"/>
        <v>0.10161290322580645</v>
      </c>
      <c r="KQ166" s="331">
        <f t="shared" si="52"/>
        <v>0</v>
      </c>
      <c r="KR166" s="331">
        <f t="shared" si="53"/>
        <v>0</v>
      </c>
      <c r="KS166" s="331">
        <f t="shared" si="54"/>
        <v>0</v>
      </c>
      <c r="KT166" s="332">
        <v>0.44274193548387097</v>
      </c>
      <c r="KU166" s="324">
        <v>2621.2788999999998</v>
      </c>
      <c r="KV166" s="170">
        <v>367.72539999999998</v>
      </c>
      <c r="KW166" s="342">
        <v>2989.0043000000001</v>
      </c>
      <c r="KX166" s="351">
        <f t="shared" si="55"/>
        <v>0.12302605252190503</v>
      </c>
      <c r="KY166" s="352">
        <f t="shared" si="56"/>
        <v>1.2052436693548387</v>
      </c>
      <c r="KZ166" s="346">
        <v>1525.2934999999998</v>
      </c>
      <c r="LA166" s="171">
        <v>1352.0675999999999</v>
      </c>
      <c r="LB166" s="172">
        <v>111.64320000000001</v>
      </c>
      <c r="LC166" s="173">
        <v>0.51030154088436741</v>
      </c>
      <c r="LD166" s="174">
        <v>43</v>
      </c>
      <c r="LE166" s="175">
        <v>482</v>
      </c>
      <c r="LF166" s="175">
        <v>2</v>
      </c>
      <c r="LG166" s="175">
        <v>75</v>
      </c>
      <c r="LH166" s="175">
        <v>906</v>
      </c>
      <c r="LI166" s="175">
        <v>1176</v>
      </c>
      <c r="LJ166" s="175">
        <v>1286</v>
      </c>
      <c r="LK166" s="175">
        <v>786</v>
      </c>
      <c r="LL166" s="175">
        <v>4322</v>
      </c>
      <c r="LM166" s="175">
        <v>452</v>
      </c>
      <c r="LN166" s="175">
        <v>300</v>
      </c>
      <c r="LO166" s="175">
        <v>426</v>
      </c>
      <c r="LP166" s="175">
        <v>69</v>
      </c>
      <c r="LQ166" s="175">
        <v>11</v>
      </c>
      <c r="LR166" s="175"/>
      <c r="LS166" s="175"/>
      <c r="LT166" s="175">
        <v>203</v>
      </c>
      <c r="LU166" s="175">
        <v>47</v>
      </c>
      <c r="LV166" s="175">
        <v>167</v>
      </c>
      <c r="LW166" s="175">
        <v>6</v>
      </c>
      <c r="LX166" s="175">
        <v>5</v>
      </c>
      <c r="LY166" s="175">
        <v>45</v>
      </c>
      <c r="LZ166" s="175">
        <v>29</v>
      </c>
      <c r="MA166" s="175">
        <v>22</v>
      </c>
      <c r="MB166" s="175"/>
      <c r="MC166" s="175"/>
      <c r="MD166" s="175"/>
      <c r="ME166" s="364"/>
      <c r="MF166" s="374">
        <f t="shared" si="57"/>
        <v>10860</v>
      </c>
      <c r="MG166" s="375">
        <f t="shared" si="58"/>
        <v>29.672131147540984</v>
      </c>
      <c r="MH166" s="369">
        <v>876</v>
      </c>
      <c r="MI166" s="156">
        <v>65</v>
      </c>
      <c r="MJ166" s="156"/>
      <c r="MK166" s="156">
        <v>18</v>
      </c>
      <c r="ML166" s="156">
        <v>85</v>
      </c>
      <c r="MM166" s="156">
        <v>146</v>
      </c>
      <c r="MN166" s="156">
        <v>136</v>
      </c>
      <c r="MO166" s="156">
        <v>16</v>
      </c>
      <c r="MP166" s="156">
        <v>32</v>
      </c>
      <c r="MQ166" s="156">
        <v>1</v>
      </c>
      <c r="MR166" s="156">
        <v>1</v>
      </c>
      <c r="MS166" s="156">
        <v>15</v>
      </c>
      <c r="MT166" s="156"/>
      <c r="MU166" s="156"/>
      <c r="MV166" s="156"/>
      <c r="MW166" s="156"/>
      <c r="MX166" s="156">
        <v>15</v>
      </c>
      <c r="MY166" s="156"/>
      <c r="MZ166" s="156">
        <v>125</v>
      </c>
      <c r="NA166" s="156">
        <v>1</v>
      </c>
      <c r="NB166" s="156">
        <v>4</v>
      </c>
      <c r="NC166" s="156">
        <v>20</v>
      </c>
      <c r="ND166" s="156"/>
      <c r="NE166" s="156"/>
      <c r="NF166" s="156"/>
      <c r="NG166" s="156"/>
      <c r="NH166" s="156"/>
      <c r="NI166" s="278"/>
      <c r="NJ166" s="289">
        <f t="shared" si="59"/>
        <v>1556</v>
      </c>
      <c r="NK166" s="290">
        <f t="shared" si="60"/>
        <v>4.2513661202185791</v>
      </c>
      <c r="NL166" s="386">
        <f t="shared" si="61"/>
        <v>10860</v>
      </c>
      <c r="NM166" s="387">
        <f t="shared" si="62"/>
        <v>1556</v>
      </c>
      <c r="NN166" s="393">
        <f t="shared" si="63"/>
        <v>0.12532216494845361</v>
      </c>
      <c r="NO166" s="380"/>
      <c r="NP166" s="176"/>
      <c r="NQ166" s="176"/>
      <c r="NR166" s="176"/>
      <c r="NS166" s="176">
        <v>930</v>
      </c>
      <c r="NT166" s="176">
        <v>468</v>
      </c>
      <c r="NU166" s="176">
        <v>158</v>
      </c>
      <c r="NV166" s="176"/>
      <c r="NW166" s="176"/>
      <c r="NX166" s="176"/>
      <c r="NY166" s="176"/>
      <c r="NZ166" s="176"/>
      <c r="OA166" s="176"/>
      <c r="OB166" s="176"/>
      <c r="OC166" s="176"/>
      <c r="OD166" s="176"/>
      <c r="OE166" s="397"/>
      <c r="OF166" s="403">
        <f t="shared" si="64"/>
        <v>1556</v>
      </c>
      <c r="OG166" s="407">
        <f t="shared" si="65"/>
        <v>0</v>
      </c>
      <c r="OH166" s="415">
        <v>876</v>
      </c>
      <c r="OI166" s="416">
        <v>10</v>
      </c>
      <c r="OJ166" s="416">
        <v>24</v>
      </c>
      <c r="OK166" s="416">
        <v>910</v>
      </c>
      <c r="OL166" s="416"/>
      <c r="OM166" s="416"/>
      <c r="ON166" s="416"/>
      <c r="OO166" s="416"/>
      <c r="OP166" s="417">
        <v>910</v>
      </c>
      <c r="OQ166" s="429"/>
      <c r="OR166" s="430"/>
      <c r="OS166" s="431"/>
      <c r="OT166" s="400"/>
      <c r="OU166" s="177"/>
      <c r="OV166" s="171">
        <v>2.25</v>
      </c>
      <c r="OW166" s="177">
        <v>0.45</v>
      </c>
      <c r="OX166" s="177"/>
      <c r="OY166" s="177"/>
      <c r="OZ166" s="171">
        <v>14.15</v>
      </c>
      <c r="PA166" s="178">
        <v>2.83</v>
      </c>
      <c r="PB166" s="155"/>
      <c r="PC166" s="156"/>
      <c r="PD166" s="156"/>
      <c r="PE166" s="156"/>
      <c r="PF166" s="156"/>
      <c r="PG166" s="156"/>
      <c r="PH166" s="156"/>
      <c r="PI166" s="156"/>
      <c r="PJ166" s="157"/>
    </row>
    <row r="167" spans="1:426" x14ac:dyDescent="0.15">
      <c r="A167" s="130" t="s">
        <v>960</v>
      </c>
      <c r="B167" s="131" t="s">
        <v>961</v>
      </c>
      <c r="C167" s="132" t="s">
        <v>962</v>
      </c>
      <c r="D167" s="131" t="s">
        <v>963</v>
      </c>
      <c r="E167" s="131" t="s">
        <v>280</v>
      </c>
      <c r="F167" s="132" t="s">
        <v>293</v>
      </c>
      <c r="G167" s="132" t="s">
        <v>294</v>
      </c>
      <c r="H167" s="132" t="s">
        <v>209</v>
      </c>
      <c r="I167" s="132" t="s">
        <v>210</v>
      </c>
      <c r="J167" s="133" t="s">
        <v>211</v>
      </c>
      <c r="K167" s="134">
        <v>15649319</v>
      </c>
      <c r="L167" s="135">
        <v>237506</v>
      </c>
      <c r="M167" s="135">
        <v>14837319</v>
      </c>
      <c r="N167" s="135">
        <v>6297192</v>
      </c>
      <c r="O167" s="136">
        <v>0.42441575866906955</v>
      </c>
      <c r="P167" s="137">
        <v>812000</v>
      </c>
      <c r="Q167" s="138">
        <v>25453.487409999998</v>
      </c>
      <c r="R167" s="139">
        <v>13241078.743690005</v>
      </c>
      <c r="S167" s="139">
        <v>505544.91437999991</v>
      </c>
      <c r="T167" s="139">
        <v>13772077.145480003</v>
      </c>
      <c r="U167" s="467">
        <f t="shared" si="44"/>
        <v>0.88004322395626311</v>
      </c>
      <c r="V167" s="140">
        <v>1082.4027530000001</v>
      </c>
      <c r="W167" s="141">
        <v>50.58</v>
      </c>
      <c r="X167" s="141">
        <v>2139.437312</v>
      </c>
      <c r="Y167" s="141">
        <v>697.65624339999999</v>
      </c>
      <c r="Z167" s="141">
        <v>267.31454500000001</v>
      </c>
      <c r="AA167" s="141">
        <v>660.95051320000005</v>
      </c>
      <c r="AB167" s="141">
        <v>29.13310053</v>
      </c>
      <c r="AC167" s="141">
        <v>712.859375</v>
      </c>
      <c r="AD167" s="141">
        <v>419.33240080000002</v>
      </c>
      <c r="AE167" s="141">
        <v>6059.6662429300004</v>
      </c>
      <c r="AF167" s="142">
        <v>0.21966684154741928</v>
      </c>
      <c r="AG167" s="143">
        <v>0.43418536742740582</v>
      </c>
      <c r="AH167" s="147">
        <v>1</v>
      </c>
      <c r="AI167" s="148"/>
      <c r="AJ167" s="149">
        <v>19303</v>
      </c>
      <c r="AK167" s="150">
        <v>19562</v>
      </c>
      <c r="AL167" s="150">
        <v>11417</v>
      </c>
      <c r="AM167" s="150">
        <v>8699</v>
      </c>
      <c r="AN167" s="151">
        <v>103998</v>
      </c>
      <c r="AO167" s="149">
        <v>58215</v>
      </c>
      <c r="AP167" s="150">
        <v>18161</v>
      </c>
      <c r="AQ167" s="151">
        <v>19176</v>
      </c>
      <c r="AR167" s="152">
        <v>1</v>
      </c>
      <c r="AS167" s="153"/>
      <c r="AT167" s="153"/>
      <c r="AU167" s="153">
        <v>1</v>
      </c>
      <c r="AV167" s="153">
        <v>1</v>
      </c>
      <c r="AW167" s="153">
        <v>1</v>
      </c>
      <c r="AX167" s="153">
        <v>1</v>
      </c>
      <c r="AY167" s="153">
        <v>1</v>
      </c>
      <c r="AZ167" s="153">
        <v>1</v>
      </c>
      <c r="BA167" s="153">
        <v>1</v>
      </c>
      <c r="BB167" s="153">
        <v>1</v>
      </c>
      <c r="BC167" s="153">
        <v>1</v>
      </c>
      <c r="BD167" s="153">
        <v>1</v>
      </c>
      <c r="BE167" s="153">
        <v>1</v>
      </c>
      <c r="BF167" s="153">
        <v>1</v>
      </c>
      <c r="BG167" s="153"/>
      <c r="BH167" s="153"/>
      <c r="BI167" s="153">
        <v>1</v>
      </c>
      <c r="BJ167" s="153">
        <v>1</v>
      </c>
      <c r="BK167" s="153">
        <v>1</v>
      </c>
      <c r="BL167" s="153"/>
      <c r="BM167" s="153"/>
      <c r="BN167" s="153">
        <v>1</v>
      </c>
      <c r="BO167" s="153">
        <v>1</v>
      </c>
      <c r="BP167" s="153">
        <v>1</v>
      </c>
      <c r="BQ167" s="153"/>
      <c r="BR167" s="153">
        <v>1</v>
      </c>
      <c r="BS167" s="154">
        <v>20</v>
      </c>
      <c r="BT167" s="155"/>
      <c r="BU167" s="156"/>
      <c r="BV167" s="156"/>
      <c r="BW167" s="156"/>
      <c r="BX167" s="156">
        <v>42</v>
      </c>
      <c r="BY167" s="156">
        <v>28</v>
      </c>
      <c r="BZ167" s="156">
        <v>29</v>
      </c>
      <c r="CA167" s="156"/>
      <c r="CB167" s="156">
        <v>68</v>
      </c>
      <c r="CC167" s="156"/>
      <c r="CD167" s="156">
        <v>51</v>
      </c>
      <c r="CE167" s="156">
        <v>44</v>
      </c>
      <c r="CF167" s="156">
        <v>150</v>
      </c>
      <c r="CG167" s="156">
        <v>38</v>
      </c>
      <c r="CH167" s="156"/>
      <c r="CI167" s="156">
        <v>75</v>
      </c>
      <c r="CJ167" s="156">
        <v>136</v>
      </c>
      <c r="CK167" s="156"/>
      <c r="CL167" s="156">
        <v>52</v>
      </c>
      <c r="CM167" s="156">
        <v>48</v>
      </c>
      <c r="CN167" s="156"/>
      <c r="CO167" s="156">
        <v>79</v>
      </c>
      <c r="CP167" s="156">
        <v>52</v>
      </c>
      <c r="CQ167" s="156">
        <v>49</v>
      </c>
      <c r="CR167" s="156"/>
      <c r="CS167" s="156">
        <v>55</v>
      </c>
      <c r="CT167" s="156">
        <v>18</v>
      </c>
      <c r="CU167" s="156"/>
      <c r="CV167" s="156">
        <v>84</v>
      </c>
      <c r="CW167" s="156">
        <v>26</v>
      </c>
      <c r="CX167" s="156">
        <v>25</v>
      </c>
      <c r="CY167" s="156">
        <v>73</v>
      </c>
      <c r="CZ167" s="156">
        <v>25</v>
      </c>
      <c r="DA167" s="156">
        <v>104</v>
      </c>
      <c r="DB167" s="156"/>
      <c r="DC167" s="156">
        <v>66</v>
      </c>
      <c r="DD167" s="156"/>
      <c r="DE167" s="156">
        <v>54</v>
      </c>
      <c r="DF167" s="156">
        <v>53</v>
      </c>
      <c r="DG167" s="278">
        <v>30</v>
      </c>
      <c r="DH167" s="289">
        <v>1554</v>
      </c>
      <c r="DI167" s="290">
        <f t="shared" si="45"/>
        <v>27</v>
      </c>
      <c r="DJ167" s="284"/>
      <c r="DK167" s="158"/>
      <c r="DL167" s="158"/>
      <c r="DM167" s="158"/>
      <c r="DN167" s="158">
        <v>0.38407494145199061</v>
      </c>
      <c r="DO167" s="158">
        <v>0.41471506635441063</v>
      </c>
      <c r="DP167" s="158">
        <v>0.4344262295081967</v>
      </c>
      <c r="DQ167" s="158"/>
      <c r="DR167" s="158">
        <v>0.56545323047251683</v>
      </c>
      <c r="DS167" s="158"/>
      <c r="DT167" s="158">
        <v>0.61593271188256726</v>
      </c>
      <c r="DU167" s="158">
        <v>0.8508445106805762</v>
      </c>
      <c r="DV167" s="158">
        <v>0.51459016393442625</v>
      </c>
      <c r="DW167" s="158">
        <v>1.0769341386252516</v>
      </c>
      <c r="DX167" s="158"/>
      <c r="DY167" s="158">
        <v>0.66389799635701274</v>
      </c>
      <c r="DZ167" s="158">
        <v>0.43201542912246865</v>
      </c>
      <c r="EA167" s="158"/>
      <c r="EB167" s="158">
        <v>0.63692728036990331</v>
      </c>
      <c r="EC167" s="158">
        <v>0.11441256830601093</v>
      </c>
      <c r="ED167" s="158"/>
      <c r="EE167" s="158">
        <v>0.62889949505429898</v>
      </c>
      <c r="EF167" s="158">
        <v>0.53630727196300965</v>
      </c>
      <c r="EG167" s="158">
        <v>0.55748856919817102</v>
      </c>
      <c r="EH167" s="158"/>
      <c r="EI167" s="158">
        <v>0.46458022851465475</v>
      </c>
      <c r="EJ167" s="158">
        <v>0.5244383727990285</v>
      </c>
      <c r="EK167" s="158"/>
      <c r="EL167" s="158">
        <v>0.41533307311995837</v>
      </c>
      <c r="EM167" s="158">
        <v>0.5670449768810425</v>
      </c>
      <c r="EN167" s="158">
        <v>0.38710382513661201</v>
      </c>
      <c r="EO167" s="158">
        <v>0.52679841305486941</v>
      </c>
      <c r="EP167" s="158">
        <v>0.44306010928961748</v>
      </c>
      <c r="EQ167" s="158">
        <v>0.71230033627574607</v>
      </c>
      <c r="ER167" s="158"/>
      <c r="ES167" s="158">
        <v>0.78750620963735718</v>
      </c>
      <c r="ET167" s="158"/>
      <c r="EU167" s="158">
        <v>0.57564258247318356</v>
      </c>
      <c r="EV167" s="158">
        <v>0.4920094855139705</v>
      </c>
      <c r="EW167" s="159">
        <v>0.59526411657559197</v>
      </c>
      <c r="EX167" s="160">
        <v>0.55515292810374772</v>
      </c>
      <c r="EY167" s="149">
        <v>38</v>
      </c>
      <c r="EZ167" s="150"/>
      <c r="FA167" s="150">
        <v>13</v>
      </c>
      <c r="FB167" s="150"/>
      <c r="FC167" s="150"/>
      <c r="FD167" s="150"/>
      <c r="FE167" s="150">
        <v>9</v>
      </c>
      <c r="FF167" s="150"/>
      <c r="FG167" s="150">
        <v>12</v>
      </c>
      <c r="FH167" s="150">
        <v>6</v>
      </c>
      <c r="FI167" s="150">
        <v>24</v>
      </c>
      <c r="FJ167" s="150"/>
      <c r="FK167" s="150">
        <v>18</v>
      </c>
      <c r="FL167" s="150">
        <v>15</v>
      </c>
      <c r="FM167" s="150"/>
      <c r="FN167" s="150">
        <v>24</v>
      </c>
      <c r="FO167" s="150">
        <v>14</v>
      </c>
      <c r="FP167" s="150"/>
      <c r="FQ167" s="150">
        <v>63</v>
      </c>
      <c r="FR167" s="150">
        <v>15</v>
      </c>
      <c r="FS167" s="150">
        <v>14</v>
      </c>
      <c r="FT167" s="150"/>
      <c r="FU167" s="150">
        <v>13</v>
      </c>
      <c r="FV167" s="150">
        <v>5</v>
      </c>
      <c r="FW167" s="150">
        <v>5</v>
      </c>
      <c r="FX167" s="150">
        <v>7</v>
      </c>
      <c r="FY167" s="150">
        <v>5</v>
      </c>
      <c r="FZ167" s="150">
        <v>5</v>
      </c>
      <c r="GA167" s="150">
        <v>15</v>
      </c>
      <c r="GB167" s="150">
        <v>11</v>
      </c>
      <c r="GC167" s="150">
        <v>6</v>
      </c>
      <c r="GD167" s="296">
        <v>6</v>
      </c>
      <c r="GE167" s="307">
        <v>343</v>
      </c>
      <c r="GF167" s="308">
        <f t="shared" si="46"/>
        <v>23</v>
      </c>
      <c r="GG167" s="302">
        <v>0.56643658326143231</v>
      </c>
      <c r="GH167" s="161"/>
      <c r="GI167" s="161">
        <v>0.51366120218579236</v>
      </c>
      <c r="GJ167" s="161"/>
      <c r="GK167" s="161"/>
      <c r="GL167" s="161"/>
      <c r="GM167" s="161">
        <v>0.46539162112932603</v>
      </c>
      <c r="GN167" s="161"/>
      <c r="GO167" s="161">
        <v>0.83674863387978138</v>
      </c>
      <c r="GP167" s="161">
        <v>0.69171220400728595</v>
      </c>
      <c r="GQ167" s="161">
        <v>0.58162568306010931</v>
      </c>
      <c r="GR167" s="161"/>
      <c r="GS167" s="161">
        <v>0.85291438979963574</v>
      </c>
      <c r="GT167" s="161">
        <v>0.59653916211293256</v>
      </c>
      <c r="GU167" s="161"/>
      <c r="GV167" s="161">
        <v>0.70628415300546443</v>
      </c>
      <c r="GW167" s="161">
        <v>0.78493364558938328</v>
      </c>
      <c r="GX167" s="161"/>
      <c r="GY167" s="161">
        <v>0.48989504727209643</v>
      </c>
      <c r="GZ167" s="161">
        <v>0.74098360655737705</v>
      </c>
      <c r="HA167" s="161">
        <v>0.59270101483216242</v>
      </c>
      <c r="HB167" s="161"/>
      <c r="HC167" s="161">
        <v>0.9609079445145019</v>
      </c>
      <c r="HD167" s="161">
        <v>0.87814207650273224</v>
      </c>
      <c r="HE167" s="161">
        <v>0.59617486338797809</v>
      </c>
      <c r="HF167" s="161">
        <v>0.79156908665105385</v>
      </c>
      <c r="HG167" s="161">
        <v>0.61038251366120222</v>
      </c>
      <c r="HH167" s="161">
        <v>0.7644808743169399</v>
      </c>
      <c r="HI167" s="161">
        <v>0.72040072859744986</v>
      </c>
      <c r="HJ167" s="161">
        <v>0.58966716343765524</v>
      </c>
      <c r="HK167" s="161">
        <v>0.7727686703096539</v>
      </c>
      <c r="HL167" s="162">
        <v>0.83242258652094714</v>
      </c>
      <c r="HM167" s="163">
        <v>0.64798706367793024</v>
      </c>
      <c r="HN167" s="152"/>
      <c r="HO167" s="153"/>
      <c r="HP167" s="153"/>
      <c r="HQ167" s="153"/>
      <c r="HR167" s="153">
        <v>2</v>
      </c>
      <c r="HS167" s="164"/>
      <c r="HT167" s="153">
        <v>3</v>
      </c>
      <c r="HU167" s="165">
        <v>5.9198542805100181E-2</v>
      </c>
      <c r="HV167" s="154"/>
      <c r="HW167" s="144">
        <v>652</v>
      </c>
      <c r="HX167" s="145">
        <v>5447</v>
      </c>
      <c r="HY167" s="145">
        <v>2002</v>
      </c>
      <c r="HZ167" s="145">
        <v>4591</v>
      </c>
      <c r="IA167" s="145">
        <v>3891</v>
      </c>
      <c r="IB167" s="145">
        <v>5224</v>
      </c>
      <c r="IC167" s="145">
        <v>5601</v>
      </c>
      <c r="ID167" s="145">
        <v>1873</v>
      </c>
      <c r="IE167" s="145">
        <v>7497</v>
      </c>
      <c r="IF167" s="145">
        <v>2209</v>
      </c>
      <c r="IG167" s="145">
        <v>1660</v>
      </c>
      <c r="IH167" s="145">
        <v>3262</v>
      </c>
      <c r="II167" s="145">
        <v>1002</v>
      </c>
      <c r="IJ167" s="145">
        <v>3505</v>
      </c>
      <c r="IK167" s="145">
        <v>6321</v>
      </c>
      <c r="IL167" s="145">
        <v>5398</v>
      </c>
      <c r="IM167" s="145">
        <v>931</v>
      </c>
      <c r="IN167" s="145">
        <v>1863</v>
      </c>
      <c r="IO167" s="145">
        <v>950</v>
      </c>
      <c r="IP167" s="145">
        <v>1603</v>
      </c>
      <c r="IQ167" s="145">
        <v>437</v>
      </c>
      <c r="IR167" s="145">
        <v>627</v>
      </c>
      <c r="IS167" s="145">
        <v>327</v>
      </c>
      <c r="IT167" s="145">
        <v>2072</v>
      </c>
      <c r="IU167" s="145">
        <v>1465</v>
      </c>
      <c r="IV167" s="145">
        <v>130</v>
      </c>
      <c r="IW167" s="145">
        <v>60</v>
      </c>
      <c r="IX167" s="146">
        <v>8</v>
      </c>
      <c r="IY167" s="166">
        <v>70608</v>
      </c>
      <c r="IZ167" s="315">
        <f t="shared" si="47"/>
        <v>1.1075232268298209E-2</v>
      </c>
      <c r="JA167" s="439">
        <f t="shared" si="48"/>
        <v>192.91803278688525</v>
      </c>
      <c r="JB167" s="444">
        <v>13146</v>
      </c>
      <c r="JC167" s="452">
        <v>0.1861828687967369</v>
      </c>
      <c r="JD167" s="445">
        <v>42792</v>
      </c>
      <c r="JE167" s="454">
        <v>0.60605030591434395</v>
      </c>
      <c r="JF167" s="167">
        <v>21.636503067484664</v>
      </c>
      <c r="JG167" s="168">
        <v>6.2168165962915367</v>
      </c>
      <c r="JH167" s="168">
        <v>5.6638361638361641</v>
      </c>
      <c r="JI167" s="168">
        <v>4.3927248965367021</v>
      </c>
      <c r="JJ167" s="168">
        <v>8.0591107684399894</v>
      </c>
      <c r="JK167" s="168">
        <v>5.8914624808575802</v>
      </c>
      <c r="JL167" s="168">
        <v>6.0119621496161404</v>
      </c>
      <c r="JM167" s="168">
        <v>7.8990923651895359</v>
      </c>
      <c r="JN167" s="168">
        <v>6.4601840736294518</v>
      </c>
      <c r="JO167" s="168">
        <v>6.265278406518787</v>
      </c>
      <c r="JP167" s="168">
        <v>5.1981927710843374</v>
      </c>
      <c r="JQ167" s="168">
        <v>6.4236664622930721</v>
      </c>
      <c r="JR167" s="168">
        <v>4.6157684630738522</v>
      </c>
      <c r="JS167" s="168">
        <v>3.2975748930099855</v>
      </c>
      <c r="JT167" s="168">
        <v>4.2399936718873592</v>
      </c>
      <c r="JU167" s="168">
        <v>6.5500185253797705</v>
      </c>
      <c r="JV167" s="168">
        <v>7.0311493018259936</v>
      </c>
      <c r="JW167" s="168">
        <v>8.3263553408480941</v>
      </c>
      <c r="JX167" s="168">
        <v>9.5736842105263165</v>
      </c>
      <c r="JY167" s="168">
        <v>17.349344978165938</v>
      </c>
      <c r="JZ167" s="168">
        <v>6.0892448512585808</v>
      </c>
      <c r="KA167" s="168">
        <v>6.3779904306220097</v>
      </c>
      <c r="KB167" s="168">
        <v>10</v>
      </c>
      <c r="KC167" s="168">
        <v>2.9266409266409266</v>
      </c>
      <c r="KD167" s="168">
        <v>16.594539249146759</v>
      </c>
      <c r="KE167" s="168">
        <v>15.923076923076923</v>
      </c>
      <c r="KF167" s="168">
        <v>12.633333333333333</v>
      </c>
      <c r="KG167" s="169">
        <v>4</v>
      </c>
      <c r="KH167" s="464">
        <f t="shared" si="49"/>
        <v>8.0588409035919195</v>
      </c>
      <c r="KI167" s="149">
        <v>22604</v>
      </c>
      <c r="KJ167" s="150">
        <v>11042</v>
      </c>
      <c r="KK167" s="150">
        <v>3358</v>
      </c>
      <c r="KL167" s="150">
        <v>2075</v>
      </c>
      <c r="KM167" s="150">
        <v>3</v>
      </c>
      <c r="KN167" s="296">
        <v>31526</v>
      </c>
      <c r="KO167" s="330">
        <f t="shared" si="50"/>
        <v>0.32013369589848178</v>
      </c>
      <c r="KP167" s="331">
        <f t="shared" si="51"/>
        <v>0.15638454566054838</v>
      </c>
      <c r="KQ167" s="331">
        <f t="shared" si="52"/>
        <v>4.7558350328574667E-2</v>
      </c>
      <c r="KR167" s="331">
        <f t="shared" si="53"/>
        <v>2.9387604803988217E-2</v>
      </c>
      <c r="KS167" s="331">
        <f t="shared" si="54"/>
        <v>4.2488103331067299E-5</v>
      </c>
      <c r="KT167" s="332">
        <v>0.4464933152050759</v>
      </c>
      <c r="KU167" s="324">
        <v>67706.445300000021</v>
      </c>
      <c r="KV167" s="170">
        <v>11184.342500000004</v>
      </c>
      <c r="KW167" s="342">
        <v>78890.787799999976</v>
      </c>
      <c r="KX167" s="351">
        <f t="shared" si="55"/>
        <v>0.14176994313143376</v>
      </c>
      <c r="KY167" s="352">
        <f t="shared" si="56"/>
        <v>1.1173066479719009</v>
      </c>
      <c r="KZ167" s="346">
        <v>33992.990699999995</v>
      </c>
      <c r="LA167" s="171">
        <v>27047.984100000005</v>
      </c>
      <c r="LB167" s="172">
        <v>17849.813000000002</v>
      </c>
      <c r="LC167" s="173">
        <v>0.43088669346511455</v>
      </c>
      <c r="LD167" s="174">
        <v>2273</v>
      </c>
      <c r="LE167" s="175">
        <v>21169</v>
      </c>
      <c r="LF167" s="175">
        <v>9246</v>
      </c>
      <c r="LG167" s="175">
        <v>14404</v>
      </c>
      <c r="LH167" s="175">
        <v>23315</v>
      </c>
      <c r="LI167" s="175">
        <v>18940</v>
      </c>
      <c r="LJ167" s="175">
        <v>22876</v>
      </c>
      <c r="LK167" s="175">
        <v>10705</v>
      </c>
      <c r="LL167" s="175">
        <v>33477</v>
      </c>
      <c r="LM167" s="175">
        <v>10247</v>
      </c>
      <c r="LN167" s="175">
        <v>6086</v>
      </c>
      <c r="LO167" s="175">
        <v>15895</v>
      </c>
      <c r="LP167" s="175">
        <v>3232</v>
      </c>
      <c r="LQ167" s="175">
        <v>7648</v>
      </c>
      <c r="LR167" s="175">
        <v>19209</v>
      </c>
      <c r="LS167" s="175">
        <v>18367</v>
      </c>
      <c r="LT167" s="175">
        <v>4071</v>
      </c>
      <c r="LU167" s="175">
        <v>10156</v>
      </c>
      <c r="LV167" s="175">
        <v>6400</v>
      </c>
      <c r="LW167" s="175">
        <v>25250</v>
      </c>
      <c r="LX167" s="175">
        <v>2019</v>
      </c>
      <c r="LY167" s="175">
        <v>2634</v>
      </c>
      <c r="LZ167" s="175">
        <v>2380</v>
      </c>
      <c r="MA167" s="175">
        <v>4019</v>
      </c>
      <c r="MB167" s="175">
        <v>19129</v>
      </c>
      <c r="MC167" s="175">
        <v>889</v>
      </c>
      <c r="MD167" s="175">
        <v>286</v>
      </c>
      <c r="ME167" s="364">
        <v>24</v>
      </c>
      <c r="MF167" s="374">
        <f t="shared" si="57"/>
        <v>314346</v>
      </c>
      <c r="MG167" s="375">
        <f t="shared" si="58"/>
        <v>858.86885245901635</v>
      </c>
      <c r="MH167" s="369">
        <v>11202</v>
      </c>
      <c r="MI167" s="156">
        <v>7308</v>
      </c>
      <c r="MJ167" s="156">
        <v>119</v>
      </c>
      <c r="MK167" s="156">
        <v>1969</v>
      </c>
      <c r="ML167" s="156">
        <v>4197</v>
      </c>
      <c r="MM167" s="156">
        <v>6719</v>
      </c>
      <c r="MN167" s="156">
        <v>5572</v>
      </c>
      <c r="MO167" s="156">
        <v>2220</v>
      </c>
      <c r="MP167" s="156">
        <v>7538</v>
      </c>
      <c r="MQ167" s="156">
        <v>1415</v>
      </c>
      <c r="MR167" s="156">
        <v>1066</v>
      </c>
      <c r="MS167" s="156">
        <v>1801</v>
      </c>
      <c r="MT167" s="156">
        <v>393</v>
      </c>
      <c r="MU167" s="156">
        <v>942</v>
      </c>
      <c r="MV167" s="156">
        <v>1641</v>
      </c>
      <c r="MW167" s="156">
        <v>11593</v>
      </c>
      <c r="MX167" s="156">
        <v>1645</v>
      </c>
      <c r="MY167" s="156">
        <v>3578</v>
      </c>
      <c r="MZ167" s="156">
        <v>1780</v>
      </c>
      <c r="NA167" s="156">
        <v>965</v>
      </c>
      <c r="NB167" s="156">
        <v>258</v>
      </c>
      <c r="NC167" s="156">
        <v>764</v>
      </c>
      <c r="ND167" s="156">
        <v>565</v>
      </c>
      <c r="NE167" s="156">
        <v>150</v>
      </c>
      <c r="NF167" s="156">
        <v>3731</v>
      </c>
      <c r="NG167" s="156">
        <v>1055</v>
      </c>
      <c r="NH167" s="156">
        <v>408</v>
      </c>
      <c r="NI167" s="278">
        <v>1</v>
      </c>
      <c r="NJ167" s="289">
        <f t="shared" si="59"/>
        <v>80595</v>
      </c>
      <c r="NK167" s="290">
        <f t="shared" si="60"/>
        <v>220.20491803278688</v>
      </c>
      <c r="NL167" s="386">
        <f t="shared" si="61"/>
        <v>314346</v>
      </c>
      <c r="NM167" s="387">
        <f t="shared" si="62"/>
        <v>80595</v>
      </c>
      <c r="NN167" s="393">
        <f t="shared" si="63"/>
        <v>0.20406845579466301</v>
      </c>
      <c r="NO167" s="380">
        <v>3907</v>
      </c>
      <c r="NP167" s="176">
        <v>531</v>
      </c>
      <c r="NQ167" s="176">
        <v>1699</v>
      </c>
      <c r="NR167" s="176">
        <v>3379</v>
      </c>
      <c r="NS167" s="176">
        <v>6282</v>
      </c>
      <c r="NT167" s="176">
        <v>15804</v>
      </c>
      <c r="NU167" s="176">
        <v>24683</v>
      </c>
      <c r="NV167" s="176">
        <v>397</v>
      </c>
      <c r="NW167" s="176"/>
      <c r="NX167" s="176">
        <v>2730</v>
      </c>
      <c r="NY167" s="176">
        <v>8204</v>
      </c>
      <c r="NZ167" s="176">
        <v>426</v>
      </c>
      <c r="OA167" s="176">
        <v>3260</v>
      </c>
      <c r="OB167" s="176">
        <v>1325</v>
      </c>
      <c r="OC167" s="176">
        <v>6436</v>
      </c>
      <c r="OD167" s="176">
        <v>951</v>
      </c>
      <c r="OE167" s="397">
        <v>581</v>
      </c>
      <c r="OF167" s="403">
        <f t="shared" si="64"/>
        <v>80595</v>
      </c>
      <c r="OG167" s="407">
        <f t="shared" si="65"/>
        <v>0.12025559898256716</v>
      </c>
      <c r="OH167" s="415">
        <v>4120</v>
      </c>
      <c r="OI167" s="416">
        <v>83</v>
      </c>
      <c r="OJ167" s="416">
        <v>409</v>
      </c>
      <c r="OK167" s="416">
        <v>4612</v>
      </c>
      <c r="OL167" s="416">
        <v>3289</v>
      </c>
      <c r="OM167" s="416">
        <v>2135</v>
      </c>
      <c r="ON167" s="416">
        <v>2135</v>
      </c>
      <c r="OO167" s="416">
        <v>7559</v>
      </c>
      <c r="OP167" s="417">
        <v>12171</v>
      </c>
      <c r="OQ167" s="429">
        <v>99</v>
      </c>
      <c r="OR167" s="430">
        <v>290</v>
      </c>
      <c r="OS167" s="431">
        <v>389</v>
      </c>
      <c r="OT167" s="346">
        <v>44</v>
      </c>
      <c r="OU167" s="177">
        <v>1.1578947368421053</v>
      </c>
      <c r="OV167" s="171">
        <v>166.01</v>
      </c>
      <c r="OW167" s="177">
        <v>0.5442950819672131</v>
      </c>
      <c r="OX167" s="171">
        <v>170.8</v>
      </c>
      <c r="OY167" s="177">
        <v>4.4947368421052634</v>
      </c>
      <c r="OZ167" s="171">
        <v>841.54000000000019</v>
      </c>
      <c r="PA167" s="178">
        <v>2.7591475409836073</v>
      </c>
      <c r="PB167" s="155"/>
      <c r="PC167" s="156"/>
      <c r="PD167" s="156"/>
      <c r="PE167" s="156"/>
      <c r="PF167" s="156"/>
      <c r="PG167" s="156"/>
      <c r="PH167" s="156"/>
      <c r="PI167" s="156"/>
      <c r="PJ167" s="157"/>
    </row>
    <row r="168" spans="1:426" x14ac:dyDescent="0.15">
      <c r="A168" s="130" t="s">
        <v>964</v>
      </c>
      <c r="B168" s="131" t="s">
        <v>965</v>
      </c>
      <c r="C168" s="132" t="s">
        <v>966</v>
      </c>
      <c r="D168" s="131" t="s">
        <v>967</v>
      </c>
      <c r="E168" s="131" t="s">
        <v>368</v>
      </c>
      <c r="F168" s="132" t="s">
        <v>580</v>
      </c>
      <c r="G168" s="132" t="s">
        <v>968</v>
      </c>
      <c r="H168" s="132" t="s">
        <v>320</v>
      </c>
      <c r="I168" s="132" t="s">
        <v>210</v>
      </c>
      <c r="J168" s="133" t="s">
        <v>282</v>
      </c>
      <c r="K168" s="134">
        <v>152891</v>
      </c>
      <c r="L168" s="135">
        <v>2129</v>
      </c>
      <c r="M168" s="135">
        <v>149312</v>
      </c>
      <c r="N168" s="135">
        <v>108656</v>
      </c>
      <c r="O168" s="136">
        <v>0.72771110158594088</v>
      </c>
      <c r="P168" s="137">
        <v>3579</v>
      </c>
      <c r="Q168" s="138">
        <v>6.5901199999999998</v>
      </c>
      <c r="R168" s="139">
        <v>146110.46013999998</v>
      </c>
      <c r="S168" s="139">
        <v>0</v>
      </c>
      <c r="T168" s="139">
        <v>146117.05025999999</v>
      </c>
      <c r="U168" s="467">
        <f t="shared" si="44"/>
        <v>0.95569425446886991</v>
      </c>
      <c r="V168" s="140">
        <v>16.78543651</v>
      </c>
      <c r="W168" s="141">
        <v>0</v>
      </c>
      <c r="X168" s="141">
        <v>43.601904759999996</v>
      </c>
      <c r="Y168" s="141">
        <v>19.851322750000001</v>
      </c>
      <c r="Z168" s="141">
        <v>7.2603703700000004</v>
      </c>
      <c r="AA168" s="141">
        <v>24.47185185</v>
      </c>
      <c r="AB168" s="141">
        <v>0</v>
      </c>
      <c r="AC168" s="141">
        <v>6</v>
      </c>
      <c r="AD168" s="141">
        <v>27.779404759999998</v>
      </c>
      <c r="AE168" s="141">
        <v>145.750291</v>
      </c>
      <c r="AF168" s="142">
        <v>0.14990893681078718</v>
      </c>
      <c r="AG168" s="143">
        <v>0.38940394440161036</v>
      </c>
      <c r="AH168" s="147"/>
      <c r="AI168" s="148"/>
      <c r="AJ168" s="149"/>
      <c r="AK168" s="150"/>
      <c r="AL168" s="150"/>
      <c r="AM168" s="150"/>
      <c r="AN168" s="151"/>
      <c r="AO168" s="149">
        <v>552</v>
      </c>
      <c r="AP168" s="150">
        <v>609</v>
      </c>
      <c r="AQ168" s="151"/>
      <c r="AR168" s="152"/>
      <c r="AS168" s="153"/>
      <c r="AT168" s="153"/>
      <c r="AU168" s="153"/>
      <c r="AV168" s="153"/>
      <c r="AW168" s="153"/>
      <c r="AX168" s="153"/>
      <c r="AY168" s="153"/>
      <c r="AZ168" s="153"/>
      <c r="BA168" s="153"/>
      <c r="BB168" s="153"/>
      <c r="BC168" s="153"/>
      <c r="BD168" s="153"/>
      <c r="BE168" s="153"/>
      <c r="BF168" s="153"/>
      <c r="BG168" s="153"/>
      <c r="BH168" s="153"/>
      <c r="BI168" s="153"/>
      <c r="BJ168" s="153"/>
      <c r="BK168" s="153"/>
      <c r="BL168" s="153"/>
      <c r="BM168" s="153"/>
      <c r="BN168" s="153"/>
      <c r="BO168" s="153"/>
      <c r="BP168" s="153"/>
      <c r="BQ168" s="153"/>
      <c r="BR168" s="153"/>
      <c r="BS168" s="154"/>
      <c r="BT168" s="155"/>
      <c r="BU168" s="156"/>
      <c r="BV168" s="156"/>
      <c r="BW168" s="156"/>
      <c r="BX168" s="156"/>
      <c r="BY168" s="156"/>
      <c r="BZ168" s="156"/>
      <c r="CA168" s="156"/>
      <c r="CB168" s="156"/>
      <c r="CC168" s="156"/>
      <c r="CD168" s="156"/>
      <c r="CE168" s="156"/>
      <c r="CF168" s="156"/>
      <c r="CG168" s="156"/>
      <c r="CH168" s="156"/>
      <c r="CI168" s="156"/>
      <c r="CJ168" s="156"/>
      <c r="CK168" s="156"/>
      <c r="CL168" s="156"/>
      <c r="CM168" s="156"/>
      <c r="CN168" s="156"/>
      <c r="CO168" s="156"/>
      <c r="CP168" s="156"/>
      <c r="CQ168" s="156"/>
      <c r="CR168" s="156"/>
      <c r="CS168" s="156"/>
      <c r="CT168" s="156"/>
      <c r="CU168" s="156"/>
      <c r="CV168" s="156"/>
      <c r="CW168" s="156"/>
      <c r="CX168" s="156"/>
      <c r="CY168" s="156"/>
      <c r="CZ168" s="156"/>
      <c r="DA168" s="156"/>
      <c r="DB168" s="156"/>
      <c r="DC168" s="156"/>
      <c r="DD168" s="156"/>
      <c r="DE168" s="156"/>
      <c r="DF168" s="156"/>
      <c r="DG168" s="278">
        <v>20</v>
      </c>
      <c r="DH168" s="289">
        <v>20</v>
      </c>
      <c r="DI168" s="290">
        <f t="shared" si="45"/>
        <v>1</v>
      </c>
      <c r="DJ168" s="284"/>
      <c r="DK168" s="158"/>
      <c r="DL168" s="158"/>
      <c r="DM168" s="158"/>
      <c r="DN168" s="158"/>
      <c r="DO168" s="158"/>
      <c r="DP168" s="158"/>
      <c r="DQ168" s="158"/>
      <c r="DR168" s="158"/>
      <c r="DS168" s="158"/>
      <c r="DT168" s="158"/>
      <c r="DU168" s="158"/>
      <c r="DV168" s="158"/>
      <c r="DW168" s="158"/>
      <c r="DX168" s="158"/>
      <c r="DY168" s="158"/>
      <c r="DZ168" s="158"/>
      <c r="EA168" s="158"/>
      <c r="EB168" s="158"/>
      <c r="EC168" s="158"/>
      <c r="ED168" s="158"/>
      <c r="EE168" s="158"/>
      <c r="EF168" s="158"/>
      <c r="EG168" s="158"/>
      <c r="EH168" s="158"/>
      <c r="EI168" s="158"/>
      <c r="EJ168" s="158"/>
      <c r="EK168" s="158"/>
      <c r="EL168" s="158"/>
      <c r="EM168" s="158"/>
      <c r="EN168" s="158"/>
      <c r="EO168" s="158"/>
      <c r="EP168" s="158"/>
      <c r="EQ168" s="158"/>
      <c r="ER168" s="158"/>
      <c r="ES168" s="158"/>
      <c r="ET168" s="158"/>
      <c r="EU168" s="158"/>
      <c r="EV168" s="158"/>
      <c r="EW168" s="159">
        <v>0.96229508196721314</v>
      </c>
      <c r="EX168" s="160">
        <v>0.96229508196721314</v>
      </c>
      <c r="EY168" s="149"/>
      <c r="EZ168" s="150"/>
      <c r="FA168" s="150"/>
      <c r="FB168" s="150"/>
      <c r="FC168" s="150"/>
      <c r="FD168" s="150"/>
      <c r="FE168" s="150"/>
      <c r="FF168" s="150"/>
      <c r="FG168" s="150"/>
      <c r="FH168" s="150"/>
      <c r="FI168" s="150"/>
      <c r="FJ168" s="150"/>
      <c r="FK168" s="150"/>
      <c r="FL168" s="150"/>
      <c r="FM168" s="150"/>
      <c r="FN168" s="150"/>
      <c r="FO168" s="150"/>
      <c r="FP168" s="150"/>
      <c r="FQ168" s="150"/>
      <c r="FR168" s="150"/>
      <c r="FS168" s="150"/>
      <c r="FT168" s="150"/>
      <c r="FU168" s="150"/>
      <c r="FV168" s="150"/>
      <c r="FW168" s="150"/>
      <c r="FX168" s="150"/>
      <c r="FY168" s="150"/>
      <c r="FZ168" s="150"/>
      <c r="GA168" s="150"/>
      <c r="GB168" s="150"/>
      <c r="GC168" s="150"/>
      <c r="GD168" s="296">
        <v>4</v>
      </c>
      <c r="GE168" s="307">
        <v>4</v>
      </c>
      <c r="GF168" s="308">
        <f t="shared" si="46"/>
        <v>1</v>
      </c>
      <c r="GG168" s="302"/>
      <c r="GH168" s="161"/>
      <c r="GI168" s="161"/>
      <c r="GJ168" s="161"/>
      <c r="GK168" s="161"/>
      <c r="GL168" s="161"/>
      <c r="GM168" s="161"/>
      <c r="GN168" s="161"/>
      <c r="GO168" s="161"/>
      <c r="GP168" s="161"/>
      <c r="GQ168" s="161"/>
      <c r="GR168" s="161"/>
      <c r="GS168" s="161"/>
      <c r="GT168" s="161"/>
      <c r="GU168" s="161"/>
      <c r="GV168" s="161"/>
      <c r="GW168" s="161"/>
      <c r="GX168" s="161"/>
      <c r="GY168" s="161"/>
      <c r="GZ168" s="161"/>
      <c r="HA168" s="161"/>
      <c r="HB168" s="161"/>
      <c r="HC168" s="161"/>
      <c r="HD168" s="161"/>
      <c r="HE168" s="161"/>
      <c r="HF168" s="161"/>
      <c r="HG168" s="161"/>
      <c r="HH168" s="161"/>
      <c r="HI168" s="161"/>
      <c r="HJ168" s="161"/>
      <c r="HK168" s="161"/>
      <c r="HL168" s="162">
        <v>0.58401639344262291</v>
      </c>
      <c r="HM168" s="163">
        <v>0.58401639344262291</v>
      </c>
      <c r="HN168" s="152">
        <v>75</v>
      </c>
      <c r="HO168" s="153"/>
      <c r="HP168" s="153"/>
      <c r="HQ168" s="153"/>
      <c r="HR168" s="153"/>
      <c r="HS168" s="164"/>
      <c r="HT168" s="153"/>
      <c r="HU168" s="165"/>
      <c r="HV168" s="154"/>
      <c r="HW168" s="144"/>
      <c r="HX168" s="145">
        <v>26</v>
      </c>
      <c r="HY168" s="145"/>
      <c r="HZ168" s="145">
        <v>23</v>
      </c>
      <c r="IA168" s="145">
        <v>213</v>
      </c>
      <c r="IB168" s="145">
        <v>271</v>
      </c>
      <c r="IC168" s="145">
        <v>102</v>
      </c>
      <c r="ID168" s="145">
        <v>66</v>
      </c>
      <c r="IE168" s="145">
        <v>85</v>
      </c>
      <c r="IF168" s="145">
        <v>28</v>
      </c>
      <c r="IG168" s="145">
        <v>57</v>
      </c>
      <c r="IH168" s="145">
        <v>71</v>
      </c>
      <c r="II168" s="145">
        <v>1</v>
      </c>
      <c r="IJ168" s="145">
        <v>1</v>
      </c>
      <c r="IK168" s="145"/>
      <c r="IL168" s="145"/>
      <c r="IM168" s="145">
        <v>25</v>
      </c>
      <c r="IN168" s="145">
        <v>5</v>
      </c>
      <c r="IO168" s="145">
        <v>53</v>
      </c>
      <c r="IP168" s="145">
        <v>5</v>
      </c>
      <c r="IQ168" s="145">
        <v>25</v>
      </c>
      <c r="IR168" s="145">
        <v>12</v>
      </c>
      <c r="IS168" s="145"/>
      <c r="IT168" s="145">
        <v>4</v>
      </c>
      <c r="IU168" s="145"/>
      <c r="IV168" s="145"/>
      <c r="IW168" s="145"/>
      <c r="IX168" s="146">
        <v>75</v>
      </c>
      <c r="IY168" s="166">
        <v>1148</v>
      </c>
      <c r="IZ168" s="315"/>
      <c r="JA168" s="439">
        <f t="shared" si="48"/>
        <v>3.1366120218579234</v>
      </c>
      <c r="JB168" s="444">
        <v>15</v>
      </c>
      <c r="JC168" s="452">
        <v>1.3066202090592335E-2</v>
      </c>
      <c r="JD168" s="445">
        <v>162</v>
      </c>
      <c r="JE168" s="454">
        <v>0.14111498257839722</v>
      </c>
      <c r="JF168" s="167"/>
      <c r="JG168" s="168">
        <v>4.4230769230769234</v>
      </c>
      <c r="JH168" s="168"/>
      <c r="JI168" s="168">
        <v>6.4347826086956523</v>
      </c>
      <c r="JJ168" s="168">
        <v>10.267605633802816</v>
      </c>
      <c r="JK168" s="168">
        <v>6.8081180811808117</v>
      </c>
      <c r="JL168" s="168">
        <v>7.4019607843137258</v>
      </c>
      <c r="JM168" s="168">
        <v>9.4848484848484844</v>
      </c>
      <c r="JN168" s="168">
        <v>6.6470588235294121</v>
      </c>
      <c r="JO168" s="168">
        <v>9.6785714285714288</v>
      </c>
      <c r="JP168" s="168">
        <v>5.7543859649122808</v>
      </c>
      <c r="JQ168" s="168">
        <v>9.887323943661972</v>
      </c>
      <c r="JR168" s="168">
        <v>17</v>
      </c>
      <c r="JS168" s="168">
        <v>14</v>
      </c>
      <c r="JT168" s="168"/>
      <c r="JU168" s="168"/>
      <c r="JV168" s="168">
        <v>5.64</v>
      </c>
      <c r="JW168" s="168">
        <v>6.4</v>
      </c>
      <c r="JX168" s="168">
        <v>10.622641509433961</v>
      </c>
      <c r="JY168" s="168">
        <v>5.6</v>
      </c>
      <c r="JZ168" s="168">
        <v>3.36</v>
      </c>
      <c r="KA168" s="168">
        <v>2.75</v>
      </c>
      <c r="KB168" s="168"/>
      <c r="KC168" s="168">
        <v>5.75</v>
      </c>
      <c r="KD168" s="168"/>
      <c r="KE168" s="168"/>
      <c r="KF168" s="168"/>
      <c r="KG168" s="169">
        <v>7.1066666666666665</v>
      </c>
      <c r="KH168" s="464">
        <f t="shared" si="49"/>
        <v>7.7508520426347074</v>
      </c>
      <c r="KI168" s="149">
        <v>4</v>
      </c>
      <c r="KJ168" s="150">
        <v>14</v>
      </c>
      <c r="KK168" s="150">
        <v>1</v>
      </c>
      <c r="KL168" s="150"/>
      <c r="KM168" s="150"/>
      <c r="KN168" s="296">
        <v>1129</v>
      </c>
      <c r="KO168" s="330">
        <f t="shared" si="50"/>
        <v>3.4843205574912892E-3</v>
      </c>
      <c r="KP168" s="331">
        <f t="shared" si="51"/>
        <v>1.2195121951219513E-2</v>
      </c>
      <c r="KQ168" s="331">
        <f t="shared" si="52"/>
        <v>8.710801393728223E-4</v>
      </c>
      <c r="KR168" s="331">
        <f t="shared" si="53"/>
        <v>0</v>
      </c>
      <c r="KS168" s="331">
        <f t="shared" si="54"/>
        <v>0</v>
      </c>
      <c r="KT168" s="332">
        <v>0.98344947735191635</v>
      </c>
      <c r="KU168" s="324">
        <v>744.00400000000013</v>
      </c>
      <c r="KV168" s="170">
        <v>21.664699999999996</v>
      </c>
      <c r="KW168" s="342">
        <v>765.66870000000006</v>
      </c>
      <c r="KX168" s="351">
        <f t="shared" si="55"/>
        <v>2.8295136003339296E-2</v>
      </c>
      <c r="KY168" s="352">
        <f t="shared" si="56"/>
        <v>0.66695879790940771</v>
      </c>
      <c r="KZ168" s="346">
        <v>736.17430000000013</v>
      </c>
      <c r="LA168" s="171">
        <v>18.641500000000001</v>
      </c>
      <c r="LB168" s="172">
        <v>10.8529</v>
      </c>
      <c r="LC168" s="173">
        <v>0.96147890073082531</v>
      </c>
      <c r="LD168" s="174"/>
      <c r="LE168" s="175">
        <v>83</v>
      </c>
      <c r="LF168" s="175"/>
      <c r="LG168" s="175">
        <v>124</v>
      </c>
      <c r="LH168" s="175">
        <v>1749</v>
      </c>
      <c r="LI168" s="175">
        <v>1230</v>
      </c>
      <c r="LJ168" s="175">
        <v>643</v>
      </c>
      <c r="LK168" s="175">
        <v>553</v>
      </c>
      <c r="LL168" s="175">
        <v>458</v>
      </c>
      <c r="LM168" s="175">
        <v>242</v>
      </c>
      <c r="LN168" s="175">
        <v>263</v>
      </c>
      <c r="LO168" s="175">
        <v>609</v>
      </c>
      <c r="LP168" s="175">
        <v>16</v>
      </c>
      <c r="LQ168" s="175">
        <v>13</v>
      </c>
      <c r="LR168" s="175"/>
      <c r="LS168" s="175"/>
      <c r="LT168" s="175">
        <v>107</v>
      </c>
      <c r="LU168" s="175">
        <v>27</v>
      </c>
      <c r="LV168" s="175">
        <v>420</v>
      </c>
      <c r="LW168" s="175">
        <v>20</v>
      </c>
      <c r="LX168" s="175">
        <v>55</v>
      </c>
      <c r="LY168" s="175">
        <v>10</v>
      </c>
      <c r="LZ168" s="175"/>
      <c r="MA168" s="175">
        <v>20</v>
      </c>
      <c r="MB168" s="175"/>
      <c r="MC168" s="175"/>
      <c r="MD168" s="175"/>
      <c r="ME168" s="364">
        <v>418</v>
      </c>
      <c r="MF168" s="374">
        <f t="shared" si="57"/>
        <v>7060</v>
      </c>
      <c r="MG168" s="375">
        <f t="shared" si="58"/>
        <v>19.289617486338798</v>
      </c>
      <c r="MH168" s="369"/>
      <c r="MI168" s="156">
        <v>8</v>
      </c>
      <c r="MJ168" s="156"/>
      <c r="MK168" s="156">
        <v>1</v>
      </c>
      <c r="ML168" s="156">
        <v>228</v>
      </c>
      <c r="MM168" s="156">
        <v>369</v>
      </c>
      <c r="MN168" s="156">
        <v>12</v>
      </c>
      <c r="MO168" s="156">
        <v>7</v>
      </c>
      <c r="MP168" s="156">
        <v>24</v>
      </c>
      <c r="MQ168" s="156">
        <v>2</v>
      </c>
      <c r="MR168" s="156">
        <v>9</v>
      </c>
      <c r="MS168" s="156">
        <v>21</v>
      </c>
      <c r="MT168" s="156"/>
      <c r="MU168" s="156"/>
      <c r="MV168" s="156"/>
      <c r="MW168" s="156"/>
      <c r="MX168" s="156">
        <v>9</v>
      </c>
      <c r="MY168" s="156"/>
      <c r="MZ168" s="156">
        <v>90</v>
      </c>
      <c r="NA168" s="156">
        <v>3</v>
      </c>
      <c r="NB168" s="156">
        <v>7</v>
      </c>
      <c r="NC168" s="156">
        <v>11</v>
      </c>
      <c r="ND168" s="156"/>
      <c r="NE168" s="156"/>
      <c r="NF168" s="156"/>
      <c r="NG168" s="156"/>
      <c r="NH168" s="156"/>
      <c r="NI168" s="278">
        <v>43</v>
      </c>
      <c r="NJ168" s="289">
        <f t="shared" si="59"/>
        <v>844</v>
      </c>
      <c r="NK168" s="290">
        <f t="shared" si="60"/>
        <v>2.3060109289617485</v>
      </c>
      <c r="NL168" s="386">
        <f t="shared" si="61"/>
        <v>7060</v>
      </c>
      <c r="NM168" s="387">
        <f t="shared" si="62"/>
        <v>844</v>
      </c>
      <c r="NN168" s="393">
        <f t="shared" si="63"/>
        <v>0.10678137651821862</v>
      </c>
      <c r="NO168" s="380"/>
      <c r="NP168" s="176"/>
      <c r="NQ168" s="176"/>
      <c r="NR168" s="176"/>
      <c r="NS168" s="176"/>
      <c r="NT168" s="176">
        <v>210</v>
      </c>
      <c r="NU168" s="176">
        <v>634</v>
      </c>
      <c r="NV168" s="176"/>
      <c r="NW168" s="176"/>
      <c r="NX168" s="176"/>
      <c r="NY168" s="176"/>
      <c r="NZ168" s="176"/>
      <c r="OA168" s="176"/>
      <c r="OB168" s="176"/>
      <c r="OC168" s="176"/>
      <c r="OD168" s="176"/>
      <c r="OE168" s="397"/>
      <c r="OF168" s="403">
        <f t="shared" si="64"/>
        <v>844</v>
      </c>
      <c r="OG168" s="407">
        <f t="shared" si="65"/>
        <v>0</v>
      </c>
      <c r="OH168" s="415"/>
      <c r="OI168" s="416"/>
      <c r="OJ168" s="416"/>
      <c r="OK168" s="416"/>
      <c r="OL168" s="416"/>
      <c r="OM168" s="416"/>
      <c r="ON168" s="416"/>
      <c r="OO168" s="416"/>
      <c r="OP168" s="417"/>
      <c r="OQ168" s="429"/>
      <c r="OR168" s="430"/>
      <c r="OS168" s="431"/>
      <c r="OT168" s="400"/>
      <c r="OU168" s="177"/>
      <c r="OV168" s="171">
        <v>1.1000000000000001</v>
      </c>
      <c r="OW168" s="177">
        <v>0.27500000000000002</v>
      </c>
      <c r="OX168" s="177"/>
      <c r="OY168" s="177"/>
      <c r="OZ168" s="171">
        <v>8</v>
      </c>
      <c r="PA168" s="178">
        <v>2</v>
      </c>
      <c r="PB168" s="155"/>
      <c r="PC168" s="156"/>
      <c r="PD168" s="156"/>
      <c r="PE168" s="156"/>
      <c r="PF168" s="156"/>
      <c r="PG168" s="156"/>
      <c r="PH168" s="156"/>
      <c r="PI168" s="156"/>
      <c r="PJ168" s="157"/>
    </row>
    <row r="169" spans="1:426" ht="9" thickBot="1" x14ac:dyDescent="0.2">
      <c r="A169" s="180" t="s">
        <v>969</v>
      </c>
      <c r="B169" s="181" t="s">
        <v>970</v>
      </c>
      <c r="C169" s="182" t="s">
        <v>971</v>
      </c>
      <c r="D169" s="181" t="s">
        <v>972</v>
      </c>
      <c r="E169" s="181" t="s">
        <v>207</v>
      </c>
      <c r="F169" s="182" t="s">
        <v>480</v>
      </c>
      <c r="G169" s="182" t="s">
        <v>480</v>
      </c>
      <c r="H169" s="182" t="s">
        <v>973</v>
      </c>
      <c r="I169" s="182" t="s">
        <v>493</v>
      </c>
      <c r="J169" s="470" t="s">
        <v>282</v>
      </c>
      <c r="K169" s="183">
        <v>566822</v>
      </c>
      <c r="L169" s="184">
        <v>8290</v>
      </c>
      <c r="M169" s="184">
        <v>550317</v>
      </c>
      <c r="N169" s="184">
        <v>325825</v>
      </c>
      <c r="O169" s="185">
        <v>0.59206784453324179</v>
      </c>
      <c r="P169" s="186">
        <v>16505</v>
      </c>
      <c r="Q169" s="187">
        <v>2033.3883799999999</v>
      </c>
      <c r="R169" s="188">
        <v>473403.24943999999</v>
      </c>
      <c r="S169" s="188">
        <v>25262.789980000001</v>
      </c>
      <c r="T169" s="188">
        <v>500699.4278</v>
      </c>
      <c r="U169" s="468">
        <f t="shared" si="44"/>
        <v>0.88334508505315601</v>
      </c>
      <c r="V169" s="189">
        <v>61.6360119</v>
      </c>
      <c r="W169" s="190">
        <v>3.5</v>
      </c>
      <c r="X169" s="190">
        <v>113.33560850000001</v>
      </c>
      <c r="Y169" s="190">
        <v>38.3978836</v>
      </c>
      <c r="Z169" s="190">
        <v>17.7</v>
      </c>
      <c r="AA169" s="190">
        <v>43.80497355</v>
      </c>
      <c r="AB169" s="190">
        <v>1</v>
      </c>
      <c r="AC169" s="190">
        <v>38.745019839999998</v>
      </c>
      <c r="AD169" s="190">
        <v>38.351984129999998</v>
      </c>
      <c r="AE169" s="190">
        <v>356.47148152</v>
      </c>
      <c r="AF169" s="191">
        <v>0.22062148425483472</v>
      </c>
      <c r="AG169" s="192">
        <v>0.40567631479406058</v>
      </c>
      <c r="AH169" s="196"/>
      <c r="AI169" s="197"/>
      <c r="AJ169" s="198"/>
      <c r="AK169" s="199"/>
      <c r="AL169" s="199"/>
      <c r="AM169" s="199"/>
      <c r="AN169" s="200"/>
      <c r="AO169" s="198">
        <v>881</v>
      </c>
      <c r="AP169" s="199">
        <v>388</v>
      </c>
      <c r="AQ169" s="200"/>
      <c r="AR169" s="201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3"/>
      <c r="BT169" s="204"/>
      <c r="BU169" s="205"/>
      <c r="BV169" s="205"/>
      <c r="BW169" s="205"/>
      <c r="BX169" s="205"/>
      <c r="BY169" s="205"/>
      <c r="BZ169" s="205"/>
      <c r="CA169" s="205"/>
      <c r="CB169" s="205"/>
      <c r="CC169" s="205"/>
      <c r="CD169" s="205"/>
      <c r="CE169" s="205"/>
      <c r="CF169" s="205"/>
      <c r="CG169" s="205"/>
      <c r="CH169" s="205"/>
      <c r="CI169" s="205">
        <v>20</v>
      </c>
      <c r="CJ169" s="205"/>
      <c r="CK169" s="205"/>
      <c r="CL169" s="205"/>
      <c r="CM169" s="205"/>
      <c r="CN169" s="205"/>
      <c r="CO169" s="205"/>
      <c r="CP169" s="205"/>
      <c r="CQ169" s="205"/>
      <c r="CR169" s="205"/>
      <c r="CS169" s="205"/>
      <c r="CT169" s="205"/>
      <c r="CU169" s="205"/>
      <c r="CV169" s="205"/>
      <c r="CW169" s="205"/>
      <c r="CX169" s="205"/>
      <c r="CY169" s="205"/>
      <c r="CZ169" s="205"/>
      <c r="DA169" s="205"/>
      <c r="DB169" s="205"/>
      <c r="DC169" s="205">
        <v>28</v>
      </c>
      <c r="DD169" s="205"/>
      <c r="DE169" s="205"/>
      <c r="DF169" s="205"/>
      <c r="DG169" s="279">
        <v>60</v>
      </c>
      <c r="DH169" s="291">
        <v>108</v>
      </c>
      <c r="DI169" s="292">
        <f t="shared" si="45"/>
        <v>3</v>
      </c>
      <c r="DJ169" s="285"/>
      <c r="DK169" s="207"/>
      <c r="DL169" s="207"/>
      <c r="DM169" s="207"/>
      <c r="DN169" s="207"/>
      <c r="DO169" s="207"/>
      <c r="DP169" s="207"/>
      <c r="DQ169" s="207"/>
      <c r="DR169" s="207"/>
      <c r="DS169" s="207"/>
      <c r="DT169" s="207"/>
      <c r="DU169" s="207"/>
      <c r="DV169" s="207"/>
      <c r="DW169" s="207"/>
      <c r="DX169" s="207"/>
      <c r="DY169" s="207">
        <v>0.72131147540983609</v>
      </c>
      <c r="DZ169" s="207"/>
      <c r="EA169" s="207"/>
      <c r="EB169" s="207"/>
      <c r="EC169" s="207"/>
      <c r="ED169" s="207"/>
      <c r="EE169" s="207"/>
      <c r="EF169" s="207"/>
      <c r="EG169" s="207"/>
      <c r="EH169" s="207"/>
      <c r="EI169" s="207"/>
      <c r="EJ169" s="207"/>
      <c r="EK169" s="207"/>
      <c r="EL169" s="207"/>
      <c r="EM169" s="207"/>
      <c r="EN169" s="207"/>
      <c r="EO169" s="207"/>
      <c r="EP169" s="207"/>
      <c r="EQ169" s="207"/>
      <c r="ER169" s="207"/>
      <c r="ES169" s="207">
        <v>0.59904371584699456</v>
      </c>
      <c r="ET169" s="207"/>
      <c r="EU169" s="207"/>
      <c r="EV169" s="207"/>
      <c r="EW169" s="208">
        <v>0.64954462659380696</v>
      </c>
      <c r="EX169" s="209">
        <v>0.64974195506982391</v>
      </c>
      <c r="EY169" s="198"/>
      <c r="EZ169" s="199"/>
      <c r="FA169" s="199"/>
      <c r="FB169" s="199"/>
      <c r="FC169" s="199"/>
      <c r="FD169" s="199"/>
      <c r="FE169" s="199"/>
      <c r="FF169" s="199"/>
      <c r="FG169" s="199"/>
      <c r="FH169" s="199"/>
      <c r="FI169" s="199"/>
      <c r="FJ169" s="199"/>
      <c r="FK169" s="199">
        <v>5</v>
      </c>
      <c r="FL169" s="199"/>
      <c r="FM169" s="199"/>
      <c r="FN169" s="199"/>
      <c r="FO169" s="199"/>
      <c r="FP169" s="199"/>
      <c r="FQ169" s="199"/>
      <c r="FR169" s="199"/>
      <c r="FS169" s="199"/>
      <c r="FT169" s="199"/>
      <c r="FU169" s="199"/>
      <c r="FV169" s="199"/>
      <c r="FW169" s="199"/>
      <c r="FX169" s="199"/>
      <c r="FY169" s="199"/>
      <c r="FZ169" s="199"/>
      <c r="GA169" s="199"/>
      <c r="GB169" s="199"/>
      <c r="GC169" s="199"/>
      <c r="GD169" s="297">
        <v>5</v>
      </c>
      <c r="GE169" s="309">
        <v>10</v>
      </c>
      <c r="GF169" s="310">
        <f t="shared" si="46"/>
        <v>2</v>
      </c>
      <c r="GG169" s="303"/>
      <c r="GH169" s="210"/>
      <c r="GI169" s="210"/>
      <c r="GJ169" s="210"/>
      <c r="GK169" s="210"/>
      <c r="GL169" s="210"/>
      <c r="GM169" s="210"/>
      <c r="GN169" s="210"/>
      <c r="GO169" s="210"/>
      <c r="GP169" s="210"/>
      <c r="GQ169" s="210"/>
      <c r="GR169" s="210"/>
      <c r="GS169" s="210">
        <v>0.53879781420765027</v>
      </c>
      <c r="GT169" s="210"/>
      <c r="GU169" s="210"/>
      <c r="GV169" s="210"/>
      <c r="GW169" s="210"/>
      <c r="GX169" s="210"/>
      <c r="GY169" s="210"/>
      <c r="GZ169" s="210"/>
      <c r="HA169" s="210"/>
      <c r="HB169" s="210"/>
      <c r="HC169" s="210"/>
      <c r="HD169" s="210"/>
      <c r="HE169" s="210"/>
      <c r="HF169" s="210"/>
      <c r="HG169" s="210"/>
      <c r="HH169" s="210"/>
      <c r="HI169" s="210"/>
      <c r="HJ169" s="210"/>
      <c r="HK169" s="210"/>
      <c r="HL169" s="211">
        <v>0.90109289617486343</v>
      </c>
      <c r="HM169" s="212">
        <v>0.7199453551912568</v>
      </c>
      <c r="HN169" s="201">
        <v>30</v>
      </c>
      <c r="HO169" s="202"/>
      <c r="HP169" s="202"/>
      <c r="HQ169" s="202">
        <v>13</v>
      </c>
      <c r="HR169" s="202"/>
      <c r="HS169" s="213"/>
      <c r="HT169" s="202"/>
      <c r="HU169" s="214"/>
      <c r="HV169" s="203"/>
      <c r="HW169" s="193">
        <v>8</v>
      </c>
      <c r="HX169" s="194">
        <v>38</v>
      </c>
      <c r="HY169" s="194">
        <v>4</v>
      </c>
      <c r="HZ169" s="194">
        <v>10</v>
      </c>
      <c r="IA169" s="194">
        <v>259</v>
      </c>
      <c r="IB169" s="194">
        <v>860</v>
      </c>
      <c r="IC169" s="194">
        <v>1369</v>
      </c>
      <c r="ID169" s="194">
        <v>307</v>
      </c>
      <c r="IE169" s="194">
        <v>424</v>
      </c>
      <c r="IF169" s="194">
        <v>193</v>
      </c>
      <c r="IG169" s="194">
        <v>135</v>
      </c>
      <c r="IH169" s="194">
        <v>133</v>
      </c>
      <c r="II169" s="194">
        <v>4</v>
      </c>
      <c r="IJ169" s="194">
        <v>5</v>
      </c>
      <c r="IK169" s="194"/>
      <c r="IL169" s="194"/>
      <c r="IM169" s="194">
        <v>113</v>
      </c>
      <c r="IN169" s="194">
        <v>11</v>
      </c>
      <c r="IO169" s="194">
        <v>57</v>
      </c>
      <c r="IP169" s="194">
        <v>6</v>
      </c>
      <c r="IQ169" s="194">
        <v>12</v>
      </c>
      <c r="IR169" s="194">
        <v>18</v>
      </c>
      <c r="IS169" s="194"/>
      <c r="IT169" s="194">
        <v>31</v>
      </c>
      <c r="IU169" s="194">
        <v>383</v>
      </c>
      <c r="IV169" s="194"/>
      <c r="IW169" s="194">
        <v>1</v>
      </c>
      <c r="IX169" s="195"/>
      <c r="IY169" s="215">
        <v>4381</v>
      </c>
      <c r="IZ169" s="316">
        <f t="shared" si="47"/>
        <v>1.8260671079662178E-3</v>
      </c>
      <c r="JA169" s="440">
        <f t="shared" si="48"/>
        <v>11.969945355191257</v>
      </c>
      <c r="JB169" s="446">
        <v>1556</v>
      </c>
      <c r="JC169" s="453">
        <v>0.35517005249942935</v>
      </c>
      <c r="JD169" s="447">
        <v>1556</v>
      </c>
      <c r="JE169" s="455">
        <v>0.35517005249942935</v>
      </c>
      <c r="JF169" s="216">
        <v>20.875</v>
      </c>
      <c r="JG169" s="217">
        <v>8.2631578947368425</v>
      </c>
      <c r="JH169" s="217">
        <v>2</v>
      </c>
      <c r="JI169" s="217">
        <v>6.9</v>
      </c>
      <c r="JJ169" s="217">
        <v>9.602316602316602</v>
      </c>
      <c r="JK169" s="217">
        <v>7.1825581395348834</v>
      </c>
      <c r="JL169" s="217">
        <v>5.4587289992695398</v>
      </c>
      <c r="JM169" s="217">
        <v>5.8957654723127035</v>
      </c>
      <c r="JN169" s="217">
        <v>4.8537735849056602</v>
      </c>
      <c r="JO169" s="217">
        <v>5.2072538860103625</v>
      </c>
      <c r="JP169" s="217">
        <v>8.4740740740740748</v>
      </c>
      <c r="JQ169" s="217">
        <v>10.81203007518797</v>
      </c>
      <c r="JR169" s="217">
        <v>6</v>
      </c>
      <c r="JS169" s="217">
        <v>5.4</v>
      </c>
      <c r="JT169" s="217"/>
      <c r="JU169" s="217"/>
      <c r="JV169" s="217">
        <v>7.0353982300884956</v>
      </c>
      <c r="JW169" s="217">
        <v>8.6363636363636367</v>
      </c>
      <c r="JX169" s="217">
        <v>12.333333333333334</v>
      </c>
      <c r="JY169" s="217">
        <v>6.833333333333333</v>
      </c>
      <c r="JZ169" s="217">
        <v>1.8333333333333333</v>
      </c>
      <c r="KA169" s="217">
        <v>3.3333333333333335</v>
      </c>
      <c r="KB169" s="217"/>
      <c r="KC169" s="217">
        <v>4.354838709677419</v>
      </c>
      <c r="KD169" s="217">
        <v>16.950391644908617</v>
      </c>
      <c r="KE169" s="217"/>
      <c r="KF169" s="217">
        <v>6</v>
      </c>
      <c r="KG169" s="218"/>
      <c r="KH169" s="465">
        <f t="shared" si="49"/>
        <v>7.5754340992487048</v>
      </c>
      <c r="KI169" s="198">
        <v>1573</v>
      </c>
      <c r="KJ169" s="199">
        <v>529</v>
      </c>
      <c r="KK169" s="199">
        <v>9</v>
      </c>
      <c r="KL169" s="199">
        <v>3</v>
      </c>
      <c r="KM169" s="199"/>
      <c r="KN169" s="297">
        <v>2267</v>
      </c>
      <c r="KO169" s="333">
        <f t="shared" si="50"/>
        <v>0.35905044510385759</v>
      </c>
      <c r="KP169" s="334">
        <f t="shared" si="51"/>
        <v>0.12074868751426615</v>
      </c>
      <c r="KQ169" s="334">
        <f t="shared" si="52"/>
        <v>2.0543254964619949E-3</v>
      </c>
      <c r="KR169" s="334">
        <f t="shared" si="53"/>
        <v>6.8477516548733162E-4</v>
      </c>
      <c r="KS169" s="334">
        <f t="shared" si="54"/>
        <v>0</v>
      </c>
      <c r="KT169" s="335">
        <v>0.51746176671992694</v>
      </c>
      <c r="KU169" s="325">
        <v>3646.4515999999999</v>
      </c>
      <c r="KV169" s="219">
        <v>155.73840000000001</v>
      </c>
      <c r="KW169" s="343">
        <v>3802.1900000000005</v>
      </c>
      <c r="KX169" s="353">
        <f t="shared" si="55"/>
        <v>4.0960183473208858E-2</v>
      </c>
      <c r="KY169" s="354">
        <f t="shared" si="56"/>
        <v>0.86788176215475932</v>
      </c>
      <c r="KZ169" s="347">
        <v>2655.4552999999996</v>
      </c>
      <c r="LA169" s="220">
        <v>800.77839999999992</v>
      </c>
      <c r="LB169" s="221">
        <v>345.9563</v>
      </c>
      <c r="LC169" s="222">
        <v>0.69840152648868148</v>
      </c>
      <c r="LD169" s="223">
        <v>17</v>
      </c>
      <c r="LE169" s="224">
        <v>248</v>
      </c>
      <c r="LF169" s="224">
        <v>4</v>
      </c>
      <c r="LG169" s="224">
        <v>58</v>
      </c>
      <c r="LH169" s="224">
        <v>1768</v>
      </c>
      <c r="LI169" s="224">
        <v>4380</v>
      </c>
      <c r="LJ169" s="224">
        <v>5518</v>
      </c>
      <c r="LK169" s="224">
        <v>1439</v>
      </c>
      <c r="LL169" s="224">
        <v>1597</v>
      </c>
      <c r="LM169" s="224">
        <v>807</v>
      </c>
      <c r="LN169" s="224">
        <v>982</v>
      </c>
      <c r="LO169" s="224">
        <v>1190</v>
      </c>
      <c r="LP169" s="224">
        <v>20</v>
      </c>
      <c r="LQ169" s="224">
        <v>22</v>
      </c>
      <c r="LR169" s="224"/>
      <c r="LS169" s="224"/>
      <c r="LT169" s="224">
        <v>661</v>
      </c>
      <c r="LU169" s="224">
        <v>67</v>
      </c>
      <c r="LV169" s="224">
        <v>573</v>
      </c>
      <c r="LW169" s="224">
        <v>29</v>
      </c>
      <c r="LX169" s="224">
        <v>7</v>
      </c>
      <c r="LY169" s="224">
        <v>9</v>
      </c>
      <c r="LZ169" s="224"/>
      <c r="MA169" s="224">
        <v>102</v>
      </c>
      <c r="MB169" s="224">
        <v>6109</v>
      </c>
      <c r="MC169" s="224"/>
      <c r="MD169" s="224">
        <v>5</v>
      </c>
      <c r="ME169" s="365"/>
      <c r="MF169" s="376">
        <f t="shared" si="57"/>
        <v>25612</v>
      </c>
      <c r="MG169" s="377">
        <f t="shared" si="58"/>
        <v>69.978142076502735</v>
      </c>
      <c r="MH169" s="370">
        <v>142</v>
      </c>
      <c r="MI169" s="205">
        <v>29</v>
      </c>
      <c r="MJ169" s="205"/>
      <c r="MK169" s="205">
        <v>1</v>
      </c>
      <c r="ML169" s="205">
        <v>459</v>
      </c>
      <c r="MM169" s="205">
        <v>1004</v>
      </c>
      <c r="MN169" s="205">
        <v>589</v>
      </c>
      <c r="MO169" s="205">
        <v>62</v>
      </c>
      <c r="MP169" s="205">
        <v>35</v>
      </c>
      <c r="MQ169" s="205">
        <v>6</v>
      </c>
      <c r="MR169" s="205">
        <v>25</v>
      </c>
      <c r="MS169" s="205">
        <v>114</v>
      </c>
      <c r="MT169" s="205"/>
      <c r="MU169" s="205"/>
      <c r="MV169" s="205"/>
      <c r="MW169" s="205"/>
      <c r="MX169" s="205">
        <v>22</v>
      </c>
      <c r="MY169" s="205">
        <v>17</v>
      </c>
      <c r="MZ169" s="205">
        <v>73</v>
      </c>
      <c r="NA169" s="205">
        <v>7</v>
      </c>
      <c r="NB169" s="205">
        <v>5</v>
      </c>
      <c r="NC169" s="205">
        <v>33</v>
      </c>
      <c r="ND169" s="205"/>
      <c r="NE169" s="205">
        <v>4</v>
      </c>
      <c r="NF169" s="205"/>
      <c r="NG169" s="205"/>
      <c r="NH169" s="205"/>
      <c r="NI169" s="279"/>
      <c r="NJ169" s="291">
        <f t="shared" si="59"/>
        <v>2627</v>
      </c>
      <c r="NK169" s="292">
        <f t="shared" si="60"/>
        <v>7.1775956284153004</v>
      </c>
      <c r="NL169" s="388">
        <f t="shared" si="61"/>
        <v>25612</v>
      </c>
      <c r="NM169" s="389">
        <f t="shared" si="62"/>
        <v>2627</v>
      </c>
      <c r="NN169" s="394">
        <f t="shared" si="63"/>
        <v>9.3027373490562698E-2</v>
      </c>
      <c r="NO169" s="381"/>
      <c r="NP169" s="225"/>
      <c r="NQ169" s="225">
        <v>2</v>
      </c>
      <c r="NR169" s="225">
        <v>86</v>
      </c>
      <c r="NS169" s="225">
        <v>546</v>
      </c>
      <c r="NT169" s="225">
        <v>840</v>
      </c>
      <c r="NU169" s="225">
        <v>1153</v>
      </c>
      <c r="NV169" s="225"/>
      <c r="NW169" s="225"/>
      <c r="NX169" s="225"/>
      <c r="NY169" s="225"/>
      <c r="NZ169" s="225"/>
      <c r="OA169" s="225"/>
      <c r="OB169" s="225"/>
      <c r="OC169" s="225"/>
      <c r="OD169" s="225"/>
      <c r="OE169" s="398"/>
      <c r="OF169" s="404">
        <f t="shared" si="64"/>
        <v>2627</v>
      </c>
      <c r="OG169" s="408">
        <f t="shared" si="65"/>
        <v>3.3498287019413778E-2</v>
      </c>
      <c r="OH169" s="418"/>
      <c r="OI169" s="419"/>
      <c r="OJ169" s="419"/>
      <c r="OK169" s="419"/>
      <c r="OL169" s="419">
        <v>333</v>
      </c>
      <c r="OM169" s="419">
        <v>1</v>
      </c>
      <c r="ON169" s="419">
        <v>3</v>
      </c>
      <c r="OO169" s="419">
        <v>337</v>
      </c>
      <c r="OP169" s="420">
        <v>337</v>
      </c>
      <c r="OQ169" s="432">
        <v>2</v>
      </c>
      <c r="OR169" s="433">
        <v>12</v>
      </c>
      <c r="OS169" s="434">
        <v>14</v>
      </c>
      <c r="OT169" s="401"/>
      <c r="OU169" s="226"/>
      <c r="OV169" s="220">
        <v>6.1</v>
      </c>
      <c r="OW169" s="226">
        <v>0.61</v>
      </c>
      <c r="OX169" s="226"/>
      <c r="OY169" s="226"/>
      <c r="OZ169" s="220">
        <v>35.299999999999997</v>
      </c>
      <c r="PA169" s="227">
        <v>3.53</v>
      </c>
      <c r="PB169" s="204"/>
      <c r="PC169" s="205"/>
      <c r="PD169" s="205"/>
      <c r="PE169" s="205"/>
      <c r="PF169" s="205"/>
      <c r="PG169" s="205"/>
      <c r="PH169" s="205"/>
      <c r="PI169" s="205"/>
      <c r="PJ169" s="206"/>
    </row>
    <row r="170" spans="1:426" ht="9" thickBot="1" x14ac:dyDescent="0.2">
      <c r="A170" s="229"/>
      <c r="B170" s="230"/>
      <c r="C170" s="230"/>
      <c r="D170" s="230" t="s">
        <v>1063</v>
      </c>
      <c r="E170" s="230"/>
      <c r="F170" s="230"/>
      <c r="G170" s="230"/>
      <c r="H170" s="230"/>
      <c r="I170" s="230"/>
      <c r="J170" s="231"/>
      <c r="K170" s="232">
        <v>310408976</v>
      </c>
      <c r="L170" s="233">
        <v>5695653</v>
      </c>
      <c r="M170" s="233">
        <v>299376961</v>
      </c>
      <c r="N170" s="233">
        <v>154963281</v>
      </c>
      <c r="O170" s="234">
        <v>0.5176192599536743</v>
      </c>
      <c r="P170" s="235">
        <v>11032015</v>
      </c>
      <c r="Q170" s="236">
        <f>SUM(Q4:Q169)</f>
        <v>2077171.6671499999</v>
      </c>
      <c r="R170" s="237">
        <f t="shared" ref="R170:T170" si="66">SUM(R4:R169)</f>
        <v>267290644.58333996</v>
      </c>
      <c r="S170" s="237">
        <f t="shared" si="66"/>
        <v>11690733.764500005</v>
      </c>
      <c r="T170" s="237">
        <f t="shared" si="66"/>
        <v>281058550.01498985</v>
      </c>
      <c r="U170" s="469">
        <f t="shared" si="44"/>
        <v>0.90544594952366919</v>
      </c>
      <c r="V170" s="238">
        <v>24185.439339931992</v>
      </c>
      <c r="W170" s="239">
        <v>1178.0954394800001</v>
      </c>
      <c r="X170" s="239">
        <v>51369.414867262989</v>
      </c>
      <c r="Y170" s="239">
        <v>17844.919090065003</v>
      </c>
      <c r="Z170" s="239">
        <v>5324.3008012299952</v>
      </c>
      <c r="AA170" s="239">
        <v>23080.444621567985</v>
      </c>
      <c r="AB170" s="239">
        <v>813.41348040200012</v>
      </c>
      <c r="AC170" s="239">
        <v>15305.911721276996</v>
      </c>
      <c r="AD170" s="239">
        <v>15178.119166787999</v>
      </c>
      <c r="AE170" s="239">
        <v>154280.05852800515</v>
      </c>
      <c r="AF170" s="240">
        <v>0.19536522941006801</v>
      </c>
      <c r="AG170" s="241">
        <v>0.41495204528428514</v>
      </c>
      <c r="AH170" s="245">
        <v>20</v>
      </c>
      <c r="AI170" s="246">
        <v>74</v>
      </c>
      <c r="AJ170" s="247">
        <v>1486824</v>
      </c>
      <c r="AK170" s="248">
        <v>1144970</v>
      </c>
      <c r="AL170" s="248">
        <v>434911</v>
      </c>
      <c r="AM170" s="248">
        <v>720139</v>
      </c>
      <c r="AN170" s="249">
        <v>2650541</v>
      </c>
      <c r="AO170" s="247">
        <v>1861992</v>
      </c>
      <c r="AP170" s="248">
        <v>824625</v>
      </c>
      <c r="AQ170" s="249">
        <v>566921</v>
      </c>
      <c r="AR170" s="250">
        <v>4</v>
      </c>
      <c r="AS170" s="251">
        <v>15</v>
      </c>
      <c r="AT170" s="251">
        <v>1</v>
      </c>
      <c r="AU170" s="251">
        <v>4</v>
      </c>
      <c r="AV170" s="251">
        <v>15</v>
      </c>
      <c r="AW170" s="251">
        <v>16</v>
      </c>
      <c r="AX170" s="251">
        <v>13</v>
      </c>
      <c r="AY170" s="251">
        <v>11</v>
      </c>
      <c r="AZ170" s="251">
        <v>12</v>
      </c>
      <c r="BA170" s="251">
        <v>6</v>
      </c>
      <c r="BB170" s="251">
        <v>17</v>
      </c>
      <c r="BC170" s="251">
        <v>7</v>
      </c>
      <c r="BD170" s="251">
        <v>20</v>
      </c>
      <c r="BE170" s="251">
        <v>16</v>
      </c>
      <c r="BF170" s="251">
        <v>12</v>
      </c>
      <c r="BG170" s="251">
        <v>34</v>
      </c>
      <c r="BH170" s="251">
        <v>1</v>
      </c>
      <c r="BI170" s="251">
        <v>3</v>
      </c>
      <c r="BJ170" s="251">
        <v>28</v>
      </c>
      <c r="BK170" s="251">
        <v>4</v>
      </c>
      <c r="BL170" s="251">
        <v>10</v>
      </c>
      <c r="BM170" s="251">
        <v>7</v>
      </c>
      <c r="BN170" s="251">
        <v>12</v>
      </c>
      <c r="BO170" s="251">
        <v>13</v>
      </c>
      <c r="BP170" s="251">
        <v>13</v>
      </c>
      <c r="BQ170" s="251">
        <v>6</v>
      </c>
      <c r="BR170" s="251">
        <v>12</v>
      </c>
      <c r="BS170" s="252">
        <v>312</v>
      </c>
      <c r="BT170" s="253">
        <v>20</v>
      </c>
      <c r="BU170" s="254">
        <v>119</v>
      </c>
      <c r="BV170" s="254">
        <v>520</v>
      </c>
      <c r="BW170" s="254">
        <v>105</v>
      </c>
      <c r="BX170" s="254">
        <v>308</v>
      </c>
      <c r="BY170" s="254">
        <v>122</v>
      </c>
      <c r="BZ170" s="254">
        <v>82</v>
      </c>
      <c r="CA170" s="254">
        <v>10</v>
      </c>
      <c r="CB170" s="254">
        <v>2303</v>
      </c>
      <c r="CC170" s="254">
        <v>25</v>
      </c>
      <c r="CD170" s="254">
        <v>201</v>
      </c>
      <c r="CE170" s="254">
        <v>317</v>
      </c>
      <c r="CF170" s="254">
        <v>4262</v>
      </c>
      <c r="CG170" s="254">
        <v>224</v>
      </c>
      <c r="CH170" s="254">
        <v>67</v>
      </c>
      <c r="CI170" s="254">
        <v>5942</v>
      </c>
      <c r="CJ170" s="254">
        <v>1019</v>
      </c>
      <c r="CK170" s="254">
        <v>347</v>
      </c>
      <c r="CL170" s="254">
        <v>914</v>
      </c>
      <c r="CM170" s="254">
        <v>847</v>
      </c>
      <c r="CN170" s="254">
        <v>71</v>
      </c>
      <c r="CO170" s="254">
        <v>1735</v>
      </c>
      <c r="CP170" s="254">
        <v>527</v>
      </c>
      <c r="CQ170" s="254">
        <v>2311</v>
      </c>
      <c r="CR170" s="254">
        <v>74</v>
      </c>
      <c r="CS170" s="254">
        <v>416</v>
      </c>
      <c r="CT170" s="254">
        <v>169</v>
      </c>
      <c r="CU170" s="254">
        <v>30</v>
      </c>
      <c r="CV170" s="254">
        <v>2780</v>
      </c>
      <c r="CW170" s="254">
        <v>988</v>
      </c>
      <c r="CX170" s="254">
        <v>319</v>
      </c>
      <c r="CY170" s="254">
        <v>1074</v>
      </c>
      <c r="CZ170" s="254">
        <v>85</v>
      </c>
      <c r="DA170" s="254">
        <v>1975</v>
      </c>
      <c r="DB170" s="254">
        <v>523</v>
      </c>
      <c r="DC170" s="254">
        <v>1929</v>
      </c>
      <c r="DD170" s="254">
        <v>85</v>
      </c>
      <c r="DE170" s="254">
        <v>661</v>
      </c>
      <c r="DF170" s="254">
        <v>1429</v>
      </c>
      <c r="DG170" s="280">
        <v>7515</v>
      </c>
      <c r="DH170" s="242">
        <v>42450</v>
      </c>
      <c r="DI170" s="244">
        <f>MEDIAN(DI4:DI169)</f>
        <v>6</v>
      </c>
      <c r="DJ170" s="286">
        <v>0.30505464480874317</v>
      </c>
      <c r="DK170" s="255">
        <v>0.64152546264407406</v>
      </c>
      <c r="DL170" s="255">
        <v>0.52577763766288355</v>
      </c>
      <c r="DM170" s="255">
        <v>0.71046057767369242</v>
      </c>
      <c r="DN170" s="255">
        <v>0.34209779291746506</v>
      </c>
      <c r="DO170" s="255">
        <v>0.43830063602974112</v>
      </c>
      <c r="DP170" s="255">
        <v>0.41500066640010663</v>
      </c>
      <c r="DQ170" s="255">
        <v>0.55546448087431699</v>
      </c>
      <c r="DR170" s="255">
        <v>0.36018592997017435</v>
      </c>
      <c r="DS170" s="255">
        <v>0.70928961748633879</v>
      </c>
      <c r="DT170" s="255">
        <v>0.68870130223200932</v>
      </c>
      <c r="DU170" s="255">
        <v>0.62712244229542669</v>
      </c>
      <c r="DV170" s="255">
        <v>0.38923335718113816</v>
      </c>
      <c r="DW170" s="255">
        <v>0.76256342701014834</v>
      </c>
      <c r="DX170" s="255">
        <v>0.33777832150721798</v>
      </c>
      <c r="DY170" s="255">
        <v>0.55192406376392555</v>
      </c>
      <c r="DZ170" s="255">
        <v>0.50129238458362158</v>
      </c>
      <c r="EA170" s="255">
        <v>0.58425851561392739</v>
      </c>
      <c r="EB170" s="255">
        <v>0.6594504430175413</v>
      </c>
      <c r="EC170" s="255">
        <v>0.45849704195456803</v>
      </c>
      <c r="ED170" s="255">
        <v>0.77484029862233506</v>
      </c>
      <c r="EE170" s="255">
        <v>0.46850758255775499</v>
      </c>
      <c r="EF170" s="255">
        <v>0.64504204643253393</v>
      </c>
      <c r="EG170" s="255">
        <v>0.57831397947095498</v>
      </c>
      <c r="EH170" s="255">
        <v>0.4327278097769901</v>
      </c>
      <c r="EI170" s="255">
        <v>0.33626261034047922</v>
      </c>
      <c r="EJ170" s="255">
        <v>0.47216024832670483</v>
      </c>
      <c r="EK170" s="255">
        <v>0.31083788706739529</v>
      </c>
      <c r="EL170" s="255">
        <v>0.62439851397570467</v>
      </c>
      <c r="EM170" s="255">
        <v>0.46377015995221343</v>
      </c>
      <c r="EN170" s="255">
        <v>0.3878924919060589</v>
      </c>
      <c r="EO170" s="255">
        <v>0.56774124614586197</v>
      </c>
      <c r="EP170" s="255">
        <v>0.47190613950498234</v>
      </c>
      <c r="EQ170" s="255">
        <v>0.71990731133706853</v>
      </c>
      <c r="ER170" s="255">
        <v>0.40639856230866478</v>
      </c>
      <c r="ES170" s="255">
        <v>0.72008203803324011</v>
      </c>
      <c r="ET170" s="255">
        <v>0.71607200257152037</v>
      </c>
      <c r="EU170" s="255">
        <v>0.56023329447847692</v>
      </c>
      <c r="EV170" s="255">
        <v>0.55307697308293846</v>
      </c>
      <c r="EW170" s="256">
        <v>0.66182025748139417</v>
      </c>
      <c r="EX170" s="257">
        <v>0.55692186886533179</v>
      </c>
      <c r="EY170" s="247">
        <v>821</v>
      </c>
      <c r="EZ170" s="248">
        <v>40</v>
      </c>
      <c r="FA170" s="248">
        <v>57</v>
      </c>
      <c r="FB170" s="248">
        <v>6</v>
      </c>
      <c r="FC170" s="248">
        <v>3</v>
      </c>
      <c r="FD170" s="248">
        <v>4</v>
      </c>
      <c r="FE170" s="248">
        <v>380</v>
      </c>
      <c r="FF170" s="248">
        <v>4</v>
      </c>
      <c r="FG170" s="248">
        <v>22</v>
      </c>
      <c r="FH170" s="248">
        <v>196</v>
      </c>
      <c r="FI170" s="248">
        <v>136</v>
      </c>
      <c r="FJ170" s="248">
        <v>5</v>
      </c>
      <c r="FK170" s="248">
        <v>968</v>
      </c>
      <c r="FL170" s="248">
        <v>82</v>
      </c>
      <c r="FM170" s="248">
        <v>255</v>
      </c>
      <c r="FN170" s="248">
        <v>303</v>
      </c>
      <c r="FO170" s="248">
        <v>44</v>
      </c>
      <c r="FP170" s="248">
        <v>4</v>
      </c>
      <c r="FQ170" s="248">
        <v>497</v>
      </c>
      <c r="FR170" s="248">
        <v>138</v>
      </c>
      <c r="FS170" s="248">
        <v>322</v>
      </c>
      <c r="FT170" s="248">
        <v>13</v>
      </c>
      <c r="FU170" s="248">
        <v>183</v>
      </c>
      <c r="FV170" s="248">
        <v>28</v>
      </c>
      <c r="FW170" s="248">
        <v>18</v>
      </c>
      <c r="FX170" s="248">
        <v>55</v>
      </c>
      <c r="FY170" s="248">
        <v>26</v>
      </c>
      <c r="FZ170" s="248">
        <v>8</v>
      </c>
      <c r="GA170" s="248">
        <v>61</v>
      </c>
      <c r="GB170" s="248">
        <v>59</v>
      </c>
      <c r="GC170" s="248">
        <v>62</v>
      </c>
      <c r="GD170" s="298">
        <v>936</v>
      </c>
      <c r="GE170" s="245">
        <v>5736</v>
      </c>
      <c r="GF170" s="311">
        <f>MEDIAN(GF4:GF169)</f>
        <v>4</v>
      </c>
      <c r="GG170" s="304">
        <v>0.64765413363684166</v>
      </c>
      <c r="GH170" s="258">
        <v>0.496448087431694</v>
      </c>
      <c r="GI170" s="258">
        <v>0.53882657463330452</v>
      </c>
      <c r="GJ170" s="258">
        <v>0.83697632058287796</v>
      </c>
      <c r="GK170" s="258">
        <v>0.62659380692167577</v>
      </c>
      <c r="GL170" s="258">
        <v>0.23497267759562843</v>
      </c>
      <c r="GM170" s="258">
        <v>0.53970376761576067</v>
      </c>
      <c r="GN170" s="258">
        <v>0.18442622950819673</v>
      </c>
      <c r="GO170" s="258">
        <v>0.66269249875807257</v>
      </c>
      <c r="GP170" s="258">
        <v>0.39344262295081966</v>
      </c>
      <c r="GQ170" s="258">
        <v>0.64611459337833499</v>
      </c>
      <c r="GR170" s="258">
        <v>0.87650273224043718</v>
      </c>
      <c r="GS170" s="258">
        <v>0.63619428261753153</v>
      </c>
      <c r="GT170" s="258">
        <v>0.52548980407836865</v>
      </c>
      <c r="GU170" s="258">
        <v>0.58611378977820638</v>
      </c>
      <c r="GV170" s="258">
        <v>0.5988656242673448</v>
      </c>
      <c r="GW170" s="258">
        <v>0.87468951813214113</v>
      </c>
      <c r="GX170" s="258">
        <v>0.96243169398907102</v>
      </c>
      <c r="GY170" s="258">
        <v>0.53486492726852919</v>
      </c>
      <c r="GZ170" s="258">
        <v>0.756335629999208</v>
      </c>
      <c r="HA170" s="258">
        <v>0.61459287920442585</v>
      </c>
      <c r="HB170" s="258">
        <v>0.45859604875998317</v>
      </c>
      <c r="HC170" s="258">
        <v>0.66345665740989579</v>
      </c>
      <c r="HD170" s="258">
        <v>0.77927400468384078</v>
      </c>
      <c r="HE170" s="258">
        <v>0.59289617486338797</v>
      </c>
      <c r="HF170" s="258">
        <v>0.65956284153005462</v>
      </c>
      <c r="HG170" s="258">
        <v>0.47047078604455655</v>
      </c>
      <c r="HH170" s="258">
        <v>0.76639344262295084</v>
      </c>
      <c r="HI170" s="258">
        <v>0.70142434829346945</v>
      </c>
      <c r="HJ170" s="258">
        <v>0.69709178475502453</v>
      </c>
      <c r="HK170" s="258">
        <v>0.69663317468711439</v>
      </c>
      <c r="HL170" s="259">
        <v>0.64360025220680961</v>
      </c>
      <c r="HM170" s="260">
        <v>0.61440208900168436</v>
      </c>
      <c r="HN170" s="250">
        <v>6623</v>
      </c>
      <c r="HO170" s="251">
        <v>7405</v>
      </c>
      <c r="HP170" s="251">
        <v>1625</v>
      </c>
      <c r="HQ170" s="251">
        <v>62</v>
      </c>
      <c r="HR170" s="251">
        <v>442</v>
      </c>
      <c r="HS170" s="261">
        <v>0.92731762145615859</v>
      </c>
      <c r="HT170" s="251">
        <v>325</v>
      </c>
      <c r="HU170" s="262">
        <v>0.53070324787987866</v>
      </c>
      <c r="HV170" s="252">
        <v>60</v>
      </c>
      <c r="HW170" s="242">
        <v>14294</v>
      </c>
      <c r="HX170" s="243">
        <v>121929</v>
      </c>
      <c r="HY170" s="243">
        <v>20485</v>
      </c>
      <c r="HZ170" s="243">
        <v>79210</v>
      </c>
      <c r="IA170" s="243">
        <v>117413</v>
      </c>
      <c r="IB170" s="243">
        <v>211246</v>
      </c>
      <c r="IC170" s="243">
        <v>175627</v>
      </c>
      <c r="ID170" s="243">
        <v>70426</v>
      </c>
      <c r="IE170" s="243">
        <v>258723</v>
      </c>
      <c r="IF170" s="243">
        <v>72059</v>
      </c>
      <c r="IG170" s="243">
        <v>47401</v>
      </c>
      <c r="IH170" s="243">
        <v>105669</v>
      </c>
      <c r="II170" s="243">
        <v>30870</v>
      </c>
      <c r="IJ170" s="243">
        <v>82509</v>
      </c>
      <c r="IK170" s="243">
        <v>108242</v>
      </c>
      <c r="IL170" s="243">
        <v>86189</v>
      </c>
      <c r="IM170" s="243">
        <v>21839</v>
      </c>
      <c r="IN170" s="243">
        <v>18013</v>
      </c>
      <c r="IO170" s="243">
        <v>24843</v>
      </c>
      <c r="IP170" s="243">
        <v>35118</v>
      </c>
      <c r="IQ170" s="243">
        <v>13303</v>
      </c>
      <c r="IR170" s="243">
        <v>13459</v>
      </c>
      <c r="IS170" s="243">
        <v>1787</v>
      </c>
      <c r="IT170" s="243">
        <v>16439</v>
      </c>
      <c r="IU170" s="243">
        <v>41250</v>
      </c>
      <c r="IV170" s="243">
        <v>1232</v>
      </c>
      <c r="IW170" s="243">
        <v>1424</v>
      </c>
      <c r="IX170" s="244">
        <v>1277</v>
      </c>
      <c r="IY170" s="263">
        <v>1792276</v>
      </c>
      <c r="IZ170" s="313">
        <f t="shared" si="47"/>
        <v>8.6627282851525107E-3</v>
      </c>
      <c r="JA170" s="441">
        <f>MEDIAN(JA4:JA169)</f>
        <v>19.062841530054644</v>
      </c>
      <c r="JB170" s="448">
        <f>SUM(JB4:JB169)</f>
        <v>328846</v>
      </c>
      <c r="JC170" s="459">
        <f>JB170/IY170</f>
        <v>0.18347955337236005</v>
      </c>
      <c r="JD170" s="449">
        <f>SUM(JD4:JD169)</f>
        <v>694029</v>
      </c>
      <c r="JE170" s="460">
        <f>JD170/IY170</f>
        <v>0.38723332790262216</v>
      </c>
      <c r="JF170" s="264">
        <v>22.250594655100041</v>
      </c>
      <c r="JG170" s="251">
        <v>6.0968268418505849</v>
      </c>
      <c r="JH170" s="251">
        <v>4.0919697339516716</v>
      </c>
      <c r="JI170" s="251">
        <v>4.5398560787779321</v>
      </c>
      <c r="JJ170" s="251">
        <v>7.9106487356595947</v>
      </c>
      <c r="JK170" s="251">
        <v>5.7620073279494051</v>
      </c>
      <c r="JL170" s="251">
        <v>5.6913003125943051</v>
      </c>
      <c r="JM170" s="251">
        <v>6.992914548604209</v>
      </c>
      <c r="JN170" s="251">
        <v>6.5259911179137537</v>
      </c>
      <c r="JO170" s="251">
        <v>6.1690559125161331</v>
      </c>
      <c r="JP170" s="251">
        <v>6.3904980907575792</v>
      </c>
      <c r="JQ170" s="251">
        <v>6.5661641541038529</v>
      </c>
      <c r="JR170" s="251">
        <v>4.9311305474570784</v>
      </c>
      <c r="JS170" s="251">
        <v>3.4931583221224352</v>
      </c>
      <c r="JT170" s="251">
        <v>4.6436133848228964</v>
      </c>
      <c r="JU170" s="251">
        <v>5.7101254220376152</v>
      </c>
      <c r="JV170" s="251">
        <v>6.2686936215028162</v>
      </c>
      <c r="JW170" s="251">
        <v>8.1210237051018712</v>
      </c>
      <c r="JX170" s="251">
        <v>9.4660065209515754</v>
      </c>
      <c r="JY170" s="251">
        <v>15.139785864798679</v>
      </c>
      <c r="JZ170" s="251">
        <v>6.9421183191761253</v>
      </c>
      <c r="KA170" s="251">
        <v>4.7208559328330484</v>
      </c>
      <c r="KB170" s="251">
        <v>10.856743144935646</v>
      </c>
      <c r="KC170" s="251">
        <v>3.4162053652898594</v>
      </c>
      <c r="KD170" s="251">
        <v>13.766981818181819</v>
      </c>
      <c r="KE170" s="251">
        <v>13.676948051948052</v>
      </c>
      <c r="KF170" s="251">
        <v>8.6790730337078656</v>
      </c>
      <c r="KG170" s="252">
        <v>8.4643696162881756</v>
      </c>
      <c r="KH170" s="421">
        <f t="shared" si="49"/>
        <v>7.7601664350333808</v>
      </c>
      <c r="KI170" s="247">
        <v>572580</v>
      </c>
      <c r="KJ170" s="248">
        <v>262927</v>
      </c>
      <c r="KK170" s="248">
        <v>36123</v>
      </c>
      <c r="KL170" s="248">
        <v>42291</v>
      </c>
      <c r="KM170" s="248">
        <v>7405</v>
      </c>
      <c r="KN170" s="298">
        <v>870950</v>
      </c>
      <c r="KO170" s="336">
        <f t="shared" si="50"/>
        <v>0.3194708850645771</v>
      </c>
      <c r="KP170" s="337">
        <f t="shared" si="51"/>
        <v>0.14670006182083564</v>
      </c>
      <c r="KQ170" s="337">
        <f t="shared" si="52"/>
        <v>2.0154819904969992E-2</v>
      </c>
      <c r="KR170" s="337">
        <f t="shared" si="53"/>
        <v>2.3596254148356616E-2</v>
      </c>
      <c r="KS170" s="337">
        <f t="shared" si="54"/>
        <v>4.1316181213161369E-3</v>
      </c>
      <c r="KT170" s="338">
        <v>0.48594636093994453</v>
      </c>
      <c r="KU170" s="326">
        <v>1647581.4124999992</v>
      </c>
      <c r="KV170" s="265">
        <v>267211.15519999998</v>
      </c>
      <c r="KW170" s="344">
        <v>1914792.5676999982</v>
      </c>
      <c r="KX170" s="355">
        <f t="shared" si="55"/>
        <v>0.13955096740372638</v>
      </c>
      <c r="KY170" s="356">
        <f t="shared" si="56"/>
        <v>1.0683580920014542</v>
      </c>
      <c r="KZ170" s="348">
        <v>865537.02890000062</v>
      </c>
      <c r="LA170" s="266">
        <v>685411.09049999958</v>
      </c>
      <c r="LB170" s="267">
        <v>363844.44830000005</v>
      </c>
      <c r="LC170" s="268">
        <v>0.45202652417836647</v>
      </c>
      <c r="LD170" s="269">
        <v>75858</v>
      </c>
      <c r="LE170" s="270">
        <v>499137</v>
      </c>
      <c r="LF170" s="270">
        <v>62862</v>
      </c>
      <c r="LG170" s="270">
        <v>268963</v>
      </c>
      <c r="LH170" s="270">
        <v>705961</v>
      </c>
      <c r="LI170" s="270">
        <v>844184</v>
      </c>
      <c r="LJ170" s="270">
        <v>703192</v>
      </c>
      <c r="LK170" s="270">
        <v>377366</v>
      </c>
      <c r="LL170" s="270">
        <v>1319482</v>
      </c>
      <c r="LM170" s="270">
        <v>360570</v>
      </c>
      <c r="LN170" s="270">
        <v>236607</v>
      </c>
      <c r="LO170" s="270">
        <v>545275</v>
      </c>
      <c r="LP170" s="270">
        <v>114696</v>
      </c>
      <c r="LQ170" s="270">
        <v>213161</v>
      </c>
      <c r="LR170" s="270">
        <v>385009</v>
      </c>
      <c r="LS170" s="270">
        <v>305281</v>
      </c>
      <c r="LT170" s="270">
        <v>104781</v>
      </c>
      <c r="LU170" s="270">
        <v>104333</v>
      </c>
      <c r="LV170" s="270">
        <v>174200</v>
      </c>
      <c r="LW170" s="270">
        <v>491213</v>
      </c>
      <c r="LX170" s="270">
        <v>74279</v>
      </c>
      <c r="LY170" s="270">
        <v>39378</v>
      </c>
      <c r="LZ170" s="270">
        <v>15001</v>
      </c>
      <c r="MA170" s="270">
        <v>39238</v>
      </c>
      <c r="MB170" s="270">
        <v>512312</v>
      </c>
      <c r="MC170" s="270">
        <v>9186</v>
      </c>
      <c r="MD170" s="270">
        <v>9187</v>
      </c>
      <c r="ME170" s="366">
        <v>8548</v>
      </c>
      <c r="MF170" s="232">
        <f t="shared" si="57"/>
        <v>8599260</v>
      </c>
      <c r="MG170" s="235">
        <f>MEDIAN(MG4:MG169)</f>
        <v>92.139344262295083</v>
      </c>
      <c r="MH170" s="371">
        <v>228198</v>
      </c>
      <c r="MI170" s="254">
        <v>125656</v>
      </c>
      <c r="MJ170" s="254">
        <v>926</v>
      </c>
      <c r="MK170" s="254">
        <v>15587</v>
      </c>
      <c r="ML170" s="254">
        <v>106641</v>
      </c>
      <c r="MM170" s="254">
        <v>177107</v>
      </c>
      <c r="MN170" s="254">
        <v>125564</v>
      </c>
      <c r="MO170" s="254">
        <v>44816</v>
      </c>
      <c r="MP170" s="254">
        <v>114036</v>
      </c>
      <c r="MQ170" s="254">
        <v>14115</v>
      </c>
      <c r="MR170" s="254">
        <v>19736</v>
      </c>
      <c r="MS170" s="254">
        <v>43984</v>
      </c>
      <c r="MT170" s="254">
        <v>8162</v>
      </c>
      <c r="MU170" s="254">
        <v>14485</v>
      </c>
      <c r="MV170" s="254">
        <v>17145</v>
      </c>
      <c r="MW170" s="254">
        <v>101314</v>
      </c>
      <c r="MX170" s="254">
        <v>10723</v>
      </c>
      <c r="MY170" s="254">
        <v>24197</v>
      </c>
      <c r="MZ170" s="254">
        <v>36538</v>
      </c>
      <c r="NA170" s="254">
        <v>5928</v>
      </c>
      <c r="NB170" s="254">
        <v>6164</v>
      </c>
      <c r="NC170" s="254">
        <v>11461</v>
      </c>
      <c r="ND170" s="254">
        <v>2697</v>
      </c>
      <c r="NE170" s="254">
        <v>2546</v>
      </c>
      <c r="NF170" s="254">
        <v>14391</v>
      </c>
      <c r="NG170" s="254">
        <v>6470</v>
      </c>
      <c r="NH170" s="254">
        <v>1789</v>
      </c>
      <c r="NI170" s="280">
        <v>1081</v>
      </c>
      <c r="NJ170" s="242">
        <f t="shared" si="59"/>
        <v>1281457</v>
      </c>
      <c r="NK170" s="244">
        <f>MEDIAN(NK4:NK169)</f>
        <v>12.954918032786885</v>
      </c>
      <c r="NL170" s="390">
        <f t="shared" si="61"/>
        <v>8599260</v>
      </c>
      <c r="NM170" s="391">
        <f t="shared" si="62"/>
        <v>1281457</v>
      </c>
      <c r="NN170" s="395">
        <f t="shared" si="63"/>
        <v>0.12969271359558218</v>
      </c>
      <c r="NO170" s="382">
        <v>15194</v>
      </c>
      <c r="NP170" s="271">
        <v>21723</v>
      </c>
      <c r="NQ170" s="271">
        <v>51231</v>
      </c>
      <c r="NR170" s="271">
        <v>85729</v>
      </c>
      <c r="NS170" s="271">
        <v>204442</v>
      </c>
      <c r="NT170" s="271">
        <v>278466</v>
      </c>
      <c r="NU170" s="271">
        <v>402495</v>
      </c>
      <c r="NV170" s="271">
        <v>5223</v>
      </c>
      <c r="NW170" s="271">
        <v>1173</v>
      </c>
      <c r="NX170" s="271">
        <v>17900</v>
      </c>
      <c r="NY170" s="271">
        <v>89266</v>
      </c>
      <c r="NZ170" s="271">
        <v>4580</v>
      </c>
      <c r="OA170" s="271">
        <v>28138</v>
      </c>
      <c r="OB170" s="271">
        <v>15231</v>
      </c>
      <c r="OC170" s="271">
        <v>50751</v>
      </c>
      <c r="OD170" s="271">
        <v>7616</v>
      </c>
      <c r="OE170" s="399">
        <v>2299</v>
      </c>
      <c r="OF170" s="238">
        <f t="shared" si="64"/>
        <v>1281457</v>
      </c>
      <c r="OG170" s="241">
        <f t="shared" si="65"/>
        <v>0.15435320888644721</v>
      </c>
      <c r="OH170" s="422">
        <f>SUM(OH4:OH169)</f>
        <v>115640</v>
      </c>
      <c r="OI170" s="423">
        <f t="shared" ref="OI170:OP170" si="67">SUM(OI4:OI169)</f>
        <v>6460</v>
      </c>
      <c r="OJ170" s="423">
        <f t="shared" si="67"/>
        <v>8845</v>
      </c>
      <c r="OK170" s="423">
        <f t="shared" si="67"/>
        <v>130945</v>
      </c>
      <c r="OL170" s="423">
        <f t="shared" si="67"/>
        <v>72014</v>
      </c>
      <c r="OM170" s="423">
        <f t="shared" si="67"/>
        <v>28167</v>
      </c>
      <c r="ON170" s="423">
        <f t="shared" si="67"/>
        <v>42524</v>
      </c>
      <c r="OO170" s="423">
        <f t="shared" si="67"/>
        <v>142705</v>
      </c>
      <c r="OP170" s="424">
        <f t="shared" si="67"/>
        <v>273650</v>
      </c>
      <c r="OQ170" s="435">
        <f>SUM(OQ4:OQ169)</f>
        <v>4886</v>
      </c>
      <c r="OR170" s="436">
        <f t="shared" ref="OR170:OS170" si="68">SUM(OR4:OR169)</f>
        <v>5150</v>
      </c>
      <c r="OS170" s="437">
        <f t="shared" si="68"/>
        <v>10036</v>
      </c>
      <c r="OT170" s="348">
        <v>974.68999999999949</v>
      </c>
      <c r="OU170" s="272">
        <v>1.1871985383678434</v>
      </c>
      <c r="OV170" s="266">
        <v>2115.8100000000004</v>
      </c>
      <c r="OW170" s="272">
        <v>0.43048016276703976</v>
      </c>
      <c r="OX170" s="266">
        <v>4352.8400000000011</v>
      </c>
      <c r="OY170" s="272">
        <v>5.3018757612667491</v>
      </c>
      <c r="OZ170" s="266">
        <v>13923.399999999994</v>
      </c>
      <c r="PA170" s="273">
        <v>2.8328382502543223</v>
      </c>
      <c r="PB170" s="253">
        <v>64</v>
      </c>
      <c r="PC170" s="254">
        <v>10809</v>
      </c>
      <c r="PD170" s="254">
        <v>44</v>
      </c>
      <c r="PE170" s="254">
        <v>4189</v>
      </c>
      <c r="PF170" s="254">
        <v>19300</v>
      </c>
      <c r="PG170" s="254">
        <v>55</v>
      </c>
      <c r="PH170" s="254">
        <v>139</v>
      </c>
      <c r="PI170" s="254">
        <v>34600</v>
      </c>
      <c r="PJ170" s="274">
        <v>1.9305062389944404E-2</v>
      </c>
    </row>
    <row r="171" spans="1:426" s="456" customFormat="1" x14ac:dyDescent="0.15">
      <c r="D171" s="456" t="s">
        <v>1061</v>
      </c>
      <c r="K171" s="457">
        <f t="shared" ref="K171:O171" si="69">MEDIAN(K4:K169)</f>
        <v>1037147</v>
      </c>
      <c r="L171" s="457">
        <f t="shared" si="69"/>
        <v>8290</v>
      </c>
      <c r="M171" s="457">
        <f t="shared" si="69"/>
        <v>975054</v>
      </c>
      <c r="N171" s="457">
        <f t="shared" si="69"/>
        <v>595922</v>
      </c>
      <c r="O171" s="458">
        <f t="shared" si="69"/>
        <v>0.62265353820315272</v>
      </c>
      <c r="P171" s="457">
        <f>MEDIAN(P4:P169)</f>
        <v>19336</v>
      </c>
      <c r="Q171" s="457">
        <f t="shared" ref="Q171:U171" si="70">MEDIAN(Q4:Q169)</f>
        <v>2778.0369999999998</v>
      </c>
      <c r="R171" s="457">
        <f t="shared" si="70"/>
        <v>885205.70708999992</v>
      </c>
      <c r="S171" s="457">
        <f t="shared" si="70"/>
        <v>31326.750379999998</v>
      </c>
      <c r="T171" s="457">
        <f t="shared" si="70"/>
        <v>885669.40880999994</v>
      </c>
      <c r="U171" s="458">
        <f t="shared" si="70"/>
        <v>0.89896608223265173</v>
      </c>
      <c r="V171" s="457">
        <f t="shared" ref="V171:AG171" si="71">MEDIAN(V4:V169)</f>
        <v>86.168759925000003</v>
      </c>
      <c r="W171" s="457">
        <f t="shared" si="71"/>
        <v>4.0999999999999996</v>
      </c>
      <c r="X171" s="457">
        <f t="shared" si="71"/>
        <v>204.74632274999999</v>
      </c>
      <c r="Y171" s="457">
        <f t="shared" si="71"/>
        <v>70.958928569999998</v>
      </c>
      <c r="Z171" s="457">
        <f t="shared" si="71"/>
        <v>21.502857145</v>
      </c>
      <c r="AA171" s="457">
        <f t="shared" si="71"/>
        <v>91.999100524999989</v>
      </c>
      <c r="AB171" s="457">
        <f t="shared" si="71"/>
        <v>1</v>
      </c>
      <c r="AC171" s="457">
        <f t="shared" si="71"/>
        <v>49.204355159999999</v>
      </c>
      <c r="AD171" s="457">
        <f t="shared" si="71"/>
        <v>65.864538694999993</v>
      </c>
      <c r="AE171" s="457">
        <f t="shared" si="71"/>
        <v>590.09219888999996</v>
      </c>
      <c r="AF171" s="458">
        <f t="shared" si="71"/>
        <v>0.18475079807622188</v>
      </c>
      <c r="AG171" s="458">
        <f t="shared" si="71"/>
        <v>0.40945747905953289</v>
      </c>
      <c r="AH171" s="457">
        <f t="shared" ref="AH171:AI171" si="72">MEDIAN(AH4:AH169)</f>
        <v>1</v>
      </c>
      <c r="AI171" s="457">
        <f t="shared" si="72"/>
        <v>1</v>
      </c>
      <c r="AJ171" s="457">
        <f t="shared" ref="AJ171:BS171" si="73">MEDIAN(AJ4:AJ169)</f>
        <v>11566</v>
      </c>
      <c r="AK171" s="457">
        <f t="shared" si="73"/>
        <v>8672</v>
      </c>
      <c r="AL171" s="457">
        <f t="shared" si="73"/>
        <v>2766</v>
      </c>
      <c r="AM171" s="457">
        <f t="shared" si="73"/>
        <v>688.5</v>
      </c>
      <c r="AN171" s="457">
        <f t="shared" si="73"/>
        <v>17695.5</v>
      </c>
      <c r="AO171" s="457">
        <f t="shared" si="73"/>
        <v>10302.5</v>
      </c>
      <c r="AP171" s="457">
        <f t="shared" si="73"/>
        <v>4625</v>
      </c>
      <c r="AQ171" s="457">
        <f t="shared" si="73"/>
        <v>4831</v>
      </c>
      <c r="AR171" s="457">
        <f t="shared" si="73"/>
        <v>1</v>
      </c>
      <c r="AS171" s="457">
        <f t="shared" si="73"/>
        <v>1</v>
      </c>
      <c r="AT171" s="457">
        <f t="shared" si="73"/>
        <v>1</v>
      </c>
      <c r="AU171" s="457">
        <f t="shared" si="73"/>
        <v>1</v>
      </c>
      <c r="AV171" s="457">
        <f t="shared" si="73"/>
        <v>1</v>
      </c>
      <c r="AW171" s="457">
        <f t="shared" si="73"/>
        <v>1</v>
      </c>
      <c r="AX171" s="457">
        <f t="shared" si="73"/>
        <v>1</v>
      </c>
      <c r="AY171" s="457">
        <f t="shared" si="73"/>
        <v>1</v>
      </c>
      <c r="AZ171" s="457">
        <f t="shared" si="73"/>
        <v>1</v>
      </c>
      <c r="BA171" s="457">
        <f t="shared" si="73"/>
        <v>1</v>
      </c>
      <c r="BB171" s="457">
        <f t="shared" si="73"/>
        <v>1</v>
      </c>
      <c r="BC171" s="457">
        <f t="shared" si="73"/>
        <v>1</v>
      </c>
      <c r="BD171" s="457">
        <f t="shared" si="73"/>
        <v>1</v>
      </c>
      <c r="BE171" s="457">
        <f t="shared" si="73"/>
        <v>1</v>
      </c>
      <c r="BF171" s="457">
        <f t="shared" si="73"/>
        <v>1</v>
      </c>
      <c r="BG171" s="457">
        <f t="shared" si="73"/>
        <v>1</v>
      </c>
      <c r="BH171" s="457">
        <f t="shared" si="73"/>
        <v>1</v>
      </c>
      <c r="BI171" s="457">
        <f t="shared" si="73"/>
        <v>1</v>
      </c>
      <c r="BJ171" s="457">
        <f t="shared" si="73"/>
        <v>1</v>
      </c>
      <c r="BK171" s="457">
        <f t="shared" si="73"/>
        <v>1</v>
      </c>
      <c r="BL171" s="457">
        <f t="shared" si="73"/>
        <v>1</v>
      </c>
      <c r="BM171" s="457">
        <f t="shared" si="73"/>
        <v>1</v>
      </c>
      <c r="BN171" s="457">
        <f t="shared" si="73"/>
        <v>1</v>
      </c>
      <c r="BO171" s="457">
        <f t="shared" si="73"/>
        <v>1</v>
      </c>
      <c r="BP171" s="457">
        <f t="shared" si="73"/>
        <v>1</v>
      </c>
      <c r="BQ171" s="457">
        <f t="shared" si="73"/>
        <v>1</v>
      </c>
      <c r="BR171" s="457">
        <f t="shared" si="73"/>
        <v>1</v>
      </c>
      <c r="BS171" s="457">
        <f t="shared" si="73"/>
        <v>2</v>
      </c>
      <c r="BT171" s="457">
        <f t="shared" ref="BT171:EE171" si="74">MEDIAN(BT4:BT169)</f>
        <v>20</v>
      </c>
      <c r="BU171" s="457">
        <f t="shared" si="74"/>
        <v>30</v>
      </c>
      <c r="BV171" s="457">
        <f t="shared" si="74"/>
        <v>20</v>
      </c>
      <c r="BW171" s="457">
        <f t="shared" si="74"/>
        <v>30</v>
      </c>
      <c r="BX171" s="457">
        <f t="shared" si="74"/>
        <v>24</v>
      </c>
      <c r="BY171" s="457">
        <f t="shared" si="74"/>
        <v>27</v>
      </c>
      <c r="BZ171" s="457">
        <f t="shared" si="74"/>
        <v>29</v>
      </c>
      <c r="CA171" s="457">
        <f t="shared" si="74"/>
        <v>10</v>
      </c>
      <c r="CB171" s="457">
        <f t="shared" si="74"/>
        <v>24</v>
      </c>
      <c r="CC171" s="457">
        <f t="shared" si="74"/>
        <v>25</v>
      </c>
      <c r="CD171" s="457">
        <f t="shared" si="74"/>
        <v>26</v>
      </c>
      <c r="CE171" s="457">
        <f t="shared" si="74"/>
        <v>30.5</v>
      </c>
      <c r="CF171" s="457">
        <f t="shared" si="74"/>
        <v>38</v>
      </c>
      <c r="CG171" s="457">
        <f t="shared" si="74"/>
        <v>19</v>
      </c>
      <c r="CH171" s="457">
        <f t="shared" si="74"/>
        <v>23</v>
      </c>
      <c r="CI171" s="457">
        <f t="shared" si="74"/>
        <v>50</v>
      </c>
      <c r="CJ171" s="457">
        <f t="shared" si="74"/>
        <v>30</v>
      </c>
      <c r="CK171" s="457">
        <f t="shared" si="74"/>
        <v>21</v>
      </c>
      <c r="CL171" s="457">
        <f t="shared" si="74"/>
        <v>45</v>
      </c>
      <c r="CM171" s="457">
        <f t="shared" si="74"/>
        <v>40</v>
      </c>
      <c r="CN171" s="457">
        <f t="shared" si="74"/>
        <v>24</v>
      </c>
      <c r="CO171" s="457">
        <f t="shared" si="74"/>
        <v>16</v>
      </c>
      <c r="CP171" s="457">
        <f t="shared" si="74"/>
        <v>29</v>
      </c>
      <c r="CQ171" s="457">
        <f t="shared" si="74"/>
        <v>30</v>
      </c>
      <c r="CR171" s="457">
        <f t="shared" si="74"/>
        <v>15</v>
      </c>
      <c r="CS171" s="457">
        <f t="shared" si="74"/>
        <v>8.5</v>
      </c>
      <c r="CT171" s="457">
        <f t="shared" si="74"/>
        <v>13</v>
      </c>
      <c r="CU171" s="457">
        <f t="shared" si="74"/>
        <v>30</v>
      </c>
      <c r="CV171" s="457">
        <f t="shared" si="74"/>
        <v>25</v>
      </c>
      <c r="CW171" s="457">
        <f t="shared" si="74"/>
        <v>20</v>
      </c>
      <c r="CX171" s="457">
        <f t="shared" si="74"/>
        <v>16</v>
      </c>
      <c r="CY171" s="457">
        <f t="shared" si="74"/>
        <v>24</v>
      </c>
      <c r="CZ171" s="457">
        <f t="shared" si="74"/>
        <v>25</v>
      </c>
      <c r="DA171" s="457">
        <f t="shared" si="74"/>
        <v>50</v>
      </c>
      <c r="DB171" s="457">
        <f t="shared" si="74"/>
        <v>30</v>
      </c>
      <c r="DC171" s="457">
        <f t="shared" si="74"/>
        <v>25</v>
      </c>
      <c r="DD171" s="457">
        <f t="shared" si="74"/>
        <v>26</v>
      </c>
      <c r="DE171" s="457">
        <f t="shared" si="74"/>
        <v>41</v>
      </c>
      <c r="DF171" s="457">
        <f t="shared" si="74"/>
        <v>23</v>
      </c>
      <c r="DG171" s="457">
        <f t="shared" si="74"/>
        <v>58.5</v>
      </c>
      <c r="DH171" s="457">
        <f t="shared" si="74"/>
        <v>175</v>
      </c>
      <c r="DI171" s="457">
        <f t="shared" si="74"/>
        <v>6</v>
      </c>
      <c r="DJ171" s="458">
        <f t="shared" si="74"/>
        <v>0.30505464480874317</v>
      </c>
      <c r="DK171" s="458">
        <f t="shared" si="74"/>
        <v>0.67435648547598503</v>
      </c>
      <c r="DL171" s="458">
        <f t="shared" si="74"/>
        <v>0.52316712204007287</v>
      </c>
      <c r="DM171" s="458">
        <f t="shared" si="74"/>
        <v>0.76928961748633884</v>
      </c>
      <c r="DN171" s="458">
        <f t="shared" si="74"/>
        <v>0.36338797814207652</v>
      </c>
      <c r="DO171" s="458">
        <f t="shared" si="74"/>
        <v>0.43673812526271544</v>
      </c>
      <c r="DP171" s="458">
        <f t="shared" si="74"/>
        <v>0.4344262295081967</v>
      </c>
      <c r="DQ171" s="458">
        <f t="shared" si="74"/>
        <v>0.55546448087431699</v>
      </c>
      <c r="DR171" s="458">
        <f t="shared" si="74"/>
        <v>0.35327868852459016</v>
      </c>
      <c r="DS171" s="458">
        <f t="shared" si="74"/>
        <v>0.70928961748633879</v>
      </c>
      <c r="DT171" s="458">
        <f t="shared" si="74"/>
        <v>0.68925318761384335</v>
      </c>
      <c r="DU171" s="458">
        <f t="shared" si="74"/>
        <v>0.71879957694341612</v>
      </c>
      <c r="DV171" s="458">
        <f t="shared" si="74"/>
        <v>0.35710382513661204</v>
      </c>
      <c r="DW171" s="458">
        <f t="shared" si="74"/>
        <v>0.68326782347489856</v>
      </c>
      <c r="DX171" s="458">
        <f t="shared" si="74"/>
        <v>0.45224518888096937</v>
      </c>
      <c r="DY171" s="458">
        <f t="shared" si="74"/>
        <v>0.54644808743169404</v>
      </c>
      <c r="DZ171" s="458">
        <f t="shared" si="74"/>
        <v>0.57222222222222219</v>
      </c>
      <c r="EA171" s="458">
        <f t="shared" si="74"/>
        <v>0.55692167577413476</v>
      </c>
      <c r="EB171" s="458">
        <f t="shared" si="74"/>
        <v>0.63692728036990331</v>
      </c>
      <c r="EC171" s="458">
        <f t="shared" si="74"/>
        <v>0.50691598360655743</v>
      </c>
      <c r="ED171" s="458">
        <f t="shared" si="74"/>
        <v>0.8341871584699454</v>
      </c>
      <c r="EE171" s="458">
        <f t="shared" si="74"/>
        <v>0.43013270882123339</v>
      </c>
      <c r="EF171" s="458">
        <f t="shared" ref="EF171:GQ171" si="75">MEDIAN(EF4:EF169)</f>
        <v>0.66535519125683062</v>
      </c>
      <c r="EG171" s="458">
        <f t="shared" si="75"/>
        <v>0.59370673952641162</v>
      </c>
      <c r="EH171" s="458">
        <f t="shared" si="75"/>
        <v>0.43595931997571347</v>
      </c>
      <c r="EI171" s="458">
        <f t="shared" si="75"/>
        <v>0.19512750455373407</v>
      </c>
      <c r="EJ171" s="458">
        <f t="shared" si="75"/>
        <v>0.48566887347625054</v>
      </c>
      <c r="EK171" s="458">
        <f t="shared" si="75"/>
        <v>0.31083788706739529</v>
      </c>
      <c r="EL171" s="458">
        <f t="shared" si="75"/>
        <v>0.62453264308311762</v>
      </c>
      <c r="EM171" s="458">
        <f t="shared" si="75"/>
        <v>0.46345881400526212</v>
      </c>
      <c r="EN171" s="458">
        <f t="shared" si="75"/>
        <v>0.37985977935869675</v>
      </c>
      <c r="EO171" s="458">
        <f t="shared" si="75"/>
        <v>0.62725409836065571</v>
      </c>
      <c r="EP171" s="458">
        <f t="shared" si="75"/>
        <v>0.44306010928961748</v>
      </c>
      <c r="EQ171" s="458">
        <f t="shared" si="75"/>
        <v>0.70145885317449674</v>
      </c>
      <c r="ER171" s="458">
        <f t="shared" si="75"/>
        <v>0.34735091470658114</v>
      </c>
      <c r="ES171" s="458">
        <f t="shared" si="75"/>
        <v>0.67827868852459017</v>
      </c>
      <c r="ET171" s="458">
        <f t="shared" si="75"/>
        <v>0.80979403110550652</v>
      </c>
      <c r="EU171" s="458">
        <f t="shared" si="75"/>
        <v>0.58940051430408225</v>
      </c>
      <c r="EV171" s="458">
        <f t="shared" si="75"/>
        <v>0.58324225865209467</v>
      </c>
      <c r="EW171" s="458">
        <f t="shared" si="75"/>
        <v>0.65564051254422995</v>
      </c>
      <c r="EX171" s="458">
        <f t="shared" si="75"/>
        <v>0.55676217950496054</v>
      </c>
      <c r="EY171" s="457">
        <f t="shared" si="75"/>
        <v>6</v>
      </c>
      <c r="EZ171" s="457">
        <f t="shared" si="75"/>
        <v>20</v>
      </c>
      <c r="FA171" s="457">
        <f t="shared" si="75"/>
        <v>13</v>
      </c>
      <c r="FB171" s="457">
        <f t="shared" si="75"/>
        <v>6</v>
      </c>
      <c r="FC171" s="457">
        <f t="shared" si="75"/>
        <v>3</v>
      </c>
      <c r="FD171" s="457">
        <f t="shared" si="75"/>
        <v>4</v>
      </c>
      <c r="FE171" s="457">
        <f t="shared" si="75"/>
        <v>5</v>
      </c>
      <c r="FF171" s="457">
        <f t="shared" si="75"/>
        <v>4</v>
      </c>
      <c r="FG171" s="457">
        <f t="shared" si="75"/>
        <v>6</v>
      </c>
      <c r="FH171" s="457">
        <f t="shared" si="75"/>
        <v>4</v>
      </c>
      <c r="FI171" s="457">
        <f t="shared" si="75"/>
        <v>13</v>
      </c>
      <c r="FJ171" s="457">
        <f t="shared" si="75"/>
        <v>5</v>
      </c>
      <c r="FK171" s="457">
        <f t="shared" si="75"/>
        <v>10</v>
      </c>
      <c r="FL171" s="457">
        <f t="shared" si="75"/>
        <v>6</v>
      </c>
      <c r="FM171" s="457">
        <f t="shared" si="75"/>
        <v>16</v>
      </c>
      <c r="FN171" s="457">
        <f t="shared" si="75"/>
        <v>14</v>
      </c>
      <c r="FO171" s="457">
        <f t="shared" si="75"/>
        <v>10</v>
      </c>
      <c r="FP171" s="457">
        <f t="shared" si="75"/>
        <v>4</v>
      </c>
      <c r="FQ171" s="457">
        <f t="shared" si="75"/>
        <v>10</v>
      </c>
      <c r="FR171" s="457">
        <f t="shared" si="75"/>
        <v>11</v>
      </c>
      <c r="FS171" s="457">
        <f t="shared" si="75"/>
        <v>8</v>
      </c>
      <c r="FT171" s="457">
        <f t="shared" si="75"/>
        <v>4</v>
      </c>
      <c r="FU171" s="457">
        <f t="shared" si="75"/>
        <v>6</v>
      </c>
      <c r="FV171" s="457">
        <f t="shared" si="75"/>
        <v>6.5</v>
      </c>
      <c r="FW171" s="457">
        <f t="shared" si="75"/>
        <v>5</v>
      </c>
      <c r="FX171" s="457">
        <f t="shared" si="75"/>
        <v>6</v>
      </c>
      <c r="FY171" s="457">
        <f t="shared" si="75"/>
        <v>6</v>
      </c>
      <c r="FZ171" s="457">
        <f t="shared" si="75"/>
        <v>4</v>
      </c>
      <c r="GA171" s="457">
        <f t="shared" si="75"/>
        <v>15</v>
      </c>
      <c r="GB171" s="457">
        <f t="shared" si="75"/>
        <v>8</v>
      </c>
      <c r="GC171" s="457">
        <f t="shared" si="75"/>
        <v>6</v>
      </c>
      <c r="GD171" s="457">
        <f t="shared" si="75"/>
        <v>8</v>
      </c>
      <c r="GE171" s="457">
        <f t="shared" si="75"/>
        <v>24</v>
      </c>
      <c r="GF171" s="457">
        <f t="shared" si="75"/>
        <v>4</v>
      </c>
      <c r="GG171" s="458">
        <f t="shared" si="75"/>
        <v>0.62995218579234979</v>
      </c>
      <c r="GH171" s="458">
        <f t="shared" si="75"/>
        <v>0.48520947176684881</v>
      </c>
      <c r="GI171" s="458">
        <f t="shared" si="75"/>
        <v>0.52527322404371579</v>
      </c>
      <c r="GJ171" s="458">
        <f t="shared" si="75"/>
        <v>0.83697632058287796</v>
      </c>
      <c r="GK171" s="458">
        <f t="shared" si="75"/>
        <v>0.62659380692167577</v>
      </c>
      <c r="GL171" s="458">
        <f t="shared" si="75"/>
        <v>0.23497267759562843</v>
      </c>
      <c r="GM171" s="458">
        <f t="shared" si="75"/>
        <v>0.52443403590944571</v>
      </c>
      <c r="GN171" s="458">
        <f t="shared" si="75"/>
        <v>0.18442622950819673</v>
      </c>
      <c r="GO171" s="458">
        <f t="shared" si="75"/>
        <v>0.67418032786885251</v>
      </c>
      <c r="GP171" s="458">
        <f t="shared" si="75"/>
        <v>0.34549180327868856</v>
      </c>
      <c r="GQ171" s="458">
        <f t="shared" si="75"/>
        <v>0.6154371584699454</v>
      </c>
      <c r="GR171" s="458">
        <f t="shared" ref="GR171:JC171" si="76">MEDIAN(GR4:GR169)</f>
        <v>0.87650273224043718</v>
      </c>
      <c r="GS171" s="458">
        <f t="shared" si="76"/>
        <v>0.63763661202185795</v>
      </c>
      <c r="GT171" s="458">
        <f t="shared" si="76"/>
        <v>0.5876593806921675</v>
      </c>
      <c r="GU171" s="458">
        <f t="shared" si="76"/>
        <v>0.62717337307501242</v>
      </c>
      <c r="GV171" s="458">
        <f t="shared" si="76"/>
        <v>0.6020491803278688</v>
      </c>
      <c r="GW171" s="458">
        <f t="shared" si="76"/>
        <v>0.6158274785323965</v>
      </c>
      <c r="GX171" s="458">
        <f t="shared" si="76"/>
        <v>0.96243169398907102</v>
      </c>
      <c r="GY171" s="458">
        <f t="shared" si="76"/>
        <v>0.4122950819672131</v>
      </c>
      <c r="GZ171" s="458">
        <f t="shared" si="76"/>
        <v>0.72404371584699456</v>
      </c>
      <c r="HA171" s="458">
        <f t="shared" si="76"/>
        <v>0.59562841530054644</v>
      </c>
      <c r="HB171" s="458">
        <f t="shared" si="76"/>
        <v>0.4285063752276867</v>
      </c>
      <c r="HC171" s="458">
        <f t="shared" si="76"/>
        <v>0.66780510018214945</v>
      </c>
      <c r="HD171" s="458">
        <f t="shared" si="76"/>
        <v>0.79132513661202186</v>
      </c>
      <c r="HE171" s="458">
        <f t="shared" si="76"/>
        <v>0.59617486338797809</v>
      </c>
      <c r="HF171" s="458">
        <f t="shared" si="76"/>
        <v>0.71099726775956285</v>
      </c>
      <c r="HG171" s="458">
        <f t="shared" si="76"/>
        <v>0.61038251366120222</v>
      </c>
      <c r="HH171" s="458">
        <f t="shared" si="76"/>
        <v>0.76703096539162119</v>
      </c>
      <c r="HI171" s="458">
        <f t="shared" si="76"/>
        <v>0.70491803278688514</v>
      </c>
      <c r="HJ171" s="458">
        <f t="shared" si="76"/>
        <v>0.73155737704918034</v>
      </c>
      <c r="HK171" s="458">
        <f t="shared" si="76"/>
        <v>0.70218579234972678</v>
      </c>
      <c r="HL171" s="458">
        <f t="shared" si="76"/>
        <v>0.64324746291959412</v>
      </c>
      <c r="HM171" s="458">
        <f t="shared" si="76"/>
        <v>0.60614340122536847</v>
      </c>
      <c r="HN171" s="457">
        <f t="shared" si="76"/>
        <v>64.5</v>
      </c>
      <c r="HO171" s="457">
        <f t="shared" si="76"/>
        <v>37.5</v>
      </c>
      <c r="HP171" s="457">
        <f t="shared" si="76"/>
        <v>35</v>
      </c>
      <c r="HQ171" s="457">
        <f t="shared" si="76"/>
        <v>10.5</v>
      </c>
      <c r="HR171" s="457">
        <f t="shared" si="76"/>
        <v>10</v>
      </c>
      <c r="HS171" s="458">
        <f t="shared" si="76"/>
        <v>0.91651487553126898</v>
      </c>
      <c r="HT171" s="457">
        <f t="shared" si="76"/>
        <v>8</v>
      </c>
      <c r="HU171" s="458">
        <f t="shared" si="76"/>
        <v>0.63934426229508201</v>
      </c>
      <c r="HV171" s="457">
        <f t="shared" si="76"/>
        <v>60</v>
      </c>
      <c r="HW171" s="457">
        <f t="shared" si="76"/>
        <v>55</v>
      </c>
      <c r="HX171" s="457">
        <f t="shared" si="76"/>
        <v>353</v>
      </c>
      <c r="HY171" s="457">
        <f t="shared" si="76"/>
        <v>19</v>
      </c>
      <c r="HZ171" s="457">
        <f t="shared" si="76"/>
        <v>221</v>
      </c>
      <c r="IA171" s="457">
        <f t="shared" si="76"/>
        <v>678</v>
      </c>
      <c r="IB171" s="457">
        <f t="shared" si="76"/>
        <v>832</v>
      </c>
      <c r="IC171" s="457">
        <f t="shared" si="76"/>
        <v>1072</v>
      </c>
      <c r="ID171" s="457">
        <f t="shared" si="76"/>
        <v>415</v>
      </c>
      <c r="IE171" s="457">
        <f t="shared" si="76"/>
        <v>1379</v>
      </c>
      <c r="IF171" s="457">
        <f t="shared" si="76"/>
        <v>302</v>
      </c>
      <c r="IG171" s="457">
        <f t="shared" si="76"/>
        <v>253</v>
      </c>
      <c r="IH171" s="457">
        <f t="shared" si="76"/>
        <v>447</v>
      </c>
      <c r="II171" s="457">
        <f t="shared" si="76"/>
        <v>99</v>
      </c>
      <c r="IJ171" s="457">
        <f t="shared" si="76"/>
        <v>525</v>
      </c>
      <c r="IK171" s="457">
        <f t="shared" si="76"/>
        <v>803.5</v>
      </c>
      <c r="IL171" s="457">
        <f t="shared" si="76"/>
        <v>709.5</v>
      </c>
      <c r="IM171" s="457">
        <f t="shared" si="76"/>
        <v>124</v>
      </c>
      <c r="IN171" s="457">
        <f t="shared" si="76"/>
        <v>31</v>
      </c>
      <c r="IO171" s="457">
        <f t="shared" si="76"/>
        <v>131.5</v>
      </c>
      <c r="IP171" s="457">
        <f t="shared" si="76"/>
        <v>50.5</v>
      </c>
      <c r="IQ171" s="457">
        <f t="shared" si="76"/>
        <v>64</v>
      </c>
      <c r="IR171" s="457">
        <f t="shared" si="76"/>
        <v>70</v>
      </c>
      <c r="IS171" s="457">
        <f t="shared" si="76"/>
        <v>5.5</v>
      </c>
      <c r="IT171" s="457">
        <f t="shared" si="76"/>
        <v>56</v>
      </c>
      <c r="IU171" s="457">
        <f t="shared" si="76"/>
        <v>501</v>
      </c>
      <c r="IV171" s="457">
        <f t="shared" si="76"/>
        <v>4</v>
      </c>
      <c r="IW171" s="457">
        <f t="shared" si="76"/>
        <v>6</v>
      </c>
      <c r="IX171" s="457">
        <f t="shared" si="76"/>
        <v>4</v>
      </c>
      <c r="IY171" s="457">
        <f t="shared" si="76"/>
        <v>6977</v>
      </c>
      <c r="IZ171" s="458">
        <f t="shared" si="76"/>
        <v>5.2848758398801711E-3</v>
      </c>
      <c r="JA171" s="457">
        <f t="shared" si="76"/>
        <v>19.062841530054644</v>
      </c>
      <c r="JB171" s="457">
        <f t="shared" si="76"/>
        <v>851.5</v>
      </c>
      <c r="JC171" s="458">
        <f t="shared" si="76"/>
        <v>0.1273009869353639</v>
      </c>
      <c r="JD171" s="457">
        <f t="shared" ref="JD171:LP171" si="77">MEDIAN(JD4:JD169)</f>
        <v>2137</v>
      </c>
      <c r="JE171" s="458">
        <f t="shared" si="77"/>
        <v>0.34625927944206047</v>
      </c>
      <c r="JF171" s="457">
        <f t="shared" si="77"/>
        <v>23.252450980392155</v>
      </c>
      <c r="JG171" s="457">
        <f t="shared" si="77"/>
        <v>5.9319319319319321</v>
      </c>
      <c r="JH171" s="457">
        <f t="shared" si="77"/>
        <v>3.7777777777777777</v>
      </c>
      <c r="JI171" s="457">
        <f t="shared" si="77"/>
        <v>4.4784053156146175</v>
      </c>
      <c r="JJ171" s="457">
        <f t="shared" si="77"/>
        <v>7.9365079365079367</v>
      </c>
      <c r="JK171" s="457">
        <f t="shared" si="77"/>
        <v>6.0163265306122451</v>
      </c>
      <c r="JL171" s="457">
        <f t="shared" si="77"/>
        <v>5.5248759203708753</v>
      </c>
      <c r="JM171" s="457">
        <f t="shared" si="77"/>
        <v>6.8108448928121064</v>
      </c>
      <c r="JN171" s="457">
        <f t="shared" si="77"/>
        <v>6.3954668521791449</v>
      </c>
      <c r="JO171" s="457">
        <f t="shared" si="77"/>
        <v>5.9610058061370719</v>
      </c>
      <c r="JP171" s="457">
        <f t="shared" si="77"/>
        <v>6.0869565217391308</v>
      </c>
      <c r="JQ171" s="457">
        <f t="shared" si="77"/>
        <v>6.8169123351435221</v>
      </c>
      <c r="JR171" s="457">
        <f t="shared" si="77"/>
        <v>4.9092920353982299</v>
      </c>
      <c r="JS171" s="457">
        <f t="shared" si="77"/>
        <v>3.5131779854701768</v>
      </c>
      <c r="JT171" s="457">
        <f t="shared" si="77"/>
        <v>4.4086543941639125</v>
      </c>
      <c r="JU171" s="457">
        <f t="shared" si="77"/>
        <v>4.7309539011791415</v>
      </c>
      <c r="JV171" s="457">
        <f t="shared" si="77"/>
        <v>6.1180124223602483</v>
      </c>
      <c r="JW171" s="457">
        <f t="shared" si="77"/>
        <v>7.3037037037037038</v>
      </c>
      <c r="JX171" s="457">
        <f t="shared" si="77"/>
        <v>9.1829875518672193</v>
      </c>
      <c r="JY171" s="457">
        <f t="shared" si="77"/>
        <v>5.6051136363636367</v>
      </c>
      <c r="JZ171" s="457">
        <f t="shared" si="77"/>
        <v>3.2222222222222223</v>
      </c>
      <c r="KA171" s="457">
        <f t="shared" si="77"/>
        <v>4</v>
      </c>
      <c r="KB171" s="457">
        <f t="shared" si="77"/>
        <v>6.1217948717948723</v>
      </c>
      <c r="KC171" s="457">
        <f t="shared" si="77"/>
        <v>3.3854761904761905</v>
      </c>
      <c r="KD171" s="457">
        <f t="shared" si="77"/>
        <v>13.878787878787879</v>
      </c>
      <c r="KE171" s="457">
        <f t="shared" si="77"/>
        <v>13.70253164556962</v>
      </c>
      <c r="KF171" s="457">
        <f t="shared" si="77"/>
        <v>7.2857142857142856</v>
      </c>
      <c r="KG171" s="457">
        <f t="shared" si="77"/>
        <v>7.3764705882352946</v>
      </c>
      <c r="KH171" s="457">
        <f t="shared" si="77"/>
        <v>6.9805487556611663</v>
      </c>
      <c r="KI171" s="457">
        <f t="shared" si="77"/>
        <v>2592.5</v>
      </c>
      <c r="KJ171" s="457">
        <f t="shared" si="77"/>
        <v>940</v>
      </c>
      <c r="KK171" s="457">
        <f t="shared" si="77"/>
        <v>31.5</v>
      </c>
      <c r="KL171" s="457">
        <f t="shared" si="77"/>
        <v>58</v>
      </c>
      <c r="KM171" s="457">
        <f t="shared" si="77"/>
        <v>80</v>
      </c>
      <c r="KN171" s="457">
        <f t="shared" si="77"/>
        <v>3998</v>
      </c>
      <c r="KO171" s="458">
        <f t="shared" si="77"/>
        <v>0.28765957580417068</v>
      </c>
      <c r="KP171" s="458">
        <f t="shared" si="77"/>
        <v>0.12503666031532179</v>
      </c>
      <c r="KQ171" s="458">
        <f t="shared" si="77"/>
        <v>6.7160190503138672E-4</v>
      </c>
      <c r="KR171" s="458">
        <f t="shared" si="77"/>
        <v>5.0945020309155317E-4</v>
      </c>
      <c r="KS171" s="458">
        <f t="shared" si="77"/>
        <v>0</v>
      </c>
      <c r="KT171" s="458">
        <f t="shared" si="77"/>
        <v>0.555729106324793</v>
      </c>
      <c r="KU171" s="457">
        <f t="shared" si="77"/>
        <v>6144.2494999999999</v>
      </c>
      <c r="KV171" s="457">
        <f t="shared" si="77"/>
        <v>560.05224999999996</v>
      </c>
      <c r="KW171" s="457">
        <f t="shared" si="77"/>
        <v>6596.2844999999998</v>
      </c>
      <c r="KX171" s="458">
        <f t="shared" si="77"/>
        <v>7.2899480356391294E-2</v>
      </c>
      <c r="KY171" s="461">
        <f t="shared" si="77"/>
        <v>0.88990707401185642</v>
      </c>
      <c r="KZ171" s="457">
        <f t="shared" si="77"/>
        <v>3477.8393999999998</v>
      </c>
      <c r="LA171" s="457">
        <f t="shared" si="77"/>
        <v>2721.6705999999999</v>
      </c>
      <c r="LB171" s="457">
        <f t="shared" si="77"/>
        <v>481.55689999999993</v>
      </c>
      <c r="LC171" s="458">
        <f t="shared" si="77"/>
        <v>0.53273548450574792</v>
      </c>
      <c r="LD171" s="457">
        <f t="shared" si="77"/>
        <v>238</v>
      </c>
      <c r="LE171" s="457">
        <f t="shared" si="77"/>
        <v>1394.5</v>
      </c>
      <c r="LF171" s="457">
        <f t="shared" si="77"/>
        <v>59</v>
      </c>
      <c r="LG171" s="457">
        <f t="shared" si="77"/>
        <v>662</v>
      </c>
      <c r="LH171" s="457">
        <f t="shared" si="77"/>
        <v>3762.5</v>
      </c>
      <c r="LI171" s="457">
        <f t="shared" si="77"/>
        <v>3983</v>
      </c>
      <c r="LJ171" s="457">
        <f t="shared" si="77"/>
        <v>3900.5</v>
      </c>
      <c r="LK171" s="457">
        <f t="shared" si="77"/>
        <v>2287</v>
      </c>
      <c r="LL171" s="457">
        <f t="shared" si="77"/>
        <v>6632.5</v>
      </c>
      <c r="LM171" s="457">
        <f t="shared" si="77"/>
        <v>1300.5</v>
      </c>
      <c r="LN171" s="457">
        <f t="shared" si="77"/>
        <v>1152</v>
      </c>
      <c r="LO171" s="457">
        <f t="shared" si="77"/>
        <v>2378</v>
      </c>
      <c r="LP171" s="457">
        <f t="shared" si="77"/>
        <v>380</v>
      </c>
      <c r="LQ171" s="457">
        <f t="shared" ref="LQ171:OB171" si="78">MEDIAN(LQ4:LQ169)</f>
        <v>1408</v>
      </c>
      <c r="LR171" s="457">
        <f t="shared" si="78"/>
        <v>3039.5</v>
      </c>
      <c r="LS171" s="457">
        <f t="shared" si="78"/>
        <v>2415</v>
      </c>
      <c r="LT171" s="457">
        <f t="shared" si="78"/>
        <v>574</v>
      </c>
      <c r="LU171" s="457">
        <f t="shared" si="78"/>
        <v>175</v>
      </c>
      <c r="LV171" s="457">
        <f t="shared" si="78"/>
        <v>780</v>
      </c>
      <c r="LW171" s="457">
        <f t="shared" si="78"/>
        <v>167.5</v>
      </c>
      <c r="LX171" s="457">
        <f t="shared" si="78"/>
        <v>85</v>
      </c>
      <c r="LY171" s="457">
        <f t="shared" si="78"/>
        <v>162</v>
      </c>
      <c r="LZ171" s="457">
        <f t="shared" si="78"/>
        <v>34</v>
      </c>
      <c r="MA171" s="457">
        <f t="shared" si="78"/>
        <v>134</v>
      </c>
      <c r="MB171" s="457">
        <f t="shared" si="78"/>
        <v>6109</v>
      </c>
      <c r="MC171" s="457">
        <f t="shared" si="78"/>
        <v>54.5</v>
      </c>
      <c r="MD171" s="457">
        <f t="shared" si="78"/>
        <v>39</v>
      </c>
      <c r="ME171" s="457">
        <f t="shared" si="78"/>
        <v>22</v>
      </c>
      <c r="MF171" s="457">
        <f t="shared" si="78"/>
        <v>33723</v>
      </c>
      <c r="MG171" s="457">
        <f t="shared" si="78"/>
        <v>92.139344262295083</v>
      </c>
      <c r="MH171" s="457">
        <f t="shared" si="78"/>
        <v>966</v>
      </c>
      <c r="MI171" s="457">
        <f t="shared" si="78"/>
        <v>356.5</v>
      </c>
      <c r="MJ171" s="457">
        <f t="shared" si="78"/>
        <v>6</v>
      </c>
      <c r="MK171" s="457">
        <f t="shared" si="78"/>
        <v>56</v>
      </c>
      <c r="ML171" s="457">
        <f t="shared" si="78"/>
        <v>591.5</v>
      </c>
      <c r="MM171" s="457">
        <f t="shared" si="78"/>
        <v>444</v>
      </c>
      <c r="MN171" s="457">
        <f t="shared" si="78"/>
        <v>765.5</v>
      </c>
      <c r="MO171" s="457">
        <f t="shared" si="78"/>
        <v>230</v>
      </c>
      <c r="MP171" s="457">
        <f t="shared" si="78"/>
        <v>488</v>
      </c>
      <c r="MQ171" s="457">
        <f t="shared" si="78"/>
        <v>62.5</v>
      </c>
      <c r="MR171" s="457">
        <f t="shared" si="78"/>
        <v>103</v>
      </c>
      <c r="MS171" s="457">
        <f t="shared" si="78"/>
        <v>185.5</v>
      </c>
      <c r="MT171" s="457">
        <f t="shared" si="78"/>
        <v>29</v>
      </c>
      <c r="MU171" s="457">
        <f t="shared" si="78"/>
        <v>21</v>
      </c>
      <c r="MV171" s="457">
        <f t="shared" si="78"/>
        <v>8</v>
      </c>
      <c r="MW171" s="457">
        <f t="shared" si="78"/>
        <v>464.5</v>
      </c>
      <c r="MX171" s="457">
        <f t="shared" si="78"/>
        <v>41.5</v>
      </c>
      <c r="MY171" s="457">
        <f t="shared" si="78"/>
        <v>15</v>
      </c>
      <c r="MZ171" s="457">
        <f t="shared" si="78"/>
        <v>199.5</v>
      </c>
      <c r="NA171" s="457">
        <f t="shared" si="78"/>
        <v>30</v>
      </c>
      <c r="NB171" s="457">
        <f t="shared" si="78"/>
        <v>34</v>
      </c>
      <c r="NC171" s="457">
        <f t="shared" si="78"/>
        <v>58.5</v>
      </c>
      <c r="ND171" s="457">
        <f t="shared" si="78"/>
        <v>3</v>
      </c>
      <c r="NE171" s="457">
        <f t="shared" si="78"/>
        <v>8</v>
      </c>
      <c r="NF171" s="457">
        <f t="shared" si="78"/>
        <v>3509.5</v>
      </c>
      <c r="NG171" s="457">
        <f t="shared" si="78"/>
        <v>30.5</v>
      </c>
      <c r="NH171" s="457">
        <f t="shared" si="78"/>
        <v>11</v>
      </c>
      <c r="NI171" s="457">
        <f t="shared" si="78"/>
        <v>8</v>
      </c>
      <c r="NJ171" s="457">
        <f t="shared" si="78"/>
        <v>3716.5</v>
      </c>
      <c r="NK171" s="457">
        <f t="shared" si="78"/>
        <v>12.954918032786885</v>
      </c>
      <c r="NL171" s="457">
        <f t="shared" si="78"/>
        <v>33723</v>
      </c>
      <c r="NM171" s="457">
        <f t="shared" si="78"/>
        <v>3716.5</v>
      </c>
      <c r="NN171" s="458">
        <f t="shared" si="78"/>
        <v>9.9182166889064005E-2</v>
      </c>
      <c r="NO171" s="457">
        <f t="shared" si="78"/>
        <v>3875</v>
      </c>
      <c r="NP171" s="457">
        <f t="shared" si="78"/>
        <v>45</v>
      </c>
      <c r="NQ171" s="457">
        <f t="shared" si="78"/>
        <v>265</v>
      </c>
      <c r="NR171" s="457">
        <f t="shared" si="78"/>
        <v>452</v>
      </c>
      <c r="NS171" s="457">
        <f t="shared" si="78"/>
        <v>751.5</v>
      </c>
      <c r="NT171" s="457">
        <f t="shared" si="78"/>
        <v>1180</v>
      </c>
      <c r="NU171" s="457">
        <f t="shared" si="78"/>
        <v>1405</v>
      </c>
      <c r="NV171" s="457">
        <f t="shared" si="78"/>
        <v>314.5</v>
      </c>
      <c r="NW171" s="457">
        <f t="shared" si="78"/>
        <v>1173</v>
      </c>
      <c r="NX171" s="457">
        <f t="shared" si="78"/>
        <v>330</v>
      </c>
      <c r="NY171" s="457">
        <f t="shared" si="78"/>
        <v>885</v>
      </c>
      <c r="NZ171" s="457">
        <f t="shared" si="78"/>
        <v>274.5</v>
      </c>
      <c r="OA171" s="457">
        <f t="shared" si="78"/>
        <v>1028</v>
      </c>
      <c r="OB171" s="457">
        <f t="shared" si="78"/>
        <v>161</v>
      </c>
      <c r="OC171" s="457">
        <f t="shared" ref="OC171:PJ171" si="79">MEDIAN(OC4:OC169)</f>
        <v>719</v>
      </c>
      <c r="OD171" s="457">
        <f t="shared" si="79"/>
        <v>207</v>
      </c>
      <c r="OE171" s="457">
        <f t="shared" si="79"/>
        <v>157</v>
      </c>
      <c r="OF171" s="457">
        <f t="shared" si="79"/>
        <v>4741.5</v>
      </c>
      <c r="OG171" s="458">
        <f t="shared" si="79"/>
        <v>0.10496484833896713</v>
      </c>
      <c r="OH171" s="457">
        <f t="shared" si="79"/>
        <v>923</v>
      </c>
      <c r="OI171" s="457">
        <f t="shared" si="79"/>
        <v>16.5</v>
      </c>
      <c r="OJ171" s="457">
        <f t="shared" si="79"/>
        <v>51</v>
      </c>
      <c r="OK171" s="457">
        <f t="shared" si="79"/>
        <v>980.5</v>
      </c>
      <c r="OL171" s="457">
        <f t="shared" si="79"/>
        <v>180</v>
      </c>
      <c r="OM171" s="457">
        <f t="shared" si="79"/>
        <v>27</v>
      </c>
      <c r="ON171" s="457">
        <f t="shared" si="79"/>
        <v>126</v>
      </c>
      <c r="OO171" s="457">
        <f t="shared" si="79"/>
        <v>351</v>
      </c>
      <c r="OP171" s="457">
        <f t="shared" si="79"/>
        <v>1077</v>
      </c>
      <c r="OQ171" s="457">
        <f t="shared" si="79"/>
        <v>45.5</v>
      </c>
      <c r="OR171" s="457">
        <f t="shared" si="79"/>
        <v>27</v>
      </c>
      <c r="OS171" s="457">
        <f t="shared" si="79"/>
        <v>78</v>
      </c>
      <c r="OT171" s="457">
        <f t="shared" si="79"/>
        <v>9</v>
      </c>
      <c r="OU171" s="461">
        <f t="shared" si="79"/>
        <v>1.2316666666666667</v>
      </c>
      <c r="OV171" s="457">
        <f t="shared" si="79"/>
        <v>6.89</v>
      </c>
      <c r="OW171" s="461">
        <f t="shared" si="79"/>
        <v>0.35766233766233768</v>
      </c>
      <c r="OX171" s="457">
        <f t="shared" si="79"/>
        <v>36.44</v>
      </c>
      <c r="OY171" s="461">
        <f t="shared" si="79"/>
        <v>5.3258333333333336</v>
      </c>
      <c r="OZ171" s="457">
        <f t="shared" si="79"/>
        <v>53.64</v>
      </c>
      <c r="PA171" s="461">
        <f t="shared" si="79"/>
        <v>2.7</v>
      </c>
      <c r="PB171" s="457">
        <f t="shared" si="79"/>
        <v>64</v>
      </c>
      <c r="PC171" s="457">
        <f t="shared" si="79"/>
        <v>75</v>
      </c>
      <c r="PD171" s="457">
        <f t="shared" si="79"/>
        <v>44</v>
      </c>
      <c r="PE171" s="457">
        <f t="shared" si="79"/>
        <v>112</v>
      </c>
      <c r="PF171" s="457">
        <f t="shared" si="79"/>
        <v>162</v>
      </c>
      <c r="PG171" s="457">
        <f t="shared" si="79"/>
        <v>55</v>
      </c>
      <c r="PH171" s="457">
        <f t="shared" si="79"/>
        <v>21</v>
      </c>
      <c r="PI171" s="457">
        <f t="shared" si="79"/>
        <v>156.5</v>
      </c>
      <c r="PJ171" s="458">
        <f t="shared" si="79"/>
        <v>2.5129836949403725E-2</v>
      </c>
    </row>
  </sheetData>
  <mergeCells count="24">
    <mergeCell ref="HW1:JA1"/>
    <mergeCell ref="K1:P1"/>
    <mergeCell ref="Q1:U1"/>
    <mergeCell ref="V1:AG1"/>
    <mergeCell ref="AH1:AQ1"/>
    <mergeCell ref="AR1:BS1"/>
    <mergeCell ref="BT1:DI1"/>
    <mergeCell ref="DJ1:EX1"/>
    <mergeCell ref="EY1:GF1"/>
    <mergeCell ref="GG1:HM1"/>
    <mergeCell ref="HN1:HV1"/>
    <mergeCell ref="PB1:PJ1"/>
    <mergeCell ref="OH1:OP1"/>
    <mergeCell ref="OQ1:OS1"/>
    <mergeCell ref="KI1:KT1"/>
    <mergeCell ref="KU1:KY1"/>
    <mergeCell ref="KZ1:LC1"/>
    <mergeCell ref="LD1:MG1"/>
    <mergeCell ref="MH1:NK1"/>
    <mergeCell ref="JB1:JE1"/>
    <mergeCell ref="JF1:KH1"/>
    <mergeCell ref="NL1:NN1"/>
    <mergeCell ref="NO1:OG1"/>
    <mergeCell ref="OT1:PA1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Metodika</vt:lpstr>
      <vt:lpstr>2022</vt:lpstr>
      <vt:lpstr>2023</vt:lpstr>
      <vt:lpstr>2024</vt:lpstr>
    </vt:vector>
  </TitlesOfParts>
  <Company>MZCR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Bartůňková Markéta Ing.</dc:creator>
  <cp:lastModifiedBy>Májek Tomáš Ing.</cp:lastModifiedBy>
  <dcterms:created xsi:type="dcterms:W3CDTF">2025-11-30T05:52:32Z</dcterms:created>
  <dcterms:modified xsi:type="dcterms:W3CDTF">2026-03-02T16:05:46Z</dcterms:modified>
</cp:coreProperties>
</file>